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chartsheets/sheet14.xml" ContentType="application/vnd.openxmlformats-officedocument.spreadsheetml.chartsheet+xml"/>
  <Override PartName="/xl/chartsheets/sheet15.xml" ContentType="application/vnd.openxmlformats-officedocument.spreadsheetml.chart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xml"/>
  <Override PartName="/xl/charts/chart9.xml" ContentType="application/vnd.openxmlformats-officedocument.drawingml.chart+xml"/>
  <Override PartName="/xl/drawings/drawing10.xml" ContentType="application/vnd.openxmlformats-officedocument.drawing+xml"/>
  <Override PartName="/xl/charts/chart10.xml" ContentType="application/vnd.openxmlformats-officedocument.drawingml.chart+xml"/>
  <Override PartName="/xl/drawings/drawing11.xml" ContentType="application/vnd.openxmlformats-officedocument.drawing+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Y:\data\Vesta\v3\model_uit (verwerking)\Case Utrecht\05_May\"/>
    </mc:Choice>
  </mc:AlternateContent>
  <bookViews>
    <workbookView xWindow="-15" yWindow="-15" windowWidth="18240" windowHeight="6480" tabRatio="791"/>
  </bookViews>
  <sheets>
    <sheet name="ReadMe" sheetId="1" r:id="rId1"/>
    <sheet name="Modeloutput" sheetId="47" r:id="rId2"/>
    <sheet name="Run4_Var1" sheetId="40" r:id="rId3"/>
    <sheet name="Run4_Var2" sheetId="54" r:id="rId4"/>
    <sheet name="Run4_Var3" sheetId="56" r:id="rId5"/>
    <sheet name="Run4_Var4" sheetId="57" r:id="rId6"/>
    <sheet name="Run4_Var5" sheetId="58" r:id="rId7"/>
    <sheet name="Vergelijking per zichtjaar" sheetId="22" r:id="rId8"/>
    <sheet name="IActoren" sheetId="25" r:id="rId9"/>
    <sheet name="UWoningGebr.excl" sheetId="26" r:id="rId10"/>
    <sheet name="UWoningGebr.incl" sheetId="60" r:id="rId11"/>
    <sheet name="UIWoningeigenaar" sheetId="27" r:id="rId12"/>
    <sheet name="UWoning" sheetId="61" r:id="rId13"/>
    <sheet name="UIWarmteleverancier" sheetId="29" r:id="rId14"/>
    <sheet name="UWijkdistributie" sheetId="30" r:id="rId15"/>
    <sheet name="UGebiedsopties, Var" sheetId="62" r:id="rId16"/>
    <sheet name="IAardgas" sheetId="28" r:id="rId17"/>
    <sheet name="UIGasNetwerk, Var" sheetId="33" r:id="rId18"/>
    <sheet name="IElektriciteit" sheetId="64" r:id="rId19"/>
    <sheet name="UIElektriciteitsNetwerk, Var" sheetId="65" r:id="rId20"/>
    <sheet name="IOverheid" sheetId="32" r:id="rId21"/>
    <sheet name="IEnergieheffing" sheetId="66" r:id="rId22"/>
    <sheet name="IBTW" sheetId="31" r:id="rId23"/>
    <sheet name="volgorde_mut_flow_all" sheetId="37" r:id="rId24"/>
    <sheet name="volgorde_mut_bebouwing_allflow" sheetId="41" r:id="rId25"/>
    <sheet name="veldvolgorde_mut_flow_all" sheetId="45" r:id="rId26"/>
    <sheet name="veldvolgorde_bebouwing" sheetId="43" r:id="rId27"/>
    <sheet name="lengte_uit_python_mut" sheetId="46" r:id="rId28"/>
    <sheet name="lengte_uit_python_bebouwing" sheetId="44" r:id="rId29"/>
  </sheets>
  <calcPr calcId="162913"/>
</workbook>
</file>

<file path=xl/calcChain.xml><?xml version="1.0" encoding="utf-8"?>
<calcChain xmlns="http://schemas.openxmlformats.org/spreadsheetml/2006/main">
  <c r="G79" i="1" l="1"/>
  <c r="F79" i="1"/>
  <c r="E79" i="1"/>
  <c r="D79" i="1"/>
  <c r="G78" i="1"/>
  <c r="F78" i="1"/>
  <c r="E78" i="1"/>
  <c r="D78" i="1"/>
  <c r="G77" i="1"/>
  <c r="F77" i="1"/>
  <c r="E77" i="1"/>
  <c r="D77" i="1"/>
  <c r="G76" i="1"/>
  <c r="F76" i="1"/>
  <c r="E76" i="1"/>
  <c r="D76" i="1"/>
  <c r="G73" i="1"/>
  <c r="F73" i="1"/>
  <c r="E73" i="1"/>
  <c r="D73" i="1"/>
  <c r="G72" i="1"/>
  <c r="F72" i="1"/>
  <c r="E72" i="1"/>
  <c r="D72" i="1"/>
  <c r="G71" i="1"/>
  <c r="F71" i="1"/>
  <c r="E71" i="1"/>
  <c r="D71" i="1"/>
  <c r="G70" i="1"/>
  <c r="F70" i="1"/>
  <c r="E70" i="1"/>
  <c r="D70" i="1"/>
  <c r="G67" i="1"/>
  <c r="F67" i="1"/>
  <c r="E67" i="1"/>
  <c r="D67" i="1"/>
  <c r="G66" i="1"/>
  <c r="F66" i="1"/>
  <c r="E66" i="1"/>
  <c r="D66" i="1"/>
  <c r="G65" i="1"/>
  <c r="F65" i="1"/>
  <c r="E65" i="1"/>
  <c r="D65" i="1"/>
  <c r="G64" i="1"/>
  <c r="F64" i="1"/>
  <c r="E64" i="1"/>
  <c r="D64" i="1"/>
  <c r="G61" i="1"/>
  <c r="F61" i="1"/>
  <c r="E61" i="1"/>
  <c r="D61" i="1"/>
  <c r="G60" i="1"/>
  <c r="F60" i="1"/>
  <c r="E60" i="1"/>
  <c r="D60" i="1"/>
  <c r="G59" i="1"/>
  <c r="F59" i="1"/>
  <c r="E59" i="1"/>
  <c r="D59" i="1"/>
  <c r="G58" i="1"/>
  <c r="F58" i="1"/>
  <c r="E58" i="1"/>
  <c r="D58" i="1"/>
  <c r="G55" i="1"/>
  <c r="F55" i="1"/>
  <c r="E55" i="1"/>
  <c r="D55" i="1"/>
  <c r="G54" i="1"/>
  <c r="F54" i="1"/>
  <c r="E54" i="1"/>
  <c r="D54" i="1"/>
  <c r="G53" i="1"/>
  <c r="F53" i="1"/>
  <c r="E53" i="1"/>
  <c r="D53" i="1"/>
  <c r="G52" i="1"/>
  <c r="F52" i="1"/>
  <c r="E52" i="1"/>
  <c r="D52" i="1"/>
  <c r="G3" i="1"/>
  <c r="F3" i="1"/>
  <c r="E3" i="1"/>
  <c r="D3" i="1"/>
  <c r="C3" i="1"/>
  <c r="BJ33" i="22" l="1"/>
  <c r="BK33" i="22"/>
  <c r="BL33" i="22"/>
  <c r="BM33" i="22"/>
  <c r="BI33" i="22"/>
  <c r="AX9" i="22" l="1"/>
  <c r="G8" i="22"/>
  <c r="D8" i="22"/>
  <c r="E8" i="22"/>
  <c r="F8" i="22"/>
  <c r="C8" i="22"/>
  <c r="BJ46" i="22" l="1"/>
  <c r="BK46" i="22"/>
  <c r="BL46" i="22"/>
  <c r="BM46" i="22"/>
  <c r="BI46" i="22"/>
  <c r="BJ43" i="22"/>
  <c r="BJ44" i="22" s="1"/>
  <c r="BJ49" i="22" s="1"/>
  <c r="BK43" i="22"/>
  <c r="BK44" i="22" s="1"/>
  <c r="BK49" i="22" s="1"/>
  <c r="BL43" i="22"/>
  <c r="BL44" i="22" s="1"/>
  <c r="BL49" i="22" s="1"/>
  <c r="BM43" i="22"/>
  <c r="BM44" i="22" s="1"/>
  <c r="BM49" i="22" s="1"/>
  <c r="BI43" i="22"/>
  <c r="BI48" i="22" l="1"/>
  <c r="BK48" i="22"/>
  <c r="BL48" i="22"/>
  <c r="BM48" i="22"/>
  <c r="BJ48" i="22"/>
  <c r="BI44" i="22"/>
  <c r="BI49" i="22" s="1"/>
  <c r="N6" i="1" l="1"/>
  <c r="AT11" i="22"/>
  <c r="AU11" i="22"/>
  <c r="AS11" i="22"/>
  <c r="I5" i="1"/>
  <c r="J5" i="1"/>
  <c r="AI264" i="22" l="1"/>
  <c r="AB264" i="22"/>
  <c r="U264" i="22"/>
  <c r="N264" i="22"/>
  <c r="AH264" i="22"/>
  <c r="AA264" i="22"/>
  <c r="T264" i="22"/>
  <c r="M264" i="22"/>
  <c r="AG264" i="22"/>
  <c r="Z264" i="22"/>
  <c r="S264" i="22"/>
  <c r="L264" i="22"/>
  <c r="AF264" i="22"/>
  <c r="Y264" i="22"/>
  <c r="R264" i="22"/>
  <c r="K264" i="22"/>
  <c r="K5" i="1"/>
  <c r="AS90" i="22" l="1"/>
  <c r="AV95" i="22" s="1"/>
  <c r="AS117" i="22"/>
  <c r="AS99" i="22"/>
  <c r="M17" i="1"/>
  <c r="M38" i="1"/>
  <c r="M37" i="1"/>
  <c r="N19" i="1" l="1"/>
  <c r="N17" i="1"/>
  <c r="N14" i="1" l="1"/>
  <c r="N38" i="1" l="1"/>
  <c r="N37" i="1"/>
  <c r="B287" i="22"/>
  <c r="B288" i="22"/>
  <c r="B289" i="22"/>
  <c r="B290" i="22"/>
  <c r="B291" i="22"/>
  <c r="B286" i="22"/>
  <c r="I1203" i="40" l="1"/>
  <c r="J1203" i="40"/>
  <c r="N15" i="1"/>
  <c r="N12" i="1"/>
  <c r="N11" i="1"/>
  <c r="AR88" i="22"/>
  <c r="AR86" i="22"/>
  <c r="AR87" i="22"/>
  <c r="AR84" i="22"/>
  <c r="N8" i="1"/>
  <c r="N7" i="1"/>
  <c r="N13" i="1"/>
  <c r="K1203" i="40" l="1"/>
  <c r="M1203" i="40"/>
  <c r="L1203" i="40"/>
  <c r="N16" i="1"/>
  <c r="C1219" i="40"/>
  <c r="C1223" i="40"/>
  <c r="C1214" i="40"/>
  <c r="C1205" i="40"/>
  <c r="C1221" i="40"/>
  <c r="D1210" i="40"/>
  <c r="D1206" i="40"/>
  <c r="D1220" i="40"/>
  <c r="C1215" i="40"/>
  <c r="C1218" i="40"/>
  <c r="D1217" i="40"/>
  <c r="C1222" i="40"/>
  <c r="C1211" i="40"/>
  <c r="D1203" i="40"/>
  <c r="C1212" i="40"/>
  <c r="D1209" i="40"/>
  <c r="C1206" i="40"/>
  <c r="C1203" i="40"/>
  <c r="D1218" i="40"/>
  <c r="C1208" i="40"/>
  <c r="C1217" i="40"/>
  <c r="C1216" i="40"/>
  <c r="D1215" i="40"/>
  <c r="D1221" i="40"/>
  <c r="D1212" i="40"/>
  <c r="D1222" i="40"/>
  <c r="C1209" i="40"/>
  <c r="D1205" i="40"/>
  <c r="D1219" i="40"/>
  <c r="D1208" i="40"/>
  <c r="D1211" i="40"/>
  <c r="C1213" i="40"/>
  <c r="C1207" i="40"/>
  <c r="D1204" i="40"/>
  <c r="D1207" i="40"/>
  <c r="D1216" i="40"/>
  <c r="D1223" i="40"/>
  <c r="C1210" i="40"/>
  <c r="C1220" i="40"/>
  <c r="D1213" i="40"/>
  <c r="C1204" i="40"/>
  <c r="D1214" i="40"/>
  <c r="X1203" i="40" l="1"/>
  <c r="X1212" i="40"/>
  <c r="W1204" i="40"/>
  <c r="C287" i="22" s="1"/>
  <c r="AZ121" i="22" s="1"/>
  <c r="AS121" i="22" s="1"/>
  <c r="W1207" i="40"/>
  <c r="C290" i="22" s="1"/>
  <c r="AZ124" i="22" s="1"/>
  <c r="AS124" i="22" s="1"/>
  <c r="X1208" i="40"/>
  <c r="J291" i="22" s="1"/>
  <c r="BA125" i="22" s="1"/>
  <c r="AT125" i="22" s="1"/>
  <c r="X1205" i="40"/>
  <c r="J288" i="22" s="1"/>
  <c r="BA122" i="22" s="1"/>
  <c r="AT122" i="22" s="1"/>
  <c r="X1204" i="40"/>
  <c r="J287" i="22" s="1"/>
  <c r="BA121" i="22" s="1"/>
  <c r="AT121" i="22" s="1"/>
  <c r="W1206" i="40"/>
  <c r="C289" i="22" s="1"/>
  <c r="AZ123" i="22" s="1"/>
  <c r="AS123" i="22" s="1"/>
  <c r="W1203" i="40"/>
  <c r="W1212" i="40"/>
  <c r="W1205" i="40"/>
  <c r="C288" i="22" s="1"/>
  <c r="AZ122" i="22" s="1"/>
  <c r="AS122" i="22" s="1"/>
  <c r="X1207" i="40"/>
  <c r="J290" i="22" s="1"/>
  <c r="BA124" i="22" s="1"/>
  <c r="AT124" i="22" s="1"/>
  <c r="W1208" i="40"/>
  <c r="C291" i="22" s="1"/>
  <c r="AZ125" i="22" s="1"/>
  <c r="AS125" i="22" s="1"/>
  <c r="X1206" i="40"/>
  <c r="J289" i="22" s="1"/>
  <c r="BA123" i="22" s="1"/>
  <c r="AT123" i="22" s="1"/>
  <c r="E1217" i="40"/>
  <c r="G1216" i="40"/>
  <c r="F1212" i="40"/>
  <c r="F1210" i="40"/>
  <c r="E1205" i="40"/>
  <c r="E1206" i="40"/>
  <c r="G1215" i="40"/>
  <c r="F1205" i="40"/>
  <c r="E1221" i="40"/>
  <c r="G1210" i="40"/>
  <c r="F1209" i="40"/>
  <c r="F1222" i="40"/>
  <c r="E1215" i="40"/>
  <c r="F1215" i="40"/>
  <c r="E1223" i="40"/>
  <c r="F1208" i="40"/>
  <c r="E1210" i="40"/>
  <c r="E1208" i="40"/>
  <c r="G1222" i="40"/>
  <c r="G1213" i="40"/>
  <c r="E1211" i="40"/>
  <c r="F1203" i="40"/>
  <c r="G1220" i="40"/>
  <c r="G1214" i="40"/>
  <c r="F1204" i="40"/>
  <c r="F1216" i="40"/>
  <c r="G1209" i="40"/>
  <c r="G1208" i="40"/>
  <c r="E1222" i="40"/>
  <c r="G1217" i="40"/>
  <c r="G1203" i="40"/>
  <c r="F1206" i="40"/>
  <c r="E1212" i="40"/>
  <c r="F1223" i="40"/>
  <c r="F1207" i="40"/>
  <c r="G1205" i="40"/>
  <c r="F1221" i="40"/>
  <c r="G1207" i="40"/>
  <c r="F1211" i="40"/>
  <c r="F1219" i="40"/>
  <c r="G1221" i="40"/>
  <c r="E1204" i="40"/>
  <c r="E1207" i="40"/>
  <c r="F1214" i="40"/>
  <c r="G1206" i="40"/>
  <c r="E1218" i="40"/>
  <c r="F1217" i="40"/>
  <c r="E1203" i="40"/>
  <c r="G1211" i="40"/>
  <c r="G1204" i="40"/>
  <c r="G1223" i="40"/>
  <c r="F1218" i="40"/>
  <c r="F1213" i="40"/>
  <c r="E1216" i="40"/>
  <c r="E1214" i="40"/>
  <c r="F1220" i="40"/>
  <c r="G1218" i="40"/>
  <c r="E1220" i="40"/>
  <c r="E1213" i="40"/>
  <c r="E1219" i="40"/>
  <c r="E1209" i="40"/>
  <c r="G1219" i="40"/>
  <c r="G1212" i="40"/>
  <c r="Z1212" i="40" l="1"/>
  <c r="Z1203" i="40"/>
  <c r="Z1206" i="40"/>
  <c r="X289" i="22" s="1"/>
  <c r="BC123" i="22" s="1"/>
  <c r="AV123" i="22" s="1"/>
  <c r="AA1207" i="40"/>
  <c r="AE290" i="22" s="1"/>
  <c r="Y1205" i="40"/>
  <c r="Q288" i="22" s="1"/>
  <c r="BB122" i="22" s="1"/>
  <c r="AU122" i="22" s="1"/>
  <c r="Z1205" i="40"/>
  <c r="X288" i="22" s="1"/>
  <c r="BC122" i="22" s="1"/>
  <c r="AV122" i="22" s="1"/>
  <c r="AA1204" i="40"/>
  <c r="AE287" i="22" s="1"/>
  <c r="BD121" i="22" s="1"/>
  <c r="AW121" i="22" s="1"/>
  <c r="Y1212" i="40"/>
  <c r="Y1203" i="40"/>
  <c r="Y1208" i="40"/>
  <c r="Q291" i="22" s="1"/>
  <c r="BB125" i="22" s="1"/>
  <c r="AU125" i="22" s="1"/>
  <c r="AA1212" i="40"/>
  <c r="AA1203" i="40"/>
  <c r="Y1204" i="40"/>
  <c r="Q287" i="22" s="1"/>
  <c r="BB121" i="22" s="1"/>
  <c r="AU121" i="22" s="1"/>
  <c r="Y1207" i="40"/>
  <c r="Q290" i="22" s="1"/>
  <c r="BB124" i="22" s="1"/>
  <c r="AU124" i="22" s="1"/>
  <c r="Z1204" i="40"/>
  <c r="X287" i="22" s="1"/>
  <c r="BC121" i="22" s="1"/>
  <c r="AV121" i="22" s="1"/>
  <c r="Z1208" i="40"/>
  <c r="X291" i="22" s="1"/>
  <c r="BC125" i="22" s="1"/>
  <c r="AV125" i="22" s="1"/>
  <c r="AA1206" i="40"/>
  <c r="AE289" i="22" s="1"/>
  <c r="AA1208" i="40"/>
  <c r="AE291" i="22" s="1"/>
  <c r="Z1207" i="40"/>
  <c r="X290" i="22" s="1"/>
  <c r="BC124" i="22" s="1"/>
  <c r="AV124" i="22" s="1"/>
  <c r="Y1206" i="40"/>
  <c r="Q289" i="22" s="1"/>
  <c r="BB123" i="22" s="1"/>
  <c r="AU123" i="22" s="1"/>
  <c r="AA1205" i="40"/>
  <c r="AE288" i="22" s="1"/>
  <c r="BD122" i="22" s="1"/>
  <c r="AW122" i="22" s="1"/>
  <c r="C286" i="22"/>
  <c r="AZ120" i="22" s="1"/>
  <c r="AS120" i="22" s="1"/>
  <c r="W1211" i="40"/>
  <c r="J286" i="22"/>
  <c r="BA120" i="22" s="1"/>
  <c r="AT120" i="22" s="1"/>
  <c r="X1211" i="40"/>
  <c r="D60" i="41"/>
  <c r="D59" i="41"/>
  <c r="D58" i="41"/>
  <c r="G56" i="41" s="1"/>
  <c r="D57" i="41"/>
  <c r="F56" i="41" s="1"/>
  <c r="I56" i="41"/>
  <c r="H56" i="41"/>
  <c r="D56" i="41"/>
  <c r="E56" i="41" s="1"/>
  <c r="D55" i="41"/>
  <c r="D54" i="41"/>
  <c r="H51" i="41" s="1"/>
  <c r="D53" i="41"/>
  <c r="G51" i="41" s="1"/>
  <c r="D52" i="41"/>
  <c r="F51" i="41" s="1"/>
  <c r="I51" i="41"/>
  <c r="D51" i="41"/>
  <c r="E51" i="41" s="1"/>
  <c r="D50" i="41"/>
  <c r="I46" i="41" s="1"/>
  <c r="D49" i="41"/>
  <c r="H46" i="41" s="1"/>
  <c r="D48" i="41"/>
  <c r="G46" i="41" s="1"/>
  <c r="D47" i="41"/>
  <c r="F46" i="41"/>
  <c r="D46" i="41"/>
  <c r="E46" i="41" s="1"/>
  <c r="D45" i="41"/>
  <c r="I41" i="41" s="1"/>
  <c r="D44" i="41"/>
  <c r="H41" i="41" s="1"/>
  <c r="D43" i="41"/>
  <c r="G41" i="41" s="1"/>
  <c r="D42" i="41"/>
  <c r="F41" i="41" s="1"/>
  <c r="E41" i="41"/>
  <c r="D41" i="41"/>
  <c r="D40" i="41"/>
  <c r="I36" i="41" s="1"/>
  <c r="D39" i="41"/>
  <c r="D38" i="41"/>
  <c r="D37" i="41"/>
  <c r="F36" i="41" s="1"/>
  <c r="H36" i="41"/>
  <c r="G36" i="41"/>
  <c r="D36" i="41"/>
  <c r="E36" i="41" s="1"/>
  <c r="D35" i="41"/>
  <c r="I31" i="41" s="1"/>
  <c r="D34" i="41"/>
  <c r="H31" i="41" s="1"/>
  <c r="D33" i="41"/>
  <c r="G31" i="41" s="1"/>
  <c r="D32" i="41"/>
  <c r="F31" i="41" s="1"/>
  <c r="D31" i="41"/>
  <c r="E31" i="41" s="1"/>
  <c r="D30" i="41"/>
  <c r="I26" i="41" s="1"/>
  <c r="D29" i="41"/>
  <c r="H26" i="41" s="1"/>
  <c r="D28" i="41"/>
  <c r="G26" i="41" s="1"/>
  <c r="D27" i="41"/>
  <c r="F26" i="41"/>
  <c r="D26" i="41"/>
  <c r="E26" i="41" s="1"/>
  <c r="D25" i="41"/>
  <c r="I21" i="41" s="1"/>
  <c r="D24" i="41"/>
  <c r="H21" i="41" s="1"/>
  <c r="D23" i="41"/>
  <c r="G21" i="41" s="1"/>
  <c r="D22" i="41"/>
  <c r="F21" i="41"/>
  <c r="E21" i="41"/>
  <c r="D21" i="41"/>
  <c r="D20" i="41"/>
  <c r="I16" i="41" s="1"/>
  <c r="D19" i="41"/>
  <c r="H16" i="41" s="1"/>
  <c r="D18" i="41"/>
  <c r="G16" i="41" s="1"/>
  <c r="D17" i="41"/>
  <c r="F16" i="41" s="1"/>
  <c r="D16" i="41"/>
  <c r="E16" i="41" s="1"/>
  <c r="D15" i="41"/>
  <c r="I11" i="41" s="1"/>
  <c r="D14" i="41"/>
  <c r="H11" i="41" s="1"/>
  <c r="D13" i="41"/>
  <c r="G11" i="41" s="1"/>
  <c r="D12" i="41"/>
  <c r="F11" i="41" s="1"/>
  <c r="D11" i="41"/>
  <c r="E11" i="41" s="1"/>
  <c r="D10" i="41"/>
  <c r="I6" i="41" s="1"/>
  <c r="D9" i="41"/>
  <c r="H6" i="41" s="1"/>
  <c r="D8" i="41"/>
  <c r="G6" i="41" s="1"/>
  <c r="D7" i="41"/>
  <c r="F6" i="41" s="1"/>
  <c r="D6" i="41"/>
  <c r="E6" i="41" s="1"/>
  <c r="D5" i="41"/>
  <c r="I1" i="41" s="1"/>
  <c r="D4" i="41"/>
  <c r="H1" i="41" s="1"/>
  <c r="D3" i="41"/>
  <c r="D2" i="41"/>
  <c r="G1" i="41"/>
  <c r="F1" i="41"/>
  <c r="E1" i="41"/>
  <c r="D1" i="41"/>
  <c r="D140" i="37"/>
  <c r="D139" i="37"/>
  <c r="D138" i="37"/>
  <c r="D137" i="37"/>
  <c r="F136" i="37" s="1"/>
  <c r="I136" i="37"/>
  <c r="H136" i="37"/>
  <c r="G136" i="37"/>
  <c r="D136" i="37"/>
  <c r="E136" i="37" s="1"/>
  <c r="D135" i="37"/>
  <c r="D134" i="37"/>
  <c r="D133" i="37"/>
  <c r="G131" i="37" s="1"/>
  <c r="D132" i="37"/>
  <c r="F131" i="37" s="1"/>
  <c r="I131" i="37"/>
  <c r="H131" i="37"/>
  <c r="D131" i="37"/>
  <c r="E131" i="37" s="1"/>
  <c r="D130" i="37"/>
  <c r="I126" i="37" s="1"/>
  <c r="D129" i="37"/>
  <c r="H126" i="37" s="1"/>
  <c r="D128" i="37"/>
  <c r="G126" i="37" s="1"/>
  <c r="D127" i="37"/>
  <c r="F126" i="37" s="1"/>
  <c r="D126" i="37"/>
  <c r="E126" i="37" s="1"/>
  <c r="D125" i="37"/>
  <c r="I121" i="37" s="1"/>
  <c r="D124" i="37"/>
  <c r="H121" i="37" s="1"/>
  <c r="D123" i="37"/>
  <c r="G121" i="37" s="1"/>
  <c r="D122" i="37"/>
  <c r="F121" i="37" s="1"/>
  <c r="D121" i="37"/>
  <c r="E121" i="37" s="1"/>
  <c r="D120" i="37"/>
  <c r="I116" i="37" s="1"/>
  <c r="D119" i="37"/>
  <c r="H116" i="37" s="1"/>
  <c r="D118" i="37"/>
  <c r="D117" i="37"/>
  <c r="G116" i="37"/>
  <c r="F116" i="37"/>
  <c r="D116" i="37"/>
  <c r="E116" i="37" s="1"/>
  <c r="D115" i="37"/>
  <c r="I111" i="37" s="1"/>
  <c r="D114" i="37"/>
  <c r="D113" i="37"/>
  <c r="G111" i="37" s="1"/>
  <c r="D112" i="37"/>
  <c r="F111" i="37" s="1"/>
  <c r="H111" i="37"/>
  <c r="D111" i="37"/>
  <c r="E111" i="37" s="1"/>
  <c r="D110" i="37"/>
  <c r="I106" i="37" s="1"/>
  <c r="D109" i="37"/>
  <c r="H106" i="37" s="1"/>
  <c r="D108" i="37"/>
  <c r="G106" i="37" s="1"/>
  <c r="D107" i="37"/>
  <c r="F106" i="37" s="1"/>
  <c r="D106" i="37"/>
  <c r="E106" i="37" s="1"/>
  <c r="D105" i="37"/>
  <c r="I101" i="37" s="1"/>
  <c r="D104" i="37"/>
  <c r="H101" i="37" s="1"/>
  <c r="D103" i="37"/>
  <c r="G101" i="37" s="1"/>
  <c r="D102" i="37"/>
  <c r="F101" i="37" s="1"/>
  <c r="E101" i="37"/>
  <c r="D101" i="37"/>
  <c r="D100" i="37"/>
  <c r="D99" i="37"/>
  <c r="H96" i="37" s="1"/>
  <c r="D98" i="37"/>
  <c r="G96" i="37" s="1"/>
  <c r="D97" i="37"/>
  <c r="F96" i="37" s="1"/>
  <c r="I96" i="37"/>
  <c r="D96" i="37"/>
  <c r="E96" i="37" s="1"/>
  <c r="D95" i="37"/>
  <c r="I91" i="37" s="1"/>
  <c r="D94" i="37"/>
  <c r="H91" i="37" s="1"/>
  <c r="D93" i="37"/>
  <c r="G91" i="37" s="1"/>
  <c r="D92" i="37"/>
  <c r="F91" i="37" s="1"/>
  <c r="D91" i="37"/>
  <c r="E91" i="37" s="1"/>
  <c r="D90" i="37"/>
  <c r="I86" i="37" s="1"/>
  <c r="D89" i="37"/>
  <c r="H86" i="37" s="1"/>
  <c r="D88" i="37"/>
  <c r="G86" i="37" s="1"/>
  <c r="D87" i="37"/>
  <c r="F86" i="37" s="1"/>
  <c r="D86" i="37"/>
  <c r="E86" i="37" s="1"/>
  <c r="D85" i="37"/>
  <c r="I81" i="37" s="1"/>
  <c r="D84" i="37"/>
  <c r="H81" i="37" s="1"/>
  <c r="D83" i="37"/>
  <c r="D82" i="37"/>
  <c r="G81" i="37"/>
  <c r="F81" i="37"/>
  <c r="E81" i="37"/>
  <c r="D81" i="37"/>
  <c r="D80" i="37"/>
  <c r="D79" i="37"/>
  <c r="D78" i="37"/>
  <c r="D77" i="37"/>
  <c r="I76" i="37"/>
  <c r="H76" i="37"/>
  <c r="G76" i="37"/>
  <c r="F76" i="37"/>
  <c r="D76" i="37"/>
  <c r="E76" i="37" s="1"/>
  <c r="D75" i="37"/>
  <c r="I71" i="37" s="1"/>
  <c r="D74" i="37"/>
  <c r="D73" i="37"/>
  <c r="G71" i="37" s="1"/>
  <c r="D72" i="37"/>
  <c r="F71" i="37" s="1"/>
  <c r="H71" i="37"/>
  <c r="D71" i="37"/>
  <c r="E71" i="37" s="1"/>
  <c r="D70" i="37"/>
  <c r="I66" i="37" s="1"/>
  <c r="D69" i="37"/>
  <c r="H66" i="37" s="1"/>
  <c r="D68" i="37"/>
  <c r="G66" i="37" s="1"/>
  <c r="D67" i="37"/>
  <c r="F66" i="37" s="1"/>
  <c r="D66" i="37"/>
  <c r="E66" i="37" s="1"/>
  <c r="D65" i="37"/>
  <c r="I61" i="37" s="1"/>
  <c r="D64" i="37"/>
  <c r="H61" i="37" s="1"/>
  <c r="D63" i="37"/>
  <c r="D62" i="37"/>
  <c r="F61" i="37" s="1"/>
  <c r="G61" i="37"/>
  <c r="D61" i="37"/>
  <c r="E61" i="37" s="1"/>
  <c r="D60" i="37"/>
  <c r="D59" i="37"/>
  <c r="H56" i="37" s="1"/>
  <c r="D58" i="37"/>
  <c r="G56" i="37" s="1"/>
  <c r="D57" i="37"/>
  <c r="I56" i="37"/>
  <c r="F56" i="37"/>
  <c r="D56" i="37"/>
  <c r="E56" i="37" s="1"/>
  <c r="D55" i="37"/>
  <c r="I51" i="37" s="1"/>
  <c r="D54" i="37"/>
  <c r="H51" i="37" s="1"/>
  <c r="D53" i="37"/>
  <c r="G51" i="37" s="1"/>
  <c r="D52" i="37"/>
  <c r="F51" i="37" s="1"/>
  <c r="D51" i="37"/>
  <c r="E51" i="37" s="1"/>
  <c r="D50" i="37"/>
  <c r="I46" i="37" s="1"/>
  <c r="D49" i="37"/>
  <c r="H46" i="37" s="1"/>
  <c r="D48" i="37"/>
  <c r="G46" i="37" s="1"/>
  <c r="D47" i="37"/>
  <c r="F46" i="37" s="1"/>
  <c r="D46" i="37"/>
  <c r="E46" i="37" s="1"/>
  <c r="D45" i="37"/>
  <c r="I41" i="37" s="1"/>
  <c r="D44" i="37"/>
  <c r="H41" i="37" s="1"/>
  <c r="D43" i="37"/>
  <c r="G41" i="37" s="1"/>
  <c r="D42" i="37"/>
  <c r="F41" i="37" s="1"/>
  <c r="D41" i="37"/>
  <c r="E41" i="37" s="1"/>
  <c r="D40" i="37"/>
  <c r="D39" i="37"/>
  <c r="D38" i="37"/>
  <c r="G36" i="37" s="1"/>
  <c r="D37" i="37"/>
  <c r="F36" i="37" s="1"/>
  <c r="I36" i="37"/>
  <c r="H36" i="37"/>
  <c r="D36" i="37"/>
  <c r="E36" i="37" s="1"/>
  <c r="D35" i="37"/>
  <c r="D34" i="37"/>
  <c r="H31" i="37" s="1"/>
  <c r="D33" i="37"/>
  <c r="G31" i="37" s="1"/>
  <c r="D32" i="37"/>
  <c r="F31" i="37" s="1"/>
  <c r="I31" i="37"/>
  <c r="D31" i="37"/>
  <c r="E31" i="37" s="1"/>
  <c r="D30" i="37"/>
  <c r="I26" i="37" s="1"/>
  <c r="D29" i="37"/>
  <c r="H26" i="37" s="1"/>
  <c r="D28" i="37"/>
  <c r="G26" i="37" s="1"/>
  <c r="D27" i="37"/>
  <c r="F26" i="37" s="1"/>
  <c r="D26" i="37"/>
  <c r="E26" i="37" s="1"/>
  <c r="D25" i="37"/>
  <c r="I21" i="37" s="1"/>
  <c r="D24" i="37"/>
  <c r="H21" i="37" s="1"/>
  <c r="D23" i="37"/>
  <c r="G21" i="37" s="1"/>
  <c r="D22" i="37"/>
  <c r="F21" i="37"/>
  <c r="E21" i="37"/>
  <c r="D21" i="37"/>
  <c r="D20" i="37"/>
  <c r="I16" i="37" s="1"/>
  <c r="D19" i="37"/>
  <c r="D18" i="37"/>
  <c r="G16" i="37" s="1"/>
  <c r="D17" i="37"/>
  <c r="H16" i="37"/>
  <c r="F16" i="37"/>
  <c r="D16" i="37"/>
  <c r="E16" i="37" s="1"/>
  <c r="D15" i="37"/>
  <c r="D14" i="37"/>
  <c r="H11" i="37" s="1"/>
  <c r="D13" i="37"/>
  <c r="G11" i="37" s="1"/>
  <c r="D12" i="37"/>
  <c r="F11" i="37" s="1"/>
  <c r="I11" i="37"/>
  <c r="D11" i="37"/>
  <c r="E11" i="37" s="1"/>
  <c r="D10" i="37"/>
  <c r="I6" i="37" s="1"/>
  <c r="D9" i="37"/>
  <c r="H6" i="37" s="1"/>
  <c r="D8" i="37"/>
  <c r="G6" i="37" s="1"/>
  <c r="D7" i="37"/>
  <c r="F6" i="37" s="1"/>
  <c r="D6" i="37"/>
  <c r="E6" i="37" s="1"/>
  <c r="D5" i="37"/>
  <c r="I1" i="37" s="1"/>
  <c r="D4" i="37"/>
  <c r="H1" i="37" s="1"/>
  <c r="D3" i="37"/>
  <c r="G1" i="37" s="1"/>
  <c r="D2" i="37"/>
  <c r="F1" i="37"/>
  <c r="E1" i="37"/>
  <c r="D1" i="37"/>
  <c r="AE286" i="22" l="1"/>
  <c r="BD120" i="22" s="1"/>
  <c r="AW120" i="22" s="1"/>
  <c r="AA1211" i="40"/>
  <c r="BD124" i="22"/>
  <c r="AW124" i="22" s="1"/>
  <c r="AS111" i="22"/>
  <c r="BD125" i="22"/>
  <c r="AW125" i="22" s="1"/>
  <c r="AS113" i="22"/>
  <c r="X286" i="22"/>
  <c r="BC120" i="22" s="1"/>
  <c r="AV120" i="22" s="1"/>
  <c r="Z1211" i="40"/>
  <c r="BD123" i="22"/>
  <c r="AW123" i="22" s="1"/>
  <c r="AS112" i="22"/>
  <c r="Q286" i="22"/>
  <c r="BB120" i="22" s="1"/>
  <c r="AU120" i="22" s="1"/>
  <c r="Y1211" i="40"/>
  <c r="S1196" i="40"/>
  <c r="R1196" i="40"/>
  <c r="Q1196" i="40"/>
  <c r="P1196" i="40"/>
  <c r="O1196" i="40"/>
  <c r="S1190" i="40"/>
  <c r="R1190" i="40"/>
  <c r="Q1190" i="40"/>
  <c r="Q1191" i="40" s="1"/>
  <c r="P1190" i="40"/>
  <c r="P1191" i="40" s="1"/>
  <c r="O1190" i="40"/>
  <c r="O1191" i="40" s="1"/>
  <c r="S1183" i="40"/>
  <c r="R1183" i="40"/>
  <c r="Q1183" i="40"/>
  <c r="P1183" i="40"/>
  <c r="O1183" i="40"/>
  <c r="S1174" i="40"/>
  <c r="R1174" i="40"/>
  <c r="Q1174" i="40"/>
  <c r="P1174" i="40"/>
  <c r="O1174" i="40"/>
  <c r="S1151" i="40"/>
  <c r="R1151" i="40"/>
  <c r="Q1151" i="40"/>
  <c r="P1151" i="40"/>
  <c r="O1151" i="40"/>
  <c r="S1017" i="40"/>
  <c r="R1017" i="40"/>
  <c r="Q1017" i="40"/>
  <c r="P1017" i="40"/>
  <c r="P1018" i="40" s="1"/>
  <c r="O1017" i="40"/>
  <c r="S1003" i="40"/>
  <c r="R1003" i="40"/>
  <c r="Q1003" i="40"/>
  <c r="P1003" i="40"/>
  <c r="O1003" i="40"/>
  <c r="S995" i="40"/>
  <c r="R995" i="40"/>
  <c r="Q995" i="40"/>
  <c r="P995" i="40"/>
  <c r="O995" i="40"/>
  <c r="S797" i="40"/>
  <c r="R797" i="40"/>
  <c r="Q797" i="40"/>
  <c r="P797" i="40"/>
  <c r="O797" i="40"/>
  <c r="S774" i="40"/>
  <c r="R774" i="40"/>
  <c r="Q774" i="40"/>
  <c r="P774" i="40"/>
  <c r="O774" i="40"/>
  <c r="O775" i="40" s="1"/>
  <c r="S759" i="40"/>
  <c r="R759" i="40"/>
  <c r="Q759" i="40"/>
  <c r="Q760" i="40" s="1"/>
  <c r="P759" i="40"/>
  <c r="O759" i="40"/>
  <c r="S709" i="40"/>
  <c r="R709" i="40"/>
  <c r="Q709" i="40"/>
  <c r="P709" i="40"/>
  <c r="O709" i="40"/>
  <c r="S647" i="40"/>
  <c r="R647" i="40"/>
  <c r="Q647" i="40"/>
  <c r="P647" i="40"/>
  <c r="O647" i="40"/>
  <c r="S636" i="40"/>
  <c r="R636" i="40"/>
  <c r="Q636" i="40"/>
  <c r="P636" i="40"/>
  <c r="O636" i="40"/>
  <c r="S609" i="40"/>
  <c r="R609" i="40"/>
  <c r="R610" i="40" s="1"/>
  <c r="Q609" i="40"/>
  <c r="P609" i="40"/>
  <c r="O609" i="40"/>
  <c r="S589" i="40"/>
  <c r="R589" i="40"/>
  <c r="Q589" i="40"/>
  <c r="P589" i="40"/>
  <c r="O589" i="40"/>
  <c r="S583" i="40"/>
  <c r="R583" i="40"/>
  <c r="Q583" i="40"/>
  <c r="P583" i="40"/>
  <c r="O583" i="40"/>
  <c r="S573" i="40"/>
  <c r="R573" i="40"/>
  <c r="Q573" i="40"/>
  <c r="P573" i="40"/>
  <c r="O573" i="40"/>
  <c r="O574" i="40" s="1"/>
  <c r="S564" i="40"/>
  <c r="R564" i="40"/>
  <c r="Q564" i="40"/>
  <c r="P564" i="40"/>
  <c r="O564" i="40"/>
  <c r="S554" i="40"/>
  <c r="R554" i="40"/>
  <c r="Q554" i="40"/>
  <c r="P554" i="40"/>
  <c r="O554" i="40"/>
  <c r="S544" i="40"/>
  <c r="R544" i="40"/>
  <c r="Q544" i="40"/>
  <c r="P544" i="40"/>
  <c r="O544" i="40"/>
  <c r="S534" i="40"/>
  <c r="R534" i="40"/>
  <c r="Q534" i="40"/>
  <c r="P534" i="40"/>
  <c r="O534" i="40"/>
  <c r="S507" i="40"/>
  <c r="R507" i="40"/>
  <c r="Q507" i="40"/>
  <c r="Q508" i="40" s="1"/>
  <c r="P507" i="40"/>
  <c r="O507" i="40"/>
  <c r="S467" i="40"/>
  <c r="R467" i="40"/>
  <c r="Q467" i="40"/>
  <c r="P467" i="40"/>
  <c r="O467" i="40"/>
  <c r="S369" i="40"/>
  <c r="R369" i="40"/>
  <c r="Q369" i="40"/>
  <c r="P369" i="40"/>
  <c r="O369" i="40"/>
  <c r="S348" i="40"/>
  <c r="R348" i="40"/>
  <c r="R349" i="40" s="1"/>
  <c r="Q348" i="40"/>
  <c r="P348" i="40"/>
  <c r="O348" i="40"/>
  <c r="S324" i="40"/>
  <c r="R324" i="40"/>
  <c r="R325" i="40" s="1"/>
  <c r="Q324" i="40"/>
  <c r="P324" i="40"/>
  <c r="O324" i="40"/>
  <c r="S295" i="40"/>
  <c r="R295" i="40"/>
  <c r="R296" i="40" s="1"/>
  <c r="Q295" i="40"/>
  <c r="Q296" i="40" s="1"/>
  <c r="P295" i="40"/>
  <c r="P296" i="40" s="1"/>
  <c r="O295" i="40"/>
  <c r="O296" i="40" s="1"/>
  <c r="S273" i="40"/>
  <c r="R273" i="40"/>
  <c r="Q273" i="40"/>
  <c r="Q274" i="40" s="1"/>
  <c r="P273" i="40"/>
  <c r="P274" i="40" s="1"/>
  <c r="O273" i="40"/>
  <c r="O274" i="40" s="1"/>
  <c r="R255" i="40"/>
  <c r="P255" i="40"/>
  <c r="S254" i="40"/>
  <c r="R254" i="40"/>
  <c r="Q254" i="40"/>
  <c r="Q255" i="40" s="1"/>
  <c r="P254" i="40"/>
  <c r="O254" i="40"/>
  <c r="S232" i="40"/>
  <c r="S233" i="40" s="1"/>
  <c r="R232" i="40"/>
  <c r="Q232" i="40"/>
  <c r="P232" i="40"/>
  <c r="P233" i="40" s="1"/>
  <c r="O232" i="40"/>
  <c r="O233" i="40" s="1"/>
  <c r="S211" i="40"/>
  <c r="R211" i="40"/>
  <c r="Q211" i="40"/>
  <c r="P211" i="40"/>
  <c r="P212" i="40" s="1"/>
  <c r="O211" i="40"/>
  <c r="O212" i="40" s="1"/>
  <c r="S188" i="40"/>
  <c r="S189" i="40" s="1"/>
  <c r="R188" i="40"/>
  <c r="Q188" i="40"/>
  <c r="P188" i="40"/>
  <c r="P189" i="40" s="1"/>
  <c r="O188" i="40"/>
  <c r="S167" i="40"/>
  <c r="R167" i="40"/>
  <c r="R168" i="40" s="1"/>
  <c r="Q167" i="40"/>
  <c r="Q168" i="40" s="1"/>
  <c r="P167" i="40"/>
  <c r="O167" i="40"/>
  <c r="O168" i="40" s="1"/>
  <c r="S144" i="40"/>
  <c r="S145" i="40" s="1"/>
  <c r="R144" i="40"/>
  <c r="Q144" i="40"/>
  <c r="P144" i="40"/>
  <c r="P145" i="40" s="1"/>
  <c r="O144" i="40"/>
  <c r="O145" i="40" s="1"/>
  <c r="S110" i="40"/>
  <c r="R110" i="40"/>
  <c r="R111" i="40" s="1"/>
  <c r="Q110" i="40"/>
  <c r="P110" i="40"/>
  <c r="O110" i="40"/>
  <c r="S86" i="40"/>
  <c r="S87" i="40" s="1"/>
  <c r="R86" i="40"/>
  <c r="Q86" i="40"/>
  <c r="Q87" i="40" s="1"/>
  <c r="P86" i="40"/>
  <c r="P87" i="40" s="1"/>
  <c r="O86" i="40"/>
  <c r="O87" i="40" s="1"/>
  <c r="S52" i="40"/>
  <c r="R52" i="40"/>
  <c r="Q52" i="40"/>
  <c r="Q53" i="40" s="1"/>
  <c r="P52" i="40"/>
  <c r="O52" i="40"/>
  <c r="S18" i="40"/>
  <c r="S19" i="40" s="1"/>
  <c r="R18" i="40"/>
  <c r="Q18" i="40"/>
  <c r="P18" i="40"/>
  <c r="O18" i="40"/>
  <c r="Q233" i="40" l="1"/>
  <c r="R233" i="40"/>
  <c r="R53" i="40"/>
  <c r="S1184" i="40"/>
  <c r="O189" i="40"/>
  <c r="Q610" i="40"/>
  <c r="P168" i="40"/>
  <c r="O255" i="40"/>
  <c r="P53" i="40"/>
  <c r="R87" i="40"/>
  <c r="S168" i="40"/>
  <c r="S255" i="40"/>
  <c r="S274" i="40"/>
  <c r="Q19" i="40"/>
  <c r="Q111" i="40"/>
  <c r="Q189" i="40"/>
  <c r="R189" i="40"/>
  <c r="Q145" i="40"/>
  <c r="O19" i="40"/>
  <c r="I18" i="40" s="1"/>
  <c r="O111" i="40"/>
  <c r="I110" i="40" s="1"/>
  <c r="R145" i="40"/>
  <c r="Q212" i="40"/>
  <c r="P19" i="40"/>
  <c r="S53" i="40"/>
  <c r="P111" i="40"/>
  <c r="R212" i="40"/>
  <c r="L211" i="40" s="1"/>
  <c r="S212" i="40"/>
  <c r="S111" i="40"/>
  <c r="O53" i="40"/>
  <c r="R274" i="40"/>
  <c r="S296" i="40"/>
  <c r="R19" i="40"/>
  <c r="P574" i="40"/>
  <c r="P637" i="40"/>
  <c r="O637" i="40"/>
  <c r="P775" i="40"/>
  <c r="O535" i="40"/>
  <c r="Q565" i="40"/>
  <c r="R565" i="40"/>
  <c r="O1018" i="40"/>
  <c r="R1184" i="40"/>
  <c r="P468" i="40"/>
  <c r="R555" i="40"/>
  <c r="L554" i="40" s="1"/>
  <c r="Q1152" i="40"/>
  <c r="O325" i="40"/>
  <c r="O468" i="40"/>
  <c r="Q555" i="40"/>
  <c r="S565" i="40"/>
  <c r="P590" i="40"/>
  <c r="S637" i="40"/>
  <c r="O710" i="40"/>
  <c r="R775" i="40"/>
  <c r="S798" i="40"/>
  <c r="P1004" i="40"/>
  <c r="P1152" i="40"/>
  <c r="R1175" i="40"/>
  <c r="Q1184" i="40"/>
  <c r="O1197" i="40"/>
  <c r="S610" i="40"/>
  <c r="Q468" i="40"/>
  <c r="S535" i="40"/>
  <c r="R545" i="40"/>
  <c r="O584" i="40"/>
  <c r="I583" i="40" s="1"/>
  <c r="R590" i="40"/>
  <c r="Q710" i="40"/>
  <c r="S760" i="40"/>
  <c r="P996" i="40"/>
  <c r="R1018" i="40"/>
  <c r="R1152" i="40"/>
  <c r="S1175" i="40"/>
  <c r="Q545" i="40"/>
  <c r="Q590" i="40"/>
  <c r="S775" i="40"/>
  <c r="R468" i="40"/>
  <c r="S545" i="40"/>
  <c r="M544" i="40" s="1"/>
  <c r="S555" i="40"/>
  <c r="M554" i="40" s="1"/>
  <c r="P584" i="40"/>
  <c r="O648" i="40"/>
  <c r="I647" i="40" s="1"/>
  <c r="R710" i="40"/>
  <c r="Q996" i="40"/>
  <c r="S1018" i="40"/>
  <c r="S1152" i="40"/>
  <c r="O1184" i="40"/>
  <c r="P325" i="40"/>
  <c r="J324" i="40" s="1"/>
  <c r="Q370" i="40"/>
  <c r="S349" i="40"/>
  <c r="R370" i="40"/>
  <c r="R508" i="40"/>
  <c r="P535" i="40"/>
  <c r="O545" i="40"/>
  <c r="O565" i="40"/>
  <c r="I564" i="40" s="1"/>
  <c r="Q584" i="40"/>
  <c r="S590" i="40"/>
  <c r="P648" i="40"/>
  <c r="R760" i="40"/>
  <c r="O798" i="40"/>
  <c r="R996" i="40"/>
  <c r="Q1004" i="40"/>
  <c r="O1152" i="40"/>
  <c r="P1184" i="40"/>
  <c r="P1197" i="40"/>
  <c r="P710" i="40"/>
  <c r="Q325" i="40"/>
  <c r="O349" i="40"/>
  <c r="S370" i="40"/>
  <c r="M369" i="40" s="1"/>
  <c r="S468" i="40"/>
  <c r="S508" i="40"/>
  <c r="Q535" i="40"/>
  <c r="P545" i="40"/>
  <c r="P565" i="40"/>
  <c r="J564" i="40" s="1"/>
  <c r="Q574" i="40"/>
  <c r="K573" i="40" s="1"/>
  <c r="R584" i="40"/>
  <c r="O610" i="40"/>
  <c r="I609" i="40" s="1"/>
  <c r="Q648" i="40"/>
  <c r="K647" i="40" s="1"/>
  <c r="S710" i="40"/>
  <c r="M709" i="40" s="1"/>
  <c r="P798" i="40"/>
  <c r="R1004" i="40"/>
  <c r="O1175" i="40"/>
  <c r="Q1197" i="40"/>
  <c r="P349" i="40"/>
  <c r="O370" i="40"/>
  <c r="O508" i="40"/>
  <c r="R535" i="40"/>
  <c r="L534" i="40" s="1"/>
  <c r="O555" i="40"/>
  <c r="R574" i="40"/>
  <c r="S584" i="40"/>
  <c r="P610" i="40"/>
  <c r="J609" i="40" s="1"/>
  <c r="Q637" i="40"/>
  <c r="R648" i="40"/>
  <c r="O760" i="40"/>
  <c r="Q798" i="40"/>
  <c r="S996" i="40"/>
  <c r="S1004" i="40"/>
  <c r="Q1018" i="40"/>
  <c r="P1175" i="40"/>
  <c r="R1191" i="40"/>
  <c r="R1197" i="40"/>
  <c r="O996" i="40"/>
  <c r="S325" i="40"/>
  <c r="M324" i="40" s="1"/>
  <c r="Q349" i="40"/>
  <c r="K348" i="40" s="1"/>
  <c r="P370" i="40"/>
  <c r="P508" i="40"/>
  <c r="P555" i="40"/>
  <c r="J554" i="40" s="1"/>
  <c r="S574" i="40"/>
  <c r="O590" i="40"/>
  <c r="R637" i="40"/>
  <c r="S648" i="40"/>
  <c r="P760" i="40"/>
  <c r="Q775" i="40"/>
  <c r="R798" i="40"/>
  <c r="O1004" i="40"/>
  <c r="Q1175" i="40"/>
  <c r="S1191" i="40"/>
  <c r="S1197" i="40"/>
  <c r="M1196" i="40" s="1"/>
  <c r="B284" i="22"/>
  <c r="B282" i="22"/>
  <c r="B280" i="22"/>
  <c r="B278" i="22"/>
  <c r="B277" i="22"/>
  <c r="B276" i="22"/>
  <c r="B275" i="22"/>
  <c r="B273" i="22"/>
  <c r="B272" i="22"/>
  <c r="B271" i="22"/>
  <c r="B270" i="22"/>
  <c r="B269" i="22"/>
  <c r="B268" i="22"/>
  <c r="J264" i="22"/>
  <c r="Q264" i="22"/>
  <c r="X264" i="22"/>
  <c r="AE264" i="22"/>
  <c r="B266" i="22"/>
  <c r="B260" i="22"/>
  <c r="B265" i="22"/>
  <c r="B264" i="22"/>
  <c r="B263" i="22"/>
  <c r="B262" i="22"/>
  <c r="B261" i="22"/>
  <c r="B259" i="22"/>
  <c r="B258" i="22"/>
  <c r="B257" i="22"/>
  <c r="B256" i="22"/>
  <c r="B255" i="22"/>
  <c r="B253" i="22"/>
  <c r="B251" i="22"/>
  <c r="B242" i="22"/>
  <c r="B249" i="22"/>
  <c r="B248" i="22"/>
  <c r="B247" i="22"/>
  <c r="B246" i="22"/>
  <c r="B245" i="22"/>
  <c r="B244" i="22"/>
  <c r="B243" i="22"/>
  <c r="B240" i="22"/>
  <c r="B239" i="22"/>
  <c r="B238" i="22"/>
  <c r="B237" i="22"/>
  <c r="B236" i="22"/>
  <c r="B235" i="22"/>
  <c r="B234" i="22"/>
  <c r="B233" i="22"/>
  <c r="B231" i="22"/>
  <c r="B230" i="22"/>
  <c r="B228" i="22"/>
  <c r="B226" i="22"/>
  <c r="B225" i="22"/>
  <c r="B223" i="22"/>
  <c r="B222" i="22"/>
  <c r="B221" i="22"/>
  <c r="B220" i="22"/>
  <c r="B219" i="22"/>
  <c r="B218" i="22"/>
  <c r="B217" i="22"/>
  <c r="B215" i="22"/>
  <c r="B214" i="22"/>
  <c r="B213" i="22"/>
  <c r="B211" i="22"/>
  <c r="B210" i="22"/>
  <c r="B209" i="22"/>
  <c r="B208" i="22"/>
  <c r="B207" i="22"/>
  <c r="B206" i="22"/>
  <c r="B205" i="22"/>
  <c r="B204" i="22"/>
  <c r="B203" i="22"/>
  <c r="B202" i="22"/>
  <c r="B201" i="22"/>
  <c r="B199" i="22"/>
  <c r="B198" i="22"/>
  <c r="B196" i="22"/>
  <c r="B195" i="22"/>
  <c r="B194" i="22"/>
  <c r="B193" i="22"/>
  <c r="B192" i="22"/>
  <c r="B191" i="22"/>
  <c r="B190" i="22"/>
  <c r="B188" i="22"/>
  <c r="B187" i="22"/>
  <c r="B186" i="22"/>
  <c r="B185" i="22"/>
  <c r="B183" i="22"/>
  <c r="B181" i="22"/>
  <c r="B180" i="22"/>
  <c r="B179" i="22"/>
  <c r="B178" i="22"/>
  <c r="B177" i="22"/>
  <c r="B175" i="22"/>
  <c r="B174" i="22"/>
  <c r="B173" i="22"/>
  <c r="B172" i="22"/>
  <c r="B170" i="22"/>
  <c r="B169" i="22"/>
  <c r="B168" i="22"/>
  <c r="B167" i="22"/>
  <c r="B166" i="22"/>
  <c r="B164" i="22"/>
  <c r="B163" i="22"/>
  <c r="B162" i="22"/>
  <c r="B161" i="22"/>
  <c r="B160" i="22"/>
  <c r="B158" i="22"/>
  <c r="B157" i="22"/>
  <c r="B156" i="22"/>
  <c r="B155" i="22"/>
  <c r="B154" i="22"/>
  <c r="B152" i="22"/>
  <c r="B151" i="22"/>
  <c r="B150" i="22"/>
  <c r="B149" i="22"/>
  <c r="B148" i="22"/>
  <c r="B147" i="22"/>
  <c r="B145" i="22"/>
  <c r="B144" i="22"/>
  <c r="B143" i="22"/>
  <c r="B142" i="22"/>
  <c r="B141" i="22"/>
  <c r="B140" i="22"/>
  <c r="B139" i="22"/>
  <c r="B138" i="22"/>
  <c r="B137" i="22"/>
  <c r="B135" i="22"/>
  <c r="B134" i="22"/>
  <c r="B133" i="22"/>
  <c r="B132" i="22"/>
  <c r="B131" i="22"/>
  <c r="B130" i="22"/>
  <c r="B129" i="22"/>
  <c r="B128" i="22"/>
  <c r="B127" i="22"/>
  <c r="B125" i="22"/>
  <c r="B124" i="22"/>
  <c r="B123" i="22"/>
  <c r="B121" i="22"/>
  <c r="B120" i="22"/>
  <c r="B119" i="22"/>
  <c r="B118" i="22"/>
  <c r="B116" i="22"/>
  <c r="B115" i="22"/>
  <c r="B114" i="22"/>
  <c r="B113" i="22"/>
  <c r="B112" i="22"/>
  <c r="B111" i="22"/>
  <c r="B110" i="22"/>
  <c r="B109" i="22"/>
  <c r="B107" i="22"/>
  <c r="B106" i="22"/>
  <c r="B105" i="22"/>
  <c r="B104" i="22"/>
  <c r="B103" i="22"/>
  <c r="B102" i="22"/>
  <c r="B101" i="22"/>
  <c r="B99" i="22"/>
  <c r="B98" i="22"/>
  <c r="B97" i="22"/>
  <c r="B96" i="22"/>
  <c r="B95" i="22"/>
  <c r="B94" i="22"/>
  <c r="B93" i="22"/>
  <c r="B92" i="22"/>
  <c r="B90" i="22"/>
  <c r="B89" i="22"/>
  <c r="B88" i="22"/>
  <c r="B87" i="22"/>
  <c r="B86" i="22"/>
  <c r="B85" i="22"/>
  <c r="B84" i="22"/>
  <c r="B82" i="22"/>
  <c r="B81" i="22"/>
  <c r="B80" i="22"/>
  <c r="B79" i="22"/>
  <c r="B78" i="22"/>
  <c r="B77" i="22"/>
  <c r="B76" i="22"/>
  <c r="B75" i="22"/>
  <c r="B74" i="22"/>
  <c r="B72" i="22"/>
  <c r="B71" i="22"/>
  <c r="B70" i="22"/>
  <c r="B69" i="22"/>
  <c r="B68" i="22"/>
  <c r="B67" i="22"/>
  <c r="B66" i="22"/>
  <c r="B64" i="22"/>
  <c r="B63" i="22"/>
  <c r="B62" i="22"/>
  <c r="B61" i="22"/>
  <c r="B60" i="22"/>
  <c r="B59" i="22"/>
  <c r="B58" i="22"/>
  <c r="B57" i="22"/>
  <c r="B56" i="22"/>
  <c r="B54" i="22"/>
  <c r="B53" i="22"/>
  <c r="B52" i="22"/>
  <c r="B51" i="22"/>
  <c r="B50" i="22"/>
  <c r="B49" i="22"/>
  <c r="B48" i="22"/>
  <c r="B28" i="22"/>
  <c r="B27" i="22"/>
  <c r="AR29" i="22" s="1"/>
  <c r="B26" i="22"/>
  <c r="AR82" i="22" s="1"/>
  <c r="B25" i="22"/>
  <c r="AR26" i="22" s="1"/>
  <c r="AR83" i="22" s="1"/>
  <c r="B24" i="22"/>
  <c r="AR25" i="22" s="1"/>
  <c r="AR85" i="22" s="1"/>
  <c r="B23" i="22"/>
  <c r="AR24" i="22" s="1"/>
  <c r="AR81" i="22" s="1"/>
  <c r="B22" i="22"/>
  <c r="AR23" i="22" s="1"/>
  <c r="AR80" i="22" s="1"/>
  <c r="B21" i="22"/>
  <c r="AR22" i="22" s="1"/>
  <c r="AR79" i="22" s="1"/>
  <c r="B20" i="22"/>
  <c r="AR21" i="22" s="1"/>
  <c r="AR78" i="22" s="1"/>
  <c r="B16" i="22"/>
  <c r="AR30" i="22" s="1"/>
  <c r="B15" i="22"/>
  <c r="B14" i="22"/>
  <c r="B13" i="22"/>
  <c r="B12" i="22"/>
  <c r="B11" i="22"/>
  <c r="B10" i="22"/>
  <c r="B36" i="22"/>
  <c r="B35" i="22"/>
  <c r="B34" i="22"/>
  <c r="B33" i="22"/>
  <c r="B32" i="22"/>
  <c r="B31" i="22"/>
  <c r="B30" i="22"/>
  <c r="G10" i="56"/>
  <c r="R349" i="56" s="1"/>
  <c r="G9" i="56"/>
  <c r="O255" i="56" s="1"/>
  <c r="G10" i="54"/>
  <c r="R1017" i="54" s="1"/>
  <c r="G9" i="54"/>
  <c r="Q232" i="54" s="1"/>
  <c r="G10" i="58"/>
  <c r="R1174" i="58" s="1"/>
  <c r="G9" i="58"/>
  <c r="Q52" i="58" s="1"/>
  <c r="G10" i="57"/>
  <c r="O759" i="57" s="1"/>
  <c r="G9" i="57"/>
  <c r="S189" i="57" s="1"/>
  <c r="K1196" i="40"/>
  <c r="L1190" i="40"/>
  <c r="M1183" i="40"/>
  <c r="L1183" i="40"/>
  <c r="J759" i="40"/>
  <c r="I759" i="40"/>
  <c r="J647" i="40"/>
  <c r="J636" i="40"/>
  <c r="I636" i="40"/>
  <c r="I589" i="40"/>
  <c r="I573" i="40"/>
  <c r="K554" i="40"/>
  <c r="M507" i="40"/>
  <c r="K507" i="40"/>
  <c r="I467" i="40"/>
  <c r="I369" i="40"/>
  <c r="I348" i="40"/>
  <c r="L324" i="40"/>
  <c r="L295" i="40"/>
  <c r="L273" i="40"/>
  <c r="J273" i="40"/>
  <c r="M254" i="40"/>
  <c r="I254" i="40"/>
  <c r="M232" i="40"/>
  <c r="I232" i="40"/>
  <c r="K211" i="40"/>
  <c r="J211" i="40"/>
  <c r="K188" i="40"/>
  <c r="M144" i="40"/>
  <c r="K144" i="40"/>
  <c r="J144" i="40"/>
  <c r="I86" i="40"/>
  <c r="M86" i="40"/>
  <c r="L86" i="40"/>
  <c r="K86" i="40"/>
  <c r="J86" i="40"/>
  <c r="K52" i="40"/>
  <c r="O467" i="54" l="1"/>
  <c r="S544" i="58"/>
  <c r="Q1151" i="57"/>
  <c r="O589" i="57"/>
  <c r="S348" i="57"/>
  <c r="S1183" i="54"/>
  <c r="O1017" i="58"/>
  <c r="Q774" i="56"/>
  <c r="R636" i="54"/>
  <c r="P534" i="56"/>
  <c r="R324" i="56"/>
  <c r="L324" i="56" s="1"/>
  <c r="R507" i="56"/>
  <c r="S709" i="58"/>
  <c r="R369" i="58"/>
  <c r="P583" i="57"/>
  <c r="R1196" i="58"/>
  <c r="R1183" i="54"/>
  <c r="L1183" i="54" s="1"/>
  <c r="Q797" i="56"/>
  <c r="R647" i="54"/>
  <c r="S583" i="54"/>
  <c r="S774" i="54"/>
  <c r="Q647" i="54"/>
  <c r="O467" i="58"/>
  <c r="S759" i="57"/>
  <c r="O369" i="57"/>
  <c r="Q1183" i="56"/>
  <c r="O774" i="54"/>
  <c r="I774" i="54" s="1"/>
  <c r="O609" i="54"/>
  <c r="P564" i="56"/>
  <c r="S636" i="58"/>
  <c r="R759" i="57"/>
  <c r="O636" i="54"/>
  <c r="S348" i="56"/>
  <c r="Q1003" i="58"/>
  <c r="S774" i="58"/>
  <c r="O369" i="58"/>
  <c r="Q507" i="57"/>
  <c r="O1183" i="58"/>
  <c r="S1003" i="56"/>
  <c r="R709" i="56"/>
  <c r="P583" i="54"/>
  <c r="R348" i="54"/>
  <c r="S1184" i="56"/>
  <c r="Q348" i="56"/>
  <c r="Q1151" i="58"/>
  <c r="P145" i="58"/>
  <c r="Q797" i="58"/>
  <c r="O507" i="58"/>
  <c r="S1017" i="57"/>
  <c r="Q583" i="57"/>
  <c r="S1196" i="54"/>
  <c r="Q1174" i="54"/>
  <c r="O1003" i="54"/>
  <c r="Q774" i="54"/>
  <c r="R636" i="56"/>
  <c r="R564" i="56"/>
  <c r="P534" i="54"/>
  <c r="R324" i="54"/>
  <c r="R507" i="54"/>
  <c r="P637" i="58"/>
  <c r="P1196" i="57"/>
  <c r="R573" i="57"/>
  <c r="P1174" i="56"/>
  <c r="Q1017" i="56"/>
  <c r="S348" i="54"/>
  <c r="Q369" i="58"/>
  <c r="O647" i="57"/>
  <c r="Q348" i="57"/>
  <c r="Q1183" i="54"/>
  <c r="S995" i="56"/>
  <c r="O774" i="58"/>
  <c r="P564" i="54"/>
  <c r="R534" i="54"/>
  <c r="P583" i="58"/>
  <c r="R609" i="57"/>
  <c r="L609" i="57" s="1"/>
  <c r="P1190" i="58"/>
  <c r="P324" i="56"/>
  <c r="R636" i="58"/>
  <c r="Q348" i="58"/>
  <c r="O348" i="57"/>
  <c r="S1003" i="54"/>
  <c r="R709" i="54"/>
  <c r="P583" i="56"/>
  <c r="P1191" i="54"/>
  <c r="P1017" i="54"/>
  <c r="Q324" i="58"/>
  <c r="R168" i="56"/>
  <c r="O168" i="58"/>
  <c r="P188" i="56"/>
  <c r="J188" i="56" s="1"/>
  <c r="Q110" i="56"/>
  <c r="S87" i="54"/>
  <c r="P167" i="54"/>
  <c r="S18" i="54"/>
  <c r="P188" i="54"/>
  <c r="Q254" i="54"/>
  <c r="Q110" i="54"/>
  <c r="Q233" i="54"/>
  <c r="K232" i="54" s="1"/>
  <c r="R144" i="54"/>
  <c r="S52" i="54"/>
  <c r="S232" i="54"/>
  <c r="P274" i="54"/>
  <c r="P87" i="54"/>
  <c r="Q167" i="54"/>
  <c r="R168" i="54"/>
  <c r="O254" i="54"/>
  <c r="I254" i="54" s="1"/>
  <c r="O211" i="54"/>
  <c r="Q295" i="54"/>
  <c r="K295" i="54" s="1"/>
  <c r="O145" i="54"/>
  <c r="R232" i="54"/>
  <c r="S167" i="54"/>
  <c r="S273" i="54"/>
  <c r="O87" i="54"/>
  <c r="S145" i="54"/>
  <c r="O168" i="54"/>
  <c r="R110" i="54"/>
  <c r="L110" i="54" s="1"/>
  <c r="R255" i="54"/>
  <c r="P233" i="54"/>
  <c r="R254" i="54"/>
  <c r="O296" i="54"/>
  <c r="Q87" i="54"/>
  <c r="Q53" i="54"/>
  <c r="O18" i="54"/>
  <c r="R211" i="54"/>
  <c r="Q168" i="54"/>
  <c r="P144" i="54"/>
  <c r="Q273" i="54"/>
  <c r="P52" i="54"/>
  <c r="S189" i="54"/>
  <c r="O212" i="54"/>
  <c r="Q18" i="54"/>
  <c r="S233" i="54"/>
  <c r="O274" i="54"/>
  <c r="P110" i="54"/>
  <c r="R53" i="54"/>
  <c r="P232" i="54"/>
  <c r="O295" i="54"/>
  <c r="S86" i="54"/>
  <c r="M86" i="54" s="1"/>
  <c r="P273" i="54"/>
  <c r="O188" i="54"/>
  <c r="R18" i="54"/>
  <c r="O233" i="54"/>
  <c r="R52" i="54"/>
  <c r="L52" i="54" s="1"/>
  <c r="S295" i="54"/>
  <c r="R86" i="54"/>
  <c r="P18" i="54"/>
  <c r="P189" i="54"/>
  <c r="S211" i="54"/>
  <c r="O52" i="54"/>
  <c r="R273" i="54"/>
  <c r="R295" i="54"/>
  <c r="L295" i="54" s="1"/>
  <c r="R296" i="54"/>
  <c r="O144" i="54"/>
  <c r="I144" i="54" s="1"/>
  <c r="O273" i="54"/>
  <c r="I273" i="54" s="1"/>
  <c r="P211" i="54"/>
  <c r="P254" i="54"/>
  <c r="J254" i="54" s="1"/>
  <c r="Q296" i="54"/>
  <c r="S254" i="54"/>
  <c r="Q188" i="54"/>
  <c r="O255" i="54"/>
  <c r="Q211" i="54"/>
  <c r="P255" i="54"/>
  <c r="R233" i="54"/>
  <c r="S19" i="54"/>
  <c r="S110" i="54"/>
  <c r="Q52" i="54"/>
  <c r="Q86" i="54"/>
  <c r="P168" i="54"/>
  <c r="P295" i="54"/>
  <c r="P212" i="54"/>
  <c r="J211" i="54" s="1"/>
  <c r="R188" i="54"/>
  <c r="Q144" i="54"/>
  <c r="P86" i="54"/>
  <c r="Q255" i="54"/>
  <c r="K254" i="54" s="1"/>
  <c r="R167" i="54"/>
  <c r="L167" i="54" s="1"/>
  <c r="O167" i="54"/>
  <c r="R111" i="54"/>
  <c r="S188" i="54"/>
  <c r="M188" i="54" s="1"/>
  <c r="R610" i="58"/>
  <c r="Q467" i="58"/>
  <c r="O995" i="57"/>
  <c r="S573" i="57"/>
  <c r="S1196" i="58"/>
  <c r="Q1174" i="58"/>
  <c r="O1003" i="58"/>
  <c r="R564" i="54"/>
  <c r="P507" i="56"/>
  <c r="R1184" i="57"/>
  <c r="L1183" i="57" s="1"/>
  <c r="P637" i="56"/>
  <c r="Q610" i="58"/>
  <c r="R1190" i="57"/>
  <c r="P544" i="57"/>
  <c r="R1190" i="54"/>
  <c r="P1174" i="54"/>
  <c r="J1174" i="54" s="1"/>
  <c r="P774" i="58"/>
  <c r="Q636" i="56"/>
  <c r="K636" i="56" s="1"/>
  <c r="R573" i="54"/>
  <c r="O534" i="56"/>
  <c r="Q1017" i="54"/>
  <c r="O797" i="58"/>
  <c r="S348" i="58"/>
  <c r="S609" i="57"/>
  <c r="S324" i="57"/>
  <c r="Q1183" i="58"/>
  <c r="S995" i="54"/>
  <c r="R583" i="56"/>
  <c r="R534" i="56"/>
  <c r="P544" i="58"/>
  <c r="P573" i="57"/>
  <c r="P1190" i="56"/>
  <c r="R995" i="56"/>
  <c r="S709" i="56"/>
  <c r="Q583" i="56"/>
  <c r="S324" i="56"/>
  <c r="P324" i="54"/>
  <c r="S609" i="58"/>
  <c r="O1190" i="57"/>
  <c r="O1196" i="56"/>
  <c r="S1151" i="54"/>
  <c r="Q995" i="54"/>
  <c r="O583" i="56"/>
  <c r="S1183" i="58"/>
  <c r="S564" i="54"/>
  <c r="Q507" i="58"/>
  <c r="P232" i="56"/>
  <c r="S144" i="54"/>
  <c r="M144" i="54" s="1"/>
  <c r="P255" i="57"/>
  <c r="Q167" i="57"/>
  <c r="K167" i="57" s="1"/>
  <c r="O609" i="58"/>
  <c r="S369" i="58"/>
  <c r="Q797" i="57"/>
  <c r="O554" i="57"/>
  <c r="P759" i="56"/>
  <c r="Q609" i="56"/>
  <c r="K609" i="56" s="1"/>
  <c r="P554" i="56"/>
  <c r="P507" i="54"/>
  <c r="O995" i="58"/>
  <c r="Q554" i="56"/>
  <c r="P589" i="58"/>
  <c r="P1151" i="57"/>
  <c r="R534" i="57"/>
  <c r="R1190" i="58"/>
  <c r="P1174" i="58"/>
  <c r="P774" i="56"/>
  <c r="J774" i="56" s="1"/>
  <c r="Q636" i="54"/>
  <c r="R573" i="56"/>
  <c r="O534" i="54"/>
  <c r="P1191" i="56"/>
  <c r="S759" i="58"/>
  <c r="O1196" i="57"/>
  <c r="I1196" i="57" s="1"/>
  <c r="O583" i="57"/>
  <c r="Q1196" i="58"/>
  <c r="O1174" i="58"/>
  <c r="S995" i="58"/>
  <c r="Q647" i="56"/>
  <c r="R583" i="54"/>
  <c r="Q324" i="56"/>
  <c r="S797" i="56"/>
  <c r="P369" i="58"/>
  <c r="P348" i="57"/>
  <c r="P1190" i="54"/>
  <c r="R995" i="54"/>
  <c r="S709" i="54"/>
  <c r="S467" i="56"/>
  <c r="S324" i="54"/>
  <c r="O583" i="58"/>
  <c r="S1174" i="57"/>
  <c r="O1196" i="54"/>
  <c r="S1151" i="58"/>
  <c r="Q995" i="58"/>
  <c r="O647" i="56"/>
  <c r="R647" i="57"/>
  <c r="P232" i="58"/>
  <c r="Q255" i="58"/>
  <c r="K254" i="58" s="1"/>
  <c r="R233" i="57"/>
  <c r="Q211" i="57"/>
  <c r="Q144" i="58"/>
  <c r="Q274" i="54"/>
  <c r="O1204" i="54"/>
  <c r="S1203" i="54"/>
  <c r="R1203" i="54"/>
  <c r="S1204" i="54"/>
  <c r="P1203" i="54"/>
  <c r="J1203" i="54" s="1"/>
  <c r="R1204" i="54"/>
  <c r="O1203" i="54"/>
  <c r="Q1203" i="54"/>
  <c r="Q1204" i="54"/>
  <c r="P1204" i="54"/>
  <c r="R554" i="54"/>
  <c r="Q534" i="54"/>
  <c r="R1174" i="54"/>
  <c r="S759" i="54"/>
  <c r="Q1196" i="54"/>
  <c r="O589" i="54"/>
  <c r="O324" i="54"/>
  <c r="S609" i="54"/>
  <c r="P369" i="54"/>
  <c r="R544" i="54"/>
  <c r="R589" i="54"/>
  <c r="R1003" i="54"/>
  <c r="Q1191" i="54"/>
  <c r="Q589" i="54"/>
  <c r="R467" i="54"/>
  <c r="O573" i="54"/>
  <c r="S1190" i="54"/>
  <c r="O574" i="54"/>
  <c r="I573" i="54" s="1"/>
  <c r="P348" i="54"/>
  <c r="R759" i="54"/>
  <c r="O348" i="54"/>
  <c r="P589" i="54"/>
  <c r="S797" i="54"/>
  <c r="R1151" i="54"/>
  <c r="O1174" i="54"/>
  <c r="R610" i="54"/>
  <c r="O1191" i="54"/>
  <c r="P544" i="54"/>
  <c r="Q759" i="54"/>
  <c r="Q467" i="54"/>
  <c r="S554" i="54"/>
  <c r="Q610" i="54"/>
  <c r="O775" i="54"/>
  <c r="S534" i="54"/>
  <c r="Q508" i="54"/>
  <c r="R609" i="54"/>
  <c r="S1174" i="54"/>
  <c r="S507" i="54"/>
  <c r="O369" i="54"/>
  <c r="O995" i="54"/>
  <c r="Q797" i="54"/>
  <c r="P467" i="54"/>
  <c r="Q554" i="54"/>
  <c r="P1003" i="54"/>
  <c r="P1151" i="54"/>
  <c r="Q583" i="54"/>
  <c r="R349" i="54"/>
  <c r="R325" i="54"/>
  <c r="Q507" i="54"/>
  <c r="Q348" i="54"/>
  <c r="O583" i="54"/>
  <c r="Q709" i="54"/>
  <c r="S1184" i="54"/>
  <c r="R1204" i="57"/>
  <c r="O1203" i="57"/>
  <c r="P1204" i="57"/>
  <c r="Q1204" i="57"/>
  <c r="O1204" i="57"/>
  <c r="S1203" i="57"/>
  <c r="M1203" i="57" s="1"/>
  <c r="R1203" i="57"/>
  <c r="L1203" i="57" s="1"/>
  <c r="Q1203" i="57"/>
  <c r="S1204" i="57"/>
  <c r="P1203" i="57"/>
  <c r="J1203" i="57" s="1"/>
  <c r="O775" i="57"/>
  <c r="O324" i="57"/>
  <c r="Q467" i="57"/>
  <c r="S544" i="57"/>
  <c r="R1151" i="57"/>
  <c r="Q636" i="57"/>
  <c r="Q554" i="57"/>
  <c r="S1183" i="57"/>
  <c r="P774" i="57"/>
  <c r="S709" i="57"/>
  <c r="S1151" i="57"/>
  <c r="R349" i="57"/>
  <c r="P709" i="57"/>
  <c r="S1184" i="57"/>
  <c r="O564" i="57"/>
  <c r="R544" i="57"/>
  <c r="O534" i="57"/>
  <c r="Q564" i="57"/>
  <c r="P1183" i="57"/>
  <c r="R995" i="57"/>
  <c r="S995" i="57"/>
  <c r="R583" i="57"/>
  <c r="Q508" i="57"/>
  <c r="R797" i="57"/>
  <c r="Q774" i="57"/>
  <c r="R325" i="57"/>
  <c r="Q1191" i="57"/>
  <c r="P564" i="57"/>
  <c r="Q1017" i="57"/>
  <c r="P609" i="57"/>
  <c r="O544" i="57"/>
  <c r="S797" i="57"/>
  <c r="P1018" i="57"/>
  <c r="S369" i="57"/>
  <c r="R636" i="57"/>
  <c r="O636" i="57"/>
  <c r="P636" i="57"/>
  <c r="Q1183" i="57"/>
  <c r="R1196" i="57"/>
  <c r="R507" i="57"/>
  <c r="Q1003" i="57"/>
  <c r="Q709" i="57"/>
  <c r="S1196" i="57"/>
  <c r="O609" i="57"/>
  <c r="R554" i="57"/>
  <c r="S467" i="57"/>
  <c r="R1183" i="57"/>
  <c r="O774" i="57"/>
  <c r="I774" i="57" s="1"/>
  <c r="R610" i="57"/>
  <c r="P467" i="57"/>
  <c r="R589" i="57"/>
  <c r="Q324" i="57"/>
  <c r="Q760" i="57"/>
  <c r="Q609" i="57"/>
  <c r="P1191" i="57"/>
  <c r="O507" i="57"/>
  <c r="O1191" i="57"/>
  <c r="O574" i="57"/>
  <c r="P554" i="57"/>
  <c r="P759" i="57"/>
  <c r="P995" i="57"/>
  <c r="R467" i="57"/>
  <c r="Q995" i="57"/>
  <c r="R564" i="57"/>
  <c r="R369" i="57"/>
  <c r="S583" i="57"/>
  <c r="P589" i="57"/>
  <c r="P1003" i="57"/>
  <c r="P324" i="57"/>
  <c r="O1183" i="57"/>
  <c r="P534" i="57"/>
  <c r="O1017" i="57"/>
  <c r="P507" i="57"/>
  <c r="P1174" i="57"/>
  <c r="R709" i="57"/>
  <c r="Q1174" i="57"/>
  <c r="S647" i="56"/>
  <c r="Q589" i="58"/>
  <c r="O324" i="58"/>
  <c r="S774" i="57"/>
  <c r="Q544" i="57"/>
  <c r="S1190" i="58"/>
  <c r="O1151" i="56"/>
  <c r="I1151" i="56" s="1"/>
  <c r="R797" i="56"/>
  <c r="P759" i="54"/>
  <c r="Q609" i="54"/>
  <c r="P554" i="54"/>
  <c r="O995" i="56"/>
  <c r="S1017" i="54"/>
  <c r="R583" i="58"/>
  <c r="R1017" i="57"/>
  <c r="P369" i="57"/>
  <c r="R1190" i="56"/>
  <c r="P774" i="54"/>
  <c r="O507" i="54"/>
  <c r="Q995" i="56"/>
  <c r="R709" i="58"/>
  <c r="Q1190" i="57"/>
  <c r="Q573" i="57"/>
  <c r="Q1196" i="56"/>
  <c r="O1174" i="56"/>
  <c r="P797" i="54"/>
  <c r="Q324" i="54"/>
  <c r="S636" i="54"/>
  <c r="R348" i="58"/>
  <c r="R324" i="57"/>
  <c r="P1183" i="56"/>
  <c r="R995" i="58"/>
  <c r="P647" i="54"/>
  <c r="P573" i="56"/>
  <c r="S467" i="54"/>
  <c r="Q369" i="56"/>
  <c r="O1183" i="56"/>
  <c r="S564" i="58"/>
  <c r="Q759" i="57"/>
  <c r="O1190" i="56"/>
  <c r="O647" i="54"/>
  <c r="S544" i="54"/>
  <c r="Q544" i="56"/>
  <c r="R774" i="54"/>
  <c r="R325" i="58"/>
  <c r="O232" i="54"/>
  <c r="S110" i="57"/>
  <c r="Q87" i="57"/>
  <c r="O211" i="57"/>
  <c r="I211" i="57" s="1"/>
  <c r="S86" i="57"/>
  <c r="O273" i="57"/>
  <c r="P52" i="57"/>
  <c r="Q53" i="57"/>
  <c r="Q144" i="57"/>
  <c r="R211" i="57"/>
  <c r="S144" i="57"/>
  <c r="O168" i="57"/>
  <c r="I167" i="57" s="1"/>
  <c r="Q168" i="57"/>
  <c r="O296" i="57"/>
  <c r="O188" i="57"/>
  <c r="Q86" i="57"/>
  <c r="Q295" i="57"/>
  <c r="Q254" i="57"/>
  <c r="O295" i="57"/>
  <c r="I295" i="57" s="1"/>
  <c r="P273" i="57"/>
  <c r="J273" i="57" s="1"/>
  <c r="R296" i="57"/>
  <c r="S233" i="57"/>
  <c r="O274" i="57"/>
  <c r="Q233" i="57"/>
  <c r="Q188" i="57"/>
  <c r="S52" i="57"/>
  <c r="O167" i="57"/>
  <c r="P168" i="57"/>
  <c r="J167" i="57" s="1"/>
  <c r="R110" i="57"/>
  <c r="R232" i="57"/>
  <c r="L232" i="57" s="1"/>
  <c r="P212" i="57"/>
  <c r="P145" i="57"/>
  <c r="Q296" i="57"/>
  <c r="Q110" i="57"/>
  <c r="R144" i="57"/>
  <c r="P18" i="57"/>
  <c r="S232" i="57"/>
  <c r="P274" i="57"/>
  <c r="P87" i="57"/>
  <c r="R168" i="57"/>
  <c r="R167" i="57"/>
  <c r="L167" i="57" s="1"/>
  <c r="Q232" i="57"/>
  <c r="K232" i="57" s="1"/>
  <c r="P144" i="57"/>
  <c r="J144" i="57" s="1"/>
  <c r="S188" i="57"/>
  <c r="M188" i="57" s="1"/>
  <c r="S18" i="57"/>
  <c r="M18" i="57" s="1"/>
  <c r="P233" i="57"/>
  <c r="S273" i="57"/>
  <c r="S19" i="57"/>
  <c r="O254" i="57"/>
  <c r="P211" i="57"/>
  <c r="J211" i="57" s="1"/>
  <c r="P232" i="57"/>
  <c r="J232" i="57" s="1"/>
  <c r="O110" i="57"/>
  <c r="O144" i="57"/>
  <c r="I144" i="57" s="1"/>
  <c r="P188" i="57"/>
  <c r="P296" i="57"/>
  <c r="O86" i="57"/>
  <c r="O18" i="57"/>
  <c r="Q255" i="57"/>
  <c r="R255" i="57"/>
  <c r="L254" i="57" s="1"/>
  <c r="P295" i="57"/>
  <c r="J295" i="57" s="1"/>
  <c r="R295" i="57"/>
  <c r="L295" i="57" s="1"/>
  <c r="R18" i="57"/>
  <c r="P167" i="57"/>
  <c r="O233" i="57"/>
  <c r="R254" i="57"/>
  <c r="Q273" i="57"/>
  <c r="K273" i="57" s="1"/>
  <c r="R111" i="57"/>
  <c r="R86" i="57"/>
  <c r="S167" i="57"/>
  <c r="Q18" i="57"/>
  <c r="R188" i="57"/>
  <c r="P86" i="57"/>
  <c r="P110" i="57"/>
  <c r="R53" i="57"/>
  <c r="L52" i="57" s="1"/>
  <c r="R273" i="57"/>
  <c r="P254" i="57"/>
  <c r="O212" i="57"/>
  <c r="S87" i="57"/>
  <c r="S295" i="57"/>
  <c r="S254" i="57"/>
  <c r="O255" i="57"/>
  <c r="I254" i="57" s="1"/>
  <c r="P189" i="57"/>
  <c r="J188" i="57" s="1"/>
  <c r="S211" i="57"/>
  <c r="O52" i="57"/>
  <c r="Q274" i="57"/>
  <c r="Q52" i="57"/>
  <c r="R52" i="57"/>
  <c r="O145" i="57"/>
  <c r="O233" i="58"/>
  <c r="R167" i="58"/>
  <c r="L167" i="58" s="1"/>
  <c r="O255" i="58"/>
  <c r="O110" i="58"/>
  <c r="R295" i="58"/>
  <c r="O211" i="58"/>
  <c r="S188" i="58"/>
  <c r="P167" i="58"/>
  <c r="R52" i="58"/>
  <c r="O296" i="58"/>
  <c r="S189" i="58"/>
  <c r="Q110" i="58"/>
  <c r="S52" i="58"/>
  <c r="P274" i="58"/>
  <c r="P87" i="58"/>
  <c r="R168" i="58"/>
  <c r="P233" i="58"/>
  <c r="O232" i="58"/>
  <c r="I232" i="58" s="1"/>
  <c r="O188" i="58"/>
  <c r="R18" i="58"/>
  <c r="P254" i="58"/>
  <c r="P86" i="58"/>
  <c r="Q274" i="58"/>
  <c r="S167" i="58"/>
  <c r="S273" i="58"/>
  <c r="O87" i="58"/>
  <c r="S145" i="58"/>
  <c r="O167" i="58"/>
  <c r="Q273" i="58"/>
  <c r="Q295" i="58"/>
  <c r="P273" i="58"/>
  <c r="J273" i="58" s="1"/>
  <c r="R232" i="58"/>
  <c r="Q254" i="58"/>
  <c r="S87" i="58"/>
  <c r="Q53" i="58"/>
  <c r="O18" i="58"/>
  <c r="Q233" i="58"/>
  <c r="R211" i="58"/>
  <c r="O86" i="58"/>
  <c r="Q168" i="58"/>
  <c r="P52" i="58"/>
  <c r="Q232" i="58"/>
  <c r="K232" i="58" s="1"/>
  <c r="O295" i="58"/>
  <c r="R254" i="58"/>
  <c r="Q296" i="58"/>
  <c r="P211" i="58"/>
  <c r="P212" i="58"/>
  <c r="O145" i="58"/>
  <c r="Q18" i="58"/>
  <c r="R188" i="58"/>
  <c r="S233" i="58"/>
  <c r="O274" i="58"/>
  <c r="I273" i="58" s="1"/>
  <c r="P110" i="58"/>
  <c r="R144" i="58"/>
  <c r="R53" i="58"/>
  <c r="L52" i="58" s="1"/>
  <c r="Q167" i="58"/>
  <c r="O254" i="58"/>
  <c r="R296" i="58"/>
  <c r="L295" i="58" s="1"/>
  <c r="P296" i="58"/>
  <c r="P295" i="58"/>
  <c r="J295" i="58" s="1"/>
  <c r="Q87" i="58"/>
  <c r="S295" i="58"/>
  <c r="P18" i="58"/>
  <c r="P189" i="58"/>
  <c r="P188" i="58"/>
  <c r="J188" i="58" s="1"/>
  <c r="S211" i="58"/>
  <c r="O52" i="58"/>
  <c r="R110" i="58"/>
  <c r="L110" i="58" s="1"/>
  <c r="R255" i="58"/>
  <c r="Q86" i="58"/>
  <c r="S86" i="58"/>
  <c r="O273" i="58"/>
  <c r="S18" i="58"/>
  <c r="S144" i="58"/>
  <c r="M144" i="58" s="1"/>
  <c r="O212" i="58"/>
  <c r="R86" i="58"/>
  <c r="S254" i="58"/>
  <c r="Q188" i="58"/>
  <c r="Q211" i="58"/>
  <c r="P255" i="58"/>
  <c r="R233" i="58"/>
  <c r="S19" i="58"/>
  <c r="M18" i="58" s="1"/>
  <c r="S110" i="58"/>
  <c r="P144" i="58"/>
  <c r="R111" i="58"/>
  <c r="O144" i="58"/>
  <c r="I144" i="58" s="1"/>
  <c r="S232" i="58"/>
  <c r="R52" i="56"/>
  <c r="P167" i="56"/>
  <c r="R254" i="56"/>
  <c r="O212" i="56"/>
  <c r="Q274" i="56"/>
  <c r="K273" i="56" s="1"/>
  <c r="Q296" i="56"/>
  <c r="S167" i="56"/>
  <c r="S273" i="56"/>
  <c r="O87" i="56"/>
  <c r="S145" i="56"/>
  <c r="R295" i="56"/>
  <c r="O295" i="56"/>
  <c r="R232" i="56"/>
  <c r="S87" i="56"/>
  <c r="Q53" i="56"/>
  <c r="O18" i="56"/>
  <c r="R211" i="56"/>
  <c r="S18" i="56"/>
  <c r="Q168" i="56"/>
  <c r="Q52" i="56"/>
  <c r="K52" i="56" s="1"/>
  <c r="S86" i="56"/>
  <c r="M86" i="56" s="1"/>
  <c r="Q232" i="56"/>
  <c r="O254" i="56"/>
  <c r="I254" i="56" s="1"/>
  <c r="S232" i="56"/>
  <c r="Q87" i="56"/>
  <c r="Q18" i="56"/>
  <c r="S233" i="56"/>
  <c r="O274" i="56"/>
  <c r="Q233" i="56"/>
  <c r="K232" i="56" s="1"/>
  <c r="R53" i="56"/>
  <c r="O167" i="56"/>
  <c r="O144" i="56"/>
  <c r="P233" i="56"/>
  <c r="S189" i="56"/>
  <c r="R255" i="56"/>
  <c r="R167" i="56"/>
  <c r="S295" i="56"/>
  <c r="R86" i="56"/>
  <c r="P18" i="56"/>
  <c r="P189" i="56"/>
  <c r="S211" i="56"/>
  <c r="O52" i="56"/>
  <c r="S188" i="56"/>
  <c r="M188" i="56" s="1"/>
  <c r="R111" i="56"/>
  <c r="O273" i="56"/>
  <c r="I273" i="56" s="1"/>
  <c r="P296" i="56"/>
  <c r="S254" i="56"/>
  <c r="Q188" i="56"/>
  <c r="Q211" i="56"/>
  <c r="P255" i="56"/>
  <c r="R233" i="56"/>
  <c r="S19" i="56"/>
  <c r="S110" i="56"/>
  <c r="O232" i="56"/>
  <c r="I232" i="56" s="1"/>
  <c r="R144" i="56"/>
  <c r="P145" i="56"/>
  <c r="Q254" i="56"/>
  <c r="R18" i="56"/>
  <c r="O296" i="56"/>
  <c r="I295" i="56" s="1"/>
  <c r="Q144" i="56"/>
  <c r="Q255" i="56"/>
  <c r="K254" i="56" s="1"/>
  <c r="R110" i="56"/>
  <c r="Q86" i="56"/>
  <c r="Q295" i="56"/>
  <c r="K295" i="56" s="1"/>
  <c r="O233" i="56"/>
  <c r="P86" i="56"/>
  <c r="S144" i="56"/>
  <c r="O188" i="56"/>
  <c r="P211" i="56"/>
  <c r="J211" i="56" s="1"/>
  <c r="O145" i="56"/>
  <c r="O86" i="56"/>
  <c r="O110" i="56"/>
  <c r="P110" i="56"/>
  <c r="O168" i="56"/>
  <c r="R273" i="56"/>
  <c r="P144" i="56"/>
  <c r="O211" i="56"/>
  <c r="I211" i="56" s="1"/>
  <c r="R296" i="56"/>
  <c r="P52" i="56"/>
  <c r="P254" i="56"/>
  <c r="Q167" i="56"/>
  <c r="P273" i="56"/>
  <c r="P295" i="56"/>
  <c r="J295" i="56" s="1"/>
  <c r="O564" i="56"/>
  <c r="S583" i="58"/>
  <c r="Q1196" i="57"/>
  <c r="O709" i="57"/>
  <c r="S534" i="57"/>
  <c r="S1190" i="56"/>
  <c r="O1151" i="54"/>
  <c r="R797" i="54"/>
  <c r="O589" i="56"/>
  <c r="O709" i="54"/>
  <c r="R544" i="58"/>
  <c r="P797" i="57"/>
  <c r="R348" i="57"/>
  <c r="O759" i="54"/>
  <c r="P609" i="56"/>
  <c r="Q564" i="56"/>
  <c r="R610" i="56"/>
  <c r="Q583" i="58"/>
  <c r="O1151" i="57"/>
  <c r="S564" i="57"/>
  <c r="P797" i="56"/>
  <c r="P636" i="58"/>
  <c r="Q573" i="56"/>
  <c r="Q589" i="57"/>
  <c r="O554" i="54"/>
  <c r="P1190" i="57"/>
  <c r="J1190" i="57" s="1"/>
  <c r="P1196" i="54"/>
  <c r="P1183" i="54"/>
  <c r="P647" i="56"/>
  <c r="P573" i="54"/>
  <c r="R369" i="56"/>
  <c r="Q589" i="56"/>
  <c r="O544" i="58"/>
  <c r="S589" i="57"/>
  <c r="O1190" i="54"/>
  <c r="S1017" i="58"/>
  <c r="Q760" i="56"/>
  <c r="P995" i="54"/>
  <c r="S534" i="56"/>
  <c r="Q507" i="56"/>
  <c r="P168" i="58"/>
  <c r="O232" i="57"/>
  <c r="I232" i="57" s="1"/>
  <c r="S145" i="57"/>
  <c r="R188" i="56"/>
  <c r="P212" i="56"/>
  <c r="S1204" i="56"/>
  <c r="P1203" i="56"/>
  <c r="R1204" i="56"/>
  <c r="O1203" i="56"/>
  <c r="P1204" i="56"/>
  <c r="Q1204" i="56"/>
  <c r="O1204" i="56"/>
  <c r="S1203" i="56"/>
  <c r="M1203" i="56" s="1"/>
  <c r="R1203" i="56"/>
  <c r="Q1203" i="56"/>
  <c r="S369" i="56"/>
  <c r="O759" i="56"/>
  <c r="R325" i="56"/>
  <c r="S564" i="56"/>
  <c r="P1017" i="56"/>
  <c r="P369" i="56"/>
  <c r="P995" i="56"/>
  <c r="P1018" i="56"/>
  <c r="R554" i="56"/>
  <c r="Q534" i="56"/>
  <c r="O709" i="56"/>
  <c r="R1174" i="56"/>
  <c r="S759" i="56"/>
  <c r="S1151" i="56"/>
  <c r="Q1174" i="56"/>
  <c r="P544" i="56"/>
  <c r="S609" i="56"/>
  <c r="R544" i="56"/>
  <c r="R589" i="56"/>
  <c r="R1003" i="56"/>
  <c r="Q1191" i="56"/>
  <c r="R467" i="56"/>
  <c r="O573" i="56"/>
  <c r="Q709" i="56"/>
  <c r="O574" i="56"/>
  <c r="I573" i="56" s="1"/>
  <c r="P348" i="56"/>
  <c r="R759" i="56"/>
  <c r="O348" i="56"/>
  <c r="P589" i="56"/>
  <c r="P1151" i="56"/>
  <c r="R1151" i="56"/>
  <c r="S774" i="56"/>
  <c r="S583" i="56"/>
  <c r="O1191" i="56"/>
  <c r="Q759" i="56"/>
  <c r="S554" i="56"/>
  <c r="Q610" i="56"/>
  <c r="O775" i="56"/>
  <c r="Q508" i="56"/>
  <c r="Q467" i="56"/>
  <c r="O467" i="56"/>
  <c r="R609" i="56"/>
  <c r="L609" i="56" s="1"/>
  <c r="S1174" i="56"/>
  <c r="S507" i="56"/>
  <c r="R1017" i="56"/>
  <c r="O369" i="56"/>
  <c r="O507" i="56"/>
  <c r="O1003" i="56"/>
  <c r="S1196" i="56"/>
  <c r="P467" i="56"/>
  <c r="Q1151" i="56"/>
  <c r="R774" i="56"/>
  <c r="P1003" i="56"/>
  <c r="R348" i="56"/>
  <c r="O609" i="56"/>
  <c r="Q1151" i="54"/>
  <c r="O564" i="58"/>
  <c r="S1190" i="57"/>
  <c r="Q647" i="57"/>
  <c r="O467" i="57"/>
  <c r="O1017" i="56"/>
  <c r="R797" i="58"/>
  <c r="S647" i="54"/>
  <c r="O544" i="56"/>
  <c r="O637" i="56"/>
  <c r="Q369" i="54"/>
  <c r="Q508" i="58"/>
  <c r="R774" i="57"/>
  <c r="R1196" i="56"/>
  <c r="R1183" i="58"/>
  <c r="P609" i="54"/>
  <c r="Q564" i="54"/>
  <c r="S544" i="56"/>
  <c r="Q544" i="58"/>
  <c r="S1003" i="57"/>
  <c r="Q534" i="57"/>
  <c r="Q1190" i="56"/>
  <c r="P1018" i="54"/>
  <c r="P636" i="56"/>
  <c r="J636" i="56" s="1"/>
  <c r="Q573" i="54"/>
  <c r="P709" i="56"/>
  <c r="Q1017" i="58"/>
  <c r="P1017" i="57"/>
  <c r="J1017" i="57" s="1"/>
  <c r="P1196" i="58"/>
  <c r="P1183" i="58"/>
  <c r="O797" i="56"/>
  <c r="O564" i="54"/>
  <c r="R369" i="54"/>
  <c r="Q1003" i="56"/>
  <c r="Q544" i="54"/>
  <c r="Q534" i="58"/>
  <c r="O573" i="57"/>
  <c r="O1190" i="58"/>
  <c r="S1017" i="56"/>
  <c r="Q760" i="54"/>
  <c r="S589" i="56"/>
  <c r="O535" i="54"/>
  <c r="R609" i="58"/>
  <c r="O1003" i="57"/>
  <c r="S647" i="57"/>
  <c r="Q273" i="56"/>
  <c r="P87" i="56"/>
  <c r="O110" i="54"/>
  <c r="P296" i="54"/>
  <c r="R1203" i="58"/>
  <c r="L1203" i="58" s="1"/>
  <c r="S1204" i="58"/>
  <c r="Q1203" i="58"/>
  <c r="K1203" i="58" s="1"/>
  <c r="P1203" i="58"/>
  <c r="J1203" i="58" s="1"/>
  <c r="R1204" i="58"/>
  <c r="Q1204" i="58"/>
  <c r="P1204" i="58"/>
  <c r="O1204" i="58"/>
  <c r="S1203" i="58"/>
  <c r="M1203" i="58" s="1"/>
  <c r="O1203" i="58"/>
  <c r="P709" i="58"/>
  <c r="Q564" i="58"/>
  <c r="S467" i="58"/>
  <c r="Q1191" i="58"/>
  <c r="Q636" i="58"/>
  <c r="O534" i="58"/>
  <c r="O636" i="58"/>
  <c r="I636" i="58" s="1"/>
  <c r="R349" i="58"/>
  <c r="S797" i="58"/>
  <c r="P1017" i="58"/>
  <c r="J1017" i="58" s="1"/>
  <c r="P324" i="58"/>
  <c r="R1151" i="58"/>
  <c r="O709" i="58"/>
  <c r="R573" i="58"/>
  <c r="S573" i="58"/>
  <c r="R589" i="58"/>
  <c r="Q774" i="58"/>
  <c r="O1191" i="58"/>
  <c r="Q759" i="58"/>
  <c r="R467" i="58"/>
  <c r="O775" i="58"/>
  <c r="R324" i="58"/>
  <c r="R774" i="58"/>
  <c r="Q647" i="58"/>
  <c r="S324" i="58"/>
  <c r="P573" i="58"/>
  <c r="P507" i="58"/>
  <c r="S1174" i="58"/>
  <c r="R1003" i="58"/>
  <c r="P348" i="58"/>
  <c r="O759" i="58"/>
  <c r="R647" i="58"/>
  <c r="S647" i="58"/>
  <c r="O1196" i="58"/>
  <c r="R534" i="58"/>
  <c r="S554" i="58"/>
  <c r="O1151" i="58"/>
  <c r="Q1190" i="58"/>
  <c r="O573" i="58"/>
  <c r="Q609" i="58"/>
  <c r="O574" i="58"/>
  <c r="R759" i="58"/>
  <c r="P1003" i="58"/>
  <c r="P1151" i="58"/>
  <c r="R554" i="58"/>
  <c r="R507" i="58"/>
  <c r="P1191" i="58"/>
  <c r="J1190" i="58" s="1"/>
  <c r="P759" i="58"/>
  <c r="O554" i="58"/>
  <c r="O348" i="58"/>
  <c r="Q573" i="58"/>
  <c r="P564" i="58"/>
  <c r="S1184" i="58"/>
  <c r="P534" i="58"/>
  <c r="O647" i="58"/>
  <c r="O589" i="58"/>
  <c r="P609" i="58"/>
  <c r="P995" i="58"/>
  <c r="R1017" i="58"/>
  <c r="R564" i="58"/>
  <c r="S589" i="58"/>
  <c r="P554" i="58"/>
  <c r="P647" i="58"/>
  <c r="S573" i="54"/>
  <c r="Q554" i="58"/>
  <c r="O1174" i="57"/>
  <c r="S636" i="57"/>
  <c r="Q369" i="57"/>
  <c r="S1183" i="56"/>
  <c r="O1017" i="54"/>
  <c r="S573" i="56"/>
  <c r="O544" i="54"/>
  <c r="O637" i="54"/>
  <c r="I636" i="54" s="1"/>
  <c r="P797" i="58"/>
  <c r="P467" i="58"/>
  <c r="P647" i="57"/>
  <c r="R1196" i="54"/>
  <c r="R1183" i="56"/>
  <c r="R647" i="56"/>
  <c r="O554" i="56"/>
  <c r="O324" i="56"/>
  <c r="S534" i="58"/>
  <c r="O797" i="57"/>
  <c r="S507" i="57"/>
  <c r="Q1190" i="54"/>
  <c r="P1018" i="58"/>
  <c r="O774" i="56"/>
  <c r="P636" i="54"/>
  <c r="S369" i="54"/>
  <c r="P709" i="54"/>
  <c r="Q709" i="58"/>
  <c r="R1003" i="57"/>
  <c r="P1196" i="56"/>
  <c r="O797" i="54"/>
  <c r="O636" i="56"/>
  <c r="Q1003" i="54"/>
  <c r="S1003" i="58"/>
  <c r="S507" i="58"/>
  <c r="S554" i="57"/>
  <c r="O1183" i="54"/>
  <c r="Q760" i="58"/>
  <c r="S589" i="54"/>
  <c r="R1174" i="57"/>
  <c r="S636" i="56"/>
  <c r="P145" i="54"/>
  <c r="R273" i="58"/>
  <c r="P274" i="56"/>
  <c r="S52" i="56"/>
  <c r="O87" i="57"/>
  <c r="O86" i="54"/>
  <c r="R1184" i="56"/>
  <c r="Q565" i="57"/>
  <c r="P775" i="57"/>
  <c r="P574" i="54"/>
  <c r="J573" i="54" s="1"/>
  <c r="O189" i="57"/>
  <c r="O535" i="57"/>
  <c r="O637" i="58"/>
  <c r="R565" i="56"/>
  <c r="O1018" i="57"/>
  <c r="I1017" i="57" s="1"/>
  <c r="P168" i="56"/>
  <c r="Q610" i="57"/>
  <c r="K609" i="57" s="1"/>
  <c r="R1184" i="54"/>
  <c r="R1184" i="58"/>
  <c r="P775" i="56"/>
  <c r="P775" i="54"/>
  <c r="J774" i="54" s="1"/>
  <c r="J636" i="58"/>
  <c r="P775" i="58"/>
  <c r="J86" i="56"/>
  <c r="L564" i="56"/>
  <c r="L324" i="57"/>
  <c r="O189" i="54"/>
  <c r="L324" i="58"/>
  <c r="O189" i="56"/>
  <c r="J232" i="58"/>
  <c r="M144" i="56"/>
  <c r="O189" i="58"/>
  <c r="I188" i="58" s="1"/>
  <c r="I167" i="58"/>
  <c r="I86" i="57"/>
  <c r="K52" i="58"/>
  <c r="O535" i="56"/>
  <c r="J1190" i="56"/>
  <c r="I167" i="56"/>
  <c r="J232" i="54"/>
  <c r="L348" i="56"/>
  <c r="K564" i="40"/>
  <c r="P574" i="56"/>
  <c r="J573" i="56" s="1"/>
  <c r="P574" i="57"/>
  <c r="J573" i="57" s="1"/>
  <c r="P574" i="58"/>
  <c r="J573" i="58" s="1"/>
  <c r="J573" i="40"/>
  <c r="Q565" i="58"/>
  <c r="K564" i="58" s="1"/>
  <c r="Q565" i="56"/>
  <c r="Q565" i="54"/>
  <c r="K564" i="54" s="1"/>
  <c r="I534" i="40"/>
  <c r="L324" i="54"/>
  <c r="O535" i="58"/>
  <c r="I534" i="58" s="1"/>
  <c r="S168" i="57"/>
  <c r="M167" i="57" s="1"/>
  <c r="S168" i="56"/>
  <c r="M167" i="56" s="1"/>
  <c r="S168" i="58"/>
  <c r="M167" i="58" s="1"/>
  <c r="S168" i="54"/>
  <c r="M167" i="54" s="1"/>
  <c r="S53" i="57"/>
  <c r="S53" i="58"/>
  <c r="M52" i="58" s="1"/>
  <c r="S53" i="54"/>
  <c r="S53" i="56"/>
  <c r="M52" i="56" s="1"/>
  <c r="Q111" i="58"/>
  <c r="Q111" i="54"/>
  <c r="K110" i="54" s="1"/>
  <c r="Q111" i="56"/>
  <c r="K110" i="56" s="1"/>
  <c r="Q111" i="57"/>
  <c r="Q145" i="54"/>
  <c r="Q145" i="57"/>
  <c r="K144" i="57" s="1"/>
  <c r="Q145" i="58"/>
  <c r="K144" i="58" s="1"/>
  <c r="Q145" i="56"/>
  <c r="K144" i="56" s="1"/>
  <c r="O53" i="56"/>
  <c r="O53" i="58"/>
  <c r="I52" i="58" s="1"/>
  <c r="O53" i="57"/>
  <c r="O53" i="54"/>
  <c r="I52" i="54" s="1"/>
  <c r="S212" i="54"/>
  <c r="S212" i="57"/>
  <c r="M211" i="57" s="1"/>
  <c r="S212" i="58"/>
  <c r="S212" i="56"/>
  <c r="M211" i="56" s="1"/>
  <c r="P111" i="56"/>
  <c r="J110" i="56" s="1"/>
  <c r="P111" i="57"/>
  <c r="J110" i="57" s="1"/>
  <c r="P111" i="58"/>
  <c r="J110" i="58" s="1"/>
  <c r="P111" i="54"/>
  <c r="J110" i="54" s="1"/>
  <c r="R87" i="54"/>
  <c r="L86" i="54" s="1"/>
  <c r="R87" i="56"/>
  <c r="L86" i="56" s="1"/>
  <c r="R87" i="57"/>
  <c r="R87" i="58"/>
  <c r="I52" i="40"/>
  <c r="J110" i="40"/>
  <c r="P19" i="56"/>
  <c r="P19" i="54"/>
  <c r="P19" i="58"/>
  <c r="J18" i="58" s="1"/>
  <c r="P19" i="57"/>
  <c r="R145" i="56"/>
  <c r="L144" i="56" s="1"/>
  <c r="R145" i="54"/>
  <c r="L144" i="54" s="1"/>
  <c r="R145" i="58"/>
  <c r="R145" i="57"/>
  <c r="L144" i="57" s="1"/>
  <c r="Q19" i="54"/>
  <c r="K18" i="54" s="1"/>
  <c r="Q19" i="57"/>
  <c r="K18" i="57" s="1"/>
  <c r="Q19" i="56"/>
  <c r="K18" i="56" s="1"/>
  <c r="Q19" i="58"/>
  <c r="K18" i="58" s="1"/>
  <c r="P53" i="56"/>
  <c r="J52" i="56" s="1"/>
  <c r="P53" i="54"/>
  <c r="J52" i="54" s="1"/>
  <c r="P53" i="58"/>
  <c r="J52" i="58" s="1"/>
  <c r="P53" i="57"/>
  <c r="J52" i="57" s="1"/>
  <c r="R19" i="56"/>
  <c r="L18" i="56" s="1"/>
  <c r="R19" i="54"/>
  <c r="L18" i="54" s="1"/>
  <c r="R19" i="58"/>
  <c r="R19" i="57"/>
  <c r="L18" i="57" s="1"/>
  <c r="R212" i="56"/>
  <c r="R212" i="54"/>
  <c r="L211" i="54" s="1"/>
  <c r="R212" i="58"/>
  <c r="L211" i="58" s="1"/>
  <c r="R212" i="57"/>
  <c r="L211" i="57" s="1"/>
  <c r="O111" i="57"/>
  <c r="O111" i="54"/>
  <c r="I110" i="54" s="1"/>
  <c r="O111" i="58"/>
  <c r="O111" i="56"/>
  <c r="S296" i="54"/>
  <c r="M295" i="54" s="1"/>
  <c r="S296" i="57"/>
  <c r="M295" i="57" s="1"/>
  <c r="S296" i="56"/>
  <c r="S296" i="58"/>
  <c r="M295" i="58" s="1"/>
  <c r="O19" i="54"/>
  <c r="I18" i="54" s="1"/>
  <c r="O19" i="56"/>
  <c r="I18" i="56" s="1"/>
  <c r="O19" i="57"/>
  <c r="I18" i="57" s="1"/>
  <c r="O19" i="58"/>
  <c r="S274" i="56"/>
  <c r="M273" i="56" s="1"/>
  <c r="S274" i="54"/>
  <c r="M273" i="54" s="1"/>
  <c r="S274" i="57"/>
  <c r="M273" i="57" s="1"/>
  <c r="S274" i="58"/>
  <c r="M273" i="58" s="1"/>
  <c r="R274" i="58"/>
  <c r="L273" i="58" s="1"/>
  <c r="R274" i="57"/>
  <c r="L273" i="57" s="1"/>
  <c r="R274" i="56"/>
  <c r="R274" i="54"/>
  <c r="L273" i="54" s="1"/>
  <c r="S111" i="56"/>
  <c r="S111" i="57"/>
  <c r="M110" i="57" s="1"/>
  <c r="S111" i="54"/>
  <c r="M110" i="54" s="1"/>
  <c r="S111" i="58"/>
  <c r="M110" i="58" s="1"/>
  <c r="Q212" i="58"/>
  <c r="K211" i="58" s="1"/>
  <c r="Q212" i="54"/>
  <c r="Q212" i="57"/>
  <c r="Q212" i="56"/>
  <c r="R189" i="56"/>
  <c r="L188" i="56" s="1"/>
  <c r="R189" i="58"/>
  <c r="L188" i="58" s="1"/>
  <c r="R189" i="57"/>
  <c r="L188" i="57" s="1"/>
  <c r="R189" i="54"/>
  <c r="L188" i="54" s="1"/>
  <c r="Q189" i="57"/>
  <c r="Q189" i="58"/>
  <c r="K188" i="58" s="1"/>
  <c r="Q189" i="54"/>
  <c r="K188" i="54" s="1"/>
  <c r="Q189" i="56"/>
  <c r="K188" i="56" s="1"/>
  <c r="S255" i="57"/>
  <c r="M254" i="57" s="1"/>
  <c r="S255" i="56"/>
  <c r="M254" i="56" s="1"/>
  <c r="S255" i="58"/>
  <c r="M254" i="58" s="1"/>
  <c r="S255" i="54"/>
  <c r="M254" i="54" s="1"/>
  <c r="O1018" i="58"/>
  <c r="R565" i="58"/>
  <c r="L564" i="58" s="1"/>
  <c r="P637" i="54"/>
  <c r="P637" i="57"/>
  <c r="M1183" i="56"/>
  <c r="O1018" i="56"/>
  <c r="I1017" i="56" s="1"/>
  <c r="O637" i="57"/>
  <c r="I636" i="57" s="1"/>
  <c r="I1017" i="58"/>
  <c r="O1018" i="54"/>
  <c r="I1017" i="54" s="1"/>
  <c r="M1183" i="54"/>
  <c r="I774" i="56"/>
  <c r="K507" i="54"/>
  <c r="L348" i="54"/>
  <c r="L348" i="57"/>
  <c r="R565" i="54"/>
  <c r="R565" i="57"/>
  <c r="L564" i="57" s="1"/>
  <c r="P584" i="54"/>
  <c r="P584" i="56"/>
  <c r="J583" i="56" s="1"/>
  <c r="P584" i="58"/>
  <c r="J583" i="58" s="1"/>
  <c r="P584" i="57"/>
  <c r="J583" i="57" s="1"/>
  <c r="S1175" i="58"/>
  <c r="M1174" i="58" s="1"/>
  <c r="S1175" i="54"/>
  <c r="M1174" i="54" s="1"/>
  <c r="S1175" i="56"/>
  <c r="S1175" i="57"/>
  <c r="M1174" i="57" s="1"/>
  <c r="P760" i="56"/>
  <c r="J759" i="56" s="1"/>
  <c r="P760" i="58"/>
  <c r="J759" i="58" s="1"/>
  <c r="P760" i="57"/>
  <c r="J759" i="57" s="1"/>
  <c r="P760" i="54"/>
  <c r="J759" i="54" s="1"/>
  <c r="P555" i="54"/>
  <c r="J554" i="54" s="1"/>
  <c r="P555" i="56"/>
  <c r="J554" i="56" s="1"/>
  <c r="P555" i="57"/>
  <c r="P555" i="58"/>
  <c r="J554" i="58" s="1"/>
  <c r="P370" i="54"/>
  <c r="J369" i="54" s="1"/>
  <c r="P370" i="56"/>
  <c r="J369" i="56" s="1"/>
  <c r="P370" i="57"/>
  <c r="J369" i="57" s="1"/>
  <c r="P370" i="58"/>
  <c r="J369" i="58" s="1"/>
  <c r="R1197" i="54"/>
  <c r="L1196" i="54" s="1"/>
  <c r="R1197" i="56"/>
  <c r="L1196" i="56" s="1"/>
  <c r="R1197" i="57"/>
  <c r="L1196" i="57" s="1"/>
  <c r="R1197" i="58"/>
  <c r="L1196" i="58" s="1"/>
  <c r="Q798" i="54"/>
  <c r="K797" i="54" s="1"/>
  <c r="Q798" i="56"/>
  <c r="K797" i="56" s="1"/>
  <c r="Q798" i="58"/>
  <c r="K797" i="58" s="1"/>
  <c r="Q798" i="57"/>
  <c r="K797" i="57" s="1"/>
  <c r="R648" i="54"/>
  <c r="R648" i="56"/>
  <c r="R648" i="57"/>
  <c r="L647" i="57" s="1"/>
  <c r="R648" i="58"/>
  <c r="L647" i="58" s="1"/>
  <c r="S584" i="56"/>
  <c r="S584" i="54"/>
  <c r="M583" i="54" s="1"/>
  <c r="S584" i="57"/>
  <c r="M583" i="57" s="1"/>
  <c r="S584" i="58"/>
  <c r="M583" i="58" s="1"/>
  <c r="R535" i="54"/>
  <c r="R535" i="56"/>
  <c r="L534" i="56" s="1"/>
  <c r="R535" i="57"/>
  <c r="L534" i="57" s="1"/>
  <c r="R535" i="58"/>
  <c r="L534" i="58" s="1"/>
  <c r="O610" i="56"/>
  <c r="I609" i="56" s="1"/>
  <c r="O610" i="54"/>
  <c r="I609" i="54" s="1"/>
  <c r="O610" i="57"/>
  <c r="O610" i="58"/>
  <c r="I609" i="58" s="1"/>
  <c r="O349" i="54"/>
  <c r="I348" i="54" s="1"/>
  <c r="O349" i="56"/>
  <c r="I348" i="56" s="1"/>
  <c r="O349" i="58"/>
  <c r="I348" i="58" s="1"/>
  <c r="O349" i="57"/>
  <c r="I348" i="57" s="1"/>
  <c r="P1184" i="56"/>
  <c r="P1184" i="58"/>
  <c r="J1183" i="58" s="1"/>
  <c r="P1184" i="57"/>
  <c r="P1184" i="54"/>
  <c r="J1183" i="54" s="1"/>
  <c r="O1184" i="56"/>
  <c r="I1183" i="56" s="1"/>
  <c r="O1184" i="58"/>
  <c r="I1183" i="58" s="1"/>
  <c r="O1184" i="54"/>
  <c r="I1183" i="54" s="1"/>
  <c r="O1184" i="57"/>
  <c r="I1183" i="57" s="1"/>
  <c r="S545" i="56"/>
  <c r="S545" i="54"/>
  <c r="M544" i="54" s="1"/>
  <c r="S545" i="57"/>
  <c r="M544" i="57" s="1"/>
  <c r="S545" i="58"/>
  <c r="M544" i="58" s="1"/>
  <c r="S760" i="54"/>
  <c r="S760" i="56"/>
  <c r="M759" i="56" s="1"/>
  <c r="S760" i="57"/>
  <c r="M759" i="57" s="1"/>
  <c r="S760" i="58"/>
  <c r="M759" i="58" s="1"/>
  <c r="P590" i="54"/>
  <c r="J589" i="54" s="1"/>
  <c r="P590" i="56"/>
  <c r="J589" i="56" s="1"/>
  <c r="P590" i="57"/>
  <c r="P590" i="58"/>
  <c r="J589" i="58" s="1"/>
  <c r="R370" i="54"/>
  <c r="L369" i="54" s="1"/>
  <c r="R370" i="56"/>
  <c r="L369" i="56" s="1"/>
  <c r="R370" i="57"/>
  <c r="L369" i="57" s="1"/>
  <c r="R370" i="58"/>
  <c r="L369" i="58" s="1"/>
  <c r="S1191" i="54"/>
  <c r="M1190" i="54" s="1"/>
  <c r="S1191" i="56"/>
  <c r="M1190" i="56" s="1"/>
  <c r="S1191" i="58"/>
  <c r="M1190" i="58" s="1"/>
  <c r="S1191" i="57"/>
  <c r="M1190" i="57" s="1"/>
  <c r="O590" i="54"/>
  <c r="I589" i="54" s="1"/>
  <c r="O590" i="56"/>
  <c r="I589" i="56" s="1"/>
  <c r="O590" i="57"/>
  <c r="I589" i="57" s="1"/>
  <c r="O590" i="58"/>
  <c r="I589" i="58" s="1"/>
  <c r="Q349" i="54"/>
  <c r="Q349" i="56"/>
  <c r="K348" i="56" s="1"/>
  <c r="Q349" i="57"/>
  <c r="K348" i="57" s="1"/>
  <c r="Q349" i="58"/>
  <c r="K348" i="58" s="1"/>
  <c r="S710" i="54"/>
  <c r="M709" i="54" s="1"/>
  <c r="S710" i="56"/>
  <c r="S710" i="58"/>
  <c r="M709" i="58" s="1"/>
  <c r="S710" i="57"/>
  <c r="M709" i="57" s="1"/>
  <c r="P565" i="56"/>
  <c r="J564" i="56" s="1"/>
  <c r="P565" i="57"/>
  <c r="J564" i="57" s="1"/>
  <c r="P565" i="54"/>
  <c r="J564" i="54" s="1"/>
  <c r="P565" i="58"/>
  <c r="J564" i="58" s="1"/>
  <c r="Q325" i="54"/>
  <c r="K324" i="54" s="1"/>
  <c r="Q325" i="56"/>
  <c r="K324" i="56" s="1"/>
  <c r="Q325" i="58"/>
  <c r="K324" i="58" s="1"/>
  <c r="Q325" i="57"/>
  <c r="P710" i="54"/>
  <c r="J709" i="54" s="1"/>
  <c r="P710" i="56"/>
  <c r="J709" i="56" s="1"/>
  <c r="P710" i="58"/>
  <c r="P710" i="57"/>
  <c r="J709" i="57" s="1"/>
  <c r="P1197" i="58"/>
  <c r="J1196" i="58" s="1"/>
  <c r="P1197" i="54"/>
  <c r="J1196" i="54" s="1"/>
  <c r="P1197" i="56"/>
  <c r="J1196" i="56" s="1"/>
  <c r="P1197" i="57"/>
  <c r="J1196" i="57" s="1"/>
  <c r="O1152" i="58"/>
  <c r="O1152" i="54"/>
  <c r="I1151" i="54" s="1"/>
  <c r="O1152" i="56"/>
  <c r="O1152" i="57"/>
  <c r="I1151" i="57" s="1"/>
  <c r="R996" i="56"/>
  <c r="L995" i="56" s="1"/>
  <c r="R996" i="58"/>
  <c r="L995" i="58" s="1"/>
  <c r="R996" i="57"/>
  <c r="L995" i="57" s="1"/>
  <c r="R996" i="54"/>
  <c r="L995" i="54" s="1"/>
  <c r="Q370" i="54"/>
  <c r="K369" i="54" s="1"/>
  <c r="Q370" i="56"/>
  <c r="K369" i="56" s="1"/>
  <c r="Q370" i="57"/>
  <c r="K369" i="57" s="1"/>
  <c r="Q370" i="58"/>
  <c r="K369" i="58" s="1"/>
  <c r="P325" i="56"/>
  <c r="J324" i="56" s="1"/>
  <c r="P325" i="57"/>
  <c r="P325" i="58"/>
  <c r="J324" i="58" s="1"/>
  <c r="P325" i="54"/>
  <c r="J324" i="54" s="1"/>
  <c r="Q545" i="54"/>
  <c r="K544" i="54" s="1"/>
  <c r="Q545" i="56"/>
  <c r="K544" i="56" s="1"/>
  <c r="Q545" i="57"/>
  <c r="K544" i="57" s="1"/>
  <c r="Q545" i="58"/>
  <c r="K544" i="58" s="1"/>
  <c r="S535" i="54"/>
  <c r="M534" i="54" s="1"/>
  <c r="S535" i="56"/>
  <c r="M534" i="56" s="1"/>
  <c r="S535" i="57"/>
  <c r="M534" i="57" s="1"/>
  <c r="S535" i="58"/>
  <c r="M534" i="58" s="1"/>
  <c r="S798" i="56"/>
  <c r="S798" i="54"/>
  <c r="M797" i="54" s="1"/>
  <c r="S798" i="57"/>
  <c r="M797" i="57" s="1"/>
  <c r="S798" i="58"/>
  <c r="M797" i="58" s="1"/>
  <c r="O710" i="54"/>
  <c r="I709" i="54" s="1"/>
  <c r="O710" i="56"/>
  <c r="O710" i="58"/>
  <c r="I709" i="58" s="1"/>
  <c r="O710" i="57"/>
  <c r="I709" i="57" s="1"/>
  <c r="O325" i="56"/>
  <c r="O325" i="54"/>
  <c r="I324" i="54" s="1"/>
  <c r="O325" i="57"/>
  <c r="I324" i="57" s="1"/>
  <c r="O325" i="58"/>
  <c r="I324" i="58" s="1"/>
  <c r="P1175" i="54"/>
  <c r="P1175" i="56"/>
  <c r="J1174" i="56" s="1"/>
  <c r="P1175" i="58"/>
  <c r="J1174" i="58" s="1"/>
  <c r="P1175" i="57"/>
  <c r="J1174" i="57" s="1"/>
  <c r="Q637" i="54"/>
  <c r="K636" i="54" s="1"/>
  <c r="Q637" i="56"/>
  <c r="Q637" i="58"/>
  <c r="K636" i="58" s="1"/>
  <c r="Q637" i="57"/>
  <c r="K636" i="57" s="1"/>
  <c r="R584" i="54"/>
  <c r="L583" i="54" s="1"/>
  <c r="R584" i="56"/>
  <c r="L583" i="56" s="1"/>
  <c r="R584" i="57"/>
  <c r="L583" i="57" s="1"/>
  <c r="R584" i="58"/>
  <c r="L583" i="58" s="1"/>
  <c r="S1152" i="56"/>
  <c r="M1151" i="56" s="1"/>
  <c r="S1152" i="58"/>
  <c r="M1151" i="58" s="1"/>
  <c r="S1152" i="54"/>
  <c r="M1151" i="54" s="1"/>
  <c r="S1152" i="57"/>
  <c r="M1151" i="57" s="1"/>
  <c r="R1018" i="58"/>
  <c r="L1017" i="58" s="1"/>
  <c r="R1018" i="54"/>
  <c r="L1017" i="54" s="1"/>
  <c r="R1018" i="56"/>
  <c r="L1017" i="56" s="1"/>
  <c r="R1018" i="57"/>
  <c r="S637" i="54"/>
  <c r="M636" i="54" s="1"/>
  <c r="S637" i="56"/>
  <c r="M636" i="56" s="1"/>
  <c r="S637" i="58"/>
  <c r="M636" i="58" s="1"/>
  <c r="S637" i="57"/>
  <c r="M636" i="57" s="1"/>
  <c r="R798" i="54"/>
  <c r="L797" i="54" s="1"/>
  <c r="R798" i="56"/>
  <c r="L797" i="56" s="1"/>
  <c r="R798" i="57"/>
  <c r="L797" i="57" s="1"/>
  <c r="R798" i="58"/>
  <c r="L797" i="58" s="1"/>
  <c r="S648" i="56"/>
  <c r="S648" i="54"/>
  <c r="M647" i="54" s="1"/>
  <c r="S648" i="57"/>
  <c r="M647" i="57" s="1"/>
  <c r="S648" i="58"/>
  <c r="M647" i="58" s="1"/>
  <c r="S325" i="54"/>
  <c r="M324" i="54" s="1"/>
  <c r="S325" i="56"/>
  <c r="M324" i="56" s="1"/>
  <c r="S325" i="57"/>
  <c r="M324" i="57" s="1"/>
  <c r="S325" i="58"/>
  <c r="O996" i="54"/>
  <c r="I995" i="54" s="1"/>
  <c r="O996" i="56"/>
  <c r="I995" i="56" s="1"/>
  <c r="O996" i="58"/>
  <c r="O996" i="57"/>
  <c r="I995" i="57" s="1"/>
  <c r="P545" i="54"/>
  <c r="J544" i="54" s="1"/>
  <c r="P545" i="56"/>
  <c r="J544" i="56" s="1"/>
  <c r="P545" i="57"/>
  <c r="J544" i="57" s="1"/>
  <c r="P545" i="58"/>
  <c r="J544" i="58" s="1"/>
  <c r="P648" i="54"/>
  <c r="P648" i="56"/>
  <c r="J647" i="56" s="1"/>
  <c r="P648" i="58"/>
  <c r="P648" i="57"/>
  <c r="J647" i="57" s="1"/>
  <c r="P996" i="54"/>
  <c r="J995" i="54" s="1"/>
  <c r="P996" i="56"/>
  <c r="J995" i="56" s="1"/>
  <c r="P996" i="57"/>
  <c r="P996" i="58"/>
  <c r="J995" i="58" s="1"/>
  <c r="Q710" i="56"/>
  <c r="K709" i="56" s="1"/>
  <c r="Q710" i="54"/>
  <c r="K709" i="54" s="1"/>
  <c r="Q710" i="57"/>
  <c r="K709" i="57" s="1"/>
  <c r="Q710" i="58"/>
  <c r="K709" i="58" s="1"/>
  <c r="O584" i="54"/>
  <c r="I583" i="54" s="1"/>
  <c r="O584" i="56"/>
  <c r="I583" i="56" s="1"/>
  <c r="O584" i="57"/>
  <c r="I583" i="57" s="1"/>
  <c r="O584" i="58"/>
  <c r="R555" i="56"/>
  <c r="R555" i="57"/>
  <c r="L554" i="57" s="1"/>
  <c r="R555" i="54"/>
  <c r="L554" i="54" s="1"/>
  <c r="R555" i="58"/>
  <c r="L554" i="58" s="1"/>
  <c r="R1191" i="58"/>
  <c r="L1190" i="58" s="1"/>
  <c r="R1191" i="54"/>
  <c r="L1190" i="54" s="1"/>
  <c r="R1191" i="56"/>
  <c r="R1191" i="57"/>
  <c r="L1190" i="57" s="1"/>
  <c r="Q1018" i="58"/>
  <c r="K1017" i="58" s="1"/>
  <c r="Q1018" i="54"/>
  <c r="K1017" i="54" s="1"/>
  <c r="Q1018" i="56"/>
  <c r="K1017" i="56" s="1"/>
  <c r="Q1018" i="57"/>
  <c r="K1017" i="57" s="1"/>
  <c r="O508" i="56"/>
  <c r="I507" i="56" s="1"/>
  <c r="O508" i="54"/>
  <c r="I507" i="54" s="1"/>
  <c r="O508" i="57"/>
  <c r="I507" i="57" s="1"/>
  <c r="O508" i="58"/>
  <c r="I507" i="58" s="1"/>
  <c r="Q1197" i="54"/>
  <c r="K1196" i="54" s="1"/>
  <c r="Q1197" i="56"/>
  <c r="K1196" i="56" s="1"/>
  <c r="Q1197" i="58"/>
  <c r="Q1197" i="57"/>
  <c r="K1196" i="57" s="1"/>
  <c r="O1175" i="54"/>
  <c r="I1174" i="54" s="1"/>
  <c r="O1175" i="56"/>
  <c r="O1175" i="58"/>
  <c r="I1174" i="58" s="1"/>
  <c r="O1175" i="57"/>
  <c r="I1174" i="57" s="1"/>
  <c r="S508" i="54"/>
  <c r="M507" i="54" s="1"/>
  <c r="S508" i="56"/>
  <c r="M507" i="56" s="1"/>
  <c r="S508" i="57"/>
  <c r="M507" i="57" s="1"/>
  <c r="S508" i="58"/>
  <c r="O798" i="58"/>
  <c r="I797" i="58" s="1"/>
  <c r="O798" i="54"/>
  <c r="I797" i="54" s="1"/>
  <c r="O798" i="56"/>
  <c r="I797" i="56" s="1"/>
  <c r="O798" i="57"/>
  <c r="I797" i="57" s="1"/>
  <c r="O545" i="54"/>
  <c r="I544" i="54" s="1"/>
  <c r="O545" i="56"/>
  <c r="I544" i="56" s="1"/>
  <c r="O545" i="57"/>
  <c r="I544" i="57" s="1"/>
  <c r="O545" i="58"/>
  <c r="I544" i="58" s="1"/>
  <c r="R775" i="58"/>
  <c r="L774" i="58" s="1"/>
  <c r="R775" i="54"/>
  <c r="L774" i="54" s="1"/>
  <c r="R775" i="56"/>
  <c r="L774" i="56" s="1"/>
  <c r="R775" i="57"/>
  <c r="L774" i="57" s="1"/>
  <c r="Q1152" i="54"/>
  <c r="K1151" i="54" s="1"/>
  <c r="Q1152" i="56"/>
  <c r="K1151" i="56" s="1"/>
  <c r="Q1152" i="58"/>
  <c r="Q1152" i="57"/>
  <c r="K1151" i="57" s="1"/>
  <c r="R574" i="54"/>
  <c r="L573" i="54" s="1"/>
  <c r="R574" i="56"/>
  <c r="L573" i="56" s="1"/>
  <c r="R574" i="58"/>
  <c r="L573" i="58" s="1"/>
  <c r="R574" i="57"/>
  <c r="L573" i="57" s="1"/>
  <c r="O565" i="56"/>
  <c r="I564" i="56" s="1"/>
  <c r="O565" i="54"/>
  <c r="I564" i="54" s="1"/>
  <c r="O565" i="57"/>
  <c r="I564" i="57" s="1"/>
  <c r="O565" i="58"/>
  <c r="I564" i="58" s="1"/>
  <c r="R1175" i="56"/>
  <c r="L1174" i="56" s="1"/>
  <c r="R1175" i="58"/>
  <c r="L1174" i="58" s="1"/>
  <c r="R1175" i="57"/>
  <c r="R1175" i="54"/>
  <c r="L1017" i="40"/>
  <c r="Q775" i="54"/>
  <c r="K774" i="54" s="1"/>
  <c r="Q775" i="56"/>
  <c r="K774" i="56" s="1"/>
  <c r="Q775" i="58"/>
  <c r="K774" i="58" s="1"/>
  <c r="Q775" i="57"/>
  <c r="K774" i="57" s="1"/>
  <c r="R637" i="54"/>
  <c r="R637" i="56"/>
  <c r="L636" i="56" s="1"/>
  <c r="R637" i="57"/>
  <c r="R637" i="58"/>
  <c r="L636" i="58" s="1"/>
  <c r="S1004" i="58"/>
  <c r="S1004" i="54"/>
  <c r="S1004" i="56"/>
  <c r="M1003" i="56" s="1"/>
  <c r="S1004" i="57"/>
  <c r="M1003" i="57" s="1"/>
  <c r="O760" i="56"/>
  <c r="I759" i="56" s="1"/>
  <c r="O760" i="54"/>
  <c r="I759" i="54" s="1"/>
  <c r="O760" i="58"/>
  <c r="O760" i="57"/>
  <c r="I759" i="57" s="1"/>
  <c r="O370" i="54"/>
  <c r="I369" i="54" s="1"/>
  <c r="O370" i="56"/>
  <c r="I369" i="56" s="1"/>
  <c r="O370" i="57"/>
  <c r="I369" i="57" s="1"/>
  <c r="O370" i="58"/>
  <c r="I369" i="58" s="1"/>
  <c r="P798" i="58"/>
  <c r="J797" i="58" s="1"/>
  <c r="P798" i="54"/>
  <c r="J797" i="54" s="1"/>
  <c r="P798" i="56"/>
  <c r="J797" i="56" s="1"/>
  <c r="P798" i="57"/>
  <c r="J797" i="57" s="1"/>
  <c r="S468" i="54"/>
  <c r="M467" i="54" s="1"/>
  <c r="S468" i="56"/>
  <c r="M467" i="56" s="1"/>
  <c r="S468" i="58"/>
  <c r="M467" i="58" s="1"/>
  <c r="S468" i="57"/>
  <c r="M467" i="57" s="1"/>
  <c r="Q1004" i="58"/>
  <c r="K1003" i="58" s="1"/>
  <c r="Q1004" i="54"/>
  <c r="K1003" i="54" s="1"/>
  <c r="Q1004" i="56"/>
  <c r="Q1004" i="57"/>
  <c r="K1003" i="57" s="1"/>
  <c r="R760" i="58"/>
  <c r="L759" i="58" s="1"/>
  <c r="R760" i="54"/>
  <c r="R760" i="57"/>
  <c r="L759" i="57" s="1"/>
  <c r="R760" i="56"/>
  <c r="L759" i="56" s="1"/>
  <c r="S590" i="54"/>
  <c r="M589" i="54" s="1"/>
  <c r="S590" i="56"/>
  <c r="M589" i="56" s="1"/>
  <c r="S590" i="58"/>
  <c r="M589" i="58" s="1"/>
  <c r="S590" i="57"/>
  <c r="P535" i="54"/>
  <c r="J534" i="54" s="1"/>
  <c r="P535" i="58"/>
  <c r="J534" i="58" s="1"/>
  <c r="P535" i="56"/>
  <c r="J534" i="56" s="1"/>
  <c r="P535" i="57"/>
  <c r="J534" i="57" s="1"/>
  <c r="S349" i="54"/>
  <c r="S349" i="56"/>
  <c r="S349" i="57"/>
  <c r="M348" i="57" s="1"/>
  <c r="S349" i="58"/>
  <c r="M348" i="58" s="1"/>
  <c r="S775" i="54"/>
  <c r="M774" i="54" s="1"/>
  <c r="S775" i="56"/>
  <c r="M774" i="56" s="1"/>
  <c r="S775" i="58"/>
  <c r="M774" i="58" s="1"/>
  <c r="S775" i="57"/>
  <c r="M774" i="57" s="1"/>
  <c r="Q468" i="56"/>
  <c r="K467" i="56" s="1"/>
  <c r="Q468" i="54"/>
  <c r="K467" i="54" s="1"/>
  <c r="Q468" i="57"/>
  <c r="Q468" i="58"/>
  <c r="Q555" i="56"/>
  <c r="K554" i="56" s="1"/>
  <c r="Q555" i="54"/>
  <c r="K554" i="54" s="1"/>
  <c r="Q555" i="57"/>
  <c r="K554" i="57" s="1"/>
  <c r="Q555" i="58"/>
  <c r="K554" i="58" s="1"/>
  <c r="O468" i="54"/>
  <c r="O468" i="56"/>
  <c r="O468" i="57"/>
  <c r="I467" i="57" s="1"/>
  <c r="O468" i="58"/>
  <c r="P468" i="54"/>
  <c r="J467" i="54" s="1"/>
  <c r="P468" i="56"/>
  <c r="J467" i="56" s="1"/>
  <c r="P468" i="57"/>
  <c r="J467" i="57" s="1"/>
  <c r="P468" i="58"/>
  <c r="J467" i="58" s="1"/>
  <c r="S574" i="54"/>
  <c r="M573" i="54" s="1"/>
  <c r="S574" i="56"/>
  <c r="S574" i="57"/>
  <c r="M573" i="57" s="1"/>
  <c r="S574" i="58"/>
  <c r="Q648" i="54"/>
  <c r="K647" i="54" s="1"/>
  <c r="Q648" i="56"/>
  <c r="K647" i="56" s="1"/>
  <c r="Q648" i="58"/>
  <c r="K647" i="58" s="1"/>
  <c r="Q648" i="57"/>
  <c r="K647" i="57" s="1"/>
  <c r="Q996" i="56"/>
  <c r="K995" i="56" s="1"/>
  <c r="Q996" i="58"/>
  <c r="K995" i="58" s="1"/>
  <c r="Q996" i="54"/>
  <c r="Q996" i="57"/>
  <c r="K995" i="57" s="1"/>
  <c r="K636" i="40"/>
  <c r="M1151" i="40"/>
  <c r="S1197" i="56"/>
  <c r="M1196" i="56" s="1"/>
  <c r="S1197" i="58"/>
  <c r="M1196" i="58" s="1"/>
  <c r="S1197" i="54"/>
  <c r="S1197" i="57"/>
  <c r="Q1175" i="56"/>
  <c r="K1174" i="56" s="1"/>
  <c r="Q1175" i="58"/>
  <c r="K1174" i="58" s="1"/>
  <c r="Q1175" i="54"/>
  <c r="K1174" i="54" s="1"/>
  <c r="Q1175" i="57"/>
  <c r="K1174" i="57" s="1"/>
  <c r="O1004" i="56"/>
  <c r="I1003" i="56" s="1"/>
  <c r="O1004" i="58"/>
  <c r="I1003" i="58" s="1"/>
  <c r="O1004" i="54"/>
  <c r="I1003" i="54" s="1"/>
  <c r="O1004" i="57"/>
  <c r="S996" i="58"/>
  <c r="M995" i="58" s="1"/>
  <c r="S996" i="54"/>
  <c r="M995" i="54" s="1"/>
  <c r="S996" i="56"/>
  <c r="M995" i="56" s="1"/>
  <c r="S996" i="57"/>
  <c r="P610" i="56"/>
  <c r="J609" i="56" s="1"/>
  <c r="P610" i="57"/>
  <c r="J609" i="57" s="1"/>
  <c r="P610" i="58"/>
  <c r="P610" i="54"/>
  <c r="J609" i="54" s="1"/>
  <c r="P349" i="54"/>
  <c r="J348" i="54" s="1"/>
  <c r="P349" i="56"/>
  <c r="J348" i="56" s="1"/>
  <c r="P349" i="58"/>
  <c r="J348" i="58" s="1"/>
  <c r="P349" i="57"/>
  <c r="Q574" i="54"/>
  <c r="K573" i="54" s="1"/>
  <c r="Q574" i="56"/>
  <c r="K573" i="56" s="1"/>
  <c r="Q574" i="57"/>
  <c r="Q574" i="58"/>
  <c r="K573" i="58" s="1"/>
  <c r="R508" i="54"/>
  <c r="R508" i="58"/>
  <c r="L507" i="58" s="1"/>
  <c r="R508" i="56"/>
  <c r="L507" i="56" s="1"/>
  <c r="R508" i="57"/>
  <c r="L507" i="57" s="1"/>
  <c r="S1018" i="54"/>
  <c r="M1017" i="54" s="1"/>
  <c r="S1018" i="56"/>
  <c r="M1017" i="56" s="1"/>
  <c r="S1018" i="58"/>
  <c r="M1017" i="58" s="1"/>
  <c r="S1018" i="57"/>
  <c r="O648" i="54"/>
  <c r="O648" i="56"/>
  <c r="I647" i="56" s="1"/>
  <c r="O648" i="58"/>
  <c r="I647" i="58" s="1"/>
  <c r="O648" i="57"/>
  <c r="S555" i="54"/>
  <c r="M554" i="54" s="1"/>
  <c r="S555" i="56"/>
  <c r="M554" i="56" s="1"/>
  <c r="S555" i="58"/>
  <c r="M554" i="58" s="1"/>
  <c r="S555" i="57"/>
  <c r="M554" i="57" s="1"/>
  <c r="O1197" i="58"/>
  <c r="I1196" i="58" s="1"/>
  <c r="O1197" i="54"/>
  <c r="O1197" i="56"/>
  <c r="I1196" i="56" s="1"/>
  <c r="O1197" i="57"/>
  <c r="P1004" i="56"/>
  <c r="J1003" i="56" s="1"/>
  <c r="P1004" i="58"/>
  <c r="J1003" i="58" s="1"/>
  <c r="P1004" i="57"/>
  <c r="J1003" i="57" s="1"/>
  <c r="P1004" i="54"/>
  <c r="Q535" i="54"/>
  <c r="Q535" i="56"/>
  <c r="K534" i="56" s="1"/>
  <c r="Q535" i="57"/>
  <c r="K534" i="57" s="1"/>
  <c r="Q535" i="58"/>
  <c r="R710" i="56"/>
  <c r="L709" i="56" s="1"/>
  <c r="R710" i="54"/>
  <c r="L709" i="54" s="1"/>
  <c r="R710" i="57"/>
  <c r="R710" i="58"/>
  <c r="L709" i="58" s="1"/>
  <c r="S565" i="54"/>
  <c r="M564" i="54" s="1"/>
  <c r="S565" i="56"/>
  <c r="M564" i="56" s="1"/>
  <c r="S565" i="57"/>
  <c r="M564" i="57" s="1"/>
  <c r="S565" i="58"/>
  <c r="M564" i="58" s="1"/>
  <c r="M1174" i="40"/>
  <c r="P508" i="56"/>
  <c r="J507" i="56" s="1"/>
  <c r="P508" i="57"/>
  <c r="J507" i="57" s="1"/>
  <c r="P508" i="58"/>
  <c r="J507" i="58" s="1"/>
  <c r="P508" i="54"/>
  <c r="O555" i="54"/>
  <c r="I554" i="54" s="1"/>
  <c r="O555" i="56"/>
  <c r="I554" i="56" s="1"/>
  <c r="O555" i="57"/>
  <c r="I554" i="57" s="1"/>
  <c r="O555" i="58"/>
  <c r="I554" i="58" s="1"/>
  <c r="R1004" i="58"/>
  <c r="L1003" i="58" s="1"/>
  <c r="R1004" i="54"/>
  <c r="R1004" i="56"/>
  <c r="L1003" i="56" s="1"/>
  <c r="R1004" i="57"/>
  <c r="L1003" i="57" s="1"/>
  <c r="S370" i="56"/>
  <c r="S370" i="54"/>
  <c r="M369" i="54" s="1"/>
  <c r="S370" i="57"/>
  <c r="M369" i="57" s="1"/>
  <c r="S370" i="58"/>
  <c r="M369" i="58" s="1"/>
  <c r="Q584" i="54"/>
  <c r="K583" i="54" s="1"/>
  <c r="Q584" i="56"/>
  <c r="K583" i="56" s="1"/>
  <c r="Q584" i="57"/>
  <c r="K583" i="57" s="1"/>
  <c r="Q584" i="58"/>
  <c r="R468" i="56"/>
  <c r="L467" i="56" s="1"/>
  <c r="R468" i="57"/>
  <c r="L467" i="57" s="1"/>
  <c r="R468" i="58"/>
  <c r="L467" i="58" s="1"/>
  <c r="R468" i="54"/>
  <c r="L467" i="54" s="1"/>
  <c r="Q590" i="56"/>
  <c r="K589" i="56" s="1"/>
  <c r="Q590" i="54"/>
  <c r="K589" i="54" s="1"/>
  <c r="Q590" i="57"/>
  <c r="Q590" i="58"/>
  <c r="K589" i="58" s="1"/>
  <c r="R1152" i="54"/>
  <c r="L1151" i="54" s="1"/>
  <c r="R1152" i="56"/>
  <c r="L1151" i="56" s="1"/>
  <c r="R1152" i="58"/>
  <c r="R1152" i="57"/>
  <c r="L1151" i="57" s="1"/>
  <c r="R590" i="56"/>
  <c r="L589" i="56" s="1"/>
  <c r="R590" i="57"/>
  <c r="R590" i="58"/>
  <c r="L589" i="58" s="1"/>
  <c r="R590" i="54"/>
  <c r="L589" i="54" s="1"/>
  <c r="R545" i="54"/>
  <c r="R545" i="56"/>
  <c r="L544" i="56" s="1"/>
  <c r="R545" i="57"/>
  <c r="L544" i="57" s="1"/>
  <c r="R545" i="58"/>
  <c r="L544" i="58" s="1"/>
  <c r="S610" i="54"/>
  <c r="M609" i="54" s="1"/>
  <c r="S610" i="56"/>
  <c r="S610" i="57"/>
  <c r="S610" i="58"/>
  <c r="M609" i="58" s="1"/>
  <c r="Q1184" i="58"/>
  <c r="Q1184" i="54"/>
  <c r="K1183" i="54" s="1"/>
  <c r="Q1184" i="56"/>
  <c r="K1183" i="56" s="1"/>
  <c r="Q1184" i="57"/>
  <c r="K1183" i="57" s="1"/>
  <c r="P1152" i="58"/>
  <c r="J1151" i="58" s="1"/>
  <c r="P1152" i="54"/>
  <c r="J1151" i="54" s="1"/>
  <c r="P1152" i="56"/>
  <c r="J1151" i="56" s="1"/>
  <c r="P1152" i="57"/>
  <c r="J1151" i="57" s="1"/>
  <c r="M1017" i="40"/>
  <c r="L144" i="40"/>
  <c r="M110" i="40"/>
  <c r="K18" i="40"/>
  <c r="J188" i="40"/>
  <c r="M211" i="40"/>
  <c r="K295" i="40"/>
  <c r="J295" i="40"/>
  <c r="I507" i="40"/>
  <c r="M534" i="40"/>
  <c r="K709" i="40"/>
  <c r="I797" i="40"/>
  <c r="I995" i="40"/>
  <c r="M995" i="40"/>
  <c r="K1151" i="40"/>
  <c r="I1174" i="40"/>
  <c r="J1190" i="40"/>
  <c r="M1190" i="40"/>
  <c r="J774" i="57"/>
  <c r="K507" i="58"/>
  <c r="K232" i="40"/>
  <c r="M348" i="40"/>
  <c r="L1174" i="40"/>
  <c r="I554" i="40"/>
  <c r="M583" i="40"/>
  <c r="M759" i="40"/>
  <c r="I1183" i="40"/>
  <c r="K86" i="57"/>
  <c r="K564" i="57"/>
  <c r="I1190" i="57"/>
  <c r="I1151" i="58"/>
  <c r="J144" i="54"/>
  <c r="M589" i="40"/>
  <c r="M18" i="40"/>
  <c r="K995" i="40"/>
  <c r="L18" i="40"/>
  <c r="K544" i="40"/>
  <c r="J1183" i="40"/>
  <c r="L1196" i="40"/>
  <c r="K254" i="57"/>
  <c r="K759" i="58"/>
  <c r="M1183" i="58"/>
  <c r="I534" i="54"/>
  <c r="L709" i="40"/>
  <c r="J1174" i="40"/>
  <c r="M647" i="40"/>
  <c r="K1174" i="40"/>
  <c r="J507" i="40"/>
  <c r="I144" i="40"/>
  <c r="K273" i="40"/>
  <c r="K324" i="40"/>
  <c r="M774" i="40"/>
  <c r="L774" i="40"/>
  <c r="K1183" i="40"/>
  <c r="K86" i="54"/>
  <c r="K211" i="56"/>
  <c r="K774" i="40"/>
  <c r="L1151" i="40"/>
  <c r="K1190" i="40"/>
  <c r="L167" i="40"/>
  <c r="J52" i="40"/>
  <c r="M52" i="40"/>
  <c r="I188" i="40"/>
  <c r="M273" i="40"/>
  <c r="J467" i="40"/>
  <c r="L467" i="40"/>
  <c r="K589" i="40"/>
  <c r="K759" i="40"/>
  <c r="L995" i="40"/>
  <c r="J1151" i="40"/>
  <c r="K188" i="57"/>
  <c r="J144" i="58"/>
  <c r="J273" i="54"/>
  <c r="I1190" i="54"/>
  <c r="K1190" i="56"/>
  <c r="M86" i="57"/>
  <c r="K1190" i="57"/>
  <c r="J86" i="58"/>
  <c r="L144" i="58"/>
  <c r="K167" i="58"/>
  <c r="L609" i="58"/>
  <c r="J774" i="58"/>
  <c r="K1151" i="58"/>
  <c r="I1190" i="58"/>
  <c r="M18" i="54"/>
  <c r="J636" i="54"/>
  <c r="J144" i="56"/>
  <c r="I534" i="56"/>
  <c r="J1017" i="56"/>
  <c r="I1196" i="40"/>
  <c r="K52" i="57"/>
  <c r="M188" i="58"/>
  <c r="I211" i="58"/>
  <c r="L1151" i="58"/>
  <c r="J167" i="54"/>
  <c r="K211" i="54"/>
  <c r="I232" i="54"/>
  <c r="I295" i="54"/>
  <c r="K609" i="54"/>
  <c r="K86" i="56"/>
  <c r="J232" i="56"/>
  <c r="L295" i="56"/>
  <c r="J1196" i="40"/>
  <c r="K324" i="57"/>
  <c r="M995" i="57"/>
  <c r="J167" i="58"/>
  <c r="K295" i="58"/>
  <c r="K1190" i="58"/>
  <c r="J86" i="54"/>
  <c r="K167" i="54"/>
  <c r="J295" i="54"/>
  <c r="L609" i="54"/>
  <c r="J1017" i="54"/>
  <c r="L1174" i="54"/>
  <c r="J18" i="56"/>
  <c r="M18" i="56"/>
  <c r="M144" i="57"/>
  <c r="I86" i="54"/>
  <c r="K273" i="54"/>
  <c r="I52" i="56"/>
  <c r="I86" i="56"/>
  <c r="J273" i="56"/>
  <c r="I1190" i="56"/>
  <c r="K167" i="56"/>
  <c r="I144" i="56"/>
  <c r="L211" i="56"/>
  <c r="K759" i="56"/>
  <c r="K759" i="54"/>
  <c r="J1190" i="54"/>
  <c r="K1190" i="54"/>
  <c r="K86" i="58"/>
  <c r="L232" i="58"/>
  <c r="I467" i="58"/>
  <c r="M507" i="58"/>
  <c r="I995" i="58"/>
  <c r="I273" i="57"/>
  <c r="I188" i="57"/>
  <c r="I534" i="57"/>
  <c r="I573" i="57"/>
  <c r="I609" i="57"/>
  <c r="J18" i="40"/>
  <c r="L52" i="40"/>
  <c r="L110" i="40"/>
  <c r="I324" i="40"/>
  <c r="M188" i="40"/>
  <c r="J232" i="40"/>
  <c r="M295" i="40"/>
  <c r="K110" i="40"/>
  <c r="J254" i="40"/>
  <c r="L188" i="40"/>
  <c r="K254" i="40"/>
  <c r="I167" i="40"/>
  <c r="J167" i="40"/>
  <c r="I211" i="40"/>
  <c r="K167" i="40"/>
  <c r="M167" i="40"/>
  <c r="L232" i="40"/>
  <c r="L254" i="40"/>
  <c r="J369" i="40"/>
  <c r="K467" i="40"/>
  <c r="K369" i="40"/>
  <c r="I295" i="40"/>
  <c r="L369" i="40"/>
  <c r="M467" i="40"/>
  <c r="I273" i="40"/>
  <c r="L348" i="40"/>
  <c r="J583" i="40"/>
  <c r="L507" i="40"/>
  <c r="M636" i="40"/>
  <c r="L564" i="40"/>
  <c r="J348" i="40"/>
  <c r="I544" i="40"/>
  <c r="J544" i="40"/>
  <c r="M564" i="40"/>
  <c r="J534" i="40"/>
  <c r="K583" i="40"/>
  <c r="K609" i="40"/>
  <c r="J589" i="40"/>
  <c r="L609" i="40"/>
  <c r="K534" i="40"/>
  <c r="L573" i="40"/>
  <c r="M573" i="40"/>
  <c r="L544" i="40"/>
  <c r="L583" i="40"/>
  <c r="L589" i="40"/>
  <c r="M609" i="40"/>
  <c r="L759" i="40"/>
  <c r="L636" i="40"/>
  <c r="L647" i="40"/>
  <c r="I709" i="40"/>
  <c r="J709" i="40"/>
  <c r="J797" i="40"/>
  <c r="M797" i="40"/>
  <c r="I774" i="40"/>
  <c r="J774" i="40"/>
  <c r="K797" i="40"/>
  <c r="L797" i="40"/>
  <c r="J995" i="40"/>
  <c r="J1017" i="40"/>
  <c r="I1003" i="40"/>
  <c r="J1003" i="40"/>
  <c r="K1003" i="40"/>
  <c r="L1003" i="40"/>
  <c r="I1017" i="40"/>
  <c r="I1190" i="40"/>
  <c r="I1151" i="40"/>
  <c r="M1003" i="40"/>
  <c r="K1017" i="40"/>
  <c r="N8" i="22"/>
  <c r="U8" i="22" s="1"/>
  <c r="AB8" i="22" s="1"/>
  <c r="AI8" i="22" s="1"/>
  <c r="M8" i="22"/>
  <c r="T8" i="22" s="1"/>
  <c r="AA8" i="22" s="1"/>
  <c r="AH8" i="22" s="1"/>
  <c r="K8" i="22"/>
  <c r="R8" i="22" s="1"/>
  <c r="Y8" i="22" s="1"/>
  <c r="AF8" i="22" s="1"/>
  <c r="J8" i="22"/>
  <c r="Q8" i="22" s="1"/>
  <c r="X8" i="22" s="1"/>
  <c r="AE8" i="22" s="1"/>
  <c r="AW65" i="22"/>
  <c r="C1174" i="40"/>
  <c r="I573" i="58" l="1"/>
  <c r="K759" i="57"/>
  <c r="M609" i="57"/>
  <c r="K589" i="57"/>
  <c r="J1003" i="54"/>
  <c r="M1017" i="57"/>
  <c r="I1003" i="57"/>
  <c r="M1196" i="57"/>
  <c r="M573" i="56"/>
  <c r="I467" i="56"/>
  <c r="M348" i="56"/>
  <c r="L1174" i="57"/>
  <c r="L1190" i="56"/>
  <c r="J995" i="57"/>
  <c r="J554" i="57"/>
  <c r="M1174" i="56"/>
  <c r="L564" i="54"/>
  <c r="K211" i="57"/>
  <c r="L273" i="56"/>
  <c r="I110" i="58"/>
  <c r="L18" i="58"/>
  <c r="M211" i="54"/>
  <c r="K144" i="54"/>
  <c r="M52" i="57"/>
  <c r="M232" i="56"/>
  <c r="M86" i="58"/>
  <c r="I86" i="58"/>
  <c r="I1203" i="57"/>
  <c r="M1003" i="58"/>
  <c r="I636" i="56"/>
  <c r="M609" i="56"/>
  <c r="L589" i="57"/>
  <c r="L1003" i="54"/>
  <c r="L709" i="57"/>
  <c r="K573" i="57"/>
  <c r="J609" i="58"/>
  <c r="M1196" i="54"/>
  <c r="I467" i="54"/>
  <c r="M348" i="54"/>
  <c r="L636" i="54"/>
  <c r="I1174" i="56"/>
  <c r="I709" i="56"/>
  <c r="J324" i="57"/>
  <c r="M709" i="56"/>
  <c r="L647" i="56"/>
  <c r="J18" i="54"/>
  <c r="K110" i="57"/>
  <c r="K564" i="56"/>
  <c r="I1203" i="56"/>
  <c r="J211" i="58"/>
  <c r="K1203" i="54"/>
  <c r="K609" i="58"/>
  <c r="K52" i="54"/>
  <c r="L232" i="54"/>
  <c r="K507" i="57"/>
  <c r="M759" i="54"/>
  <c r="L534" i="54"/>
  <c r="L647" i="54"/>
  <c r="I110" i="57"/>
  <c r="I52" i="57"/>
  <c r="I188" i="54"/>
  <c r="L110" i="56"/>
  <c r="L254" i="58"/>
  <c r="K273" i="58"/>
  <c r="M232" i="57"/>
  <c r="L110" i="57"/>
  <c r="M1183" i="57"/>
  <c r="K1203" i="57"/>
  <c r="I1203" i="54"/>
  <c r="L254" i="54"/>
  <c r="M232" i="54"/>
  <c r="K534" i="58"/>
  <c r="I647" i="57"/>
  <c r="J348" i="57"/>
  <c r="L759" i="54"/>
  <c r="M1003" i="54"/>
  <c r="K1196" i="58"/>
  <c r="J647" i="58"/>
  <c r="J709" i="58"/>
  <c r="J589" i="57"/>
  <c r="J1183" i="57"/>
  <c r="M295" i="56"/>
  <c r="K110" i="58"/>
  <c r="M232" i="58"/>
  <c r="I295" i="58"/>
  <c r="J254" i="57"/>
  <c r="J188" i="54"/>
  <c r="I211" i="54"/>
  <c r="L86" i="58"/>
  <c r="K1183" i="58"/>
  <c r="L544" i="54"/>
  <c r="M369" i="56"/>
  <c r="I1196" i="54"/>
  <c r="M573" i="58"/>
  <c r="K467" i="58"/>
  <c r="M589" i="57"/>
  <c r="L554" i="56"/>
  <c r="J647" i="54"/>
  <c r="M647" i="56"/>
  <c r="I324" i="56"/>
  <c r="M797" i="56"/>
  <c r="K348" i="54"/>
  <c r="M544" i="56"/>
  <c r="J1183" i="56"/>
  <c r="M583" i="56"/>
  <c r="J583" i="54"/>
  <c r="J636" i="57"/>
  <c r="M110" i="56"/>
  <c r="L86" i="57"/>
  <c r="M211" i="58"/>
  <c r="M52" i="54"/>
  <c r="L1183" i="56"/>
  <c r="I1203" i="58"/>
  <c r="K1203" i="56"/>
  <c r="J1203" i="56"/>
  <c r="J254" i="56"/>
  <c r="J167" i="56"/>
  <c r="I254" i="58"/>
  <c r="K295" i="57"/>
  <c r="L1203" i="54"/>
  <c r="L232" i="56"/>
  <c r="L254" i="56"/>
  <c r="K583" i="58"/>
  <c r="J507" i="54"/>
  <c r="K534" i="54"/>
  <c r="I647" i="54"/>
  <c r="L507" i="54"/>
  <c r="K995" i="54"/>
  <c r="K467" i="57"/>
  <c r="K1003" i="56"/>
  <c r="I759" i="58"/>
  <c r="L636" i="57"/>
  <c r="I583" i="58"/>
  <c r="M324" i="58"/>
  <c r="L1017" i="57"/>
  <c r="I18" i="58"/>
  <c r="I110" i="56"/>
  <c r="J18" i="57"/>
  <c r="I188" i="56"/>
  <c r="L1183" i="58"/>
  <c r="K507" i="56"/>
  <c r="L1203" i="56"/>
  <c r="L52" i="56"/>
  <c r="J254" i="58"/>
  <c r="J86" i="57"/>
  <c r="L348" i="58"/>
  <c r="M1203" i="54"/>
  <c r="I167" i="54"/>
  <c r="L167" i="56"/>
  <c r="I774" i="58"/>
  <c r="AL8" i="22"/>
  <c r="AS8" i="22" s="1"/>
  <c r="AS9" i="22" s="1"/>
  <c r="AE5" i="22"/>
  <c r="AM8" i="22"/>
  <c r="AT8" i="22" s="1"/>
  <c r="AT9" i="22" s="1"/>
  <c r="AF5" i="22"/>
  <c r="AO8" i="22"/>
  <c r="AV8" i="22" s="1"/>
  <c r="AV9" i="22" s="1"/>
  <c r="AH5" i="22"/>
  <c r="AP8" i="22"/>
  <c r="AW8" i="22" s="1"/>
  <c r="AW9" i="22" s="1"/>
  <c r="AI5" i="22"/>
  <c r="L8" i="22"/>
  <c r="S8" i="22" s="1"/>
  <c r="Z8" i="22" s="1"/>
  <c r="AG8" i="22" s="1"/>
  <c r="D1204" i="57"/>
  <c r="F1217" i="58"/>
  <c r="F1214" i="58"/>
  <c r="D1218" i="54"/>
  <c r="G1206" i="57"/>
  <c r="D1221" i="58"/>
  <c r="F1211" i="57"/>
  <c r="D1206" i="57"/>
  <c r="G1223" i="56"/>
  <c r="D1206" i="58"/>
  <c r="E1222" i="58"/>
  <c r="F1203" i="57"/>
  <c r="D1215" i="58"/>
  <c r="D1204" i="54"/>
  <c r="G1212" i="58"/>
  <c r="D1214" i="54"/>
  <c r="G1211" i="58"/>
  <c r="D1209" i="58"/>
  <c r="F1217" i="57"/>
  <c r="G1208" i="56"/>
  <c r="F1216" i="58"/>
  <c r="G1206" i="56"/>
  <c r="F1213" i="57"/>
  <c r="F1208" i="57"/>
  <c r="D1207" i="58"/>
  <c r="E1213" i="58"/>
  <c r="F1222" i="58"/>
  <c r="F1220" i="58"/>
  <c r="G1203" i="56"/>
  <c r="G1221" i="58"/>
  <c r="G1208" i="57"/>
  <c r="F1210" i="58"/>
  <c r="D1222" i="58"/>
  <c r="G1222" i="58"/>
  <c r="F1204" i="58"/>
  <c r="D1207" i="54"/>
  <c r="F1215" i="58"/>
  <c r="E1212" i="58"/>
  <c r="G1207" i="58"/>
  <c r="E1218" i="58"/>
  <c r="E1214" i="58"/>
  <c r="E1207" i="58"/>
  <c r="F1209" i="57"/>
  <c r="G1214" i="57"/>
  <c r="D1219" i="58"/>
  <c r="D1223" i="57"/>
  <c r="G1207" i="57"/>
  <c r="G1212" i="57"/>
  <c r="G1218" i="58"/>
  <c r="E1211" i="58"/>
  <c r="G1209" i="58"/>
  <c r="F1203" i="58"/>
  <c r="G1216" i="58"/>
  <c r="E1223" i="58"/>
  <c r="D1214" i="57"/>
  <c r="E1203" i="58"/>
  <c r="D1210" i="57"/>
  <c r="F1206" i="57"/>
  <c r="D1205" i="54"/>
  <c r="G1214" i="58"/>
  <c r="F1219" i="58"/>
  <c r="D1205" i="58"/>
  <c r="G1217" i="56"/>
  <c r="D1211" i="54"/>
  <c r="G1223" i="58"/>
  <c r="D1204" i="58"/>
  <c r="D1221" i="54"/>
  <c r="D1219" i="54"/>
  <c r="F1223" i="58"/>
  <c r="D1215" i="54"/>
  <c r="F1214" i="57"/>
  <c r="G1216" i="56"/>
  <c r="D1218" i="58"/>
  <c r="D1210" i="54"/>
  <c r="E1204" i="58"/>
  <c r="F1204" i="57"/>
  <c r="F1215" i="57"/>
  <c r="G1214" i="56"/>
  <c r="D1212" i="54"/>
  <c r="F1207" i="58"/>
  <c r="F1223" i="57"/>
  <c r="G1206" i="58"/>
  <c r="E1217" i="58"/>
  <c r="D1213" i="54"/>
  <c r="G1204" i="57"/>
  <c r="G1220" i="57"/>
  <c r="D1216" i="58"/>
  <c r="D1209" i="57"/>
  <c r="G1205" i="58"/>
  <c r="D1203" i="54"/>
  <c r="G1213" i="58"/>
  <c r="G1219" i="58"/>
  <c r="G1208" i="58"/>
  <c r="F1207" i="57"/>
  <c r="D1219" i="57"/>
  <c r="E1210" i="58"/>
  <c r="G1213" i="57"/>
  <c r="D1222" i="54"/>
  <c r="D1220" i="54"/>
  <c r="E1216" i="58"/>
  <c r="G1223" i="57"/>
  <c r="G1204" i="56"/>
  <c r="F1213" i="58"/>
  <c r="F1220" i="57"/>
  <c r="D1207" i="57"/>
  <c r="D1218" i="57"/>
  <c r="D1220" i="58"/>
  <c r="D1217" i="58"/>
  <c r="D1216" i="57"/>
  <c r="F1221" i="58"/>
  <c r="D1208" i="58"/>
  <c r="G1207" i="56"/>
  <c r="G1217" i="58"/>
  <c r="D1203" i="57"/>
  <c r="D1216" i="54"/>
  <c r="E1215" i="58"/>
  <c r="G1211" i="56"/>
  <c r="F1221" i="57"/>
  <c r="D1215" i="57"/>
  <c r="D1206" i="54"/>
  <c r="D1223" i="58"/>
  <c r="F1205" i="58"/>
  <c r="G1203" i="57"/>
  <c r="G1210" i="56"/>
  <c r="F1216" i="57"/>
  <c r="F1212" i="57"/>
  <c r="G1210" i="57"/>
  <c r="F1222" i="57"/>
  <c r="E1221" i="58"/>
  <c r="E1205" i="58"/>
  <c r="G1219" i="57"/>
  <c r="D1209" i="54"/>
  <c r="G1218" i="57"/>
  <c r="F1210" i="57"/>
  <c r="G1205" i="56"/>
  <c r="G1203" i="58"/>
  <c r="D1208" i="57"/>
  <c r="E1209" i="58"/>
  <c r="G1215" i="57"/>
  <c r="D1213" i="58"/>
  <c r="G1215" i="56"/>
  <c r="G1218" i="56"/>
  <c r="G1213" i="56"/>
  <c r="E1208" i="58"/>
  <c r="G1205" i="57"/>
  <c r="D1212" i="58"/>
  <c r="F1205" i="57"/>
  <c r="D1221" i="57"/>
  <c r="E1220" i="58"/>
  <c r="G1209" i="56"/>
  <c r="D1212" i="57"/>
  <c r="D1220" i="57"/>
  <c r="G1209" i="57"/>
  <c r="G1204" i="58"/>
  <c r="E1206" i="58"/>
  <c r="G1221" i="56"/>
  <c r="E1219" i="58"/>
  <c r="G1217" i="57"/>
  <c r="F1211" i="58"/>
  <c r="D1205" i="57"/>
  <c r="F1218" i="58"/>
  <c r="D1213" i="57"/>
  <c r="D1223" i="54"/>
  <c r="D1217" i="57"/>
  <c r="F1209" i="58"/>
  <c r="G1222" i="56"/>
  <c r="F1208" i="58"/>
  <c r="G1220" i="58"/>
  <c r="G1216" i="57"/>
  <c r="D1211" i="57"/>
  <c r="D1222" i="57"/>
  <c r="G1215" i="58"/>
  <c r="D1217" i="54"/>
  <c r="D1214" i="58"/>
  <c r="F1218" i="57"/>
  <c r="D1203" i="58"/>
  <c r="G1210" i="58"/>
  <c r="G1211" i="57"/>
  <c r="G1221" i="57"/>
  <c r="D1208" i="54"/>
  <c r="D1211" i="58"/>
  <c r="G1220" i="56"/>
  <c r="F1219" i="57"/>
  <c r="F1206" i="58"/>
  <c r="D1210" i="58"/>
  <c r="G1222" i="57"/>
  <c r="G1219" i="56"/>
  <c r="F1212" i="58"/>
  <c r="G1212" i="56"/>
  <c r="BA12" i="22" l="1"/>
  <c r="X1207" i="54"/>
  <c r="K290" i="22" s="1"/>
  <c r="BH124" i="22" s="1"/>
  <c r="AA1204" i="57"/>
  <c r="AH287" i="22" s="1"/>
  <c r="BY121" i="22" s="1"/>
  <c r="X1207" i="58"/>
  <c r="N290" i="22" s="1"/>
  <c r="CC124" i="22" s="1"/>
  <c r="AA1207" i="58"/>
  <c r="AI290" i="22" s="1"/>
  <c r="AA1205" i="58"/>
  <c r="AI288" i="22" s="1"/>
  <c r="CF122" i="22" s="1"/>
  <c r="Z1205" i="58"/>
  <c r="AB288" i="22" s="1"/>
  <c r="CE122" i="22" s="1"/>
  <c r="Z1206" i="58"/>
  <c r="AB289" i="22" s="1"/>
  <c r="CE123" i="22" s="1"/>
  <c r="AA1208" i="57"/>
  <c r="AH291" i="22" s="1"/>
  <c r="AA1206" i="57"/>
  <c r="AH289" i="22" s="1"/>
  <c r="AA1203" i="57"/>
  <c r="AA1212" i="57"/>
  <c r="Y1205" i="58"/>
  <c r="U288" i="22" s="1"/>
  <c r="CD122" i="22" s="1"/>
  <c r="X1212" i="58"/>
  <c r="X1203" i="58"/>
  <c r="AA1204" i="58"/>
  <c r="AI287" i="22" s="1"/>
  <c r="CF121" i="22" s="1"/>
  <c r="Z1212" i="58"/>
  <c r="Z1203" i="58"/>
  <c r="Z1207" i="58"/>
  <c r="AB290" i="22" s="1"/>
  <c r="CE124" i="22" s="1"/>
  <c r="X1208" i="54"/>
  <c r="K291" i="22" s="1"/>
  <c r="BH125" i="22" s="1"/>
  <c r="AA1205" i="57"/>
  <c r="AH288" i="22" s="1"/>
  <c r="BY122" i="22" s="1"/>
  <c r="Z1208" i="57"/>
  <c r="AA291" i="22" s="1"/>
  <c r="BX125" i="22" s="1"/>
  <c r="Y1212" i="58"/>
  <c r="Y1203" i="58"/>
  <c r="AA1206" i="56"/>
  <c r="AG289" i="22" s="1"/>
  <c r="X1206" i="54"/>
  <c r="K289" i="22" s="1"/>
  <c r="BH123" i="22" s="1"/>
  <c r="Z1205" i="57"/>
  <c r="AA288" i="22" s="1"/>
  <c r="BX122" i="22" s="1"/>
  <c r="Y1204" i="58"/>
  <c r="U287" i="22" s="1"/>
  <c r="CD121" i="22" s="1"/>
  <c r="Y1208" i="58"/>
  <c r="U291" i="22" s="1"/>
  <c r="CD125" i="22" s="1"/>
  <c r="X1204" i="58"/>
  <c r="N287" i="22" s="1"/>
  <c r="CC121" i="22" s="1"/>
  <c r="X1206" i="58"/>
  <c r="N289" i="22" s="1"/>
  <c r="CC123" i="22" s="1"/>
  <c r="AA1208" i="58"/>
  <c r="AI291" i="22" s="1"/>
  <c r="X1204" i="57"/>
  <c r="M287" i="22" s="1"/>
  <c r="BV121" i="22" s="1"/>
  <c r="X1207" i="57"/>
  <c r="M290" i="22" s="1"/>
  <c r="BV124" i="22" s="1"/>
  <c r="AA1203" i="56"/>
  <c r="AA1212" i="56"/>
  <c r="AA1205" i="56"/>
  <c r="AG288" i="22" s="1"/>
  <c r="BR122" i="22" s="1"/>
  <c r="Y1207" i="58"/>
  <c r="U290" i="22" s="1"/>
  <c r="CD124" i="22" s="1"/>
  <c r="AA1203" i="58"/>
  <c r="AA1212" i="58"/>
  <c r="X1206" i="57"/>
  <c r="M289" i="22" s="1"/>
  <c r="BV123" i="22" s="1"/>
  <c r="X1205" i="57"/>
  <c r="M288" i="22" s="1"/>
  <c r="BV122" i="22" s="1"/>
  <c r="Z1204" i="58"/>
  <c r="AB287" i="22" s="1"/>
  <c r="CE121" i="22" s="1"/>
  <c r="X1205" i="54"/>
  <c r="K288" i="22" s="1"/>
  <c r="BH122" i="22" s="1"/>
  <c r="Z1204" i="57"/>
  <c r="AA287" i="22" s="1"/>
  <c r="BX121" i="22" s="1"/>
  <c r="Z1206" i="57"/>
  <c r="AA289" i="22" s="1"/>
  <c r="BX123" i="22" s="1"/>
  <c r="Z1208" i="58"/>
  <c r="AB291" i="22" s="1"/>
  <c r="CE125" i="22" s="1"/>
  <c r="X1204" i="54"/>
  <c r="K287" i="22" s="1"/>
  <c r="BH121" i="22" s="1"/>
  <c r="AA1207" i="57"/>
  <c r="AH290" i="22" s="1"/>
  <c r="Z1207" i="57"/>
  <c r="AA290" i="22" s="1"/>
  <c r="BX124" i="22" s="1"/>
  <c r="X1208" i="58"/>
  <c r="N291" i="22" s="1"/>
  <c r="CC125" i="22" s="1"/>
  <c r="X1208" i="57"/>
  <c r="M291" i="22" s="1"/>
  <c r="BV125" i="22" s="1"/>
  <c r="X1212" i="57"/>
  <c r="X1203" i="57"/>
  <c r="AA1208" i="56"/>
  <c r="AG291" i="22" s="1"/>
  <c r="AA1207" i="56"/>
  <c r="AG290" i="22" s="1"/>
  <c r="Z1203" i="57"/>
  <c r="Z1212" i="57"/>
  <c r="Y1206" i="58"/>
  <c r="U289" i="22" s="1"/>
  <c r="CD123" i="22" s="1"/>
  <c r="X1205" i="58"/>
  <c r="N288" i="22" s="1"/>
  <c r="CC122" i="22" s="1"/>
  <c r="AA1206" i="58"/>
  <c r="AI289" i="22" s="1"/>
  <c r="X1203" i="54"/>
  <c r="X1212" i="54"/>
  <c r="AA1204" i="56"/>
  <c r="AG287" i="22" s="1"/>
  <c r="BR121" i="22" s="1"/>
  <c r="AY100" i="22"/>
  <c r="AY91" i="22"/>
  <c r="AZ12" i="22"/>
  <c r="AS12" i="22" s="1"/>
  <c r="AY118" i="22"/>
  <c r="BF118" i="22"/>
  <c r="CA100" i="22"/>
  <c r="BT118" i="22"/>
  <c r="CA118" i="22"/>
  <c r="BT100" i="22"/>
  <c r="CA91" i="22"/>
  <c r="BD12" i="22"/>
  <c r="BF100" i="22"/>
  <c r="BT91" i="22"/>
  <c r="AN8" i="22"/>
  <c r="AU8" i="22" s="1"/>
  <c r="AU9" i="22" s="1"/>
  <c r="AG5" i="22"/>
  <c r="BF91" i="22"/>
  <c r="BC12" i="22"/>
  <c r="N36" i="1"/>
  <c r="N18" i="1"/>
  <c r="F1223" i="56"/>
  <c r="E1215" i="57"/>
  <c r="E1223" i="56"/>
  <c r="C1218" i="58"/>
  <c r="C1210" i="57"/>
  <c r="G1220" i="54"/>
  <c r="C1215" i="58"/>
  <c r="C1210" i="56"/>
  <c r="C1221" i="58"/>
  <c r="C1223" i="54"/>
  <c r="C1213" i="57"/>
  <c r="E1222" i="57"/>
  <c r="E1208" i="56"/>
  <c r="D1218" i="56"/>
  <c r="G1206" i="54"/>
  <c r="E1222" i="56"/>
  <c r="E1203" i="57"/>
  <c r="E1223" i="57"/>
  <c r="G1214" i="54"/>
  <c r="D1219" i="56"/>
  <c r="C1217" i="54"/>
  <c r="F1219" i="54"/>
  <c r="C1210" i="54"/>
  <c r="F1214" i="54"/>
  <c r="E1216" i="56"/>
  <c r="E1217" i="57"/>
  <c r="C1207" i="57"/>
  <c r="C1204" i="54"/>
  <c r="F1204" i="54"/>
  <c r="E1220" i="54"/>
  <c r="C1216" i="58"/>
  <c r="E1209" i="56"/>
  <c r="F1205" i="56"/>
  <c r="E1213" i="54"/>
  <c r="D1203" i="56"/>
  <c r="C1205" i="57"/>
  <c r="C1205" i="54"/>
  <c r="D1211" i="56"/>
  <c r="E1209" i="54"/>
  <c r="C1206" i="56"/>
  <c r="E1204" i="54"/>
  <c r="D1207" i="56"/>
  <c r="G1205" i="54"/>
  <c r="C1209" i="58"/>
  <c r="E1205" i="57"/>
  <c r="D1214" i="56"/>
  <c r="C1222" i="58"/>
  <c r="E1223" i="54"/>
  <c r="E1211" i="56"/>
  <c r="C1219" i="54"/>
  <c r="C1212" i="56"/>
  <c r="C1206" i="54"/>
  <c r="C1214" i="58"/>
  <c r="D1213" i="56"/>
  <c r="G1211" i="54"/>
  <c r="D1221" i="56"/>
  <c r="F1215" i="56"/>
  <c r="E1203" i="56"/>
  <c r="E1222" i="54"/>
  <c r="G1219" i="54"/>
  <c r="F1203" i="54"/>
  <c r="C1207" i="54"/>
  <c r="C1211" i="58"/>
  <c r="C1210" i="58"/>
  <c r="C1203" i="57"/>
  <c r="C1216" i="56"/>
  <c r="C1203" i="54"/>
  <c r="E1218" i="57"/>
  <c r="E1212" i="54"/>
  <c r="C1208" i="58"/>
  <c r="C1207" i="58"/>
  <c r="F1208" i="54"/>
  <c r="F1205" i="54"/>
  <c r="F1209" i="54"/>
  <c r="C1217" i="57"/>
  <c r="C1217" i="58"/>
  <c r="E1214" i="57"/>
  <c r="D1215" i="56"/>
  <c r="F1222" i="56"/>
  <c r="F1210" i="56"/>
  <c r="C1219" i="58"/>
  <c r="F1211" i="54"/>
  <c r="D1220" i="56"/>
  <c r="C1214" i="54"/>
  <c r="C1222" i="54"/>
  <c r="E1217" i="54"/>
  <c r="F1215" i="54"/>
  <c r="C1219" i="57"/>
  <c r="F1216" i="56"/>
  <c r="C1206" i="57"/>
  <c r="F1208" i="56"/>
  <c r="D1208" i="56"/>
  <c r="F1212" i="56"/>
  <c r="C1216" i="54"/>
  <c r="C1218" i="56"/>
  <c r="E1216" i="57"/>
  <c r="F1210" i="54"/>
  <c r="E1215" i="54"/>
  <c r="F1207" i="56"/>
  <c r="G1203" i="54"/>
  <c r="C1218" i="54"/>
  <c r="C1222" i="56"/>
  <c r="C1213" i="56"/>
  <c r="C1213" i="58"/>
  <c r="G1212" i="54"/>
  <c r="E1207" i="56"/>
  <c r="C1203" i="56"/>
  <c r="E1220" i="56"/>
  <c r="C1208" i="54"/>
  <c r="F1204" i="56"/>
  <c r="G1209" i="54"/>
  <c r="F1220" i="54"/>
  <c r="C1214" i="57"/>
  <c r="E1219" i="54"/>
  <c r="G1222" i="54"/>
  <c r="G1216" i="54"/>
  <c r="C1219" i="56"/>
  <c r="C1204" i="58"/>
  <c r="E1219" i="57"/>
  <c r="C1220" i="58"/>
  <c r="C1220" i="57"/>
  <c r="F1218" i="54"/>
  <c r="G1217" i="54"/>
  <c r="D1205" i="56"/>
  <c r="C1223" i="56"/>
  <c r="F1206" i="54"/>
  <c r="C1215" i="56"/>
  <c r="E1217" i="56"/>
  <c r="C1209" i="56"/>
  <c r="E1221" i="57"/>
  <c r="E1213" i="56"/>
  <c r="G1210" i="54"/>
  <c r="E1207" i="54"/>
  <c r="E1206" i="57"/>
  <c r="E1219" i="56"/>
  <c r="E1212" i="57"/>
  <c r="F1211" i="56"/>
  <c r="C1212" i="57"/>
  <c r="E1214" i="56"/>
  <c r="C1203" i="58"/>
  <c r="F1217" i="56"/>
  <c r="F1209" i="56"/>
  <c r="G1208" i="54"/>
  <c r="F1218" i="56"/>
  <c r="C1215" i="57"/>
  <c r="C1223" i="57"/>
  <c r="G1207" i="54"/>
  <c r="F1219" i="56"/>
  <c r="C1223" i="58"/>
  <c r="D1217" i="56"/>
  <c r="F1223" i="54"/>
  <c r="C1216" i="57"/>
  <c r="E1210" i="57"/>
  <c r="F1212" i="54"/>
  <c r="C1205" i="56"/>
  <c r="C1208" i="57"/>
  <c r="E1207" i="57"/>
  <c r="C1205" i="58"/>
  <c r="C1212" i="54"/>
  <c r="D1216" i="56"/>
  <c r="E1208" i="57"/>
  <c r="E1213" i="57"/>
  <c r="F1213" i="56"/>
  <c r="F1206" i="56"/>
  <c r="E1218" i="56"/>
  <c r="F1221" i="56"/>
  <c r="E1221" i="56"/>
  <c r="E1212" i="56"/>
  <c r="E1220" i="57"/>
  <c r="F1221" i="54"/>
  <c r="E1215" i="56"/>
  <c r="C1218" i="57"/>
  <c r="E1209" i="57"/>
  <c r="F1203" i="56"/>
  <c r="E1216" i="54"/>
  <c r="C1221" i="54"/>
  <c r="E1211" i="57"/>
  <c r="C1221" i="56"/>
  <c r="C1213" i="54"/>
  <c r="E1208" i="54"/>
  <c r="C1209" i="57"/>
  <c r="F1214" i="56"/>
  <c r="E1204" i="57"/>
  <c r="E1205" i="56"/>
  <c r="C1215" i="54"/>
  <c r="C1222" i="57"/>
  <c r="G1213" i="54"/>
  <c r="D1222" i="56"/>
  <c r="F1220" i="56"/>
  <c r="G1221" i="54"/>
  <c r="F1207" i="54"/>
  <c r="C1204" i="56"/>
  <c r="E1206" i="54"/>
  <c r="C1208" i="56"/>
  <c r="F1222" i="54"/>
  <c r="C1209" i="54"/>
  <c r="C1211" i="54"/>
  <c r="G1215" i="54"/>
  <c r="E1206" i="56"/>
  <c r="E1211" i="54"/>
  <c r="D1210" i="56"/>
  <c r="C1220" i="56"/>
  <c r="D1209" i="56"/>
  <c r="C1211" i="56"/>
  <c r="C1214" i="56"/>
  <c r="D1206" i="56"/>
  <c r="D1223" i="56"/>
  <c r="C1217" i="56"/>
  <c r="C1220" i="54"/>
  <c r="F1213" i="54"/>
  <c r="C1204" i="57"/>
  <c r="G1218" i="54"/>
  <c r="G1223" i="54"/>
  <c r="E1204" i="56"/>
  <c r="E1218" i="54"/>
  <c r="E1221" i="54"/>
  <c r="C1207" i="56"/>
  <c r="E1210" i="56"/>
  <c r="E1210" i="54"/>
  <c r="D1212" i="56"/>
  <c r="C1212" i="58"/>
  <c r="F1217" i="54"/>
  <c r="G1204" i="54"/>
  <c r="F1216" i="54"/>
  <c r="E1205" i="54"/>
  <c r="E1214" i="54"/>
  <c r="C1221" i="57"/>
  <c r="C1211" i="57"/>
  <c r="E1203" i="54"/>
  <c r="C1206" i="58"/>
  <c r="D1204" i="56"/>
  <c r="Y1207" i="54" l="1"/>
  <c r="R290" i="22" s="1"/>
  <c r="BI124" i="22" s="1"/>
  <c r="Y1203" i="57"/>
  <c r="Y1212" i="57"/>
  <c r="AA1206" i="54"/>
  <c r="AF289" i="22" s="1"/>
  <c r="Y1208" i="54"/>
  <c r="R291" i="22" s="1"/>
  <c r="BI125" i="22" s="1"/>
  <c r="Z1208" i="56"/>
  <c r="Z291" i="22" s="1"/>
  <c r="BQ125" i="22" s="1"/>
  <c r="X1206" i="56"/>
  <c r="L289" i="22" s="1"/>
  <c r="BO123" i="22" s="1"/>
  <c r="W1204" i="56"/>
  <c r="E287" i="22" s="1"/>
  <c r="BN121" i="22" s="1"/>
  <c r="W1205" i="56"/>
  <c r="E288" i="22" s="1"/>
  <c r="BN122" i="22" s="1"/>
  <c r="Z1206" i="56"/>
  <c r="Z289" i="22" s="1"/>
  <c r="BQ123" i="22" s="1"/>
  <c r="Z1206" i="54"/>
  <c r="Y289" i="22" s="1"/>
  <c r="BJ123" i="22" s="1"/>
  <c r="Y1205" i="56"/>
  <c r="S288" i="22" s="1"/>
  <c r="BP122" i="22" s="1"/>
  <c r="AA1212" i="54"/>
  <c r="AA1203" i="54"/>
  <c r="AA1207" i="54"/>
  <c r="AF290" i="22" s="1"/>
  <c r="AA1205" i="54"/>
  <c r="AF288" i="22" s="1"/>
  <c r="BK122" i="22" s="1"/>
  <c r="X1208" i="56"/>
  <c r="L291" i="22" s="1"/>
  <c r="BO125" i="22" s="1"/>
  <c r="W1206" i="57"/>
  <c r="F289" i="22" s="1"/>
  <c r="BU123" i="22" s="1"/>
  <c r="W1207" i="58"/>
  <c r="G290" i="22" s="1"/>
  <c r="CB124" i="22" s="1"/>
  <c r="Y1207" i="56"/>
  <c r="S290" i="22" s="1"/>
  <c r="BP124" i="22" s="1"/>
  <c r="Y1204" i="57"/>
  <c r="T287" i="22" s="1"/>
  <c r="BW121" i="22" s="1"/>
  <c r="W1204" i="57"/>
  <c r="F287" i="22" s="1"/>
  <c r="BU121" i="22" s="1"/>
  <c r="W1208" i="54"/>
  <c r="D291" i="22" s="1"/>
  <c r="BG125" i="22" s="1"/>
  <c r="Y1212" i="54"/>
  <c r="Y1203" i="54"/>
  <c r="Y1204" i="54"/>
  <c r="R287" i="22" s="1"/>
  <c r="BI121" i="22" s="1"/>
  <c r="X1207" i="56"/>
  <c r="L290" i="22" s="1"/>
  <c r="BO124" i="22" s="1"/>
  <c r="Z1205" i="54"/>
  <c r="Y288" i="22" s="1"/>
  <c r="BJ122" i="22" s="1"/>
  <c r="W1208" i="57"/>
  <c r="F291" i="22" s="1"/>
  <c r="BU125" i="22" s="1"/>
  <c r="Y1206" i="56"/>
  <c r="S289" i="22" s="1"/>
  <c r="BP123" i="22" s="1"/>
  <c r="W1207" i="56"/>
  <c r="E290" i="22" s="1"/>
  <c r="BN124" i="22" s="1"/>
  <c r="W1212" i="56"/>
  <c r="W1203" i="56"/>
  <c r="Y1207" i="57"/>
  <c r="T290" i="22" s="1"/>
  <c r="BW124" i="22" s="1"/>
  <c r="W1203" i="54"/>
  <c r="W1212" i="54"/>
  <c r="Y1206" i="54"/>
  <c r="R289" i="22" s="1"/>
  <c r="BI123" i="22" s="1"/>
  <c r="Z1207" i="54"/>
  <c r="Y290" i="22" s="1"/>
  <c r="BJ124" i="22" s="1"/>
  <c r="Y1204" i="56"/>
  <c r="S287" i="22" s="1"/>
  <c r="BP121" i="22" s="1"/>
  <c r="Y1205" i="57"/>
  <c r="T288" i="22" s="1"/>
  <c r="BW122" i="22" s="1"/>
  <c r="W1204" i="54"/>
  <c r="D287" i="22" s="1"/>
  <c r="BG121" i="22" s="1"/>
  <c r="W1207" i="54"/>
  <c r="D290" i="22" s="1"/>
  <c r="BG124" i="22" s="1"/>
  <c r="AA1208" i="54"/>
  <c r="AF291" i="22" s="1"/>
  <c r="Y1205" i="54"/>
  <c r="R288" i="22" s="1"/>
  <c r="BI122" i="22" s="1"/>
  <c r="Z1212" i="56"/>
  <c r="Z1203" i="56"/>
  <c r="Z1208" i="54"/>
  <c r="Y291" i="22" s="1"/>
  <c r="BJ125" i="22" s="1"/>
  <c r="W1207" i="57"/>
  <c r="F290" i="22" s="1"/>
  <c r="BU124" i="22" s="1"/>
  <c r="W1205" i="57"/>
  <c r="F288" i="22" s="1"/>
  <c r="BU122" i="22" s="1"/>
  <c r="W1205" i="54"/>
  <c r="D288" i="22" s="1"/>
  <c r="BG122" i="22" s="1"/>
  <c r="W1205" i="58"/>
  <c r="G288" i="22" s="1"/>
  <c r="CB122" i="22" s="1"/>
  <c r="W1208" i="58"/>
  <c r="G291" i="22" s="1"/>
  <c r="CB125" i="22" s="1"/>
  <c r="W1206" i="54"/>
  <c r="D289" i="22" s="1"/>
  <c r="BG123" i="22" s="1"/>
  <c r="Z1205" i="56"/>
  <c r="Z288" i="22" s="1"/>
  <c r="BQ122" i="22" s="1"/>
  <c r="X1205" i="56"/>
  <c r="L288" i="22" s="1"/>
  <c r="BO122" i="22" s="1"/>
  <c r="X1212" i="56"/>
  <c r="X1203" i="56"/>
  <c r="Z1204" i="54"/>
  <c r="Y287" i="22" s="1"/>
  <c r="BJ121" i="22" s="1"/>
  <c r="W1203" i="57"/>
  <c r="W1212" i="57"/>
  <c r="W1203" i="58"/>
  <c r="W1212" i="58"/>
  <c r="W1204" i="58"/>
  <c r="G287" i="22" s="1"/>
  <c r="CB121" i="22" s="1"/>
  <c r="Y1208" i="56"/>
  <c r="S291" i="22" s="1"/>
  <c r="BP125" i="22" s="1"/>
  <c r="Y1212" i="56"/>
  <c r="Y1203" i="56"/>
  <c r="W1208" i="56"/>
  <c r="E291" i="22" s="1"/>
  <c r="BN125" i="22" s="1"/>
  <c r="Y1206" i="57"/>
  <c r="T289" i="22" s="1"/>
  <c r="BW123" i="22" s="1"/>
  <c r="Y1208" i="57"/>
  <c r="T291" i="22" s="1"/>
  <c r="BW125" i="22" s="1"/>
  <c r="AA1204" i="54"/>
  <c r="AF287" i="22" s="1"/>
  <c r="BK121" i="22" s="1"/>
  <c r="Z1204" i="56"/>
  <c r="Z287" i="22" s="1"/>
  <c r="BQ121" i="22" s="1"/>
  <c r="Z1207" i="56"/>
  <c r="Z290" i="22" s="1"/>
  <c r="BQ124" i="22" s="1"/>
  <c r="X1204" i="56"/>
  <c r="L287" i="22" s="1"/>
  <c r="BO121" i="22" s="1"/>
  <c r="Z1203" i="54"/>
  <c r="Z1212" i="54"/>
  <c r="W1206" i="58"/>
  <c r="G289" i="22" s="1"/>
  <c r="CB123" i="22" s="1"/>
  <c r="W1206" i="56"/>
  <c r="E289" i="22" s="1"/>
  <c r="BN123" i="22" s="1"/>
  <c r="AA286" i="22"/>
  <c r="BX120" i="22" s="1"/>
  <c r="Z1211" i="57"/>
  <c r="AV111" i="22"/>
  <c r="BY124" i="22"/>
  <c r="AU112" i="22"/>
  <c r="BR123" i="22"/>
  <c r="AV113" i="22"/>
  <c r="BY125" i="22"/>
  <c r="AU111" i="22"/>
  <c r="BR124" i="22"/>
  <c r="AW113" i="22"/>
  <c r="CF125" i="22"/>
  <c r="U286" i="22"/>
  <c r="CD120" i="22" s="1"/>
  <c r="Y1211" i="58"/>
  <c r="AU113" i="22"/>
  <c r="BR125" i="22"/>
  <c r="AI286" i="22"/>
  <c r="CF120" i="22" s="1"/>
  <c r="AA1211" i="58"/>
  <c r="N286" i="22"/>
  <c r="CC120" i="22" s="1"/>
  <c r="X1211" i="58"/>
  <c r="X1211" i="54"/>
  <c r="K286" i="22"/>
  <c r="BH120" i="22" s="1"/>
  <c r="M286" i="22"/>
  <c r="BV120" i="22" s="1"/>
  <c r="X1211" i="57"/>
  <c r="CF123" i="22"/>
  <c r="AW112" i="22"/>
  <c r="AW111" i="22"/>
  <c r="CF124" i="22"/>
  <c r="AG286" i="22"/>
  <c r="BR120" i="22" s="1"/>
  <c r="AA1211" i="56"/>
  <c r="AH286" i="22"/>
  <c r="BY120" i="22" s="1"/>
  <c r="AA1211" i="57"/>
  <c r="AB286" i="22"/>
  <c r="CE120" i="22" s="1"/>
  <c r="Z1211" i="58"/>
  <c r="BY123" i="22"/>
  <c r="AV112" i="22"/>
  <c r="BM118" i="22"/>
  <c r="BM91" i="22"/>
  <c r="BM100" i="22"/>
  <c r="BB12" i="22"/>
  <c r="AT12" i="22" s="1"/>
  <c r="W1174" i="40"/>
  <c r="AU12" i="22" l="1"/>
  <c r="T286" i="22"/>
  <c r="BW120" i="22" s="1"/>
  <c r="Y1211" i="57"/>
  <c r="X1211" i="56"/>
  <c r="L286" i="22"/>
  <c r="BO120" i="22" s="1"/>
  <c r="BK124" i="22"/>
  <c r="AT111" i="22"/>
  <c r="S286" i="22"/>
  <c r="BP120" i="22" s="1"/>
  <c r="Y1211" i="56"/>
  <c r="Z286" i="22"/>
  <c r="BQ120" i="22" s="1"/>
  <c r="Z1211" i="56"/>
  <c r="AA1211" i="54"/>
  <c r="AF286" i="22"/>
  <c r="BK120" i="22" s="1"/>
  <c r="G286" i="22"/>
  <c r="CB120" i="22" s="1"/>
  <c r="W1211" i="58"/>
  <c r="BK123" i="22"/>
  <c r="AT112" i="22"/>
  <c r="F286" i="22"/>
  <c r="BU120" i="22" s="1"/>
  <c r="W1211" i="57"/>
  <c r="AT113" i="22"/>
  <c r="BK125" i="22"/>
  <c r="D286" i="22"/>
  <c r="BG120" i="22" s="1"/>
  <c r="W1211" i="54"/>
  <c r="Y286" i="22"/>
  <c r="BJ120" i="22" s="1"/>
  <c r="Z1211" i="54"/>
  <c r="E286" i="22"/>
  <c r="BN120" i="22" s="1"/>
  <c r="W1211" i="56"/>
  <c r="R286" i="22"/>
  <c r="BI120" i="22" s="1"/>
  <c r="Y1211" i="54"/>
  <c r="C275" i="22"/>
  <c r="C767" i="54" l="1"/>
  <c r="E501" i="58"/>
  <c r="D475" i="54"/>
  <c r="C1156" i="54"/>
  <c r="G786" i="56"/>
  <c r="D119" i="57"/>
  <c r="G500" i="57"/>
  <c r="C200" i="56"/>
  <c r="C548" i="58"/>
  <c r="G75" i="56"/>
  <c r="D475" i="57"/>
  <c r="C68" i="56"/>
  <c r="F696" i="54"/>
  <c r="D125" i="57"/>
  <c r="D285" i="54"/>
  <c r="E677" i="56"/>
  <c r="D425" i="57"/>
  <c r="E154" i="54"/>
  <c r="D492" i="58"/>
  <c r="F342" i="40"/>
  <c r="F485" i="40"/>
  <c r="D212" i="57"/>
  <c r="D1067" i="56"/>
  <c r="F386" i="54"/>
  <c r="D444" i="56"/>
  <c r="F500" i="58"/>
  <c r="F523" i="56"/>
  <c r="D705" i="57"/>
  <c r="E126" i="54"/>
  <c r="E576" i="56"/>
  <c r="C1200" i="58"/>
  <c r="F47" i="57"/>
  <c r="C311" i="58"/>
  <c r="C1153" i="58"/>
  <c r="F339" i="54"/>
  <c r="C26" i="58"/>
  <c r="G112" i="56"/>
  <c r="E474" i="57"/>
  <c r="E99" i="56"/>
  <c r="D555" i="58"/>
  <c r="F458" i="58"/>
  <c r="F456" i="57"/>
  <c r="C474" i="56"/>
  <c r="F296" i="54"/>
  <c r="G443" i="40"/>
  <c r="C299" i="57"/>
  <c r="C856" i="56"/>
  <c r="E622" i="58"/>
  <c r="F477" i="56"/>
  <c r="C780" i="54"/>
  <c r="G28" i="57"/>
  <c r="E470" i="56"/>
  <c r="E87" i="54"/>
  <c r="F453" i="54"/>
  <c r="C424" i="56"/>
  <c r="C207" i="56"/>
  <c r="D544" i="56"/>
  <c r="F243" i="54"/>
  <c r="D793" i="56"/>
  <c r="E936" i="56"/>
  <c r="G1012" i="57"/>
  <c r="G401" i="54"/>
  <c r="C81" i="58"/>
  <c r="G125" i="56"/>
  <c r="G471" i="54"/>
  <c r="G473" i="54"/>
  <c r="G601" i="54"/>
  <c r="C296" i="54"/>
  <c r="C71" i="56"/>
  <c r="D86" i="56"/>
  <c r="G488" i="56"/>
  <c r="F945" i="57"/>
  <c r="C284" i="54"/>
  <c r="C384" i="54"/>
  <c r="C295" i="56"/>
  <c r="C503" i="54"/>
  <c r="F342" i="58"/>
  <c r="F494" i="40"/>
  <c r="G472" i="54"/>
  <c r="F289" i="56"/>
  <c r="D176" i="56"/>
  <c r="C639" i="40"/>
  <c r="F484" i="56"/>
  <c r="D502" i="58"/>
  <c r="E503" i="56"/>
  <c r="F482" i="58"/>
  <c r="E501" i="57"/>
  <c r="C497" i="57"/>
  <c r="E25" i="56"/>
  <c r="F242" i="56"/>
  <c r="D195" i="56"/>
  <c r="F1198" i="56"/>
  <c r="D475" i="56"/>
  <c r="C914" i="56"/>
  <c r="D473" i="54"/>
  <c r="F326" i="40"/>
  <c r="G501" i="57"/>
  <c r="F444" i="56"/>
  <c r="G1057" i="54"/>
  <c r="F477" i="40"/>
  <c r="G727" i="57"/>
  <c r="E500" i="54"/>
  <c r="D242" i="57"/>
  <c r="C331" i="58"/>
  <c r="D524" i="54"/>
  <c r="E748" i="56"/>
  <c r="F999" i="54"/>
  <c r="F485" i="54"/>
  <c r="C497" i="58"/>
  <c r="G660" i="56"/>
  <c r="C497" i="40"/>
  <c r="G979" i="57"/>
  <c r="C390" i="57"/>
  <c r="F524" i="56"/>
  <c r="G451" i="56"/>
  <c r="F474" i="56"/>
  <c r="D1028" i="56"/>
  <c r="D188" i="57"/>
  <c r="E499" i="56"/>
  <c r="E232" i="56"/>
  <c r="F861" i="56"/>
  <c r="F487" i="56"/>
  <c r="E446" i="56"/>
  <c r="E669" i="56"/>
  <c r="E374" i="56"/>
  <c r="E41" i="54"/>
  <c r="C488" i="40"/>
  <c r="G203" i="56"/>
  <c r="C472" i="56"/>
  <c r="E476" i="40"/>
  <c r="E483" i="57"/>
  <c r="G891" i="56"/>
  <c r="D950" i="54"/>
  <c r="E776" i="56"/>
  <c r="E480" i="54"/>
  <c r="G475" i="57"/>
  <c r="G405" i="56"/>
  <c r="D158" i="56"/>
  <c r="F1007" i="54"/>
  <c r="G46" i="56"/>
  <c r="G481" i="58"/>
  <c r="D269" i="57"/>
  <c r="F1144" i="54"/>
  <c r="G70" i="56"/>
  <c r="E19" i="56"/>
  <c r="G384" i="40"/>
  <c r="D488" i="40"/>
  <c r="F504" i="40"/>
  <c r="E469" i="40"/>
  <c r="G32" i="56"/>
  <c r="E18" i="56"/>
  <c r="C20" i="40"/>
  <c r="D265" i="54"/>
  <c r="C228" i="57"/>
  <c r="G416" i="40"/>
  <c r="C80" i="56"/>
  <c r="G782" i="56"/>
  <c r="E568" i="56"/>
  <c r="G501" i="40"/>
  <c r="F494" i="54"/>
  <c r="F591" i="58"/>
  <c r="G448" i="54"/>
  <c r="C405" i="56"/>
  <c r="E995" i="54"/>
  <c r="E495" i="56"/>
  <c r="F473" i="57"/>
  <c r="C508" i="56"/>
  <c r="F192" i="56"/>
  <c r="G493" i="40"/>
  <c r="G474" i="56"/>
  <c r="D519" i="58"/>
  <c r="G511" i="57"/>
  <c r="E474" i="56"/>
  <c r="F1039" i="56"/>
  <c r="D259" i="54"/>
  <c r="D501" i="58"/>
  <c r="F622" i="57"/>
  <c r="F114" i="56"/>
  <c r="C488" i="54"/>
  <c r="F515" i="56"/>
  <c r="F488" i="54"/>
  <c r="D727" i="56"/>
  <c r="D484" i="54"/>
  <c r="G357" i="56"/>
  <c r="G297" i="54"/>
  <c r="G762" i="54"/>
  <c r="G477" i="57"/>
  <c r="E127" i="56"/>
  <c r="E470" i="54"/>
  <c r="D486" i="56"/>
  <c r="D232" i="54"/>
  <c r="C74" i="58"/>
  <c r="G223" i="56"/>
  <c r="G1200" i="58"/>
  <c r="F90" i="54"/>
  <c r="C858" i="57"/>
  <c r="F488" i="58"/>
  <c r="D484" i="56"/>
  <c r="C661" i="56"/>
  <c r="G235" i="56"/>
  <c r="E618" i="54"/>
  <c r="D479" i="54"/>
  <c r="C429" i="56"/>
  <c r="D496" i="57"/>
  <c r="D273" i="56"/>
  <c r="F495" i="58"/>
  <c r="F566" i="56"/>
  <c r="D508" i="58"/>
  <c r="D691" i="40"/>
  <c r="D776" i="56"/>
  <c r="F489" i="58"/>
  <c r="F82" i="54"/>
  <c r="E669" i="57"/>
  <c r="D666" i="56"/>
  <c r="F1065" i="56"/>
  <c r="C379" i="54"/>
  <c r="G473" i="40"/>
  <c r="D805" i="56"/>
  <c r="E247" i="56"/>
  <c r="D470" i="56"/>
  <c r="G873" i="56"/>
  <c r="C609" i="56"/>
  <c r="C486" i="40"/>
  <c r="D1056" i="54"/>
  <c r="E586" i="56"/>
  <c r="E499" i="54"/>
  <c r="C158" i="54"/>
  <c r="G885" i="56"/>
  <c r="E806" i="54"/>
  <c r="G520" i="57"/>
  <c r="G458" i="56"/>
  <c r="E1003" i="57"/>
  <c r="C789" i="54"/>
  <c r="G1164" i="57"/>
  <c r="C503" i="56"/>
  <c r="G999" i="56"/>
  <c r="C1017" i="56"/>
  <c r="G1012" i="56"/>
  <c r="G1185" i="56"/>
  <c r="G341" i="56"/>
  <c r="F62" i="56"/>
  <c r="F765" i="56"/>
  <c r="F141" i="56"/>
  <c r="D861" i="56"/>
  <c r="E467" i="40"/>
  <c r="E221" i="56"/>
  <c r="E779" i="56"/>
  <c r="D263" i="54"/>
  <c r="G201" i="56"/>
  <c r="D162" i="54"/>
  <c r="E376" i="56"/>
  <c r="D262" i="58"/>
  <c r="D622" i="56"/>
  <c r="E481" i="57"/>
  <c r="F438" i="54"/>
  <c r="D107" i="56"/>
  <c r="E794" i="57"/>
  <c r="C95" i="56"/>
  <c r="D497" i="56"/>
  <c r="E467" i="56"/>
  <c r="F884" i="57"/>
  <c r="F444" i="54"/>
  <c r="E158" i="40"/>
  <c r="D929" i="56"/>
  <c r="G490" i="56"/>
  <c r="C1051" i="56"/>
  <c r="D412" i="56"/>
  <c r="F470" i="40"/>
  <c r="E407" i="58"/>
  <c r="D250" i="57"/>
  <c r="E496" i="54"/>
  <c r="C470" i="40"/>
  <c r="F499" i="57"/>
  <c r="C1006" i="56"/>
  <c r="C473" i="58"/>
  <c r="E454" i="56"/>
  <c r="D764" i="56"/>
  <c r="C118" i="56"/>
  <c r="F128" i="58"/>
  <c r="D371" i="57"/>
  <c r="E491" i="57"/>
  <c r="G222" i="54"/>
  <c r="E1116" i="56"/>
  <c r="C486" i="56"/>
  <c r="E82" i="58"/>
  <c r="E305" i="56"/>
  <c r="G882" i="56"/>
  <c r="D1027" i="54"/>
  <c r="G470" i="56"/>
  <c r="F481" i="54"/>
  <c r="C528" i="56"/>
  <c r="C122" i="57"/>
  <c r="C504" i="57"/>
  <c r="G500" i="40"/>
  <c r="G680" i="57"/>
  <c r="D1169" i="56"/>
  <c r="C153" i="57"/>
  <c r="G1057" i="56"/>
  <c r="G42" i="58"/>
  <c r="E514" i="40"/>
  <c r="E471" i="56"/>
  <c r="C133" i="57"/>
  <c r="C1062" i="56"/>
  <c r="F1086" i="56"/>
  <c r="D208" i="54"/>
  <c r="C499" i="58"/>
  <c r="G184" i="57"/>
  <c r="G817" i="56"/>
  <c r="F972" i="56"/>
  <c r="C385" i="58"/>
  <c r="D103" i="58"/>
  <c r="D264" i="54"/>
  <c r="E829" i="56"/>
  <c r="D640" i="56"/>
  <c r="E248" i="58"/>
  <c r="F434" i="56"/>
  <c r="G497" i="56"/>
  <c r="E482" i="54"/>
  <c r="C300" i="58"/>
  <c r="D211" i="56"/>
  <c r="D788" i="56"/>
  <c r="D76" i="56"/>
  <c r="F307" i="40"/>
  <c r="C748" i="54"/>
  <c r="C32" i="56"/>
  <c r="G970" i="56"/>
  <c r="E410" i="54"/>
  <c r="G479" i="57"/>
  <c r="E104" i="54"/>
  <c r="G485" i="54"/>
  <c r="F110" i="58"/>
  <c r="D640" i="58"/>
  <c r="E490" i="58"/>
  <c r="C491" i="58"/>
  <c r="C328" i="56"/>
  <c r="D304" i="56"/>
  <c r="G467" i="56"/>
  <c r="G358" i="57"/>
  <c r="D201" i="56"/>
  <c r="C1057" i="56"/>
  <c r="D514" i="54"/>
  <c r="F95" i="56"/>
  <c r="E508" i="56"/>
  <c r="G327" i="40"/>
  <c r="E491" i="56"/>
  <c r="F1155" i="57"/>
  <c r="F625" i="56"/>
  <c r="D1135" i="58"/>
  <c r="D417" i="57"/>
  <c r="E476" i="58"/>
  <c r="D605" i="56"/>
  <c r="C647" i="56"/>
  <c r="E257" i="58"/>
  <c r="F202" i="56"/>
  <c r="E561" i="56"/>
  <c r="F766" i="56"/>
  <c r="E496" i="56"/>
  <c r="E504" i="54"/>
  <c r="G702" i="56"/>
  <c r="E770" i="58"/>
  <c r="F113" i="56"/>
  <c r="G345" i="56"/>
  <c r="D404" i="57"/>
  <c r="F402" i="56"/>
  <c r="E267" i="56"/>
  <c r="G945" i="58"/>
  <c r="D649" i="56"/>
  <c r="G80" i="56"/>
  <c r="D497" i="57"/>
  <c r="D980" i="58"/>
  <c r="F1019" i="56"/>
  <c r="C1095" i="58"/>
  <c r="E1106" i="56"/>
  <c r="E1019" i="56"/>
  <c r="G942" i="56"/>
  <c r="F1068" i="54"/>
  <c r="C437" i="56"/>
  <c r="E125" i="58"/>
  <c r="G476" i="40"/>
  <c r="D245" i="54"/>
  <c r="G340" i="56"/>
  <c r="F548" i="56"/>
  <c r="E408" i="56"/>
  <c r="G47" i="58"/>
  <c r="D494" i="58"/>
  <c r="D483" i="54"/>
  <c r="C119" i="56"/>
  <c r="D200" i="57"/>
  <c r="G18" i="56"/>
  <c r="G158" i="56"/>
  <c r="C497" i="56"/>
  <c r="E308" i="54"/>
  <c r="C380" i="56"/>
  <c r="F897" i="56"/>
  <c r="E481" i="56"/>
  <c r="D164" i="40"/>
  <c r="G477" i="56"/>
  <c r="C475" i="54"/>
  <c r="G248" i="56"/>
  <c r="F903" i="57"/>
  <c r="D207" i="56"/>
  <c r="E663" i="56"/>
  <c r="G350" i="56"/>
  <c r="F1065" i="57"/>
  <c r="G337" i="40"/>
  <c r="F475" i="58"/>
  <c r="G485" i="56"/>
  <c r="D709" i="57"/>
  <c r="D340" i="56"/>
  <c r="F481" i="56"/>
  <c r="C477" i="58"/>
  <c r="F475" i="54"/>
  <c r="C480" i="54"/>
  <c r="G649" i="57"/>
  <c r="G478" i="40"/>
  <c r="D327" i="56"/>
  <c r="C469" i="58"/>
  <c r="E107" i="56"/>
  <c r="C160" i="57"/>
  <c r="F537" i="56"/>
  <c r="C247" i="57"/>
  <c r="F467" i="54"/>
  <c r="C671" i="54"/>
  <c r="G260" i="58"/>
  <c r="F327" i="40"/>
  <c r="C400" i="56"/>
  <c r="F624" i="57"/>
  <c r="G787" i="57"/>
  <c r="D1198" i="58"/>
  <c r="E297" i="54"/>
  <c r="G514" i="57"/>
  <c r="C1040" i="56"/>
  <c r="D500" i="54"/>
  <c r="C242" i="54"/>
  <c r="D326" i="56"/>
  <c r="E493" i="58"/>
  <c r="E485" i="40"/>
  <c r="D264" i="57"/>
  <c r="D250" i="58"/>
  <c r="G474" i="57"/>
  <c r="C102" i="56"/>
  <c r="C595" i="54"/>
  <c r="E138" i="56"/>
  <c r="F481" i="40"/>
  <c r="D247" i="57"/>
  <c r="E338" i="57"/>
  <c r="D787" i="56"/>
  <c r="C486" i="58"/>
  <c r="G61" i="56"/>
  <c r="C495" i="56"/>
  <c r="E777" i="56"/>
  <c r="F642" i="56"/>
  <c r="C789" i="56"/>
  <c r="F302" i="57"/>
  <c r="C1183" i="58"/>
  <c r="C184" i="58"/>
  <c r="G803" i="54"/>
  <c r="D490" i="54"/>
  <c r="F394" i="58"/>
  <c r="E491" i="54"/>
  <c r="F340" i="40"/>
  <c r="G196" i="56"/>
  <c r="E641" i="56"/>
  <c r="E575" i="40"/>
  <c r="F802" i="56"/>
  <c r="G481" i="56"/>
  <c r="D497" i="58"/>
  <c r="D278" i="56"/>
  <c r="C866" i="54"/>
  <c r="C686" i="58"/>
  <c r="E404" i="58"/>
  <c r="D477" i="58"/>
  <c r="E863" i="57"/>
  <c r="D476" i="54"/>
  <c r="D225" i="56"/>
  <c r="E479" i="58"/>
  <c r="C930" i="56"/>
  <c r="F280" i="56"/>
  <c r="D493" i="56"/>
  <c r="C1102" i="56"/>
  <c r="D472" i="57"/>
  <c r="C954" i="56"/>
  <c r="C484" i="56"/>
  <c r="G504" i="40"/>
  <c r="C54" i="56"/>
  <c r="D486" i="40"/>
  <c r="G808" i="54"/>
  <c r="C483" i="56"/>
  <c r="F199" i="58"/>
  <c r="D41" i="56"/>
  <c r="G793" i="56"/>
  <c r="D379" i="56"/>
  <c r="E471" i="58"/>
  <c r="D474" i="40"/>
  <c r="F489" i="40"/>
  <c r="E980" i="56"/>
  <c r="G469" i="40"/>
  <c r="C1171" i="54"/>
  <c r="D493" i="58"/>
  <c r="D254" i="54"/>
  <c r="C393" i="56"/>
  <c r="G493" i="58"/>
  <c r="F334" i="40"/>
  <c r="E362" i="57"/>
  <c r="G814" i="54"/>
  <c r="D41" i="54"/>
  <c r="D485" i="57"/>
  <c r="D695" i="54"/>
  <c r="D362" i="58"/>
  <c r="D474" i="54"/>
  <c r="G499" i="57"/>
  <c r="C331" i="54"/>
  <c r="C968" i="56"/>
  <c r="G925" i="54"/>
  <c r="C786" i="54"/>
  <c r="G428" i="56"/>
  <c r="E479" i="40"/>
  <c r="G555" i="56"/>
  <c r="F473" i="54"/>
  <c r="C467" i="54"/>
  <c r="F494" i="58"/>
  <c r="C122" i="56"/>
  <c r="D97" i="56"/>
  <c r="G499" i="56"/>
  <c r="D471" i="54"/>
  <c r="F469" i="40"/>
  <c r="F495" i="54"/>
  <c r="D471" i="56"/>
  <c r="E53" i="56"/>
  <c r="D62" i="57"/>
  <c r="C482" i="40"/>
  <c r="D490" i="58"/>
  <c r="G159" i="54"/>
  <c r="E835" i="56"/>
  <c r="C247" i="54"/>
  <c r="C477" i="54"/>
  <c r="D376" i="54"/>
  <c r="F474" i="54"/>
  <c r="E701" i="56"/>
  <c r="F823" i="56"/>
  <c r="F101" i="54"/>
  <c r="E1139" i="56"/>
  <c r="G151" i="56"/>
  <c r="C1086" i="56"/>
  <c r="C564" i="56"/>
  <c r="E198" i="56"/>
  <c r="G484" i="57"/>
  <c r="G49" i="56"/>
  <c r="D262" i="57"/>
  <c r="D118" i="58"/>
  <c r="E399" i="58"/>
  <c r="F180" i="56"/>
  <c r="E132" i="54"/>
  <c r="D112" i="57"/>
  <c r="D478" i="57"/>
  <c r="G858" i="56"/>
  <c r="C1036" i="58"/>
  <c r="G853" i="54"/>
  <c r="C902" i="56"/>
  <c r="E455" i="56"/>
  <c r="D495" i="57"/>
  <c r="F137" i="56"/>
  <c r="C475" i="57"/>
  <c r="F517" i="58"/>
  <c r="E494" i="56"/>
  <c r="F475" i="56"/>
  <c r="D641" i="54"/>
  <c r="D100" i="56"/>
  <c r="D1059" i="56"/>
  <c r="C501" i="56"/>
  <c r="C39" i="56"/>
  <c r="C911" i="56"/>
  <c r="F551" i="54"/>
  <c r="C500" i="57"/>
  <c r="C470" i="58"/>
  <c r="D480" i="58"/>
  <c r="E497" i="54"/>
  <c r="E140" i="56"/>
  <c r="D493" i="40"/>
  <c r="G180" i="58"/>
  <c r="F565" i="56"/>
  <c r="F486" i="58"/>
  <c r="C68" i="57"/>
  <c r="F793" i="56"/>
  <c r="F291" i="58"/>
  <c r="C498" i="40"/>
  <c r="E472" i="54"/>
  <c r="G233" i="57"/>
  <c r="D215" i="40"/>
  <c r="F285" i="54"/>
  <c r="D1014" i="58"/>
  <c r="C684" i="56"/>
  <c r="E266" i="54"/>
  <c r="C741" i="56"/>
  <c r="C904" i="56"/>
  <c r="D484" i="58"/>
  <c r="C895" i="56"/>
  <c r="E1185" i="58"/>
  <c r="G497" i="40"/>
  <c r="F339" i="56"/>
  <c r="G756" i="56"/>
  <c r="D477" i="54"/>
  <c r="D497" i="40"/>
  <c r="G518" i="40"/>
  <c r="E255" i="56"/>
  <c r="G495" i="40"/>
  <c r="E475" i="57"/>
  <c r="C44" i="56"/>
  <c r="G1008" i="56"/>
  <c r="D724" i="58"/>
  <c r="E477" i="54"/>
  <c r="F1081" i="56"/>
  <c r="G273" i="56"/>
  <c r="D827" i="56"/>
  <c r="F298" i="58"/>
  <c r="D471" i="57"/>
  <c r="F519" i="56"/>
  <c r="D229" i="58"/>
  <c r="C495" i="40"/>
  <c r="E279" i="54"/>
  <c r="G1132" i="56"/>
  <c r="E493" i="57"/>
  <c r="E472" i="40"/>
  <c r="G502" i="40"/>
  <c r="C472" i="57"/>
  <c r="E968" i="56"/>
  <c r="F485" i="57"/>
  <c r="G623" i="56"/>
  <c r="D26" i="56"/>
  <c r="E257" i="54"/>
  <c r="F457" i="56"/>
  <c r="G92" i="54"/>
  <c r="E117" i="56"/>
  <c r="F508" i="56"/>
  <c r="E475" i="54"/>
  <c r="E1098" i="57"/>
  <c r="E461" i="54"/>
  <c r="E36" i="56"/>
  <c r="E261" i="54"/>
  <c r="C119" i="57"/>
  <c r="E883" i="56"/>
  <c r="D235" i="54"/>
  <c r="C212" i="54"/>
  <c r="E480" i="57"/>
  <c r="G1086" i="56"/>
  <c r="C1052" i="58"/>
  <c r="C94" i="56"/>
  <c r="G777" i="57"/>
  <c r="G508" i="54"/>
  <c r="E509" i="40"/>
  <c r="F548" i="54"/>
  <c r="C455" i="57"/>
  <c r="F609" i="57"/>
  <c r="E468" i="54"/>
  <c r="G725" i="58"/>
  <c r="D703" i="58"/>
  <c r="G910" i="56"/>
  <c r="G44" i="58"/>
  <c r="F156" i="56"/>
  <c r="D861" i="54"/>
  <c r="C292" i="56"/>
  <c r="G744" i="56"/>
  <c r="G87" i="56"/>
  <c r="F302" i="56"/>
  <c r="G1060" i="56"/>
  <c r="E903" i="56"/>
  <c r="D295" i="57"/>
  <c r="G167" i="56"/>
  <c r="C490" i="40"/>
  <c r="C128" i="54"/>
  <c r="D447" i="56"/>
  <c r="D471" i="40"/>
  <c r="C723" i="56"/>
  <c r="C640" i="56"/>
  <c r="C388" i="57"/>
  <c r="C1193" i="56"/>
  <c r="E872" i="56"/>
  <c r="E201" i="54"/>
  <c r="G1127" i="54"/>
  <c r="C749" i="56"/>
  <c r="E246" i="56"/>
  <c r="C792" i="56"/>
  <c r="F492" i="40"/>
  <c r="D567" i="54"/>
  <c r="E1167" i="40"/>
  <c r="G105" i="54"/>
  <c r="E207" i="54"/>
  <c r="D481" i="56"/>
  <c r="E489" i="54"/>
  <c r="G58" i="56"/>
  <c r="D1024" i="58"/>
  <c r="G280" i="56"/>
  <c r="G498" i="40"/>
  <c r="D501" i="40"/>
  <c r="C486" i="57"/>
  <c r="F239" i="57"/>
  <c r="E147" i="56"/>
  <c r="C624" i="56"/>
  <c r="F499" i="56"/>
  <c r="D1033" i="58"/>
  <c r="E160" i="56"/>
  <c r="C409" i="57"/>
  <c r="G1099" i="56"/>
  <c r="D468" i="56"/>
  <c r="C638" i="56"/>
  <c r="E876" i="56"/>
  <c r="E261" i="57"/>
  <c r="E302" i="54"/>
  <c r="G375" i="56"/>
  <c r="C500" i="40"/>
  <c r="E365" i="54"/>
  <c r="E473" i="57"/>
  <c r="E154" i="58"/>
  <c r="E495" i="57"/>
  <c r="G24" i="54"/>
  <c r="E468" i="40"/>
  <c r="E832" i="57"/>
  <c r="C376" i="40"/>
  <c r="D297" i="56"/>
  <c r="D120" i="56"/>
  <c r="F181" i="58"/>
  <c r="G416" i="54"/>
  <c r="D336" i="56"/>
  <c r="C290" i="56"/>
  <c r="F850" i="57"/>
  <c r="C500" i="56"/>
  <c r="F234" i="56"/>
  <c r="D945" i="56"/>
  <c r="C195" i="56"/>
  <c r="D376" i="58"/>
  <c r="F835" i="54"/>
  <c r="C489" i="58"/>
  <c r="F233" i="56"/>
  <c r="G951" i="54"/>
  <c r="F446" i="56"/>
  <c r="E474" i="58"/>
  <c r="D834" i="56"/>
  <c r="D683" i="56"/>
  <c r="E288" i="54"/>
  <c r="F468" i="40"/>
  <c r="E394" i="54"/>
  <c r="C605" i="56"/>
  <c r="D865" i="54"/>
  <c r="G863" i="56"/>
  <c r="E76" i="56"/>
  <c r="G1155" i="57"/>
  <c r="C62" i="54"/>
  <c r="C577" i="54"/>
  <c r="D598" i="56"/>
  <c r="C480" i="58"/>
  <c r="G515" i="57"/>
  <c r="D500" i="40"/>
  <c r="F1068" i="56"/>
  <c r="E642" i="56"/>
  <c r="F480" i="58"/>
  <c r="E486" i="40"/>
  <c r="C185" i="58"/>
  <c r="G118" i="56"/>
  <c r="E851" i="56"/>
  <c r="C719" i="56"/>
  <c r="D264" i="58"/>
  <c r="F1038" i="54"/>
  <c r="E217" i="54"/>
  <c r="D266" i="54"/>
  <c r="G494" i="58"/>
  <c r="G74" i="56"/>
  <c r="F560" i="56"/>
  <c r="F285" i="56"/>
  <c r="D496" i="58"/>
  <c r="C112" i="54"/>
  <c r="G1004" i="57"/>
  <c r="E278" i="56"/>
  <c r="C30" i="57"/>
  <c r="E566" i="56"/>
  <c r="D372" i="56"/>
  <c r="C1031" i="58"/>
  <c r="D455" i="54"/>
  <c r="D237" i="56"/>
  <c r="E486" i="54"/>
  <c r="F384" i="56"/>
  <c r="F472" i="40"/>
  <c r="C881" i="54"/>
  <c r="F168" i="57"/>
  <c r="F476" i="57"/>
  <c r="D499" i="54"/>
  <c r="F467" i="56"/>
  <c r="C254" i="56"/>
  <c r="F480" i="57"/>
  <c r="E131" i="56"/>
  <c r="G255" i="56"/>
  <c r="E954" i="56"/>
  <c r="E864" i="57"/>
  <c r="G1160" i="57"/>
  <c r="C592" i="58"/>
  <c r="C839" i="57"/>
  <c r="G233" i="56"/>
  <c r="F494" i="57"/>
  <c r="G811" i="56"/>
  <c r="G149" i="58"/>
  <c r="E486" i="58"/>
  <c r="C482" i="57"/>
  <c r="D134" i="40"/>
  <c r="F574" i="54"/>
  <c r="F104" i="57"/>
  <c r="C83" i="58"/>
  <c r="F288" i="56"/>
  <c r="F181" i="57"/>
  <c r="G664" i="56"/>
  <c r="D1129" i="56"/>
  <c r="G503" i="54"/>
  <c r="C546" i="54"/>
  <c r="C495" i="57"/>
  <c r="D618" i="56"/>
  <c r="C392" i="56"/>
  <c r="G799" i="58"/>
  <c r="G194" i="54"/>
  <c r="F626" i="56"/>
  <c r="E591" i="54"/>
  <c r="F248" i="57"/>
  <c r="E21" i="56"/>
  <c r="E200" i="57"/>
  <c r="C625" i="56"/>
  <c r="F79" i="56"/>
  <c r="E499" i="57"/>
  <c r="E242" i="57"/>
  <c r="G106" i="54"/>
  <c r="F371" i="56"/>
  <c r="C277" i="56"/>
  <c r="G163" i="54"/>
  <c r="E502" i="58"/>
  <c r="G492" i="54"/>
  <c r="E519" i="54"/>
  <c r="D89" i="56"/>
  <c r="E250" i="56"/>
  <c r="C76" i="56"/>
  <c r="F781" i="56"/>
  <c r="D435" i="56"/>
  <c r="F499" i="58"/>
  <c r="D479" i="56"/>
  <c r="C262" i="57"/>
  <c r="F349" i="58"/>
  <c r="G759" i="54"/>
  <c r="G86" i="58"/>
  <c r="C494" i="40"/>
  <c r="D480" i="57"/>
  <c r="E477" i="56"/>
  <c r="C155" i="57"/>
  <c r="C156" i="54"/>
  <c r="C481" i="40"/>
  <c r="D354" i="56"/>
  <c r="D198" i="56"/>
  <c r="C445" i="56"/>
  <c r="D492" i="57"/>
  <c r="G491" i="40"/>
  <c r="F549" i="58"/>
  <c r="D726" i="56"/>
  <c r="F421" i="56"/>
  <c r="G493" i="57"/>
  <c r="E482" i="57"/>
  <c r="D422" i="58"/>
  <c r="F477" i="54"/>
  <c r="D922" i="54"/>
  <c r="G417" i="54"/>
  <c r="C450" i="56"/>
  <c r="C43" i="56"/>
  <c r="C792" i="54"/>
  <c r="D496" i="54"/>
  <c r="G1104" i="40"/>
  <c r="E688" i="57"/>
  <c r="G477" i="54"/>
  <c r="C468" i="58"/>
  <c r="G473" i="57"/>
  <c r="D569" i="56"/>
  <c r="G658" i="57"/>
  <c r="C498" i="56"/>
  <c r="C469" i="40"/>
  <c r="G492" i="56"/>
  <c r="D626" i="56"/>
  <c r="D697" i="54"/>
  <c r="D817" i="58"/>
  <c r="G496" i="40"/>
  <c r="G1024" i="56"/>
  <c r="D156" i="56"/>
  <c r="G550" i="40"/>
  <c r="C199" i="56"/>
  <c r="C226" i="58"/>
  <c r="E236" i="54"/>
  <c r="E414" i="56"/>
  <c r="D390" i="56"/>
  <c r="E1049" i="56"/>
  <c r="F546" i="56"/>
  <c r="D31" i="54"/>
  <c r="D473" i="57"/>
  <c r="F925" i="57"/>
  <c r="G496" i="58"/>
  <c r="E477" i="58"/>
  <c r="C363" i="54"/>
  <c r="F64" i="56"/>
  <c r="F615" i="56"/>
  <c r="C793" i="54"/>
  <c r="C171" i="57"/>
  <c r="D503" i="57"/>
  <c r="C498" i="58"/>
  <c r="E567" i="56"/>
  <c r="C1019" i="56"/>
  <c r="C1020" i="56"/>
  <c r="E289" i="40"/>
  <c r="E135" i="56"/>
  <c r="C198" i="56"/>
  <c r="F385" i="56"/>
  <c r="D486" i="54"/>
  <c r="C468" i="54"/>
  <c r="D636" i="57"/>
  <c r="C482" i="56"/>
  <c r="D217" i="56"/>
  <c r="D500" i="56"/>
  <c r="G489" i="40"/>
  <c r="G146" i="56"/>
  <c r="G556" i="40"/>
  <c r="E344" i="54"/>
  <c r="E188" i="57"/>
  <c r="G78" i="56"/>
  <c r="F545" i="56"/>
  <c r="C386" i="54"/>
  <c r="G113" i="56"/>
  <c r="D584" i="54"/>
  <c r="G696" i="57"/>
  <c r="F1145" i="56"/>
  <c r="E650" i="40"/>
  <c r="E921" i="56"/>
  <c r="F486" i="57"/>
  <c r="G197" i="56"/>
  <c r="C711" i="56"/>
  <c r="C263" i="56"/>
  <c r="C52" i="56"/>
  <c r="C703" i="56"/>
  <c r="C503" i="58"/>
  <c r="C363" i="56"/>
  <c r="C594" i="58"/>
  <c r="F471" i="57"/>
  <c r="G147" i="56"/>
  <c r="G170" i="56"/>
  <c r="E501" i="40"/>
  <c r="G484" i="56"/>
  <c r="D502" i="56"/>
  <c r="G1140" i="56"/>
  <c r="D1125" i="54"/>
  <c r="C387" i="56"/>
  <c r="E77" i="58"/>
  <c r="D710" i="58"/>
  <c r="C218" i="57"/>
  <c r="D118" i="56"/>
  <c r="E488" i="57"/>
  <c r="F569" i="56"/>
  <c r="C492" i="54"/>
  <c r="F496" i="57"/>
  <c r="F450" i="57"/>
  <c r="D277" i="58"/>
  <c r="E487" i="54"/>
  <c r="F498" i="54"/>
  <c r="G18" i="58"/>
  <c r="C539" i="56"/>
  <c r="F307" i="56"/>
  <c r="F503" i="56"/>
  <c r="F980" i="56"/>
  <c r="G785" i="58"/>
  <c r="F112" i="54"/>
  <c r="F844" i="57"/>
  <c r="D485" i="54"/>
  <c r="C490" i="56"/>
  <c r="D650" i="58"/>
  <c r="F123" i="56"/>
  <c r="D94" i="56"/>
  <c r="D136" i="56"/>
  <c r="D653" i="58"/>
  <c r="D359" i="54"/>
  <c r="D784" i="54"/>
  <c r="C1098" i="56"/>
  <c r="G361" i="58"/>
  <c r="E422" i="58"/>
  <c r="C789" i="58"/>
  <c r="D200" i="54"/>
  <c r="E599" i="56"/>
  <c r="E715" i="54"/>
  <c r="D468" i="58"/>
  <c r="G124" i="56"/>
  <c r="E504" i="40"/>
  <c r="D1021" i="54"/>
  <c r="D520" i="54"/>
  <c r="F45" i="56"/>
  <c r="F105" i="57"/>
  <c r="E228" i="56"/>
  <c r="C24" i="40"/>
  <c r="F63" i="56"/>
  <c r="F613" i="57"/>
  <c r="E544" i="40"/>
  <c r="C470" i="56"/>
  <c r="E693" i="56"/>
  <c r="F1197" i="58"/>
  <c r="C865" i="56"/>
  <c r="F173" i="56"/>
  <c r="G885" i="54"/>
  <c r="E497" i="58"/>
  <c r="G952" i="56"/>
  <c r="F1162" i="54"/>
  <c r="G490" i="58"/>
  <c r="C714" i="56"/>
  <c r="F471" i="56"/>
  <c r="E488" i="54"/>
  <c r="F490" i="58"/>
  <c r="E767" i="57"/>
  <c r="C232" i="57"/>
  <c r="F307" i="54"/>
  <c r="D338" i="54"/>
  <c r="D489" i="57"/>
  <c r="E631" i="56"/>
  <c r="E221" i="40"/>
  <c r="D620" i="40"/>
  <c r="F1009" i="54"/>
  <c r="C478" i="54"/>
  <c r="G498" i="54"/>
  <c r="D713" i="57"/>
  <c r="F485" i="56"/>
  <c r="F480" i="54"/>
  <c r="E931" i="58"/>
  <c r="E535" i="56"/>
  <c r="F353" i="54"/>
  <c r="G324" i="56"/>
  <c r="C404" i="40"/>
  <c r="G475" i="54"/>
  <c r="E489" i="56"/>
  <c r="E514" i="56"/>
  <c r="G468" i="56"/>
  <c r="E639" i="56"/>
  <c r="E485" i="57"/>
  <c r="C474" i="54"/>
  <c r="D24" i="56"/>
  <c r="C767" i="56"/>
  <c r="F298" i="56"/>
  <c r="D488" i="57"/>
  <c r="G935" i="57"/>
  <c r="D565" i="40"/>
  <c r="G325" i="40"/>
  <c r="C1038" i="56"/>
  <c r="F855" i="58"/>
  <c r="F497" i="57"/>
  <c r="C361" i="57"/>
  <c r="D1109" i="56"/>
  <c r="F612" i="57"/>
  <c r="E48" i="56"/>
  <c r="E666" i="56"/>
  <c r="E167" i="54"/>
  <c r="E488" i="58"/>
  <c r="F270" i="56"/>
  <c r="E473" i="56"/>
  <c r="C77" i="56"/>
  <c r="E129" i="56"/>
  <c r="G345" i="57"/>
  <c r="C426" i="56"/>
  <c r="D433" i="56"/>
  <c r="E1049" i="57"/>
  <c r="E622" i="54"/>
  <c r="C475" i="58"/>
  <c r="D667" i="40"/>
  <c r="D491" i="58"/>
  <c r="E282" i="40"/>
  <c r="D647" i="56"/>
  <c r="E1030" i="56"/>
  <c r="G1061" i="56"/>
  <c r="D122" i="57"/>
  <c r="C485" i="54"/>
  <c r="F92" i="57"/>
  <c r="C260" i="58"/>
  <c r="F331" i="56"/>
  <c r="C179" i="56"/>
  <c r="G502" i="57"/>
  <c r="F1174" i="57"/>
  <c r="C491" i="54"/>
  <c r="E1044" i="56"/>
  <c r="F184" i="56"/>
  <c r="F812" i="56"/>
  <c r="C501" i="54"/>
  <c r="F1177" i="56"/>
  <c r="C299" i="58"/>
  <c r="G179" i="57"/>
  <c r="E1046" i="56"/>
  <c r="G225" i="40"/>
  <c r="D467" i="58"/>
  <c r="F1054" i="54"/>
  <c r="C110" i="54"/>
  <c r="E161" i="54"/>
  <c r="C80" i="54"/>
  <c r="F74" i="54"/>
  <c r="D491" i="56"/>
  <c r="F1046" i="54"/>
  <c r="D497" i="54"/>
  <c r="E576" i="54"/>
  <c r="F841" i="56"/>
  <c r="D816" i="54"/>
  <c r="E66" i="58"/>
  <c r="D212" i="56"/>
  <c r="F806" i="58"/>
  <c r="E710" i="57"/>
  <c r="G1039" i="57"/>
  <c r="C939" i="56"/>
  <c r="G811" i="57"/>
  <c r="F501" i="40"/>
  <c r="G374" i="56"/>
  <c r="G475" i="40"/>
  <c r="E460" i="56"/>
  <c r="G201" i="58"/>
  <c r="G760" i="56"/>
  <c r="D482" i="56"/>
  <c r="E420" i="56"/>
  <c r="F601" i="54"/>
  <c r="C137" i="56"/>
  <c r="E469" i="54"/>
  <c r="F472" i="56"/>
  <c r="F198" i="56"/>
  <c r="D179" i="56"/>
  <c r="D499" i="40"/>
  <c r="D1056" i="56"/>
  <c r="F696" i="56"/>
  <c r="C489" i="54"/>
  <c r="E692" i="56"/>
  <c r="G831" i="57"/>
  <c r="G894" i="56"/>
  <c r="C496" i="54"/>
  <c r="F1052" i="57"/>
  <c r="E41" i="56"/>
  <c r="G1013" i="58"/>
  <c r="G479" i="58"/>
  <c r="F330" i="56"/>
  <c r="F458" i="56"/>
  <c r="C304" i="56"/>
  <c r="C20" i="58"/>
  <c r="C355" i="56"/>
  <c r="D244" i="54"/>
  <c r="G534" i="56"/>
  <c r="G388" i="56"/>
  <c r="F1129" i="54"/>
  <c r="D489" i="56"/>
  <c r="D660" i="56"/>
  <c r="G680" i="58"/>
  <c r="C474" i="57"/>
  <c r="E1113" i="56"/>
  <c r="D421" i="56"/>
  <c r="D807" i="56"/>
  <c r="D449" i="58"/>
  <c r="C568" i="54"/>
  <c r="F1131" i="54"/>
  <c r="G486" i="58"/>
  <c r="F479" i="54"/>
  <c r="D27" i="56"/>
  <c r="F248" i="54"/>
  <c r="E819" i="58"/>
  <c r="G482" i="57"/>
  <c r="F545" i="57"/>
  <c r="E524" i="56"/>
  <c r="G56" i="56"/>
  <c r="G469" i="57"/>
  <c r="F189" i="54"/>
  <c r="C734" i="54"/>
  <c r="G1098" i="54"/>
  <c r="E492" i="56"/>
  <c r="C715" i="56"/>
  <c r="G245" i="56"/>
  <c r="E307" i="40"/>
  <c r="G1183" i="56"/>
  <c r="D360" i="56"/>
  <c r="D1151" i="58"/>
  <c r="E481" i="58"/>
  <c r="E390" i="56"/>
  <c r="D498" i="40"/>
  <c r="E481" i="54"/>
  <c r="D845" i="56"/>
  <c r="D324" i="58"/>
  <c r="G398" i="56"/>
  <c r="C500" i="54"/>
  <c r="D470" i="54"/>
  <c r="D66" i="40"/>
  <c r="G489" i="58"/>
  <c r="E586" i="54"/>
  <c r="F501" i="57"/>
  <c r="F283" i="56"/>
  <c r="F350" i="57"/>
  <c r="F1096" i="56"/>
  <c r="C493" i="40"/>
  <c r="E305" i="40"/>
  <c r="G310" i="57"/>
  <c r="G471" i="56"/>
  <c r="E502" i="40"/>
  <c r="D1190" i="40"/>
  <c r="C274" i="56"/>
  <c r="D499" i="58"/>
  <c r="E383" i="58"/>
  <c r="G88" i="56"/>
  <c r="F328" i="58"/>
  <c r="C73" i="57"/>
  <c r="C996" i="54"/>
  <c r="D1079" i="58"/>
  <c r="F387" i="56"/>
  <c r="C471" i="54"/>
  <c r="G1003" i="58"/>
  <c r="F204" i="54"/>
  <c r="E617" i="54"/>
  <c r="G1055" i="40"/>
  <c r="G669" i="57"/>
  <c r="C471" i="40"/>
  <c r="C303" i="57"/>
  <c r="D407" i="58"/>
  <c r="F490" i="56"/>
  <c r="G201" i="57"/>
  <c r="F472" i="58"/>
  <c r="G480" i="58"/>
  <c r="D213" i="56"/>
  <c r="G482" i="58"/>
  <c r="C781" i="54"/>
  <c r="G140" i="56"/>
  <c r="F579" i="54"/>
  <c r="C489" i="40"/>
  <c r="G425" i="56"/>
  <c r="E162" i="54"/>
  <c r="E685" i="57"/>
  <c r="C493" i="58"/>
  <c r="E805" i="54"/>
  <c r="G548" i="54"/>
  <c r="C575" i="58"/>
  <c r="C488" i="56"/>
  <c r="G447" i="56"/>
  <c r="G817" i="58"/>
  <c r="C98" i="58"/>
  <c r="D1031" i="58"/>
  <c r="C630" i="54"/>
  <c r="C287" i="56"/>
  <c r="F308" i="56"/>
  <c r="F350" i="56"/>
  <c r="F1120" i="40"/>
  <c r="G496" i="57"/>
  <c r="C482" i="58"/>
  <c r="E33" i="56"/>
  <c r="F119" i="58"/>
  <c r="C579" i="54"/>
  <c r="E67" i="56"/>
  <c r="D745" i="57"/>
  <c r="D737" i="57"/>
  <c r="D1166" i="56"/>
  <c r="D380" i="56"/>
  <c r="C483" i="40"/>
  <c r="D1078" i="57"/>
  <c r="G269" i="57"/>
  <c r="G545" i="54"/>
  <c r="F503" i="54"/>
  <c r="C748" i="56"/>
  <c r="E484" i="58"/>
  <c r="G1007" i="58"/>
  <c r="F396" i="54"/>
  <c r="E536" i="54"/>
  <c r="C348" i="54"/>
  <c r="F821" i="57"/>
  <c r="F447" i="54"/>
  <c r="G237" i="56"/>
  <c r="E387" i="56"/>
  <c r="G239" i="54"/>
  <c r="G953" i="54"/>
  <c r="E90" i="57"/>
  <c r="C717" i="57"/>
  <c r="D135" i="56"/>
  <c r="D702" i="54"/>
  <c r="C235" i="57"/>
  <c r="C81" i="57"/>
  <c r="C807" i="56"/>
  <c r="G661" i="54"/>
  <c r="C62" i="56"/>
  <c r="C484" i="54"/>
  <c r="C21" i="54"/>
  <c r="C600" i="56"/>
  <c r="D941" i="56"/>
  <c r="G1185" i="57"/>
  <c r="E382" i="56"/>
  <c r="F498" i="57"/>
  <c r="F55" i="54"/>
  <c r="D909" i="56"/>
  <c r="E476" i="56"/>
  <c r="C500" i="58"/>
  <c r="C290" i="54"/>
  <c r="E583" i="57"/>
  <c r="C47" i="56"/>
  <c r="D467" i="56"/>
  <c r="E921" i="54"/>
  <c r="D189" i="56"/>
  <c r="E782" i="56"/>
  <c r="G284" i="56"/>
  <c r="F499" i="54"/>
  <c r="C845" i="56"/>
  <c r="C63" i="54"/>
  <c r="D501" i="54"/>
  <c r="C471" i="57"/>
  <c r="F504" i="58"/>
  <c r="E1146" i="57"/>
  <c r="C605" i="58"/>
  <c r="F67" i="56"/>
  <c r="G180" i="56"/>
  <c r="D370" i="57"/>
  <c r="D133" i="56"/>
  <c r="G27" i="54"/>
  <c r="C492" i="58"/>
  <c r="G65" i="56"/>
  <c r="D494" i="56"/>
  <c r="G97" i="56"/>
  <c r="E220" i="54"/>
  <c r="D1151" i="56"/>
  <c r="F503" i="58"/>
  <c r="F341" i="54"/>
  <c r="C477" i="40"/>
  <c r="F514" i="57"/>
  <c r="G188" i="56"/>
  <c r="G468" i="57"/>
  <c r="E46" i="56"/>
  <c r="F47" i="56"/>
  <c r="E80" i="54"/>
  <c r="D204" i="56"/>
  <c r="F296" i="56"/>
  <c r="E653" i="56"/>
  <c r="F939" i="58"/>
  <c r="E137" i="56"/>
  <c r="E94" i="56"/>
  <c r="C483" i="54"/>
  <c r="G530" i="57"/>
  <c r="G275" i="56"/>
  <c r="E1155" i="58"/>
  <c r="D276" i="56"/>
  <c r="E513" i="58"/>
  <c r="D712" i="57"/>
  <c r="F332" i="54"/>
  <c r="C241" i="56"/>
  <c r="G504" i="57"/>
  <c r="G1003" i="57"/>
  <c r="G923" i="58"/>
  <c r="F610" i="56"/>
  <c r="E25" i="54"/>
  <c r="D87" i="56"/>
  <c r="D1107" i="56"/>
  <c r="E1197" i="56"/>
  <c r="E536" i="56"/>
  <c r="D149" i="54"/>
  <c r="F149" i="56"/>
  <c r="C1148" i="58"/>
  <c r="D732" i="56"/>
  <c r="E901" i="56"/>
  <c r="C38" i="57"/>
  <c r="C825" i="57"/>
  <c r="E827" i="56"/>
  <c r="G487" i="40"/>
  <c r="E519" i="40"/>
  <c r="E125" i="56"/>
  <c r="F273" i="57"/>
  <c r="E485" i="58"/>
  <c r="E49" i="56"/>
  <c r="E798" i="56"/>
  <c r="E488" i="40"/>
  <c r="G19" i="58"/>
  <c r="C586" i="56"/>
  <c r="F743" i="40"/>
  <c r="E449" i="54"/>
  <c r="E370" i="58"/>
  <c r="F255" i="58"/>
  <c r="D488" i="56"/>
  <c r="G1040" i="54"/>
  <c r="C716" i="56"/>
  <c r="D389" i="54"/>
  <c r="C471" i="58"/>
  <c r="D248" i="54"/>
  <c r="C161" i="57"/>
  <c r="E616" i="56"/>
  <c r="C895" i="57"/>
  <c r="E226" i="56"/>
  <c r="G472" i="56"/>
  <c r="D1198" i="56"/>
  <c r="F53" i="56"/>
  <c r="C469" i="54"/>
  <c r="F32" i="56"/>
  <c r="D103" i="54"/>
  <c r="C574" i="56"/>
  <c r="G418" i="56"/>
  <c r="E53" i="58"/>
  <c r="G1170" i="57"/>
  <c r="D609" i="56"/>
  <c r="C519" i="56"/>
  <c r="F629" i="57"/>
  <c r="F261" i="56"/>
  <c r="G309" i="54"/>
  <c r="F132" i="56"/>
  <c r="G442" i="54"/>
  <c r="C1110" i="56"/>
  <c r="F1087" i="57"/>
  <c r="C257" i="56"/>
  <c r="C82" i="57"/>
  <c r="G538" i="56"/>
  <c r="G467" i="54"/>
  <c r="C372" i="58"/>
  <c r="E565" i="54"/>
  <c r="G480" i="54"/>
  <c r="E855" i="56"/>
  <c r="D740" i="58"/>
  <c r="F476" i="58"/>
  <c r="C492" i="56"/>
  <c r="F473" i="56"/>
  <c r="G527" i="56"/>
  <c r="C969" i="56"/>
  <c r="C888" i="56"/>
  <c r="D673" i="58"/>
  <c r="F94" i="56"/>
  <c r="E494" i="40"/>
  <c r="G975" i="54"/>
  <c r="C169" i="58"/>
  <c r="E243" i="54"/>
  <c r="C100" i="54"/>
  <c r="D433" i="57"/>
  <c r="G487" i="54"/>
  <c r="E22" i="54"/>
  <c r="D501" i="56"/>
  <c r="D279" i="40"/>
  <c r="C838" i="56"/>
  <c r="D220" i="54"/>
  <c r="E513" i="40"/>
  <c r="D487" i="58"/>
  <c r="F263" i="54"/>
  <c r="F631" i="54"/>
  <c r="C151" i="58"/>
  <c r="C1032" i="56"/>
  <c r="D489" i="40"/>
  <c r="C430" i="56"/>
  <c r="E251" i="56"/>
  <c r="E750" i="56"/>
  <c r="D485" i="40"/>
  <c r="G23" i="54"/>
  <c r="G276" i="57"/>
  <c r="G576" i="56"/>
  <c r="E655" i="57"/>
  <c r="D1123" i="56"/>
  <c r="D194" i="56"/>
  <c r="D372" i="57"/>
  <c r="G21" i="56"/>
  <c r="F60" i="56"/>
  <c r="G579" i="56"/>
  <c r="D225" i="54"/>
  <c r="C472" i="58"/>
  <c r="G857" i="56"/>
  <c r="E475" i="56"/>
  <c r="G307" i="58"/>
  <c r="D1039" i="58"/>
  <c r="F909" i="56"/>
  <c r="C502" i="58"/>
  <c r="G291" i="56"/>
  <c r="G583" i="54"/>
  <c r="E514" i="58"/>
  <c r="D440" i="56"/>
  <c r="E276" i="56"/>
  <c r="E498" i="57"/>
  <c r="D139" i="56"/>
  <c r="C670" i="58"/>
  <c r="E747" i="57"/>
  <c r="C183" i="56"/>
  <c r="D1029" i="54"/>
  <c r="D749" i="57"/>
  <c r="F965" i="56"/>
  <c r="G1123" i="56"/>
  <c r="F803" i="54"/>
  <c r="G775" i="58"/>
  <c r="D784" i="56"/>
  <c r="G386" i="57"/>
  <c r="C409" i="56"/>
  <c r="G133" i="56"/>
  <c r="D1036" i="56"/>
  <c r="E591" i="56"/>
  <c r="E450" i="54"/>
  <c r="E172" i="58"/>
  <c r="G332" i="56"/>
  <c r="G90" i="56"/>
  <c r="C117" i="56"/>
  <c r="D946" i="56"/>
  <c r="G750" i="56"/>
  <c r="C487" i="54"/>
  <c r="E486" i="56"/>
  <c r="C514" i="54"/>
  <c r="F311" i="40"/>
  <c r="G821" i="57"/>
  <c r="D469" i="56"/>
  <c r="E499" i="58"/>
  <c r="E499" i="40"/>
  <c r="C706" i="56"/>
  <c r="C1200" i="54"/>
  <c r="E28" i="56"/>
  <c r="D496" i="56"/>
  <c r="G214" i="58"/>
  <c r="C509" i="56"/>
  <c r="F235" i="56"/>
  <c r="F311" i="54"/>
  <c r="F818" i="54"/>
  <c r="D22" i="56"/>
  <c r="C621" i="54"/>
  <c r="E815" i="56"/>
  <c r="E1054" i="56"/>
  <c r="F474" i="58"/>
  <c r="G204" i="56"/>
  <c r="E529" i="56"/>
  <c r="G951" i="56"/>
  <c r="G540" i="56"/>
  <c r="E503" i="54"/>
  <c r="C639" i="56"/>
  <c r="D1075" i="57"/>
  <c r="C496" i="57"/>
  <c r="E90" i="54"/>
  <c r="D494" i="57"/>
  <c r="C325" i="56"/>
  <c r="F491" i="56"/>
  <c r="C446" i="56"/>
  <c r="G664" i="57"/>
  <c r="G471" i="58"/>
  <c r="D474" i="56"/>
  <c r="G535" i="54"/>
  <c r="C338" i="58"/>
  <c r="G473" i="58"/>
  <c r="C691" i="56"/>
  <c r="C841" i="56"/>
  <c r="E266" i="57"/>
  <c r="E152" i="57"/>
  <c r="D513" i="58"/>
  <c r="D590" i="58"/>
  <c r="E852" i="58"/>
  <c r="G485" i="40"/>
  <c r="G381" i="56"/>
  <c r="E769" i="57"/>
  <c r="G238" i="56"/>
  <c r="F544" i="56"/>
  <c r="F338" i="40"/>
  <c r="G1127" i="56"/>
  <c r="F876" i="56"/>
  <c r="G234" i="56"/>
  <c r="F484" i="40"/>
  <c r="G452" i="56"/>
  <c r="F490" i="40"/>
  <c r="G986" i="54"/>
  <c r="C181" i="57"/>
  <c r="G486" i="40"/>
  <c r="G554" i="56"/>
  <c r="G117" i="56"/>
  <c r="G658" i="54"/>
  <c r="G241" i="57"/>
  <c r="E882" i="54"/>
  <c r="G491" i="58"/>
  <c r="D483" i="58"/>
  <c r="G373" i="40"/>
  <c r="G503" i="58"/>
  <c r="E474" i="54"/>
  <c r="G492" i="58"/>
  <c r="G275" i="40"/>
  <c r="G264" i="56"/>
  <c r="F1055" i="57"/>
  <c r="G1158" i="57"/>
  <c r="C344" i="54"/>
  <c r="G57" i="56"/>
  <c r="F1166" i="56"/>
  <c r="E481" i="40"/>
  <c r="C59" i="56"/>
  <c r="G484" i="54"/>
  <c r="C521" i="56"/>
  <c r="D838" i="56"/>
  <c r="E789" i="56"/>
  <c r="D501" i="57"/>
  <c r="D26" i="54"/>
  <c r="E495" i="40"/>
  <c r="C470" i="57"/>
  <c r="F625" i="54"/>
  <c r="C696" i="54"/>
  <c r="F469" i="56"/>
  <c r="E468" i="56"/>
  <c r="D133" i="57"/>
  <c r="C173" i="54"/>
  <c r="G159" i="56"/>
  <c r="C503" i="57"/>
  <c r="D83" i="57"/>
  <c r="F282" i="54"/>
  <c r="C499" i="57"/>
  <c r="D1048" i="54"/>
  <c r="F913" i="57"/>
  <c r="D450" i="56"/>
  <c r="C121" i="54"/>
  <c r="F1041" i="56"/>
  <c r="C1062" i="58"/>
  <c r="D250" i="56"/>
  <c r="G267" i="56"/>
  <c r="E832" i="56"/>
  <c r="G1031" i="56"/>
  <c r="F292" i="54"/>
  <c r="G135" i="56"/>
  <c r="G998" i="56"/>
  <c r="C167" i="58"/>
  <c r="E482" i="40"/>
  <c r="F386" i="57"/>
  <c r="C1012" i="56"/>
  <c r="C502" i="57"/>
  <c r="C495" i="58"/>
  <c r="E498" i="56"/>
  <c r="E996" i="54"/>
  <c r="E527" i="40"/>
  <c r="E976" i="56"/>
  <c r="G1094" i="56"/>
  <c r="C541" i="56"/>
  <c r="G470" i="58"/>
  <c r="C1093" i="56"/>
  <c r="G251" i="57"/>
  <c r="D1061" i="56"/>
  <c r="G203" i="58"/>
  <c r="G36" i="58"/>
  <c r="E355" i="54"/>
  <c r="F184" i="54"/>
  <c r="C140" i="54"/>
  <c r="E507" i="40"/>
  <c r="F476" i="40"/>
  <c r="E1056" i="56"/>
  <c r="C472" i="40"/>
  <c r="F816" i="56"/>
  <c r="F488" i="56"/>
  <c r="C467" i="56"/>
  <c r="C910" i="56"/>
  <c r="F31" i="54"/>
  <c r="G723" i="56"/>
  <c r="F919" i="56"/>
  <c r="F249" i="56"/>
  <c r="C218" i="58"/>
  <c r="D255" i="54"/>
  <c r="E49" i="40"/>
  <c r="E355" i="40"/>
  <c r="E1044" i="58"/>
  <c r="D766" i="57"/>
  <c r="E925" i="56"/>
  <c r="G111" i="56"/>
  <c r="F86" i="56"/>
  <c r="F183" i="54"/>
  <c r="C493" i="54"/>
  <c r="G179" i="56"/>
  <c r="G245" i="54"/>
  <c r="D477" i="40"/>
  <c r="D226" i="57"/>
  <c r="F26" i="56"/>
  <c r="G484" i="40"/>
  <c r="E1122" i="54"/>
  <c r="D160" i="56"/>
  <c r="F690" i="54"/>
  <c r="F486" i="54"/>
  <c r="E502" i="57"/>
  <c r="E732" i="56"/>
  <c r="F650" i="57"/>
  <c r="E425" i="58"/>
  <c r="G935" i="56"/>
  <c r="G770" i="56"/>
  <c r="C53" i="57"/>
  <c r="F277" i="56"/>
  <c r="E495" i="58"/>
  <c r="C474" i="58"/>
  <c r="E744" i="57"/>
  <c r="E500" i="57"/>
  <c r="G492" i="40"/>
  <c r="E282" i="56"/>
  <c r="E478" i="40"/>
  <c r="D477" i="56"/>
  <c r="E490" i="54"/>
  <c r="E476" i="54"/>
  <c r="C672" i="56"/>
  <c r="D274" i="56"/>
  <c r="C1163" i="54"/>
  <c r="E157" i="56"/>
  <c r="F468" i="56"/>
  <c r="E503" i="57"/>
  <c r="D88" i="56"/>
  <c r="D560" i="40"/>
  <c r="C622" i="54"/>
  <c r="C150" i="54"/>
  <c r="D558" i="54"/>
  <c r="F193" i="56"/>
  <c r="G89" i="56"/>
  <c r="D442" i="54"/>
  <c r="G536" i="57"/>
  <c r="G357" i="57"/>
  <c r="F473" i="58"/>
  <c r="F502" i="40"/>
  <c r="G1071" i="40"/>
  <c r="D502" i="57"/>
  <c r="D481" i="54"/>
  <c r="E477" i="57"/>
  <c r="D303" i="57"/>
  <c r="C589" i="54"/>
  <c r="D1156" i="57"/>
  <c r="C917" i="56"/>
  <c r="C1152" i="57"/>
  <c r="E745" i="57"/>
  <c r="D554" i="40"/>
  <c r="D114" i="56"/>
  <c r="F808" i="54"/>
  <c r="G476" i="54"/>
  <c r="D295" i="54"/>
  <c r="D1158" i="58"/>
  <c r="F269" i="58"/>
  <c r="C1089" i="58"/>
  <c r="D201" i="58"/>
  <c r="F734" i="40"/>
  <c r="F492" i="58"/>
  <c r="F761" i="56"/>
  <c r="C249" i="54"/>
  <c r="C393" i="57"/>
  <c r="D685" i="56"/>
  <c r="G1058" i="56"/>
  <c r="F307" i="58"/>
  <c r="F261" i="57"/>
  <c r="C826" i="56"/>
  <c r="G834" i="58"/>
  <c r="E467" i="54"/>
  <c r="C258" i="57"/>
  <c r="C190" i="54"/>
  <c r="C459" i="56"/>
  <c r="E528" i="40"/>
  <c r="E478" i="54"/>
  <c r="E1114" i="54"/>
  <c r="F1176" i="56"/>
  <c r="F238" i="56"/>
  <c r="C593" i="57"/>
  <c r="E746" i="54"/>
  <c r="E663" i="57"/>
  <c r="C464" i="56"/>
  <c r="D495" i="40"/>
  <c r="G82" i="56"/>
  <c r="G337" i="56"/>
  <c r="C412" i="54"/>
  <c r="C493" i="57"/>
  <c r="E530" i="58"/>
  <c r="F147" i="56"/>
  <c r="C423" i="56"/>
  <c r="G483" i="58"/>
  <c r="E478" i="57"/>
  <c r="F437" i="56"/>
  <c r="G500" i="58"/>
  <c r="D469" i="57"/>
  <c r="E87" i="57"/>
  <c r="E461" i="56"/>
  <c r="G474" i="58"/>
  <c r="G596" i="58"/>
  <c r="D467" i="40"/>
  <c r="F1020" i="54"/>
  <c r="E144" i="56"/>
  <c r="C485" i="40"/>
  <c r="F365" i="57"/>
  <c r="F583" i="56"/>
  <c r="G219" i="56"/>
  <c r="G988" i="56"/>
  <c r="C828" i="56"/>
  <c r="G216" i="56"/>
  <c r="G1197" i="57"/>
  <c r="D472" i="40"/>
  <c r="F522" i="56"/>
  <c r="C1029" i="58"/>
  <c r="D791" i="57"/>
  <c r="C705" i="56"/>
  <c r="C341" i="54"/>
  <c r="G934" i="56"/>
  <c r="F658" i="56"/>
  <c r="G277" i="56"/>
  <c r="C1006" i="54"/>
  <c r="G845" i="56"/>
  <c r="F1085" i="56"/>
  <c r="C721" i="54"/>
  <c r="E885" i="56"/>
  <c r="E691" i="58"/>
  <c r="F136" i="56"/>
  <c r="G685" i="58"/>
  <c r="G218" i="58"/>
  <c r="C279" i="56"/>
  <c r="C960" i="54"/>
  <c r="F699" i="54"/>
  <c r="G657" i="57"/>
  <c r="G479" i="40"/>
  <c r="F415" i="56"/>
  <c r="F467" i="40"/>
  <c r="C306" i="58"/>
  <c r="F429" i="54"/>
  <c r="C225" i="54"/>
  <c r="G292" i="56"/>
  <c r="G1022" i="56"/>
  <c r="C844" i="54"/>
  <c r="E218" i="56"/>
  <c r="D417" i="56"/>
  <c r="E69" i="56"/>
  <c r="F495" i="40"/>
  <c r="G35" i="56"/>
  <c r="D511" i="57"/>
  <c r="F1093" i="54"/>
  <c r="G133" i="58"/>
  <c r="F384" i="57"/>
  <c r="C493" i="56"/>
  <c r="E336" i="57"/>
  <c r="C28" i="56"/>
  <c r="C430" i="58"/>
  <c r="E153" i="56"/>
  <c r="F1068" i="57"/>
  <c r="D102" i="56"/>
  <c r="E417" i="58"/>
  <c r="G456" i="56"/>
  <c r="F178" i="56"/>
  <c r="E501" i="56"/>
  <c r="C1020" i="54"/>
  <c r="F639" i="56"/>
  <c r="E748" i="57"/>
  <c r="F973" i="56"/>
  <c r="F185" i="56"/>
  <c r="D420" i="58"/>
  <c r="D755" i="56"/>
  <c r="C233" i="56"/>
  <c r="F477" i="57"/>
  <c r="C850" i="54"/>
  <c r="F1078" i="56"/>
  <c r="C372" i="57"/>
  <c r="D817" i="56"/>
  <c r="F671" i="54"/>
  <c r="D503" i="58"/>
  <c r="C360" i="56"/>
  <c r="F1146" i="56"/>
  <c r="F60" i="58"/>
  <c r="G26" i="58"/>
  <c r="C130" i="57"/>
  <c r="E62" i="56"/>
  <c r="F383" i="54"/>
  <c r="E1145" i="56"/>
  <c r="C457" i="56"/>
  <c r="E221" i="54"/>
  <c r="F500" i="57"/>
  <c r="G801" i="57"/>
  <c r="C1008" i="56"/>
  <c r="F661" i="54"/>
  <c r="F1024" i="54"/>
  <c r="D745" i="58"/>
  <c r="C264" i="56"/>
  <c r="D484" i="57"/>
  <c r="D750" i="54"/>
  <c r="E400" i="56"/>
  <c r="F961" i="56"/>
  <c r="C479" i="40"/>
  <c r="F1123" i="54"/>
  <c r="D613" i="56"/>
  <c r="F698" i="54"/>
  <c r="E468" i="57"/>
  <c r="E873" i="57"/>
  <c r="F79" i="54"/>
  <c r="C894" i="57"/>
  <c r="E479" i="57"/>
  <c r="G336" i="56"/>
  <c r="G691" i="57"/>
  <c r="D502" i="40"/>
  <c r="G375" i="57"/>
  <c r="G171" i="58"/>
  <c r="G765" i="40"/>
  <c r="G494" i="56"/>
  <c r="G672" i="56"/>
  <c r="F447" i="58"/>
  <c r="F504" i="57"/>
  <c r="F891" i="56"/>
  <c r="F354" i="56"/>
  <c r="D70" i="56"/>
  <c r="F222" i="54"/>
  <c r="C275" i="54"/>
  <c r="F493" i="57"/>
  <c r="G943" i="56"/>
  <c r="E579" i="54"/>
  <c r="C431" i="57"/>
  <c r="G837" i="56"/>
  <c r="G259" i="56"/>
  <c r="F481" i="58"/>
  <c r="D754" i="54"/>
  <c r="G104" i="58"/>
  <c r="E498" i="40"/>
  <c r="C477" i="57"/>
  <c r="C762" i="56"/>
  <c r="C642" i="57"/>
  <c r="G502" i="56"/>
  <c r="G476" i="56"/>
  <c r="C1153" i="57"/>
  <c r="C68" i="58"/>
  <c r="C124" i="56"/>
  <c r="G883" i="57"/>
  <c r="C281" i="56"/>
  <c r="D610" i="56"/>
  <c r="D191" i="58"/>
  <c r="F426" i="56"/>
  <c r="C501" i="40"/>
  <c r="D42" i="56"/>
  <c r="D897" i="54"/>
  <c r="G468" i="40"/>
  <c r="G267" i="58"/>
  <c r="E1066" i="54"/>
  <c r="D365" i="57"/>
  <c r="G806" i="57"/>
  <c r="G251" i="54"/>
  <c r="C585" i="56"/>
  <c r="G1062" i="56"/>
  <c r="E89" i="56"/>
  <c r="E538" i="56"/>
  <c r="E1017" i="56"/>
  <c r="D468" i="54"/>
  <c r="D495" i="58"/>
  <c r="E57" i="56"/>
  <c r="D575" i="54"/>
  <c r="D498" i="56"/>
  <c r="D211" i="58"/>
  <c r="G41" i="56"/>
  <c r="E503" i="40"/>
  <c r="F297" i="40"/>
  <c r="D444" i="54"/>
  <c r="F31" i="56"/>
  <c r="D1026" i="58"/>
  <c r="E636" i="54"/>
  <c r="D28" i="56"/>
  <c r="F870" i="56"/>
  <c r="D370" i="56"/>
  <c r="C300" i="56"/>
  <c r="G136" i="58"/>
  <c r="G848" i="56"/>
  <c r="C436" i="54"/>
  <c r="D229" i="56"/>
  <c r="E195" i="58"/>
  <c r="C612" i="58"/>
  <c r="E493" i="56"/>
  <c r="C737" i="56"/>
  <c r="F363" i="56"/>
  <c r="G561" i="54"/>
  <c r="C486" i="54"/>
  <c r="C814" i="56"/>
  <c r="E548" i="56"/>
  <c r="D504" i="56"/>
  <c r="E736" i="56"/>
  <c r="C1025" i="56"/>
  <c r="C123" i="56"/>
  <c r="D499" i="57"/>
  <c r="C339" i="54"/>
  <c r="G161" i="58"/>
  <c r="E1185" i="56"/>
  <c r="D267" i="54"/>
  <c r="F99" i="56"/>
  <c r="D992" i="56"/>
  <c r="G812" i="54"/>
  <c r="D1183" i="57"/>
  <c r="F336" i="56"/>
  <c r="D168" i="56"/>
  <c r="G496" i="56"/>
  <c r="C659" i="56"/>
  <c r="G350" i="58"/>
  <c r="E729" i="57"/>
  <c r="G1131" i="56"/>
  <c r="C378" i="56"/>
  <c r="D473" i="40"/>
  <c r="D213" i="57"/>
  <c r="G956" i="56"/>
  <c r="D1166" i="54"/>
  <c r="C1108" i="54"/>
  <c r="C436" i="40"/>
  <c r="C1057" i="58"/>
  <c r="D503" i="40"/>
  <c r="C421" i="56"/>
  <c r="F292" i="56"/>
  <c r="G410" i="56"/>
  <c r="F1090" i="54"/>
  <c r="G459" i="56"/>
  <c r="F449" i="56"/>
  <c r="F690" i="56"/>
  <c r="G754" i="56"/>
  <c r="C1057" i="54"/>
  <c r="F1036" i="54"/>
  <c r="G493" i="56"/>
  <c r="C60" i="56"/>
  <c r="F853" i="56"/>
  <c r="D208" i="56"/>
  <c r="C371" i="56"/>
  <c r="C509" i="54"/>
  <c r="F1124" i="56"/>
  <c r="F470" i="56"/>
  <c r="E70" i="58"/>
  <c r="F416" i="54"/>
  <c r="G800" i="56"/>
  <c r="F344" i="54"/>
  <c r="C942" i="54"/>
  <c r="D519" i="56"/>
  <c r="F498" i="56"/>
  <c r="F59" i="54"/>
  <c r="F77" i="56"/>
  <c r="D1043" i="56"/>
  <c r="D473" i="58"/>
  <c r="G497" i="57"/>
  <c r="F470" i="54"/>
  <c r="C411" i="56"/>
  <c r="D162" i="56"/>
  <c r="G472" i="57"/>
  <c r="G239" i="56"/>
  <c r="C867" i="57"/>
  <c r="E946" i="54"/>
  <c r="G489" i="57"/>
  <c r="E116" i="56"/>
  <c r="D468" i="57"/>
  <c r="D604" i="56"/>
  <c r="C928" i="56"/>
  <c r="D58" i="56"/>
  <c r="D1091" i="56"/>
  <c r="E298" i="56"/>
  <c r="C140" i="56"/>
  <c r="G489" i="56"/>
  <c r="F112" i="58"/>
  <c r="D423" i="54"/>
  <c r="G449" i="40"/>
  <c r="G490" i="40"/>
  <c r="C308" i="54"/>
  <c r="F767" i="56"/>
  <c r="G478" i="56"/>
  <c r="G567" i="56"/>
  <c r="F30" i="54"/>
  <c r="C479" i="58"/>
  <c r="E20" i="54"/>
  <c r="F375" i="56"/>
  <c r="C610" i="40"/>
  <c r="C205" i="56"/>
  <c r="G631" i="56"/>
  <c r="E1110" i="54"/>
  <c r="G154" i="54"/>
  <c r="G194" i="56"/>
  <c r="C1052" i="56"/>
  <c r="E601" i="40"/>
  <c r="E484" i="56"/>
  <c r="C164" i="58"/>
  <c r="E879" i="56"/>
  <c r="F479" i="57"/>
  <c r="E264" i="56"/>
  <c r="E754" i="54"/>
  <c r="D83" i="54"/>
  <c r="F1161" i="56"/>
  <c r="F470" i="58"/>
  <c r="D489" i="58"/>
  <c r="C793" i="56"/>
  <c r="C110" i="58"/>
  <c r="E301" i="56"/>
  <c r="F702" i="56"/>
  <c r="E469" i="57"/>
  <c r="C501" i="58"/>
  <c r="D179" i="54"/>
  <c r="G657" i="56"/>
  <c r="C291" i="56"/>
  <c r="E170" i="57"/>
  <c r="C481" i="57"/>
  <c r="F927" i="56"/>
  <c r="F969" i="56"/>
  <c r="E1031" i="54"/>
  <c r="C34" i="56"/>
  <c r="D574" i="56"/>
  <c r="F706" i="56"/>
  <c r="G484" i="58"/>
  <c r="D481" i="40"/>
  <c r="F371" i="54"/>
  <c r="D525" i="54"/>
  <c r="F289" i="58"/>
  <c r="D649" i="58"/>
  <c r="F530" i="56"/>
  <c r="E472" i="57"/>
  <c r="C126" i="56"/>
  <c r="D177" i="56"/>
  <c r="E163" i="56"/>
  <c r="F474" i="57"/>
  <c r="C498" i="54"/>
  <c r="E324" i="57"/>
  <c r="E1127" i="56"/>
  <c r="D527" i="56"/>
  <c r="E907" i="57"/>
  <c r="D704" i="56"/>
  <c r="C1004" i="56"/>
  <c r="C618" i="56"/>
  <c r="E246" i="58"/>
  <c r="F655" i="57"/>
  <c r="E273" i="56"/>
  <c r="E1168" i="54"/>
  <c r="E1038" i="54"/>
  <c r="F1140" i="56"/>
  <c r="E611" i="54"/>
  <c r="D803" i="54"/>
  <c r="G61" i="57"/>
  <c r="G851" i="57"/>
  <c r="D715" i="56"/>
  <c r="F502" i="58"/>
  <c r="G310" i="56"/>
  <c r="C1108" i="58"/>
  <c r="F393" i="54"/>
  <c r="G348" i="56"/>
  <c r="G616" i="58"/>
  <c r="D498" i="58"/>
  <c r="D1017" i="57"/>
  <c r="C126" i="54"/>
  <c r="D1057" i="56"/>
  <c r="G839" i="54"/>
  <c r="D392" i="58"/>
  <c r="E472" i="56"/>
  <c r="C826" i="57"/>
  <c r="G480" i="56"/>
  <c r="F168" i="58"/>
  <c r="G683" i="57"/>
  <c r="C485" i="56"/>
  <c r="G249" i="57"/>
  <c r="G59" i="56"/>
  <c r="D452" i="56"/>
  <c r="C298" i="58"/>
  <c r="F18" i="54"/>
  <c r="F164" i="56"/>
  <c r="E742" i="57"/>
  <c r="G29" i="58"/>
  <c r="D526" i="56"/>
  <c r="C934" i="56"/>
  <c r="F498" i="58"/>
  <c r="E401" i="56"/>
  <c r="G538" i="54"/>
  <c r="D479" i="57"/>
  <c r="D695" i="56"/>
  <c r="F627" i="57"/>
  <c r="E874" i="56"/>
  <c r="F256" i="56"/>
  <c r="G68" i="56"/>
  <c r="E471" i="40"/>
  <c r="D547" i="58"/>
  <c r="F869" i="56"/>
  <c r="E468" i="58"/>
  <c r="D742" i="57"/>
  <c r="G482" i="54"/>
  <c r="C497" i="54"/>
  <c r="F1192" i="56"/>
  <c r="F1032" i="54"/>
  <c r="E238" i="56"/>
  <c r="D115" i="56"/>
  <c r="C641" i="56"/>
  <c r="E57" i="54"/>
  <c r="E491" i="40"/>
  <c r="F483" i="58"/>
  <c r="D1138" i="56"/>
  <c r="E504" i="56"/>
  <c r="G696" i="56"/>
  <c r="C341" i="56"/>
  <c r="E710" i="54"/>
  <c r="E158" i="56"/>
  <c r="C1139" i="56"/>
  <c r="D792" i="56"/>
  <c r="E749" i="54"/>
  <c r="C285" i="56"/>
  <c r="F586" i="56"/>
  <c r="F488" i="57"/>
  <c r="E380" i="54"/>
  <c r="C120" i="58"/>
  <c r="E694" i="40"/>
  <c r="F1174" i="56"/>
  <c r="C718" i="56"/>
  <c r="E892" i="58"/>
  <c r="G547" i="56"/>
  <c r="E1114" i="58"/>
  <c r="C425" i="57"/>
  <c r="E150" i="56"/>
  <c r="E1156" i="58"/>
  <c r="F268" i="56"/>
  <c r="F710" i="57"/>
  <c r="D78" i="58"/>
  <c r="G500" i="54"/>
  <c r="D63" i="56"/>
  <c r="G502" i="54"/>
  <c r="C262" i="58"/>
  <c r="F491" i="57"/>
  <c r="C554" i="40"/>
  <c r="D491" i="57"/>
  <c r="D18" i="56"/>
  <c r="G1138" i="56"/>
  <c r="F72" i="56"/>
  <c r="D33" i="56"/>
  <c r="D151" i="54"/>
  <c r="C743" i="56"/>
  <c r="G120" i="56"/>
  <c r="E223" i="54"/>
  <c r="C1025" i="58"/>
  <c r="F381" i="56"/>
  <c r="G173" i="56"/>
  <c r="G826" i="56"/>
  <c r="F1063" i="56"/>
  <c r="F470" i="57"/>
  <c r="D38" i="54"/>
  <c r="F810" i="56"/>
  <c r="F573" i="57"/>
  <c r="C451" i="58"/>
  <c r="D560" i="56"/>
  <c r="F491" i="54"/>
  <c r="F480" i="56"/>
  <c r="F665" i="54"/>
  <c r="D1031" i="56"/>
  <c r="F845" i="58"/>
  <c r="F699" i="56"/>
  <c r="E901" i="54"/>
  <c r="G276" i="54"/>
  <c r="C246" i="56"/>
  <c r="E97" i="54"/>
  <c r="F616" i="57"/>
  <c r="G1184" i="58"/>
  <c r="C502" i="40"/>
  <c r="G480" i="57"/>
  <c r="E946" i="56"/>
  <c r="E303" i="56"/>
  <c r="G908" i="54"/>
  <c r="D492" i="54"/>
  <c r="G507" i="57"/>
  <c r="C724" i="57"/>
  <c r="D534" i="56"/>
  <c r="E902" i="56"/>
  <c r="E490" i="56"/>
  <c r="E857" i="57"/>
  <c r="F610" i="58"/>
  <c r="G409" i="54"/>
  <c r="C836" i="56"/>
  <c r="D422" i="56"/>
  <c r="C468" i="56"/>
  <c r="F739" i="57"/>
  <c r="F202" i="54"/>
  <c r="C492" i="40"/>
  <c r="E264" i="57"/>
  <c r="D498" i="54"/>
  <c r="G728" i="56"/>
  <c r="D36" i="58"/>
  <c r="G604" i="54"/>
  <c r="C896" i="56"/>
  <c r="C730" i="57"/>
  <c r="F491" i="40"/>
  <c r="E492" i="54"/>
  <c r="E594" i="56"/>
  <c r="D1059" i="57"/>
  <c r="G698" i="58"/>
  <c r="D675" i="40"/>
  <c r="F266" i="56"/>
  <c r="C630" i="58"/>
  <c r="F989" i="57"/>
  <c r="G495" i="58"/>
  <c r="G1128" i="40"/>
  <c r="E858" i="56"/>
  <c r="G954" i="54"/>
  <c r="F677" i="57"/>
  <c r="G1196" i="56"/>
  <c r="E422" i="56"/>
  <c r="G1068" i="56"/>
  <c r="E497" i="40"/>
  <c r="F1064" i="54"/>
  <c r="G378" i="56"/>
  <c r="G616" i="57"/>
  <c r="D49" i="54"/>
  <c r="C985" i="54"/>
  <c r="F400" i="54"/>
  <c r="E617" i="56"/>
  <c r="D482" i="58"/>
  <c r="F405" i="54"/>
  <c r="D498" i="57"/>
  <c r="G434" i="56"/>
  <c r="G260" i="56"/>
  <c r="D539" i="56"/>
  <c r="C1197" i="56"/>
  <c r="G503" i="57"/>
  <c r="E450" i="56"/>
  <c r="G528" i="56"/>
  <c r="C476" i="58"/>
  <c r="F479" i="40"/>
  <c r="E895" i="56"/>
  <c r="C788" i="54"/>
  <c r="C476" i="56"/>
  <c r="F306" i="54"/>
  <c r="F1053" i="54"/>
  <c r="C479" i="56"/>
  <c r="G1049" i="56"/>
  <c r="D126" i="56"/>
  <c r="C1153" i="54"/>
  <c r="F122" i="56"/>
  <c r="F239" i="56"/>
  <c r="F487" i="57"/>
  <c r="D1196" i="54"/>
  <c r="G310" i="58"/>
  <c r="F245" i="56"/>
  <c r="C183" i="57"/>
  <c r="E363" i="56"/>
  <c r="D479" i="40"/>
  <c r="E414" i="58"/>
  <c r="G577" i="58"/>
  <c r="D683" i="40"/>
  <c r="D54" i="57"/>
  <c r="G202" i="58"/>
  <c r="C72" i="56"/>
  <c r="C82" i="56"/>
  <c r="F1073" i="56"/>
  <c r="D492" i="40"/>
  <c r="C510" i="57"/>
  <c r="G1177" i="40"/>
  <c r="G762" i="56"/>
  <c r="E455" i="58"/>
  <c r="C1156" i="58"/>
  <c r="G76" i="56"/>
  <c r="D760" i="54"/>
  <c r="G904" i="56"/>
  <c r="C1096" i="56"/>
  <c r="F99" i="54"/>
  <c r="D150" i="57"/>
  <c r="G981" i="58"/>
  <c r="F670" i="56"/>
  <c r="G1033" i="56"/>
  <c r="E54" i="58"/>
  <c r="G688" i="54"/>
  <c r="G478" i="58"/>
  <c r="F408" i="57"/>
  <c r="D442" i="57"/>
  <c r="F112" i="56"/>
  <c r="D139" i="54"/>
  <c r="C480" i="57"/>
  <c r="F495" i="56"/>
  <c r="G1011" i="57"/>
  <c r="C311" i="56"/>
  <c r="G541" i="54"/>
  <c r="G58" i="58"/>
  <c r="C394" i="56"/>
  <c r="D124" i="56"/>
  <c r="D228" i="54"/>
  <c r="C1164" i="54"/>
  <c r="D105" i="56"/>
  <c r="C807" i="54"/>
  <c r="F280" i="58"/>
  <c r="C479" i="54"/>
  <c r="G229" i="54"/>
  <c r="F473" i="40"/>
  <c r="C600" i="58"/>
  <c r="E720" i="56"/>
  <c r="D479" i="58"/>
  <c r="G627" i="56"/>
  <c r="D234" i="56"/>
  <c r="D1073" i="56"/>
  <c r="F606" i="56"/>
  <c r="G1053" i="56"/>
  <c r="G82" i="54"/>
  <c r="D254" i="57"/>
  <c r="C805" i="54"/>
  <c r="F207" i="58"/>
  <c r="D521" i="56"/>
  <c r="D671" i="56"/>
  <c r="C502" i="54"/>
  <c r="F185" i="40"/>
  <c r="F657" i="56"/>
  <c r="D478" i="40"/>
  <c r="G1101" i="56"/>
  <c r="G471" i="40"/>
  <c r="G486" i="56"/>
  <c r="D222" i="58"/>
  <c r="E245" i="54"/>
  <c r="G234" i="57"/>
  <c r="F1060" i="54"/>
  <c r="C147" i="58"/>
  <c r="G256" i="57"/>
  <c r="F227" i="58"/>
  <c r="E35" i="56"/>
  <c r="G477" i="40"/>
  <c r="G397" i="54"/>
  <c r="F46" i="54"/>
  <c r="E270" i="56"/>
  <c r="D715" i="54"/>
  <c r="F159" i="56"/>
  <c r="F57" i="56"/>
  <c r="D394" i="54"/>
  <c r="D472" i="54"/>
  <c r="E554" i="56"/>
  <c r="C174" i="56"/>
  <c r="D401" i="56"/>
  <c r="D114" i="54"/>
  <c r="F305" i="56"/>
  <c r="C306" i="57"/>
  <c r="G558" i="56"/>
  <c r="D556" i="56"/>
  <c r="C494" i="56"/>
  <c r="F483" i="57"/>
  <c r="F488" i="40"/>
  <c r="C377" i="57"/>
  <c r="C487" i="58"/>
  <c r="F862" i="56"/>
  <c r="G578" i="57"/>
  <c r="G243" i="57"/>
  <c r="G467" i="40"/>
  <c r="C101" i="56"/>
  <c r="C729" i="56"/>
  <c r="E140" i="54"/>
  <c r="F987" i="56"/>
  <c r="C283" i="56"/>
  <c r="F786" i="58"/>
  <c r="C477" i="56"/>
  <c r="D556" i="58"/>
  <c r="D212" i="58"/>
  <c r="G130" i="54"/>
  <c r="C1169" i="54"/>
  <c r="D1119" i="58"/>
  <c r="C341" i="58"/>
  <c r="G417" i="56"/>
  <c r="E551" i="40"/>
  <c r="E63" i="58"/>
  <c r="E471" i="57"/>
  <c r="G1120" i="54"/>
  <c r="D423" i="56"/>
  <c r="F324" i="56"/>
  <c r="C324" i="56"/>
  <c r="E856" i="56"/>
  <c r="E365" i="57"/>
  <c r="G162" i="54"/>
  <c r="D474" i="57"/>
  <c r="C380" i="54"/>
  <c r="G1122" i="56"/>
  <c r="E152" i="58"/>
  <c r="F169" i="56"/>
  <c r="E1082" i="56"/>
  <c r="D182" i="56"/>
  <c r="F107" i="56"/>
  <c r="C189" i="56"/>
  <c r="D348" i="56"/>
  <c r="D478" i="58"/>
  <c r="E260" i="57"/>
  <c r="D470" i="57"/>
  <c r="C975" i="56"/>
  <c r="D500" i="58"/>
  <c r="F500" i="40"/>
  <c r="E482" i="58"/>
  <c r="E291" i="40"/>
  <c r="E520" i="40"/>
  <c r="F654" i="56"/>
  <c r="D879" i="56"/>
  <c r="E680" i="57"/>
  <c r="E918" i="56"/>
  <c r="G495" i="57"/>
  <c r="C616" i="54"/>
  <c r="D247" i="56"/>
  <c r="C644" i="56"/>
  <c r="D878" i="54"/>
  <c r="D274" i="58"/>
  <c r="C520" i="57"/>
  <c r="E732" i="54"/>
  <c r="F478" i="58"/>
  <c r="C1076" i="54"/>
  <c r="G324" i="57"/>
  <c r="F585" i="57"/>
  <c r="C803" i="57"/>
  <c r="C534" i="58"/>
  <c r="C100" i="56"/>
  <c r="E1119" i="57"/>
  <c r="D507" i="54"/>
  <c r="G227" i="54"/>
  <c r="G481" i="57"/>
  <c r="F248" i="56"/>
  <c r="E493" i="40"/>
  <c r="E489" i="58"/>
  <c r="C396" i="56"/>
  <c r="G479" i="54"/>
  <c r="G833" i="56"/>
  <c r="F735" i="54"/>
  <c r="E266" i="58"/>
  <c r="F496" i="40"/>
  <c r="D92" i="56"/>
  <c r="E200" i="56"/>
  <c r="E526" i="54"/>
  <c r="F583" i="57"/>
  <c r="F200" i="56"/>
  <c r="F469" i="54"/>
  <c r="E134" i="54"/>
  <c r="G232" i="58"/>
  <c r="D1026" i="54"/>
  <c r="C146" i="57"/>
  <c r="G1009" i="57"/>
  <c r="F91" i="56"/>
  <c r="D452" i="54"/>
  <c r="D597" i="56"/>
  <c r="C499" i="54"/>
  <c r="F502" i="56"/>
  <c r="G183" i="56"/>
  <c r="D511" i="56"/>
  <c r="C473" i="54"/>
  <c r="C65" i="57"/>
  <c r="G1187" i="40"/>
  <c r="E881" i="56"/>
  <c r="C504" i="40"/>
  <c r="G470" i="40"/>
  <c r="F952" i="58"/>
  <c r="C566" i="58"/>
  <c r="E409" i="58"/>
  <c r="F1165" i="58"/>
  <c r="D998" i="56"/>
  <c r="G243" i="54"/>
  <c r="C243" i="56"/>
  <c r="E201" i="56"/>
  <c r="E1167" i="58"/>
  <c r="F493" i="56"/>
  <c r="D904" i="54"/>
  <c r="G497" i="54"/>
  <c r="F1061" i="54"/>
  <c r="F548" i="57"/>
  <c r="G967" i="56"/>
  <c r="E396" i="54"/>
  <c r="D1158" i="54"/>
  <c r="F44" i="56"/>
  <c r="G227" i="56"/>
  <c r="F590" i="56"/>
  <c r="F1120" i="57"/>
  <c r="G251" i="56"/>
  <c r="F566" i="58"/>
  <c r="F486" i="40"/>
  <c r="G435" i="57"/>
  <c r="E633" i="56"/>
  <c r="E886" i="56"/>
  <c r="F381" i="57"/>
  <c r="D236" i="58"/>
  <c r="F490" i="54"/>
  <c r="C951" i="56"/>
  <c r="G129" i="56"/>
  <c r="E119" i="56"/>
  <c r="G37" i="56"/>
  <c r="E1018" i="57"/>
  <c r="D561" i="54"/>
  <c r="E474" i="40"/>
  <c r="D482" i="40"/>
  <c r="G804" i="57"/>
  <c r="D500" i="57"/>
  <c r="F600" i="57"/>
  <c r="C48" i="58"/>
  <c r="G492" i="57"/>
  <c r="D436" i="58"/>
  <c r="D411" i="54"/>
  <c r="E365" i="56"/>
  <c r="D738" i="56"/>
  <c r="F1021" i="54"/>
  <c r="F220" i="58"/>
  <c r="G1177" i="56"/>
  <c r="G495" i="54"/>
  <c r="F182" i="57"/>
  <c r="C262" i="56"/>
  <c r="F644" i="56"/>
  <c r="F890" i="57"/>
  <c r="D824" i="56"/>
  <c r="D1093" i="57"/>
  <c r="C496" i="58"/>
  <c r="G856" i="54"/>
  <c r="C769" i="40"/>
  <c r="D502" i="54"/>
  <c r="G968" i="56"/>
  <c r="F933" i="58"/>
  <c r="E502" i="54"/>
  <c r="C87" i="58"/>
  <c r="F960" i="54"/>
  <c r="D78" i="56"/>
  <c r="G1041" i="54"/>
  <c r="C569" i="56"/>
  <c r="C275" i="56"/>
  <c r="G478" i="57"/>
  <c r="F283" i="58"/>
  <c r="F777" i="54"/>
  <c r="F561" i="56"/>
  <c r="E46" i="54"/>
  <c r="C1125" i="56"/>
  <c r="F478" i="57"/>
  <c r="E1035" i="58"/>
  <c r="G962" i="56"/>
  <c r="G1038" i="56"/>
  <c r="F774" i="56"/>
  <c r="E1092" i="57"/>
  <c r="E1022" i="54"/>
  <c r="D504" i="54"/>
  <c r="E361" i="58"/>
  <c r="G526" i="40"/>
  <c r="F349" i="57"/>
  <c r="G504" i="58"/>
  <c r="G476" i="58"/>
  <c r="D1012" i="56"/>
  <c r="C1026" i="54"/>
  <c r="E348" i="56"/>
  <c r="G369" i="57"/>
  <c r="D333" i="56"/>
  <c r="F439" i="56"/>
  <c r="F426" i="58"/>
  <c r="D157" i="56"/>
  <c r="F495" i="57"/>
  <c r="D750" i="57"/>
  <c r="G504" i="54"/>
  <c r="E523" i="40"/>
  <c r="F482" i="57"/>
  <c r="F432" i="56"/>
  <c r="D1014" i="54"/>
  <c r="D709" i="56"/>
  <c r="E868" i="58"/>
  <c r="C111" i="57"/>
  <c r="C706" i="54"/>
  <c r="E91" i="56"/>
  <c r="G469" i="56"/>
  <c r="D427" i="54"/>
  <c r="C779" i="56"/>
  <c r="G207" i="54"/>
  <c r="C623" i="56"/>
  <c r="E743" i="54"/>
  <c r="F911" i="56"/>
  <c r="G721" i="58"/>
  <c r="G483" i="54"/>
  <c r="E887" i="54"/>
  <c r="D928" i="54"/>
  <c r="G1184" i="56"/>
  <c r="D1092" i="57"/>
  <c r="G725" i="57"/>
  <c r="G837" i="57"/>
  <c r="C365" i="56"/>
  <c r="G524" i="54"/>
  <c r="F199" i="56"/>
  <c r="F385" i="57"/>
  <c r="C359" i="58"/>
  <c r="D223" i="56"/>
  <c r="F599" i="57"/>
  <c r="F512" i="56"/>
  <c r="F799" i="56"/>
  <c r="E72" i="56"/>
  <c r="F654" i="54"/>
  <c r="D222" i="54"/>
  <c r="E180" i="58"/>
  <c r="F943" i="54"/>
  <c r="F874" i="56"/>
  <c r="G470" i="54"/>
  <c r="C81" i="56"/>
  <c r="G614" i="58"/>
  <c r="G144" i="56"/>
  <c r="F548" i="58"/>
  <c r="F853" i="54"/>
  <c r="G459" i="57"/>
  <c r="E1108" i="56"/>
  <c r="C504" i="58"/>
  <c r="C308" i="57"/>
  <c r="F129" i="58"/>
  <c r="G274" i="54"/>
  <c r="D115" i="54"/>
  <c r="D478" i="56"/>
  <c r="C912" i="56"/>
  <c r="C478" i="58"/>
  <c r="D476" i="57"/>
  <c r="E489" i="57"/>
  <c r="F81" i="56"/>
  <c r="G1102" i="56"/>
  <c r="G325" i="56"/>
  <c r="E584" i="56"/>
  <c r="D331" i="54"/>
  <c r="F419" i="54"/>
  <c r="C657" i="54"/>
  <c r="D530" i="58"/>
  <c r="G1128" i="54"/>
  <c r="E118" i="56"/>
  <c r="E114" i="54"/>
  <c r="C665" i="54"/>
  <c r="G226" i="57"/>
  <c r="C636" i="57"/>
  <c r="E419" i="56"/>
  <c r="F136" i="54"/>
  <c r="D66" i="54"/>
  <c r="E622" i="56"/>
  <c r="E239" i="56"/>
  <c r="G869" i="54"/>
  <c r="F829" i="54"/>
  <c r="E239" i="54"/>
  <c r="E636" i="40"/>
  <c r="G584" i="57"/>
  <c r="G406" i="57"/>
  <c r="E784" i="56"/>
  <c r="E797" i="56"/>
  <c r="E249" i="56"/>
  <c r="G1128" i="56"/>
  <c r="E211" i="58"/>
  <c r="F93" i="54"/>
  <c r="G780" i="54"/>
  <c r="E519" i="58"/>
  <c r="C137" i="54"/>
  <c r="E629" i="56"/>
  <c r="C601" i="57"/>
  <c r="E603" i="54"/>
  <c r="E392" i="56"/>
  <c r="D616" i="56"/>
  <c r="E985" i="56"/>
  <c r="F160" i="40"/>
  <c r="E1021" i="54"/>
  <c r="D965" i="56"/>
  <c r="F173" i="57"/>
  <c r="C739" i="58"/>
  <c r="E794" i="40"/>
  <c r="F392" i="56"/>
  <c r="E75" i="56"/>
  <c r="G494" i="40"/>
  <c r="G105" i="40"/>
  <c r="G1013" i="56"/>
  <c r="E785" i="56"/>
  <c r="F715" i="40"/>
  <c r="E399" i="54"/>
  <c r="C375" i="54"/>
  <c r="G382" i="54"/>
  <c r="G517" i="56"/>
  <c r="C525" i="54"/>
  <c r="G328" i="58"/>
  <c r="G179" i="58"/>
  <c r="D736" i="54"/>
  <c r="C654" i="58"/>
  <c r="C1023" i="56"/>
  <c r="F680" i="57"/>
  <c r="F1044" i="56"/>
  <c r="G714" i="56"/>
  <c r="G376" i="56"/>
  <c r="C177" i="57"/>
  <c r="E471" i="54"/>
  <c r="E1038" i="56"/>
  <c r="C263" i="54"/>
  <c r="E480" i="56"/>
  <c r="C1067" i="58"/>
  <c r="F152" i="56"/>
  <c r="D325" i="56"/>
  <c r="F291" i="54"/>
  <c r="E782" i="54"/>
  <c r="C495" i="54"/>
  <c r="F573" i="58"/>
  <c r="G453" i="56"/>
  <c r="F783" i="56"/>
  <c r="C926" i="57"/>
  <c r="C595" i="58"/>
  <c r="D1072" i="54"/>
  <c r="C407" i="58"/>
  <c r="F356" i="56"/>
  <c r="C126" i="58"/>
  <c r="D489" i="54"/>
  <c r="E38" i="54"/>
  <c r="G902" i="56"/>
  <c r="F1036" i="57"/>
  <c r="E375" i="56"/>
  <c r="C887" i="56"/>
  <c r="D48" i="56"/>
  <c r="E174" i="57"/>
  <c r="D485" i="58"/>
  <c r="G491" i="54"/>
  <c r="E589" i="56"/>
  <c r="F468" i="57"/>
  <c r="C454" i="56"/>
  <c r="C774" i="58"/>
  <c r="F1059" i="54"/>
  <c r="E476" i="57"/>
  <c r="C759" i="56"/>
  <c r="F1135" i="58"/>
  <c r="G455" i="56"/>
  <c r="F760" i="56"/>
  <c r="C52" i="54"/>
  <c r="F145" i="40"/>
  <c r="E475" i="58"/>
  <c r="D53" i="58"/>
  <c r="E602" i="56"/>
  <c r="C174" i="54"/>
  <c r="C302" i="56"/>
  <c r="F494" i="56"/>
  <c r="D454" i="56"/>
  <c r="D490" i="40"/>
  <c r="C473" i="57"/>
  <c r="D303" i="40"/>
  <c r="E631" i="54"/>
  <c r="C496" i="40"/>
  <c r="D362" i="54"/>
  <c r="G115" i="54"/>
  <c r="E534" i="54"/>
  <c r="F893" i="58"/>
  <c r="E534" i="56"/>
  <c r="D889" i="56"/>
  <c r="E431" i="56"/>
  <c r="G432" i="56"/>
  <c r="F501" i="56"/>
  <c r="G460" i="56"/>
  <c r="D798" i="56"/>
  <c r="F278" i="56"/>
  <c r="E228" i="57"/>
  <c r="D490" i="57"/>
  <c r="G550" i="54"/>
  <c r="E1036" i="57"/>
  <c r="C1131" i="58"/>
  <c r="C94" i="54"/>
  <c r="G1191" i="57"/>
  <c r="E470" i="57"/>
  <c r="D1169" i="57"/>
  <c r="C922" i="56"/>
  <c r="D1128" i="54"/>
  <c r="C642" i="58"/>
  <c r="C474" i="40"/>
  <c r="G938" i="56"/>
  <c r="E391" i="56"/>
  <c r="G696" i="58"/>
  <c r="C77" i="40"/>
  <c r="G71" i="54"/>
  <c r="G740" i="56"/>
  <c r="D225" i="57"/>
  <c r="C229" i="54"/>
  <c r="C478" i="57"/>
  <c r="F679" i="56"/>
  <c r="G217" i="54"/>
  <c r="F409" i="54"/>
  <c r="D671" i="58"/>
  <c r="E348" i="58"/>
  <c r="F1184" i="56"/>
  <c r="F601" i="58"/>
  <c r="F441" i="54"/>
  <c r="D1000" i="57"/>
  <c r="C175" i="57"/>
  <c r="E774" i="58"/>
  <c r="E493" i="54"/>
  <c r="E578" i="57"/>
  <c r="C520" i="56"/>
  <c r="F1148" i="54"/>
  <c r="C106" i="58"/>
  <c r="E917" i="56"/>
  <c r="G944" i="56"/>
  <c r="G606" i="58"/>
  <c r="C660" i="54"/>
  <c r="D40" i="56"/>
  <c r="D22" i="58"/>
  <c r="G487" i="57"/>
  <c r="D667" i="56"/>
  <c r="F388" i="56"/>
  <c r="G695" i="56"/>
  <c r="F619" i="56"/>
  <c r="D164" i="54"/>
  <c r="C375" i="58"/>
  <c r="E115" i="56"/>
  <c r="E120" i="56"/>
  <c r="D374" i="54"/>
  <c r="E546" i="57"/>
  <c r="E435" i="54"/>
  <c r="G1060" i="54"/>
  <c r="E577" i="54"/>
  <c r="F284" i="54"/>
  <c r="D128" i="58"/>
  <c r="G1033" i="40"/>
  <c r="F1040" i="58"/>
  <c r="E661" i="56"/>
  <c r="F33" i="56"/>
  <c r="C182" i="58"/>
  <c r="C494" i="58"/>
  <c r="C484" i="58"/>
  <c r="D504" i="40"/>
  <c r="E1052" i="57"/>
  <c r="G393" i="58"/>
  <c r="D648" i="40"/>
  <c r="G915" i="57"/>
  <c r="E394" i="58"/>
  <c r="C774" i="56"/>
  <c r="F550" i="56"/>
  <c r="C431" i="56"/>
  <c r="C907" i="56"/>
  <c r="E469" i="56"/>
  <c r="C494" i="54"/>
  <c r="E1020" i="57"/>
  <c r="F721" i="54"/>
  <c r="F117" i="58"/>
  <c r="E1036" i="56"/>
  <c r="E1068" i="57"/>
  <c r="E122" i="56"/>
  <c r="G761" i="58"/>
  <c r="E965" i="54"/>
  <c r="F188" i="58"/>
  <c r="D431" i="54"/>
  <c r="F70" i="54"/>
  <c r="F138" i="56"/>
  <c r="D1131" i="54"/>
  <c r="D154" i="40"/>
  <c r="G402" i="56"/>
  <c r="G464" i="58"/>
  <c r="F1197" i="56"/>
  <c r="E814" i="56"/>
  <c r="C605" i="54"/>
  <c r="D76" i="54"/>
  <c r="C436" i="56"/>
  <c r="C771" i="57"/>
  <c r="D788" i="54"/>
  <c r="F500" i="54"/>
  <c r="F1190" i="54"/>
  <c r="F369" i="54"/>
  <c r="D1042" i="56"/>
  <c r="F251" i="56"/>
  <c r="C878" i="54"/>
  <c r="F345" i="57"/>
  <c r="F502" i="54"/>
  <c r="G793" i="54"/>
  <c r="E90" i="56"/>
  <c r="E541" i="57"/>
  <c r="G238" i="57"/>
  <c r="F204" i="56"/>
  <c r="F600" i="56"/>
  <c r="F1112" i="57"/>
  <c r="C390" i="56"/>
  <c r="G703" i="56"/>
  <c r="E141" i="54"/>
  <c r="C735" i="58"/>
  <c r="E192" i="56"/>
  <c r="D642" i="56"/>
  <c r="D673" i="54"/>
  <c r="F539" i="56"/>
  <c r="D833" i="54"/>
  <c r="D355" i="54"/>
  <c r="D753" i="57"/>
  <c r="F115" i="56"/>
  <c r="E393" i="56"/>
  <c r="G86" i="56"/>
  <c r="C401" i="56"/>
  <c r="D472" i="56"/>
  <c r="C41" i="56"/>
  <c r="F647" i="54"/>
  <c r="C62" i="57"/>
  <c r="D821" i="56"/>
  <c r="F1151" i="56"/>
  <c r="G1088" i="56"/>
  <c r="F1200" i="58"/>
  <c r="F590" i="57"/>
  <c r="E112" i="56"/>
  <c r="E767" i="40"/>
  <c r="F98" i="56"/>
  <c r="G1144" i="54"/>
  <c r="C469" i="57"/>
  <c r="F621" i="56"/>
  <c r="F269" i="54"/>
  <c r="D257" i="56"/>
  <c r="F701" i="56"/>
  <c r="C633" i="56"/>
  <c r="G488" i="54"/>
  <c r="G1113" i="54"/>
  <c r="F939" i="54"/>
  <c r="C75" i="54"/>
  <c r="G69" i="58"/>
  <c r="C444" i="56"/>
  <c r="F66" i="58"/>
  <c r="C491" i="40"/>
  <c r="C528" i="57"/>
  <c r="E510" i="56"/>
  <c r="F46" i="57"/>
  <c r="G122" i="56"/>
  <c r="C190" i="56"/>
  <c r="F997" i="40"/>
  <c r="D76" i="57"/>
  <c r="C491" i="57"/>
  <c r="F255" i="56"/>
  <c r="C997" i="57"/>
  <c r="G905" i="58"/>
  <c r="D584" i="57"/>
  <c r="G915" i="56"/>
  <c r="E56" i="54"/>
  <c r="D77" i="57"/>
  <c r="C902" i="58"/>
  <c r="F1005" i="56"/>
  <c r="F688" i="54"/>
  <c r="G650" i="57"/>
  <c r="C904" i="57"/>
  <c r="F653" i="56"/>
  <c r="D112" i="56"/>
  <c r="D23" i="56"/>
  <c r="C754" i="56"/>
  <c r="C880" i="56"/>
  <c r="D874" i="56"/>
  <c r="G1153" i="56"/>
  <c r="F860" i="56"/>
  <c r="F1018" i="57"/>
  <c r="F530" i="58"/>
  <c r="F527" i="56"/>
  <c r="D36" i="56"/>
  <c r="D69" i="56"/>
  <c r="E98" i="56"/>
  <c r="E644" i="56"/>
  <c r="C756" i="56"/>
  <c r="E804" i="56"/>
  <c r="D516" i="58"/>
  <c r="C53" i="54"/>
  <c r="G1186" i="56"/>
  <c r="E79" i="56"/>
  <c r="D487" i="57"/>
  <c r="E1144" i="56"/>
  <c r="G490" i="54"/>
  <c r="E441" i="56"/>
  <c r="G922" i="56"/>
  <c r="G52" i="57"/>
  <c r="C618" i="58"/>
  <c r="G800" i="54"/>
  <c r="F541" i="56"/>
  <c r="E274" i="57"/>
  <c r="E265" i="56"/>
  <c r="G1018" i="57"/>
  <c r="E944" i="56"/>
  <c r="F762" i="56"/>
  <c r="G494" i="54"/>
  <c r="D93" i="58"/>
  <c r="D285" i="58"/>
  <c r="C999" i="56"/>
  <c r="G524" i="56"/>
  <c r="F38" i="54"/>
  <c r="G501" i="58"/>
  <c r="D475" i="58"/>
  <c r="C940" i="54"/>
  <c r="G260" i="57"/>
  <c r="E360" i="57"/>
  <c r="F158" i="54"/>
  <c r="D499" i="56"/>
  <c r="G1101" i="54"/>
  <c r="F500" i="56"/>
  <c r="D454" i="58"/>
  <c r="E675" i="56"/>
  <c r="F570" i="56"/>
  <c r="E280" i="58"/>
  <c r="C1186" i="58"/>
  <c r="G483" i="40"/>
  <c r="E923" i="56"/>
  <c r="D480" i="54"/>
  <c r="C981" i="56"/>
  <c r="F832" i="57"/>
  <c r="E813" i="54"/>
  <c r="G137" i="56"/>
  <c r="D282" i="56"/>
  <c r="D1143" i="56"/>
  <c r="G145" i="54"/>
  <c r="G1187" i="56"/>
  <c r="F195" i="56"/>
  <c r="E712" i="56"/>
  <c r="F428" i="56"/>
  <c r="G93" i="56"/>
  <c r="D844" i="54"/>
  <c r="D350" i="54"/>
  <c r="E452" i="54"/>
  <c r="F518" i="56"/>
  <c r="G296" i="56"/>
  <c r="E492" i="40"/>
  <c r="E77" i="56"/>
  <c r="G468" i="54"/>
  <c r="D965" i="54"/>
  <c r="D191" i="56"/>
  <c r="D920" i="56"/>
  <c r="C103" i="56"/>
  <c r="C62" i="58"/>
  <c r="G1036" i="57"/>
  <c r="G287" i="58"/>
  <c r="F905" i="56"/>
  <c r="D733" i="54"/>
  <c r="C1079" i="56"/>
  <c r="G238" i="58"/>
  <c r="E403" i="56"/>
  <c r="D1007" i="56"/>
  <c r="E479" i="54"/>
  <c r="C469" i="56"/>
  <c r="D680" i="54"/>
  <c r="D173" i="56"/>
  <c r="F200" i="58"/>
  <c r="D496" i="40"/>
  <c r="E891" i="56"/>
  <c r="C893" i="56"/>
  <c r="E412" i="58"/>
  <c r="F848" i="56"/>
  <c r="D267" i="56"/>
  <c r="C176" i="54"/>
  <c r="G469" i="54"/>
  <c r="C196" i="56"/>
  <c r="G472" i="58"/>
  <c r="C415" i="56"/>
  <c r="G214" i="56"/>
  <c r="E359" i="56"/>
  <c r="C420" i="56"/>
  <c r="C473" i="40"/>
  <c r="E718" i="58"/>
  <c r="D525" i="56"/>
  <c r="C881" i="56"/>
  <c r="E538" i="57"/>
  <c r="F686" i="56"/>
  <c r="D679" i="56"/>
  <c r="F107" i="54"/>
  <c r="G1136" i="56"/>
  <c r="E202" i="56"/>
  <c r="G883" i="56"/>
  <c r="D232" i="57"/>
  <c r="D188" i="56"/>
  <c r="G216" i="57"/>
  <c r="F73" i="54"/>
  <c r="G751" i="58"/>
  <c r="G487" i="58"/>
  <c r="F194" i="58"/>
  <c r="E922" i="54"/>
  <c r="D284" i="56"/>
  <c r="G1072" i="54"/>
  <c r="F789" i="56"/>
  <c r="F1095" i="58"/>
  <c r="D576" i="56"/>
  <c r="F653" i="54"/>
  <c r="G1007" i="57"/>
  <c r="E697" i="56"/>
  <c r="D242" i="54"/>
  <c r="D1052" i="58"/>
  <c r="C173" i="58"/>
  <c r="F128" i="54"/>
  <c r="E691" i="56"/>
  <c r="E78" i="54"/>
  <c r="G380" i="54"/>
  <c r="D473" i="56"/>
  <c r="D355" i="56"/>
  <c r="D933" i="58"/>
  <c r="G764" i="54"/>
  <c r="G1103" i="56"/>
  <c r="C121" i="56"/>
  <c r="C997" i="56"/>
  <c r="D105" i="57"/>
  <c r="F915" i="54"/>
  <c r="D973" i="54"/>
  <c r="C273" i="58"/>
  <c r="D503" i="54"/>
  <c r="F576" i="56"/>
  <c r="F577" i="58"/>
  <c r="F334" i="58"/>
  <c r="D337" i="56"/>
  <c r="E473" i="54"/>
  <c r="D396" i="54"/>
  <c r="E568" i="58"/>
  <c r="G1167" i="57"/>
  <c r="D371" i="56"/>
  <c r="E239" i="57"/>
  <c r="C472" i="54"/>
  <c r="C397" i="56"/>
  <c r="G449" i="57"/>
  <c r="D780" i="54"/>
  <c r="F471" i="58"/>
  <c r="E304" i="54"/>
  <c r="D77" i="56"/>
  <c r="D874" i="54"/>
  <c r="G270" i="58"/>
  <c r="D535" i="56"/>
  <c r="E750" i="54"/>
  <c r="E44" i="57"/>
  <c r="F577" i="57"/>
  <c r="E80" i="56"/>
  <c r="D248" i="56"/>
  <c r="F1062" i="54"/>
  <c r="E18" i="57"/>
  <c r="D278" i="54"/>
  <c r="G790" i="40"/>
  <c r="C359" i="54"/>
  <c r="D545" i="54"/>
  <c r="F882" i="56"/>
  <c r="G83" i="56"/>
  <c r="C693" i="56"/>
  <c r="E836" i="56"/>
  <c r="D399" i="57"/>
  <c r="C265" i="57"/>
  <c r="E162" i="57"/>
  <c r="G995" i="56"/>
  <c r="E792" i="56"/>
  <c r="C248" i="54"/>
  <c r="D127" i="56"/>
  <c r="G130" i="58"/>
  <c r="C297" i="56"/>
  <c r="C835" i="56"/>
  <c r="F492" i="56"/>
  <c r="G183" i="58"/>
  <c r="G160" i="54"/>
  <c r="F568" i="56"/>
  <c r="C590" i="54"/>
  <c r="G1185" i="54"/>
  <c r="D283" i="54"/>
  <c r="E736" i="57"/>
  <c r="D146" i="56"/>
  <c r="F484" i="54"/>
  <c r="G783" i="58"/>
  <c r="G333" i="56"/>
  <c r="C669" i="54"/>
  <c r="D794" i="57"/>
  <c r="F1187" i="56"/>
  <c r="C1127" i="58"/>
  <c r="F188" i="56"/>
  <c r="F169" i="57"/>
  <c r="G654" i="54"/>
  <c r="F632" i="57"/>
  <c r="D20" i="56"/>
  <c r="G681" i="58"/>
  <c r="D279" i="54"/>
  <c r="D632" i="56"/>
  <c r="F467" i="57"/>
  <c r="C212" i="57"/>
  <c r="C414" i="54"/>
  <c r="E478" i="58"/>
  <c r="F410" i="54"/>
  <c r="E504" i="58"/>
  <c r="G122" i="54"/>
  <c r="G269" i="56"/>
  <c r="F1046" i="58"/>
  <c r="G194" i="58"/>
  <c r="C680" i="40"/>
  <c r="E870" i="56"/>
  <c r="F907" i="56"/>
  <c r="C891" i="54"/>
  <c r="G1005" i="57"/>
  <c r="G512" i="57"/>
  <c r="G515" i="56"/>
  <c r="D910" i="54"/>
  <c r="F1098" i="57"/>
  <c r="C470" i="54"/>
  <c r="C1085" i="54"/>
  <c r="F337" i="56"/>
  <c r="D1087" i="56"/>
  <c r="D1076" i="56"/>
  <c r="E673" i="56"/>
  <c r="E823" i="54"/>
  <c r="C632" i="56"/>
  <c r="D227" i="58"/>
  <c r="F483" i="54"/>
  <c r="C851" i="57"/>
  <c r="C193" i="58"/>
  <c r="E820" i="54"/>
  <c r="C802" i="56"/>
  <c r="D1093" i="56"/>
  <c r="G651" i="54"/>
  <c r="G477" i="58"/>
  <c r="E1132" i="56"/>
  <c r="G1004" i="56"/>
  <c r="F486" i="56"/>
  <c r="F64" i="54"/>
  <c r="D836" i="56"/>
  <c r="E1069" i="56"/>
  <c r="E487" i="56"/>
  <c r="D487" i="54"/>
  <c r="F241" i="57"/>
  <c r="C69" i="56"/>
  <c r="F549" i="54"/>
  <c r="E822" i="56"/>
  <c r="G468" i="58"/>
  <c r="E286" i="40"/>
  <c r="E523" i="56"/>
  <c r="F1157" i="56"/>
  <c r="D699" i="40"/>
  <c r="E159" i="56"/>
  <c r="G894" i="58"/>
  <c r="D467" i="57"/>
  <c r="E1124" i="56"/>
  <c r="E970" i="56"/>
  <c r="D810" i="54"/>
  <c r="D1038" i="54"/>
  <c r="E306" i="58"/>
  <c r="G161" i="56"/>
  <c r="G945" i="54"/>
  <c r="F301" i="54"/>
  <c r="G437" i="56"/>
  <c r="F151" i="56"/>
  <c r="G954" i="56"/>
  <c r="D1072" i="58"/>
  <c r="D292" i="56"/>
  <c r="G482" i="56"/>
  <c r="C627" i="56"/>
  <c r="F279" i="56"/>
  <c r="G633" i="56"/>
  <c r="D476" i="56"/>
  <c r="G530" i="56"/>
  <c r="F923" i="58"/>
  <c r="G1034" i="56"/>
  <c r="E800" i="56"/>
  <c r="C1090" i="56"/>
  <c r="F343" i="54"/>
  <c r="G781" i="58"/>
  <c r="G26" i="56"/>
  <c r="G361" i="40"/>
  <c r="D49" i="58"/>
  <c r="D351" i="54"/>
  <c r="E689" i="56"/>
  <c r="F436" i="56"/>
  <c r="C948" i="57"/>
  <c r="E214" i="56"/>
  <c r="E373" i="56"/>
  <c r="D208" i="57"/>
  <c r="D195" i="58"/>
  <c r="C129" i="56"/>
  <c r="G1112" i="56"/>
  <c r="G946" i="58"/>
  <c r="E189" i="56"/>
  <c r="G835" i="56"/>
  <c r="D568" i="56"/>
  <c r="D515" i="54"/>
  <c r="C979" i="54"/>
  <c r="C643" i="56"/>
  <c r="G765" i="56"/>
  <c r="G976" i="56"/>
  <c r="F311" i="56"/>
  <c r="D467" i="54"/>
  <c r="F503" i="57"/>
  <c r="D785" i="54"/>
  <c r="E747" i="58"/>
  <c r="G937" i="56"/>
  <c r="D627" i="56"/>
  <c r="D407" i="54"/>
  <c r="G665" i="54"/>
  <c r="D150" i="56"/>
  <c r="E260" i="54"/>
  <c r="C501" i="57"/>
  <c r="F550" i="58"/>
  <c r="E819" i="56"/>
  <c r="C1076" i="58"/>
  <c r="G240" i="56"/>
  <c r="C1033" i="54"/>
  <c r="C596" i="56"/>
  <c r="G729" i="57"/>
  <c r="C838" i="54"/>
  <c r="G592" i="54"/>
  <c r="E56" i="56"/>
  <c r="F716" i="54"/>
  <c r="C1198" i="56"/>
  <c r="C766" i="58"/>
  <c r="F678" i="54"/>
  <c r="D71" i="56"/>
  <c r="G76" i="57"/>
  <c r="D183" i="56"/>
  <c r="C894" i="56"/>
  <c r="E526" i="56"/>
  <c r="F1078" i="54"/>
  <c r="E992" i="54"/>
  <c r="C972" i="56"/>
  <c r="C69" i="58"/>
  <c r="C760" i="58"/>
  <c r="E794" i="54"/>
  <c r="C919" i="54"/>
  <c r="E978" i="56"/>
  <c r="D1167" i="54"/>
  <c r="G35" i="58"/>
  <c r="F255" i="57"/>
  <c r="D224" i="56"/>
  <c r="G378" i="54"/>
  <c r="D789" i="40"/>
  <c r="G62" i="58"/>
  <c r="E360" i="56"/>
  <c r="C959" i="56"/>
  <c r="E1060" i="58"/>
  <c r="G206" i="57"/>
  <c r="F1056" i="58"/>
  <c r="C114" i="56"/>
  <c r="D903" i="54"/>
  <c r="G509" i="56"/>
  <c r="C700" i="54"/>
  <c r="F968" i="57"/>
  <c r="F58" i="56"/>
  <c r="F513" i="58"/>
  <c r="G521" i="56"/>
  <c r="E133" i="56"/>
  <c r="G22" i="54"/>
  <c r="D93" i="54"/>
  <c r="E580" i="54"/>
  <c r="E710" i="58"/>
  <c r="E1198" i="56"/>
  <c r="F1103" i="58"/>
  <c r="E423" i="56"/>
  <c r="C18" i="54"/>
  <c r="C342" i="54"/>
  <c r="G251" i="58"/>
  <c r="D307" i="56"/>
  <c r="F529" i="54"/>
  <c r="F440" i="56"/>
  <c r="F22" i="57"/>
  <c r="G116" i="56"/>
  <c r="F493" i="58"/>
  <c r="G1170" i="54"/>
  <c r="E40" i="56"/>
  <c r="G788" i="54"/>
  <c r="C982" i="58"/>
  <c r="D698" i="58"/>
  <c r="D266" i="58"/>
  <c r="D1111" i="57"/>
  <c r="G223" i="40"/>
  <c r="D480" i="56"/>
  <c r="E556" i="58"/>
  <c r="F1151" i="57"/>
  <c r="D655" i="54"/>
  <c r="E1192" i="56"/>
  <c r="D283" i="56"/>
  <c r="F615" i="54"/>
  <c r="D468" i="40"/>
  <c r="F224" i="54"/>
  <c r="G920" i="56"/>
  <c r="G905" i="56"/>
  <c r="C1054" i="58"/>
  <c r="E288" i="40"/>
  <c r="F86" i="58"/>
  <c r="G497" i="58"/>
  <c r="C619" i="54"/>
  <c r="E817" i="56"/>
  <c r="C522" i="54"/>
  <c r="F278" i="54"/>
  <c r="F628" i="56"/>
  <c r="F471" i="54"/>
  <c r="G842" i="54"/>
  <c r="D240" i="54"/>
  <c r="F332" i="56"/>
  <c r="C110" i="56"/>
  <c r="G275" i="54"/>
  <c r="E740" i="57"/>
  <c r="G529" i="56"/>
  <c r="E1184" i="56"/>
  <c r="F59" i="56"/>
  <c r="G364" i="56"/>
  <c r="F882" i="54"/>
  <c r="D258" i="57"/>
  <c r="E263" i="57"/>
  <c r="F103" i="56"/>
  <c r="D511" i="54"/>
  <c r="G27" i="56"/>
  <c r="F1102" i="56"/>
  <c r="E191" i="54"/>
  <c r="F574" i="56"/>
  <c r="F102" i="58"/>
  <c r="G862" i="56"/>
  <c r="G285" i="54"/>
  <c r="G486" i="54"/>
  <c r="D19" i="54"/>
  <c r="F596" i="56"/>
  <c r="E39" i="56"/>
  <c r="F454" i="56"/>
  <c r="D132" i="56"/>
  <c r="E984" i="54"/>
  <c r="F1106" i="54"/>
  <c r="F984" i="54"/>
  <c r="F464" i="54"/>
  <c r="C344" i="56"/>
  <c r="C128" i="56"/>
  <c r="D719" i="58"/>
  <c r="E831" i="54"/>
  <c r="E30" i="56"/>
  <c r="E969" i="54"/>
  <c r="F603" i="56"/>
  <c r="C478" i="56"/>
  <c r="C567" i="54"/>
  <c r="D1125" i="58"/>
  <c r="E1046" i="54"/>
  <c r="F497" i="58"/>
  <c r="C714" i="58"/>
  <c r="C752" i="54"/>
  <c r="C982" i="56"/>
  <c r="D778" i="54"/>
  <c r="C104" i="56"/>
  <c r="D921" i="56"/>
  <c r="D1170" i="56"/>
  <c r="E86" i="56"/>
  <c r="C507" i="54"/>
  <c r="G62" i="56"/>
  <c r="E1083" i="56"/>
  <c r="C516" i="57"/>
  <c r="E784" i="57"/>
  <c r="C710" i="56"/>
  <c r="C43" i="40"/>
  <c r="E435" i="56"/>
  <c r="F88" i="57"/>
  <c r="G1145" i="57"/>
  <c r="C458" i="54"/>
  <c r="G508" i="57"/>
  <c r="E985" i="58"/>
  <c r="F586" i="57"/>
  <c r="F418" i="58"/>
  <c r="D736" i="58"/>
  <c r="E414" i="54"/>
  <c r="F63" i="54"/>
  <c r="D1146" i="58"/>
  <c r="F844" i="56"/>
  <c r="F55" i="56"/>
  <c r="C687" i="56"/>
  <c r="G479" i="56"/>
  <c r="C727" i="54"/>
  <c r="D664" i="56"/>
  <c r="G522" i="57"/>
  <c r="E709" i="54"/>
  <c r="C373" i="57"/>
  <c r="F641" i="57"/>
  <c r="G432" i="54"/>
  <c r="F611" i="56"/>
  <c r="E223" i="40"/>
  <c r="D655" i="40"/>
  <c r="D357" i="54"/>
  <c r="E818" i="54"/>
  <c r="C449" i="57"/>
  <c r="G240" i="58"/>
  <c r="F832" i="54"/>
  <c r="D430" i="58"/>
  <c r="E754" i="56"/>
  <c r="F738" i="54"/>
  <c r="D130" i="56"/>
  <c r="E1166" i="54"/>
  <c r="G614" i="56"/>
  <c r="G658" i="56"/>
  <c r="E509" i="58"/>
  <c r="E124" i="57"/>
  <c r="D393" i="57"/>
  <c r="D111" i="57"/>
  <c r="G966" i="56"/>
  <c r="F546" i="58"/>
  <c r="D660" i="40"/>
  <c r="E419" i="58"/>
  <c r="E362" i="56"/>
  <c r="D103" i="56"/>
  <c r="E963" i="56"/>
  <c r="G843" i="56"/>
  <c r="D892" i="54"/>
  <c r="E955" i="54"/>
  <c r="G393" i="56"/>
  <c r="E29" i="54"/>
  <c r="C117" i="58"/>
  <c r="E279" i="57"/>
  <c r="F982" i="56"/>
  <c r="E1079" i="56"/>
  <c r="D475" i="40"/>
  <c r="D930" i="54"/>
  <c r="F746" i="54"/>
  <c r="F22" i="56"/>
  <c r="D197" i="58"/>
  <c r="C185" i="54"/>
  <c r="F189" i="56"/>
  <c r="D1003" i="54"/>
  <c r="C141" i="56"/>
  <c r="G487" i="56"/>
  <c r="D1035" i="56"/>
  <c r="G585" i="58"/>
  <c r="E302" i="57"/>
  <c r="D220" i="56"/>
  <c r="G124" i="54"/>
  <c r="D947" i="58"/>
  <c r="C1024" i="56"/>
  <c r="E432" i="54"/>
  <c r="D426" i="57"/>
  <c r="C407" i="56"/>
  <c r="F389" i="56"/>
  <c r="F438" i="56"/>
  <c r="D64" i="54"/>
  <c r="F92" i="56"/>
  <c r="G696" i="54"/>
  <c r="D152" i="56"/>
  <c r="G176" i="56"/>
  <c r="E1038" i="57"/>
  <c r="G470" i="57"/>
  <c r="G207" i="56"/>
  <c r="F527" i="54"/>
  <c r="D90" i="56"/>
  <c r="D494" i="40"/>
  <c r="G39" i="54"/>
  <c r="G53" i="56"/>
  <c r="G298" i="58"/>
  <c r="C485" i="58"/>
  <c r="F148" i="54"/>
  <c r="D268" i="57"/>
  <c r="D507" i="56"/>
  <c r="E774" i="57"/>
  <c r="G810" i="54"/>
  <c r="G426" i="56"/>
  <c r="G711" i="56"/>
  <c r="F768" i="54"/>
  <c r="F749" i="54"/>
  <c r="E496" i="40"/>
  <c r="F618" i="56"/>
  <c r="C214" i="54"/>
  <c r="F764" i="54"/>
  <c r="F573" i="56"/>
  <c r="E961" i="54"/>
  <c r="E896" i="54"/>
  <c r="E268" i="56"/>
  <c r="F489" i="57"/>
  <c r="G1011" i="56"/>
  <c r="C439" i="57"/>
  <c r="D474" i="58"/>
  <c r="E288" i="56"/>
  <c r="F467" i="58"/>
  <c r="G391" i="58"/>
  <c r="G661" i="56"/>
  <c r="F389" i="57"/>
  <c r="F492" i="54"/>
  <c r="F93" i="40"/>
  <c r="F501" i="54"/>
  <c r="D332" i="54"/>
  <c r="D235" i="56"/>
  <c r="G1119" i="56"/>
  <c r="C812" i="54"/>
  <c r="C871" i="54"/>
  <c r="E22" i="56"/>
  <c r="D1146" i="57"/>
  <c r="D650" i="56"/>
  <c r="G442" i="56"/>
  <c r="D960" i="54"/>
  <c r="D882" i="58"/>
  <c r="F25" i="58"/>
  <c r="E979" i="58"/>
  <c r="F504" i="56"/>
  <c r="G1184" i="40"/>
  <c r="G130" i="56"/>
  <c r="E781" i="56"/>
  <c r="G83" i="54"/>
  <c r="D406" i="54"/>
  <c r="C68" i="54"/>
  <c r="G643" i="56"/>
  <c r="D570" i="56"/>
  <c r="E1032" i="54"/>
  <c r="D722" i="56"/>
  <c r="F647" i="56"/>
  <c r="C251" i="40"/>
  <c r="E439" i="56"/>
  <c r="E912" i="54"/>
  <c r="D452" i="57"/>
  <c r="D300" i="54"/>
  <c r="E1151" i="57"/>
  <c r="F623" i="54"/>
  <c r="C616" i="56"/>
  <c r="D140" i="54"/>
  <c r="E1072" i="58"/>
  <c r="C105" i="56"/>
  <c r="F759" i="56"/>
  <c r="D848" i="56"/>
  <c r="C781" i="56"/>
  <c r="D409" i="56"/>
  <c r="C774" i="54"/>
  <c r="G613" i="56"/>
  <c r="D748" i="58"/>
  <c r="E556" i="54"/>
  <c r="C597" i="56"/>
  <c r="F840" i="56"/>
  <c r="C175" i="56"/>
  <c r="C80" i="57"/>
  <c r="F832" i="58"/>
  <c r="F335" i="56"/>
  <c r="E516" i="54"/>
  <c r="G63" i="56"/>
  <c r="G888" i="56"/>
  <c r="E1020" i="56"/>
  <c r="G495" i="56"/>
  <c r="E654" i="57"/>
  <c r="C213" i="57"/>
  <c r="F479" i="58"/>
  <c r="G486" i="57"/>
  <c r="E472" i="58"/>
  <c r="D1057" i="58"/>
  <c r="D785" i="56"/>
  <c r="G947" i="57"/>
  <c r="C644" i="58"/>
  <c r="G491" i="57"/>
  <c r="G1162" i="57"/>
  <c r="F591" i="54"/>
  <c r="E489" i="40"/>
  <c r="E660" i="56"/>
  <c r="F669" i="54"/>
  <c r="F816" i="54"/>
  <c r="E274" i="54"/>
  <c r="E434" i="58"/>
  <c r="D1047" i="58"/>
  <c r="F490" i="57"/>
  <c r="F255" i="54"/>
  <c r="F295" i="54"/>
  <c r="C1103" i="54"/>
  <c r="D266" i="56"/>
  <c r="D680" i="56"/>
  <c r="G685" i="57"/>
  <c r="C1037" i="58"/>
  <c r="E496" i="57"/>
  <c r="G595" i="58"/>
  <c r="C507" i="57"/>
  <c r="G1032" i="54"/>
  <c r="D777" i="54"/>
  <c r="E899" i="54"/>
  <c r="D352" i="56"/>
  <c r="E269" i="54"/>
  <c r="F281" i="56"/>
  <c r="D358" i="56"/>
  <c r="F1073" i="54"/>
  <c r="G350" i="54"/>
  <c r="D269" i="54"/>
  <c r="E688" i="56"/>
  <c r="F40" i="56"/>
  <c r="D1076" i="58"/>
  <c r="D747" i="57"/>
  <c r="D491" i="54"/>
  <c r="F491" i="58"/>
  <c r="C1120" i="56"/>
  <c r="C20" i="56"/>
  <c r="E113" i="54"/>
  <c r="F489" i="56"/>
  <c r="C814" i="58"/>
  <c r="C476" i="40"/>
  <c r="F21" i="56"/>
  <c r="G281" i="56"/>
  <c r="E502" i="56"/>
  <c r="E725" i="56"/>
  <c r="E691" i="54"/>
  <c r="G499" i="58"/>
  <c r="F242" i="57"/>
  <c r="E268" i="54"/>
  <c r="E894" i="56"/>
  <c r="F379" i="58"/>
  <c r="D1164" i="40"/>
  <c r="E920" i="54"/>
  <c r="G774" i="57"/>
  <c r="C1197" i="54"/>
  <c r="D59" i="54"/>
  <c r="D1020" i="54"/>
  <c r="D1079" i="54"/>
  <c r="D585" i="56"/>
  <c r="E190" i="56"/>
  <c r="D538" i="56"/>
  <c r="E975" i="56"/>
  <c r="G709" i="56"/>
  <c r="C800" i="54"/>
  <c r="D415" i="56"/>
  <c r="E371" i="58"/>
  <c r="F693" i="56"/>
  <c r="E549" i="54"/>
  <c r="F722" i="57"/>
  <c r="F685" i="54"/>
  <c r="E30" i="54"/>
  <c r="C965" i="56"/>
  <c r="F782" i="54"/>
  <c r="E687" i="56"/>
  <c r="G429" i="56"/>
  <c r="G520" i="56"/>
  <c r="E1134" i="54"/>
  <c r="G517" i="54"/>
  <c r="E943" i="56"/>
  <c r="E179" i="58"/>
  <c r="G784" i="57"/>
  <c r="D1070" i="54"/>
  <c r="E979" i="54"/>
  <c r="D678" i="54"/>
  <c r="F1026" i="54"/>
  <c r="E204" i="58"/>
  <c r="D669" i="54"/>
  <c r="D693" i="54"/>
  <c r="F888" i="58"/>
  <c r="F935" i="54"/>
  <c r="D401" i="54"/>
  <c r="C1011" i="54"/>
  <c r="C1186" i="54"/>
  <c r="C34" i="58"/>
  <c r="D600" i="56"/>
  <c r="D386" i="54"/>
  <c r="E447" i="56"/>
  <c r="E306" i="56"/>
  <c r="E1103" i="56"/>
  <c r="F442" i="57"/>
  <c r="G255" i="57"/>
  <c r="C577" i="56"/>
  <c r="E764" i="57"/>
  <c r="C157" i="58"/>
  <c r="F257" i="54"/>
  <c r="G737" i="56"/>
  <c r="G860" i="56"/>
  <c r="F727" i="54"/>
  <c r="G651" i="56"/>
  <c r="C440" i="56"/>
  <c r="G1005" i="56"/>
  <c r="D167" i="56"/>
  <c r="E1049" i="58"/>
  <c r="G971" i="57"/>
  <c r="E388" i="56"/>
  <c r="D451" i="54"/>
  <c r="E541" i="56"/>
  <c r="C688" i="54"/>
  <c r="D238" i="58"/>
  <c r="G475" i="56"/>
  <c r="D152" i="57"/>
  <c r="G762" i="58"/>
  <c r="F487" i="58"/>
  <c r="F547" i="57"/>
  <c r="D116" i="54"/>
  <c r="G611" i="56"/>
  <c r="G491" i="56"/>
  <c r="G192" i="56"/>
  <c r="F782" i="56"/>
  <c r="G361" i="56"/>
  <c r="C966" i="54"/>
  <c r="G1171" i="56"/>
  <c r="E500" i="56"/>
  <c r="E93" i="54"/>
  <c r="D481" i="58"/>
  <c r="D493" i="54"/>
  <c r="C801" i="54"/>
  <c r="D95" i="56"/>
  <c r="C963" i="54"/>
  <c r="D1092" i="56"/>
  <c r="G193" i="56"/>
  <c r="G387" i="57"/>
  <c r="G1118" i="56"/>
  <c r="C714" i="57"/>
  <c r="F54" i="56"/>
  <c r="F190" i="58"/>
  <c r="E433" i="56"/>
  <c r="G774" i="56"/>
  <c r="G1088" i="57"/>
  <c r="D1095" i="56"/>
  <c r="D742" i="58"/>
  <c r="D870" i="58"/>
  <c r="G306" i="54"/>
  <c r="G349" i="54"/>
  <c r="G235" i="54"/>
  <c r="G1177" i="54"/>
  <c r="E372" i="56"/>
  <c r="E1029" i="56"/>
  <c r="G265" i="56"/>
  <c r="E132" i="56"/>
  <c r="D765" i="56"/>
  <c r="E484" i="57"/>
  <c r="E498" i="54"/>
  <c r="C1077" i="56"/>
  <c r="D39" i="56"/>
  <c r="C154" i="58"/>
  <c r="F340" i="54"/>
  <c r="F91" i="40"/>
  <c r="D1081" i="56"/>
  <c r="G584" i="54"/>
  <c r="F274" i="56"/>
  <c r="E32" i="58"/>
  <c r="G559" i="56"/>
  <c r="F931" i="56"/>
  <c r="F260" i="56"/>
  <c r="G222" i="57"/>
  <c r="D260" i="56"/>
  <c r="F1034" i="56"/>
  <c r="E428" i="56"/>
  <c r="G704" i="57"/>
  <c r="D334" i="54"/>
  <c r="E235" i="57"/>
  <c r="C709" i="58"/>
  <c r="E1200" i="56"/>
  <c r="D302" i="56"/>
  <c r="F358" i="54"/>
  <c r="D1054" i="56"/>
  <c r="C670" i="54"/>
  <c r="D738" i="40"/>
  <c r="E141" i="56"/>
  <c r="G915" i="54"/>
  <c r="E958" i="56"/>
  <c r="F1035" i="56"/>
  <c r="G55" i="56"/>
  <c r="G644" i="57"/>
  <c r="D438" i="54"/>
  <c r="D968" i="56"/>
  <c r="C701" i="56"/>
  <c r="F256" i="58"/>
  <c r="C598" i="54"/>
  <c r="E913" i="40"/>
  <c r="F656" i="58"/>
  <c r="F564" i="56"/>
  <c r="E810" i="56"/>
  <c r="G106" i="56"/>
  <c r="D239" i="56"/>
  <c r="G49" i="58"/>
  <c r="C362" i="56"/>
  <c r="C64" i="56"/>
  <c r="D45" i="54"/>
  <c r="G308" i="56"/>
  <c r="G763" i="56"/>
  <c r="E429" i="58"/>
  <c r="G512" i="54"/>
  <c r="C918" i="58"/>
  <c r="F824" i="54"/>
  <c r="E537" i="58"/>
  <c r="D483" i="40"/>
  <c r="F125" i="56"/>
  <c r="D451" i="56"/>
  <c r="C97" i="54"/>
  <c r="E225" i="56"/>
  <c r="G536" i="56"/>
  <c r="F630" i="57"/>
  <c r="C182" i="54"/>
  <c r="G1199" i="56"/>
  <c r="F478" i="54"/>
  <c r="C475" i="56"/>
  <c r="D935" i="56"/>
  <c r="D1148" i="54"/>
  <c r="E494" i="58"/>
  <c r="G164" i="56"/>
  <c r="E522" i="54"/>
  <c r="G815" i="54"/>
  <c r="E783" i="57"/>
  <c r="F750" i="57"/>
  <c r="G499" i="40"/>
  <c r="D516" i="56"/>
  <c r="F476" i="54"/>
  <c r="F1162" i="56"/>
  <c r="F25" i="54"/>
  <c r="E549" i="40"/>
  <c r="F410" i="56"/>
  <c r="C604" i="57"/>
  <c r="C481" i="54"/>
  <c r="G154" i="56"/>
  <c r="G454" i="54"/>
  <c r="D228" i="57"/>
  <c r="C776" i="54"/>
  <c r="G1019" i="56"/>
  <c r="G1023" i="57"/>
  <c r="E336" i="58"/>
  <c r="D547" i="54"/>
  <c r="G424" i="54"/>
  <c r="D299" i="57"/>
  <c r="C945" i="54"/>
  <c r="C490" i="58"/>
  <c r="D1186" i="57"/>
  <c r="C760" i="56"/>
  <c r="E1155" i="40"/>
  <c r="E470" i="58"/>
  <c r="G539" i="54"/>
  <c r="D1065" i="57"/>
  <c r="G110" i="56"/>
  <c r="D527" i="58"/>
  <c r="G403" i="57"/>
  <c r="F282" i="56"/>
  <c r="E214" i="54"/>
  <c r="E497" i="57"/>
  <c r="C1054" i="56"/>
  <c r="C690" i="56"/>
  <c r="G360" i="56"/>
  <c r="F168" i="56"/>
  <c r="F381" i="54"/>
  <c r="D896" i="56"/>
  <c r="D60" i="56"/>
  <c r="D743" i="54"/>
  <c r="C30" i="56"/>
  <c r="D1044" i="56"/>
  <c r="F420" i="54"/>
  <c r="D254" i="56"/>
  <c r="F121" i="58"/>
  <c r="E32" i="56"/>
  <c r="F61" i="56"/>
  <c r="F296" i="58"/>
  <c r="F353" i="57"/>
  <c r="E840" i="54"/>
  <c r="F1148" i="56"/>
  <c r="G469" i="58"/>
  <c r="D24" i="54"/>
  <c r="D1113" i="54"/>
  <c r="E100" i="56"/>
  <c r="E60" i="57"/>
  <c r="F118" i="58"/>
  <c r="F240" i="54"/>
  <c r="C843" i="56"/>
  <c r="F765" i="54"/>
  <c r="D684" i="56"/>
  <c r="F925" i="54"/>
  <c r="C602" i="58"/>
  <c r="C64" i="58"/>
  <c r="E836" i="58"/>
  <c r="E682" i="57"/>
  <c r="G489" i="54"/>
  <c r="D642" i="57"/>
  <c r="E241" i="58"/>
  <c r="D706" i="56"/>
  <c r="D250" i="54"/>
  <c r="F771" i="54"/>
  <c r="D643" i="54"/>
  <c r="G493" i="54"/>
  <c r="F545" i="54"/>
  <c r="D823" i="56"/>
  <c r="F479" i="56"/>
  <c r="F676" i="56"/>
  <c r="D1023" i="57"/>
  <c r="F1084" i="56"/>
  <c r="D127" i="54"/>
  <c r="F263" i="56"/>
  <c r="E953" i="57"/>
  <c r="C818" i="54"/>
  <c r="G355" i="56"/>
  <c r="E951" i="56"/>
  <c r="D1175" i="57"/>
  <c r="F359" i="56"/>
  <c r="E67" i="58"/>
  <c r="C145" i="57"/>
  <c r="D1065" i="58"/>
  <c r="C653" i="56"/>
  <c r="D343" i="54"/>
  <c r="E1017" i="57"/>
  <c r="F513" i="54"/>
  <c r="E148" i="56"/>
  <c r="G483" i="57"/>
  <c r="F521" i="54"/>
  <c r="F664" i="56"/>
  <c r="D403" i="56"/>
  <c r="E566" i="40"/>
  <c r="D299" i="54"/>
  <c r="G946" i="57"/>
  <c r="F1127" i="57"/>
  <c r="D1063" i="54"/>
  <c r="E627" i="54"/>
  <c r="F496" i="56"/>
  <c r="C432" i="54"/>
  <c r="G676" i="54"/>
  <c r="D1124" i="54"/>
  <c r="G474" i="54"/>
  <c r="E520" i="56"/>
  <c r="C656" i="56"/>
  <c r="F578" i="54"/>
  <c r="F1030" i="54"/>
  <c r="C458" i="56"/>
  <c r="D606" i="56"/>
  <c r="G890" i="56"/>
  <c r="E490" i="40"/>
  <c r="E300" i="57"/>
  <c r="D130" i="54"/>
  <c r="C150" i="57"/>
  <c r="G390" i="54"/>
  <c r="D1079" i="56"/>
  <c r="C29" i="56"/>
  <c r="F482" i="40"/>
  <c r="C484" i="40"/>
  <c r="D486" i="58"/>
  <c r="E968" i="54"/>
  <c r="F204" i="58"/>
  <c r="C388" i="56"/>
  <c r="E111" i="56"/>
  <c r="D509" i="58"/>
  <c r="C601" i="54"/>
  <c r="D520" i="58"/>
  <c r="D869" i="56"/>
  <c r="C300" i="54"/>
  <c r="G522" i="56"/>
  <c r="G247" i="56"/>
  <c r="G618" i="57"/>
  <c r="G530" i="54"/>
  <c r="G631" i="57"/>
  <c r="G983" i="58"/>
  <c r="E1077" i="54"/>
  <c r="F179" i="58"/>
  <c r="G610" i="58"/>
  <c r="D344" i="57"/>
  <c r="E546" i="56"/>
  <c r="F487" i="40"/>
  <c r="D115" i="57"/>
  <c r="G704" i="56"/>
  <c r="F966" i="56"/>
  <c r="F598" i="54"/>
  <c r="G25" i="57"/>
  <c r="C763" i="57"/>
  <c r="C56" i="54"/>
  <c r="G23" i="58"/>
  <c r="C715" i="54"/>
  <c r="C1139" i="54"/>
  <c r="C655" i="56"/>
  <c r="C766" i="54"/>
  <c r="E1107" i="56"/>
  <c r="F336" i="57"/>
  <c r="F487" i="54"/>
  <c r="E787" i="57"/>
  <c r="C485" i="57"/>
  <c r="E971" i="54"/>
  <c r="E628" i="56"/>
  <c r="D770" i="56"/>
  <c r="F937" i="56"/>
  <c r="E350" i="54"/>
  <c r="D620" i="54"/>
  <c r="G564" i="57"/>
  <c r="D324" i="56"/>
  <c r="E747" i="56"/>
  <c r="F666" i="57"/>
  <c r="E113" i="56"/>
  <c r="D504" i="57"/>
  <c r="D621" i="57"/>
  <c r="C1073" i="58"/>
  <c r="F152" i="54"/>
  <c r="G277" i="54"/>
  <c r="E685" i="56"/>
  <c r="C473" i="56"/>
  <c r="F25" i="56"/>
  <c r="C427" i="56"/>
  <c r="F236" i="58"/>
  <c r="C717" i="56"/>
  <c r="F483" i="56"/>
  <c r="E1120" i="56"/>
  <c r="D175" i="54"/>
  <c r="D783" i="56"/>
  <c r="C83" i="56"/>
  <c r="D717" i="56"/>
  <c r="C464" i="54"/>
  <c r="C283" i="54"/>
  <c r="D973" i="56"/>
  <c r="D482" i="54"/>
  <c r="E52" i="58"/>
  <c r="D53" i="56"/>
  <c r="C1049" i="58"/>
  <c r="D359" i="56"/>
  <c r="C667" i="54"/>
  <c r="C557" i="57"/>
  <c r="G521" i="54"/>
  <c r="F324" i="58"/>
  <c r="E223" i="56"/>
  <c r="D916" i="56"/>
  <c r="D261" i="58"/>
  <c r="C784" i="56"/>
  <c r="C376" i="56"/>
  <c r="G203" i="40"/>
  <c r="G359" i="58"/>
  <c r="C222" i="57"/>
  <c r="D901" i="56"/>
  <c r="C149" i="58"/>
  <c r="E325" i="40"/>
  <c r="E596" i="56"/>
  <c r="E516" i="58"/>
  <c r="D960" i="56"/>
  <c r="G717" i="56"/>
  <c r="G397" i="56"/>
  <c r="C1059" i="56"/>
  <c r="E996" i="58"/>
  <c r="E706" i="56"/>
  <c r="G184" i="56"/>
  <c r="C984" i="56"/>
  <c r="G644" i="56"/>
  <c r="C1183" i="56"/>
  <c r="G574" i="57"/>
  <c r="E997" i="57"/>
  <c r="D429" i="58"/>
  <c r="G80" i="54"/>
  <c r="G809" i="57"/>
  <c r="D184" i="56"/>
  <c r="D863" i="56"/>
  <c r="D509" i="54"/>
  <c r="D555" i="57"/>
  <c r="C887" i="58"/>
  <c r="F343" i="56"/>
  <c r="C391" i="57"/>
  <c r="C78" i="56"/>
  <c r="E753" i="57"/>
  <c r="E549" i="56"/>
  <c r="G496" i="54"/>
  <c r="E1119" i="58"/>
  <c r="F450" i="54"/>
  <c r="C580" i="56"/>
  <c r="D522" i="56"/>
  <c r="G1018" i="56"/>
  <c r="G411" i="54"/>
  <c r="G503" i="56"/>
  <c r="E756" i="57"/>
  <c r="F954" i="54"/>
  <c r="E306" i="54"/>
  <c r="G876" i="56"/>
  <c r="G868" i="56"/>
  <c r="C990" i="54"/>
  <c r="F1048" i="56"/>
  <c r="C334" i="56"/>
  <c r="C482" i="54"/>
  <c r="C801" i="58"/>
  <c r="E610" i="54"/>
  <c r="C383" i="54"/>
  <c r="G892" i="56"/>
  <c r="E1138" i="56"/>
  <c r="E856" i="58"/>
  <c r="G450" i="58"/>
  <c r="F512" i="54"/>
  <c r="E930" i="54"/>
  <c r="E213" i="58"/>
  <c r="E538" i="54"/>
  <c r="C179" i="58"/>
  <c r="E913" i="54"/>
  <c r="E444" i="56"/>
  <c r="G537" i="58"/>
  <c r="F202" i="58"/>
  <c r="F484" i="57"/>
  <c r="C77" i="54"/>
  <c r="D383" i="58"/>
  <c r="F468" i="58"/>
  <c r="E509" i="57"/>
  <c r="G838" i="57"/>
  <c r="D378" i="54"/>
  <c r="E1135" i="56"/>
  <c r="E63" i="56"/>
  <c r="F939" i="56"/>
  <c r="G374" i="57"/>
  <c r="E1022" i="56"/>
  <c r="E1003" i="54"/>
  <c r="F259" i="56"/>
  <c r="D226" i="58"/>
  <c r="F380" i="56"/>
  <c r="F520" i="54"/>
  <c r="C676" i="57"/>
  <c r="C496" i="56"/>
  <c r="E1133" i="56"/>
  <c r="F106" i="56"/>
  <c r="D829" i="56"/>
  <c r="G373" i="54"/>
  <c r="D74" i="40"/>
  <c r="D392" i="56"/>
  <c r="G83" i="58"/>
  <c r="C712" i="56"/>
  <c r="F446" i="54"/>
  <c r="E712" i="57"/>
  <c r="G276" i="56"/>
  <c r="D1158" i="56"/>
  <c r="C516" i="58"/>
  <c r="G501" i="54"/>
  <c r="G1100" i="56"/>
  <c r="D1063" i="56"/>
  <c r="F512" i="58"/>
  <c r="D287" i="56"/>
  <c r="F274" i="54"/>
  <c r="D829" i="54"/>
  <c r="G476" i="57"/>
  <c r="E349" i="57"/>
  <c r="G668" i="54"/>
  <c r="F557" i="54"/>
  <c r="D1155" i="56"/>
  <c r="G339" i="56"/>
  <c r="G391" i="56"/>
  <c r="F460" i="58"/>
  <c r="C996" i="57"/>
  <c r="G566" i="56"/>
  <c r="D692" i="56"/>
  <c r="E196" i="56"/>
  <c r="C446" i="58"/>
  <c r="E726" i="56"/>
  <c r="G280" i="54"/>
  <c r="G31" i="58"/>
  <c r="C657" i="58"/>
  <c r="F896" i="58"/>
  <c r="G309" i="56"/>
  <c r="D470" i="58"/>
  <c r="D199" i="56"/>
  <c r="E415" i="56"/>
  <c r="G672" i="58"/>
  <c r="C370" i="56"/>
  <c r="E929" i="57"/>
  <c r="F527" i="57"/>
  <c r="F348" i="56"/>
  <c r="F100" i="56"/>
  <c r="F171" i="56"/>
  <c r="C256" i="56"/>
  <c r="C881" i="40"/>
  <c r="G971" i="56"/>
  <c r="F276" i="58"/>
  <c r="D34" i="54"/>
  <c r="E682" i="54"/>
  <c r="F478" i="56"/>
  <c r="C1047" i="56"/>
  <c r="F497" i="40"/>
  <c r="G1081" i="56"/>
  <c r="D594" i="56"/>
  <c r="E426" i="54"/>
  <c r="D808" i="58"/>
  <c r="D728" i="57"/>
  <c r="F382" i="58"/>
  <c r="D832" i="58"/>
  <c r="G438" i="54"/>
  <c r="C688" i="56"/>
  <c r="E266" i="56"/>
  <c r="D875" i="56"/>
  <c r="E722" i="56"/>
  <c r="F414" i="58"/>
  <c r="D455" i="56"/>
  <c r="C27" i="56"/>
  <c r="C725" i="57"/>
  <c r="C942" i="56"/>
  <c r="E861" i="56"/>
  <c r="C833" i="56"/>
  <c r="G903" i="54"/>
  <c r="D217" i="57"/>
  <c r="E95" i="56"/>
  <c r="E517" i="56"/>
  <c r="G983" i="56"/>
  <c r="C170" i="54"/>
  <c r="F375" i="57"/>
  <c r="D214" i="56"/>
  <c r="C536" i="56"/>
  <c r="F918" i="58"/>
  <c r="E394" i="56"/>
  <c r="C956" i="54"/>
  <c r="F1159" i="56"/>
  <c r="E83" i="56"/>
  <c r="F683" i="54"/>
  <c r="F194" i="56"/>
  <c r="E513" i="57"/>
  <c r="F345" i="54"/>
  <c r="F597" i="56"/>
  <c r="E58" i="58"/>
  <c r="D834" i="54"/>
  <c r="G250" i="56"/>
  <c r="E1070" i="56"/>
  <c r="D584" i="56"/>
  <c r="C1046" i="58"/>
  <c r="D1106" i="56"/>
  <c r="D939" i="56"/>
  <c r="D256" i="56"/>
  <c r="E789" i="58"/>
  <c r="D25" i="56"/>
  <c r="E200" i="54"/>
  <c r="E128" i="57"/>
  <c r="G703" i="54"/>
  <c r="D541" i="56"/>
  <c r="D942" i="54"/>
  <c r="E373" i="54"/>
  <c r="D296" i="56"/>
  <c r="D1199" i="58"/>
  <c r="G1020" i="56"/>
  <c r="D830" i="56"/>
  <c r="E983" i="54"/>
  <c r="G73" i="56"/>
  <c r="E54" i="56"/>
  <c r="D471" i="58"/>
  <c r="D1139" i="54"/>
  <c r="D365" i="54"/>
  <c r="D530" i="40"/>
  <c r="E226" i="54"/>
  <c r="G498" i="58"/>
  <c r="G1059" i="56"/>
  <c r="D243" i="56"/>
  <c r="E117" i="54"/>
  <c r="C944" i="56"/>
  <c r="C521" i="57"/>
  <c r="E243" i="58"/>
  <c r="C24" i="56"/>
  <c r="F958" i="56"/>
  <c r="E467" i="58"/>
  <c r="G1039" i="40"/>
  <c r="D1037" i="56"/>
  <c r="F1160" i="57"/>
  <c r="E196" i="58"/>
  <c r="C998" i="54"/>
  <c r="F48" i="54"/>
  <c r="D116" i="58"/>
  <c r="G39" i="58"/>
  <c r="F1193" i="54"/>
  <c r="D1128" i="56"/>
  <c r="D694" i="56"/>
  <c r="C589" i="40"/>
  <c r="C499" i="56"/>
  <c r="C732" i="54"/>
  <c r="C889" i="56"/>
  <c r="C285" i="58"/>
  <c r="D876" i="56"/>
  <c r="F344" i="56"/>
  <c r="F493" i="40"/>
  <c r="E192" i="57"/>
  <c r="E27" i="56"/>
  <c r="D351" i="57"/>
  <c r="E733" i="54"/>
  <c r="G687" i="56"/>
  <c r="E494" i="57"/>
  <c r="C1055" i="54"/>
  <c r="E600" i="56"/>
  <c r="E967" i="56"/>
  <c r="G101" i="56"/>
  <c r="D825" i="56"/>
  <c r="D24" i="40"/>
  <c r="E247" i="54"/>
  <c r="C852" i="54"/>
  <c r="G406" i="54"/>
  <c r="F881" i="56"/>
  <c r="F803" i="56"/>
  <c r="C167" i="57"/>
  <c r="F1106" i="56"/>
  <c r="D1117" i="54"/>
  <c r="E665" i="56"/>
  <c r="C561" i="54"/>
  <c r="F52" i="56"/>
  <c r="C258" i="58"/>
  <c r="D398" i="56"/>
  <c r="F700" i="54"/>
  <c r="E401" i="54"/>
  <c r="C664" i="56"/>
  <c r="G975" i="56"/>
  <c r="F456" i="56"/>
  <c r="C1068" i="56"/>
  <c r="C403" i="54"/>
  <c r="E1012" i="40"/>
  <c r="G1161" i="54"/>
  <c r="C734" i="58"/>
  <c r="F269" i="56"/>
  <c r="C991" i="54"/>
  <c r="G450" i="56"/>
  <c r="G454" i="56"/>
  <c r="E858" i="58"/>
  <c r="C48" i="40"/>
  <c r="E227" i="56"/>
  <c r="E183" i="54"/>
  <c r="F153" i="56"/>
  <c r="G286" i="58"/>
  <c r="G481" i="40"/>
  <c r="D887" i="56"/>
  <c r="E1084" i="56"/>
  <c r="F399" i="57"/>
  <c r="E621" i="56"/>
  <c r="F754" i="54"/>
  <c r="E217" i="56"/>
  <c r="E436" i="56"/>
  <c r="G632" i="56"/>
  <c r="E837" i="56"/>
  <c r="G64" i="40"/>
  <c r="E565" i="58"/>
  <c r="E800" i="54"/>
  <c r="F182" i="56"/>
  <c r="C244" i="58"/>
  <c r="F601" i="56"/>
  <c r="C489" i="57"/>
  <c r="D755" i="54"/>
  <c r="C1085" i="56"/>
  <c r="D61" i="56"/>
  <c r="G1159" i="58"/>
  <c r="F1070" i="58"/>
  <c r="D125" i="54"/>
  <c r="C766" i="56"/>
  <c r="C334" i="54"/>
  <c r="F250" i="56"/>
  <c r="D305" i="58"/>
  <c r="C255" i="56"/>
  <c r="G352" i="56"/>
  <c r="C199" i="54"/>
  <c r="E786" i="56"/>
  <c r="C412" i="56"/>
  <c r="C172" i="56"/>
  <c r="D183" i="54"/>
  <c r="D990" i="56"/>
  <c r="E379" i="58"/>
  <c r="G389" i="57"/>
  <c r="D345" i="58"/>
  <c r="G261" i="54"/>
  <c r="E933" i="54"/>
  <c r="C637" i="54"/>
  <c r="D852" i="56"/>
  <c r="E445" i="54"/>
  <c r="C769" i="56"/>
  <c r="F1047" i="56"/>
  <c r="G444" i="54"/>
  <c r="G1163" i="56"/>
  <c r="G933" i="54"/>
  <c r="F971" i="57"/>
  <c r="C855" i="56"/>
  <c r="F877" i="54"/>
  <c r="D761" i="56"/>
  <c r="E594" i="54"/>
  <c r="G431" i="54"/>
  <c r="F497" i="54"/>
  <c r="D288" i="56"/>
  <c r="C802" i="57"/>
  <c r="E1093" i="40"/>
  <c r="F1162" i="40"/>
  <c r="D517" i="57"/>
  <c r="G615" i="58"/>
  <c r="G389" i="54"/>
  <c r="D816" i="58"/>
  <c r="G283" i="56"/>
  <c r="F823" i="54"/>
  <c r="G932" i="56"/>
  <c r="F1109" i="56"/>
  <c r="D159" i="56"/>
  <c r="E833" i="56"/>
  <c r="G874" i="56"/>
  <c r="F90" i="56"/>
  <c r="D659" i="58"/>
  <c r="C416" i="56"/>
  <c r="C396" i="58"/>
  <c r="E737" i="57"/>
  <c r="C98" i="54"/>
  <c r="D949" i="56"/>
  <c r="C491" i="56"/>
  <c r="F241" i="56"/>
  <c r="E149" i="58"/>
  <c r="C448" i="58"/>
  <c r="E793" i="54"/>
  <c r="D592" i="56"/>
  <c r="E1103" i="40"/>
  <c r="E484" i="40"/>
  <c r="G326" i="56"/>
  <c r="E841" i="58"/>
  <c r="E907" i="56"/>
  <c r="F834" i="54"/>
  <c r="D1074" i="54"/>
  <c r="E1006" i="57"/>
  <c r="F815" i="58"/>
  <c r="E389" i="56"/>
  <c r="F531" i="56"/>
  <c r="E257" i="56"/>
  <c r="F175" i="54"/>
  <c r="F68" i="56"/>
  <c r="E500" i="40"/>
  <c r="D235" i="58"/>
  <c r="C1006" i="57"/>
  <c r="F432" i="58"/>
  <c r="D812" i="56"/>
  <c r="D35" i="58"/>
  <c r="C197" i="54"/>
  <c r="E351" i="57"/>
  <c r="C860" i="40"/>
  <c r="F236" i="54"/>
  <c r="E977" i="58"/>
  <c r="C244" i="56"/>
  <c r="G870" i="40"/>
  <c r="F478" i="40"/>
  <c r="E679" i="56"/>
  <c r="G157" i="57"/>
  <c r="G456" i="54"/>
  <c r="D249" i="56"/>
  <c r="D1032" i="54"/>
  <c r="D374" i="56"/>
  <c r="C694" i="54"/>
  <c r="G488" i="58"/>
  <c r="G1104" i="54"/>
  <c r="D811" i="58"/>
  <c r="E971" i="56"/>
  <c r="E490" i="57"/>
  <c r="E487" i="40"/>
  <c r="D850" i="54"/>
  <c r="D659" i="54"/>
  <c r="F1095" i="54"/>
  <c r="E1043" i="54"/>
  <c r="E145" i="54"/>
  <c r="C338" i="56"/>
  <c r="C260" i="54"/>
  <c r="F400" i="57"/>
  <c r="G440" i="56"/>
  <c r="D147" i="54"/>
  <c r="E496" i="58"/>
  <c r="E436" i="54"/>
  <c r="F154" i="56"/>
  <c r="F111" i="54"/>
  <c r="C432" i="56"/>
  <c r="D292" i="54"/>
  <c r="G44" i="56"/>
  <c r="D1046" i="56"/>
  <c r="C893" i="58"/>
  <c r="G388" i="58"/>
  <c r="C261" i="56"/>
  <c r="F589" i="58"/>
  <c r="E575" i="57"/>
  <c r="C40" i="57"/>
  <c r="G99" i="58"/>
  <c r="F778" i="58"/>
  <c r="E1190" i="56"/>
  <c r="E1031" i="56"/>
  <c r="F767" i="54"/>
  <c r="F198" i="58"/>
  <c r="G485" i="58"/>
  <c r="C745" i="40"/>
  <c r="G501" i="56"/>
  <c r="F1142" i="56"/>
  <c r="C219" i="54"/>
  <c r="C335" i="56"/>
  <c r="C136" i="56"/>
  <c r="F596" i="58"/>
  <c r="D311" i="54"/>
  <c r="C409" i="58"/>
  <c r="E27" i="57"/>
  <c r="F208" i="54"/>
  <c r="E744" i="56"/>
  <c r="E20" i="56"/>
  <c r="E122" i="54"/>
  <c r="G813" i="54"/>
  <c r="F433" i="56"/>
  <c r="F990" i="56"/>
  <c r="G77" i="56"/>
  <c r="C371" i="54"/>
  <c r="E125" i="54"/>
  <c r="F173" i="58"/>
  <c r="E1074" i="54"/>
  <c r="F206" i="54"/>
  <c r="F75" i="54"/>
  <c r="D373" i="56"/>
  <c r="D221" i="56"/>
  <c r="D32" i="54"/>
  <c r="C203" i="54"/>
  <c r="F913" i="56"/>
  <c r="E510" i="54"/>
  <c r="G191" i="54"/>
  <c r="D579" i="58"/>
  <c r="C1143" i="56"/>
  <c r="C663" i="56"/>
  <c r="F1156" i="58"/>
  <c r="C1063" i="54"/>
  <c r="D583" i="56"/>
  <c r="C395" i="56"/>
  <c r="C1041" i="40"/>
  <c r="C40" i="54"/>
  <c r="D859" i="58"/>
  <c r="C64" i="54"/>
  <c r="D430" i="56"/>
  <c r="F104" i="56"/>
  <c r="D495" i="56"/>
  <c r="F730" i="54"/>
  <c r="D81" i="54"/>
  <c r="G1097" i="56"/>
  <c r="D986" i="54"/>
  <c r="D711" i="56"/>
  <c r="D820" i="56"/>
  <c r="D644" i="58"/>
  <c r="E945" i="56"/>
  <c r="D435" i="54"/>
  <c r="E818" i="56"/>
  <c r="C825" i="54"/>
  <c r="F923" i="56"/>
  <c r="D967" i="56"/>
  <c r="C371" i="58"/>
  <c r="E37" i="58"/>
  <c r="C93" i="56"/>
  <c r="F140" i="56"/>
  <c r="D870" i="54"/>
  <c r="G867" i="54"/>
  <c r="F1105" i="54"/>
  <c r="C1086" i="58"/>
  <c r="G678" i="56"/>
  <c r="F955" i="54"/>
  <c r="E1036" i="40"/>
  <c r="E120" i="58"/>
  <c r="E540" i="54"/>
  <c r="G955" i="58"/>
  <c r="F673" i="56"/>
  <c r="E724" i="57"/>
  <c r="E751" i="56"/>
  <c r="D596" i="56"/>
  <c r="E1072" i="56"/>
  <c r="C1146" i="58"/>
  <c r="G714" i="58"/>
  <c r="D651" i="40"/>
  <c r="E1089" i="56"/>
  <c r="D71" i="54"/>
  <c r="F132" i="58"/>
  <c r="C434" i="56"/>
  <c r="G64" i="56"/>
  <c r="D865" i="56"/>
  <c r="G907" i="56"/>
  <c r="D384" i="56"/>
  <c r="F839" i="54"/>
  <c r="F798" i="54"/>
  <c r="D181" i="54"/>
  <c r="D480" i="40"/>
  <c r="D802" i="56"/>
  <c r="F700" i="56"/>
  <c r="G731" i="56"/>
  <c r="F93" i="56"/>
  <c r="F933" i="54"/>
  <c r="C808" i="56"/>
  <c r="C890" i="56"/>
  <c r="E940" i="54"/>
  <c r="D249" i="58"/>
  <c r="F1183" i="56"/>
  <c r="E934" i="56"/>
  <c r="G498" i="57"/>
  <c r="E168" i="58"/>
  <c r="G462" i="54"/>
  <c r="E275" i="56"/>
  <c r="C487" i="40"/>
  <c r="E228" i="54"/>
  <c r="C680" i="56"/>
  <c r="E1062" i="56"/>
  <c r="G797" i="56"/>
  <c r="G770" i="54"/>
  <c r="G881" i="56"/>
  <c r="E478" i="56"/>
  <c r="F398" i="56"/>
  <c r="C65" i="56"/>
  <c r="D741" i="56"/>
  <c r="E95" i="57"/>
  <c r="C35" i="54"/>
  <c r="G854" i="54"/>
  <c r="C733" i="56"/>
  <c r="D555" i="54"/>
  <c r="E248" i="56"/>
  <c r="D564" i="56"/>
  <c r="G927" i="56"/>
  <c r="F504" i="54"/>
  <c r="G1039" i="56"/>
  <c r="D122" i="54"/>
  <c r="C747" i="56"/>
  <c r="E595" i="56"/>
  <c r="F1013" i="54"/>
  <c r="G895" i="56"/>
  <c r="E284" i="56"/>
  <c r="D538" i="58"/>
  <c r="D1163" i="56"/>
  <c r="C924" i="57"/>
  <c r="C461" i="58"/>
  <c r="G840" i="54"/>
  <c r="C1074" i="56"/>
  <c r="E352" i="56"/>
  <c r="D488" i="58"/>
  <c r="G873" i="54"/>
  <c r="C417" i="57"/>
  <c r="D122" i="56"/>
  <c r="D900" i="56"/>
  <c r="C167" i="56"/>
  <c r="G54" i="58"/>
  <c r="F540" i="56"/>
  <c r="E402" i="58"/>
  <c r="G415" i="40"/>
  <c r="D309" i="56"/>
  <c r="D148" i="58"/>
  <c r="D956" i="58"/>
  <c r="C1078" i="58"/>
  <c r="C512" i="54"/>
  <c r="G225" i="54"/>
  <c r="F786" i="54"/>
  <c r="E244" i="56"/>
  <c r="C614" i="54"/>
  <c r="D1151" i="40"/>
  <c r="E357" i="54"/>
  <c r="G99" i="56"/>
  <c r="D888" i="54"/>
  <c r="E492" i="58"/>
  <c r="F870" i="57"/>
  <c r="G338" i="40"/>
  <c r="G249" i="56"/>
  <c r="F43" i="56"/>
  <c r="C413" i="56"/>
  <c r="G473" i="56"/>
  <c r="E485" i="54"/>
  <c r="G328" i="56"/>
  <c r="G363" i="56"/>
  <c r="D763" i="56"/>
  <c r="F499" i="40"/>
  <c r="D248" i="57"/>
  <c r="E742" i="56"/>
  <c r="C868" i="54"/>
  <c r="F1120" i="56"/>
  <c r="F162" i="56"/>
  <c r="F725" i="54"/>
  <c r="D760" i="40"/>
  <c r="D617" i="54"/>
  <c r="F593" i="54"/>
  <c r="D406" i="56"/>
  <c r="D29" i="56"/>
  <c r="F544" i="58"/>
  <c r="F658" i="58"/>
  <c r="D919" i="54"/>
  <c r="D75" i="54"/>
  <c r="F56" i="58"/>
  <c r="C602" i="56"/>
  <c r="D129" i="54"/>
  <c r="G1053" i="54"/>
  <c r="E725" i="57"/>
  <c r="F1081" i="57"/>
  <c r="E1023" i="57"/>
  <c r="G514" i="56"/>
  <c r="G206" i="56"/>
  <c r="F1122" i="56"/>
  <c r="F737" i="56"/>
  <c r="C89" i="56"/>
  <c r="C967" i="54"/>
  <c r="F216" i="54"/>
  <c r="D75" i="56"/>
  <c r="F751" i="56"/>
  <c r="F484" i="58"/>
  <c r="D672" i="54"/>
  <c r="C753" i="56"/>
  <c r="D881" i="58"/>
  <c r="F820" i="57"/>
  <c r="G943" i="54"/>
  <c r="G868" i="54"/>
  <c r="E1118" i="56"/>
  <c r="F585" i="56"/>
  <c r="D924" i="56"/>
  <c r="D151" i="58"/>
  <c r="C573" i="56"/>
  <c r="E919" i="57"/>
  <c r="G263" i="54"/>
  <c r="E852" i="54"/>
  <c r="F47" i="58"/>
  <c r="G654" i="58"/>
  <c r="D151" i="56"/>
  <c r="E652" i="57"/>
  <c r="F691" i="40"/>
  <c r="G729" i="56"/>
  <c r="G420" i="56"/>
  <c r="E1138" i="54"/>
  <c r="E1093" i="56"/>
  <c r="D427" i="58"/>
  <c r="E296" i="56"/>
  <c r="C613" i="54"/>
  <c r="C1124" i="54"/>
  <c r="E1079" i="58"/>
  <c r="C727" i="56"/>
  <c r="D534" i="54"/>
  <c r="G291" i="54"/>
  <c r="C882" i="56"/>
  <c r="G578" i="54"/>
  <c r="G764" i="56"/>
  <c r="F935" i="56"/>
  <c r="C1187" i="57"/>
  <c r="C862" i="56"/>
  <c r="G518" i="56"/>
  <c r="C175" i="54"/>
  <c r="F482" i="54"/>
  <c r="G481" i="54"/>
  <c r="C379" i="56"/>
  <c r="F489" i="54"/>
  <c r="F1037" i="54"/>
  <c r="C768" i="56"/>
  <c r="F842" i="56"/>
  <c r="G747" i="56"/>
  <c r="G725" i="56"/>
  <c r="G574" i="56"/>
  <c r="C592" i="56"/>
  <c r="D441" i="54"/>
  <c r="D783" i="57"/>
  <c r="D914" i="56"/>
  <c r="C376" i="57"/>
  <c r="C912" i="54"/>
  <c r="C841" i="54"/>
  <c r="E1070" i="58"/>
  <c r="E1161" i="58"/>
  <c r="E809" i="54"/>
  <c r="E962" i="56"/>
  <c r="C729" i="54"/>
  <c r="F1118" i="58"/>
  <c r="E145" i="56"/>
  <c r="G255" i="54"/>
  <c r="G869" i="56"/>
  <c r="F790" i="54"/>
  <c r="F446" i="57"/>
  <c r="F820" i="54"/>
  <c r="C303" i="56"/>
  <c r="F703" i="56"/>
  <c r="E847" i="54"/>
  <c r="D266" i="40"/>
  <c r="C404" i="56"/>
  <c r="G918" i="56"/>
  <c r="F372" i="57"/>
  <c r="E1198" i="54"/>
  <c r="D503" i="56"/>
  <c r="F69" i="54"/>
  <c r="C841" i="40"/>
  <c r="F920" i="56"/>
  <c r="F92" i="54"/>
  <c r="G437" i="57"/>
  <c r="E283" i="54"/>
  <c r="D1118" i="56"/>
  <c r="D527" i="54"/>
  <c r="G1168" i="56"/>
  <c r="E184" i="57"/>
  <c r="C578" i="58"/>
  <c r="E1112" i="56"/>
  <c r="D437" i="56"/>
  <c r="F446" i="58"/>
  <c r="F1140" i="54"/>
  <c r="G830" i="58"/>
  <c r="C725" i="56"/>
  <c r="E598" i="56"/>
  <c r="E473" i="40"/>
  <c r="E160" i="54"/>
  <c r="E206" i="56"/>
  <c r="F947" i="56"/>
  <c r="F336" i="58"/>
  <c r="G1033" i="54"/>
  <c r="G79" i="56"/>
  <c r="F737" i="54"/>
  <c r="C89" i="54"/>
  <c r="F1121" i="54"/>
  <c r="F986" i="56"/>
  <c r="C882" i="54"/>
  <c r="C1139" i="58"/>
  <c r="C145" i="54"/>
  <c r="G674" i="56"/>
  <c r="C364" i="56"/>
  <c r="D333" i="54"/>
  <c r="F930" i="54"/>
  <c r="E485" i="56"/>
  <c r="E1131" i="54"/>
  <c r="F917" i="56"/>
  <c r="F798" i="57"/>
  <c r="E509" i="54"/>
  <c r="E583" i="56"/>
  <c r="E734" i="54"/>
  <c r="G755" i="56"/>
  <c r="F183" i="56"/>
  <c r="G216" i="58"/>
  <c r="C1091" i="56"/>
  <c r="C1096" i="54"/>
  <c r="F902" i="56"/>
  <c r="E530" i="56"/>
  <c r="F250" i="54"/>
  <c r="D486" i="57"/>
  <c r="E170" i="54"/>
  <c r="G688" i="58"/>
  <c r="D1163" i="58"/>
  <c r="D98" i="57"/>
  <c r="G1186" i="58"/>
  <c r="C576" i="56"/>
  <c r="C530" i="56"/>
  <c r="G548" i="58"/>
  <c r="F96" i="56"/>
  <c r="E709" i="56"/>
  <c r="D69" i="57"/>
  <c r="D629" i="58"/>
  <c r="D529" i="56"/>
  <c r="G157" i="54"/>
  <c r="E620" i="56"/>
  <c r="E340" i="54"/>
  <c r="F471" i="40"/>
  <c r="F641" i="56"/>
  <c r="D218" i="56"/>
  <c r="C295" i="58"/>
  <c r="F452" i="58"/>
  <c r="E375" i="58"/>
  <c r="C1192" i="54"/>
  <c r="D289" i="58"/>
  <c r="E1129" i="58"/>
  <c r="C414" i="56"/>
  <c r="F71" i="56"/>
  <c r="C61" i="58"/>
  <c r="E786" i="57"/>
  <c r="F1036" i="58"/>
  <c r="E442" i="56"/>
  <c r="E971" i="58"/>
  <c r="D719" i="54"/>
  <c r="G45" i="56"/>
  <c r="G630" i="56"/>
  <c r="E135" i="54"/>
  <c r="E416" i="57"/>
  <c r="F257" i="58"/>
  <c r="G826" i="40"/>
  <c r="F1132" i="56"/>
  <c r="E354" i="56"/>
  <c r="D1080" i="54"/>
  <c r="D197" i="56"/>
  <c r="G360" i="54"/>
  <c r="F157" i="56"/>
  <c r="C948" i="58"/>
  <c r="D24" i="58"/>
  <c r="C116" i="56"/>
  <c r="E755" i="57"/>
  <c r="F1058" i="54"/>
  <c r="E301" i="57"/>
  <c r="G1130" i="56"/>
  <c r="G525" i="57"/>
  <c r="E992" i="56"/>
  <c r="E855" i="54"/>
  <c r="C782" i="54"/>
  <c r="D599" i="56"/>
  <c r="F1164" i="54"/>
  <c r="D45" i="56"/>
  <c r="E905" i="56"/>
  <c r="F42" i="56"/>
  <c r="D529" i="40"/>
  <c r="G972" i="54"/>
  <c r="E352" i="54"/>
  <c r="E754" i="58"/>
  <c r="C970" i="56"/>
  <c r="C76" i="54"/>
  <c r="D536" i="54"/>
  <c r="C387" i="54"/>
  <c r="F672" i="56"/>
  <c r="D681" i="56"/>
  <c r="C991" i="58"/>
  <c r="F955" i="56"/>
  <c r="G789" i="57"/>
  <c r="F78" i="57"/>
  <c r="C111" i="54"/>
  <c r="C511" i="56"/>
  <c r="G793" i="58"/>
  <c r="F266" i="57"/>
  <c r="C447" i="56"/>
  <c r="D835" i="56"/>
  <c r="C737" i="58"/>
  <c r="G222" i="56"/>
  <c r="G158" i="40"/>
  <c r="C127" i="58"/>
  <c r="E906" i="54"/>
  <c r="E273" i="57"/>
  <c r="G1061" i="57"/>
  <c r="F934" i="56"/>
  <c r="D822" i="56"/>
  <c r="D878" i="56"/>
  <c r="E980" i="58"/>
  <c r="C836" i="54"/>
  <c r="F260" i="54"/>
  <c r="C699" i="56"/>
  <c r="D1139" i="58"/>
  <c r="G198" i="56"/>
  <c r="C1010" i="54"/>
  <c r="C760" i="54"/>
  <c r="D1036" i="58"/>
  <c r="C513" i="57"/>
  <c r="F483" i="40"/>
  <c r="F1048" i="54"/>
  <c r="C449" i="54"/>
  <c r="C810" i="54"/>
  <c r="F575" i="54"/>
  <c r="F786" i="57"/>
  <c r="D1141" i="54"/>
  <c r="F475" i="57"/>
  <c r="D192" i="56"/>
  <c r="C1193" i="54"/>
  <c r="F865" i="56"/>
  <c r="G1156" i="56"/>
  <c r="F386" i="56"/>
  <c r="E1027" i="56"/>
  <c r="E121" i="54"/>
  <c r="F247" i="54"/>
  <c r="D927" i="56"/>
  <c r="F384" i="54"/>
  <c r="D117" i="40"/>
  <c r="F846" i="57"/>
  <c r="G392" i="54"/>
  <c r="C75" i="56"/>
  <c r="D549" i="54"/>
  <c r="D591" i="58"/>
  <c r="D809" i="54"/>
  <c r="C823" i="54"/>
  <c r="E264" i="54"/>
  <c r="F771" i="56"/>
  <c r="F882" i="58"/>
  <c r="E585" i="56"/>
  <c r="F222" i="56"/>
  <c r="G364" i="54"/>
  <c r="C699" i="54"/>
  <c r="G335" i="58"/>
  <c r="E161" i="56"/>
  <c r="C872" i="54"/>
  <c r="G987" i="58"/>
  <c r="D131" i="58"/>
  <c r="C988" i="56"/>
  <c r="D662" i="56"/>
  <c r="F81" i="54"/>
  <c r="D851" i="56"/>
  <c r="G864" i="54"/>
  <c r="C61" i="56"/>
  <c r="D856" i="58"/>
  <c r="G97" i="54"/>
  <c r="G949" i="54"/>
  <c r="E392" i="57"/>
  <c r="F1107" i="54"/>
  <c r="D401" i="58"/>
  <c r="G901" i="54"/>
  <c r="E1163" i="58"/>
  <c r="C1129" i="54"/>
  <c r="E1007" i="54"/>
  <c r="F1028" i="54"/>
  <c r="F374" i="54"/>
  <c r="D959" i="54"/>
  <c r="D83" i="56"/>
  <c r="F89" i="54"/>
  <c r="D684" i="54"/>
  <c r="F827" i="54"/>
  <c r="D849" i="54"/>
  <c r="E570" i="54"/>
  <c r="C430" i="54"/>
  <c r="D895" i="54"/>
  <c r="D1028" i="58"/>
  <c r="E741" i="54"/>
  <c r="G727" i="56"/>
  <c r="F385" i="58"/>
  <c r="E681" i="56"/>
  <c r="F736" i="54"/>
  <c r="D43" i="56"/>
  <c r="G445" i="56"/>
  <c r="F889" i="56"/>
  <c r="F1040" i="54"/>
  <c r="D244" i="56"/>
  <c r="F797" i="56"/>
  <c r="C326" i="54"/>
  <c r="G516" i="56"/>
  <c r="D899" i="56"/>
  <c r="C1119" i="56"/>
  <c r="G591" i="57"/>
  <c r="E525" i="54"/>
  <c r="F805" i="54"/>
  <c r="C1199" i="54"/>
  <c r="D73" i="56"/>
  <c r="D268" i="56"/>
  <c r="G835" i="54"/>
  <c r="D185" i="54"/>
  <c r="D610" i="54"/>
  <c r="D1138" i="57"/>
  <c r="E236" i="58"/>
  <c r="D146" i="54"/>
  <c r="E537" i="56"/>
  <c r="G38" i="58"/>
  <c r="F719" i="40"/>
  <c r="E970" i="57"/>
  <c r="C1099" i="56"/>
  <c r="C31" i="54"/>
  <c r="F1147" i="54"/>
  <c r="G648" i="57"/>
  <c r="E307" i="57"/>
  <c r="G850" i="58"/>
  <c r="D703" i="56"/>
  <c r="G79" i="54"/>
  <c r="F254" i="56"/>
  <c r="F889" i="58"/>
  <c r="C106" i="57"/>
  <c r="D777" i="40"/>
  <c r="C1003" i="56"/>
  <c r="F342" i="54"/>
  <c r="D268" i="54"/>
  <c r="F235" i="57"/>
  <c r="C578" i="56"/>
  <c r="D934" i="56"/>
  <c r="G502" i="58"/>
  <c r="C31" i="56"/>
  <c r="F1072" i="56"/>
  <c r="E462" i="54"/>
  <c r="E58" i="56"/>
  <c r="D427" i="56"/>
  <c r="D885" i="54"/>
  <c r="F408" i="54"/>
  <c r="C227" i="54"/>
  <c r="C755" i="56"/>
  <c r="G866" i="54"/>
  <c r="D668" i="58"/>
  <c r="E601" i="58"/>
  <c r="D855" i="54"/>
  <c r="D958" i="56"/>
  <c r="F1057" i="57"/>
  <c r="D23" i="54"/>
  <c r="C675" i="56"/>
  <c r="E211" i="57"/>
  <c r="G62" i="54"/>
  <c r="D1115" i="56"/>
  <c r="E96" i="57"/>
  <c r="E285" i="57"/>
  <c r="D219" i="54"/>
  <c r="D420" i="54"/>
  <c r="D1169" i="54"/>
  <c r="C1075" i="56"/>
  <c r="D148" i="56"/>
  <c r="D967" i="54"/>
  <c r="F404" i="58"/>
  <c r="C280" i="56"/>
  <c r="C1129" i="57"/>
  <c r="F894" i="54"/>
  <c r="F22" i="58"/>
  <c r="E959" i="56"/>
  <c r="D94" i="58"/>
  <c r="G220" i="56"/>
  <c r="E936" i="58"/>
  <c r="F327" i="56"/>
  <c r="F586" i="54"/>
  <c r="E185" i="58"/>
  <c r="E434" i="56"/>
  <c r="D1122" i="54"/>
  <c r="F1154" i="56"/>
  <c r="F812" i="54"/>
  <c r="D705" i="54"/>
  <c r="E638" i="54"/>
  <c r="F594" i="56"/>
  <c r="D616" i="54"/>
  <c r="E583" i="58"/>
  <c r="D937" i="56"/>
  <c r="C18" i="56"/>
  <c r="D523" i="54"/>
  <c r="F818" i="56"/>
  <c r="D238" i="57"/>
  <c r="D1088" i="58"/>
  <c r="C818" i="56"/>
  <c r="C853" i="57"/>
  <c r="E889" i="58"/>
  <c r="E1153" i="54"/>
  <c r="F469" i="58"/>
  <c r="D232" i="58"/>
  <c r="C534" i="40"/>
  <c r="E972" i="54"/>
  <c r="D200" i="40"/>
  <c r="C670" i="56"/>
  <c r="G75" i="54"/>
  <c r="F821" i="56"/>
  <c r="D732" i="58"/>
  <c r="C992" i="56"/>
  <c r="C40" i="40"/>
  <c r="C130" i="58"/>
  <c r="C876" i="56"/>
  <c r="E1013" i="57"/>
  <c r="D721" i="58"/>
  <c r="F258" i="54"/>
  <c r="G603" i="57"/>
  <c r="C990" i="56"/>
  <c r="G1122" i="58"/>
  <c r="E139" i="56"/>
  <c r="F867" i="54"/>
  <c r="F768" i="56"/>
  <c r="D564" i="57"/>
  <c r="C976" i="58"/>
  <c r="F622" i="54"/>
  <c r="D330" i="57"/>
  <c r="G586" i="57"/>
  <c r="C191" i="56"/>
  <c r="D137" i="40"/>
  <c r="C266" i="54"/>
  <c r="G443" i="54"/>
  <c r="E1017" i="54"/>
  <c r="D154" i="56"/>
  <c r="F450" i="56"/>
  <c r="F957" i="56"/>
  <c r="G980" i="54"/>
  <c r="E777" i="54"/>
  <c r="D982" i="56"/>
  <c r="G61" i="54"/>
  <c r="G115" i="57"/>
  <c r="E888" i="54"/>
  <c r="F1097" i="56"/>
  <c r="C597" i="54"/>
  <c r="G1114" i="54"/>
  <c r="E93" i="56"/>
  <c r="E460" i="58"/>
  <c r="C564" i="58"/>
  <c r="F799" i="54"/>
  <c r="F872" i="54"/>
  <c r="D61" i="58"/>
  <c r="F477" i="58"/>
  <c r="F922" i="54"/>
  <c r="G97" i="58"/>
  <c r="F304" i="56"/>
  <c r="G893" i="56"/>
  <c r="E156" i="58"/>
  <c r="G1025" i="54"/>
  <c r="C857" i="57"/>
  <c r="F981" i="58"/>
  <c r="G503" i="40"/>
  <c r="E153" i="54"/>
  <c r="E1117" i="54"/>
  <c r="F116" i="54"/>
  <c r="G96" i="54"/>
  <c r="G656" i="56"/>
  <c r="C523" i="56"/>
  <c r="F124" i="56"/>
  <c r="E205" i="56"/>
  <c r="C100" i="58"/>
  <c r="F909" i="57"/>
  <c r="C990" i="58"/>
  <c r="C683" i="56"/>
  <c r="D1117" i="56"/>
  <c r="F206" i="57"/>
  <c r="F780" i="56"/>
  <c r="C144" i="54"/>
  <c r="C265" i="56"/>
  <c r="E874" i="57"/>
  <c r="F797" i="58"/>
  <c r="G1079" i="40"/>
  <c r="E745" i="58"/>
  <c r="G22" i="58"/>
  <c r="G1056" i="54"/>
  <c r="C829" i="54"/>
  <c r="D814" i="54"/>
  <c r="G138" i="58"/>
  <c r="C193" i="56"/>
  <c r="D619" i="56"/>
  <c r="E479" i="56"/>
  <c r="D1164" i="58"/>
  <c r="G799" i="57"/>
  <c r="F397" i="54"/>
  <c r="F1120" i="58"/>
  <c r="G611" i="58"/>
  <c r="C148" i="54"/>
  <c r="G133" i="57"/>
  <c r="D493" i="57"/>
  <c r="D258" i="54"/>
  <c r="F1039" i="54"/>
  <c r="F273" i="56"/>
  <c r="C1119" i="58"/>
  <c r="E469" i="58"/>
  <c r="G175" i="58"/>
  <c r="G145" i="56"/>
  <c r="E848" i="54"/>
  <c r="D1125" i="56"/>
  <c r="D798" i="54"/>
  <c r="C201" i="58"/>
  <c r="G69" i="54"/>
  <c r="C1159" i="54"/>
  <c r="C639" i="57"/>
  <c r="D560" i="58"/>
  <c r="E225" i="54"/>
  <c r="E82" i="57"/>
  <c r="F1114" i="54"/>
  <c r="C638" i="57"/>
  <c r="C1192" i="56"/>
  <c r="G849" i="58"/>
  <c r="F1135" i="54"/>
  <c r="C814" i="54"/>
  <c r="E286" i="56"/>
  <c r="F369" i="56"/>
  <c r="E541" i="54"/>
  <c r="F474" i="40"/>
  <c r="F669" i="56"/>
  <c r="D537" i="56"/>
  <c r="G688" i="56"/>
  <c r="D421" i="54"/>
  <c r="D917" i="54"/>
  <c r="D623" i="58"/>
  <c r="D298" i="56"/>
  <c r="E1100" i="56"/>
  <c r="F763" i="56"/>
  <c r="E501" i="54"/>
  <c r="D487" i="40"/>
  <c r="G93" i="58"/>
  <c r="F351" i="54"/>
  <c r="G407" i="54"/>
  <c r="F633" i="56"/>
  <c r="F179" i="57"/>
  <c r="C138" i="54"/>
  <c r="C394" i="58"/>
  <c r="C813" i="56"/>
  <c r="D215" i="54"/>
  <c r="D953" i="58"/>
  <c r="E482" i="56"/>
  <c r="F926" i="54"/>
  <c r="F898" i="56"/>
  <c r="C642" i="56"/>
  <c r="C36" i="58"/>
  <c r="G270" i="57"/>
  <c r="E174" i="54"/>
  <c r="G1102" i="54"/>
  <c r="D922" i="57"/>
  <c r="D799" i="58"/>
  <c r="D494" i="54"/>
  <c r="D651" i="54"/>
  <c r="C259" i="56"/>
  <c r="F423" i="58"/>
  <c r="D457" i="56"/>
  <c r="D481" i="57"/>
  <c r="D536" i="56"/>
  <c r="D104" i="58"/>
  <c r="D260" i="57"/>
  <c r="G384" i="57"/>
  <c r="E33" i="54"/>
  <c r="F529" i="56"/>
  <c r="F39" i="56"/>
  <c r="F1191" i="56"/>
  <c r="E802" i="56"/>
  <c r="C944" i="54"/>
  <c r="E193" i="57"/>
  <c r="G21" i="54"/>
  <c r="G248" i="57"/>
  <c r="G689" i="56"/>
  <c r="F606" i="54"/>
  <c r="G424" i="58"/>
  <c r="E1073" i="56"/>
  <c r="E815" i="54"/>
  <c r="F822" i="56"/>
  <c r="F652" i="56"/>
  <c r="F391" i="58"/>
  <c r="C1142" i="54"/>
  <c r="E988" i="56"/>
  <c r="C965" i="54"/>
  <c r="E834" i="56"/>
  <c r="D541" i="58"/>
  <c r="G771" i="56"/>
  <c r="C762" i="57"/>
  <c r="E743" i="56"/>
  <c r="C1078" i="56"/>
  <c r="F1174" i="54"/>
  <c r="F620" i="56"/>
  <c r="E897" i="56"/>
  <c r="C641" i="58"/>
  <c r="F121" i="56"/>
  <c r="D236" i="57"/>
  <c r="G1037" i="56"/>
  <c r="E337" i="54"/>
  <c r="F171" i="40"/>
  <c r="G71" i="56"/>
  <c r="G279" i="58"/>
  <c r="C933" i="54"/>
  <c r="C618" i="54"/>
  <c r="F357" i="58"/>
  <c r="F769" i="56"/>
  <c r="F962" i="56"/>
  <c r="F1014" i="56"/>
  <c r="D472" i="58"/>
  <c r="D832" i="56"/>
  <c r="D1098" i="56"/>
  <c r="E983" i="56"/>
  <c r="F96" i="58"/>
  <c r="E1022" i="57"/>
  <c r="E787" i="56"/>
  <c r="G785" i="54"/>
  <c r="G474" i="40"/>
  <c r="F226" i="54"/>
  <c r="D102" i="54"/>
  <c r="C925" i="58"/>
  <c r="G771" i="54"/>
  <c r="G131" i="54"/>
  <c r="G628" i="56"/>
  <c r="C1187" i="54"/>
  <c r="E885" i="40"/>
  <c r="D548" i="56"/>
  <c r="C138" i="56"/>
  <c r="F161" i="54"/>
  <c r="C830" i="56"/>
  <c r="E1096" i="54"/>
  <c r="E45" i="56"/>
  <c r="G911" i="56"/>
  <c r="D1034" i="56"/>
  <c r="C652" i="58"/>
  <c r="F1080" i="56"/>
  <c r="C1050" i="56"/>
  <c r="D276" i="58"/>
  <c r="D469" i="40"/>
  <c r="D416" i="54"/>
  <c r="E982" i="56"/>
  <c r="E591" i="58"/>
  <c r="F414" i="56"/>
  <c r="E337" i="40"/>
  <c r="F1077" i="54"/>
  <c r="D393" i="54"/>
  <c r="C238" i="58"/>
  <c r="F348" i="54"/>
  <c r="E101" i="57"/>
  <c r="C745" i="54"/>
  <c r="C509" i="58"/>
  <c r="E1048" i="56"/>
  <c r="D1031" i="57"/>
  <c r="E176" i="54"/>
  <c r="E639" i="57"/>
  <c r="G939" i="54"/>
  <c r="C1151" i="54"/>
  <c r="D119" i="56"/>
  <c r="E74" i="58"/>
  <c r="E43" i="56"/>
  <c r="C504" i="54"/>
  <c r="G603" i="58"/>
  <c r="G567" i="58"/>
  <c r="F431" i="57"/>
  <c r="E473" i="58"/>
  <c r="C208" i="56"/>
  <c r="C613" i="58"/>
  <c r="D710" i="40"/>
  <c r="F117" i="54"/>
  <c r="F959" i="56"/>
  <c r="C668" i="56"/>
  <c r="F1129" i="56"/>
  <c r="D436" i="56"/>
  <c r="C989" i="56"/>
  <c r="F701" i="54"/>
  <c r="F480" i="40"/>
  <c r="F90" i="58"/>
  <c r="F733" i="54"/>
  <c r="G52" i="54"/>
  <c r="D789" i="57"/>
  <c r="G225" i="56"/>
  <c r="F68" i="58"/>
  <c r="C678" i="57"/>
  <c r="D787" i="54"/>
  <c r="F655" i="54"/>
  <c r="D806" i="56"/>
  <c r="G20" i="54"/>
  <c r="F599" i="56"/>
  <c r="G137" i="58"/>
  <c r="E605" i="58"/>
  <c r="G149" i="56"/>
  <c r="F535" i="56"/>
  <c r="D216" i="56"/>
  <c r="E48" i="58"/>
  <c r="G691" i="56"/>
  <c r="F419" i="56"/>
  <c r="E1121" i="56"/>
  <c r="G405" i="58"/>
  <c r="F351" i="56"/>
  <c r="G105" i="57"/>
  <c r="F1079" i="57"/>
  <c r="D655" i="58"/>
  <c r="F177" i="58"/>
  <c r="C879" i="54"/>
  <c r="F443" i="57"/>
  <c r="G66" i="54"/>
  <c r="C1100" i="58"/>
  <c r="G274" i="56"/>
  <c r="D636" i="54"/>
  <c r="F345" i="56"/>
  <c r="E1104" i="58"/>
  <c r="D47" i="58"/>
  <c r="F697" i="56"/>
  <c r="C240" i="54"/>
  <c r="C712" i="54"/>
  <c r="E618" i="56"/>
  <c r="F851" i="56"/>
  <c r="C744" i="56"/>
  <c r="D485" i="56"/>
  <c r="F300" i="54"/>
  <c r="C479" i="57"/>
  <c r="G1133" i="56"/>
  <c r="F325" i="54"/>
  <c r="G451" i="57"/>
  <c r="D1157" i="56"/>
  <c r="C352" i="56"/>
  <c r="C840" i="56"/>
  <c r="G619" i="56"/>
  <c r="C660" i="58"/>
  <c r="E488" i="56"/>
  <c r="C243" i="54"/>
  <c r="F1030" i="58"/>
  <c r="G228" i="58"/>
  <c r="C451" i="56"/>
  <c r="F687" i="56"/>
  <c r="D65" i="56"/>
  <c r="C1138" i="58"/>
  <c r="F735" i="57"/>
  <c r="F139" i="56"/>
  <c r="D756" i="54"/>
  <c r="D1059" i="58"/>
  <c r="F69" i="56"/>
  <c r="D133" i="58"/>
  <c r="E398" i="58"/>
  <c r="E1005" i="54"/>
  <c r="C111" i="56"/>
  <c r="G523" i="57"/>
  <c r="F147" i="54"/>
  <c r="C883" i="57"/>
  <c r="D363" i="54"/>
  <c r="E962" i="57"/>
  <c r="C163" i="54"/>
  <c r="F55" i="57"/>
  <c r="C117" i="57"/>
  <c r="G256" i="58"/>
  <c r="F397" i="56"/>
  <c r="C178" i="58"/>
  <c r="D831" i="56"/>
  <c r="D1107" i="54"/>
  <c r="C372" i="54"/>
  <c r="F432" i="54"/>
  <c r="D615" i="54"/>
  <c r="C444" i="58"/>
  <c r="E740" i="56"/>
  <c r="C983" i="56"/>
  <c r="D1162" i="56"/>
  <c r="E647" i="56"/>
  <c r="C489" i="56"/>
  <c r="G810" i="56"/>
  <c r="F105" i="58"/>
  <c r="G827" i="58"/>
  <c r="C503" i="40"/>
  <c r="C973" i="54"/>
  <c r="G774" i="54"/>
  <c r="E1169" i="58"/>
  <c r="D717" i="54"/>
  <c r="E150" i="40"/>
  <c r="E339" i="54"/>
  <c r="E614" i="56"/>
  <c r="C1080" i="54"/>
  <c r="D461" i="56"/>
  <c r="C1000" i="54"/>
  <c r="E1121" i="54"/>
  <c r="D45" i="58"/>
  <c r="F924" i="56"/>
  <c r="C79" i="56"/>
  <c r="C852" i="56"/>
  <c r="E1054" i="40"/>
  <c r="G884" i="56"/>
  <c r="C612" i="56"/>
  <c r="F1053" i="56"/>
  <c r="E824" i="58"/>
  <c r="G151" i="58"/>
  <c r="F1048" i="58"/>
  <c r="G372" i="56"/>
  <c r="F596" i="57"/>
  <c r="D116" i="56"/>
  <c r="G937" i="54"/>
  <c r="G39" i="40"/>
  <c r="F663" i="56"/>
  <c r="F1091" i="56"/>
  <c r="F1167" i="58"/>
  <c r="D523" i="56"/>
  <c r="C475" i="40"/>
  <c r="C593" i="54"/>
  <c r="E701" i="58"/>
  <c r="C58" i="54"/>
  <c r="D1174" i="58"/>
  <c r="G427" i="58"/>
  <c r="D663" i="54"/>
  <c r="C1070" i="54"/>
  <c r="E387" i="58"/>
  <c r="D364" i="57"/>
  <c r="C400" i="58"/>
  <c r="E353" i="57"/>
  <c r="E654" i="56"/>
  <c r="D453" i="54"/>
  <c r="C1080" i="56"/>
  <c r="D751" i="56"/>
  <c r="D180" i="54"/>
  <c r="G695" i="54"/>
  <c r="G1048" i="54"/>
  <c r="F47" i="54"/>
  <c r="F377" i="54"/>
  <c r="E45" i="57"/>
  <c r="D287" i="40"/>
  <c r="F523" i="57"/>
  <c r="E477" i="40"/>
  <c r="D446" i="54"/>
  <c r="G119" i="54"/>
  <c r="F434" i="58"/>
  <c r="E1006" i="54"/>
  <c r="F789" i="54"/>
  <c r="F1158" i="54"/>
  <c r="E1097" i="56"/>
  <c r="E544" i="56"/>
  <c r="D846" i="58"/>
  <c r="E233" i="58"/>
  <c r="D19" i="56"/>
  <c r="G649" i="54"/>
  <c r="E411" i="57"/>
  <c r="F34" i="56"/>
  <c r="F46" i="56"/>
  <c r="E569" i="56"/>
  <c r="E942" i="54"/>
  <c r="F374" i="56"/>
  <c r="F1042" i="58"/>
  <c r="F425" i="58"/>
  <c r="C977" i="56"/>
  <c r="G1025" i="56"/>
  <c r="C935" i="56"/>
  <c r="D612" i="54"/>
  <c r="E162" i="56"/>
  <c r="D567" i="56"/>
  <c r="G889" i="54"/>
  <c r="G566" i="58"/>
  <c r="C1039" i="54"/>
  <c r="G206" i="54"/>
  <c r="C484" i="57"/>
  <c r="E668" i="58"/>
  <c r="D369" i="56"/>
  <c r="E1078" i="56"/>
  <c r="G29" i="56"/>
  <c r="C490" i="57"/>
  <c r="E1077" i="56"/>
  <c r="G516" i="54"/>
  <c r="F656" i="56"/>
  <c r="F391" i="54"/>
  <c r="C37" i="56"/>
  <c r="G262" i="56"/>
  <c r="D111" i="54"/>
  <c r="E808" i="56"/>
  <c r="F458" i="54"/>
  <c r="F120" i="56"/>
  <c r="D713" i="54"/>
  <c r="G1089" i="56"/>
  <c r="C389" i="58"/>
  <c r="G637" i="56"/>
  <c r="E1087" i="56"/>
  <c r="F971" i="58"/>
  <c r="C1176" i="56"/>
  <c r="F451" i="54"/>
  <c r="C764" i="58"/>
  <c r="G350" i="40"/>
  <c r="D439" i="56"/>
  <c r="F1040" i="56"/>
  <c r="D303" i="54"/>
  <c r="E585" i="58"/>
  <c r="D243" i="54"/>
  <c r="F903" i="54"/>
  <c r="G190" i="54"/>
  <c r="F394" i="56"/>
  <c r="C249" i="57"/>
  <c r="D1115" i="54"/>
  <c r="E788" i="56"/>
  <c r="F613" i="56"/>
  <c r="F657" i="40"/>
  <c r="C120" i="56"/>
  <c r="C124" i="58"/>
  <c r="E439" i="54"/>
  <c r="C195" i="40"/>
  <c r="F1162" i="58"/>
  <c r="E710" i="56"/>
  <c r="D1089" i="56"/>
  <c r="F244" i="57"/>
  <c r="E444" i="57"/>
  <c r="F828" i="56"/>
  <c r="C879" i="56"/>
  <c r="F31" i="57"/>
  <c r="E281" i="57"/>
  <c r="E193" i="56"/>
  <c r="F972" i="58"/>
  <c r="G1076" i="54"/>
  <c r="C833" i="58"/>
  <c r="E531" i="56"/>
  <c r="C377" i="40"/>
  <c r="C1175" i="57"/>
  <c r="D391" i="57"/>
  <c r="C847" i="56"/>
  <c r="G422" i="58"/>
  <c r="G668" i="56"/>
  <c r="F349" i="56"/>
  <c r="D549" i="57"/>
  <c r="D636" i="56"/>
  <c r="F857" i="56"/>
  <c r="C764" i="56"/>
  <c r="C597" i="58"/>
  <c r="E914" i="57"/>
  <c r="G879" i="56"/>
  <c r="F624" i="56"/>
  <c r="D573" i="54"/>
  <c r="D549" i="56"/>
  <c r="E110" i="58"/>
  <c r="D1141" i="56"/>
  <c r="F1128" i="58"/>
  <c r="G777" i="56"/>
  <c r="C150" i="58"/>
  <c r="E285" i="58"/>
  <c r="D525" i="40"/>
  <c r="F364" i="56"/>
  <c r="E919" i="54"/>
  <c r="E1134" i="56"/>
  <c r="E492" i="57"/>
  <c r="G394" i="56"/>
  <c r="C879" i="40"/>
  <c r="F522" i="58"/>
  <c r="E593" i="54"/>
  <c r="D652" i="56"/>
  <c r="G67" i="54"/>
  <c r="G160" i="58"/>
  <c r="E273" i="54"/>
  <c r="F62" i="54"/>
  <c r="G852" i="56"/>
  <c r="G859" i="54"/>
  <c r="D380" i="54"/>
  <c r="C155" i="54"/>
  <c r="C349" i="56"/>
  <c r="C350" i="56"/>
  <c r="G1174" i="57"/>
  <c r="E350" i="58"/>
  <c r="G117" i="58"/>
  <c r="D155" i="54"/>
  <c r="C403" i="56"/>
  <c r="D521" i="54"/>
  <c r="G927" i="57"/>
  <c r="D566" i="54"/>
  <c r="D844" i="56"/>
  <c r="C946" i="56"/>
  <c r="F390" i="54"/>
  <c r="G846" i="56"/>
  <c r="G652" i="56"/>
  <c r="D180" i="56"/>
  <c r="D462" i="56"/>
  <c r="C744" i="58"/>
  <c r="G786" i="54"/>
  <c r="F1122" i="54"/>
  <c r="C576" i="40"/>
  <c r="E224" i="58"/>
  <c r="F924" i="57"/>
  <c r="G982" i="56"/>
  <c r="F363" i="54"/>
  <c r="D658" i="54"/>
  <c r="F992" i="56"/>
  <c r="E483" i="58"/>
  <c r="F285" i="40"/>
  <c r="G351" i="54"/>
  <c r="G880" i="56"/>
  <c r="E289" i="56"/>
  <c r="G963" i="54"/>
  <c r="E648" i="56"/>
  <c r="G95" i="56"/>
  <c r="D379" i="57"/>
  <c r="G358" i="58"/>
  <c r="F1075" i="56"/>
  <c r="G150" i="56"/>
  <c r="E1072" i="54"/>
  <c r="D193" i="56"/>
  <c r="D196" i="58"/>
  <c r="G679" i="56"/>
  <c r="C247" i="58"/>
  <c r="D744" i="56"/>
  <c r="F791" i="54"/>
  <c r="D132" i="58"/>
  <c r="F931" i="54"/>
  <c r="D531" i="56"/>
  <c r="D1043" i="57"/>
  <c r="D369" i="58"/>
  <c r="G776" i="58"/>
  <c r="E203" i="56"/>
  <c r="F389" i="58"/>
  <c r="C302" i="54"/>
  <c r="C518" i="57"/>
  <c r="C176" i="56"/>
  <c r="D858" i="54"/>
  <c r="E847" i="56"/>
  <c r="C845" i="54"/>
  <c r="G23" i="56"/>
  <c r="F283" i="54"/>
  <c r="G701" i="57"/>
  <c r="C837" i="54"/>
  <c r="C49" i="54"/>
  <c r="F906" i="56"/>
  <c r="G164" i="54"/>
  <c r="D870" i="56"/>
  <c r="C467" i="57"/>
  <c r="G335" i="56"/>
  <c r="D586" i="54"/>
  <c r="C632" i="54"/>
  <c r="D988" i="56"/>
  <c r="D525" i="57"/>
  <c r="F762" i="58"/>
  <c r="D1075" i="56"/>
  <c r="E1108" i="40"/>
  <c r="D1073" i="57"/>
  <c r="E219" i="56"/>
  <c r="E276" i="54"/>
  <c r="E612" i="56"/>
  <c r="F856" i="58"/>
  <c r="C114" i="54"/>
  <c r="E487" i="57"/>
  <c r="C833" i="57"/>
  <c r="E1101" i="54"/>
  <c r="E790" i="57"/>
  <c r="C918" i="56"/>
  <c r="E44" i="58"/>
  <c r="C384" i="40"/>
  <c r="G336" i="58"/>
  <c r="C958" i="54"/>
  <c r="E962" i="58"/>
  <c r="G782" i="54"/>
  <c r="C204" i="57"/>
  <c r="G939" i="40"/>
  <c r="G800" i="40"/>
  <c r="E402" i="57"/>
  <c r="E184" i="54"/>
  <c r="F453" i="56"/>
  <c r="G641" i="58"/>
  <c r="D681" i="58"/>
  <c r="C26" i="54"/>
  <c r="F695" i="56"/>
  <c r="C923" i="56"/>
  <c r="C714" i="54"/>
  <c r="D595" i="56"/>
  <c r="E1021" i="56"/>
  <c r="D774" i="54"/>
  <c r="F191" i="58"/>
  <c r="F786" i="56"/>
  <c r="E807" i="57"/>
  <c r="D1045" i="56"/>
  <c r="E599" i="54"/>
  <c r="F901" i="54"/>
  <c r="F865" i="57"/>
  <c r="G149" i="54"/>
  <c r="C675" i="54"/>
  <c r="C671" i="56"/>
  <c r="G1115" i="56"/>
  <c r="E430" i="56"/>
  <c r="F1131" i="58"/>
  <c r="F952" i="40"/>
  <c r="G1115" i="54"/>
  <c r="F1137" i="56"/>
  <c r="E547" i="56"/>
  <c r="E1099" i="58"/>
  <c r="G585" i="54"/>
  <c r="F1072" i="54"/>
  <c r="C924" i="56"/>
  <c r="F203" i="56"/>
  <c r="C624" i="40"/>
  <c r="F176" i="56"/>
  <c r="D574" i="58"/>
  <c r="E168" i="57"/>
  <c r="D833" i="58"/>
  <c r="C885" i="54"/>
  <c r="C648" i="54"/>
  <c r="E1054" i="58"/>
  <c r="G212" i="56"/>
  <c r="D349" i="56"/>
  <c r="D1142" i="56"/>
  <c r="F517" i="54"/>
  <c r="C405" i="54"/>
  <c r="D275" i="57"/>
  <c r="C41" i="58"/>
  <c r="G621" i="56"/>
  <c r="E1053" i="56"/>
  <c r="G807" i="56"/>
  <c r="F146" i="56"/>
  <c r="G173" i="58"/>
  <c r="G685" i="54"/>
  <c r="E762" i="54"/>
  <c r="D818" i="54"/>
  <c r="E149" i="54"/>
  <c r="C141" i="58"/>
  <c r="F128" i="57"/>
  <c r="C1130" i="56"/>
  <c r="G127" i="58"/>
  <c r="C387" i="58"/>
  <c r="G667" i="56"/>
  <c r="E838" i="56"/>
  <c r="D285" i="56"/>
  <c r="D1126" i="56"/>
  <c r="G1071" i="54"/>
  <c r="E517" i="54"/>
  <c r="D359" i="58"/>
  <c r="G199" i="56"/>
  <c r="G1126" i="56"/>
  <c r="C107" i="56"/>
  <c r="F842" i="54"/>
  <c r="E151" i="56"/>
  <c r="G158" i="54"/>
  <c r="G594" i="40"/>
  <c r="C530" i="58"/>
  <c r="E964" i="56"/>
  <c r="C332" i="54"/>
  <c r="D1049" i="56"/>
  <c r="E34" i="56"/>
  <c r="E219" i="54"/>
  <c r="D1010" i="56"/>
  <c r="F666" i="54"/>
  <c r="F959" i="57"/>
  <c r="F115" i="54"/>
  <c r="F458" i="57"/>
  <c r="G836" i="54"/>
  <c r="E834" i="58"/>
  <c r="E909" i="56"/>
  <c r="D649" i="57"/>
  <c r="D995" i="56"/>
  <c r="F576" i="58"/>
  <c r="D105" i="54"/>
  <c r="C777" i="56"/>
  <c r="C1113" i="58"/>
  <c r="D928" i="58"/>
  <c r="E788" i="58"/>
  <c r="G1184" i="54"/>
  <c r="D643" i="56"/>
  <c r="G127" i="56"/>
  <c r="E262" i="56"/>
  <c r="E75" i="58"/>
  <c r="E621" i="54"/>
  <c r="E519" i="56"/>
  <c r="D671" i="54"/>
  <c r="D1112" i="54"/>
  <c r="G327" i="56"/>
  <c r="G927" i="54"/>
  <c r="G792" i="58"/>
  <c r="E784" i="54"/>
  <c r="E983" i="58"/>
  <c r="C609" i="58"/>
  <c r="D74" i="56"/>
  <c r="G648" i="56"/>
  <c r="C643" i="58"/>
  <c r="C1117" i="54"/>
  <c r="G244" i="54"/>
  <c r="C81" i="54"/>
  <c r="G285" i="56"/>
  <c r="D840" i="54"/>
  <c r="E546" i="54"/>
  <c r="G333" i="57"/>
  <c r="C116" i="54"/>
  <c r="E961" i="56"/>
  <c r="C163" i="57"/>
  <c r="E822" i="58"/>
  <c r="G940" i="56"/>
  <c r="D1185" i="56"/>
  <c r="C744" i="54"/>
  <c r="F516" i="56"/>
  <c r="G784" i="56"/>
  <c r="F227" i="54"/>
  <c r="C883" i="54"/>
  <c r="D871" i="56"/>
  <c r="E470" i="40"/>
  <c r="G602" i="40"/>
  <c r="D1092" i="54"/>
  <c r="E524" i="57"/>
  <c r="C415" i="54"/>
  <c r="E1095" i="56"/>
  <c r="D893" i="54"/>
  <c r="F198" i="54"/>
  <c r="F265" i="58"/>
  <c r="F288" i="54"/>
  <c r="E452" i="56"/>
  <c r="E381" i="40"/>
  <c r="D665" i="57"/>
  <c r="D846" i="54"/>
  <c r="G888" i="40"/>
  <c r="G599" i="54"/>
  <c r="G488" i="40"/>
  <c r="G330" i="57"/>
  <c r="G423" i="56"/>
  <c r="G413" i="56"/>
  <c r="E663" i="40"/>
  <c r="F753" i="54"/>
  <c r="G882" i="58"/>
  <c r="D442" i="56"/>
  <c r="E102" i="57"/>
  <c r="D353" i="57"/>
  <c r="G698" i="40"/>
  <c r="D111" i="56"/>
  <c r="E906" i="58"/>
  <c r="D440" i="58"/>
  <c r="G697" i="56"/>
  <c r="C122" i="40"/>
  <c r="C250" i="58"/>
  <c r="D66" i="58"/>
  <c r="F88" i="54"/>
  <c r="E1106" i="58"/>
  <c r="C846" i="54"/>
  <c r="G887" i="56"/>
  <c r="C1060" i="56"/>
  <c r="E573" i="56"/>
  <c r="C596" i="57"/>
  <c r="E683" i="58"/>
  <c r="E164" i="54"/>
  <c r="F995" i="58"/>
  <c r="E1082" i="54"/>
  <c r="D807" i="54"/>
  <c r="G96" i="58"/>
  <c r="C654" i="57"/>
  <c r="G1067" i="56"/>
  <c r="C962" i="40"/>
  <c r="E163" i="58"/>
  <c r="F1047" i="54"/>
  <c r="C391" i="54"/>
  <c r="E1107" i="58"/>
  <c r="E105" i="54"/>
  <c r="D957" i="57"/>
  <c r="G395" i="56"/>
  <c r="D212" i="40"/>
  <c r="D254" i="58"/>
  <c r="E664" i="56"/>
  <c r="C1184" i="54"/>
  <c r="C907" i="54"/>
  <c r="D217" i="58"/>
  <c r="D234" i="58"/>
  <c r="F167" i="58"/>
  <c r="F37" i="56"/>
  <c r="D792" i="54"/>
  <c r="F926" i="56"/>
  <c r="E797" i="58"/>
  <c r="F928" i="56"/>
  <c r="C820" i="54"/>
  <c r="E1065" i="54"/>
  <c r="D193" i="57"/>
  <c r="D1102" i="56"/>
  <c r="G528" i="57"/>
  <c r="D1169" i="58"/>
  <c r="F808" i="56"/>
  <c r="E670" i="57"/>
  <c r="F1169" i="57"/>
  <c r="F662" i="54"/>
  <c r="C695" i="54"/>
  <c r="F481" i="57"/>
  <c r="G302" i="58"/>
  <c r="G1143" i="54"/>
  <c r="G211" i="56"/>
  <c r="F126" i="57"/>
  <c r="C135" i="57"/>
  <c r="G298" i="56"/>
  <c r="E440" i="56"/>
  <c r="C70" i="54"/>
  <c r="E1091" i="56"/>
  <c r="E32" i="54"/>
  <c r="F76" i="56"/>
  <c r="F970" i="56"/>
  <c r="G38" i="56"/>
  <c r="D726" i="40"/>
  <c r="D566" i="58"/>
  <c r="C86" i="54"/>
  <c r="D1138" i="58"/>
  <c r="E741" i="56"/>
  <c r="D104" i="56"/>
  <c r="E793" i="56"/>
  <c r="D217" i="40"/>
  <c r="D310" i="56"/>
  <c r="D64" i="56"/>
  <c r="D687" i="54"/>
  <c r="E556" i="56"/>
  <c r="D80" i="40"/>
  <c r="E516" i="56"/>
  <c r="D805" i="54"/>
  <c r="E856" i="57"/>
  <c r="F1003" i="54"/>
  <c r="E358" i="58"/>
  <c r="E185" i="54"/>
  <c r="D221" i="40"/>
  <c r="G401" i="56"/>
  <c r="C716" i="54"/>
  <c r="F777" i="56"/>
  <c r="G150" i="40"/>
  <c r="E334" i="54"/>
  <c r="F1031" i="54"/>
  <c r="E1048" i="54"/>
  <c r="E88" i="56"/>
  <c r="F267" i="56"/>
  <c r="C967" i="56"/>
  <c r="E386" i="54"/>
  <c r="C1043" i="56"/>
  <c r="D548" i="54"/>
  <c r="C971" i="56"/>
  <c r="E1062" i="57"/>
  <c r="D302" i="57"/>
  <c r="D107" i="57"/>
  <c r="C352" i="58"/>
  <c r="E784" i="40"/>
  <c r="C1101" i="56"/>
  <c r="F963" i="54"/>
  <c r="E281" i="56"/>
  <c r="E1147" i="54"/>
  <c r="E723" i="57"/>
  <c r="F622" i="40"/>
  <c r="C298" i="54"/>
  <c r="G28" i="58"/>
  <c r="C1114" i="54"/>
  <c r="G211" i="58"/>
  <c r="F295" i="56"/>
  <c r="F616" i="56"/>
  <c r="D477" i="57"/>
  <c r="E658" i="58"/>
  <c r="G72" i="58"/>
  <c r="F126" i="56"/>
  <c r="F1176" i="40"/>
  <c r="C152" i="54"/>
  <c r="F411" i="58"/>
  <c r="C471" i="56"/>
  <c r="C420" i="57"/>
  <c r="F175" i="56"/>
  <c r="D463" i="58"/>
  <c r="D619" i="54"/>
  <c r="C695" i="56"/>
  <c r="D21" i="58"/>
  <c r="C361" i="56"/>
  <c r="D724" i="40"/>
  <c r="G896" i="56"/>
  <c r="C1023" i="54"/>
  <c r="E1193" i="58"/>
  <c r="F469" i="57"/>
  <c r="C864" i="56"/>
  <c r="D213" i="54"/>
  <c r="E1191" i="57"/>
  <c r="D677" i="54"/>
  <c r="C197" i="58"/>
  <c r="G387" i="58"/>
  <c r="D249" i="54"/>
  <c r="E735" i="56"/>
  <c r="D160" i="54"/>
  <c r="G534" i="40"/>
  <c r="G672" i="57"/>
  <c r="E281" i="40"/>
  <c r="G1125" i="54"/>
  <c r="D1036" i="57"/>
  <c r="E290" i="54"/>
  <c r="D385" i="57"/>
  <c r="D373" i="54"/>
  <c r="G365" i="54"/>
  <c r="E832" i="58"/>
  <c r="E521" i="54"/>
  <c r="D859" i="56"/>
  <c r="G700" i="56"/>
  <c r="C192" i="40"/>
  <c r="C426" i="54"/>
  <c r="G277" i="58"/>
  <c r="G976" i="54"/>
  <c r="F574" i="58"/>
  <c r="C384" i="58"/>
  <c r="C222" i="54"/>
  <c r="F648" i="54"/>
  <c r="D516" i="40"/>
  <c r="G1000" i="56"/>
  <c r="D115" i="58"/>
  <c r="C372" i="56"/>
  <c r="G783" i="56"/>
  <c r="C268" i="58"/>
  <c r="E1158" i="57"/>
  <c r="E748" i="54"/>
  <c r="C378" i="58"/>
  <c r="F279" i="54"/>
  <c r="F677" i="54"/>
  <c r="E241" i="54"/>
  <c r="C779" i="54"/>
  <c r="D1092" i="58"/>
  <c r="C976" i="54"/>
  <c r="D580" i="54"/>
  <c r="G828" i="54"/>
  <c r="E605" i="56"/>
  <c r="G44" i="54"/>
  <c r="D171" i="54"/>
  <c r="G290" i="56"/>
  <c r="G1003" i="56"/>
  <c r="F1026" i="56"/>
  <c r="G39" i="56"/>
  <c r="C1005" i="56"/>
  <c r="G1042" i="54"/>
  <c r="D723" i="58"/>
  <c r="F534" i="56"/>
  <c r="D280" i="58"/>
  <c r="E371" i="54"/>
  <c r="D997" i="56"/>
  <c r="D95" i="54"/>
  <c r="C394" i="54"/>
  <c r="E115" i="57"/>
  <c r="G638" i="56"/>
  <c r="F219" i="54"/>
  <c r="D873" i="56"/>
  <c r="G288" i="58"/>
  <c r="E871" i="56"/>
  <c r="D762" i="56"/>
  <c r="F1082" i="54"/>
  <c r="G780" i="56"/>
  <c r="E1009" i="57"/>
  <c r="G362" i="56"/>
  <c r="D219" i="56"/>
  <c r="F1125" i="56"/>
  <c r="C765" i="56"/>
  <c r="G1151" i="57"/>
  <c r="E655" i="56"/>
  <c r="F968" i="40"/>
  <c r="E735" i="58"/>
  <c r="D388" i="56"/>
  <c r="C513" i="54"/>
  <c r="E875" i="54"/>
  <c r="D437" i="54"/>
  <c r="E277" i="56"/>
  <c r="C180" i="57"/>
  <c r="C972" i="58"/>
  <c r="E657" i="40"/>
  <c r="D894" i="54"/>
  <c r="G36" i="54"/>
  <c r="C945" i="58"/>
  <c r="G880" i="54"/>
  <c r="D962" i="54"/>
  <c r="F265" i="56"/>
  <c r="D369" i="54"/>
  <c r="E119" i="54"/>
  <c r="C476" i="54"/>
  <c r="C444" i="54"/>
  <c r="E425" i="56"/>
  <c r="G969" i="56"/>
  <c r="F83" i="58"/>
  <c r="C878" i="56"/>
  <c r="E597" i="54"/>
  <c r="C947" i="58"/>
  <c r="C467" i="58"/>
  <c r="G303" i="54"/>
  <c r="E1187" i="56"/>
  <c r="G614" i="54"/>
  <c r="D439" i="54"/>
  <c r="C906" i="54"/>
  <c r="G908" i="56"/>
  <c r="E24" i="56"/>
  <c r="G30" i="58"/>
  <c r="F229" i="58"/>
  <c r="D985" i="54"/>
  <c r="C237" i="58"/>
  <c r="F413" i="56"/>
  <c r="G116" i="54"/>
  <c r="F922" i="58"/>
  <c r="G789" i="56"/>
  <c r="C1088" i="56"/>
  <c r="F49" i="56"/>
  <c r="C194" i="54"/>
  <c r="C170" i="58"/>
  <c r="C1041" i="58"/>
  <c r="D940" i="56"/>
  <c r="G137" i="54"/>
  <c r="C228" i="58"/>
  <c r="E1051" i="54"/>
  <c r="E889" i="56"/>
  <c r="E763" i="58"/>
  <c r="G121" i="56"/>
  <c r="F496" i="58"/>
  <c r="E375" i="54"/>
  <c r="D961" i="58"/>
  <c r="D429" i="56"/>
  <c r="F172" i="54"/>
  <c r="F632" i="58"/>
  <c r="D233" i="54"/>
  <c r="E1010" i="57"/>
  <c r="D428" i="54"/>
  <c r="F429" i="56"/>
  <c r="G391" i="54"/>
  <c r="C404" i="54"/>
  <c r="F753" i="40"/>
  <c r="G923" i="56"/>
  <c r="E349" i="54"/>
  <c r="C1065" i="56"/>
  <c r="F404" i="56"/>
  <c r="G212" i="54"/>
  <c r="F448" i="56"/>
  <c r="F37" i="54"/>
  <c r="E558" i="54"/>
  <c r="E1095" i="58"/>
  <c r="G1089" i="54"/>
  <c r="E345" i="58"/>
  <c r="G354" i="57"/>
  <c r="G1199" i="54"/>
  <c r="F1101" i="54"/>
  <c r="E912" i="56"/>
  <c r="G357" i="40"/>
  <c r="E890" i="40"/>
  <c r="F1008" i="54"/>
  <c r="G629" i="56"/>
  <c r="F1060" i="58"/>
  <c r="D345" i="54"/>
  <c r="C730" i="54"/>
  <c r="D1085" i="58"/>
  <c r="F503" i="40"/>
  <c r="E639" i="54"/>
  <c r="D90" i="54"/>
  <c r="C894" i="54"/>
  <c r="E928" i="57"/>
  <c r="G1137" i="56"/>
  <c r="D681" i="54"/>
  <c r="E723" i="40"/>
  <c r="E58" i="54"/>
  <c r="E1167" i="54"/>
  <c r="D630" i="56"/>
  <c r="F24" i="54"/>
  <c r="D54" i="54"/>
  <c r="C232" i="56"/>
  <c r="D649" i="54"/>
  <c r="G867" i="56"/>
  <c r="C59" i="57"/>
  <c r="C519" i="57"/>
  <c r="E1032" i="56"/>
  <c r="C179" i="54"/>
  <c r="C385" i="56"/>
  <c r="E692" i="58"/>
  <c r="C1083" i="56"/>
  <c r="C289" i="58"/>
  <c r="F726" i="54"/>
  <c r="F659" i="56"/>
  <c r="F485" i="58"/>
  <c r="G286" i="54"/>
  <c r="E241" i="57"/>
  <c r="D172" i="56"/>
  <c r="C483" i="57"/>
  <c r="E431" i="54"/>
  <c r="D667" i="54"/>
  <c r="G979" i="56"/>
  <c r="C778" i="54"/>
  <c r="C584" i="54"/>
  <c r="E1048" i="57"/>
  <c r="E324" i="58"/>
  <c r="E297" i="58"/>
  <c r="D446" i="56"/>
  <c r="G740" i="58"/>
  <c r="C1122" i="56"/>
  <c r="E52" i="56"/>
  <c r="C478" i="40"/>
  <c r="E192" i="54"/>
  <c r="D262" i="56"/>
  <c r="F636" i="56"/>
  <c r="D826" i="56"/>
  <c r="G990" i="58"/>
  <c r="F1170" i="40"/>
  <c r="C938" i="54"/>
  <c r="G500" i="56"/>
  <c r="E719" i="58"/>
  <c r="D144" i="58"/>
  <c r="E935" i="56"/>
  <c r="C696" i="56"/>
  <c r="C805" i="56"/>
  <c r="D484" i="40"/>
  <c r="G785" i="56"/>
  <c r="E663" i="58"/>
  <c r="E1136" i="56"/>
  <c r="D944" i="58"/>
  <c r="D202" i="56"/>
  <c r="G480" i="40"/>
  <c r="D662" i="54"/>
  <c r="G369" i="54"/>
  <c r="G806" i="56"/>
  <c r="E480" i="40"/>
  <c r="C1125" i="54"/>
  <c r="D653" i="56"/>
  <c r="D595" i="54"/>
  <c r="D677" i="56"/>
  <c r="C790" i="54"/>
  <c r="D161" i="56"/>
  <c r="G25" i="58"/>
  <c r="E575" i="54"/>
  <c r="G1048" i="56"/>
  <c r="E1085" i="56"/>
  <c r="D100" i="54"/>
  <c r="E33" i="40"/>
  <c r="E1042" i="58"/>
  <c r="F82" i="56"/>
  <c r="G154" i="58"/>
  <c r="G1139" i="56"/>
  <c r="G138" i="54"/>
  <c r="G215" i="56"/>
  <c r="G734" i="57"/>
  <c r="G171" i="56"/>
  <c r="F270" i="58"/>
  <c r="C678" i="54"/>
  <c r="F749" i="56"/>
  <c r="E1120" i="58"/>
  <c r="F365" i="56"/>
  <c r="D197" i="40"/>
  <c r="D855" i="40"/>
  <c r="G1127" i="57"/>
  <c r="E613" i="56"/>
  <c r="G1020" i="54"/>
  <c r="C160" i="54"/>
  <c r="F727" i="40"/>
  <c r="D1196" i="56"/>
  <c r="C705" i="54"/>
  <c r="C731" i="56"/>
  <c r="G916" i="54"/>
  <c r="D98" i="54"/>
  <c r="C679" i="56"/>
  <c r="E598" i="54"/>
  <c r="C437" i="58"/>
  <c r="G374" i="54"/>
  <c r="C989" i="54"/>
  <c r="C597" i="40"/>
  <c r="E749" i="57"/>
  <c r="D110" i="56"/>
  <c r="E1151" i="54"/>
  <c r="G723" i="57"/>
  <c r="D938" i="56"/>
  <c r="G211" i="57"/>
  <c r="F97" i="57"/>
  <c r="C735" i="56"/>
  <c r="F778" i="56"/>
  <c r="F614" i="54"/>
  <c r="G798" i="56"/>
  <c r="D852" i="54"/>
  <c r="C692" i="56"/>
  <c r="E1126" i="58"/>
  <c r="C604" i="56"/>
  <c r="D766" i="54"/>
  <c r="F577" i="56"/>
  <c r="D752" i="57"/>
  <c r="G1052" i="54"/>
  <c r="D300" i="58"/>
  <c r="D432" i="56"/>
  <c r="C1031" i="56"/>
  <c r="F184" i="40"/>
  <c r="F988" i="54"/>
  <c r="C200" i="57"/>
  <c r="F501" i="58"/>
  <c r="F89" i="56"/>
  <c r="E138" i="58"/>
  <c r="D539" i="54"/>
  <c r="F39" i="58"/>
  <c r="F99" i="57"/>
  <c r="G448" i="58"/>
  <c r="E922" i="56"/>
  <c r="C539" i="58"/>
  <c r="D463" i="57"/>
  <c r="G296" i="57"/>
  <c r="F741" i="57"/>
  <c r="E1045" i="56"/>
  <c r="C290" i="58"/>
  <c r="E130" i="54"/>
  <c r="F413" i="54"/>
  <c r="E388" i="58"/>
  <c r="F980" i="54"/>
  <c r="F684" i="54"/>
  <c r="F383" i="56"/>
  <c r="D828" i="58"/>
  <c r="F694" i="54"/>
  <c r="D720" i="54"/>
  <c r="C148" i="58"/>
  <c r="E54" i="54"/>
  <c r="F1101" i="56"/>
  <c r="F1085" i="54"/>
  <c r="C908" i="56"/>
  <c r="E969" i="56"/>
  <c r="F102" i="56"/>
  <c r="G862" i="54"/>
  <c r="G594" i="58"/>
  <c r="C399" i="56"/>
  <c r="G986" i="56"/>
  <c r="E958" i="58"/>
  <c r="D560" i="54"/>
  <c r="C978" i="56"/>
  <c r="C920" i="54"/>
  <c r="D281" i="56"/>
  <c r="D215" i="56"/>
  <c r="C549" i="57"/>
  <c r="G888" i="54"/>
  <c r="D1087" i="58"/>
  <c r="D888" i="56"/>
  <c r="C326" i="58"/>
  <c r="E212" i="54"/>
  <c r="D908" i="58"/>
  <c r="G1069" i="56"/>
  <c r="G965" i="56"/>
  <c r="E512" i="56"/>
  <c r="D387" i="56"/>
  <c r="F767" i="57"/>
  <c r="C46" i="56"/>
  <c r="E61" i="58"/>
  <c r="C688" i="57"/>
  <c r="E724" i="54"/>
  <c r="G136" i="56"/>
  <c r="C704" i="54"/>
  <c r="D1143" i="58"/>
  <c r="D80" i="56"/>
  <c r="C598" i="56"/>
  <c r="G356" i="56"/>
  <c r="G908" i="57"/>
  <c r="E627" i="58"/>
  <c r="F1156" i="54"/>
  <c r="D712" i="54"/>
  <c r="C453" i="57"/>
  <c r="F462" i="58"/>
  <c r="D81" i="56"/>
  <c r="E905" i="57"/>
  <c r="F1071" i="56"/>
  <c r="E507" i="54"/>
  <c r="D119" i="54"/>
  <c r="E1154" i="54"/>
  <c r="D251" i="54"/>
  <c r="G765" i="58"/>
  <c r="D769" i="57"/>
  <c r="E630" i="58"/>
  <c r="F689" i="56"/>
  <c r="G100" i="54"/>
  <c r="D867" i="56"/>
  <c r="F185" i="54"/>
  <c r="C509" i="40"/>
  <c r="F684" i="56"/>
  <c r="G1175" i="54"/>
  <c r="F565" i="54"/>
  <c r="D420" i="56"/>
  <c r="C55" i="54"/>
  <c r="E411" i="56"/>
  <c r="E123" i="58"/>
  <c r="G490" i="57"/>
  <c r="D1101" i="58"/>
  <c r="D199" i="57"/>
  <c r="D204" i="40"/>
  <c r="F150" i="56"/>
  <c r="E762" i="56"/>
  <c r="C73" i="58"/>
  <c r="G676" i="57"/>
  <c r="G705" i="58"/>
  <c r="E864" i="54"/>
  <c r="G87" i="54"/>
  <c r="D68" i="54"/>
  <c r="D282" i="40"/>
  <c r="C519" i="54"/>
  <c r="E71" i="58"/>
  <c r="D743" i="58"/>
  <c r="F159" i="58"/>
  <c r="D303" i="56"/>
  <c r="F1011" i="54"/>
  <c r="G1028" i="56"/>
  <c r="C452" i="54"/>
  <c r="F954" i="56"/>
  <c r="F430" i="56"/>
  <c r="F148" i="56"/>
  <c r="C1044" i="54"/>
  <c r="G626" i="54"/>
  <c r="E914" i="56"/>
  <c r="E766" i="58"/>
  <c r="G20" i="56"/>
  <c r="C849" i="56"/>
  <c r="C1075" i="58"/>
  <c r="E441" i="57"/>
  <c r="F1119" i="54"/>
  <c r="F1125" i="58"/>
  <c r="C1035" i="58"/>
  <c r="E235" i="56"/>
  <c r="C399" i="54"/>
  <c r="D657" i="56"/>
  <c r="C392" i="40"/>
  <c r="G904" i="58"/>
  <c r="F188" i="54"/>
  <c r="F610" i="54"/>
  <c r="D942" i="40"/>
  <c r="D1155" i="57"/>
  <c r="E1101" i="56"/>
  <c r="D789" i="56"/>
  <c r="E381" i="58"/>
  <c r="C351" i="56"/>
  <c r="D295" i="56"/>
  <c r="E716" i="58"/>
  <c r="C425" i="56"/>
  <c r="F1165" i="40"/>
  <c r="G423" i="58"/>
  <c r="E863" i="56"/>
  <c r="G585" i="57"/>
  <c r="E29" i="57"/>
  <c r="G457" i="56"/>
  <c r="G429" i="57"/>
  <c r="F584" i="56"/>
  <c r="E483" i="56"/>
  <c r="D158" i="54"/>
  <c r="E1094" i="54"/>
  <c r="G442" i="40"/>
  <c r="D808" i="56"/>
  <c r="F431" i="54"/>
  <c r="C854" i="56"/>
  <c r="G98" i="57"/>
  <c r="D259" i="56"/>
  <c r="C583" i="54"/>
  <c r="F416" i="57"/>
  <c r="C899" i="54"/>
  <c r="E1030" i="54"/>
  <c r="F1170" i="56"/>
  <c r="E713" i="56"/>
  <c r="E1111" i="54"/>
  <c r="C575" i="56"/>
  <c r="F517" i="56"/>
  <c r="E250" i="57"/>
  <c r="C1082" i="58"/>
  <c r="G395" i="58"/>
  <c r="D604" i="54"/>
  <c r="G70" i="54"/>
  <c r="F698" i="56"/>
  <c r="C740" i="56"/>
  <c r="F1084" i="58"/>
  <c r="E397" i="56"/>
  <c r="C935" i="57"/>
  <c r="F410" i="58"/>
  <c r="F206" i="56"/>
  <c r="C616" i="58"/>
  <c r="F1141" i="54"/>
  <c r="D261" i="56"/>
  <c r="C1056" i="56"/>
  <c r="D504" i="58"/>
  <c r="D1200" i="58"/>
  <c r="D482" i="57"/>
  <c r="G415" i="58"/>
  <c r="F1185" i="56"/>
  <c r="C518" i="54"/>
  <c r="F1109" i="54"/>
  <c r="C379" i="57"/>
  <c r="D169" i="58"/>
  <c r="E461" i="57"/>
  <c r="G30" i="54"/>
  <c r="G150" i="54"/>
  <c r="F401" i="58"/>
  <c r="G676" i="58"/>
  <c r="E749" i="56"/>
  <c r="F1191" i="54"/>
  <c r="G129" i="54"/>
  <c r="C392" i="57"/>
  <c r="C337" i="56"/>
  <c r="F904" i="54"/>
  <c r="C674" i="56"/>
  <c r="D728" i="54"/>
  <c r="C206" i="54"/>
  <c r="E952" i="56"/>
  <c r="F593" i="57"/>
  <c r="G337" i="58"/>
  <c r="F1127" i="54"/>
  <c r="G390" i="40"/>
  <c r="F448" i="57"/>
  <c r="G287" i="56"/>
  <c r="F674" i="56"/>
  <c r="D277" i="54"/>
  <c r="F530" i="57"/>
  <c r="F1145" i="54"/>
  <c r="G820" i="56"/>
  <c r="E713" i="40"/>
  <c r="F300" i="58"/>
  <c r="F724" i="56"/>
  <c r="E910" i="56"/>
  <c r="G436" i="56"/>
  <c r="F377" i="40"/>
  <c r="E487" i="58"/>
  <c r="G834" i="56"/>
  <c r="C488" i="58"/>
  <c r="E756" i="58"/>
  <c r="G299" i="54"/>
  <c r="F237" i="56"/>
  <c r="C342" i="58"/>
  <c r="D172" i="54"/>
  <c r="G927" i="58"/>
  <c r="D748" i="57"/>
  <c r="G96" i="56"/>
  <c r="D886" i="56"/>
  <c r="C134" i="56"/>
  <c r="F776" i="54"/>
  <c r="F498" i="40"/>
  <c r="C112" i="58"/>
  <c r="E403" i="58"/>
  <c r="F1084" i="57"/>
  <c r="G792" i="56"/>
  <c r="G1063" i="54"/>
  <c r="G1165" i="54"/>
  <c r="G806" i="54"/>
  <c r="C191" i="58"/>
  <c r="E800" i="58"/>
  <c r="F1117" i="54"/>
  <c r="C741" i="54"/>
  <c r="F350" i="54"/>
  <c r="C713" i="58"/>
  <c r="C612" i="54"/>
  <c r="C124" i="54"/>
  <c r="E636" i="57"/>
  <c r="C902" i="57"/>
  <c r="G1073" i="56"/>
  <c r="E218" i="40"/>
  <c r="G955" i="54"/>
  <c r="E1145" i="54"/>
  <c r="F508" i="54"/>
  <c r="D363" i="56"/>
  <c r="C247" i="56"/>
  <c r="C1134" i="56"/>
  <c r="D668" i="54"/>
  <c r="G342" i="56"/>
  <c r="F28" i="56"/>
  <c r="E72" i="58"/>
  <c r="F446" i="40"/>
  <c r="E383" i="54"/>
  <c r="G741" i="56"/>
  <c r="G978" i="58"/>
  <c r="F609" i="56"/>
  <c r="G26" i="54"/>
  <c r="D780" i="58"/>
  <c r="G526" i="54"/>
  <c r="E898" i="56"/>
  <c r="C332" i="58"/>
  <c r="G258" i="58"/>
  <c r="E999" i="54"/>
  <c r="C291" i="58"/>
  <c r="C917" i="54"/>
  <c r="D857" i="56"/>
  <c r="D894" i="56"/>
  <c r="C538" i="58"/>
  <c r="F219" i="40"/>
  <c r="G1176" i="56"/>
  <c r="G45" i="54"/>
  <c r="C720" i="54"/>
  <c r="E683" i="57"/>
  <c r="F595" i="56"/>
  <c r="G115" i="56"/>
  <c r="F30" i="56"/>
  <c r="F440" i="58"/>
  <c r="C858" i="54"/>
  <c r="G1193" i="57"/>
  <c r="F889" i="57"/>
  <c r="D775" i="54"/>
  <c r="G277" i="57"/>
  <c r="F507" i="54"/>
  <c r="F602" i="57"/>
  <c r="D102" i="58"/>
  <c r="F461" i="56"/>
  <c r="C213" i="58"/>
  <c r="E760" i="58"/>
  <c r="D884" i="54"/>
  <c r="G632" i="57"/>
  <c r="G541" i="57"/>
  <c r="D1029" i="56"/>
  <c r="E332" i="54"/>
  <c r="D243" i="58"/>
  <c r="G793" i="40"/>
  <c r="F422" i="54"/>
  <c r="G901" i="56"/>
  <c r="D343" i="56"/>
  <c r="G1000" i="58"/>
  <c r="D526" i="58"/>
  <c r="G131" i="58"/>
  <c r="F396" i="56"/>
  <c r="D141" i="56"/>
  <c r="G234" i="58"/>
  <c r="C132" i="54"/>
  <c r="E978" i="54"/>
  <c r="F482" i="56"/>
  <c r="G1132" i="54"/>
  <c r="F172" i="58"/>
  <c r="F555" i="58"/>
  <c r="F1075" i="54"/>
  <c r="G578" i="56"/>
  <c r="G586" i="56"/>
  <c r="C751" i="54"/>
  <c r="D1027" i="56"/>
  <c r="E942" i="58"/>
  <c r="E106" i="56"/>
  <c r="C307" i="56"/>
  <c r="G302" i="56"/>
  <c r="G202" i="54"/>
  <c r="F612" i="40"/>
  <c r="G803" i="56"/>
  <c r="D461" i="54"/>
  <c r="G395" i="54"/>
  <c r="F1023" i="56"/>
  <c r="D183" i="57"/>
  <c r="G1157" i="56"/>
  <c r="G365" i="56"/>
  <c r="E527" i="54"/>
  <c r="G428" i="58"/>
  <c r="D62" i="58"/>
  <c r="C656" i="54"/>
  <c r="E156" i="56"/>
  <c r="D1023" i="56"/>
  <c r="F437" i="54"/>
  <c r="F134" i="54"/>
  <c r="C69" i="54"/>
  <c r="D63" i="54"/>
  <c r="G642" i="40"/>
  <c r="G63" i="58"/>
  <c r="F106" i="54"/>
  <c r="D957" i="58"/>
  <c r="G329" i="56"/>
  <c r="D638" i="56"/>
  <c r="C697" i="54"/>
  <c r="G441" i="56"/>
  <c r="F156" i="58"/>
  <c r="F1087" i="56"/>
  <c r="F101" i="56"/>
  <c r="C1084" i="58"/>
  <c r="E66" i="54"/>
  <c r="F830" i="56"/>
  <c r="E467" i="57"/>
  <c r="G832" i="54"/>
  <c r="E267" i="54"/>
  <c r="E349" i="58"/>
  <c r="C400" i="54"/>
  <c r="F496" i="54"/>
  <c r="C19" i="56"/>
  <c r="C1060" i="58"/>
  <c r="E64" i="56"/>
  <c r="C481" i="58"/>
  <c r="G777" i="54"/>
  <c r="C650" i="56"/>
  <c r="G1191" i="56"/>
  <c r="E560" i="56"/>
  <c r="E612" i="54"/>
  <c r="E96" i="40"/>
  <c r="D590" i="54"/>
  <c r="F655" i="56"/>
  <c r="F54" i="54"/>
  <c r="G24" i="56"/>
  <c r="E659" i="57"/>
  <c r="F261" i="58"/>
  <c r="C52" i="40"/>
  <c r="C905" i="57"/>
  <c r="F1167" i="54"/>
  <c r="D1159" i="56"/>
  <c r="C613" i="56"/>
  <c r="E1168" i="58"/>
  <c r="E522" i="56"/>
  <c r="C1051" i="54"/>
  <c r="C694" i="58"/>
  <c r="F411" i="54"/>
  <c r="D585" i="54"/>
  <c r="G289" i="56"/>
  <c r="E864" i="58"/>
  <c r="D833" i="56"/>
  <c r="F888" i="56"/>
  <c r="E811" i="56"/>
  <c r="D1026" i="56"/>
  <c r="F937" i="54"/>
  <c r="E1051" i="56"/>
  <c r="F412" i="54"/>
  <c r="G992" i="54"/>
  <c r="C344" i="40"/>
  <c r="C266" i="57"/>
  <c r="D324" i="54"/>
  <c r="C267" i="54"/>
  <c r="C616" i="40"/>
  <c r="C831" i="54"/>
  <c r="E73" i="56"/>
  <c r="C233" i="57"/>
  <c r="G379" i="56"/>
  <c r="F172" i="56"/>
  <c r="D908" i="56"/>
  <c r="D107" i="58"/>
  <c r="E49" i="57"/>
  <c r="E917" i="54"/>
  <c r="G263" i="56"/>
  <c r="E139" i="58"/>
  <c r="C487" i="57"/>
  <c r="F264" i="58"/>
  <c r="C722" i="56"/>
  <c r="F1167" i="56"/>
  <c r="G814" i="56"/>
  <c r="G467" i="58"/>
  <c r="G160" i="56"/>
  <c r="D334" i="56"/>
  <c r="D386" i="56"/>
  <c r="E927" i="56"/>
  <c r="G624" i="58"/>
  <c r="D245" i="56"/>
  <c r="D459" i="54"/>
  <c r="D311" i="58"/>
  <c r="E565" i="56"/>
  <c r="F1134" i="54"/>
  <c r="F395" i="54"/>
  <c r="G930" i="56"/>
  <c r="G68" i="54"/>
  <c r="E1132" i="54"/>
  <c r="G381" i="57"/>
  <c r="D740" i="54"/>
  <c r="E694" i="56"/>
  <c r="C44" i="54"/>
  <c r="D233" i="58"/>
  <c r="E47" i="40"/>
  <c r="D454" i="57"/>
  <c r="E586" i="58"/>
  <c r="G972" i="56"/>
  <c r="G659" i="56"/>
  <c r="G534" i="57"/>
  <c r="G68" i="58"/>
  <c r="E949" i="54"/>
  <c r="E927" i="57"/>
  <c r="E866" i="56"/>
  <c r="G71" i="58"/>
  <c r="D507" i="58"/>
  <c r="G870" i="56"/>
  <c r="F356" i="54"/>
  <c r="C358" i="58"/>
  <c r="D329" i="54"/>
  <c r="E65" i="56"/>
  <c r="D201" i="54"/>
  <c r="C1013" i="58"/>
  <c r="F1192" i="54"/>
  <c r="D670" i="58"/>
  <c r="C664" i="57"/>
  <c r="D196" i="56"/>
  <c r="F792" i="54"/>
  <c r="D558" i="57"/>
  <c r="F927" i="54"/>
  <c r="G822" i="54"/>
  <c r="D306" i="58"/>
  <c r="C1028" i="58"/>
  <c r="D72" i="54"/>
  <c r="G65" i="58"/>
  <c r="G1077" i="56"/>
  <c r="E254" i="54"/>
  <c r="D715" i="58"/>
  <c r="G913" i="54"/>
  <c r="E102" i="56"/>
  <c r="F628" i="54"/>
  <c r="E232" i="54"/>
  <c r="F177" i="56"/>
  <c r="E76" i="58"/>
  <c r="F35" i="54"/>
  <c r="D782" i="56"/>
  <c r="E736" i="54"/>
  <c r="E1118" i="58"/>
  <c r="D275" i="56"/>
  <c r="E283" i="56"/>
  <c r="D567" i="58"/>
  <c r="C621" i="58"/>
  <c r="E857" i="56"/>
  <c r="C745" i="56"/>
  <c r="E750" i="57"/>
  <c r="F1049" i="57"/>
  <c r="E149" i="57"/>
  <c r="E826" i="54"/>
  <c r="C113" i="56"/>
  <c r="G955" i="56"/>
  <c r="F105" i="56"/>
  <c r="G478" i="54"/>
  <c r="F459" i="40"/>
  <c r="G254" i="54"/>
  <c r="G63" i="54"/>
  <c r="G426" i="54"/>
  <c r="G568" i="58"/>
  <c r="F805" i="57"/>
  <c r="E669" i="58"/>
  <c r="D721" i="56"/>
  <c r="C728" i="57"/>
  <c r="D410" i="58"/>
  <c r="E379" i="54"/>
  <c r="G221" i="58"/>
  <c r="G40" i="54"/>
  <c r="F327" i="57"/>
  <c r="G878" i="56"/>
  <c r="F214" i="54"/>
  <c r="D122" i="58"/>
  <c r="G100" i="56"/>
  <c r="D335" i="56"/>
  <c r="F1087" i="54"/>
  <c r="C921" i="56"/>
  <c r="E737" i="54"/>
  <c r="E430" i="54"/>
  <c r="F783" i="54"/>
  <c r="F431" i="56"/>
  <c r="F578" i="56"/>
  <c r="D1067" i="54"/>
  <c r="G1057" i="58"/>
  <c r="G984" i="57"/>
  <c r="F56" i="56"/>
  <c r="C811" i="54"/>
  <c r="E60" i="56"/>
  <c r="D962" i="56"/>
  <c r="F624" i="54"/>
  <c r="C1135" i="56"/>
  <c r="C211" i="58"/>
  <c r="G1165" i="56"/>
  <c r="D747" i="56"/>
  <c r="G152" i="54"/>
  <c r="D837" i="54"/>
  <c r="D710" i="54"/>
  <c r="E717" i="57"/>
  <c r="F905" i="58"/>
  <c r="D1067" i="40"/>
  <c r="C96" i="54"/>
  <c r="F1037" i="56"/>
  <c r="D682" i="56"/>
  <c r="D951" i="56"/>
  <c r="E1023" i="56"/>
  <c r="G848" i="54"/>
  <c r="G81" i="56"/>
  <c r="C1109" i="58"/>
  <c r="E574" i="56"/>
  <c r="G821" i="56"/>
  <c r="F1152" i="56"/>
  <c r="G441" i="58"/>
  <c r="C305" i="54"/>
  <c r="C1007" i="56"/>
  <c r="D980" i="40"/>
  <c r="F1158" i="57"/>
  <c r="C783" i="56"/>
  <c r="E939" i="57"/>
  <c r="C393" i="54"/>
  <c r="E463" i="56"/>
  <c r="C192" i="56"/>
  <c r="E178" i="40"/>
  <c r="G152" i="56"/>
  <c r="F225" i="58"/>
  <c r="E1130" i="56"/>
  <c r="D382" i="56"/>
  <c r="E1123" i="40"/>
  <c r="D1155" i="54"/>
  <c r="C301" i="54"/>
  <c r="E456" i="54"/>
  <c r="D718" i="54"/>
  <c r="F365" i="54"/>
  <c r="D699" i="54"/>
  <c r="G400" i="56"/>
  <c r="E434" i="54"/>
  <c r="E908" i="54"/>
  <c r="E124" i="58"/>
  <c r="G912" i="56"/>
  <c r="C1064" i="56"/>
  <c r="D629" i="56"/>
  <c r="C1056" i="58"/>
  <c r="D1053" i="56"/>
  <c r="D831" i="54"/>
  <c r="E839" i="56"/>
  <c r="C775" i="56"/>
  <c r="F1069" i="54"/>
  <c r="D255" i="56"/>
  <c r="F989" i="56"/>
  <c r="G43" i="56"/>
  <c r="G825" i="56"/>
  <c r="G276" i="58"/>
  <c r="F580" i="56"/>
  <c r="D789" i="58"/>
  <c r="F866" i="56"/>
  <c r="G1035" i="56"/>
  <c r="C45" i="54"/>
  <c r="C292" i="54"/>
  <c r="D37" i="58"/>
  <c r="E137" i="58"/>
  <c r="D461" i="58"/>
  <c r="F859" i="58"/>
  <c r="F951" i="56"/>
  <c r="E71" i="56"/>
  <c r="G683" i="54"/>
  <c r="G517" i="40"/>
  <c r="C331" i="56"/>
  <c r="D991" i="56"/>
  <c r="E508" i="54"/>
  <c r="G419" i="54"/>
  <c r="C701" i="54"/>
  <c r="G1166" i="58"/>
  <c r="D139" i="58"/>
  <c r="G516" i="57"/>
  <c r="F106" i="58"/>
  <c r="F589" i="56"/>
  <c r="F658" i="57"/>
  <c r="C988" i="58"/>
  <c r="G355" i="58"/>
  <c r="G19" i="56"/>
  <c r="C1102" i="58"/>
  <c r="F718" i="54"/>
  <c r="D837" i="56"/>
  <c r="D508" i="40"/>
  <c r="C521" i="54"/>
  <c r="C638" i="58"/>
  <c r="F299" i="56"/>
  <c r="F59" i="58"/>
  <c r="C819" i="56"/>
  <c r="C216" i="54"/>
  <c r="D786" i="56"/>
  <c r="E717" i="56"/>
  <c r="C1126" i="56"/>
  <c r="C726" i="40"/>
  <c r="G189" i="56"/>
  <c r="D87" i="54"/>
  <c r="G603" i="54"/>
  <c r="E1164" i="54"/>
  <c r="D1097" i="54"/>
  <c r="F290" i="58"/>
  <c r="F833" i="58"/>
  <c r="E540" i="56"/>
  <c r="F335" i="54"/>
  <c r="G980" i="56"/>
  <c r="D469" i="58"/>
  <c r="D234" i="54"/>
  <c r="E358" i="54"/>
  <c r="F224" i="58"/>
  <c r="E1019" i="58"/>
  <c r="E595" i="54"/>
  <c r="G439" i="58"/>
  <c r="E111" i="58"/>
  <c r="D1198" i="57"/>
  <c r="C891" i="56"/>
  <c r="E722" i="54"/>
  <c r="D88" i="54"/>
  <c r="F537" i="57"/>
  <c r="F719" i="54"/>
  <c r="D237" i="58"/>
  <c r="F942" i="54"/>
  <c r="D780" i="56"/>
  <c r="G984" i="58"/>
  <c r="G1196" i="54"/>
  <c r="F306" i="57"/>
  <c r="G147" i="58"/>
  <c r="G832" i="56"/>
  <c r="F547" i="56"/>
  <c r="G237" i="58"/>
  <c r="C354" i="54"/>
  <c r="C278" i="56"/>
  <c r="C857" i="54"/>
  <c r="D1077" i="58"/>
  <c r="G874" i="57"/>
  <c r="E610" i="58"/>
  <c r="E569" i="57"/>
  <c r="G537" i="56"/>
  <c r="D876" i="40"/>
  <c r="C916" i="54"/>
  <c r="C90" i="54"/>
  <c r="C507" i="56"/>
  <c r="C1030" i="56"/>
  <c r="D1025" i="57"/>
  <c r="G832" i="57"/>
  <c r="G910" i="58"/>
  <c r="E714" i="54"/>
  <c r="F970" i="54"/>
  <c r="D1108" i="56"/>
  <c r="E609" i="58"/>
  <c r="F825" i="54"/>
  <c r="G987" i="54"/>
  <c r="F246" i="56"/>
  <c r="C21" i="56"/>
  <c r="E205" i="57"/>
  <c r="D58" i="57"/>
  <c r="F151" i="54"/>
  <c r="C191" i="54"/>
  <c r="F800" i="54"/>
  <c r="D21" i="54"/>
  <c r="G878" i="54"/>
  <c r="F723" i="54"/>
  <c r="D970" i="54"/>
  <c r="D987" i="54"/>
  <c r="G399" i="56"/>
  <c r="C382" i="56"/>
  <c r="F1051" i="54"/>
  <c r="D828" i="54"/>
  <c r="C1089" i="56"/>
  <c r="C924" i="54"/>
  <c r="C389" i="54"/>
  <c r="E1047" i="56"/>
  <c r="D136" i="58"/>
  <c r="C433" i="58"/>
  <c r="C284" i="56"/>
  <c r="F388" i="58"/>
  <c r="F1125" i="40"/>
  <c r="D125" i="58"/>
  <c r="C1065" i="58"/>
  <c r="G173" i="57"/>
  <c r="F1027" i="56"/>
  <c r="F199" i="54"/>
  <c r="F1156" i="56"/>
  <c r="E299" i="58"/>
  <c r="G499" i="54"/>
  <c r="D911" i="56"/>
  <c r="D307" i="54"/>
  <c r="G42" i="56"/>
  <c r="E207" i="57"/>
  <c r="E342" i="54"/>
  <c r="D145" i="58"/>
  <c r="G1190" i="57"/>
  <c r="E1114" i="56"/>
  <c r="E261" i="56"/>
  <c r="G660" i="57"/>
  <c r="E494" i="54"/>
  <c r="G559" i="54"/>
  <c r="F1045" i="54"/>
  <c r="C827" i="56"/>
  <c r="D544" i="58"/>
  <c r="G41" i="58"/>
  <c r="F195" i="58"/>
  <c r="F360" i="54"/>
  <c r="D370" i="40"/>
  <c r="C180" i="58"/>
  <c r="E774" i="56"/>
  <c r="F127" i="58"/>
  <c r="D989" i="54"/>
  <c r="C202" i="58"/>
  <c r="E1169" i="57"/>
  <c r="G418" i="58"/>
  <c r="C518" i="56"/>
  <c r="E592" i="56"/>
  <c r="C25" i="56"/>
  <c r="F21" i="54"/>
  <c r="G574" i="58"/>
  <c r="C123" i="54"/>
  <c r="F983" i="54"/>
  <c r="C1012" i="57"/>
  <c r="C269" i="54"/>
  <c r="E970" i="58"/>
  <c r="D490" i="56"/>
  <c r="F525" i="54"/>
  <c r="D238" i="56"/>
  <c r="F857" i="54"/>
  <c r="D932" i="54"/>
  <c r="F1050" i="56"/>
  <c r="E817" i="54"/>
  <c r="D35" i="56"/>
  <c r="C435" i="54"/>
  <c r="G526" i="56"/>
  <c r="G226" i="54"/>
  <c r="C402" i="56"/>
  <c r="E192" i="58"/>
  <c r="D326" i="58"/>
  <c r="F355" i="56"/>
  <c r="E81" i="54"/>
  <c r="E661" i="40"/>
  <c r="D659" i="56"/>
  <c r="D561" i="56"/>
  <c r="F855" i="56"/>
  <c r="C258" i="56"/>
  <c r="G266" i="40"/>
  <c r="C787" i="56"/>
  <c r="C343" i="56"/>
  <c r="G1167" i="56"/>
  <c r="G1144" i="56"/>
  <c r="C499" i="40"/>
  <c r="F36" i="56"/>
  <c r="G736" i="56"/>
  <c r="F946" i="56"/>
  <c r="E242" i="54"/>
  <c r="E1123" i="58"/>
  <c r="G507" i="56"/>
  <c r="D510" i="54"/>
  <c r="D382" i="54"/>
  <c r="C302" i="57"/>
  <c r="G947" i="56"/>
  <c r="F932" i="58"/>
  <c r="D926" i="56"/>
  <c r="F804" i="57"/>
  <c r="C360" i="54"/>
  <c r="E325" i="58"/>
  <c r="G421" i="56"/>
  <c r="C1113" i="54"/>
  <c r="E107" i="58"/>
  <c r="E659" i="56"/>
  <c r="E1175" i="40"/>
  <c r="C448" i="56"/>
  <c r="C574" i="40"/>
  <c r="E123" i="56"/>
  <c r="C962" i="58"/>
  <c r="F276" i="56"/>
  <c r="G577" i="57"/>
  <c r="C517" i="56"/>
  <c r="C1187" i="56"/>
  <c r="C569" i="58"/>
  <c r="E732" i="57"/>
  <c r="D1022" i="56"/>
  <c r="G575" i="56"/>
  <c r="G702" i="54"/>
  <c r="F228" i="54"/>
  <c r="F83" i="56"/>
  <c r="C680" i="54"/>
  <c r="E809" i="58"/>
  <c r="E1033" i="54"/>
  <c r="D1025" i="56"/>
  <c r="D969" i="56"/>
  <c r="D840" i="56"/>
  <c r="F675" i="56"/>
  <c r="E303" i="58"/>
  <c r="E730" i="56"/>
  <c r="D598" i="54"/>
  <c r="E815" i="57"/>
  <c r="F375" i="58"/>
  <c r="C275" i="58"/>
  <c r="D40" i="54"/>
  <c r="C875" i="56"/>
  <c r="F264" i="54"/>
  <c r="E559" i="54"/>
  <c r="G899" i="56"/>
  <c r="E679" i="57"/>
  <c r="G283" i="54"/>
  <c r="F1199" i="56"/>
  <c r="F1186" i="58"/>
  <c r="D675" i="54"/>
  <c r="C1048" i="56"/>
  <c r="G511" i="54"/>
  <c r="D606" i="54"/>
  <c r="G355" i="40"/>
  <c r="G686" i="57"/>
  <c r="F584" i="54"/>
  <c r="G1080" i="56"/>
  <c r="D441" i="56"/>
  <c r="D383" i="54"/>
  <c r="C273" i="56"/>
  <c r="D748" i="56"/>
  <c r="D661" i="56"/>
  <c r="F1094" i="56"/>
  <c r="F391" i="56"/>
  <c r="D453" i="56"/>
  <c r="F302" i="58"/>
  <c r="E1106" i="54"/>
  <c r="F1056" i="56"/>
  <c r="C483" i="58"/>
  <c r="G1091" i="54"/>
  <c r="D627" i="54"/>
  <c r="D822" i="54"/>
  <c r="D1136" i="56"/>
  <c r="G716" i="56"/>
  <c r="E199" i="56"/>
  <c r="D929" i="58"/>
  <c r="C156" i="58"/>
  <c r="C1072" i="56"/>
  <c r="C408" i="56"/>
  <c r="F925" i="56"/>
  <c r="D91" i="56"/>
  <c r="D792" i="58"/>
  <c r="E1146" i="56"/>
  <c r="D619" i="58"/>
  <c r="C330" i="58"/>
  <c r="E672" i="56"/>
  <c r="D330" i="56"/>
  <c r="D575" i="57"/>
  <c r="F258" i="56"/>
  <c r="C848" i="56"/>
  <c r="C1050" i="54"/>
  <c r="G909" i="56"/>
  <c r="C807" i="57"/>
  <c r="C47" i="58"/>
  <c r="E327" i="56"/>
  <c r="C687" i="54"/>
  <c r="F1046" i="56"/>
  <c r="D1153" i="56"/>
  <c r="E213" i="56"/>
  <c r="F116" i="58"/>
  <c r="F605" i="57"/>
  <c r="E1029" i="54"/>
  <c r="E760" i="56"/>
  <c r="G18" i="54"/>
  <c r="G649" i="56"/>
  <c r="G433" i="56"/>
  <c r="E403" i="54"/>
  <c r="C913" i="57"/>
  <c r="C1191" i="57"/>
  <c r="F376" i="56"/>
  <c r="F1009" i="56"/>
  <c r="D277" i="56"/>
  <c r="D54" i="56"/>
  <c r="C418" i="54"/>
  <c r="D638" i="58"/>
  <c r="E674" i="56"/>
  <c r="G843" i="54"/>
  <c r="G1122" i="54"/>
  <c r="E130" i="56"/>
  <c r="G564" i="54"/>
  <c r="F511" i="54"/>
  <c r="F195" i="54"/>
  <c r="D449" i="54"/>
  <c r="F875" i="54"/>
  <c r="G439" i="56"/>
  <c r="F846" i="56"/>
  <c r="C373" i="54"/>
  <c r="D1041" i="58"/>
  <c r="G821" i="54"/>
  <c r="E986" i="56"/>
  <c r="C396" i="54"/>
  <c r="C56" i="58"/>
  <c r="C213" i="54"/>
  <c r="G139" i="54"/>
  <c r="F726" i="57"/>
  <c r="G98" i="54"/>
  <c r="E131" i="58"/>
  <c r="E202" i="58"/>
  <c r="D301" i="58"/>
  <c r="E718" i="54"/>
  <c r="E503" i="58"/>
  <c r="C620" i="54"/>
  <c r="D110" i="54"/>
  <c r="D633" i="54"/>
  <c r="G663" i="56"/>
  <c r="C442" i="54"/>
  <c r="C550" i="54"/>
  <c r="D835" i="54"/>
  <c r="E1024" i="56"/>
  <c r="D513" i="56"/>
  <c r="E343" i="56"/>
  <c r="G390" i="57"/>
  <c r="F964" i="54"/>
  <c r="F299" i="54"/>
  <c r="F1072" i="58"/>
  <c r="D168" i="40"/>
  <c r="E197" i="56"/>
  <c r="C1152" i="54"/>
  <c r="D986" i="56"/>
  <c r="C504" i="56"/>
  <c r="G776" i="56"/>
  <c r="G1017" i="56"/>
  <c r="G393" i="54"/>
  <c r="G1169" i="54"/>
  <c r="E197" i="58"/>
  <c r="D1030" i="58"/>
  <c r="G1029" i="54"/>
  <c r="E72" i="54"/>
  <c r="G615" i="56"/>
  <c r="E43" i="54"/>
  <c r="C804" i="56"/>
  <c r="C202" i="56"/>
  <c r="G1036" i="54"/>
  <c r="C726" i="54"/>
  <c r="D664" i="58"/>
  <c r="F357" i="54"/>
  <c r="D302" i="54"/>
  <c r="C438" i="57"/>
  <c r="F117" i="40"/>
  <c r="G711" i="58"/>
  <c r="E1191" i="40"/>
  <c r="D117" i="58"/>
  <c r="D469" i="54"/>
  <c r="F731" i="57"/>
  <c r="D686" i="56"/>
  <c r="G139" i="58"/>
  <c r="E278" i="57"/>
  <c r="F1083" i="58"/>
  <c r="F1126" i="58"/>
  <c r="D1037" i="54"/>
  <c r="E434" i="40"/>
  <c r="D261" i="54"/>
  <c r="D839" i="56"/>
  <c r="G385" i="54"/>
  <c r="E931" i="56"/>
  <c r="D408" i="56"/>
  <c r="F828" i="58"/>
  <c r="G200" i="56"/>
  <c r="D79" i="56"/>
  <c r="G842" i="56"/>
  <c r="D1187" i="56"/>
  <c r="G471" i="57"/>
  <c r="G1007" i="56"/>
  <c r="E78" i="56"/>
  <c r="G197" i="58"/>
  <c r="D106" i="54"/>
  <c r="D943" i="56"/>
  <c r="D1124" i="56"/>
  <c r="D440" i="54"/>
  <c r="C1046" i="54"/>
  <c r="C1112" i="54"/>
  <c r="G1074" i="57"/>
  <c r="C913" i="54"/>
  <c r="G440" i="54"/>
  <c r="G224" i="56"/>
  <c r="F941" i="54"/>
  <c r="D684" i="57"/>
  <c r="E945" i="54"/>
  <c r="F439" i="57"/>
  <c r="G400" i="58"/>
  <c r="F617" i="56"/>
  <c r="F460" i="54"/>
  <c r="C1012" i="54"/>
  <c r="E687" i="58"/>
  <c r="C1129" i="58"/>
  <c r="E377" i="54"/>
  <c r="C251" i="54"/>
  <c r="G1010" i="57"/>
  <c r="D534" i="58"/>
  <c r="E199" i="54"/>
  <c r="D617" i="56"/>
  <c r="D628" i="54"/>
  <c r="G589" i="54"/>
  <c r="G1199" i="58"/>
  <c r="C673" i="40"/>
  <c r="D203" i="56"/>
  <c r="C745" i="58"/>
  <c r="F955" i="57"/>
  <c r="D603" i="56"/>
  <c r="F337" i="58"/>
  <c r="E310" i="54"/>
  <c r="D1183" i="56"/>
  <c r="E220" i="56"/>
  <c r="E263" i="54"/>
  <c r="E963" i="54"/>
  <c r="E410" i="58"/>
  <c r="C965" i="58"/>
  <c r="D404" i="54"/>
  <c r="F997" i="54"/>
  <c r="C950" i="57"/>
  <c r="D414" i="58"/>
  <c r="D742" i="56"/>
  <c r="C1024" i="57"/>
  <c r="D361" i="56"/>
  <c r="G624" i="56"/>
  <c r="D887" i="54"/>
  <c r="D487" i="56"/>
  <c r="E649" i="56"/>
  <c r="D483" i="56"/>
  <c r="G33" i="56"/>
  <c r="G351" i="40"/>
  <c r="G693" i="54"/>
  <c r="E900" i="58"/>
  <c r="F1062" i="58"/>
  <c r="G625" i="56"/>
  <c r="E619" i="54"/>
  <c r="D782" i="54"/>
  <c r="F732" i="57"/>
  <c r="F243" i="56"/>
  <c r="G751" i="56"/>
  <c r="C204" i="56"/>
  <c r="F74" i="58"/>
  <c r="F179" i="56"/>
  <c r="C676" i="54"/>
  <c r="C601" i="56"/>
  <c r="D711" i="58"/>
  <c r="F864" i="57"/>
  <c r="C237" i="56"/>
  <c r="G768" i="54"/>
  <c r="G957" i="58"/>
  <c r="D426" i="56"/>
  <c r="D830" i="54"/>
  <c r="E640" i="56"/>
  <c r="C568" i="56"/>
  <c r="G890" i="57"/>
  <c r="C698" i="58"/>
  <c r="G141" i="56"/>
  <c r="G682" i="54"/>
  <c r="F973" i="54"/>
  <c r="G185" i="56"/>
  <c r="F567" i="56"/>
  <c r="D817" i="54"/>
  <c r="C510" i="54"/>
  <c r="G1030" i="56"/>
  <c r="F554" i="57"/>
  <c r="D457" i="57"/>
  <c r="F831" i="58"/>
  <c r="E1157" i="54"/>
  <c r="F259" i="54"/>
  <c r="G422" i="56"/>
  <c r="C602" i="54"/>
  <c r="D1161" i="56"/>
  <c r="C1200" i="56"/>
  <c r="E956" i="54"/>
  <c r="D90" i="58"/>
  <c r="D700" i="56"/>
  <c r="C782" i="56"/>
  <c r="F813" i="58"/>
  <c r="C189" i="54"/>
  <c r="D455" i="58"/>
  <c r="D1044" i="54"/>
  <c r="E964" i="54"/>
  <c r="D47" i="54"/>
  <c r="F64" i="57"/>
  <c r="C936" i="57"/>
  <c r="C844" i="56"/>
  <c r="G914" i="56"/>
  <c r="F298" i="54"/>
  <c r="D405" i="56"/>
  <c r="F378" i="54"/>
  <c r="E1158" i="54"/>
  <c r="E136" i="57"/>
  <c r="F724" i="54"/>
  <c r="C1127" i="54"/>
  <c r="F361" i="54"/>
  <c r="C243" i="58"/>
  <c r="G938" i="54"/>
  <c r="D424" i="54"/>
  <c r="C1151" i="58"/>
  <c r="E31" i="56"/>
  <c r="F545" i="58"/>
  <c r="G300" i="56"/>
  <c r="F941" i="40"/>
  <c r="F1121" i="56"/>
  <c r="C436" i="58"/>
  <c r="C1135" i="54"/>
  <c r="C1113" i="56"/>
  <c r="C649" i="56"/>
  <c r="E591" i="57"/>
  <c r="E495" i="54"/>
  <c r="E651" i="57"/>
  <c r="F267" i="54"/>
  <c r="F277" i="58"/>
  <c r="G990" i="54"/>
  <c r="E408" i="57"/>
  <c r="D443" i="54"/>
  <c r="D495" i="54"/>
  <c r="D639" i="57"/>
  <c r="E838" i="40"/>
  <c r="E535" i="54"/>
  <c r="F518" i="58"/>
  <c r="D512" i="54"/>
  <c r="G728" i="58"/>
  <c r="E754" i="40"/>
  <c r="G988" i="54"/>
  <c r="G360" i="58"/>
  <c r="F464" i="56"/>
  <c r="D983" i="56"/>
  <c r="C381" i="40"/>
  <c r="E759" i="54"/>
  <c r="G452" i="58"/>
  <c r="G726" i="58"/>
  <c r="E411" i="54"/>
  <c r="D526" i="54"/>
  <c r="C576" i="58"/>
  <c r="F957" i="58"/>
  <c r="E601" i="54"/>
  <c r="G970" i="54"/>
  <c r="D296" i="58"/>
  <c r="D324" i="57"/>
  <c r="F1175" i="56"/>
  <c r="G569" i="54"/>
  <c r="C515" i="57"/>
  <c r="E534" i="57"/>
  <c r="C1066" i="56"/>
  <c r="G982" i="54"/>
  <c r="C429" i="57"/>
  <c r="C1077" i="40"/>
  <c r="G110" i="40"/>
  <c r="D550" i="40"/>
  <c r="F719" i="57"/>
  <c r="C937" i="56"/>
  <c r="E1033" i="40"/>
  <c r="F301" i="56"/>
  <c r="G353" i="56"/>
  <c r="C657" i="56"/>
  <c r="G191" i="56"/>
  <c r="F406" i="56"/>
  <c r="D1004" i="40"/>
  <c r="C695" i="58"/>
  <c r="F578" i="57"/>
  <c r="F518" i="57"/>
  <c r="E380" i="56"/>
  <c r="C819" i="40"/>
  <c r="D352" i="57"/>
  <c r="E475" i="40"/>
  <c r="C236" i="56"/>
  <c r="D647" i="40"/>
  <c r="C639" i="58"/>
  <c r="F1006" i="56"/>
  <c r="D894" i="58"/>
  <c r="C1128" i="58"/>
  <c r="G902" i="40"/>
  <c r="C365" i="54"/>
  <c r="F239" i="54"/>
  <c r="F919" i="54"/>
  <c r="C1011" i="58"/>
  <c r="D458" i="54"/>
  <c r="D541" i="54"/>
  <c r="D570" i="57"/>
  <c r="D397" i="58"/>
  <c r="D228" i="56"/>
  <c r="F427" i="56"/>
  <c r="D806" i="58"/>
  <c r="D524" i="40"/>
  <c r="E133" i="54"/>
  <c r="D932" i="56"/>
  <c r="E248" i="54"/>
  <c r="C724" i="58"/>
  <c r="F348" i="57"/>
  <c r="C541" i="57"/>
  <c r="C768" i="54"/>
  <c r="C1097" i="57"/>
  <c r="D463" i="54"/>
  <c r="C1124" i="56"/>
  <c r="D984" i="56"/>
  <c r="C1123" i="57"/>
  <c r="F202" i="40"/>
  <c r="C181" i="56"/>
  <c r="D968" i="54"/>
  <c r="F978" i="58"/>
  <c r="E995" i="57"/>
  <c r="G666" i="56"/>
  <c r="C1013" i="57"/>
  <c r="D844" i="57"/>
  <c r="D724" i="56"/>
  <c r="C1115" i="54"/>
  <c r="D221" i="54"/>
  <c r="F1095" i="57"/>
  <c r="D372" i="58"/>
  <c r="E70" i="54"/>
  <c r="C267" i="40"/>
  <c r="F403" i="56"/>
  <c r="D538" i="54"/>
  <c r="D783" i="54"/>
  <c r="D633" i="57"/>
  <c r="E715" i="58"/>
  <c r="E511" i="57"/>
  <c r="F814" i="57"/>
  <c r="G159" i="57"/>
  <c r="C49" i="56"/>
  <c r="D872" i="56"/>
  <c r="G175" i="56"/>
  <c r="C638" i="54"/>
  <c r="F1130" i="54"/>
  <c r="F988" i="58"/>
  <c r="C686" i="56"/>
  <c r="D434" i="56"/>
  <c r="D1176" i="56"/>
  <c r="F291" i="56"/>
  <c r="C922" i="54"/>
  <c r="E824" i="54"/>
  <c r="C197" i="56"/>
  <c r="E234" i="56"/>
  <c r="C943" i="40"/>
  <c r="G261" i="57"/>
  <c r="D675" i="56"/>
  <c r="G519" i="56"/>
  <c r="G403" i="54"/>
  <c r="C559" i="40"/>
  <c r="E734" i="58"/>
  <c r="E681" i="58"/>
  <c r="G996" i="56"/>
  <c r="G974" i="54"/>
  <c r="E893" i="40"/>
  <c r="E141" i="57"/>
  <c r="G1109" i="54"/>
  <c r="G308" i="58"/>
  <c r="D777" i="56"/>
  <c r="F23" i="57"/>
  <c r="G876" i="54"/>
  <c r="C156" i="57"/>
  <c r="D971" i="57"/>
  <c r="E44" i="56"/>
  <c r="G733" i="58"/>
  <c r="D578" i="57"/>
  <c r="D395" i="56"/>
  <c r="D135" i="54"/>
  <c r="F792" i="56"/>
  <c r="E1054" i="54"/>
  <c r="D135" i="58"/>
  <c r="E426" i="56"/>
  <c r="C76" i="58"/>
  <c r="D194" i="57"/>
  <c r="G962" i="58"/>
  <c r="G1085" i="56"/>
  <c r="D964" i="54"/>
  <c r="E1103" i="54"/>
  <c r="G802" i="54"/>
  <c r="E769" i="58"/>
  <c r="E1118" i="54"/>
  <c r="C738" i="57"/>
  <c r="E695" i="56"/>
  <c r="D967" i="58"/>
  <c r="F864" i="58"/>
  <c r="E37" i="56"/>
  <c r="E858" i="40"/>
  <c r="D854" i="56"/>
  <c r="E539" i="56"/>
  <c r="C291" i="54"/>
  <c r="E1021" i="57"/>
  <c r="E1126" i="54"/>
  <c r="F476" i="56"/>
  <c r="C847" i="54"/>
  <c r="F421" i="54"/>
  <c r="G498" i="56"/>
  <c r="G387" i="56"/>
  <c r="G226" i="58"/>
  <c r="D1171" i="56"/>
  <c r="D992" i="58"/>
  <c r="D140" i="56"/>
  <c r="D175" i="56"/>
  <c r="G958" i="56"/>
  <c r="E121" i="56"/>
  <c r="C729" i="58"/>
  <c r="F395" i="57"/>
  <c r="C535" i="54"/>
  <c r="E124" i="56"/>
  <c r="C615" i="58"/>
  <c r="C128" i="58"/>
  <c r="G90" i="58"/>
  <c r="C55" i="56"/>
  <c r="E813" i="57"/>
  <c r="C863" i="54"/>
  <c r="G416" i="56"/>
  <c r="D430" i="57"/>
  <c r="F1117" i="57"/>
  <c r="D624" i="54"/>
  <c r="C1190" i="56"/>
  <c r="G194" i="40"/>
  <c r="E950" i="56"/>
  <c r="E705" i="40"/>
  <c r="F94" i="54"/>
  <c r="G1196" i="58"/>
  <c r="C904" i="54"/>
  <c r="D68" i="57"/>
  <c r="G196" i="57"/>
  <c r="C435" i="57"/>
  <c r="E557" i="56"/>
  <c r="D1024" i="40"/>
  <c r="D393" i="58"/>
  <c r="E1066" i="56"/>
  <c r="F220" i="54"/>
  <c r="C1009" i="56"/>
  <c r="G1097" i="54"/>
  <c r="F355" i="57"/>
  <c r="D953" i="54"/>
  <c r="F821" i="58"/>
  <c r="D524" i="56"/>
  <c r="E78" i="40"/>
  <c r="E718" i="56"/>
  <c r="D1082" i="58"/>
  <c r="C574" i="58"/>
  <c r="C246" i="58"/>
  <c r="G419" i="56"/>
  <c r="D1059" i="54"/>
  <c r="E755" i="54"/>
  <c r="C99" i="54"/>
  <c r="C761" i="56"/>
  <c r="G494" i="57"/>
  <c r="E1091" i="58"/>
  <c r="G446" i="56"/>
  <c r="G153" i="58"/>
  <c r="D574" i="40"/>
  <c r="G247" i="57"/>
  <c r="D134" i="56"/>
  <c r="D729" i="57"/>
  <c r="G424" i="56"/>
  <c r="E639" i="58"/>
  <c r="F211" i="58"/>
  <c r="D268" i="58"/>
  <c r="G148" i="57"/>
  <c r="F1095" i="56"/>
  <c r="E491" i="58"/>
  <c r="C1063" i="56"/>
  <c r="G504" i="56"/>
  <c r="C541" i="58"/>
  <c r="G426" i="58"/>
  <c r="C977" i="57"/>
  <c r="F520" i="57"/>
  <c r="F115" i="57"/>
  <c r="C551" i="54"/>
  <c r="F1097" i="58"/>
  <c r="D1032" i="58"/>
  <c r="C152" i="58"/>
  <c r="F651" i="56"/>
  <c r="F120" i="54"/>
  <c r="C426" i="58"/>
  <c r="E215" i="56"/>
  <c r="D336" i="54"/>
  <c r="G213" i="54"/>
  <c r="D624" i="56"/>
  <c r="F388" i="54"/>
  <c r="C95" i="54"/>
  <c r="C287" i="40"/>
  <c r="C832" i="58"/>
  <c r="F1101" i="57"/>
  <c r="F861" i="54"/>
  <c r="D1138" i="54"/>
  <c r="G779" i="56"/>
  <c r="D191" i="54"/>
  <c r="C468" i="40"/>
  <c r="G407" i="56"/>
  <c r="E263" i="58"/>
  <c r="E91" i="57"/>
  <c r="F874" i="54"/>
  <c r="C656" i="58"/>
  <c r="E937" i="56"/>
  <c r="C948" i="56"/>
  <c r="E603" i="40"/>
  <c r="C149" i="54"/>
  <c r="D577" i="54"/>
  <c r="F1185" i="57"/>
  <c r="F305" i="54"/>
  <c r="F326" i="54"/>
  <c r="E510" i="58"/>
  <c r="D966" i="57"/>
  <c r="C376" i="54"/>
  <c r="F457" i="58"/>
  <c r="E1019" i="54"/>
  <c r="G638" i="57"/>
  <c r="E835" i="57"/>
  <c r="D909" i="54"/>
  <c r="D771" i="40"/>
  <c r="F159" i="54"/>
  <c r="D227" i="57"/>
  <c r="D676" i="40"/>
  <c r="D1121" i="54"/>
  <c r="F837" i="58"/>
  <c r="C835" i="54"/>
  <c r="D18" i="54"/>
  <c r="E890" i="54"/>
  <c r="D955" i="56"/>
  <c r="F76" i="58"/>
  <c r="F1165" i="56"/>
  <c r="E112" i="40"/>
  <c r="F361" i="56"/>
  <c r="D616" i="58"/>
  <c r="G819" i="58"/>
  <c r="D658" i="58"/>
  <c r="D1132" i="54"/>
  <c r="F1079" i="56"/>
  <c r="E1133" i="54"/>
  <c r="G37" i="40"/>
  <c r="C1111" i="57"/>
  <c r="D1069" i="58"/>
  <c r="E75" i="40"/>
  <c r="F768" i="57"/>
  <c r="C354" i="56"/>
  <c r="E508" i="57"/>
  <c r="G787" i="58"/>
  <c r="E218" i="54"/>
  <c r="D449" i="56"/>
  <c r="E88" i="54"/>
  <c r="F203" i="58"/>
  <c r="G1113" i="56"/>
  <c r="E364" i="56"/>
  <c r="D378" i="56"/>
  <c r="C1082" i="56"/>
  <c r="E277" i="58"/>
  <c r="C785" i="58"/>
  <c r="F160" i="54"/>
  <c r="C1070" i="56"/>
  <c r="G396" i="57"/>
  <c r="C702" i="58"/>
  <c r="C654" i="54"/>
  <c r="C324" i="58"/>
  <c r="D308" i="56"/>
  <c r="C388" i="54"/>
  <c r="D52" i="54"/>
  <c r="F943" i="56"/>
  <c r="C615" i="40"/>
  <c r="G670" i="57"/>
  <c r="G1160" i="58"/>
  <c r="C56" i="57"/>
  <c r="G838" i="54"/>
  <c r="D573" i="56"/>
  <c r="G654" i="56"/>
  <c r="F73" i="57"/>
  <c r="D207" i="40"/>
  <c r="F118" i="56"/>
  <c r="E953" i="56"/>
  <c r="C168" i="56"/>
  <c r="E149" i="56"/>
  <c r="G337" i="57"/>
  <c r="C640" i="57"/>
  <c r="C48" i="54"/>
  <c r="D204" i="54"/>
  <c r="G378" i="58"/>
  <c r="E463" i="57"/>
  <c r="E190" i="58"/>
  <c r="C534" i="54"/>
  <c r="C658" i="57"/>
  <c r="C956" i="57"/>
  <c r="D391" i="54"/>
  <c r="E940" i="56"/>
  <c r="C338" i="40"/>
  <c r="E729" i="54"/>
  <c r="E83" i="54"/>
  <c r="F894" i="57"/>
  <c r="G289" i="40"/>
  <c r="F179" i="54"/>
  <c r="C996" i="56"/>
  <c r="D1106" i="58"/>
  <c r="C975" i="54"/>
  <c r="F155" i="58"/>
  <c r="E62" i="58"/>
  <c r="C1137" i="40"/>
  <c r="F75" i="58"/>
  <c r="D609" i="54"/>
  <c r="F457" i="54"/>
  <c r="C535" i="56"/>
  <c r="G873" i="57"/>
  <c r="C42" i="56"/>
  <c r="F1159" i="57"/>
  <c r="G161" i="57"/>
  <c r="E797" i="54"/>
  <c r="G1021" i="58"/>
  <c r="D310" i="54"/>
  <c r="C42" i="58"/>
  <c r="C37" i="54"/>
  <c r="E219" i="58"/>
  <c r="D1088" i="54"/>
  <c r="D1020" i="56"/>
  <c r="E794" i="56"/>
  <c r="F412" i="58"/>
  <c r="D190" i="56"/>
  <c r="D517" i="40"/>
  <c r="F1160" i="54"/>
  <c r="D476" i="40"/>
  <c r="C74" i="54"/>
  <c r="G373" i="56"/>
  <c r="F408" i="56"/>
  <c r="E751" i="58"/>
  <c r="E547" i="57"/>
  <c r="C174" i="58"/>
  <c r="E1079" i="54"/>
  <c r="E89" i="58"/>
  <c r="E34" i="54"/>
  <c r="C649" i="54"/>
  <c r="C381" i="54"/>
  <c r="E198" i="58"/>
  <c r="G896" i="54"/>
  <c r="G1106" i="40"/>
  <c r="C1175" i="56"/>
  <c r="E1044" i="54"/>
  <c r="E310" i="56"/>
  <c r="D883" i="54"/>
  <c r="E778" i="57"/>
  <c r="D447" i="54"/>
  <c r="G768" i="57"/>
  <c r="G167" i="58"/>
  <c r="D819" i="56"/>
  <c r="E54" i="57"/>
  <c r="G507" i="54"/>
  <c r="G968" i="58"/>
  <c r="C694" i="56"/>
  <c r="E512" i="54"/>
  <c r="D753" i="56"/>
  <c r="G1147" i="40"/>
  <c r="D661" i="40"/>
  <c r="E615" i="54"/>
  <c r="C299" i="56"/>
  <c r="G802" i="58"/>
  <c r="E839" i="40"/>
  <c r="D867" i="58"/>
  <c r="D1070" i="56"/>
  <c r="E874" i="54"/>
  <c r="C464" i="58"/>
  <c r="D335" i="58"/>
  <c r="D390" i="57"/>
  <c r="F827" i="58"/>
  <c r="F160" i="56"/>
  <c r="F192" i="57"/>
  <c r="G193" i="54"/>
  <c r="G818" i="54"/>
  <c r="C1035" i="54"/>
  <c r="G936" i="56"/>
  <c r="D381" i="54"/>
  <c r="D202" i="54"/>
  <c r="G648" i="40"/>
  <c r="G889" i="56"/>
  <c r="F885" i="56"/>
  <c r="F871" i="40"/>
  <c r="D1010" i="57"/>
  <c r="G76" i="54"/>
  <c r="C233" i="54"/>
  <c r="D972" i="58"/>
  <c r="G192" i="58"/>
  <c r="C429" i="58"/>
  <c r="F183" i="58"/>
  <c r="E1046" i="57"/>
  <c r="F170" i="54"/>
  <c r="F1161" i="57"/>
  <c r="G525" i="56"/>
  <c r="E162" i="58"/>
  <c r="E518" i="56"/>
  <c r="D246" i="56"/>
  <c r="C570" i="56"/>
  <c r="C233" i="58"/>
  <c r="E146" i="56"/>
  <c r="D510" i="57"/>
  <c r="C43" i="58"/>
  <c r="F200" i="54"/>
  <c r="D1017" i="56"/>
  <c r="G697" i="54"/>
  <c r="D287" i="54"/>
  <c r="F373" i="56"/>
  <c r="E827" i="54"/>
  <c r="C87" i="54"/>
  <c r="D980" i="54"/>
  <c r="E839" i="54"/>
  <c r="E110" i="56"/>
  <c r="F1100" i="56"/>
  <c r="G593" i="56"/>
  <c r="G913" i="56"/>
  <c r="E941" i="56"/>
  <c r="F379" i="56"/>
  <c r="F1032" i="56"/>
  <c r="D767" i="56"/>
  <c r="C568" i="58"/>
  <c r="F869" i="58"/>
  <c r="C301" i="56"/>
  <c r="E480" i="58"/>
  <c r="C269" i="58"/>
  <c r="D120" i="54"/>
  <c r="C525" i="56"/>
  <c r="G104" i="56"/>
  <c r="E173" i="54"/>
  <c r="F38" i="58"/>
  <c r="G565" i="54"/>
  <c r="G557" i="56"/>
  <c r="F378" i="57"/>
  <c r="F765" i="40"/>
  <c r="G195" i="56"/>
  <c r="D448" i="56"/>
  <c r="C1128" i="56"/>
  <c r="D625" i="56"/>
  <c r="F642" i="57"/>
  <c r="E224" i="56"/>
  <c r="E987" i="57"/>
  <c r="D21" i="56"/>
  <c r="D376" i="56"/>
  <c r="G86" i="57"/>
  <c r="F19" i="56"/>
  <c r="C876" i="54"/>
  <c r="F60" i="57"/>
  <c r="E455" i="54"/>
  <c r="E555" i="56"/>
  <c r="E327" i="40"/>
  <c r="C991" i="56"/>
  <c r="F573" i="54"/>
  <c r="C343" i="54"/>
  <c r="C570" i="58"/>
  <c r="D724" i="54"/>
  <c r="F1147" i="40"/>
  <c r="F96" i="57"/>
  <c r="G820" i="57"/>
  <c r="F909" i="54"/>
  <c r="E54" i="40"/>
  <c r="C256" i="40"/>
  <c r="E652" i="56"/>
  <c r="C575" i="40"/>
  <c r="F168" i="54"/>
  <c r="G223" i="54"/>
  <c r="G727" i="40"/>
  <c r="F698" i="58"/>
  <c r="E751" i="54"/>
  <c r="D655" i="56"/>
  <c r="C309" i="56"/>
  <c r="F149" i="58"/>
  <c r="G844" i="58"/>
  <c r="E955" i="40"/>
  <c r="D891" i="54"/>
  <c r="F1037" i="58"/>
  <c r="C502" i="56"/>
  <c r="D826" i="54"/>
  <c r="D966" i="56"/>
  <c r="E453" i="57"/>
  <c r="F525" i="58"/>
  <c r="E216" i="56"/>
  <c r="G704" i="54"/>
  <c r="F924" i="58"/>
  <c r="C673" i="54"/>
  <c r="F661" i="40"/>
  <c r="G1085" i="54"/>
  <c r="E923" i="57"/>
  <c r="C416" i="58"/>
  <c r="G700" i="40"/>
  <c r="D91" i="54"/>
  <c r="G201" i="54"/>
  <c r="E769" i="56"/>
  <c r="E621" i="40"/>
  <c r="E257" i="57"/>
  <c r="E782" i="58"/>
  <c r="F1193" i="57"/>
  <c r="E873" i="56"/>
  <c r="E213" i="40"/>
  <c r="D522" i="54"/>
  <c r="F1023" i="57"/>
  <c r="G1074" i="56"/>
  <c r="D348" i="58"/>
  <c r="G357" i="58"/>
  <c r="G386" i="54"/>
  <c r="E1133" i="58"/>
  <c r="D1133" i="57"/>
  <c r="D100" i="58"/>
  <c r="G823" i="58"/>
  <c r="G686" i="54"/>
  <c r="G1138" i="54"/>
  <c r="F520" i="56"/>
  <c r="E96" i="54"/>
  <c r="D657" i="54"/>
  <c r="D370" i="54"/>
  <c r="F1196" i="40"/>
  <c r="D950" i="56"/>
  <c r="D930" i="58"/>
  <c r="C530" i="54"/>
  <c r="F822" i="54"/>
  <c r="F1097" i="54"/>
  <c r="G837" i="54"/>
  <c r="F419" i="57"/>
  <c r="C900" i="54"/>
  <c r="G1049" i="57"/>
  <c r="C122" i="58"/>
  <c r="D79" i="54"/>
  <c r="D610" i="58"/>
  <c r="D407" i="40"/>
  <c r="D934" i="58"/>
  <c r="E385" i="56"/>
  <c r="G244" i="56"/>
  <c r="E39" i="54"/>
  <c r="E283" i="40"/>
  <c r="E713" i="58"/>
  <c r="G420" i="57"/>
  <c r="E1065" i="57"/>
  <c r="C885" i="58"/>
  <c r="D134" i="54"/>
  <c r="G803" i="40"/>
  <c r="C554" i="54"/>
  <c r="G135" i="40"/>
  <c r="D514" i="57"/>
  <c r="C357" i="40"/>
  <c r="D702" i="56"/>
  <c r="C650" i="54"/>
  <c r="D1078" i="58"/>
  <c r="F960" i="56"/>
  <c r="D303" i="58"/>
  <c r="G80" i="57"/>
  <c r="C710" i="54"/>
  <c r="D1094" i="54"/>
  <c r="E1126" i="56"/>
  <c r="F399" i="40"/>
  <c r="C931" i="56"/>
  <c r="G886" i="56"/>
  <c r="C534" i="56"/>
  <c r="E731" i="56"/>
  <c r="G745" i="56"/>
  <c r="D406" i="58"/>
  <c r="F1049" i="54"/>
  <c r="F813" i="56"/>
  <c r="F682" i="56"/>
  <c r="D856" i="57"/>
  <c r="F926" i="57"/>
  <c r="C1119" i="54"/>
  <c r="G639" i="56"/>
  <c r="G750" i="58"/>
  <c r="F984" i="58"/>
  <c r="D1163" i="57"/>
  <c r="D1066" i="56"/>
  <c r="G776" i="40"/>
  <c r="F241" i="54"/>
  <c r="G389" i="40"/>
  <c r="C764" i="54"/>
  <c r="G829" i="57"/>
  <c r="G30" i="40"/>
  <c r="F286" i="54"/>
  <c r="G463" i="54"/>
  <c r="F873" i="58"/>
  <c r="E1187" i="57"/>
  <c r="D417" i="58"/>
  <c r="F838" i="58"/>
  <c r="C432" i="58"/>
  <c r="F811" i="56"/>
  <c r="G358" i="56"/>
  <c r="F1198" i="54"/>
  <c r="G538" i="40"/>
  <c r="D307" i="57"/>
  <c r="F664" i="57"/>
  <c r="F603" i="58"/>
  <c r="D686" i="57"/>
  <c r="E334" i="40"/>
  <c r="F804" i="54"/>
  <c r="C866" i="56"/>
  <c r="G902" i="58"/>
  <c r="E603" i="58"/>
  <c r="D819" i="58"/>
  <c r="E291" i="57"/>
  <c r="F680" i="56"/>
  <c r="C274" i="54"/>
  <c r="E638" i="58"/>
  <c r="D1113" i="56"/>
  <c r="G911" i="54"/>
  <c r="F677" i="56"/>
  <c r="E755" i="40"/>
  <c r="F390" i="56"/>
  <c r="D670" i="56"/>
  <c r="E524" i="54"/>
  <c r="C992" i="57"/>
  <c r="G898" i="57"/>
  <c r="D554" i="54"/>
  <c r="C955" i="56"/>
  <c r="E120" i="40"/>
  <c r="C53" i="58"/>
  <c r="G132" i="54"/>
  <c r="D591" i="56"/>
  <c r="F987" i="57"/>
  <c r="F614" i="56"/>
  <c r="C825" i="40"/>
  <c r="F174" i="54"/>
  <c r="C309" i="54"/>
  <c r="C615" i="56"/>
  <c r="F1168" i="56"/>
  <c r="F254" i="57"/>
  <c r="D1168" i="58"/>
  <c r="C932" i="58"/>
  <c r="F824" i="56"/>
  <c r="D957" i="56"/>
  <c r="C106" i="54"/>
  <c r="E1060" i="56"/>
  <c r="G829" i="56"/>
  <c r="G650" i="56"/>
  <c r="E939" i="56"/>
  <c r="F1146" i="58"/>
  <c r="F296" i="57"/>
  <c r="G877" i="54"/>
  <c r="C359" i="56"/>
  <c r="C236" i="57"/>
  <c r="C338" i="54"/>
  <c r="D576" i="54"/>
  <c r="G199" i="54"/>
  <c r="G781" i="56"/>
  <c r="F675" i="54"/>
  <c r="G446" i="57"/>
  <c r="F692" i="54"/>
  <c r="D960" i="58"/>
  <c r="D113" i="57"/>
  <c r="F448" i="58"/>
  <c r="D1060" i="56"/>
  <c r="D942" i="57"/>
  <c r="D53" i="54"/>
  <c r="C785" i="54"/>
  <c r="C769" i="54"/>
  <c r="C947" i="56"/>
  <c r="G390" i="58"/>
  <c r="G964" i="56"/>
  <c r="E258" i="56"/>
  <c r="E812" i="56"/>
  <c r="C80" i="58"/>
  <c r="C784" i="54"/>
  <c r="D620" i="56"/>
  <c r="F311" i="58"/>
  <c r="C413" i="54"/>
  <c r="C658" i="56"/>
  <c r="G546" i="54"/>
  <c r="F725" i="58"/>
  <c r="D223" i="54"/>
  <c r="G1156" i="54"/>
  <c r="C736" i="58"/>
  <c r="C454" i="57"/>
  <c r="D99" i="58"/>
  <c r="E432" i="56"/>
  <c r="E483" i="54"/>
  <c r="E1157" i="58"/>
  <c r="G549" i="54"/>
  <c r="C222" i="56"/>
  <c r="G760" i="57"/>
  <c r="D234" i="57"/>
  <c r="E382" i="58"/>
  <c r="F619" i="58"/>
  <c r="D845" i="54"/>
  <c r="C949" i="58"/>
  <c r="E203" i="57"/>
  <c r="G726" i="56"/>
  <c r="E436" i="58"/>
  <c r="D1049" i="57"/>
  <c r="E735" i="54"/>
  <c r="E333" i="54"/>
  <c r="C285" i="40"/>
  <c r="D626" i="58"/>
  <c r="G784" i="54"/>
  <c r="C1120" i="54"/>
  <c r="C441" i="54"/>
  <c r="C1011" i="56"/>
  <c r="C1101" i="54"/>
  <c r="G712" i="56"/>
  <c r="D678" i="56"/>
  <c r="D194" i="58"/>
  <c r="F594" i="54"/>
  <c r="G987" i="57"/>
  <c r="F591" i="56"/>
  <c r="D671" i="57"/>
  <c r="C637" i="56"/>
  <c r="D411" i="56"/>
  <c r="D735" i="40"/>
  <c r="G1019" i="54"/>
  <c r="C785" i="56"/>
  <c r="F625" i="58"/>
  <c r="F87" i="54"/>
  <c r="C936" i="58"/>
  <c r="G102" i="56"/>
  <c r="F310" i="54"/>
  <c r="D570" i="58"/>
  <c r="F270" i="54"/>
  <c r="G48" i="56"/>
  <c r="F502" i="57"/>
  <c r="C411" i="58"/>
  <c r="E1096" i="40"/>
  <c r="F363" i="58"/>
  <c r="E551" i="57"/>
  <c r="E950" i="54"/>
  <c r="E1033" i="58"/>
  <c r="G819" i="56"/>
  <c r="D517" i="56"/>
  <c r="E566" i="58"/>
  <c r="F836" i="56"/>
  <c r="F456" i="54"/>
  <c r="E825" i="56"/>
  <c r="E244" i="54"/>
  <c r="E600" i="58"/>
  <c r="E806" i="57"/>
  <c r="D725" i="58"/>
  <c r="F559" i="57"/>
  <c r="C889" i="54"/>
  <c r="G544" i="58"/>
  <c r="E229" i="54"/>
  <c r="C678" i="58"/>
  <c r="D57" i="57"/>
  <c r="D79" i="57"/>
  <c r="F1132" i="57"/>
  <c r="D176" i="54"/>
  <c r="F649" i="54"/>
  <c r="D478" i="54"/>
  <c r="E960" i="56"/>
  <c r="C930" i="54"/>
  <c r="D545" i="57"/>
  <c r="D1103" i="58"/>
  <c r="E816" i="56"/>
  <c r="C617" i="54"/>
  <c r="F589" i="54"/>
  <c r="F584" i="58"/>
  <c r="C268" i="54"/>
  <c r="C637" i="57"/>
  <c r="G536" i="54"/>
  <c r="F593" i="58"/>
  <c r="C439" i="56"/>
  <c r="G997" i="56"/>
  <c r="G794" i="40"/>
  <c r="E88" i="40"/>
  <c r="C1074" i="54"/>
  <c r="D273" i="58"/>
  <c r="F986" i="54"/>
  <c r="D728" i="56"/>
  <c r="G978" i="56"/>
  <c r="E111" i="40"/>
  <c r="D818" i="56"/>
  <c r="C633" i="54"/>
  <c r="G929" i="40"/>
  <c r="C1084" i="57"/>
  <c r="E599" i="58"/>
  <c r="E393" i="54"/>
  <c r="D523" i="58"/>
  <c r="C755" i="40"/>
  <c r="C1050" i="40"/>
  <c r="D1021" i="56"/>
  <c r="F114" i="54"/>
  <c r="G668" i="58"/>
  <c r="F407" i="56"/>
  <c r="E1055" i="57"/>
  <c r="E1186" i="56"/>
  <c r="E159" i="54"/>
  <c r="D61" i="54"/>
  <c r="G675" i="57"/>
  <c r="G593" i="54"/>
  <c r="C832" i="56"/>
  <c r="C161" i="58"/>
  <c r="E561" i="54"/>
  <c r="C435" i="58"/>
  <c r="E928" i="56"/>
  <c r="C985" i="58"/>
  <c r="C643" i="54"/>
  <c r="D1140" i="56"/>
  <c r="C350" i="58"/>
  <c r="D1012" i="58"/>
  <c r="F260" i="40"/>
  <c r="F622" i="56"/>
  <c r="F191" i="40"/>
  <c r="E217" i="57"/>
  <c r="F975" i="56"/>
  <c r="G136" i="40"/>
  <c r="F1024" i="58"/>
  <c r="C810" i="57"/>
  <c r="G823" i="56"/>
  <c r="E326" i="57"/>
  <c r="F770" i="54"/>
  <c r="C277" i="58"/>
  <c r="D1093" i="54"/>
  <c r="C1055" i="57"/>
  <c r="E727" i="56"/>
  <c r="F902" i="54"/>
  <c r="F779" i="56"/>
  <c r="F970" i="58"/>
  <c r="G488" i="57"/>
  <c r="C450" i="40"/>
  <c r="C589" i="56"/>
  <c r="G205" i="56"/>
  <c r="C591" i="54"/>
  <c r="D1111" i="54"/>
  <c r="G680" i="56"/>
  <c r="E1000" i="58"/>
  <c r="E21" i="58"/>
  <c r="E988" i="58"/>
  <c r="F538" i="56"/>
  <c r="C169" i="54"/>
  <c r="G1084" i="58"/>
  <c r="C770" i="56"/>
  <c r="G46" i="58"/>
  <c r="F778" i="54"/>
  <c r="F921" i="56"/>
  <c r="E444" i="58"/>
  <c r="F1157" i="54"/>
  <c r="D800" i="56"/>
  <c r="E94" i="54"/>
  <c r="C28" i="58"/>
  <c r="G1076" i="56"/>
  <c r="F244" i="54"/>
  <c r="F58" i="54"/>
  <c r="C490" i="54"/>
  <c r="E216" i="54"/>
  <c r="G344" i="56"/>
  <c r="D391" i="56"/>
  <c r="F763" i="40"/>
  <c r="D923" i="57"/>
  <c r="F132" i="54"/>
  <c r="E297" i="56"/>
  <c r="F877" i="56"/>
  <c r="F715" i="54"/>
  <c r="E554" i="54"/>
  <c r="C217" i="58"/>
  <c r="G948" i="58"/>
  <c r="F377" i="56"/>
  <c r="D877" i="58"/>
  <c r="F868" i="54"/>
  <c r="C364" i="58"/>
  <c r="G1120" i="56"/>
  <c r="D343" i="58"/>
  <c r="C73" i="56"/>
  <c r="C963" i="56"/>
  <c r="C507" i="58"/>
  <c r="E833" i="54"/>
  <c r="G1107" i="57"/>
  <c r="D407" i="56"/>
  <c r="F740" i="57"/>
  <c r="G863" i="54"/>
  <c r="F265" i="54"/>
  <c r="E561" i="57"/>
  <c r="F787" i="57"/>
  <c r="D1018" i="40"/>
  <c r="F127" i="54"/>
  <c r="D222" i="40"/>
  <c r="F918" i="40"/>
  <c r="E123" i="54"/>
  <c r="G637" i="57"/>
  <c r="F833" i="54"/>
  <c r="E89" i="57"/>
  <c r="C82" i="58"/>
  <c r="E1129" i="56"/>
  <c r="G828" i="58"/>
  <c r="F1013" i="58"/>
  <c r="G180" i="54"/>
  <c r="F990" i="54"/>
  <c r="D515" i="56"/>
  <c r="C893" i="40"/>
  <c r="D1029" i="40"/>
  <c r="C560" i="40"/>
  <c r="E274" i="58"/>
  <c r="D1147" i="58"/>
  <c r="E144" i="54"/>
  <c r="C239" i="58"/>
  <c r="F72" i="54"/>
  <c r="D712" i="56"/>
  <c r="G178" i="56"/>
  <c r="G1068" i="57"/>
  <c r="E981" i="54"/>
  <c r="E601" i="57"/>
  <c r="E1040" i="40"/>
  <c r="F819" i="56"/>
  <c r="F843" i="57"/>
  <c r="F647" i="40"/>
  <c r="G930" i="58"/>
  <c r="C628" i="58"/>
  <c r="D1100" i="56"/>
  <c r="E535" i="57"/>
  <c r="E357" i="58"/>
  <c r="D688" i="54"/>
  <c r="G145" i="58"/>
  <c r="F790" i="58"/>
  <c r="F219" i="58"/>
  <c r="C941" i="56"/>
  <c r="G1112" i="54"/>
  <c r="E787" i="54"/>
  <c r="C776" i="56"/>
  <c r="G467" i="57"/>
  <c r="G126" i="56"/>
  <c r="F680" i="54"/>
  <c r="C982" i="54"/>
  <c r="D841" i="56"/>
  <c r="C1038" i="54"/>
  <c r="G398" i="54"/>
  <c r="C255" i="54"/>
  <c r="D167" i="54"/>
  <c r="F399" i="54"/>
  <c r="G931" i="54"/>
  <c r="E1024" i="54"/>
  <c r="C1081" i="54"/>
  <c r="D1082" i="56"/>
  <c r="D802" i="54"/>
  <c r="C180" i="54"/>
  <c r="C463" i="54"/>
  <c r="E217" i="58"/>
  <c r="F1129" i="58"/>
  <c r="D388" i="54"/>
  <c r="D42" i="58"/>
  <c r="D954" i="56"/>
  <c r="F841" i="54"/>
  <c r="G297" i="56"/>
  <c r="F123" i="54"/>
  <c r="D512" i="40"/>
  <c r="F1044" i="54"/>
  <c r="G789" i="54"/>
  <c r="F443" i="54"/>
  <c r="C575" i="54"/>
  <c r="C31" i="57"/>
  <c r="D1075" i="58"/>
  <c r="G920" i="54"/>
  <c r="F1066" i="54"/>
  <c r="G147" i="54"/>
  <c r="E396" i="56"/>
  <c r="G879" i="54"/>
  <c r="C429" i="54"/>
  <c r="G1158" i="56"/>
  <c r="D1093" i="58"/>
  <c r="G712" i="57"/>
  <c r="G381" i="54"/>
  <c r="D47" i="56"/>
  <c r="G190" i="56"/>
  <c r="G119" i="58"/>
  <c r="F163" i="54"/>
  <c r="F676" i="58"/>
  <c r="D679" i="58"/>
  <c r="G242" i="40"/>
  <c r="D939" i="54"/>
  <c r="E798" i="57"/>
  <c r="E404" i="54"/>
  <c r="E1127" i="58"/>
  <c r="G853" i="56"/>
  <c r="F693" i="54"/>
  <c r="F161" i="56"/>
  <c r="G746" i="54"/>
  <c r="D341" i="56"/>
  <c r="D101" i="58"/>
  <c r="C654" i="56"/>
  <c r="G1159" i="54"/>
  <c r="F937" i="58"/>
  <c r="G692" i="40"/>
  <c r="C410" i="58"/>
  <c r="E398" i="54"/>
  <c r="E623" i="56"/>
  <c r="G1193" i="58"/>
  <c r="E746" i="58"/>
  <c r="E930" i="40"/>
  <c r="G1096" i="56"/>
  <c r="F1077" i="58"/>
  <c r="C419" i="54"/>
  <c r="G689" i="54"/>
  <c r="E350" i="56"/>
  <c r="G130" i="57"/>
  <c r="F760" i="54"/>
  <c r="C139" i="58"/>
  <c r="C863" i="57"/>
  <c r="E1197" i="54"/>
  <c r="C462" i="57"/>
  <c r="F225" i="54"/>
  <c r="F468" i="54"/>
  <c r="C995" i="56"/>
  <c r="E725" i="54"/>
  <c r="G671" i="54"/>
  <c r="D99" i="56"/>
  <c r="C279" i="58"/>
  <c r="F987" i="54"/>
  <c r="E341" i="40"/>
  <c r="E828" i="56"/>
  <c r="E1039" i="54"/>
  <c r="E816" i="54"/>
  <c r="C671" i="58"/>
  <c r="C1117" i="56"/>
  <c r="E384" i="56"/>
  <c r="E22" i="57"/>
  <c r="F1196" i="56"/>
  <c r="G548" i="56"/>
  <c r="C245" i="58"/>
  <c r="F1135" i="56"/>
  <c r="C719" i="54"/>
  <c r="E1094" i="56"/>
  <c r="D173" i="57"/>
  <c r="G1023" i="54"/>
  <c r="C718" i="54"/>
  <c r="F170" i="56"/>
  <c r="E146" i="54"/>
  <c r="F351" i="40"/>
  <c r="D239" i="57"/>
  <c r="F54" i="58"/>
  <c r="D924" i="58"/>
  <c r="C622" i="40"/>
  <c r="E970" i="40"/>
  <c r="F1071" i="57"/>
  <c r="F629" i="54"/>
  <c r="D101" i="56"/>
  <c r="G389" i="56"/>
  <c r="E150" i="58"/>
  <c r="F423" i="57"/>
  <c r="G819" i="54"/>
  <c r="D557" i="56"/>
  <c r="F873" i="56"/>
  <c r="F431" i="58"/>
  <c r="C1127" i="57"/>
  <c r="G122" i="58"/>
  <c r="E955" i="56"/>
  <c r="G372" i="58"/>
  <c r="E158" i="54"/>
  <c r="E888" i="56"/>
  <c r="F184" i="57"/>
  <c r="F1166" i="54"/>
  <c r="D869" i="54"/>
  <c r="F893" i="54"/>
  <c r="C782" i="40"/>
  <c r="C781" i="40"/>
  <c r="E866" i="54"/>
  <c r="E1008" i="58"/>
  <c r="E1005" i="56"/>
  <c r="G417" i="57"/>
  <c r="C380" i="58"/>
  <c r="G841" i="56"/>
  <c r="G935" i="58"/>
  <c r="F995" i="54"/>
  <c r="D1035" i="54"/>
  <c r="C685" i="56"/>
  <c r="C1021" i="56"/>
  <c r="G561" i="56"/>
  <c r="C453" i="56"/>
  <c r="E325" i="54"/>
  <c r="G1084" i="56"/>
  <c r="D694" i="54"/>
  <c r="E545" i="56"/>
  <c r="F579" i="40"/>
  <c r="G307" i="56"/>
  <c r="D182" i="40"/>
  <c r="F1113" i="57"/>
  <c r="G83" i="40"/>
  <c r="C981" i="54"/>
  <c r="C1019" i="54"/>
  <c r="E42" i="58"/>
  <c r="C1018" i="58"/>
  <c r="G744" i="58"/>
  <c r="C241" i="54"/>
  <c r="F929" i="54"/>
  <c r="F665" i="40"/>
  <c r="C791" i="54"/>
  <c r="D1094" i="58"/>
  <c r="F887" i="56"/>
  <c r="D966" i="58"/>
  <c r="F826" i="57"/>
  <c r="E929" i="54"/>
  <c r="E511" i="56"/>
  <c r="C448" i="54"/>
  <c r="G1043" i="54"/>
  <c r="D1126" i="57"/>
  <c r="C914" i="58"/>
  <c r="G1055" i="54"/>
  <c r="D77" i="54"/>
  <c r="G678" i="54"/>
  <c r="D1142" i="54"/>
  <c r="C871" i="40"/>
  <c r="D241" i="56"/>
  <c r="D730" i="58"/>
  <c r="G54" i="56"/>
  <c r="C459" i="54"/>
  <c r="G834" i="54"/>
  <c r="D463" i="56"/>
  <c r="C1106" i="54"/>
  <c r="C770" i="54"/>
  <c r="C510" i="56"/>
  <c r="E1090" i="56"/>
  <c r="E412" i="56"/>
  <c r="F353" i="58"/>
  <c r="F956" i="58"/>
  <c r="E183" i="58"/>
  <c r="F308" i="54"/>
  <c r="D344" i="54"/>
  <c r="F277" i="54"/>
  <c r="F1034" i="57"/>
  <c r="C633" i="57"/>
  <c r="G1162" i="40"/>
  <c r="D989" i="58"/>
  <c r="F577" i="54"/>
  <c r="F1076" i="57"/>
  <c r="C855" i="54"/>
  <c r="C775" i="57"/>
  <c r="G844" i="40"/>
  <c r="D48" i="58"/>
  <c r="G359" i="56"/>
  <c r="D898" i="58"/>
  <c r="C435" i="56"/>
  <c r="D1061" i="58"/>
  <c r="G743" i="56"/>
  <c r="F576" i="54"/>
  <c r="F36" i="58"/>
  <c r="D1025" i="54"/>
  <c r="E204" i="56"/>
  <c r="G824" i="54"/>
  <c r="G690" i="56"/>
  <c r="F785" i="56"/>
  <c r="D1185" i="54"/>
  <c r="D1034" i="40"/>
  <c r="F335" i="40"/>
  <c r="E559" i="58"/>
  <c r="F131" i="58"/>
  <c r="C529" i="57"/>
  <c r="C1078" i="40"/>
  <c r="F117" i="56"/>
  <c r="E104" i="57"/>
  <c r="E183" i="56"/>
  <c r="F1138" i="57"/>
  <c r="F185" i="58"/>
  <c r="C658" i="54"/>
  <c r="E225" i="40"/>
  <c r="E148" i="58"/>
  <c r="E812" i="54"/>
  <c r="D342" i="56"/>
  <c r="E301" i="58"/>
  <c r="G875" i="54"/>
  <c r="C408" i="58"/>
  <c r="D1134" i="58"/>
  <c r="F683" i="56"/>
  <c r="C1034" i="56"/>
  <c r="D996" i="56"/>
  <c r="E752" i="56"/>
  <c r="F1043" i="54"/>
  <c r="F983" i="56"/>
  <c r="F89" i="58"/>
  <c r="F266" i="54"/>
  <c r="E92" i="56"/>
  <c r="F509" i="54"/>
  <c r="F1134" i="56"/>
  <c r="C393" i="58"/>
  <c r="F746" i="58"/>
  <c r="C488" i="57"/>
  <c r="E148" i="54"/>
  <c r="F116" i="56"/>
  <c r="D787" i="57"/>
  <c r="C278" i="54"/>
  <c r="F1200" i="56"/>
  <c r="G1065" i="40"/>
  <c r="F284" i="56"/>
  <c r="E1131" i="57"/>
  <c r="C890" i="54"/>
  <c r="C559" i="57"/>
  <c r="G28" i="56"/>
  <c r="F372" i="56"/>
  <c r="D566" i="40"/>
  <c r="G1099" i="54"/>
  <c r="E497" i="56"/>
  <c r="D299" i="56"/>
  <c r="G354" i="56"/>
  <c r="E957" i="56"/>
  <c r="C741" i="57"/>
  <c r="D338" i="56"/>
  <c r="F455" i="56"/>
  <c r="D419" i="54"/>
  <c r="D20" i="54"/>
  <c r="G1058" i="40"/>
  <c r="G1094" i="54"/>
  <c r="G372" i="54"/>
  <c r="E259" i="56"/>
  <c r="G1055" i="56"/>
  <c r="C824" i="54"/>
  <c r="E643" i="57"/>
  <c r="E281" i="54"/>
  <c r="F406" i="54"/>
  <c r="E675" i="58"/>
  <c r="F852" i="56"/>
  <c r="C481" i="56"/>
  <c r="F899" i="54"/>
  <c r="C224" i="58"/>
  <c r="D1176" i="58"/>
  <c r="D797" i="54"/>
  <c r="C127" i="54"/>
  <c r="D445" i="56"/>
  <c r="E1117" i="57"/>
  <c r="G1163" i="58"/>
  <c r="G1159" i="56"/>
  <c r="C815" i="54"/>
  <c r="E1074" i="56"/>
  <c r="G564" i="56"/>
  <c r="F1098" i="54"/>
  <c r="E1099" i="54"/>
  <c r="C673" i="56"/>
  <c r="G691" i="54"/>
  <c r="F351" i="57"/>
  <c r="G337" i="54"/>
  <c r="F621" i="54"/>
  <c r="G397" i="58"/>
  <c r="G805" i="56"/>
  <c r="F558" i="57"/>
  <c r="F1169" i="40"/>
  <c r="G288" i="54"/>
  <c r="G457" i="58"/>
  <c r="F364" i="58"/>
  <c r="G625" i="57"/>
  <c r="G985" i="54"/>
  <c r="F1131" i="56"/>
  <c r="F592" i="58"/>
  <c r="D700" i="58"/>
  <c r="C660" i="56"/>
  <c r="G129" i="58"/>
  <c r="D656" i="58"/>
  <c r="D492" i="56"/>
  <c r="F856" i="56"/>
  <c r="F303" i="57"/>
  <c r="C184" i="54"/>
  <c r="C527" i="54"/>
  <c r="G168" i="58"/>
  <c r="F336" i="54"/>
  <c r="C733" i="57"/>
  <c r="E1139" i="58"/>
  <c r="D1099" i="56"/>
  <c r="D690" i="40"/>
  <c r="C787" i="54"/>
  <c r="F327" i="54"/>
  <c r="C273" i="54"/>
  <c r="E930" i="56"/>
  <c r="D1128" i="57"/>
  <c r="C920" i="56"/>
  <c r="G383" i="57"/>
  <c r="D174" i="56"/>
  <c r="E596" i="40"/>
  <c r="G92" i="56"/>
  <c r="F111" i="56"/>
  <c r="E453" i="56"/>
  <c r="C619" i="57"/>
  <c r="E120" i="54"/>
  <c r="F1099" i="56"/>
  <c r="F555" i="54"/>
  <c r="D902" i="40"/>
  <c r="C903" i="56"/>
  <c r="G27" i="58"/>
  <c r="D106" i="58"/>
  <c r="D729" i="56"/>
  <c r="D1101" i="56"/>
  <c r="F929" i="56"/>
  <c r="C427" i="40"/>
  <c r="F111" i="58"/>
  <c r="E462" i="56"/>
  <c r="D1153" i="54"/>
  <c r="F509" i="58"/>
  <c r="F743" i="56"/>
  <c r="E544" i="57"/>
  <c r="G882" i="54"/>
  <c r="E157" i="54"/>
  <c r="C137" i="58"/>
  <c r="G41" i="54"/>
  <c r="F42" i="57"/>
  <c r="C950" i="54"/>
  <c r="F280" i="54"/>
  <c r="E277" i="54"/>
  <c r="G977" i="54"/>
  <c r="D842" i="56"/>
  <c r="F263" i="57"/>
  <c r="D945" i="54"/>
  <c r="E680" i="56"/>
  <c r="D92" i="58"/>
  <c r="G254" i="58"/>
  <c r="D748" i="54"/>
  <c r="F53" i="54"/>
  <c r="D969" i="54"/>
  <c r="G459" i="58"/>
  <c r="G1036" i="56"/>
  <c r="D643" i="40"/>
  <c r="E574" i="54"/>
  <c r="F845" i="54"/>
  <c r="G551" i="40"/>
  <c r="D729" i="58"/>
  <c r="F1138" i="54"/>
  <c r="G1124" i="54"/>
  <c r="D1145" i="54"/>
  <c r="F205" i="58"/>
  <c r="F1121" i="40"/>
  <c r="C193" i="57"/>
  <c r="F775" i="58"/>
  <c r="F256" i="57"/>
  <c r="G629" i="40"/>
  <c r="G897" i="56"/>
  <c r="C336" i="57"/>
  <c r="G1046" i="58"/>
  <c r="F426" i="54"/>
  <c r="F920" i="54"/>
  <c r="E683" i="56"/>
  <c r="G304" i="54"/>
  <c r="E753" i="54"/>
  <c r="D405" i="57"/>
  <c r="D987" i="40"/>
  <c r="C947" i="54"/>
  <c r="D625" i="54"/>
  <c r="D339" i="57"/>
  <c r="D29" i="54"/>
  <c r="F1128" i="54"/>
  <c r="F372" i="54"/>
  <c r="E259" i="58"/>
  <c r="F1142" i="54"/>
  <c r="C134" i="58"/>
  <c r="E1036" i="54"/>
  <c r="G482" i="40"/>
  <c r="E121" i="58"/>
  <c r="G756" i="57"/>
  <c r="C766" i="57"/>
  <c r="C409" i="54"/>
  <c r="E365" i="58"/>
  <c r="C498" i="57"/>
  <c r="G1143" i="56"/>
  <c r="F940" i="58"/>
  <c r="F986" i="58"/>
  <c r="G244" i="40"/>
  <c r="D936" i="56"/>
  <c r="D902" i="54"/>
  <c r="E632" i="57"/>
  <c r="D149" i="57"/>
  <c r="G1109" i="56"/>
  <c r="E215" i="54"/>
  <c r="G1090" i="58"/>
  <c r="F417" i="56"/>
  <c r="C329" i="56"/>
  <c r="F75" i="40"/>
  <c r="E876" i="54"/>
  <c r="D565" i="56"/>
  <c r="E459" i="57"/>
  <c r="D1129" i="58"/>
  <c r="D228" i="58"/>
  <c r="G190" i="58"/>
  <c r="D1096" i="56"/>
  <c r="D1154" i="57"/>
  <c r="D779" i="54"/>
  <c r="G113" i="54"/>
  <c r="C923" i="54"/>
  <c r="F1115" i="56"/>
  <c r="C548" i="57"/>
  <c r="F953" i="56"/>
  <c r="E879" i="54"/>
  <c r="F1051" i="58"/>
  <c r="E369" i="56"/>
  <c r="E417" i="54"/>
  <c r="E242" i="56"/>
  <c r="G650" i="54"/>
  <c r="F914" i="40"/>
  <c r="F894" i="56"/>
  <c r="G1154" i="57"/>
  <c r="E720" i="58"/>
  <c r="C520" i="54"/>
  <c r="D528" i="54"/>
  <c r="G934" i="58"/>
  <c r="G295" i="40"/>
  <c r="F174" i="56"/>
  <c r="C1087" i="54"/>
  <c r="C751" i="58"/>
  <c r="D1053" i="57"/>
  <c r="E946" i="57"/>
  <c r="G375" i="54"/>
  <c r="E791" i="56"/>
  <c r="G980" i="57"/>
  <c r="D177" i="58"/>
  <c r="C644" i="57"/>
  <c r="C959" i="54"/>
  <c r="G804" i="56"/>
  <c r="D147" i="40"/>
  <c r="G483" i="56"/>
  <c r="E163" i="54"/>
  <c r="F1171" i="56"/>
  <c r="C551" i="57"/>
  <c r="C487" i="56"/>
  <c r="F334" i="56"/>
  <c r="G290" i="58"/>
  <c r="G405" i="57"/>
  <c r="F509" i="57"/>
  <c r="D32" i="56"/>
  <c r="G384" i="58"/>
  <c r="G1078" i="56"/>
  <c r="C83" i="54"/>
  <c r="C460" i="56"/>
  <c r="D790" i="58"/>
  <c r="D128" i="56"/>
  <c r="C460" i="58"/>
  <c r="F137" i="54"/>
  <c r="E1120" i="54"/>
  <c r="F664" i="54"/>
  <c r="C536" i="58"/>
  <c r="E791" i="54"/>
  <c r="G232" i="54"/>
  <c r="D906" i="56"/>
  <c r="E1108" i="54"/>
  <c r="D286" i="58"/>
  <c r="F81" i="57"/>
  <c r="E529" i="54"/>
  <c r="G1107" i="56"/>
  <c r="F101" i="40"/>
  <c r="C1024" i="58"/>
  <c r="D1175" i="54"/>
  <c r="F222" i="40"/>
  <c r="F44" i="58"/>
  <c r="E211" i="40"/>
  <c r="G70" i="58"/>
  <c r="D978" i="56"/>
  <c r="C973" i="58"/>
  <c r="G1091" i="56"/>
  <c r="F354" i="57"/>
  <c r="C801" i="40"/>
  <c r="G146" i="40"/>
  <c r="D565" i="54"/>
  <c r="G554" i="54"/>
  <c r="C1010" i="40"/>
  <c r="C686" i="54"/>
  <c r="F1200" i="40"/>
  <c r="D1154" i="54"/>
  <c r="D1134" i="40"/>
  <c r="E557" i="54"/>
  <c r="C599" i="54"/>
  <c r="F23" i="54"/>
  <c r="G631" i="58"/>
  <c r="F618" i="58"/>
  <c r="F167" i="54"/>
  <c r="C146" i="56"/>
  <c r="C930" i="40"/>
  <c r="F251" i="54"/>
  <c r="F879" i="54"/>
  <c r="F802" i="54"/>
  <c r="F854" i="56"/>
  <c r="F182" i="54"/>
  <c r="E451" i="56"/>
  <c r="E837" i="54"/>
  <c r="F830" i="54"/>
  <c r="E942" i="57"/>
  <c r="E892" i="57"/>
  <c r="C1097" i="54"/>
  <c r="C1197" i="58"/>
  <c r="G787" i="40"/>
  <c r="G221" i="54"/>
  <c r="C508" i="54"/>
  <c r="G1126" i="54"/>
  <c r="C513" i="56"/>
  <c r="G953" i="56"/>
  <c r="E779" i="54"/>
  <c r="G163" i="40"/>
  <c r="G72" i="56"/>
  <c r="C27" i="40"/>
  <c r="E1104" i="56"/>
  <c r="E832" i="54"/>
  <c r="F980" i="58"/>
  <c r="E233" i="57"/>
  <c r="G327" i="58"/>
  <c r="C960" i="56"/>
  <c r="G959" i="57"/>
  <c r="G1104" i="57"/>
  <c r="C526" i="54"/>
  <c r="C609" i="40"/>
  <c r="G449" i="54"/>
  <c r="F507" i="56"/>
  <c r="D86" i="54"/>
  <c r="C830" i="57"/>
  <c r="E881" i="57"/>
  <c r="C590" i="58"/>
  <c r="E633" i="57"/>
  <c r="D851" i="40"/>
  <c r="F660" i="56"/>
  <c r="D768" i="56"/>
  <c r="D236" i="56"/>
  <c r="D358" i="57"/>
  <c r="G256" i="56"/>
  <c r="D276" i="54"/>
  <c r="E425" i="54"/>
  <c r="G578" i="58"/>
  <c r="E56" i="40"/>
  <c r="D915" i="54"/>
  <c r="G390" i="56"/>
  <c r="F420" i="58"/>
  <c r="F881" i="57"/>
  <c r="F221" i="57"/>
  <c r="G174" i="56"/>
  <c r="D700" i="54"/>
  <c r="E283" i="58"/>
  <c r="F412" i="40"/>
  <c r="D256" i="58"/>
  <c r="E208" i="56"/>
  <c r="G270" i="54"/>
  <c r="F847" i="56"/>
  <c r="C114" i="57"/>
  <c r="C1158" i="54"/>
  <c r="E719" i="57"/>
  <c r="D1102" i="54"/>
  <c r="D752" i="58"/>
  <c r="F412" i="57"/>
  <c r="C30" i="54"/>
  <c r="D616" i="57"/>
  <c r="E1144" i="58"/>
  <c r="D961" i="56"/>
  <c r="D1147" i="56"/>
  <c r="C1099" i="57"/>
  <c r="F302" i="54"/>
  <c r="E545" i="57"/>
  <c r="C1154" i="57"/>
  <c r="C877" i="54"/>
  <c r="G1027" i="57"/>
  <c r="E70" i="56"/>
  <c r="E1192" i="58"/>
  <c r="D326" i="40"/>
  <c r="D1056" i="58"/>
  <c r="E1012" i="58"/>
  <c r="F124" i="58"/>
  <c r="F872" i="57"/>
  <c r="E1062" i="54"/>
  <c r="F275" i="56"/>
  <c r="D377" i="54"/>
  <c r="F382" i="56"/>
  <c r="F235" i="54"/>
  <c r="E213" i="54"/>
  <c r="D600" i="54"/>
  <c r="G263" i="57"/>
  <c r="E433" i="57"/>
  <c r="D1190" i="56"/>
  <c r="C1183" i="57"/>
  <c r="C198" i="54"/>
  <c r="C419" i="56"/>
  <c r="E1134" i="40"/>
  <c r="G1103" i="58"/>
  <c r="E409" i="54"/>
  <c r="C438" i="58"/>
  <c r="G1187" i="58"/>
  <c r="E928" i="54"/>
  <c r="C601" i="58"/>
  <c r="F658" i="54"/>
  <c r="E161" i="58"/>
  <c r="E39" i="57"/>
  <c r="D1135" i="56"/>
  <c r="G577" i="40"/>
  <c r="G299" i="58"/>
  <c r="C250" i="56"/>
  <c r="F586" i="58"/>
  <c r="F337" i="57"/>
  <c r="D1073" i="54"/>
  <c r="F907" i="54"/>
  <c r="D856" i="56"/>
  <c r="D453" i="40"/>
  <c r="F274" i="57"/>
  <c r="G120" i="58"/>
  <c r="F862" i="54"/>
  <c r="C713" i="54"/>
  <c r="F192" i="40"/>
  <c r="C286" i="58"/>
  <c r="G656" i="57"/>
  <c r="G787" i="54"/>
  <c r="E840" i="56"/>
  <c r="F541" i="58"/>
  <c r="F699" i="40"/>
  <c r="E280" i="40"/>
  <c r="C901" i="54"/>
  <c r="G327" i="57"/>
  <c r="C1069" i="54"/>
  <c r="D192" i="58"/>
  <c r="E671" i="40"/>
  <c r="C363" i="40"/>
  <c r="E975" i="58"/>
  <c r="E649" i="58"/>
  <c r="D437" i="40"/>
  <c r="F164" i="54"/>
  <c r="G365" i="57"/>
  <c r="F564" i="54"/>
  <c r="E415" i="54"/>
  <c r="F691" i="54"/>
  <c r="C136" i="54"/>
  <c r="G424" i="57"/>
  <c r="C826" i="58"/>
  <c r="D665" i="56"/>
  <c r="F273" i="58"/>
  <c r="G450" i="40"/>
  <c r="C22" i="54"/>
  <c r="F687" i="54"/>
  <c r="D177" i="54"/>
  <c r="E760" i="57"/>
  <c r="G464" i="54"/>
  <c r="D1185" i="40"/>
  <c r="E1055" i="56"/>
  <c r="G1030" i="40"/>
  <c r="D579" i="57"/>
  <c r="G30" i="56"/>
  <c r="G573" i="40"/>
  <c r="C537" i="56"/>
  <c r="E269" i="56"/>
  <c r="G181" i="56"/>
  <c r="C229" i="57"/>
  <c r="C880" i="58"/>
  <c r="G900" i="40"/>
  <c r="F436" i="58"/>
  <c r="G52" i="56"/>
  <c r="C390" i="54"/>
  <c r="G719" i="57"/>
  <c r="C205" i="54"/>
  <c r="D448" i="58"/>
  <c r="F1062" i="56"/>
  <c r="G1125" i="57"/>
  <c r="G254" i="57"/>
  <c r="E929" i="56"/>
  <c r="E584" i="54"/>
  <c r="C201" i="56"/>
  <c r="G977" i="56"/>
  <c r="C217" i="40"/>
  <c r="F524" i="58"/>
  <c r="E326" i="40"/>
  <c r="G32" i="40"/>
  <c r="C885" i="57"/>
  <c r="F409" i="56"/>
  <c r="F531" i="57"/>
  <c r="F40" i="57"/>
  <c r="C547" i="58"/>
  <c r="E1042" i="57"/>
  <c r="C307" i="40"/>
  <c r="F1191" i="57"/>
  <c r="C147" i="40"/>
  <c r="C1125" i="57"/>
  <c r="D190" i="57"/>
  <c r="F555" i="56"/>
  <c r="D96" i="58"/>
  <c r="C957" i="56"/>
  <c r="E816" i="58"/>
  <c r="G982" i="58"/>
  <c r="C1007" i="54"/>
  <c r="C738" i="54"/>
  <c r="E517" i="58"/>
  <c r="F324" i="54"/>
  <c r="E665" i="57"/>
  <c r="E657" i="58"/>
  <c r="C1175" i="40"/>
  <c r="G806" i="58"/>
  <c r="E249" i="57"/>
  <c r="G265" i="54"/>
  <c r="G220" i="58"/>
  <c r="F799" i="57"/>
  <c r="E338" i="54"/>
  <c r="E1175" i="56"/>
  <c r="G1024" i="40"/>
  <c r="C381" i="56"/>
  <c r="C116" i="57"/>
  <c r="D691" i="54"/>
  <c r="E305" i="57"/>
  <c r="C74" i="57"/>
  <c r="E730" i="40"/>
  <c r="G91" i="56"/>
  <c r="F759" i="54"/>
  <c r="E747" i="54"/>
  <c r="E303" i="54"/>
  <c r="C130" i="56"/>
  <c r="E486" i="57"/>
  <c r="D935" i="40"/>
  <c r="G657" i="54"/>
  <c r="E103" i="54"/>
  <c r="D590" i="56"/>
  <c r="C648" i="58"/>
  <c r="G799" i="56"/>
  <c r="C135" i="58"/>
  <c r="F642" i="40"/>
  <c r="G36" i="56"/>
  <c r="F156" i="40"/>
  <c r="G598" i="54"/>
  <c r="F21" i="57"/>
  <c r="C983" i="58"/>
  <c r="F1056" i="54"/>
  <c r="D1080" i="56"/>
  <c r="D943" i="40"/>
  <c r="C339" i="58"/>
  <c r="F991" i="54"/>
  <c r="C1008" i="58"/>
  <c r="D1100" i="54"/>
  <c r="G358" i="54"/>
  <c r="F549" i="56"/>
  <c r="F871" i="56"/>
  <c r="C193" i="54"/>
  <c r="D1089" i="58"/>
  <c r="C853" i="54"/>
  <c r="F78" i="54"/>
  <c r="C1107" i="56"/>
  <c r="F36" i="40"/>
  <c r="G110" i="54"/>
  <c r="D153" i="56"/>
  <c r="G850" i="57"/>
  <c r="E1124" i="54"/>
  <c r="D717" i="57"/>
  <c r="F854" i="57"/>
  <c r="F1010" i="57"/>
  <c r="C1100" i="54"/>
  <c r="F256" i="54"/>
  <c r="G536" i="58"/>
  <c r="D35" i="54"/>
  <c r="C838" i="57"/>
  <c r="G219" i="58"/>
  <c r="D380" i="57"/>
  <c r="C1047" i="58"/>
  <c r="C468" i="57"/>
  <c r="G698" i="57"/>
  <c r="E246" i="57"/>
  <c r="G1019" i="40"/>
  <c r="E1111" i="57"/>
  <c r="C805" i="58"/>
  <c r="C442" i="56"/>
  <c r="C221" i="57"/>
  <c r="C456" i="54"/>
  <c r="C1109" i="54"/>
  <c r="F748" i="54"/>
  <c r="F233" i="57"/>
  <c r="F208" i="57"/>
  <c r="G910" i="57"/>
  <c r="F435" i="56"/>
  <c r="C821" i="54"/>
  <c r="D885" i="58"/>
  <c r="D331" i="58"/>
  <c r="G738" i="56"/>
  <c r="E358" i="57"/>
  <c r="G123" i="56"/>
  <c r="D1132" i="57"/>
  <c r="D170" i="54"/>
  <c r="G1131" i="54"/>
  <c r="G800" i="57"/>
  <c r="E182" i="54"/>
  <c r="G1058" i="54"/>
  <c r="E1112" i="54"/>
  <c r="G58" i="40"/>
  <c r="D387" i="58"/>
  <c r="C976" i="57"/>
  <c r="C218" i="56"/>
  <c r="E1103" i="57"/>
  <c r="E804" i="57"/>
  <c r="D797" i="56"/>
  <c r="G948" i="54"/>
  <c r="E97" i="57"/>
  <c r="E742" i="54"/>
  <c r="D145" i="54"/>
  <c r="F1052" i="54"/>
  <c r="F31" i="58"/>
  <c r="C771" i="56"/>
  <c r="G1092" i="57"/>
  <c r="D976" i="56"/>
  <c r="C296" i="58"/>
  <c r="G972" i="57"/>
  <c r="F618" i="54"/>
  <c r="E59" i="56"/>
  <c r="C1055" i="56"/>
  <c r="D903" i="58"/>
  <c r="G382" i="58"/>
  <c r="D628" i="40"/>
  <c r="G655" i="54"/>
  <c r="E837" i="57"/>
  <c r="F873" i="54"/>
  <c r="F1025" i="56"/>
  <c r="C812" i="56"/>
  <c r="E568" i="40"/>
  <c r="G981" i="56"/>
  <c r="D847" i="57"/>
  <c r="D855" i="57"/>
  <c r="E1019" i="57"/>
  <c r="C153" i="54"/>
  <c r="C1081" i="56"/>
  <c r="D556" i="57"/>
  <c r="D704" i="54"/>
  <c r="C901" i="58"/>
  <c r="F649" i="57"/>
  <c r="G992" i="56"/>
  <c r="D586" i="56"/>
  <c r="G1047" i="57"/>
  <c r="F914" i="58"/>
  <c r="G1135" i="56"/>
  <c r="F378" i="56"/>
  <c r="E304" i="40"/>
  <c r="D327" i="57"/>
  <c r="C557" i="56"/>
  <c r="E711" i="56"/>
  <c r="F754" i="58"/>
  <c r="G60" i="57"/>
  <c r="D402" i="40"/>
  <c r="F763" i="58"/>
  <c r="F1139" i="54"/>
  <c r="C45" i="40"/>
  <c r="F131" i="40"/>
  <c r="C893" i="57"/>
  <c r="E134" i="58"/>
  <c r="E390" i="58"/>
  <c r="F373" i="54"/>
  <c r="E714" i="40"/>
  <c r="C611" i="54"/>
  <c r="E307" i="56"/>
  <c r="E384" i="54"/>
  <c r="F26" i="58"/>
  <c r="C83" i="57"/>
  <c r="E91" i="54"/>
  <c r="C135" i="54"/>
  <c r="F691" i="57"/>
  <c r="D931" i="56"/>
  <c r="F937" i="57"/>
  <c r="C859" i="54"/>
  <c r="E245" i="56"/>
  <c r="G654" i="40"/>
  <c r="E1107" i="57"/>
  <c r="C99" i="58"/>
  <c r="E458" i="56"/>
  <c r="G825" i="57"/>
  <c r="F79" i="40"/>
  <c r="C331" i="57"/>
  <c r="C621" i="56"/>
  <c r="C406" i="54"/>
  <c r="C1095" i="54"/>
  <c r="E859" i="56"/>
  <c r="C529" i="56"/>
  <c r="C99" i="57"/>
  <c r="G580" i="56"/>
  <c r="E877" i="56"/>
  <c r="F1190" i="57"/>
  <c r="C229" i="56"/>
  <c r="G464" i="56"/>
  <c r="D206" i="58"/>
  <c r="E1050" i="56"/>
  <c r="E203" i="54"/>
  <c r="F288" i="57"/>
  <c r="C115" i="54"/>
  <c r="D72" i="58"/>
  <c r="E1047" i="54"/>
  <c r="C614" i="56"/>
  <c r="D92" i="54"/>
  <c r="G287" i="57"/>
  <c r="D30" i="56"/>
  <c r="C853" i="56"/>
  <c r="F916" i="54"/>
  <c r="D944" i="40"/>
  <c r="C908" i="58"/>
  <c r="G1035" i="54"/>
  <c r="C1042" i="54"/>
  <c r="G264" i="54"/>
  <c r="D1160" i="56"/>
  <c r="E207" i="56"/>
  <c r="G897" i="54"/>
  <c r="G197" i="57"/>
  <c r="G937" i="57"/>
  <c r="C778" i="56"/>
  <c r="D674" i="40"/>
  <c r="E536" i="40"/>
  <c r="D111" i="58"/>
  <c r="G1090" i="54"/>
  <c r="E1124" i="40"/>
  <c r="F745" i="58"/>
  <c r="C1058" i="56"/>
  <c r="G444" i="58"/>
  <c r="G921" i="58"/>
  <c r="E429" i="40"/>
  <c r="C851" i="40"/>
  <c r="D1062" i="56"/>
  <c r="G325" i="54"/>
  <c r="F1004" i="56"/>
  <c r="E40" i="58"/>
  <c r="E579" i="57"/>
  <c r="E802" i="54"/>
  <c r="C1154" i="54"/>
  <c r="C305" i="40"/>
  <c r="G185" i="58"/>
  <c r="C212" i="56"/>
  <c r="E175" i="56"/>
  <c r="E1128" i="56"/>
  <c r="C523" i="54"/>
  <c r="C925" i="56"/>
  <c r="F159" i="57"/>
  <c r="D746" i="54"/>
  <c r="C611" i="57"/>
  <c r="C232" i="54"/>
  <c r="G381" i="58"/>
  <c r="D1030" i="54"/>
  <c r="D148" i="40"/>
  <c r="G703" i="40"/>
  <c r="F1187" i="57"/>
  <c r="D385" i="54"/>
  <c r="G1129" i="54"/>
  <c r="D1011" i="57"/>
  <c r="E205" i="58"/>
  <c r="C603" i="58"/>
  <c r="E1080" i="56"/>
  <c r="E1091" i="40"/>
  <c r="F585" i="58"/>
  <c r="E1102" i="40"/>
  <c r="G1157" i="54"/>
  <c r="G868" i="40"/>
  <c r="D373" i="57"/>
  <c r="E885" i="54"/>
  <c r="G329" i="57"/>
  <c r="C650" i="58"/>
  <c r="C1048" i="54"/>
  <c r="G612" i="58"/>
  <c r="C329" i="58"/>
  <c r="D568" i="58"/>
  <c r="F358" i="58"/>
  <c r="E438" i="58"/>
  <c r="C721" i="56"/>
  <c r="E129" i="57"/>
  <c r="F393" i="58"/>
  <c r="E225" i="58"/>
  <c r="G734" i="40"/>
  <c r="E727" i="58"/>
  <c r="C921" i="58"/>
  <c r="F88" i="56"/>
  <c r="G97" i="57"/>
  <c r="F148" i="58"/>
  <c r="G1040" i="57"/>
  <c r="G204" i="54"/>
  <c r="E260" i="56"/>
  <c r="C677" i="40"/>
  <c r="G81" i="58"/>
  <c r="E534" i="58"/>
  <c r="F197" i="58"/>
  <c r="C987" i="56"/>
  <c r="F1034" i="54"/>
  <c r="D1030" i="40"/>
  <c r="F911" i="54"/>
  <c r="C223" i="40"/>
  <c r="C1011" i="57"/>
  <c r="C20" i="54"/>
  <c r="E418" i="54"/>
  <c r="E674" i="57"/>
  <c r="E353" i="54"/>
  <c r="G1165" i="58"/>
  <c r="E1136" i="57"/>
  <c r="E899" i="57"/>
  <c r="G458" i="57"/>
  <c r="D848" i="54"/>
  <c r="E173" i="58"/>
  <c r="C1157" i="54"/>
  <c r="C183" i="54"/>
  <c r="C809" i="40"/>
  <c r="E643" i="56"/>
  <c r="G298" i="54"/>
  <c r="G226" i="56"/>
  <c r="G136" i="54"/>
  <c r="D803" i="56"/>
  <c r="C339" i="56"/>
  <c r="F262" i="54"/>
  <c r="E641" i="57"/>
  <c r="F1197" i="54"/>
  <c r="G894" i="40"/>
  <c r="G248" i="54"/>
  <c r="E420" i="58"/>
  <c r="F1165" i="54"/>
  <c r="D1174" i="57"/>
  <c r="F900" i="58"/>
  <c r="E849" i="54"/>
  <c r="C1042" i="40"/>
  <c r="C512" i="56"/>
  <c r="E412" i="40"/>
  <c r="F462" i="56"/>
  <c r="F682" i="57"/>
  <c r="E406" i="56"/>
  <c r="D661" i="57"/>
  <c r="C349" i="57"/>
  <c r="G640" i="56"/>
  <c r="C682" i="54"/>
  <c r="E498" i="58"/>
  <c r="F113" i="54"/>
  <c r="D862" i="54"/>
  <c r="G163" i="58"/>
  <c r="E397" i="40"/>
  <c r="D744" i="58"/>
  <c r="C139" i="56"/>
  <c r="E716" i="56"/>
  <c r="E444" i="54"/>
  <c r="E406" i="54"/>
  <c r="F1151" i="40"/>
  <c r="C941" i="57"/>
  <c r="C649" i="58"/>
  <c r="D537" i="40"/>
  <c r="F463" i="54"/>
  <c r="G907" i="54"/>
  <c r="C131" i="58"/>
  <c r="G1118" i="54"/>
  <c r="E913" i="57"/>
  <c r="F642" i="58"/>
  <c r="E362" i="58"/>
  <c r="D776" i="58"/>
  <c r="F299" i="58"/>
  <c r="C240" i="56"/>
  <c r="G706" i="58"/>
  <c r="G1198" i="40"/>
  <c r="E819" i="57"/>
  <c r="C1155" i="57"/>
  <c r="C722" i="58"/>
  <c r="D1156" i="54"/>
  <c r="D344" i="56"/>
  <c r="F121" i="40"/>
  <c r="F158" i="56"/>
  <c r="E55" i="54"/>
  <c r="C112" i="56"/>
  <c r="G619" i="58"/>
  <c r="G805" i="54"/>
  <c r="E224" i="57"/>
  <c r="E1039" i="58"/>
  <c r="G365" i="58"/>
  <c r="C223" i="58"/>
  <c r="F1003" i="56"/>
  <c r="G268" i="54"/>
  <c r="D1035" i="58"/>
  <c r="G546" i="56"/>
  <c r="G722" i="54"/>
  <c r="E1098" i="54"/>
  <c r="E640" i="58"/>
  <c r="G404" i="54"/>
  <c r="E287" i="57"/>
  <c r="E895" i="54"/>
  <c r="D27" i="54"/>
  <c r="D168" i="54"/>
  <c r="F192" i="58"/>
  <c r="G288" i="56"/>
  <c r="C344" i="57"/>
  <c r="D105" i="40"/>
  <c r="E354" i="57"/>
  <c r="G969" i="40"/>
  <c r="C384" i="56"/>
  <c r="E279" i="40"/>
  <c r="F114" i="57"/>
  <c r="C327" i="56"/>
  <c r="G692" i="54"/>
  <c r="F962" i="58"/>
  <c r="C257" i="58"/>
  <c r="D904" i="40"/>
  <c r="F296" i="40"/>
  <c r="G852" i="54"/>
  <c r="E752" i="58"/>
  <c r="C816" i="54"/>
  <c r="C652" i="54"/>
  <c r="D1071" i="40"/>
  <c r="D573" i="58"/>
  <c r="D958" i="54"/>
  <c r="G46" i="57"/>
  <c r="G1040" i="56"/>
  <c r="D683" i="54"/>
  <c r="F407" i="54"/>
  <c r="D79" i="40"/>
  <c r="E549" i="57"/>
  <c r="D864" i="56"/>
  <c r="D573" i="57"/>
  <c r="E233" i="56"/>
  <c r="C843" i="40"/>
  <c r="G415" i="54"/>
  <c r="E706" i="57"/>
  <c r="C329" i="40"/>
  <c r="D972" i="54"/>
  <c r="C885" i="56"/>
  <c r="F333" i="56"/>
  <c r="D396" i="57"/>
  <c r="D938" i="58"/>
  <c r="D476" i="58"/>
  <c r="F648" i="56"/>
  <c r="E258" i="57"/>
  <c r="E18" i="58"/>
  <c r="D390" i="58"/>
  <c r="G1099" i="57"/>
  <c r="C780" i="57"/>
  <c r="E45" i="54"/>
  <c r="C538" i="54"/>
  <c r="E838" i="58"/>
  <c r="G174" i="58"/>
  <c r="C642" i="54"/>
  <c r="D976" i="40"/>
  <c r="F443" i="40"/>
  <c r="E287" i="54"/>
  <c r="F922" i="56"/>
  <c r="E100" i="57"/>
  <c r="F559" i="56"/>
  <c r="G432" i="57"/>
  <c r="C756" i="54"/>
  <c r="F61" i="54"/>
  <c r="E955" i="57"/>
  <c r="F751" i="57"/>
  <c r="G1200" i="54"/>
  <c r="G953" i="58"/>
  <c r="C180" i="40"/>
  <c r="F602" i="40"/>
  <c r="G979" i="54"/>
  <c r="E363" i="54"/>
  <c r="D785" i="58"/>
  <c r="E304" i="56"/>
  <c r="E391" i="58"/>
  <c r="E220" i="57"/>
  <c r="C743" i="58"/>
  <c r="G1044" i="56"/>
  <c r="D202" i="57"/>
  <c r="E1085" i="54"/>
  <c r="G1153" i="54"/>
  <c r="E157" i="58"/>
  <c r="D569" i="57"/>
  <c r="F430" i="58"/>
  <c r="G828" i="57"/>
  <c r="G1096" i="57"/>
  <c r="C91" i="56"/>
  <c r="G951" i="58"/>
  <c r="D339" i="58"/>
  <c r="E521" i="56"/>
  <c r="C627" i="58"/>
  <c r="E592" i="40"/>
  <c r="D908" i="40"/>
  <c r="F575" i="57"/>
  <c r="F948" i="56"/>
  <c r="D668" i="56"/>
  <c r="G872" i="54"/>
  <c r="D731" i="56"/>
  <c r="C1022" i="56"/>
  <c r="D120" i="57"/>
  <c r="G888" i="57"/>
  <c r="D1045" i="58"/>
  <c r="D97" i="54"/>
  <c r="E240" i="57"/>
  <c r="G730" i="56"/>
  <c r="G46" i="54"/>
  <c r="D859" i="57"/>
  <c r="E956" i="58"/>
  <c r="C777" i="57"/>
  <c r="E593" i="58"/>
  <c r="E590" i="56"/>
  <c r="D195" i="54"/>
  <c r="D224" i="58"/>
  <c r="F1085" i="57"/>
  <c r="G583" i="57"/>
  <c r="E1117" i="56"/>
  <c r="F92" i="58"/>
  <c r="C665" i="40"/>
  <c r="D996" i="40"/>
  <c r="D46" i="40"/>
  <c r="D590" i="40"/>
  <c r="G282" i="58"/>
  <c r="C520" i="58"/>
  <c r="E265" i="40"/>
  <c r="D58" i="54"/>
  <c r="C710" i="58"/>
  <c r="D464" i="56"/>
  <c r="D98" i="58"/>
  <c r="G48" i="40"/>
  <c r="D896" i="40"/>
  <c r="C1112" i="56"/>
  <c r="D364" i="56"/>
  <c r="D951" i="54"/>
  <c r="E1140" i="56"/>
  <c r="D559" i="58"/>
  <c r="F763" i="54"/>
  <c r="E235" i="54"/>
  <c r="D600" i="58"/>
  <c r="E629" i="54"/>
  <c r="D823" i="40"/>
  <c r="G1121" i="58"/>
  <c r="F262" i="56"/>
  <c r="E53" i="40"/>
  <c r="F212" i="57"/>
  <c r="G1176" i="40"/>
  <c r="C196" i="57"/>
  <c r="D755" i="58"/>
  <c r="D31" i="40"/>
  <c r="D282" i="54"/>
  <c r="G485" i="57"/>
  <c r="D593" i="56"/>
  <c r="D34" i="58"/>
  <c r="D855" i="56"/>
  <c r="E61" i="56"/>
  <c r="F472" i="57"/>
  <c r="D1040" i="54"/>
  <c r="F176" i="54"/>
  <c r="D744" i="54"/>
  <c r="G341" i="58"/>
  <c r="F449" i="58"/>
  <c r="F895" i="56"/>
  <c r="D129" i="58"/>
  <c r="G919" i="56"/>
  <c r="G369" i="56"/>
  <c r="G621" i="57"/>
  <c r="F146" i="58"/>
  <c r="C1049" i="54"/>
  <c r="C984" i="54"/>
  <c r="C424" i="54"/>
  <c r="G49" i="57"/>
  <c r="G681" i="40"/>
  <c r="F1021" i="40"/>
  <c r="C956" i="56"/>
  <c r="F420" i="56"/>
  <c r="D159" i="54"/>
  <c r="G839" i="58"/>
  <c r="D1140" i="40"/>
  <c r="E179" i="54"/>
  <c r="E944" i="57"/>
  <c r="E664" i="58"/>
  <c r="E568" i="54"/>
  <c r="C902" i="54"/>
  <c r="D631" i="56"/>
  <c r="D1116" i="54"/>
  <c r="E1095" i="54"/>
  <c r="C713" i="40"/>
  <c r="G697" i="40"/>
  <c r="C1174" i="54"/>
  <c r="E358" i="56"/>
  <c r="G302" i="57"/>
  <c r="D52" i="58"/>
  <c r="F918" i="54"/>
  <c r="E924" i="57"/>
  <c r="G593" i="58"/>
  <c r="D52" i="56"/>
  <c r="C703" i="58"/>
  <c r="D78" i="54"/>
  <c r="G702" i="58"/>
  <c r="D904" i="56"/>
  <c r="E865" i="54"/>
  <c r="D1000" i="54"/>
  <c r="F569" i="58"/>
  <c r="G66" i="56"/>
  <c r="C266" i="56"/>
  <c r="E1170" i="56"/>
  <c r="C171" i="54"/>
  <c r="C524" i="54"/>
  <c r="F597" i="58"/>
  <c r="E57" i="58"/>
  <c r="G721" i="56"/>
  <c r="D1168" i="56"/>
  <c r="C47" i="54"/>
  <c r="G551" i="54"/>
  <c r="D269" i="56"/>
  <c r="F849" i="57"/>
  <c r="E746" i="56"/>
  <c r="D925" i="54"/>
  <c r="F915" i="56"/>
  <c r="F138" i="54"/>
  <c r="F1118" i="54"/>
  <c r="F370" i="56"/>
  <c r="G676" i="56"/>
  <c r="D718" i="56"/>
  <c r="E655" i="58"/>
  <c r="F750" i="54"/>
  <c r="F130" i="58"/>
  <c r="F220" i="40"/>
  <c r="F1003" i="58"/>
  <c r="G589" i="57"/>
  <c r="C1085" i="58"/>
  <c r="G599" i="40"/>
  <c r="F1116" i="54"/>
  <c r="D237" i="54"/>
  <c r="D189" i="54"/>
  <c r="C627" i="54"/>
  <c r="D270" i="54"/>
  <c r="D579" i="54"/>
  <c r="F247" i="56"/>
  <c r="C1026" i="56"/>
  <c r="E911" i="56"/>
  <c r="D1190" i="58"/>
  <c r="E803" i="56"/>
  <c r="C459" i="58"/>
  <c r="C606" i="40"/>
  <c r="D698" i="56"/>
  <c r="C740" i="57"/>
  <c r="E449" i="56"/>
  <c r="D735" i="56"/>
  <c r="F418" i="56"/>
  <c r="C279" i="54"/>
  <c r="C255" i="57"/>
  <c r="G884" i="57"/>
  <c r="D226" i="54"/>
  <c r="F1176" i="54"/>
  <c r="D451" i="58"/>
  <c r="D652" i="40"/>
  <c r="F623" i="56"/>
  <c r="C979" i="56"/>
  <c r="G1175" i="57"/>
  <c r="E98" i="54"/>
  <c r="D1050" i="58"/>
  <c r="E975" i="40"/>
  <c r="F475" i="40"/>
  <c r="D1024" i="54"/>
  <c r="F811" i="57"/>
  <c r="D1127" i="54"/>
  <c r="G260" i="40"/>
  <c r="E306" i="40"/>
  <c r="D356" i="54"/>
  <c r="C382" i="54"/>
  <c r="E297" i="40"/>
  <c r="G941" i="58"/>
  <c r="F705" i="56"/>
  <c r="C42" i="54"/>
  <c r="C457" i="54"/>
  <c r="G200" i="58"/>
  <c r="F1186" i="40"/>
  <c r="C33" i="54"/>
  <c r="G938" i="58"/>
  <c r="G600" i="54"/>
  <c r="F1112" i="54"/>
  <c r="G732" i="56"/>
  <c r="F1113" i="40"/>
  <c r="C167" i="40"/>
  <c r="C388" i="58"/>
  <c r="E1085" i="58"/>
  <c r="F285" i="58"/>
  <c r="E277" i="40"/>
  <c r="D577" i="56"/>
  <c r="F525" i="56"/>
  <c r="F538" i="58"/>
  <c r="C811" i="56"/>
  <c r="E783" i="54"/>
  <c r="G25" i="56"/>
  <c r="D800" i="58"/>
  <c r="F659" i="57"/>
  <c r="F963" i="58"/>
  <c r="C1093" i="58"/>
  <c r="F898" i="40"/>
  <c r="C26" i="56"/>
  <c r="D337" i="54"/>
  <c r="D637" i="54"/>
  <c r="C657" i="57"/>
  <c r="F68" i="40"/>
  <c r="G827" i="56"/>
  <c r="D179" i="58"/>
  <c r="F780" i="54"/>
  <c r="F162" i="58"/>
  <c r="G921" i="56"/>
  <c r="C916" i="56"/>
  <c r="F615" i="58"/>
  <c r="G386" i="56"/>
  <c r="F1035" i="58"/>
  <c r="C311" i="40"/>
  <c r="E388" i="54"/>
  <c r="G972" i="58"/>
  <c r="F126" i="58"/>
  <c r="C1166" i="57"/>
  <c r="C1039" i="58"/>
  <c r="C89" i="58"/>
  <c r="F807" i="57"/>
  <c r="C905" i="56"/>
  <c r="F1055" i="56"/>
  <c r="E791" i="57"/>
  <c r="F1060" i="56"/>
  <c r="E889" i="57"/>
  <c r="G1025" i="57"/>
  <c r="E719" i="56"/>
  <c r="F849" i="56"/>
  <c r="F1128" i="57"/>
  <c r="C524" i="40"/>
  <c r="G1095" i="56"/>
  <c r="G1095" i="57"/>
  <c r="E657" i="57"/>
  <c r="E422" i="40"/>
  <c r="C555" i="54"/>
  <c r="G610" i="56"/>
  <c r="G53" i="54"/>
  <c r="C982" i="40"/>
  <c r="G342" i="40"/>
  <c r="E877" i="54"/>
  <c r="E35" i="58"/>
  <c r="D591" i="40"/>
  <c r="D880" i="56"/>
  <c r="E738" i="56"/>
  <c r="C881" i="58"/>
  <c r="E771" i="56"/>
  <c r="G1167" i="54"/>
  <c r="D1161" i="54"/>
  <c r="E238" i="54"/>
  <c r="C57" i="54"/>
  <c r="C125" i="40"/>
  <c r="G58" i="54"/>
  <c r="C512" i="40"/>
  <c r="D382" i="40"/>
  <c r="E942" i="56"/>
  <c r="C1031" i="54"/>
  <c r="C1134" i="54"/>
  <c r="D1053" i="58"/>
  <c r="E1048" i="58"/>
  <c r="E520" i="57"/>
  <c r="E177" i="54"/>
  <c r="G121" i="54"/>
  <c r="C281" i="58"/>
  <c r="D621" i="58"/>
  <c r="C455" i="54"/>
  <c r="C817" i="56"/>
  <c r="G282" i="56"/>
  <c r="D578" i="40"/>
  <c r="D441" i="57"/>
  <c r="D973" i="58"/>
  <c r="G999" i="57"/>
  <c r="C1148" i="56"/>
  <c r="G846" i="54"/>
  <c r="F546" i="54"/>
  <c r="C214" i="58"/>
  <c r="F1170" i="54"/>
  <c r="E844" i="56"/>
  <c r="E831" i="56"/>
  <c r="G636" i="56"/>
  <c r="E845" i="54"/>
  <c r="F768" i="58"/>
  <c r="G1022" i="54"/>
  <c r="G182" i="40"/>
  <c r="C172" i="54"/>
  <c r="C37" i="58"/>
  <c r="E1026" i="54"/>
  <c r="D426" i="54"/>
  <c r="D200" i="56"/>
  <c r="G205" i="58"/>
  <c r="D418" i="56"/>
  <c r="D753" i="40"/>
  <c r="G857" i="54"/>
  <c r="F1010" i="56"/>
  <c r="C620" i="40"/>
  <c r="E229" i="58"/>
  <c r="E637" i="54"/>
  <c r="G411" i="58"/>
  <c r="F436" i="54"/>
  <c r="C777" i="54"/>
  <c r="D529" i="58"/>
  <c r="C1111" i="56"/>
  <c r="E774" i="54"/>
  <c r="G120" i="57"/>
  <c r="D350" i="56"/>
  <c r="G56" i="54"/>
  <c r="C823" i="57"/>
  <c r="C579" i="56"/>
  <c r="C389" i="56"/>
  <c r="G680" i="40"/>
  <c r="G633" i="54"/>
  <c r="C910" i="58"/>
  <c r="E1037" i="54"/>
  <c r="D702" i="40"/>
  <c r="F297" i="54"/>
  <c r="D339" i="56"/>
  <c r="G1069" i="40"/>
  <c r="F1007" i="56"/>
  <c r="G1079" i="54"/>
  <c r="F40" i="40"/>
  <c r="E850" i="57"/>
  <c r="C1191" i="54"/>
  <c r="F851" i="58"/>
  <c r="D198" i="57"/>
  <c r="E357" i="56"/>
  <c r="E876" i="57"/>
  <c r="D200" i="58"/>
  <c r="G228" i="56"/>
  <c r="D977" i="54"/>
  <c r="E256" i="56"/>
  <c r="C700" i="56"/>
  <c r="E1006" i="58"/>
  <c r="C447" i="54"/>
  <c r="C790" i="56"/>
  <c r="D176" i="57"/>
  <c r="G1164" i="54"/>
  <c r="G1069" i="54"/>
  <c r="C748" i="58"/>
  <c r="D1104" i="57"/>
  <c r="D641" i="56"/>
  <c r="G34" i="57"/>
  <c r="G262" i="58"/>
  <c r="C717" i="54"/>
  <c r="F1053" i="58"/>
  <c r="E902" i="54"/>
  <c r="G213" i="56"/>
  <c r="E1044" i="57"/>
  <c r="G642" i="54"/>
  <c r="E1192" i="57"/>
  <c r="F412" i="56"/>
  <c r="D722" i="54"/>
  <c r="F71" i="40"/>
  <c r="F580" i="58"/>
  <c r="G629" i="58"/>
  <c r="D734" i="54"/>
  <c r="G569" i="56"/>
  <c r="E927" i="58"/>
  <c r="C371" i="40"/>
  <c r="C958" i="56"/>
  <c r="G299" i="56"/>
  <c r="F914" i="56"/>
  <c r="F745" i="57"/>
  <c r="C647" i="54"/>
  <c r="C89" i="57"/>
  <c r="G910" i="54"/>
  <c r="C1136" i="54"/>
  <c r="E434" i="57"/>
  <c r="G1029" i="56"/>
  <c r="C995" i="57"/>
  <c r="F20" i="54"/>
  <c r="F34" i="57"/>
  <c r="E171" i="58"/>
  <c r="C761" i="54"/>
  <c r="D972" i="40"/>
  <c r="D57" i="58"/>
  <c r="E831" i="58"/>
  <c r="F289" i="54"/>
  <c r="C77" i="58"/>
  <c r="G544" i="54"/>
  <c r="F445" i="56"/>
  <c r="D1006" i="56"/>
  <c r="C850" i="57"/>
  <c r="E808" i="57"/>
  <c r="F424" i="54"/>
  <c r="F351" i="58"/>
  <c r="E1120" i="57"/>
  <c r="E280" i="57"/>
  <c r="F969" i="54"/>
  <c r="F558" i="56"/>
  <c r="D167" i="58"/>
  <c r="E375" i="57"/>
  <c r="E1024" i="57"/>
  <c r="D794" i="56"/>
  <c r="F1014" i="57"/>
  <c r="E738" i="54"/>
  <c r="E96" i="56"/>
  <c r="G989" i="54"/>
  <c r="C822" i="54"/>
  <c r="F540" i="57"/>
  <c r="D995" i="40"/>
  <c r="G333" i="58"/>
  <c r="F1054" i="56"/>
  <c r="E558" i="58"/>
  <c r="E880" i="56"/>
  <c r="E830" i="57"/>
  <c r="E606" i="54"/>
  <c r="E228" i="58"/>
  <c r="F73" i="56"/>
  <c r="D470" i="40"/>
  <c r="C206" i="56"/>
  <c r="F411" i="56"/>
  <c r="E973" i="54"/>
  <c r="F522" i="54"/>
  <c r="F1091" i="57"/>
  <c r="E653" i="58"/>
  <c r="G1020" i="40"/>
  <c r="E947" i="58"/>
  <c r="D1099" i="54"/>
  <c r="E631" i="58"/>
  <c r="E1078" i="57"/>
  <c r="C755" i="58"/>
  <c r="C617" i="40"/>
  <c r="E577" i="56"/>
  <c r="D365" i="58"/>
  <c r="E531" i="54"/>
  <c r="D652" i="57"/>
  <c r="D1077" i="57"/>
  <c r="F284" i="58"/>
  <c r="F1130" i="56"/>
  <c r="C620" i="56"/>
  <c r="C709" i="57"/>
  <c r="C332" i="56"/>
  <c r="G99" i="54"/>
  <c r="C1052" i="54"/>
  <c r="F597" i="54"/>
  <c r="C441" i="58"/>
  <c r="F679" i="40"/>
  <c r="E775" i="58"/>
  <c r="E864" i="56"/>
  <c r="D535" i="54"/>
  <c r="F769" i="57"/>
  <c r="C204" i="58"/>
  <c r="G1183" i="57"/>
  <c r="D171" i="57"/>
  <c r="E188" i="40"/>
  <c r="E858" i="57"/>
  <c r="C969" i="58"/>
  <c r="E115" i="58"/>
  <c r="E823" i="56"/>
  <c r="D1184" i="56"/>
  <c r="C92" i="56"/>
  <c r="C94" i="58"/>
  <c r="E82" i="54"/>
  <c r="F24" i="58"/>
  <c r="E642" i="57"/>
  <c r="G1100" i="54"/>
  <c r="E1004" i="58"/>
  <c r="C667" i="40"/>
  <c r="D99" i="40"/>
  <c r="E194" i="56"/>
  <c r="E400" i="58"/>
  <c r="D937" i="58"/>
  <c r="D38" i="56"/>
  <c r="F968" i="58"/>
  <c r="D71" i="57"/>
  <c r="G1089" i="58"/>
  <c r="D1063" i="58"/>
  <c r="C1065" i="40"/>
  <c r="G835" i="58"/>
  <c r="F453" i="57"/>
  <c r="G434" i="58"/>
  <c r="E500" i="58"/>
  <c r="C1066" i="54"/>
  <c r="G221" i="40"/>
  <c r="F640" i="56"/>
  <c r="D1171" i="54"/>
  <c r="C265" i="58"/>
  <c r="G763" i="54"/>
  <c r="D1107" i="57"/>
  <c r="F27" i="40"/>
  <c r="E937" i="57"/>
  <c r="G1044" i="58"/>
  <c r="G567" i="57"/>
  <c r="F350" i="40"/>
  <c r="G32" i="57"/>
  <c r="D999" i="57"/>
  <c r="E931" i="57"/>
  <c r="E423" i="54"/>
  <c r="F308" i="58"/>
  <c r="G550" i="56"/>
  <c r="F135" i="54"/>
  <c r="E671" i="56"/>
  <c r="F359" i="58"/>
  <c r="D1198" i="54"/>
  <c r="C439" i="58"/>
  <c r="D1105" i="57"/>
  <c r="F1196" i="58"/>
  <c r="F197" i="54"/>
  <c r="C747" i="57"/>
  <c r="G451" i="54"/>
  <c r="G400" i="54"/>
  <c r="C427" i="58"/>
  <c r="G412" i="57"/>
  <c r="G1014" i="54"/>
  <c r="G205" i="54"/>
  <c r="D929" i="54"/>
  <c r="D243" i="57"/>
  <c r="E792" i="54"/>
  <c r="G103" i="58"/>
  <c r="E154" i="56"/>
  <c r="G373" i="58"/>
  <c r="C793" i="40"/>
  <c r="E417" i="56"/>
  <c r="G1108" i="57"/>
  <c r="E685" i="58"/>
  <c r="G528" i="54"/>
  <c r="C565" i="56"/>
  <c r="D854" i="58"/>
  <c r="E1026" i="57"/>
  <c r="C111" i="58"/>
  <c r="G475" i="58"/>
  <c r="E937" i="58"/>
  <c r="G868" i="57"/>
  <c r="F1116" i="57"/>
  <c r="G86" i="54"/>
  <c r="E141" i="58"/>
  <c r="G654" i="57"/>
  <c r="C324" i="57"/>
  <c r="C851" i="54"/>
  <c r="C1083" i="58"/>
  <c r="C22" i="56"/>
  <c r="G149" i="57"/>
  <c r="E406" i="58"/>
  <c r="E1159" i="56"/>
  <c r="E759" i="57"/>
  <c r="C596" i="40"/>
  <c r="G1145" i="56"/>
  <c r="E1174" i="40"/>
  <c r="E980" i="40"/>
  <c r="F126" i="54"/>
  <c r="F413" i="58"/>
  <c r="G204" i="58"/>
  <c r="F755" i="54"/>
  <c r="D671" i="40"/>
  <c r="D586" i="58"/>
  <c r="D784" i="58"/>
  <c r="E381" i="57"/>
  <c r="C185" i="56"/>
  <c r="D1132" i="56"/>
  <c r="E614" i="54"/>
  <c r="G923" i="54"/>
  <c r="G627" i="57"/>
  <c r="E195" i="54"/>
  <c r="D912" i="54"/>
  <c r="C200" i="40"/>
  <c r="G422" i="57"/>
  <c r="E99" i="54"/>
  <c r="G819" i="57"/>
  <c r="E516" i="57"/>
  <c r="E597" i="56"/>
  <c r="C1186" i="56"/>
  <c r="E966" i="57"/>
  <c r="E180" i="54"/>
  <c r="F706" i="54"/>
  <c r="E830" i="56"/>
  <c r="D1144" i="56"/>
  <c r="D184" i="54"/>
  <c r="D767" i="54"/>
  <c r="D1038" i="56"/>
  <c r="C949" i="54"/>
  <c r="G664" i="54"/>
  <c r="F949" i="56"/>
  <c r="E128" i="56"/>
  <c r="C932" i="56"/>
  <c r="D35" i="40"/>
  <c r="G535" i="56"/>
  <c r="G88" i="58"/>
  <c r="G376" i="58"/>
  <c r="E227" i="58"/>
  <c r="C1000" i="56"/>
  <c r="D545" i="58"/>
  <c r="C333" i="56"/>
  <c r="D1137" i="56"/>
  <c r="F945" i="40"/>
  <c r="E813" i="58"/>
  <c r="C373" i="56"/>
  <c r="F961" i="54"/>
  <c r="G217" i="58"/>
  <c r="C43" i="54"/>
  <c r="F968" i="54"/>
  <c r="F671" i="40"/>
  <c r="E682" i="56"/>
  <c r="E255" i="57"/>
  <c r="F288" i="40"/>
  <c r="F838" i="54"/>
  <c r="C524" i="58"/>
  <c r="E632" i="56"/>
  <c r="E521" i="57"/>
  <c r="D131" i="54"/>
  <c r="E826" i="56"/>
  <c r="D412" i="58"/>
  <c r="E826" i="57"/>
  <c r="C421" i="57"/>
  <c r="G759" i="58"/>
  <c r="E92" i="57"/>
  <c r="E82" i="56"/>
  <c r="C857" i="56"/>
  <c r="E134" i="57"/>
  <c r="D665" i="58"/>
  <c r="C100" i="57"/>
  <c r="E122" i="40"/>
  <c r="G644" i="58"/>
  <c r="C374" i="56"/>
  <c r="D508" i="56"/>
  <c r="F449" i="54"/>
  <c r="C915" i="54"/>
  <c r="E730" i="54"/>
  <c r="C1014" i="58"/>
  <c r="F191" i="56"/>
  <c r="D483" i="57"/>
  <c r="D657" i="57"/>
  <c r="F852" i="58"/>
  <c r="G814" i="57"/>
  <c r="D138" i="56"/>
  <c r="C1027" i="56"/>
  <c r="E286" i="58"/>
  <c r="E520" i="58"/>
  <c r="F352" i="54"/>
  <c r="E26" i="56"/>
  <c r="E127" i="57"/>
  <c r="E1138" i="40"/>
  <c r="G306" i="56"/>
  <c r="C970" i="54"/>
  <c r="E245" i="58"/>
  <c r="D387" i="57"/>
  <c r="D455" i="57"/>
  <c r="D801" i="54"/>
  <c r="D413" i="56"/>
  <c r="G53" i="57"/>
  <c r="C349" i="40"/>
  <c r="G217" i="56"/>
  <c r="G979" i="58"/>
  <c r="G748" i="56"/>
  <c r="E1199" i="54"/>
  <c r="G1198" i="56"/>
  <c r="E755" i="56"/>
  <c r="G435" i="56"/>
  <c r="C617" i="58"/>
  <c r="D374" i="58"/>
  <c r="D971" i="56"/>
  <c r="F461" i="54"/>
  <c r="E484" i="54"/>
  <c r="F884" i="40"/>
  <c r="E207" i="58"/>
  <c r="C794" i="54"/>
  <c r="C830" i="54"/>
  <c r="E566" i="54"/>
  <c r="D147" i="57"/>
  <c r="D224" i="40"/>
  <c r="C105" i="54"/>
  <c r="G1023" i="56"/>
  <c r="E452" i="58"/>
  <c r="E102" i="58"/>
  <c r="G852" i="40"/>
  <c r="F551" i="56"/>
  <c r="D163" i="57"/>
  <c r="D74" i="54"/>
  <c r="G396" i="58"/>
  <c r="D205" i="54"/>
  <c r="G445" i="57"/>
  <c r="C667" i="56"/>
  <c r="C24" i="58"/>
  <c r="F1018" i="54"/>
  <c r="C897" i="58"/>
  <c r="D94" i="57"/>
  <c r="E21" i="54"/>
  <c r="E284" i="58"/>
  <c r="E527" i="56"/>
  <c r="G295" i="56"/>
  <c r="G153" i="56"/>
  <c r="G612" i="56"/>
  <c r="E668" i="56"/>
  <c r="F1067" i="58"/>
  <c r="E525" i="57"/>
  <c r="E856" i="40"/>
  <c r="G948" i="56"/>
  <c r="G667" i="54"/>
  <c r="G690" i="54"/>
  <c r="C1073" i="56"/>
  <c r="F977" i="58"/>
  <c r="C1067" i="40"/>
  <c r="E483" i="40"/>
  <c r="C948" i="54"/>
  <c r="F221" i="54"/>
  <c r="D735" i="54"/>
  <c r="C1071" i="57"/>
  <c r="E934" i="54"/>
  <c r="C528" i="40"/>
  <c r="E540" i="57"/>
  <c r="C898" i="54"/>
  <c r="E424" i="54"/>
  <c r="F711" i="57"/>
  <c r="G132" i="56"/>
  <c r="C422" i="58"/>
  <c r="G941" i="54"/>
  <c r="F430" i="40"/>
  <c r="D1031" i="54"/>
  <c r="G284" i="54"/>
  <c r="D373" i="58"/>
  <c r="D914" i="54"/>
  <c r="E1008" i="54"/>
  <c r="G1147" i="54"/>
  <c r="F715" i="56"/>
  <c r="C804" i="54"/>
  <c r="D999" i="40"/>
  <c r="C967" i="57"/>
  <c r="D558" i="56"/>
  <c r="D464" i="58"/>
  <c r="E718" i="40"/>
  <c r="E858" i="54"/>
  <c r="D767" i="57"/>
  <c r="G535" i="58"/>
  <c r="F1122" i="40"/>
  <c r="G246" i="56"/>
  <c r="F150" i="58"/>
  <c r="G873" i="58"/>
  <c r="D28" i="54"/>
  <c r="D409" i="57"/>
  <c r="G677" i="58"/>
  <c r="F591" i="40"/>
  <c r="G836" i="58"/>
  <c r="C383" i="56"/>
  <c r="D801" i="40"/>
  <c r="C364" i="40"/>
  <c r="F835" i="56"/>
  <c r="G687" i="58"/>
  <c r="F984" i="56"/>
  <c r="D358" i="58"/>
  <c r="C892" i="58"/>
  <c r="F1050" i="58"/>
  <c r="E446" i="54"/>
  <c r="C217" i="54"/>
  <c r="D890" i="54"/>
  <c r="G399" i="40"/>
  <c r="G901" i="58"/>
  <c r="G960" i="56"/>
  <c r="C311" i="54"/>
  <c r="F435" i="58"/>
  <c r="D647" i="54"/>
  <c r="F263" i="58"/>
  <c r="F957" i="54"/>
  <c r="D400" i="58"/>
  <c r="E575" i="58"/>
  <c r="G208" i="56"/>
  <c r="D212" i="54"/>
  <c r="G1153" i="58"/>
  <c r="C350" i="54"/>
  <c r="C631" i="54"/>
  <c r="C1138" i="56"/>
  <c r="C808" i="54"/>
  <c r="D1069" i="56"/>
  <c r="F662" i="56"/>
  <c r="G1166" i="54"/>
  <c r="F997" i="56"/>
  <c r="D284" i="40"/>
  <c r="D1126" i="54"/>
  <c r="D679" i="40"/>
  <c r="G121" i="58"/>
  <c r="D648" i="56"/>
  <c r="G197" i="54"/>
  <c r="C715" i="58"/>
  <c r="F732" i="40"/>
  <c r="E421" i="56"/>
  <c r="G356" i="40"/>
  <c r="D442" i="58"/>
  <c r="C363" i="57"/>
  <c r="D633" i="40"/>
  <c r="E700" i="58"/>
  <c r="F33" i="54"/>
  <c r="E966" i="56"/>
  <c r="E1186" i="54"/>
  <c r="G406" i="56"/>
  <c r="F863" i="57"/>
  <c r="F80" i="56"/>
  <c r="C408" i="40"/>
  <c r="C953" i="54"/>
  <c r="C23" i="57"/>
  <c r="D940" i="58"/>
  <c r="G29" i="54"/>
  <c r="F1164" i="56"/>
  <c r="D1004" i="54"/>
  <c r="D65" i="54"/>
  <c r="C785" i="40"/>
  <c r="G891" i="54"/>
  <c r="F727" i="58"/>
  <c r="D491" i="40"/>
  <c r="D247" i="54"/>
  <c r="D734" i="56"/>
  <c r="C1115" i="56"/>
  <c r="D412" i="57"/>
  <c r="F338" i="58"/>
  <c r="C400" i="57"/>
  <c r="C848" i="40"/>
  <c r="F65" i="54"/>
  <c r="C91" i="40"/>
  <c r="G820" i="54"/>
  <c r="E48" i="54"/>
  <c r="D1068" i="56"/>
  <c r="E281" i="58"/>
  <c r="C674" i="58"/>
  <c r="D163" i="56"/>
  <c r="C1028" i="57"/>
  <c r="F1107" i="58"/>
  <c r="F629" i="58"/>
  <c r="G753" i="56"/>
  <c r="E504" i="57"/>
  <c r="E118" i="54"/>
  <c r="D1109" i="58"/>
  <c r="G929" i="57"/>
  <c r="E113" i="57"/>
  <c r="F789" i="40"/>
  <c r="D282" i="58"/>
  <c r="G1027" i="54"/>
  <c r="D743" i="56"/>
  <c r="G1155" i="54"/>
  <c r="F497" i="56"/>
  <c r="F659" i="54"/>
  <c r="C38" i="58"/>
  <c r="C181" i="54"/>
  <c r="C827" i="40"/>
  <c r="E535" i="58"/>
  <c r="F528" i="56"/>
  <c r="G820" i="58"/>
  <c r="G1176" i="57"/>
  <c r="E853" i="56"/>
  <c r="C862" i="54"/>
  <c r="D397" i="56"/>
  <c r="F864" i="56"/>
  <c r="F974" i="56"/>
  <c r="G864" i="56"/>
  <c r="C27" i="54"/>
  <c r="D206" i="54"/>
  <c r="E673" i="40"/>
  <c r="C422" i="57"/>
  <c r="F441" i="56"/>
  <c r="D823" i="58"/>
  <c r="E771" i="58"/>
  <c r="C771" i="54"/>
  <c r="C926" i="40"/>
  <c r="G636" i="54"/>
  <c r="D875" i="57"/>
  <c r="D687" i="58"/>
  <c r="F1158" i="58"/>
  <c r="F356" i="57"/>
  <c r="F962" i="54"/>
  <c r="D211" i="54"/>
  <c r="G1006" i="58"/>
  <c r="E789" i="54"/>
  <c r="E673" i="54"/>
  <c r="F1076" i="54"/>
  <c r="F425" i="54"/>
  <c r="F879" i="40"/>
  <c r="E190" i="57"/>
  <c r="C92" i="54"/>
  <c r="F329" i="56"/>
  <c r="G1044" i="57"/>
  <c r="G570" i="58"/>
  <c r="G877" i="56"/>
  <c r="G240" i="54"/>
  <c r="D125" i="56"/>
  <c r="G406" i="58"/>
  <c r="F110" i="54"/>
  <c r="D577" i="57"/>
  <c r="E1131" i="56"/>
  <c r="D1013" i="54"/>
  <c r="G148" i="56"/>
  <c r="G88" i="40"/>
  <c r="E548" i="40"/>
  <c r="G512" i="56"/>
  <c r="D1128" i="40"/>
  <c r="G754" i="58"/>
  <c r="E855" i="58"/>
  <c r="E623" i="58"/>
  <c r="D853" i="56"/>
  <c r="E1164" i="57"/>
  <c r="E399" i="57"/>
  <c r="E788" i="54"/>
  <c r="F671" i="56"/>
  <c r="C1089" i="54"/>
  <c r="G1148" i="40"/>
  <c r="G105" i="56"/>
  <c r="F87" i="57"/>
  <c r="G844" i="54"/>
  <c r="E899" i="58"/>
  <c r="D922" i="56"/>
  <c r="E410" i="56"/>
  <c r="C136" i="58"/>
  <c r="E439" i="40"/>
  <c r="D1058" i="56"/>
  <c r="D752" i="54"/>
  <c r="F124" i="54"/>
  <c r="F1005" i="57"/>
  <c r="D306" i="54"/>
  <c r="G1122" i="57"/>
  <c r="F445" i="54"/>
  <c r="G1080" i="58"/>
  <c r="G570" i="54"/>
  <c r="C450" i="58"/>
  <c r="F1112" i="56"/>
  <c r="E424" i="58"/>
  <c r="F1033" i="58"/>
  <c r="C916" i="58"/>
  <c r="D508" i="54"/>
  <c r="E1161" i="57"/>
  <c r="D47" i="57"/>
  <c r="G259" i="54"/>
  <c r="C433" i="56"/>
  <c r="F1144" i="57"/>
  <c r="F978" i="56"/>
  <c r="D690" i="54"/>
  <c r="F427" i="57"/>
  <c r="C590" i="56"/>
  <c r="G1125" i="56"/>
  <c r="G687" i="57"/>
  <c r="C1086" i="57"/>
  <c r="D941" i="54"/>
  <c r="G266" i="54"/>
  <c r="D589" i="56"/>
  <c r="G742" i="56"/>
  <c r="D218" i="58"/>
  <c r="D113" i="54"/>
  <c r="F328" i="54"/>
  <c r="F190" i="40"/>
  <c r="E932" i="58"/>
  <c r="F756" i="40"/>
  <c r="E448" i="54"/>
  <c r="E810" i="54"/>
  <c r="C244" i="57"/>
  <c r="G40" i="58"/>
  <c r="F665" i="56"/>
  <c r="E693" i="54"/>
  <c r="D1011" i="56"/>
  <c r="F442" i="56"/>
  <c r="C574" i="54"/>
  <c r="E744" i="54"/>
  <c r="C1114" i="56"/>
  <c r="C23" i="54"/>
  <c r="F827" i="40"/>
  <c r="G308" i="54"/>
  <c r="E820" i="57"/>
  <c r="D269" i="58"/>
  <c r="D1096" i="58"/>
  <c r="C35" i="56"/>
  <c r="E929" i="58"/>
  <c r="F1053" i="57"/>
  <c r="C1116" i="54"/>
  <c r="D1065" i="56"/>
  <c r="E916" i="54"/>
  <c r="G977" i="40"/>
  <c r="C923" i="58"/>
  <c r="C1161" i="58"/>
  <c r="E869" i="54"/>
  <c r="E893" i="56"/>
  <c r="C698" i="54"/>
  <c r="G1151" i="54"/>
  <c r="D1098" i="57"/>
  <c r="C909" i="40"/>
  <c r="C425" i="40"/>
  <c r="G899" i="54"/>
  <c r="C251" i="56"/>
  <c r="D1048" i="56"/>
  <c r="E843" i="54"/>
  <c r="G409" i="58"/>
  <c r="G280" i="58"/>
  <c r="E1023" i="54"/>
  <c r="G733" i="54"/>
  <c r="C824" i="56"/>
  <c r="D906" i="54"/>
  <c r="G861" i="54"/>
  <c r="E575" i="56"/>
  <c r="F1086" i="58"/>
  <c r="D179" i="40"/>
  <c r="G212" i="40"/>
  <c r="E331" i="58"/>
  <c r="C439" i="54"/>
  <c r="E949" i="40"/>
  <c r="C1197" i="40"/>
  <c r="E136" i="40"/>
  <c r="C340" i="56"/>
  <c r="E457" i="57"/>
  <c r="D997" i="58"/>
  <c r="C348" i="56"/>
  <c r="F946" i="58"/>
  <c r="F1093" i="57"/>
  <c r="F34" i="40"/>
  <c r="G332" i="54"/>
  <c r="C837" i="58"/>
  <c r="E414" i="57"/>
  <c r="G1051" i="56"/>
  <c r="C829" i="57"/>
  <c r="D335" i="57"/>
  <c r="C123" i="58"/>
  <c r="C67" i="54"/>
  <c r="G957" i="54"/>
  <c r="F737" i="57"/>
  <c r="C249" i="58"/>
  <c r="G618" i="58"/>
  <c r="F981" i="54"/>
  <c r="G241" i="40"/>
  <c r="F97" i="54"/>
  <c r="G79" i="57"/>
  <c r="E696" i="57"/>
  <c r="E737" i="58"/>
  <c r="G644" i="54"/>
  <c r="C1152" i="40"/>
  <c r="E77" i="54"/>
  <c r="G686" i="58"/>
  <c r="G678" i="57"/>
  <c r="G965" i="57"/>
  <c r="F409" i="57"/>
  <c r="C816" i="57"/>
  <c r="C1135" i="57"/>
  <c r="F163" i="40"/>
  <c r="F514" i="40"/>
  <c r="F400" i="56"/>
  <c r="E40" i="57"/>
  <c r="D1140" i="54"/>
  <c r="E1089" i="58"/>
  <c r="C888" i="58"/>
  <c r="E922" i="58"/>
  <c r="E678" i="57"/>
  <c r="D206" i="40"/>
  <c r="F36" i="54"/>
  <c r="D753" i="54"/>
  <c r="C268" i="57"/>
  <c r="D1023" i="40"/>
  <c r="G383" i="56"/>
  <c r="G839" i="56"/>
  <c r="D898" i="54"/>
  <c r="G981" i="57"/>
  <c r="E972" i="58"/>
  <c r="G1021" i="56"/>
  <c r="C636" i="40"/>
  <c r="E374" i="54"/>
  <c r="E349" i="56"/>
  <c r="G125" i="54"/>
  <c r="C1108" i="40"/>
  <c r="C1064" i="54"/>
  <c r="G1152" i="40"/>
  <c r="E26" i="54"/>
  <c r="C217" i="57"/>
  <c r="C79" i="54"/>
  <c r="F1192" i="58"/>
  <c r="E237" i="54"/>
  <c r="D1183" i="40"/>
  <c r="D1177" i="56"/>
  <c r="C1058" i="54"/>
  <c r="F395" i="58"/>
  <c r="C131" i="57"/>
  <c r="D888" i="57"/>
  <c r="F823" i="40"/>
  <c r="C792" i="57"/>
  <c r="F1126" i="57"/>
  <c r="G97" i="40"/>
  <c r="G157" i="56"/>
  <c r="E1121" i="58"/>
  <c r="G814" i="58"/>
  <c r="C440" i="40"/>
  <c r="E728" i="58"/>
  <c r="C1058" i="58"/>
  <c r="C684" i="58"/>
  <c r="G1190" i="56"/>
  <c r="D1122" i="56"/>
  <c r="G305" i="56"/>
  <c r="G357" i="54"/>
  <c r="F729" i="57"/>
  <c r="G402" i="54"/>
  <c r="G140" i="57"/>
  <c r="F515" i="54"/>
  <c r="F590" i="58"/>
  <c r="D898" i="57"/>
  <c r="G301" i="57"/>
  <c r="E439" i="57"/>
  <c r="D73" i="58"/>
  <c r="E835" i="40"/>
  <c r="F423" i="56"/>
  <c r="E870" i="58"/>
  <c r="C1000" i="57"/>
  <c r="C121" i="58"/>
  <c r="E1057" i="56"/>
  <c r="D967" i="40"/>
  <c r="G134" i="57"/>
  <c r="F307" i="57"/>
  <c r="C1069" i="56"/>
  <c r="F808" i="57"/>
  <c r="F990" i="58"/>
  <c r="F233" i="40"/>
  <c r="E86" i="54"/>
  <c r="E860" i="56"/>
  <c r="E29" i="58"/>
  <c r="D1036" i="54"/>
  <c r="G1200" i="56"/>
  <c r="G439" i="54"/>
  <c r="E611" i="56"/>
  <c r="E27" i="58"/>
  <c r="G189" i="58"/>
  <c r="D878" i="57"/>
  <c r="F640" i="40"/>
  <c r="E699" i="56"/>
  <c r="C265" i="40"/>
  <c r="D172" i="40"/>
  <c r="D961" i="54"/>
  <c r="C33" i="58"/>
  <c r="G823" i="54"/>
  <c r="D244" i="57"/>
  <c r="G113" i="40"/>
  <c r="F286" i="56"/>
  <c r="C577" i="58"/>
  <c r="D1046" i="40"/>
  <c r="D267" i="58"/>
  <c r="E262" i="54"/>
  <c r="D983" i="54"/>
  <c r="F373" i="58"/>
  <c r="F454" i="58"/>
  <c r="E696" i="56"/>
  <c r="F270" i="40"/>
  <c r="G1163" i="54"/>
  <c r="G778" i="56"/>
  <c r="G931" i="40"/>
  <c r="D18" i="57"/>
  <c r="F720" i="57"/>
  <c r="F775" i="56"/>
  <c r="E770" i="40"/>
  <c r="E1096" i="56"/>
  <c r="D595" i="40"/>
  <c r="G266" i="58"/>
  <c r="C813" i="40"/>
  <c r="E967" i="54"/>
  <c r="D1024" i="56"/>
  <c r="D847" i="58"/>
  <c r="C460" i="54"/>
  <c r="G816" i="40"/>
  <c r="C343" i="58"/>
  <c r="E1081" i="58"/>
  <c r="G1060" i="58"/>
  <c r="G833" i="40"/>
  <c r="C25" i="40"/>
  <c r="E1000" i="54"/>
  <c r="G926" i="54"/>
  <c r="F29" i="56"/>
  <c r="E675" i="40"/>
  <c r="G218" i="56"/>
  <c r="E1114" i="57"/>
  <c r="F637" i="57"/>
  <c r="E81" i="56"/>
  <c r="D1144" i="58"/>
  <c r="E129" i="54"/>
  <c r="D963" i="54"/>
  <c r="C299" i="54"/>
  <c r="D112" i="58"/>
  <c r="E938" i="56"/>
  <c r="G677" i="40"/>
  <c r="E37" i="54"/>
  <c r="C1094" i="56"/>
  <c r="C28" i="54"/>
  <c r="G933" i="56"/>
  <c r="F526" i="40"/>
  <c r="D55" i="56"/>
  <c r="F438" i="57"/>
  <c r="G129" i="40"/>
  <c r="C1019" i="58"/>
  <c r="F18" i="56"/>
  <c r="E1050" i="54"/>
  <c r="D163" i="58"/>
  <c r="G989" i="56"/>
  <c r="F617" i="58"/>
  <c r="C1095" i="57"/>
  <c r="C339" i="57"/>
  <c r="F237" i="54"/>
  <c r="D226" i="40"/>
  <c r="D621" i="40"/>
  <c r="E854" i="58"/>
  <c r="E107" i="54"/>
  <c r="C436" i="57"/>
  <c r="D304" i="58"/>
  <c r="G1110" i="54"/>
  <c r="D711" i="57"/>
  <c r="F48" i="57"/>
  <c r="D68" i="40"/>
  <c r="E360" i="54"/>
  <c r="E69" i="58"/>
  <c r="F1074" i="54"/>
  <c r="G617" i="40"/>
  <c r="E814" i="58"/>
  <c r="G1105" i="54"/>
  <c r="F751" i="54"/>
  <c r="G1139" i="54"/>
  <c r="D824" i="57"/>
  <c r="E711" i="54"/>
  <c r="G429" i="54"/>
  <c r="D1029" i="58"/>
  <c r="C103" i="57"/>
  <c r="D637" i="58"/>
  <c r="C763" i="56"/>
  <c r="C630" i="56"/>
  <c r="F1062" i="57"/>
  <c r="C625" i="54"/>
  <c r="E78" i="58"/>
  <c r="G716" i="58"/>
  <c r="C860" i="54"/>
  <c r="E704" i="58"/>
  <c r="F207" i="56"/>
  <c r="D838" i="54"/>
  <c r="E734" i="56"/>
  <c r="D387" i="54"/>
  <c r="D488" i="54"/>
  <c r="F1047" i="40"/>
  <c r="D1122" i="40"/>
  <c r="G132" i="58"/>
  <c r="F26" i="54"/>
  <c r="C45" i="56"/>
  <c r="F127" i="57"/>
  <c r="E959" i="40"/>
  <c r="D331" i="57"/>
  <c r="C428" i="56"/>
  <c r="F830" i="58"/>
  <c r="F133" i="58"/>
  <c r="G200" i="40"/>
  <c r="F183" i="57"/>
  <c r="G184" i="40"/>
  <c r="F414" i="57"/>
  <c r="C814" i="40"/>
  <c r="D710" i="57"/>
  <c r="F258" i="58"/>
  <c r="F525" i="57"/>
  <c r="F1126" i="54"/>
  <c r="C515" i="58"/>
  <c r="E897" i="54"/>
  <c r="F947" i="54"/>
  <c r="E721" i="54"/>
  <c r="D1055" i="56"/>
  <c r="C821" i="57"/>
  <c r="F788" i="58"/>
  <c r="D1193" i="58"/>
  <c r="F1083" i="54"/>
  <c r="D544" i="54"/>
  <c r="E626" i="54"/>
  <c r="F23" i="58"/>
  <c r="E909" i="54"/>
  <c r="D33" i="54"/>
  <c r="F840" i="54"/>
  <c r="G413" i="54"/>
  <c r="C70" i="58"/>
  <c r="D836" i="54"/>
  <c r="G853" i="57"/>
  <c r="D694" i="40"/>
  <c r="D1121" i="57"/>
  <c r="C136" i="40"/>
  <c r="F567" i="54"/>
  <c r="F303" i="40"/>
  <c r="F840" i="58"/>
  <c r="D783" i="58"/>
  <c r="C208" i="57"/>
  <c r="D583" i="54"/>
  <c r="C972" i="57"/>
  <c r="E422" i="54"/>
  <c r="E1137" i="57"/>
  <c r="G724" i="58"/>
  <c r="F55" i="40"/>
  <c r="G77" i="54"/>
  <c r="G942" i="40"/>
  <c r="G292" i="54"/>
  <c r="F220" i="57"/>
  <c r="C842" i="40"/>
  <c r="C1161" i="40"/>
  <c r="G623" i="57"/>
  <c r="G355" i="54"/>
  <c r="C283" i="57"/>
  <c r="F1080" i="40"/>
  <c r="G706" i="54"/>
  <c r="D693" i="40"/>
  <c r="C725" i="40"/>
  <c r="C1083" i="57"/>
  <c r="E457" i="54"/>
  <c r="G1081" i="57"/>
  <c r="C865" i="58"/>
  <c r="D1073" i="58"/>
  <c r="E596" i="54"/>
  <c r="C726" i="57"/>
  <c r="C240" i="40"/>
  <c r="E103" i="56"/>
  <c r="D403" i="54"/>
  <c r="F340" i="56"/>
  <c r="G164" i="58"/>
  <c r="F839" i="56"/>
  <c r="E989" i="40"/>
  <c r="F139" i="40"/>
  <c r="F729" i="54"/>
  <c r="G37" i="54"/>
  <c r="C730" i="40"/>
  <c r="G916" i="58"/>
  <c r="F189" i="57"/>
  <c r="G1183" i="54"/>
  <c r="D623" i="40"/>
  <c r="E55" i="58"/>
  <c r="G660" i="40"/>
  <c r="E721" i="56"/>
  <c r="F100" i="40"/>
  <c r="E1165" i="56"/>
  <c r="G133" i="40"/>
  <c r="G1117" i="54"/>
  <c r="D690" i="56"/>
  <c r="C1035" i="57"/>
  <c r="C56" i="40"/>
  <c r="E232" i="40"/>
  <c r="G825" i="54"/>
  <c r="E1000" i="40"/>
  <c r="D42" i="40"/>
  <c r="G75" i="57"/>
  <c r="C884" i="56"/>
  <c r="E1053" i="58"/>
  <c r="D403" i="58"/>
  <c r="F540" i="58"/>
  <c r="E299" i="56"/>
  <c r="D1033" i="54"/>
  <c r="E255" i="58"/>
  <c r="F133" i="54"/>
  <c r="E212" i="56"/>
  <c r="C453" i="54"/>
  <c r="E1028" i="57"/>
  <c r="E609" i="54"/>
  <c r="E1081" i="54"/>
  <c r="C586" i="54"/>
  <c r="C184" i="40"/>
  <c r="D1171" i="58"/>
  <c r="F1114" i="56"/>
  <c r="G749" i="40"/>
  <c r="D220" i="58"/>
  <c r="C216" i="58"/>
  <c r="C665" i="56"/>
  <c r="E882" i="56"/>
  <c r="C243" i="57"/>
  <c r="D288" i="58"/>
  <c r="F813" i="40"/>
  <c r="D189" i="58"/>
  <c r="F805" i="58"/>
  <c r="C188" i="56"/>
  <c r="G146" i="54"/>
  <c r="C431" i="54"/>
  <c r="G33" i="57"/>
  <c r="C1184" i="56"/>
  <c r="C806" i="56"/>
  <c r="C936" i="56"/>
  <c r="D900" i="58"/>
  <c r="F242" i="58"/>
  <c r="G383" i="54"/>
  <c r="C1081" i="58"/>
  <c r="D161" i="54"/>
  <c r="G242" i="54"/>
  <c r="F1017" i="56"/>
  <c r="C1090" i="58"/>
  <c r="D190" i="54"/>
  <c r="G1117" i="56"/>
  <c r="E507" i="56"/>
  <c r="D693" i="58"/>
  <c r="E965" i="56"/>
  <c r="F893" i="57"/>
  <c r="G733" i="56"/>
  <c r="C896" i="54"/>
  <c r="G1065" i="57"/>
  <c r="D170" i="56"/>
  <c r="E291" i="56"/>
  <c r="E666" i="57"/>
  <c r="G1056" i="56"/>
  <c r="D264" i="56"/>
  <c r="D1152" i="56"/>
  <c r="F417" i="54"/>
  <c r="C1066" i="40"/>
  <c r="D756" i="56"/>
  <c r="F58" i="40"/>
  <c r="D614" i="56"/>
  <c r="F690" i="57"/>
  <c r="G854" i="40"/>
  <c r="D156" i="57"/>
  <c r="F748" i="40"/>
  <c r="G579" i="54"/>
  <c r="F879" i="57"/>
  <c r="D716" i="54"/>
  <c r="C189" i="58"/>
  <c r="E864" i="40"/>
  <c r="E613" i="54"/>
  <c r="F20" i="58"/>
  <c r="D399" i="54"/>
  <c r="C783" i="58"/>
  <c r="F887" i="58"/>
  <c r="D1037" i="58"/>
  <c r="F335" i="57"/>
  <c r="F160" i="58"/>
  <c r="C526" i="58"/>
  <c r="E47" i="58"/>
  <c r="F872" i="56"/>
  <c r="F650" i="56"/>
  <c r="C670" i="40"/>
  <c r="C105" i="58"/>
  <c r="C751" i="56"/>
  <c r="F93" i="58"/>
  <c r="D434" i="58"/>
  <c r="E451" i="58"/>
  <c r="G128" i="56"/>
  <c r="E175" i="57"/>
  <c r="D1066" i="54"/>
  <c r="F396" i="40"/>
  <c r="F394" i="54"/>
  <c r="G579" i="57"/>
  <c r="G1193" i="56"/>
  <c r="D591" i="54"/>
  <c r="D20" i="58"/>
  <c r="G1026" i="54"/>
  <c r="E238" i="57"/>
  <c r="F942" i="58"/>
  <c r="D96" i="56"/>
  <c r="E285" i="56"/>
  <c r="D1200" i="40"/>
  <c r="G599" i="57"/>
  <c r="D580" i="58"/>
  <c r="D749" i="40"/>
  <c r="G334" i="58"/>
  <c r="F831" i="40"/>
  <c r="G237" i="54"/>
  <c r="D446" i="58"/>
  <c r="G869" i="40"/>
  <c r="E658" i="56"/>
  <c r="F728" i="54"/>
  <c r="D62" i="40"/>
  <c r="G630" i="54"/>
  <c r="D692" i="58"/>
  <c r="C1076" i="56"/>
  <c r="D981" i="40"/>
  <c r="D171" i="56"/>
  <c r="D618" i="58"/>
  <c r="E604" i="54"/>
  <c r="C732" i="56"/>
  <c r="C192" i="54"/>
  <c r="C879" i="57"/>
  <c r="G995" i="57"/>
  <c r="G640" i="57"/>
  <c r="C992" i="58"/>
  <c r="C135" i="56"/>
  <c r="G748" i="57"/>
  <c r="F305" i="57"/>
  <c r="G457" i="57"/>
  <c r="G1108" i="58"/>
  <c r="G438" i="40"/>
  <c r="F79" i="58"/>
  <c r="F971" i="54"/>
  <c r="G1042" i="56"/>
  <c r="D754" i="56"/>
  <c r="G730" i="57"/>
  <c r="C681" i="56"/>
  <c r="E622" i="40"/>
  <c r="G140" i="54"/>
  <c r="C353" i="57"/>
  <c r="F275" i="54"/>
  <c r="D971" i="58"/>
  <c r="F65" i="56"/>
  <c r="F899" i="58"/>
  <c r="E775" i="54"/>
  <c r="G141" i="54"/>
  <c r="E798" i="58"/>
  <c r="F430" i="54"/>
  <c r="D801" i="56"/>
  <c r="D1074" i="58"/>
  <c r="C307" i="54"/>
  <c r="F344" i="58"/>
  <c r="D1145" i="40"/>
  <c r="G1047" i="54"/>
  <c r="G28" i="54"/>
  <c r="D699" i="58"/>
  <c r="D519" i="40"/>
  <c r="G818" i="56"/>
  <c r="G55" i="40"/>
  <c r="F125" i="54"/>
  <c r="C565" i="54"/>
  <c r="E305" i="54"/>
  <c r="E916" i="57"/>
  <c r="C125" i="57"/>
  <c r="C633" i="40"/>
  <c r="E1115" i="58"/>
  <c r="G1123" i="54"/>
  <c r="D548" i="57"/>
  <c r="C525" i="58"/>
  <c r="D91" i="58"/>
  <c r="C66" i="54"/>
  <c r="D601" i="58"/>
  <c r="C276" i="58"/>
  <c r="E863" i="58"/>
  <c r="C1022" i="58"/>
  <c r="D190" i="58"/>
  <c r="G694" i="56"/>
  <c r="F992" i="57"/>
  <c r="E101" i="54"/>
  <c r="C980" i="56"/>
  <c r="F1090" i="57"/>
  <c r="E865" i="58"/>
  <c r="F897" i="57"/>
  <c r="G1068" i="58"/>
  <c r="F196" i="56"/>
  <c r="F667" i="57"/>
  <c r="D555" i="56"/>
  <c r="C889" i="57"/>
  <c r="G179" i="40"/>
  <c r="G862" i="58"/>
  <c r="F371" i="40"/>
  <c r="D606" i="40"/>
  <c r="C794" i="40"/>
  <c r="C131" i="54"/>
  <c r="D1021" i="40"/>
  <c r="E180" i="57"/>
  <c r="F101" i="58"/>
  <c r="E627" i="40"/>
  <c r="E412" i="54"/>
  <c r="C54" i="40"/>
  <c r="F1041" i="54"/>
  <c r="G686" i="56"/>
  <c r="G1126" i="57"/>
  <c r="D650" i="54"/>
  <c r="C333" i="57"/>
  <c r="E1190" i="58"/>
  <c r="G787" i="56"/>
  <c r="C1148" i="54"/>
  <c r="D392" i="40"/>
  <c r="E894" i="54"/>
  <c r="C852" i="58"/>
  <c r="D1080" i="57"/>
  <c r="G238" i="54"/>
  <c r="G595" i="57"/>
  <c r="G380" i="57"/>
  <c r="F601" i="57"/>
  <c r="E415" i="40"/>
  <c r="C66" i="56"/>
  <c r="E589" i="57"/>
  <c r="F669" i="58"/>
  <c r="F875" i="58"/>
  <c r="F917" i="58"/>
  <c r="C256" i="54"/>
  <c r="E378" i="40"/>
  <c r="C377" i="58"/>
  <c r="F308" i="40"/>
  <c r="F1100" i="57"/>
  <c r="C807" i="40"/>
  <c r="D136" i="40"/>
  <c r="G384" i="56"/>
  <c r="E244" i="57"/>
  <c r="C47" i="57"/>
  <c r="C133" i="58"/>
  <c r="F154" i="57"/>
  <c r="G1187" i="54"/>
  <c r="D168" i="58"/>
  <c r="F362" i="58"/>
  <c r="E731" i="54"/>
  <c r="F790" i="56"/>
  <c r="F182" i="58"/>
  <c r="E45" i="58"/>
  <c r="F630" i="58"/>
  <c r="E704" i="56"/>
  <c r="D833" i="57"/>
  <c r="G755" i="57"/>
  <c r="C124" i="40"/>
  <c r="F1175" i="57"/>
  <c r="F224" i="40"/>
  <c r="D44" i="58"/>
  <c r="C600" i="57"/>
  <c r="F66" i="56"/>
  <c r="E682" i="40"/>
  <c r="C735" i="54"/>
  <c r="D1119" i="40"/>
  <c r="C1167" i="54"/>
  <c r="C961" i="40"/>
  <c r="E686" i="58"/>
  <c r="C1193" i="40"/>
  <c r="E624" i="56"/>
  <c r="E1109" i="54"/>
  <c r="G352" i="57"/>
  <c r="C1092" i="58"/>
  <c r="C86" i="56"/>
  <c r="E83" i="57"/>
  <c r="F897" i="58"/>
  <c r="C492" i="57"/>
  <c r="D1145" i="56"/>
  <c r="F1043" i="56"/>
  <c r="G1170" i="56"/>
  <c r="C1107" i="54"/>
  <c r="C929" i="56"/>
  <c r="E1143" i="58"/>
  <c r="G870" i="58"/>
  <c r="C282" i="56"/>
  <c r="F1163" i="54"/>
  <c r="E454" i="40"/>
  <c r="D197" i="54"/>
  <c r="F418" i="54"/>
  <c r="D260" i="58"/>
  <c r="E1026" i="56"/>
  <c r="E677" i="58"/>
  <c r="C267" i="56"/>
  <c r="G44" i="40"/>
  <c r="C693" i="54"/>
  <c r="D329" i="56"/>
  <c r="F69" i="40"/>
  <c r="F908" i="40"/>
  <c r="F670" i="54"/>
  <c r="C306" i="56"/>
  <c r="D1131" i="58"/>
  <c r="G683" i="58"/>
  <c r="F519" i="54"/>
  <c r="F764" i="56"/>
  <c r="D396" i="56"/>
  <c r="F747" i="57"/>
  <c r="E904" i="58"/>
  <c r="F208" i="56"/>
  <c r="F667" i="54"/>
  <c r="C938" i="57"/>
  <c r="C446" i="54"/>
  <c r="E1137" i="58"/>
  <c r="D428" i="56"/>
  <c r="G511" i="56"/>
  <c r="C541" i="54"/>
  <c r="E1005" i="40"/>
  <c r="E112" i="58"/>
  <c r="F513" i="56"/>
  <c r="E295" i="57"/>
  <c r="D775" i="58"/>
  <c r="E1112" i="57"/>
  <c r="D425" i="58"/>
  <c r="G365" i="40"/>
  <c r="F1184" i="54"/>
  <c r="E678" i="56"/>
  <c r="G977" i="58"/>
  <c r="E529" i="58"/>
  <c r="D173" i="54"/>
  <c r="C874" i="57"/>
  <c r="D1114" i="56"/>
  <c r="E1169" i="54"/>
  <c r="F395" i="56"/>
  <c r="F969" i="57"/>
  <c r="E803" i="54"/>
  <c r="C668" i="58"/>
  <c r="F738" i="40"/>
  <c r="G351" i="57"/>
  <c r="C718" i="57"/>
  <c r="D766" i="58"/>
  <c r="C701" i="58"/>
  <c r="D306" i="56"/>
  <c r="C909" i="56"/>
  <c r="D1055" i="57"/>
  <c r="E259" i="54"/>
  <c r="G992" i="58"/>
  <c r="D397" i="54"/>
  <c r="C752" i="56"/>
  <c r="F530" i="54"/>
  <c r="C892" i="56"/>
  <c r="F779" i="54"/>
  <c r="C401" i="57"/>
  <c r="C1033" i="40"/>
  <c r="E810" i="58"/>
  <c r="C285" i="54"/>
  <c r="D1069" i="54"/>
  <c r="D767" i="58"/>
  <c r="D912" i="56"/>
  <c r="F655" i="40"/>
  <c r="D150" i="58"/>
  <c r="C604" i="54"/>
  <c r="C395" i="58"/>
  <c r="C668" i="40"/>
  <c r="G914" i="58"/>
  <c r="C696" i="58"/>
  <c r="C328" i="54"/>
  <c r="C859" i="56"/>
  <c r="F1133" i="40"/>
  <c r="D639" i="54"/>
  <c r="D850" i="56"/>
  <c r="E519" i="57"/>
  <c r="D965" i="57"/>
  <c r="F766" i="58"/>
  <c r="D1116" i="58"/>
  <c r="E1159" i="57"/>
  <c r="G463" i="58"/>
  <c r="D148" i="54"/>
  <c r="G433" i="54"/>
  <c r="F1139" i="56"/>
  <c r="F179" i="40"/>
  <c r="G1130" i="54"/>
  <c r="D851" i="54"/>
  <c r="D61" i="40"/>
  <c r="F389" i="54"/>
  <c r="G235" i="58"/>
  <c r="E590" i="57"/>
  <c r="G924" i="54"/>
  <c r="G851" i="56"/>
  <c r="C728" i="56"/>
  <c r="D176" i="58"/>
  <c r="C856" i="54"/>
  <c r="D647" i="58"/>
  <c r="E194" i="54"/>
  <c r="G104" i="57"/>
  <c r="D604" i="58"/>
  <c r="D658" i="56"/>
  <c r="C868" i="56"/>
  <c r="G156" i="54"/>
  <c r="D835" i="58"/>
  <c r="G326" i="40"/>
  <c r="G279" i="40"/>
  <c r="G831" i="58"/>
  <c r="G684" i="58"/>
  <c r="D400" i="56"/>
  <c r="C155" i="56"/>
  <c r="F720" i="54"/>
  <c r="E728" i="57"/>
  <c r="E605" i="54"/>
  <c r="D1099" i="57"/>
  <c r="D735" i="58"/>
  <c r="F661" i="57"/>
  <c r="C1101" i="58"/>
  <c r="C953" i="57"/>
  <c r="G570" i="56"/>
  <c r="E548" i="54"/>
  <c r="G443" i="56"/>
  <c r="E1064" i="57"/>
  <c r="C1059" i="58"/>
  <c r="C1010" i="56"/>
  <c r="C798" i="54"/>
  <c r="F1094" i="40"/>
  <c r="C40" i="58"/>
  <c r="C1102" i="40"/>
  <c r="G626" i="58"/>
  <c r="E825" i="54"/>
  <c r="F161" i="58"/>
  <c r="E536" i="58"/>
  <c r="E28" i="54"/>
  <c r="F44" i="54"/>
  <c r="F130" i="56"/>
  <c r="F997" i="57"/>
  <c r="F460" i="56"/>
  <c r="G713" i="56"/>
  <c r="E152" i="56"/>
  <c r="G46" i="40"/>
  <c r="G561" i="58"/>
  <c r="C201" i="57"/>
  <c r="E456" i="57"/>
  <c r="F521" i="57"/>
  <c r="D459" i="40"/>
  <c r="E583" i="54"/>
  <c r="F883" i="56"/>
  <c r="E920" i="58"/>
  <c r="D988" i="40"/>
  <c r="C200" i="54"/>
  <c r="G225" i="57"/>
  <c r="G1110" i="56"/>
  <c r="G68" i="57"/>
  <c r="D996" i="57"/>
  <c r="G753" i="57"/>
  <c r="F840" i="40"/>
  <c r="E841" i="54"/>
  <c r="D918" i="58"/>
  <c r="G63" i="57"/>
  <c r="F535" i="58"/>
  <c r="C452" i="57"/>
  <c r="D159" i="40"/>
  <c r="C1055" i="58"/>
  <c r="D277" i="40"/>
  <c r="E218" i="58"/>
  <c r="G712" i="58"/>
  <c r="E651" i="40"/>
  <c r="G363" i="40"/>
  <c r="F1186" i="57"/>
  <c r="E636" i="56"/>
  <c r="F951" i="58"/>
  <c r="C1095" i="56"/>
  <c r="E332" i="58"/>
  <c r="D913" i="40"/>
  <c r="E616" i="40"/>
  <c r="E619" i="40"/>
  <c r="E644" i="40"/>
  <c r="D1038" i="58"/>
  <c r="G438" i="56"/>
  <c r="C342" i="56"/>
  <c r="E134" i="56"/>
  <c r="D911" i="54"/>
  <c r="E90" i="40"/>
  <c r="C858" i="56"/>
  <c r="G393" i="40"/>
  <c r="C624" i="57"/>
  <c r="C697" i="58"/>
  <c r="G557" i="58"/>
  <c r="E1040" i="56"/>
  <c r="D897" i="40"/>
  <c r="E1018" i="56"/>
  <c r="D771" i="58"/>
  <c r="C534" i="57"/>
  <c r="D88" i="40"/>
  <c r="G93" i="40"/>
  <c r="E647" i="40"/>
  <c r="D309" i="58"/>
  <c r="G192" i="57"/>
  <c r="D169" i="56"/>
  <c r="F891" i="57"/>
  <c r="E654" i="58"/>
  <c r="E458" i="54"/>
  <c r="C132" i="58"/>
  <c r="F229" i="54"/>
  <c r="D1119" i="56"/>
  <c r="D692" i="40"/>
  <c r="E381" i="54"/>
  <c r="E943" i="40"/>
  <c r="E94" i="40"/>
  <c r="F869" i="57"/>
  <c r="D1052" i="57"/>
  <c r="C1043" i="54"/>
  <c r="G408" i="58"/>
  <c r="G985" i="56"/>
  <c r="F847" i="58"/>
  <c r="G353" i="58"/>
  <c r="C480" i="40"/>
  <c r="D157" i="54"/>
  <c r="F940" i="54"/>
  <c r="C348" i="57"/>
  <c r="C283" i="58"/>
  <c r="C1163" i="58"/>
  <c r="E400" i="57"/>
  <c r="F696" i="40"/>
  <c r="C1082" i="54"/>
  <c r="G212" i="58"/>
  <c r="F1133" i="57"/>
  <c r="E920" i="56"/>
  <c r="C1121" i="54"/>
  <c r="C310" i="56"/>
  <c r="C929" i="58"/>
  <c r="F145" i="56"/>
  <c r="F536" i="56"/>
  <c r="D691" i="56"/>
  <c r="F916" i="58"/>
  <c r="G19" i="54"/>
  <c r="F1082" i="56"/>
  <c r="D603" i="54"/>
  <c r="F1097" i="57"/>
  <c r="D974" i="56"/>
  <c r="C651" i="54"/>
  <c r="E853" i="54"/>
  <c r="F704" i="57"/>
  <c r="D550" i="54"/>
  <c r="C183" i="58"/>
  <c r="E83" i="40"/>
  <c r="D117" i="54"/>
  <c r="D344" i="58"/>
  <c r="F1089" i="56"/>
  <c r="D68" i="56"/>
  <c r="F809" i="56"/>
  <c r="D1026" i="40"/>
  <c r="C30" i="58"/>
  <c r="F787" i="54"/>
  <c r="C1008" i="57"/>
  <c r="E611" i="57"/>
  <c r="E815" i="58"/>
  <c r="F78" i="56"/>
  <c r="G349" i="40"/>
  <c r="D546" i="56"/>
  <c r="D978" i="57"/>
  <c r="G392" i="58"/>
  <c r="D1039" i="56"/>
  <c r="C423" i="54"/>
  <c r="C1097" i="58"/>
  <c r="F511" i="56"/>
  <c r="D578" i="58"/>
  <c r="G1175" i="56"/>
  <c r="C754" i="54"/>
  <c r="C326" i="56"/>
  <c r="D515" i="58"/>
  <c r="C1087" i="58"/>
  <c r="G876" i="40"/>
  <c r="D1028" i="54"/>
  <c r="F338" i="56"/>
  <c r="D123" i="56"/>
  <c r="F848" i="57"/>
  <c r="F348" i="58"/>
  <c r="C629" i="54"/>
  <c r="G408" i="56"/>
  <c r="C117" i="54"/>
  <c r="C869" i="54"/>
  <c r="C889" i="40"/>
  <c r="E595" i="58"/>
  <c r="E339" i="58"/>
  <c r="E933" i="58"/>
  <c r="F1110" i="40"/>
  <c r="C290" i="57"/>
  <c r="F926" i="58"/>
  <c r="C653" i="57"/>
  <c r="C415" i="58"/>
  <c r="F807" i="58"/>
  <c r="D222" i="57"/>
  <c r="F1035" i="54"/>
  <c r="C628" i="54"/>
  <c r="D853" i="58"/>
  <c r="D1193" i="56"/>
  <c r="G940" i="57"/>
  <c r="E896" i="40"/>
  <c r="G356" i="58"/>
  <c r="F1031" i="56"/>
  <c r="D1134" i="54"/>
  <c r="C1110" i="40"/>
  <c r="E335" i="40"/>
  <c r="E334" i="58"/>
  <c r="E909" i="57"/>
  <c r="F1164" i="57"/>
  <c r="F1075" i="40"/>
  <c r="C451" i="54"/>
  <c r="D561" i="57"/>
  <c r="E951" i="57"/>
  <c r="D981" i="54"/>
  <c r="D615" i="40"/>
  <c r="D259" i="57"/>
  <c r="D1072" i="57"/>
  <c r="E1000" i="56"/>
  <c r="E710" i="40"/>
  <c r="D777" i="58"/>
  <c r="E390" i="57"/>
  <c r="F180" i="40"/>
  <c r="E233" i="54"/>
  <c r="C46" i="40"/>
  <c r="C223" i="54"/>
  <c r="E459" i="58"/>
  <c r="G592" i="57"/>
  <c r="C983" i="40"/>
  <c r="F944" i="56"/>
  <c r="D569" i="54"/>
  <c r="G1009" i="56"/>
  <c r="E649" i="54"/>
  <c r="E114" i="56"/>
  <c r="D207" i="54"/>
  <c r="F843" i="54"/>
  <c r="E229" i="56"/>
  <c r="D943" i="54"/>
  <c r="D1090" i="58"/>
  <c r="E125" i="57"/>
  <c r="C1111" i="54"/>
  <c r="E1014" i="58"/>
  <c r="D927" i="58"/>
  <c r="E651" i="56"/>
  <c r="E1166" i="58"/>
  <c r="E1199" i="56"/>
  <c r="E651" i="54"/>
  <c r="F694" i="58"/>
  <c r="D899" i="57"/>
  <c r="D336" i="58"/>
  <c r="E204" i="57"/>
  <c r="C268" i="56"/>
  <c r="D357" i="58"/>
  <c r="E369" i="57"/>
  <c r="C549" i="54"/>
  <c r="D601" i="56"/>
  <c r="G973" i="40"/>
  <c r="G723" i="54"/>
  <c r="F869" i="54"/>
  <c r="C980" i="57"/>
  <c r="D893" i="56"/>
  <c r="E300" i="56"/>
  <c r="E852" i="56"/>
  <c r="D263" i="56"/>
  <c r="C1048" i="58"/>
  <c r="G991" i="58"/>
  <c r="G119" i="56"/>
  <c r="E448" i="40"/>
  <c r="G878" i="58"/>
  <c r="D267" i="57"/>
  <c r="F175" i="58"/>
  <c r="C955" i="54"/>
  <c r="D325" i="54"/>
  <c r="E169" i="54"/>
  <c r="C583" i="57"/>
  <c r="F689" i="54"/>
  <c r="G848" i="57"/>
  <c r="F633" i="58"/>
  <c r="E1116" i="58"/>
  <c r="G1198" i="57"/>
  <c r="G653" i="56"/>
  <c r="G257" i="58"/>
  <c r="C782" i="58"/>
  <c r="C442" i="58"/>
  <c r="C1076" i="57"/>
  <c r="E1185" i="54"/>
  <c r="D509" i="56"/>
  <c r="G935" i="54"/>
  <c r="D1040" i="56"/>
  <c r="E261" i="58"/>
  <c r="D118" i="57"/>
  <c r="C307" i="58"/>
  <c r="C915" i="56"/>
  <c r="G674" i="58"/>
  <c r="C1192" i="40"/>
  <c r="D912" i="58"/>
  <c r="C53" i="56"/>
  <c r="D1143" i="54"/>
  <c r="F1057" i="56"/>
  <c r="G1008" i="54"/>
  <c r="G816" i="54"/>
  <c r="E389" i="40"/>
  <c r="E511" i="58"/>
  <c r="F1013" i="56"/>
  <c r="F805" i="56"/>
  <c r="G831" i="54"/>
  <c r="E46" i="57"/>
  <c r="D624" i="40"/>
  <c r="E781" i="58"/>
  <c r="E765" i="40"/>
  <c r="D892" i="56"/>
  <c r="G765" i="54"/>
  <c r="G1043" i="56"/>
  <c r="G936" i="40"/>
  <c r="D871" i="58"/>
  <c r="D276" i="57"/>
  <c r="G1050" i="56"/>
  <c r="F628" i="40"/>
  <c r="E921" i="57"/>
  <c r="G196" i="40"/>
  <c r="G95" i="58"/>
  <c r="C693" i="40"/>
  <c r="F238" i="40"/>
  <c r="D767" i="40"/>
  <c r="C834" i="56"/>
  <c r="D831" i="58"/>
  <c r="D872" i="54"/>
  <c r="E1089" i="40"/>
  <c r="C1008" i="54"/>
  <c r="C1023" i="57"/>
  <c r="D740" i="56"/>
  <c r="G114" i="54"/>
  <c r="F854" i="58"/>
  <c r="G1050" i="58"/>
  <c r="C267" i="58"/>
  <c r="C867" i="54"/>
  <c r="D947" i="56"/>
  <c r="F29" i="54"/>
  <c r="D1005" i="54"/>
  <c r="F139" i="54"/>
  <c r="G766" i="54"/>
  <c r="C36" i="56"/>
  <c r="D614" i="58"/>
  <c r="C387" i="57"/>
  <c r="D97" i="57"/>
  <c r="G1164" i="56"/>
  <c r="C362" i="58"/>
  <c r="G236" i="54"/>
  <c r="C440" i="54"/>
  <c r="D666" i="58"/>
  <c r="F751" i="58"/>
  <c r="E811" i="58"/>
  <c r="C949" i="40"/>
  <c r="D428" i="57"/>
  <c r="F208" i="58"/>
  <c r="D1056" i="57"/>
  <c r="F715" i="57"/>
  <c r="D277" i="57"/>
  <c r="C797" i="57"/>
  <c r="C344" i="58"/>
  <c r="C913" i="56"/>
  <c r="G887" i="57"/>
  <c r="C301" i="57"/>
  <c r="D459" i="57"/>
  <c r="D304" i="54"/>
  <c r="D742" i="54"/>
  <c r="F659" i="58"/>
  <c r="D60" i="58"/>
  <c r="D873" i="57"/>
  <c r="G752" i="58"/>
  <c r="D1177" i="58"/>
  <c r="G356" i="57"/>
  <c r="F170" i="58"/>
  <c r="F806" i="54"/>
  <c r="G371" i="58"/>
  <c r="D1144" i="57"/>
  <c r="C683" i="40"/>
  <c r="C182" i="57"/>
  <c r="G690" i="58"/>
  <c r="E537" i="54"/>
  <c r="G959" i="58"/>
  <c r="C1160" i="54"/>
  <c r="E26" i="57"/>
  <c r="E464" i="58"/>
  <c r="D876" i="54"/>
  <c r="G677" i="57"/>
  <c r="D342" i="40"/>
  <c r="D80" i="57"/>
  <c r="C1131" i="54"/>
  <c r="D60" i="54"/>
  <c r="E625" i="56"/>
  <c r="G460" i="54"/>
  <c r="E990" i="54"/>
  <c r="D794" i="54"/>
  <c r="D1184" i="58"/>
  <c r="E111" i="54"/>
  <c r="F414" i="54"/>
  <c r="C395" i="54"/>
  <c r="C628" i="56"/>
  <c r="D408" i="57"/>
  <c r="F341" i="56"/>
  <c r="G675" i="58"/>
  <c r="F1031" i="58"/>
  <c r="E296" i="54"/>
  <c r="G988" i="57"/>
  <c r="D735" i="57"/>
  <c r="D298" i="58"/>
  <c r="F1132" i="58"/>
  <c r="F669" i="57"/>
  <c r="C188" i="58"/>
  <c r="C72" i="54"/>
  <c r="D1146" i="56"/>
  <c r="G924" i="40"/>
  <c r="C88" i="56"/>
  <c r="F492" i="57"/>
  <c r="D336" i="57"/>
  <c r="G301" i="54"/>
  <c r="E172" i="54"/>
  <c r="D48" i="54"/>
  <c r="G966" i="54"/>
  <c r="G936" i="57"/>
  <c r="F982" i="54"/>
  <c r="D438" i="58"/>
  <c r="E907" i="40"/>
  <c r="E128" i="58"/>
  <c r="D931" i="58"/>
  <c r="G627" i="54"/>
  <c r="D1026" i="57"/>
  <c r="F305" i="58"/>
  <c r="F1076" i="58"/>
  <c r="E745" i="40"/>
  <c r="G77" i="40"/>
  <c r="F232" i="57"/>
  <c r="E720" i="54"/>
  <c r="G1140" i="54"/>
  <c r="F173" i="54"/>
  <c r="F1089" i="54"/>
  <c r="G840" i="40"/>
  <c r="F1186" i="54"/>
  <c r="G302" i="54"/>
  <c r="D579" i="56"/>
  <c r="D1139" i="56"/>
  <c r="E513" i="54"/>
  <c r="C1137" i="56"/>
  <c r="D372" i="54"/>
  <c r="E508" i="40"/>
  <c r="F218" i="40"/>
  <c r="F437" i="58"/>
  <c r="D982" i="54"/>
  <c r="F300" i="56"/>
  <c r="C1107" i="58"/>
  <c r="F424" i="57"/>
  <c r="E170" i="58"/>
  <c r="D422" i="57"/>
  <c r="D434" i="57"/>
  <c r="E662" i="58"/>
  <c r="D292" i="57"/>
  <c r="F940" i="56"/>
  <c r="C626" i="54"/>
  <c r="E926" i="54"/>
  <c r="F1198" i="40"/>
  <c r="G703" i="57"/>
  <c r="E60" i="40"/>
  <c r="E558" i="56"/>
  <c r="E1113" i="58"/>
  <c r="D644" i="56"/>
  <c r="F185" i="57"/>
  <c r="C841" i="58"/>
  <c r="D1017" i="58"/>
  <c r="D932" i="40"/>
  <c r="G891" i="57"/>
  <c r="E509" i="56"/>
  <c r="C863" i="58"/>
  <c r="F1108" i="58"/>
  <c r="E848" i="56"/>
  <c r="G428" i="54"/>
  <c r="E1166" i="40"/>
  <c r="D334" i="40"/>
  <c r="G1115" i="57"/>
  <c r="F370" i="57"/>
  <c r="C1014" i="54"/>
  <c r="E624" i="58"/>
  <c r="D398" i="54"/>
  <c r="F916" i="56"/>
  <c r="F459" i="58"/>
  <c r="F651" i="54"/>
  <c r="E1196" i="56"/>
  <c r="C425" i="54"/>
  <c r="F66" i="57"/>
  <c r="D151" i="40"/>
  <c r="C509" i="57"/>
  <c r="F291" i="57"/>
  <c r="D593" i="54"/>
  <c r="F785" i="40"/>
  <c r="C1063" i="58"/>
  <c r="G1021" i="54"/>
  <c r="G626" i="57"/>
  <c r="E785" i="58"/>
  <c r="G398" i="58"/>
  <c r="E687" i="57"/>
  <c r="D1116" i="56"/>
  <c r="F1058" i="58"/>
  <c r="C569" i="54"/>
  <c r="F338" i="57"/>
  <c r="G218" i="54"/>
  <c r="G181" i="57"/>
  <c r="F462" i="54"/>
  <c r="G202" i="56"/>
  <c r="G951" i="57"/>
  <c r="F849" i="54"/>
  <c r="C1132" i="57"/>
  <c r="C274" i="58"/>
  <c r="F858" i="56"/>
  <c r="E756" i="40"/>
  <c r="E188" i="56"/>
  <c r="G1111" i="57"/>
  <c r="G524" i="40"/>
  <c r="D568" i="54"/>
  <c r="E547" i="58"/>
  <c r="D105" i="58"/>
  <c r="D457" i="54"/>
  <c r="D755" i="57"/>
  <c r="G198" i="58"/>
  <c r="C159" i="57"/>
  <c r="G508" i="56"/>
  <c r="C925" i="54"/>
  <c r="D118" i="54"/>
  <c r="G729" i="58"/>
  <c r="D401" i="40"/>
  <c r="F924" i="54"/>
  <c r="F1103" i="56"/>
  <c r="G224" i="54"/>
  <c r="D86" i="40"/>
  <c r="G583" i="56"/>
  <c r="E234" i="54"/>
  <c r="D845" i="40"/>
  <c r="G636" i="58"/>
  <c r="E862" i="56"/>
  <c r="D826" i="58"/>
  <c r="D975" i="57"/>
  <c r="E409" i="56"/>
  <c r="G952" i="54"/>
  <c r="D682" i="58"/>
  <c r="E193" i="54"/>
  <c r="F692" i="58"/>
  <c r="C877" i="56"/>
  <c r="E157" i="40"/>
  <c r="F901" i="56"/>
  <c r="D55" i="58"/>
  <c r="F1125" i="54"/>
  <c r="C79" i="57"/>
  <c r="C690" i="54"/>
  <c r="F879" i="56"/>
  <c r="F374" i="40"/>
  <c r="C32" i="40"/>
  <c r="E60" i="54"/>
  <c r="E308" i="58"/>
  <c r="G36" i="57"/>
  <c r="F941" i="58"/>
  <c r="C847" i="57"/>
  <c r="F695" i="54"/>
  <c r="C882" i="57"/>
  <c r="D1060" i="58"/>
  <c r="G229" i="40"/>
  <c r="G527" i="54"/>
  <c r="C434" i="54"/>
  <c r="F448" i="54"/>
  <c r="F549" i="40"/>
  <c r="D701" i="56"/>
  <c r="C544" i="58"/>
  <c r="E974" i="58"/>
  <c r="C833" i="54"/>
  <c r="G1084" i="54"/>
  <c r="E678" i="58"/>
  <c r="C753" i="54"/>
  <c r="F974" i="54"/>
  <c r="E150" i="54"/>
  <c r="D87" i="40"/>
  <c r="G436" i="58"/>
  <c r="G1103" i="54"/>
  <c r="D393" i="56"/>
  <c r="E890" i="56"/>
  <c r="C666" i="54"/>
  <c r="D511" i="40"/>
  <c r="C875" i="40"/>
  <c r="G961" i="40"/>
  <c r="C684" i="40"/>
  <c r="C410" i="54"/>
  <c r="G840" i="56"/>
  <c r="D75" i="58"/>
  <c r="G1049" i="54"/>
  <c r="C388" i="40"/>
  <c r="E184" i="58"/>
  <c r="F1021" i="56"/>
  <c r="G1009" i="58"/>
  <c r="F844" i="54"/>
  <c r="D683" i="58"/>
  <c r="G1054" i="58"/>
  <c r="D769" i="40"/>
  <c r="F660" i="40"/>
  <c r="F398" i="57"/>
  <c r="F882" i="57"/>
  <c r="D1041" i="54"/>
  <c r="E564" i="40"/>
  <c r="D410" i="57"/>
  <c r="C66" i="57"/>
  <c r="D912" i="40"/>
  <c r="F156" i="54"/>
  <c r="E386" i="56"/>
  <c r="G1092" i="40"/>
  <c r="E1010" i="40"/>
  <c r="F682" i="54"/>
  <c r="E960" i="54"/>
  <c r="G675" i="56"/>
  <c r="G805" i="58"/>
  <c r="C740" i="58"/>
  <c r="E761" i="57"/>
  <c r="F374" i="57"/>
  <c r="D1130" i="56"/>
  <c r="G457" i="54"/>
  <c r="G1066" i="56"/>
  <c r="E550" i="56"/>
  <c r="F1048" i="57"/>
  <c r="E853" i="58"/>
  <c r="C207" i="58"/>
  <c r="E290" i="56"/>
  <c r="E357" i="40"/>
  <c r="G392" i="57"/>
  <c r="G643" i="40"/>
  <c r="C245" i="54"/>
  <c r="F1025" i="58"/>
  <c r="G286" i="56"/>
  <c r="C935" i="54"/>
  <c r="G554" i="58"/>
  <c r="G324" i="54"/>
  <c r="G701" i="56"/>
  <c r="D1097" i="40"/>
  <c r="E180" i="56"/>
  <c r="C273" i="57"/>
  <c r="G1004" i="40"/>
  <c r="E526" i="40"/>
  <c r="F713" i="40"/>
  <c r="G892" i="54"/>
  <c r="G404" i="56"/>
  <c r="E24" i="57"/>
  <c r="D1034" i="58"/>
  <c r="G573" i="54"/>
  <c r="F399" i="56"/>
  <c r="C430" i="57"/>
  <c r="G359" i="54"/>
  <c r="D710" i="56"/>
  <c r="F1020" i="56"/>
  <c r="C855" i="57"/>
  <c r="F1070" i="56"/>
  <c r="D233" i="56"/>
  <c r="E1153" i="40"/>
  <c r="D950" i="57"/>
  <c r="G57" i="57"/>
  <c r="G1075" i="58"/>
  <c r="C846" i="58"/>
  <c r="G602" i="58"/>
  <c r="G923" i="40"/>
  <c r="C341" i="40"/>
  <c r="G946" i="54"/>
  <c r="E684" i="58"/>
  <c r="E23" i="56"/>
  <c r="F884" i="54"/>
  <c r="C1101" i="40"/>
  <c r="F901" i="58"/>
  <c r="F953" i="57"/>
  <c r="C915" i="58"/>
  <c r="D145" i="57"/>
  <c r="F1042" i="56"/>
  <c r="G1064" i="56"/>
  <c r="E64" i="58"/>
  <c r="F1152" i="40"/>
  <c r="C1176" i="40"/>
  <c r="C536" i="54"/>
  <c r="G909" i="54"/>
  <c r="D1197" i="56"/>
  <c r="G241" i="54"/>
  <c r="D818" i="57"/>
  <c r="C629" i="56"/>
  <c r="C511" i="58"/>
  <c r="C173" i="56"/>
  <c r="C1151" i="56"/>
  <c r="D454" i="40"/>
  <c r="G1124" i="40"/>
  <c r="G117" i="57"/>
  <c r="G712" i="40"/>
  <c r="C1004" i="54"/>
  <c r="C731" i="40"/>
  <c r="E1096" i="57"/>
  <c r="E413" i="56"/>
  <c r="D1048" i="58"/>
  <c r="E704" i="40"/>
  <c r="G759" i="56"/>
  <c r="E702" i="54"/>
  <c r="C597" i="57"/>
  <c r="C684" i="54"/>
  <c r="G111" i="54"/>
  <c r="G307" i="54"/>
  <c r="D983" i="40"/>
  <c r="G633" i="40"/>
  <c r="G597" i="58"/>
  <c r="G1037" i="54"/>
  <c r="G33" i="54"/>
  <c r="F817" i="56"/>
  <c r="F95" i="57"/>
  <c r="C29" i="58"/>
  <c r="E1067" i="58"/>
  <c r="E324" i="54"/>
  <c r="E454" i="58"/>
  <c r="C731" i="54"/>
  <c r="D979" i="58"/>
  <c r="G377" i="54"/>
  <c r="E726" i="57"/>
  <c r="C1042" i="58"/>
  <c r="E103" i="40"/>
  <c r="F887" i="57"/>
  <c r="D803" i="58"/>
  <c r="G449" i="56"/>
  <c r="C259" i="54"/>
  <c r="D874" i="57"/>
  <c r="F775" i="40"/>
  <c r="D93" i="56"/>
  <c r="F195" i="40"/>
  <c r="D178" i="56"/>
  <c r="D177" i="57"/>
  <c r="F521" i="56"/>
  <c r="G673" i="54"/>
  <c r="E770" i="56"/>
  <c r="E871" i="58"/>
  <c r="D1029" i="57"/>
  <c r="E86" i="57"/>
  <c r="F636" i="58"/>
  <c r="C402" i="40"/>
  <c r="E1086" i="57"/>
  <c r="G1169" i="57"/>
  <c r="E1028" i="56"/>
  <c r="C966" i="58"/>
  <c r="D205" i="58"/>
  <c r="C514" i="56"/>
  <c r="F724" i="58"/>
  <c r="C295" i="57"/>
  <c r="F550" i="57"/>
  <c r="E431" i="57"/>
  <c r="C897" i="54"/>
  <c r="E178" i="58"/>
  <c r="G754" i="57"/>
  <c r="F212" i="58"/>
  <c r="D423" i="58"/>
  <c r="E401" i="57"/>
  <c r="D53" i="40"/>
  <c r="F544" i="57"/>
  <c r="D56" i="54"/>
  <c r="C364" i="57"/>
  <c r="G181" i="58"/>
  <c r="G379" i="54"/>
  <c r="F292" i="40"/>
  <c r="D896" i="58"/>
  <c r="E829" i="54"/>
  <c r="E697" i="40"/>
  <c r="D955" i="54"/>
  <c r="D605" i="54"/>
  <c r="D609" i="58"/>
  <c r="G1121" i="56"/>
  <c r="E722" i="58"/>
  <c r="C30" i="40"/>
  <c r="G356" i="54"/>
  <c r="E847" i="57"/>
  <c r="G763" i="58"/>
  <c r="C853" i="58"/>
  <c r="E376" i="54"/>
  <c r="E676" i="40"/>
  <c r="C304" i="40"/>
  <c r="E910" i="58"/>
  <c r="E875" i="40"/>
  <c r="F511" i="57"/>
  <c r="D289" i="54"/>
  <c r="F62" i="57"/>
  <c r="G40" i="40"/>
  <c r="G999" i="54"/>
  <c r="G1124" i="58"/>
  <c r="G344" i="54"/>
  <c r="D1198" i="40"/>
  <c r="C856" i="40"/>
  <c r="F594" i="40"/>
  <c r="C1159" i="58"/>
  <c r="F936" i="56"/>
  <c r="G558" i="58"/>
  <c r="C159" i="40"/>
  <c r="E362" i="40"/>
  <c r="F534" i="57"/>
  <c r="C940" i="58"/>
  <c r="G454" i="58"/>
  <c r="C282" i="54"/>
  <c r="D330" i="40"/>
  <c r="C234" i="56"/>
  <c r="D743" i="40"/>
  <c r="D1064" i="54"/>
  <c r="D1006" i="54"/>
  <c r="D1102" i="57"/>
  <c r="E799" i="54"/>
  <c r="D956" i="56"/>
  <c r="C1083" i="54"/>
  <c r="G846" i="58"/>
  <c r="E128" i="54"/>
  <c r="C159" i="58"/>
  <c r="C952" i="56"/>
  <c r="E868" i="54"/>
  <c r="G790" i="54"/>
  <c r="G881" i="54"/>
  <c r="C709" i="40"/>
  <c r="D921" i="57"/>
  <c r="G422" i="54"/>
  <c r="G184" i="58"/>
  <c r="F579" i="58"/>
  <c r="C600" i="40"/>
  <c r="F913" i="40"/>
  <c r="E915" i="58"/>
  <c r="G865" i="40"/>
  <c r="C738" i="58"/>
  <c r="E950" i="40"/>
  <c r="C113" i="40"/>
  <c r="G831" i="56"/>
  <c r="E638" i="56"/>
  <c r="F77" i="57"/>
  <c r="D513" i="40"/>
  <c r="E738" i="58"/>
  <c r="G1124" i="57"/>
  <c r="F955" i="58"/>
  <c r="C277" i="40"/>
  <c r="G417" i="58"/>
  <c r="D130" i="57"/>
  <c r="C345" i="57"/>
  <c r="C591" i="56"/>
  <c r="G655" i="58"/>
  <c r="D790" i="57"/>
  <c r="D988" i="54"/>
  <c r="E916" i="58"/>
  <c r="E617" i="57"/>
  <c r="E384" i="40"/>
  <c r="E878" i="40"/>
  <c r="G410" i="54"/>
  <c r="F362" i="56"/>
  <c r="C1109" i="56"/>
  <c r="C820" i="56"/>
  <c r="G139" i="40"/>
  <c r="E1142" i="40"/>
  <c r="C195" i="54"/>
  <c r="C1053" i="40"/>
  <c r="E788" i="40"/>
  <c r="E1102" i="57"/>
  <c r="E464" i="40"/>
  <c r="C600" i="54"/>
  <c r="E700" i="56"/>
  <c r="G421" i="57"/>
  <c r="C352" i="57"/>
  <c r="G330" i="54"/>
  <c r="E846" i="58"/>
  <c r="E990" i="57"/>
  <c r="C130" i="54"/>
  <c r="C1177" i="54"/>
  <c r="G653" i="54"/>
  <c r="E399" i="40"/>
  <c r="C254" i="54"/>
  <c r="D689" i="58"/>
  <c r="E1058" i="56"/>
  <c r="G1019" i="57"/>
  <c r="E779" i="58"/>
  <c r="F1106" i="40"/>
  <c r="G340" i="57"/>
  <c r="F420" i="57"/>
  <c r="D81" i="40"/>
  <c r="E55" i="56"/>
  <c r="D674" i="54"/>
  <c r="G168" i="54"/>
  <c r="C170" i="56"/>
  <c r="F561" i="58"/>
  <c r="D905" i="56"/>
  <c r="F178" i="54"/>
  <c r="F1130" i="40"/>
  <c r="C115" i="56"/>
  <c r="D88" i="58"/>
  <c r="D654" i="56"/>
  <c r="F633" i="57"/>
  <c r="C864" i="54"/>
  <c r="F688" i="56"/>
  <c r="D843" i="54"/>
  <c r="D873" i="40"/>
  <c r="F67" i="54"/>
  <c r="F650" i="54"/>
  <c r="D631" i="58"/>
  <c r="G116" i="58"/>
  <c r="C693" i="57"/>
  <c r="F463" i="56"/>
  <c r="C330" i="56"/>
  <c r="F1123" i="40"/>
  <c r="F80" i="57"/>
  <c r="C1020" i="58"/>
  <c r="C406" i="56"/>
  <c r="D453" i="58"/>
  <c r="C896" i="57"/>
  <c r="G458" i="54"/>
  <c r="D260" i="54"/>
  <c r="F967" i="58"/>
  <c r="G1047" i="40"/>
  <c r="F1019" i="58"/>
  <c r="D1102" i="40"/>
  <c r="F664" i="40"/>
  <c r="D415" i="54"/>
  <c r="C842" i="56"/>
  <c r="D927" i="54"/>
  <c r="F269" i="57"/>
  <c r="F815" i="57"/>
  <c r="E879" i="57"/>
  <c r="F927" i="57"/>
  <c r="F1065" i="40"/>
  <c r="D1133" i="56"/>
  <c r="F811" i="58"/>
  <c r="E136" i="54"/>
  <c r="G829" i="58"/>
  <c r="E223" i="57"/>
  <c r="E822" i="54"/>
  <c r="D841" i="40"/>
  <c r="D714" i="57"/>
  <c r="F1052" i="56"/>
  <c r="G416" i="57"/>
  <c r="C747" i="40"/>
  <c r="D434" i="40"/>
  <c r="C905" i="58"/>
  <c r="E168" i="56"/>
  <c r="F406" i="58"/>
  <c r="G440" i="57"/>
  <c r="C969" i="57"/>
  <c r="F1190" i="58"/>
  <c r="G560" i="57"/>
  <c r="D192" i="54"/>
  <c r="F895" i="54"/>
  <c r="E92" i="54"/>
  <c r="E981" i="56"/>
  <c r="D816" i="57"/>
  <c r="E843" i="56"/>
  <c r="E952" i="54"/>
  <c r="G643" i="54"/>
  <c r="E698" i="57"/>
  <c r="D175" i="57"/>
  <c r="G547" i="54"/>
  <c r="D245" i="57"/>
  <c r="C859" i="57"/>
  <c r="F302" i="40"/>
  <c r="C954" i="40"/>
  <c r="G65" i="40"/>
  <c r="F616" i="58"/>
  <c r="D377" i="56"/>
  <c r="F425" i="57"/>
  <c r="G1134" i="56"/>
  <c r="C603" i="57"/>
  <c r="E61" i="40"/>
  <c r="F452" i="40"/>
  <c r="G1035" i="58"/>
  <c r="F630" i="56"/>
  <c r="F575" i="56"/>
  <c r="D49" i="56"/>
  <c r="D87" i="57"/>
  <c r="E53" i="54"/>
  <c r="E413" i="57"/>
  <c r="E378" i="56"/>
  <c r="F874" i="57"/>
  <c r="E767" i="56"/>
  <c r="E208" i="58"/>
  <c r="G195" i="58"/>
  <c r="E283" i="57"/>
  <c r="G961" i="56"/>
  <c r="F1143" i="58"/>
  <c r="G862" i="57"/>
  <c r="F618" i="57"/>
  <c r="D419" i="58"/>
  <c r="C351" i="54"/>
  <c r="E724" i="40"/>
  <c r="F529" i="57"/>
  <c r="F456" i="58"/>
  <c r="D138" i="57"/>
  <c r="C269" i="56"/>
  <c r="F390" i="40"/>
  <c r="C129" i="58"/>
  <c r="F66" i="40"/>
  <c r="D687" i="57"/>
  <c r="G791" i="58"/>
  <c r="C898" i="56"/>
  <c r="G603" i="56"/>
  <c r="E1116" i="40"/>
  <c r="D72" i="56"/>
  <c r="C476" i="57"/>
  <c r="F985" i="54"/>
  <c r="F370" i="54"/>
  <c r="G1093" i="57"/>
  <c r="F403" i="57"/>
  <c r="F1159" i="58"/>
  <c r="F27" i="58"/>
  <c r="F834" i="56"/>
  <c r="E523" i="54"/>
  <c r="C1151" i="40"/>
  <c r="G445" i="54"/>
  <c r="G839" i="57"/>
  <c r="G1153" i="57"/>
  <c r="F69" i="58"/>
  <c r="G295" i="54"/>
  <c r="E597" i="40"/>
  <c r="D574" i="54"/>
  <c r="F1012" i="56"/>
  <c r="E969" i="58"/>
  <c r="D456" i="57"/>
  <c r="G111" i="40"/>
  <c r="E1069" i="54"/>
  <c r="E628" i="54"/>
  <c r="D174" i="58"/>
  <c r="D1045" i="40"/>
  <c r="C573" i="40"/>
  <c r="F375" i="54"/>
  <c r="C158" i="58"/>
  <c r="D829" i="40"/>
  <c r="D589" i="40"/>
  <c r="C873" i="56"/>
  <c r="E208" i="57"/>
  <c r="F1020" i="58"/>
  <c r="F244" i="56"/>
  <c r="E671" i="54"/>
  <c r="C353" i="54"/>
  <c r="C147" i="54"/>
  <c r="D648" i="54"/>
  <c r="D628" i="56"/>
  <c r="D173" i="58"/>
  <c r="F745" i="40"/>
  <c r="G963" i="56"/>
  <c r="E332" i="40"/>
  <c r="E1184" i="40"/>
  <c r="F238" i="57"/>
  <c r="F793" i="54"/>
  <c r="G1136" i="54"/>
  <c r="G375" i="58"/>
  <c r="F379" i="57"/>
  <c r="C537" i="58"/>
  <c r="G704" i="58"/>
  <c r="G601" i="58"/>
  <c r="F425" i="40"/>
  <c r="G61" i="40"/>
  <c r="G156" i="40"/>
  <c r="G845" i="54"/>
  <c r="G1152" i="57"/>
  <c r="C832" i="40"/>
  <c r="F1153" i="40"/>
  <c r="F1060" i="40"/>
  <c r="G513" i="58"/>
  <c r="C296" i="57"/>
  <c r="D1023" i="54"/>
  <c r="G958" i="54"/>
  <c r="G610" i="54"/>
  <c r="E460" i="54"/>
  <c r="E977" i="57"/>
  <c r="D1110" i="54"/>
  <c r="F583" i="54"/>
  <c r="E1052" i="58"/>
  <c r="G670" i="56"/>
  <c r="G1023" i="40"/>
  <c r="C879" i="58"/>
  <c r="E605" i="40"/>
  <c r="C725" i="54"/>
  <c r="D968" i="57"/>
  <c r="D725" i="40"/>
  <c r="C266" i="58"/>
  <c r="G432" i="58"/>
  <c r="G1081" i="40"/>
  <c r="D621" i="56"/>
  <c r="F341" i="58"/>
  <c r="D431" i="58"/>
  <c r="E872" i="40"/>
  <c r="F170" i="57"/>
  <c r="G182" i="57"/>
  <c r="E882" i="57"/>
  <c r="G86" i="40"/>
  <c r="E132" i="58"/>
  <c r="G775" i="56"/>
  <c r="F1152" i="58"/>
  <c r="G193" i="40"/>
  <c r="D829" i="58"/>
  <c r="D813" i="56"/>
  <c r="G54" i="57"/>
  <c r="C140" i="57"/>
  <c r="E604" i="57"/>
  <c r="G1090" i="56"/>
  <c r="E1145" i="57"/>
  <c r="D288" i="57"/>
  <c r="F52" i="40"/>
  <c r="G798" i="58"/>
  <c r="D1060" i="54"/>
  <c r="E1160" i="40"/>
  <c r="C129" i="54"/>
  <c r="C57" i="58"/>
  <c r="D1049" i="58"/>
  <c r="G1148" i="58"/>
  <c r="F1072" i="40"/>
  <c r="D834" i="40"/>
  <c r="C561" i="57"/>
  <c r="F1163" i="56"/>
  <c r="D925" i="40"/>
  <c r="G60" i="56"/>
  <c r="D893" i="58"/>
  <c r="G524" i="57"/>
  <c r="F387" i="58"/>
  <c r="G162" i="56"/>
  <c r="F340" i="58"/>
  <c r="G880" i="58"/>
  <c r="E918" i="54"/>
  <c r="E454" i="57"/>
  <c r="F251" i="57"/>
  <c r="D946" i="54"/>
  <c r="F360" i="56"/>
  <c r="G1127" i="40"/>
  <c r="D793" i="57"/>
  <c r="D1135" i="57"/>
  <c r="E401" i="58"/>
  <c r="G334" i="56"/>
  <c r="F710" i="56"/>
  <c r="G283" i="40"/>
  <c r="G529" i="58"/>
  <c r="D815" i="56"/>
  <c r="E356" i="56"/>
  <c r="C235" i="58"/>
  <c r="E752" i="57"/>
  <c r="G1032" i="56"/>
  <c r="E395" i="56"/>
  <c r="G1026" i="56"/>
  <c r="E867" i="56"/>
  <c r="F673" i="54"/>
  <c r="F925" i="58"/>
  <c r="G557" i="54"/>
  <c r="F145" i="54"/>
  <c r="C374" i="54"/>
  <c r="C1106" i="58"/>
  <c r="F820" i="56"/>
  <c r="C1071" i="40"/>
  <c r="C623" i="54"/>
  <c r="C906" i="58"/>
  <c r="G906" i="54"/>
  <c r="F623" i="58"/>
  <c r="C160" i="56"/>
  <c r="D693" i="56"/>
  <c r="C236" i="54"/>
  <c r="G818" i="58"/>
  <c r="C515" i="56"/>
  <c r="D688" i="57"/>
  <c r="C1069" i="40"/>
  <c r="E948" i="56"/>
  <c r="D953" i="56"/>
  <c r="E564" i="56"/>
  <c r="E570" i="56"/>
  <c r="C276" i="56"/>
  <c r="G304" i="56"/>
  <c r="C926" i="56"/>
  <c r="C39" i="58"/>
  <c r="E746" i="57"/>
  <c r="C690" i="40"/>
  <c r="C822" i="56"/>
  <c r="G1105" i="57"/>
  <c r="C351" i="58"/>
  <c r="C762" i="58"/>
  <c r="C451" i="40"/>
  <c r="D513" i="54"/>
  <c r="E81" i="58"/>
  <c r="F536" i="57"/>
  <c r="E355" i="58"/>
  <c r="F156" i="57"/>
  <c r="F895" i="57"/>
  <c r="E690" i="58"/>
  <c r="E689" i="57"/>
  <c r="F196" i="58"/>
  <c r="C19" i="40"/>
  <c r="G1047" i="56"/>
  <c r="C369" i="54"/>
  <c r="G509" i="54"/>
  <c r="D1045" i="54"/>
  <c r="F167" i="57"/>
  <c r="F599" i="40"/>
  <c r="D978" i="54"/>
  <c r="F1056" i="40"/>
  <c r="C358" i="56"/>
  <c r="C742" i="58"/>
  <c r="G651" i="40"/>
  <c r="D945" i="40"/>
  <c r="G153" i="54"/>
  <c r="G653" i="57"/>
  <c r="G1152" i="56"/>
  <c r="F978" i="54"/>
  <c r="E38" i="56"/>
  <c r="F802" i="58"/>
  <c r="C411" i="54"/>
  <c r="G900" i="56"/>
  <c r="D905" i="58"/>
  <c r="D881" i="56"/>
  <c r="E510" i="40"/>
  <c r="E648" i="57"/>
  <c r="D651" i="58"/>
  <c r="D670" i="54"/>
  <c r="C1171" i="56"/>
  <c r="C383" i="58"/>
  <c r="E873" i="54"/>
  <c r="E1118" i="40"/>
  <c r="C731" i="57"/>
  <c r="D1143" i="40"/>
  <c r="F872" i="58"/>
  <c r="G896" i="58"/>
  <c r="E1087" i="57"/>
  <c r="D1160" i="54"/>
  <c r="D810" i="40"/>
  <c r="E567" i="58"/>
  <c r="E734" i="57"/>
  <c r="F442" i="54"/>
  <c r="C658" i="40"/>
  <c r="D952" i="54"/>
  <c r="D937" i="57"/>
  <c r="E443" i="58"/>
  <c r="C1105" i="40"/>
  <c r="E136" i="58"/>
  <c r="D251" i="40"/>
  <c r="D30" i="57"/>
  <c r="E656" i="56"/>
  <c r="F1111" i="54"/>
  <c r="F833" i="56"/>
  <c r="G1082" i="40"/>
  <c r="G308" i="57"/>
  <c r="E1042" i="54"/>
  <c r="F891" i="58"/>
  <c r="G1041" i="40"/>
  <c r="G281" i="40"/>
  <c r="D456" i="40"/>
  <c r="F509" i="56"/>
  <c r="C580" i="58"/>
  <c r="F936" i="57"/>
  <c r="F665" i="57"/>
  <c r="G737" i="57"/>
  <c r="C623" i="40"/>
  <c r="E1135" i="57"/>
  <c r="C567" i="40"/>
  <c r="C309" i="57"/>
  <c r="C127" i="56"/>
  <c r="C133" i="56"/>
  <c r="D515" i="40"/>
  <c r="C494" i="57"/>
  <c r="F178" i="58"/>
  <c r="E1148" i="58"/>
  <c r="D71" i="58"/>
  <c r="D188" i="58"/>
  <c r="D894" i="57"/>
  <c r="E336" i="54"/>
  <c r="C125" i="58"/>
  <c r="C1012" i="58"/>
  <c r="D771" i="54"/>
  <c r="D1039" i="54"/>
  <c r="E429" i="56"/>
  <c r="F234" i="57"/>
  <c r="G208" i="58"/>
  <c r="D804" i="56"/>
  <c r="E875" i="57"/>
  <c r="C564" i="40"/>
  <c r="D144" i="56"/>
  <c r="F1017" i="40"/>
  <c r="G723" i="58"/>
  <c r="C969" i="54"/>
  <c r="G344" i="58"/>
  <c r="C593" i="58"/>
  <c r="D1009" i="54"/>
  <c r="E874" i="40"/>
  <c r="C37" i="57"/>
  <c r="D1086" i="54"/>
  <c r="C529" i="40"/>
  <c r="E731" i="58"/>
  <c r="E1025" i="54"/>
  <c r="F598" i="40"/>
  <c r="E642" i="54"/>
  <c r="E1029" i="40"/>
  <c r="C564" i="54"/>
  <c r="D869" i="40"/>
  <c r="C595" i="40"/>
  <c r="F306" i="56"/>
  <c r="D1008" i="57"/>
  <c r="G544" i="56"/>
  <c r="E567" i="54"/>
  <c r="E330" i="58"/>
  <c r="D954" i="54"/>
  <c r="F982" i="57"/>
  <c r="F516" i="54"/>
  <c r="C1144" i="56"/>
  <c r="E807" i="56"/>
  <c r="C594" i="40"/>
  <c r="E651" i="58"/>
  <c r="G1004" i="54"/>
  <c r="C711" i="54"/>
  <c r="C102" i="54"/>
  <c r="E903" i="54"/>
  <c r="G745" i="40"/>
  <c r="E1011" i="56"/>
  <c r="D131" i="56"/>
  <c r="E739" i="56"/>
  <c r="G1061" i="40"/>
  <c r="F405" i="57"/>
  <c r="F561" i="54"/>
  <c r="C288" i="54"/>
  <c r="G1119" i="57"/>
  <c r="F421" i="58"/>
  <c r="C963" i="58"/>
  <c r="E1018" i="40"/>
  <c r="G852" i="58"/>
  <c r="F1064" i="56"/>
  <c r="C783" i="54"/>
  <c r="F295" i="58"/>
  <c r="G648" i="58"/>
  <c r="D383" i="40"/>
  <c r="F930" i="40"/>
  <c r="D438" i="56"/>
  <c r="E980" i="57"/>
  <c r="D702" i="58"/>
  <c r="E574" i="40"/>
  <c r="C448" i="40"/>
  <c r="E1165" i="57"/>
  <c r="D183" i="40"/>
  <c r="F1044" i="58"/>
  <c r="E240" i="58"/>
  <c r="E287" i="58"/>
  <c r="G827" i="54"/>
  <c r="D774" i="58"/>
  <c r="C585" i="54"/>
  <c r="G441" i="40"/>
  <c r="D23" i="40"/>
  <c r="C449" i="58"/>
  <c r="G34" i="54"/>
  <c r="C944" i="40"/>
  <c r="D1200" i="57"/>
  <c r="E900" i="54"/>
  <c r="C261" i="58"/>
  <c r="C991" i="57"/>
  <c r="F325" i="58"/>
  <c r="F1154" i="58"/>
  <c r="D65" i="40"/>
  <c r="F464" i="40"/>
  <c r="D962" i="40"/>
  <c r="F965" i="54"/>
  <c r="E721" i="40"/>
  <c r="E241" i="40"/>
  <c r="D435" i="57"/>
  <c r="E159" i="58"/>
  <c r="G32" i="58"/>
  <c r="G1037" i="40"/>
  <c r="G872" i="40"/>
  <c r="F1187" i="40"/>
  <c r="G742" i="58"/>
  <c r="D895" i="58"/>
  <c r="E887" i="56"/>
  <c r="D914" i="58"/>
  <c r="D115" i="40"/>
  <c r="E370" i="57"/>
  <c r="F674" i="40"/>
  <c r="E643" i="54"/>
  <c r="C1185" i="54"/>
  <c r="D551" i="58"/>
  <c r="F701" i="57"/>
  <c r="C735" i="57"/>
  <c r="E618" i="58"/>
  <c r="E559" i="56"/>
  <c r="G331" i="56"/>
  <c r="F644" i="40"/>
  <c r="E1137" i="40"/>
  <c r="E585" i="40"/>
  <c r="G102" i="57"/>
  <c r="F949" i="58"/>
  <c r="C808" i="57"/>
  <c r="D739" i="40"/>
  <c r="C590" i="57"/>
  <c r="C804" i="58"/>
  <c r="C568" i="40"/>
  <c r="G1006" i="57"/>
  <c r="G871" i="56"/>
  <c r="D216" i="40"/>
  <c r="C842" i="58"/>
  <c r="G594" i="57"/>
  <c r="G790" i="56"/>
  <c r="C606" i="54"/>
  <c r="E30" i="40"/>
  <c r="C683" i="57"/>
  <c r="E919" i="56"/>
  <c r="D1008" i="58"/>
  <c r="G163" i="56"/>
  <c r="G20" i="40"/>
  <c r="G590" i="58"/>
  <c r="G394" i="40"/>
  <c r="F877" i="57"/>
  <c r="G436" i="54"/>
  <c r="D774" i="56"/>
  <c r="G278" i="58"/>
  <c r="E845" i="40"/>
  <c r="F692" i="56"/>
  <c r="F1104" i="56"/>
  <c r="C134" i="54"/>
  <c r="D906" i="58"/>
  <c r="F510" i="56"/>
  <c r="E418" i="57"/>
  <c r="C560" i="54"/>
  <c r="C401" i="58"/>
  <c r="F1018" i="58"/>
  <c r="G515" i="54"/>
  <c r="C1010" i="58"/>
  <c r="G924" i="57"/>
  <c r="G715" i="40"/>
  <c r="G69" i="57"/>
  <c r="E1028" i="40"/>
  <c r="D298" i="57"/>
  <c r="F188" i="40"/>
  <c r="E815" i="40"/>
  <c r="C648" i="56"/>
  <c r="E573" i="54"/>
  <c r="C940" i="57"/>
  <c r="E672" i="57"/>
  <c r="F1102" i="54"/>
  <c r="F1022" i="56"/>
  <c r="C157" i="54"/>
  <c r="E199" i="40"/>
  <c r="D162" i="40"/>
  <c r="F427" i="54"/>
  <c r="C79" i="58"/>
  <c r="D1102" i="58"/>
  <c r="C35" i="40"/>
  <c r="D257" i="58"/>
  <c r="F557" i="58"/>
  <c r="F247" i="58"/>
  <c r="G568" i="56"/>
  <c r="G954" i="58"/>
  <c r="D49" i="57"/>
  <c r="E1050" i="40"/>
  <c r="F447" i="57"/>
  <c r="F240" i="56"/>
  <c r="G263" i="40"/>
  <c r="D456" i="56"/>
  <c r="C242" i="58"/>
  <c r="G1197" i="54"/>
  <c r="G675" i="54"/>
  <c r="F1074" i="57"/>
  <c r="G300" i="57"/>
  <c r="D705" i="40"/>
  <c r="D132" i="54"/>
  <c r="G947" i="58"/>
  <c r="D704" i="40"/>
  <c r="F1087" i="40"/>
  <c r="F690" i="40"/>
  <c r="F775" i="54"/>
  <c r="D185" i="58"/>
  <c r="G193" i="57"/>
  <c r="D273" i="57"/>
  <c r="E274" i="40"/>
  <c r="G861" i="40"/>
  <c r="C849" i="54"/>
  <c r="G385" i="40"/>
  <c r="C511" i="54"/>
  <c r="E351" i="54"/>
  <c r="G215" i="58"/>
  <c r="G832" i="58"/>
  <c r="E637" i="57"/>
  <c r="E650" i="54"/>
  <c r="F578" i="58"/>
  <c r="F968" i="56"/>
  <c r="D779" i="56"/>
  <c r="E1049" i="54"/>
  <c r="G123" i="57"/>
  <c r="D255" i="57"/>
  <c r="F83" i="54"/>
  <c r="G694" i="54"/>
  <c r="F162" i="54"/>
  <c r="G838" i="56"/>
  <c r="F979" i="58"/>
  <c r="F1029" i="56"/>
  <c r="D404" i="58"/>
  <c r="G262" i="54"/>
  <c r="F40" i="54"/>
  <c r="D1013" i="57"/>
  <c r="E936" i="57"/>
  <c r="D291" i="56"/>
  <c r="E1075" i="56"/>
  <c r="G88" i="54"/>
  <c r="G961" i="54"/>
  <c r="E850" i="54"/>
  <c r="F744" i="54"/>
  <c r="F1007" i="57"/>
  <c r="F328" i="57"/>
  <c r="E222" i="54"/>
  <c r="D1009" i="56"/>
  <c r="G913" i="57"/>
  <c r="C1112" i="58"/>
  <c r="E624" i="54"/>
  <c r="C203" i="56"/>
  <c r="C538" i="56"/>
  <c r="C1104" i="56"/>
  <c r="E589" i="40"/>
  <c r="E354" i="54"/>
  <c r="D256" i="54"/>
  <c r="F681" i="40"/>
  <c r="D162" i="57"/>
  <c r="C408" i="57"/>
  <c r="G1010" i="58"/>
  <c r="F637" i="40"/>
  <c r="E456" i="56"/>
  <c r="G1142" i="56"/>
  <c r="D806" i="54"/>
  <c r="F674" i="54"/>
  <c r="C1011" i="40"/>
  <c r="G394" i="58"/>
  <c r="G1198" i="54"/>
  <c r="E538" i="40"/>
  <c r="F232" i="58"/>
  <c r="G211" i="40"/>
  <c r="E448" i="57"/>
  <c r="G214" i="40"/>
  <c r="D25" i="57"/>
  <c r="C915" i="40"/>
  <c r="D227" i="54"/>
  <c r="E614" i="58"/>
  <c r="F656" i="54"/>
  <c r="G220" i="54"/>
  <c r="F45" i="40"/>
  <c r="C585" i="57"/>
  <c r="G760" i="58"/>
  <c r="G1121" i="54"/>
  <c r="E1125" i="56"/>
  <c r="E580" i="58"/>
  <c r="F726" i="56"/>
  <c r="G176" i="57"/>
  <c r="C1033" i="57"/>
  <c r="G24" i="58"/>
  <c r="C87" i="56"/>
  <c r="E31" i="58"/>
  <c r="G770" i="40"/>
  <c r="D424" i="56"/>
  <c r="F948" i="58"/>
  <c r="D766" i="56"/>
  <c r="D624" i="58"/>
  <c r="E967" i="57"/>
  <c r="F617" i="54"/>
  <c r="G399" i="57"/>
  <c r="E20" i="58"/>
  <c r="E122" i="58"/>
  <c r="C304" i="54"/>
  <c r="G89" i="58"/>
  <c r="D745" i="56"/>
  <c r="C953" i="58"/>
  <c r="F349" i="54"/>
  <c r="D623" i="56"/>
  <c r="D750" i="40"/>
  <c r="G340" i="58"/>
  <c r="E603" i="57"/>
  <c r="G531" i="57"/>
  <c r="F141" i="57"/>
  <c r="G170" i="58"/>
  <c r="G809" i="56"/>
  <c r="E670" i="58"/>
  <c r="F1128" i="56"/>
  <c r="G537" i="54"/>
  <c r="C385" i="54"/>
  <c r="C953" i="56"/>
  <c r="F867" i="57"/>
  <c r="F949" i="54"/>
  <c r="C629" i="58"/>
  <c r="G540" i="58"/>
  <c r="G761" i="54"/>
  <c r="G31" i="56"/>
  <c r="C781" i="58"/>
  <c r="C898" i="40"/>
  <c r="F1138" i="58"/>
  <c r="F189" i="58"/>
  <c r="F266" i="58"/>
  <c r="E1196" i="40"/>
  <c r="E661" i="58"/>
  <c r="D257" i="54"/>
  <c r="D977" i="40"/>
  <c r="F938" i="40"/>
  <c r="F41" i="57"/>
  <c r="G342" i="57"/>
  <c r="F767" i="40"/>
  <c r="F1184" i="57"/>
  <c r="D611" i="56"/>
  <c r="D452" i="40"/>
  <c r="E887" i="58"/>
  <c r="F68" i="57"/>
  <c r="D124" i="57"/>
  <c r="E801" i="57"/>
  <c r="D1193" i="57"/>
  <c r="C988" i="54"/>
  <c r="E95" i="54"/>
  <c r="G128" i="54"/>
  <c r="F152" i="58"/>
  <c r="G1060" i="57"/>
  <c r="D154" i="58"/>
  <c r="C216" i="40"/>
  <c r="C977" i="54"/>
  <c r="C868" i="40"/>
  <c r="E923" i="58"/>
  <c r="E151" i="54"/>
  <c r="F270" i="57"/>
  <c r="E240" i="56"/>
  <c r="C181" i="58"/>
  <c r="D375" i="57"/>
  <c r="E667" i="56"/>
  <c r="G742" i="57"/>
  <c r="C1113" i="57"/>
  <c r="D763" i="40"/>
  <c r="C835" i="57"/>
  <c r="G1034" i="57"/>
  <c r="F1200" i="54"/>
  <c r="F49" i="57"/>
  <c r="E1082" i="58"/>
  <c r="G974" i="57"/>
  <c r="G957" i="57"/>
  <c r="F631" i="58"/>
  <c r="E870" i="57"/>
  <c r="G624" i="40"/>
  <c r="G992" i="57"/>
  <c r="C1087" i="57"/>
  <c r="E1081" i="56"/>
  <c r="D948" i="54"/>
  <c r="F769" i="58"/>
  <c r="G1014" i="56"/>
  <c r="E876" i="58"/>
  <c r="F762" i="57"/>
  <c r="D1007" i="54"/>
  <c r="C258" i="54"/>
  <c r="C920" i="57"/>
  <c r="F227" i="40"/>
  <c r="C410" i="57"/>
  <c r="D809" i="56"/>
  <c r="F145" i="58"/>
  <c r="D906" i="40"/>
  <c r="C381" i="58"/>
  <c r="G928" i="56"/>
  <c r="E1061" i="56"/>
  <c r="G89" i="54"/>
  <c r="D602" i="56"/>
  <c r="G1087" i="54"/>
  <c r="F1175" i="54"/>
  <c r="F1132" i="54"/>
  <c r="D27" i="58"/>
  <c r="D918" i="54"/>
  <c r="D275" i="54"/>
  <c r="D181" i="56"/>
  <c r="G72" i="54"/>
  <c r="E1009" i="54"/>
  <c r="G753" i="40"/>
  <c r="G1159" i="57"/>
  <c r="C90" i="58"/>
  <c r="G991" i="56"/>
  <c r="C41" i="54"/>
  <c r="F301" i="57"/>
  <c r="G925" i="57"/>
  <c r="G899" i="57"/>
  <c r="F807" i="54"/>
  <c r="E153" i="58"/>
  <c r="D965" i="58"/>
  <c r="D515" i="57"/>
  <c r="G710" i="56"/>
  <c r="C407" i="57"/>
  <c r="D907" i="56"/>
  <c r="G822" i="57"/>
  <c r="G848" i="40"/>
  <c r="D185" i="56"/>
  <c r="D429" i="54"/>
  <c r="C595" i="57"/>
  <c r="D36" i="54"/>
  <c r="G574" i="40"/>
  <c r="G609" i="56"/>
  <c r="F977" i="40"/>
  <c r="C910" i="40"/>
  <c r="D1191" i="54"/>
  <c r="F1084" i="54"/>
  <c r="E850" i="58"/>
  <c r="F674" i="58"/>
  <c r="E629" i="57"/>
  <c r="C679" i="58"/>
  <c r="F886" i="58"/>
  <c r="C39" i="54"/>
  <c r="E593" i="56"/>
  <c r="F770" i="56"/>
  <c r="F516" i="58"/>
  <c r="D736" i="40"/>
  <c r="C957" i="57"/>
  <c r="G458" i="58"/>
  <c r="F838" i="57"/>
  <c r="F1067" i="54"/>
  <c r="F620" i="54"/>
  <c r="C718" i="58"/>
  <c r="C418" i="58"/>
  <c r="F755" i="56"/>
  <c r="D915" i="40"/>
  <c r="E1171" i="57"/>
  <c r="F794" i="54"/>
  <c r="C559" i="54"/>
  <c r="E457" i="40"/>
  <c r="C1036" i="57"/>
  <c r="G437" i="54"/>
  <c r="D258" i="58"/>
  <c r="G541" i="58"/>
  <c r="C405" i="40"/>
  <c r="F72" i="58"/>
  <c r="D439" i="40"/>
  <c r="D981" i="58"/>
  <c r="F844" i="58"/>
  <c r="G745" i="57"/>
  <c r="F223" i="40"/>
  <c r="C1042" i="56"/>
  <c r="C67" i="56"/>
  <c r="E969" i="40"/>
  <c r="E243" i="57"/>
  <c r="C942" i="58"/>
  <c r="E1200" i="54"/>
  <c r="G1030" i="57"/>
  <c r="D1111" i="58"/>
  <c r="D903" i="56"/>
  <c r="C308" i="40"/>
  <c r="D1126" i="58"/>
  <c r="F871" i="54"/>
  <c r="C1170" i="40"/>
  <c r="G946" i="56"/>
  <c r="E60" i="58"/>
  <c r="G72" i="40"/>
  <c r="C846" i="40"/>
  <c r="F860" i="58"/>
  <c r="C653" i="54"/>
  <c r="G422" i="40"/>
  <c r="C417" i="58"/>
  <c r="E793" i="58"/>
  <c r="C754" i="57"/>
  <c r="F354" i="54"/>
  <c r="C1000" i="40"/>
  <c r="F604" i="54"/>
  <c r="C67" i="40"/>
  <c r="G236" i="40"/>
  <c r="C958" i="57"/>
  <c r="E1117" i="58"/>
  <c r="C428" i="58"/>
  <c r="E860" i="40"/>
  <c r="C274" i="40"/>
  <c r="G192" i="54"/>
  <c r="F936" i="54"/>
  <c r="F1092" i="56"/>
  <c r="C113" i="57"/>
  <c r="D763" i="58"/>
  <c r="G1143" i="57"/>
  <c r="G952" i="40"/>
  <c r="D98" i="56"/>
  <c r="G462" i="57"/>
  <c r="G132" i="40"/>
  <c r="D137" i="56"/>
  <c r="D554" i="56"/>
  <c r="D802" i="57"/>
  <c r="E36" i="57"/>
  <c r="D327" i="54"/>
  <c r="C594" i="56"/>
  <c r="D82" i="57"/>
  <c r="C849" i="58"/>
  <c r="D232" i="56"/>
  <c r="D1183" i="58"/>
  <c r="E215" i="40"/>
  <c r="C120" i="54"/>
  <c r="G1077" i="58"/>
  <c r="G246" i="40"/>
  <c r="C801" i="56"/>
  <c r="F298" i="40"/>
  <c r="E514" i="57"/>
  <c r="C662" i="54"/>
  <c r="G598" i="58"/>
  <c r="D1136" i="54"/>
  <c r="C289" i="57"/>
  <c r="G1104" i="56"/>
  <c r="G255" i="40"/>
  <c r="D213" i="40"/>
  <c r="C103" i="58"/>
  <c r="E1060" i="54"/>
  <c r="D1152" i="58"/>
  <c r="F180" i="58"/>
  <c r="D751" i="54"/>
  <c r="G126" i="40"/>
  <c r="C803" i="56"/>
  <c r="D450" i="58"/>
  <c r="E427" i="40"/>
  <c r="F409" i="58"/>
  <c r="D778" i="57"/>
  <c r="C1097" i="56"/>
  <c r="C783" i="57"/>
  <c r="C753" i="40"/>
  <c r="D227" i="56"/>
  <c r="E812" i="57"/>
  <c r="D618" i="57"/>
  <c r="D916" i="40"/>
  <c r="E1092" i="56"/>
  <c r="C815" i="40"/>
  <c r="G258" i="54"/>
  <c r="C133" i="54"/>
  <c r="G425" i="58"/>
  <c r="C546" i="40"/>
  <c r="G932" i="54"/>
  <c r="E658" i="57"/>
  <c r="E180" i="40"/>
  <c r="F871" i="57"/>
  <c r="D913" i="58"/>
  <c r="C998" i="58"/>
  <c r="E397" i="57"/>
  <c r="F35" i="56"/>
  <c r="G1020" i="57"/>
  <c r="G621" i="58"/>
  <c r="C172" i="57"/>
  <c r="G311" i="58"/>
  <c r="F814" i="54"/>
  <c r="C428" i="54"/>
  <c r="C416" i="54"/>
  <c r="D207" i="58"/>
  <c r="F514" i="56"/>
  <c r="D640" i="57"/>
  <c r="D451" i="57"/>
  <c r="E216" i="58"/>
  <c r="C912" i="58"/>
  <c r="D394" i="57"/>
  <c r="D878" i="58"/>
  <c r="E857" i="58"/>
  <c r="F959" i="54"/>
  <c r="C31" i="58"/>
  <c r="E1141" i="56"/>
  <c r="C463" i="58"/>
  <c r="D170" i="58"/>
  <c r="F404" i="54"/>
  <c r="G531" i="58"/>
  <c r="E781" i="54"/>
  <c r="F648" i="58"/>
  <c r="E515" i="56"/>
  <c r="F1008" i="56"/>
  <c r="F974" i="40"/>
  <c r="E97" i="56"/>
  <c r="C454" i="40"/>
  <c r="G727" i="58"/>
  <c r="D759" i="54"/>
  <c r="E1117" i="40"/>
  <c r="F843" i="58"/>
  <c r="C288" i="57"/>
  <c r="G956" i="54"/>
  <c r="E121" i="57"/>
  <c r="D823" i="54"/>
  <c r="E728" i="40"/>
  <c r="D828" i="56"/>
  <c r="C925" i="40"/>
  <c r="G274" i="57"/>
  <c r="F721" i="40"/>
  <c r="E112" i="54"/>
  <c r="G434" i="54"/>
  <c r="D79" i="58"/>
  <c r="C735" i="40"/>
  <c r="G524" i="58"/>
  <c r="D300" i="57"/>
  <c r="E265" i="54"/>
  <c r="C310" i="40"/>
  <c r="F925" i="40"/>
  <c r="C1075" i="40"/>
  <c r="F763" i="57"/>
  <c r="C456" i="56"/>
  <c r="G345" i="40"/>
  <c r="C868" i="57"/>
  <c r="E387" i="54"/>
  <c r="F245" i="57"/>
  <c r="E25" i="40"/>
  <c r="F550" i="54"/>
  <c r="E1086" i="58"/>
  <c r="F205" i="40"/>
  <c r="F326" i="56"/>
  <c r="C380" i="57"/>
  <c r="F551" i="57"/>
  <c r="F960" i="57"/>
  <c r="D1050" i="57"/>
  <c r="G196" i="58"/>
  <c r="D750" i="56"/>
  <c r="E627" i="56"/>
  <c r="E1124" i="57"/>
  <c r="F1028" i="57"/>
  <c r="E1090" i="40"/>
  <c r="G184" i="54"/>
  <c r="E741" i="40"/>
  <c r="C1046" i="40"/>
  <c r="C800" i="40"/>
  <c r="F722" i="58"/>
  <c r="G903" i="56"/>
  <c r="D980" i="56"/>
  <c r="D657" i="58"/>
  <c r="E808" i="54"/>
  <c r="G43" i="54"/>
  <c r="E197" i="54"/>
  <c r="G680" i="54"/>
  <c r="D80" i="54"/>
  <c r="F511" i="40"/>
  <c r="D1052" i="56"/>
  <c r="C698" i="40"/>
  <c r="G94" i="54"/>
  <c r="D656" i="40"/>
  <c r="E714" i="58"/>
  <c r="D596" i="40"/>
  <c r="D276" i="40"/>
  <c r="C215" i="58"/>
  <c r="F1012" i="40"/>
  <c r="F515" i="57"/>
  <c r="D747" i="40"/>
  <c r="D690" i="58"/>
  <c r="F818" i="57"/>
  <c r="D913" i="56"/>
  <c r="C667" i="58"/>
  <c r="D738" i="54"/>
  <c r="G1038" i="58"/>
  <c r="F834" i="57"/>
  <c r="D561" i="58"/>
  <c r="G150" i="58"/>
  <c r="G768" i="56"/>
  <c r="C1132" i="56"/>
  <c r="E1025" i="57"/>
  <c r="D517" i="58"/>
  <c r="D1152" i="40"/>
  <c r="G658" i="58"/>
  <c r="E711" i="57"/>
  <c r="F1020" i="40"/>
  <c r="E105" i="56"/>
  <c r="D331" i="56"/>
  <c r="C627" i="57"/>
  <c r="D800" i="40"/>
  <c r="G567" i="54"/>
  <c r="G1186" i="57"/>
  <c r="C984" i="40"/>
  <c r="F262" i="57"/>
  <c r="D1130" i="40"/>
  <c r="E780" i="58"/>
  <c r="G1012" i="58"/>
  <c r="E1171" i="54"/>
  <c r="E949" i="56"/>
  <c r="C236" i="58"/>
  <c r="E345" i="40"/>
  <c r="G715" i="56"/>
  <c r="F765" i="58"/>
  <c r="G1192" i="56"/>
  <c r="E435" i="58"/>
  <c r="G641" i="57"/>
  <c r="G718" i="56"/>
  <c r="C961" i="56"/>
  <c r="G939" i="56"/>
  <c r="D31" i="56"/>
  <c r="C906" i="56"/>
  <c r="D601" i="40"/>
  <c r="C297" i="54"/>
  <c r="C381" i="57"/>
  <c r="F952" i="56"/>
  <c r="D789" i="54"/>
  <c r="F789" i="58"/>
  <c r="F39" i="57"/>
  <c r="D223" i="58"/>
  <c r="D384" i="54"/>
  <c r="D349" i="58"/>
  <c r="G894" i="54"/>
  <c r="G1191" i="54"/>
  <c r="C907" i="57"/>
  <c r="D414" i="56"/>
  <c r="C378" i="40"/>
  <c r="C182" i="40"/>
  <c r="E1035" i="56"/>
  <c r="F717" i="40"/>
  <c r="F197" i="56"/>
  <c r="E862" i="54"/>
  <c r="G732" i="58"/>
  <c r="F878" i="56"/>
  <c r="G98" i="56"/>
  <c r="F620" i="57"/>
  <c r="D577" i="58"/>
  <c r="G945" i="56"/>
  <c r="F1075" i="58"/>
  <c r="D700" i="57"/>
  <c r="C349" i="58"/>
  <c r="D160" i="57"/>
  <c r="E285" i="54"/>
  <c r="E804" i="58"/>
  <c r="C1065" i="54"/>
  <c r="G554" i="40"/>
  <c r="F650" i="58"/>
  <c r="F527" i="40"/>
  <c r="F616" i="40"/>
  <c r="C281" i="57"/>
  <c r="C1192" i="58"/>
  <c r="E763" i="57"/>
  <c r="E573" i="40"/>
  <c r="D25" i="40"/>
  <c r="C1106" i="56"/>
  <c r="G653" i="58"/>
  <c r="C160" i="58"/>
  <c r="E754" i="57"/>
  <c r="D848" i="58"/>
  <c r="F676" i="40"/>
  <c r="F685" i="56"/>
  <c r="F694" i="56"/>
  <c r="F98" i="54"/>
  <c r="G430" i="54"/>
  <c r="D706" i="57"/>
  <c r="G545" i="58"/>
  <c r="F620" i="58"/>
  <c r="D416" i="58"/>
  <c r="F761" i="54"/>
  <c r="C632" i="40"/>
  <c r="G919" i="40"/>
  <c r="G427" i="56"/>
  <c r="F243" i="57"/>
  <c r="D851" i="58"/>
  <c r="E786" i="40"/>
  <c r="D713" i="56"/>
  <c r="G892" i="58"/>
  <c r="G835" i="40"/>
  <c r="E1056" i="58"/>
  <c r="G332" i="58"/>
  <c r="G944" i="54"/>
  <c r="C1047" i="40"/>
  <c r="G207" i="58"/>
  <c r="F1040" i="40"/>
  <c r="E332" i="57"/>
  <c r="E947" i="54"/>
  <c r="G1175" i="58"/>
  <c r="D251" i="57"/>
  <c r="G1080" i="40"/>
  <c r="E1175" i="54"/>
  <c r="E689" i="58"/>
  <c r="E227" i="40"/>
  <c r="E722" i="57"/>
  <c r="G625" i="58"/>
  <c r="F114" i="58"/>
  <c r="D548" i="40"/>
  <c r="F660" i="54"/>
  <c r="E985" i="40"/>
  <c r="E1007" i="57"/>
  <c r="G201" i="40"/>
  <c r="F268" i="54"/>
  <c r="G438" i="57"/>
  <c r="D785" i="57"/>
  <c r="C694" i="40"/>
  <c r="C1062" i="54"/>
  <c r="F443" i="58"/>
  <c r="F1107" i="56"/>
  <c r="E1135" i="54"/>
  <c r="G968" i="54"/>
  <c r="D83" i="58"/>
  <c r="D287" i="58"/>
  <c r="D830" i="40"/>
  <c r="D686" i="40"/>
  <c r="F794" i="58"/>
  <c r="G258" i="56"/>
  <c r="F279" i="40"/>
  <c r="G301" i="56"/>
  <c r="E24" i="58"/>
  <c r="G777" i="40"/>
  <c r="E836" i="40"/>
  <c r="D177" i="40"/>
  <c r="E32" i="57"/>
  <c r="F95" i="58"/>
  <c r="C863" i="56"/>
  <c r="D155" i="56"/>
  <c r="E643" i="40"/>
  <c r="C521" i="40"/>
  <c r="C449" i="56"/>
  <c r="F1142" i="58"/>
  <c r="E1080" i="54"/>
  <c r="F125" i="57"/>
  <c r="F18" i="40"/>
  <c r="C1030" i="54"/>
  <c r="G783" i="54"/>
  <c r="C374" i="58"/>
  <c r="C361" i="54"/>
  <c r="E1111" i="56"/>
  <c r="G421" i="58"/>
  <c r="G883" i="40"/>
  <c r="C857" i="58"/>
  <c r="C63" i="58"/>
  <c r="F1074" i="56"/>
  <c r="E127" i="58"/>
  <c r="D627" i="58"/>
  <c r="F952" i="57"/>
  <c r="D59" i="56"/>
  <c r="C180" i="56"/>
  <c r="E693" i="58"/>
  <c r="C955" i="57"/>
  <c r="D632" i="54"/>
  <c r="C235" i="54"/>
  <c r="E1029" i="57"/>
  <c r="C670" i="57"/>
  <c r="F1039" i="40"/>
  <c r="E1083" i="57"/>
  <c r="D375" i="58"/>
  <c r="D537" i="58"/>
  <c r="E585" i="54"/>
  <c r="C217" i="56"/>
  <c r="G370" i="57"/>
  <c r="E614" i="57"/>
  <c r="F1166" i="58"/>
  <c r="C138" i="58"/>
  <c r="C797" i="56"/>
  <c r="C1171" i="57"/>
  <c r="E979" i="56"/>
  <c r="D601" i="54"/>
  <c r="D58" i="58"/>
  <c r="C336" i="54"/>
  <c r="F1061" i="56"/>
  <c r="F852" i="54"/>
  <c r="F911" i="40"/>
  <c r="C977" i="58"/>
  <c r="D1091" i="40"/>
  <c r="D714" i="58"/>
  <c r="F631" i="57"/>
  <c r="E372" i="58"/>
  <c r="G223" i="58"/>
  <c r="D1121" i="56"/>
  <c r="C277" i="57"/>
  <c r="E957" i="58"/>
  <c r="E249" i="58"/>
  <c r="C1145" i="58"/>
  <c r="E426" i="40"/>
  <c r="D1023" i="58"/>
  <c r="C566" i="57"/>
  <c r="E702" i="57"/>
  <c r="F304" i="57"/>
  <c r="D959" i="56"/>
  <c r="D557" i="54"/>
  <c r="G902" i="54"/>
  <c r="C934" i="54"/>
  <c r="E182" i="40"/>
  <c r="E803" i="57"/>
  <c r="G917" i="54"/>
  <c r="F382" i="54"/>
  <c r="C445" i="57"/>
  <c r="C162" i="54"/>
  <c r="F140" i="54"/>
  <c r="D921" i="58"/>
  <c r="F215" i="57"/>
  <c r="C580" i="40"/>
  <c r="E42" i="56"/>
  <c r="D25" i="58"/>
  <c r="F800" i="56"/>
  <c r="C764" i="57"/>
  <c r="G828" i="56"/>
  <c r="D251" i="56"/>
  <c r="D666" i="54"/>
  <c r="E35" i="54"/>
  <c r="F934" i="58"/>
  <c r="E534" i="40"/>
  <c r="C244" i="40"/>
  <c r="D1013" i="56"/>
  <c r="F780" i="57"/>
  <c r="E745" i="56"/>
  <c r="C737" i="54"/>
  <c r="F63" i="58"/>
  <c r="F53" i="40"/>
  <c r="F788" i="40"/>
  <c r="E623" i="40"/>
  <c r="E974" i="56"/>
  <c r="F177" i="57"/>
  <c r="E204" i="40"/>
  <c r="C424" i="58"/>
  <c r="D1051" i="54"/>
  <c r="E176" i="40"/>
  <c r="F627" i="54"/>
  <c r="E1085" i="57"/>
  <c r="F1000" i="58"/>
  <c r="E947" i="56"/>
  <c r="F848" i="40"/>
  <c r="E923" i="54"/>
  <c r="G1032" i="58"/>
  <c r="E846" i="54"/>
  <c r="E1162" i="54"/>
  <c r="D811" i="56"/>
  <c r="F647" i="58"/>
  <c r="C805" i="40"/>
  <c r="F638" i="56"/>
  <c r="D1097" i="56"/>
  <c r="C730" i="56"/>
  <c r="C440" i="57"/>
  <c r="G974" i="56"/>
  <c r="D237" i="40"/>
  <c r="C408" i="54"/>
  <c r="G216" i="54"/>
  <c r="G724" i="56"/>
  <c r="E551" i="54"/>
  <c r="C445" i="58"/>
  <c r="D336" i="40"/>
  <c r="D121" i="54"/>
  <c r="F891" i="54"/>
  <c r="E824" i="56"/>
  <c r="E801" i="56"/>
  <c r="C249" i="56"/>
  <c r="G338" i="58"/>
  <c r="D1004" i="56"/>
  <c r="C894" i="40"/>
  <c r="C270" i="58"/>
  <c r="E1198" i="58"/>
  <c r="E419" i="54"/>
  <c r="D840" i="58"/>
  <c r="F67" i="57"/>
  <c r="F754" i="57"/>
  <c r="D352" i="40"/>
  <c r="D744" i="57"/>
  <c r="C624" i="54"/>
  <c r="D144" i="54"/>
  <c r="G1190" i="54"/>
  <c r="D990" i="40"/>
  <c r="C424" i="40"/>
  <c r="D1040" i="58"/>
  <c r="C122" i="54"/>
  <c r="F631" i="56"/>
  <c r="G639" i="58"/>
  <c r="F850" i="56"/>
  <c r="G735" i="58"/>
  <c r="G380" i="40"/>
  <c r="D917" i="40"/>
  <c r="D353" i="56"/>
  <c r="G120" i="54"/>
  <c r="G628" i="54"/>
  <c r="E408" i="58"/>
  <c r="E1170" i="58"/>
  <c r="G290" i="54"/>
  <c r="C558" i="54"/>
  <c r="G257" i="54"/>
  <c r="C823" i="56"/>
  <c r="D627" i="40"/>
  <c r="C788" i="57"/>
  <c r="C1160" i="57"/>
  <c r="C280" i="58"/>
  <c r="C933" i="56"/>
  <c r="F43" i="58"/>
  <c r="C546" i="57"/>
  <c r="F429" i="40"/>
  <c r="D904" i="58"/>
  <c r="F1158" i="40"/>
  <c r="G845" i="57"/>
  <c r="D794" i="58"/>
  <c r="F42" i="54"/>
  <c r="E330" i="54"/>
  <c r="E561" i="40"/>
  <c r="D855" i="58"/>
  <c r="E1076" i="54"/>
  <c r="E518" i="58"/>
  <c r="E728" i="56"/>
  <c r="C727" i="57"/>
  <c r="F398" i="40"/>
  <c r="F926" i="40"/>
  <c r="E790" i="54"/>
  <c r="C184" i="56"/>
  <c r="F1042" i="40"/>
  <c r="C974" i="58"/>
  <c r="C95" i="57"/>
  <c r="G720" i="56"/>
  <c r="C1118" i="58"/>
  <c r="D124" i="54"/>
  <c r="D330" i="54"/>
  <c r="F154" i="54"/>
  <c r="C333" i="54"/>
  <c r="F440" i="54"/>
  <c r="C97" i="58"/>
  <c r="E999" i="58"/>
  <c r="C1105" i="58"/>
  <c r="E1101" i="57"/>
  <c r="D297" i="54"/>
  <c r="G937" i="58"/>
  <c r="C398" i="54"/>
  <c r="D997" i="54"/>
  <c r="C382" i="57"/>
  <c r="E1092" i="58"/>
  <c r="D938" i="40"/>
  <c r="C370" i="54"/>
  <c r="G636" i="57"/>
  <c r="G604" i="40"/>
  <c r="G609" i="57"/>
  <c r="C943" i="54"/>
  <c r="F652" i="57"/>
  <c r="G1184" i="57"/>
  <c r="G228" i="40"/>
  <c r="D75" i="40"/>
  <c r="F668" i="40"/>
  <c r="G421" i="40"/>
  <c r="G678" i="58"/>
  <c r="E1076" i="56"/>
  <c r="E1054" i="57"/>
  <c r="C703" i="40"/>
  <c r="C859" i="58"/>
  <c r="F938" i="58"/>
  <c r="E967" i="40"/>
  <c r="C861" i="56"/>
  <c r="D713" i="58"/>
  <c r="C88" i="54"/>
  <c r="G189" i="40"/>
  <c r="D592" i="58"/>
  <c r="F1192" i="40"/>
  <c r="F260" i="57"/>
  <c r="C980" i="40"/>
  <c r="C1105" i="56"/>
  <c r="F829" i="56"/>
  <c r="D723" i="56"/>
  <c r="C1039" i="57"/>
  <c r="D1041" i="56"/>
  <c r="C248" i="58"/>
  <c r="G396" i="56"/>
  <c r="C896" i="58"/>
  <c r="C662" i="56"/>
  <c r="G1101" i="40"/>
  <c r="E335" i="54"/>
  <c r="D639" i="58"/>
  <c r="C798" i="57"/>
  <c r="C184" i="57"/>
  <c r="C806" i="54"/>
  <c r="C721" i="58"/>
  <c r="C893" i="54"/>
  <c r="D67" i="56"/>
  <c r="F129" i="54"/>
  <c r="G736" i="57"/>
  <c r="E792" i="58"/>
  <c r="D755" i="40"/>
  <c r="C418" i="40"/>
  <c r="C663" i="58"/>
  <c r="F760" i="57"/>
  <c r="E809" i="56"/>
  <c r="F153" i="57"/>
  <c r="C1199" i="57"/>
  <c r="G665" i="56"/>
  <c r="G387" i="40"/>
  <c r="C762" i="54"/>
  <c r="F229" i="40"/>
  <c r="G936" i="58"/>
  <c r="F123" i="57"/>
  <c r="D915" i="56"/>
  <c r="C877" i="58"/>
  <c r="F939" i="40"/>
  <c r="D273" i="40"/>
  <c r="F1176" i="58"/>
  <c r="C443" i="56"/>
  <c r="D793" i="54"/>
  <c r="G1026" i="58"/>
  <c r="E21" i="57"/>
  <c r="D786" i="54"/>
  <c r="D963" i="40"/>
  <c r="D23" i="58"/>
  <c r="C521" i="58"/>
  <c r="C1116" i="58"/>
  <c r="G815" i="57"/>
  <c r="F457" i="57"/>
  <c r="D1074" i="56"/>
  <c r="G596" i="54"/>
  <c r="D204" i="57"/>
  <c r="C990" i="57"/>
  <c r="D392" i="54"/>
  <c r="G1027" i="56"/>
  <c r="C402" i="57"/>
  <c r="G461" i="56"/>
  <c r="E625" i="54"/>
  <c r="C58" i="58"/>
  <c r="C22" i="58"/>
  <c r="C146" i="58"/>
  <c r="G984" i="56"/>
  <c r="C903" i="54"/>
  <c r="C123" i="57"/>
  <c r="G1073" i="57"/>
  <c r="G822" i="40"/>
  <c r="F811" i="54"/>
  <c r="F273" i="54"/>
  <c r="C286" i="54"/>
  <c r="E53" i="57"/>
  <c r="F704" i="40"/>
  <c r="D413" i="57"/>
  <c r="C101" i="57"/>
  <c r="E279" i="58"/>
  <c r="C54" i="54"/>
  <c r="G855" i="58"/>
  <c r="E1062" i="58"/>
  <c r="C788" i="56"/>
  <c r="D402" i="54"/>
  <c r="G973" i="54"/>
  <c r="D550" i="58"/>
  <c r="F923" i="54"/>
  <c r="C1076" i="40"/>
  <c r="G170" i="54"/>
  <c r="C1018" i="54"/>
  <c r="C28" i="40"/>
  <c r="G928" i="57"/>
  <c r="C922" i="57"/>
  <c r="E262" i="40"/>
  <c r="E1113" i="54"/>
  <c r="F442" i="40"/>
  <c r="E1177" i="58"/>
  <c r="G414" i="56"/>
  <c r="D530" i="57"/>
  <c r="E326" i="58"/>
  <c r="G289" i="58"/>
  <c r="G100" i="58"/>
  <c r="G325" i="57"/>
  <c r="G174" i="40"/>
  <c r="D83" i="40"/>
  <c r="F61" i="58"/>
  <c r="G509" i="58"/>
  <c r="F144" i="54"/>
  <c r="E237" i="56"/>
  <c r="F70" i="56"/>
  <c r="E684" i="56"/>
  <c r="F728" i="58"/>
  <c r="D256" i="40"/>
  <c r="E775" i="56"/>
  <c r="C204" i="54"/>
  <c r="C584" i="58"/>
  <c r="F855" i="40"/>
  <c r="C357" i="58"/>
  <c r="E892" i="56"/>
  <c r="F217" i="58"/>
  <c r="C971" i="54"/>
  <c r="G261" i="56"/>
  <c r="G558" i="40"/>
  <c r="D1086" i="58"/>
  <c r="G854" i="56"/>
  <c r="F341" i="40"/>
  <c r="G286" i="40"/>
  <c r="D198" i="54"/>
  <c r="F1142" i="57"/>
  <c r="E937" i="40"/>
  <c r="F42" i="40"/>
  <c r="C680" i="58"/>
  <c r="G107" i="54"/>
  <c r="F700" i="58"/>
  <c r="D933" i="54"/>
  <c r="E900" i="56"/>
  <c r="F1155" i="54"/>
  <c r="C820" i="57"/>
  <c r="C631" i="58"/>
  <c r="G305" i="57"/>
  <c r="F452" i="56"/>
  <c r="D176" i="40"/>
  <c r="C1157" i="56"/>
  <c r="E292" i="58"/>
  <c r="C52" i="58"/>
  <c r="F203" i="40"/>
  <c r="F1113" i="58"/>
  <c r="F1076" i="56"/>
  <c r="F120" i="57"/>
  <c r="G628" i="40"/>
  <c r="E427" i="56"/>
  <c r="D400" i="54"/>
  <c r="F199" i="40"/>
  <c r="G203" i="57"/>
  <c r="C1053" i="54"/>
  <c r="F663" i="54"/>
  <c r="F996" i="54"/>
  <c r="F424" i="56"/>
  <c r="E528" i="56"/>
  <c r="E335" i="56"/>
  <c r="D694" i="58"/>
  <c r="E67" i="54"/>
  <c r="F977" i="54"/>
  <c r="D1159" i="54"/>
  <c r="F649" i="58"/>
  <c r="E277" i="57"/>
  <c r="F866" i="54"/>
  <c r="E628" i="58"/>
  <c r="D739" i="54"/>
  <c r="E405" i="57"/>
  <c r="F396" i="57"/>
  <c r="C204" i="40"/>
  <c r="F1079" i="54"/>
  <c r="E761" i="40"/>
  <c r="D716" i="40"/>
  <c r="F650" i="40"/>
  <c r="C411" i="40"/>
  <c r="C280" i="57"/>
  <c r="G304" i="40"/>
  <c r="G447" i="57"/>
  <c r="E567" i="57"/>
  <c r="G802" i="56"/>
  <c r="E305" i="58"/>
  <c r="D380" i="40"/>
  <c r="G706" i="56"/>
  <c r="C178" i="56"/>
  <c r="E541" i="58"/>
  <c r="E988" i="54"/>
  <c r="E63" i="57"/>
  <c r="F397" i="58"/>
  <c r="C784" i="58"/>
  <c r="F424" i="40"/>
  <c r="D1022" i="57"/>
  <c r="D1088" i="40"/>
  <c r="G155" i="58"/>
  <c r="G539" i="56"/>
  <c r="G904" i="40"/>
  <c r="C778" i="40"/>
  <c r="E932" i="54"/>
  <c r="E1147" i="57"/>
  <c r="C640" i="54"/>
  <c r="E589" i="54"/>
  <c r="D894" i="40"/>
  <c r="D1019" i="54"/>
  <c r="F774" i="40"/>
  <c r="C1079" i="40"/>
  <c r="G291" i="57"/>
  <c r="D1030" i="56"/>
  <c r="D328" i="54"/>
  <c r="G632" i="58"/>
  <c r="F152" i="57"/>
  <c r="E1034" i="40"/>
  <c r="D830" i="58"/>
  <c r="G181" i="54"/>
  <c r="E341" i="57"/>
  <c r="E1155" i="54"/>
  <c r="F747" i="56"/>
  <c r="F378" i="58"/>
  <c r="D957" i="40"/>
  <c r="F454" i="40"/>
  <c r="D991" i="54"/>
  <c r="F159" i="40"/>
  <c r="E43" i="57"/>
  <c r="C759" i="57"/>
  <c r="G522" i="40"/>
  <c r="E325" i="56"/>
  <c r="E737" i="56"/>
  <c r="G362" i="40"/>
  <c r="D843" i="56"/>
  <c r="G709" i="58"/>
  <c r="C282" i="58"/>
  <c r="G388" i="40"/>
  <c r="D653" i="54"/>
  <c r="G592" i="40"/>
  <c r="G544" i="40"/>
  <c r="C325" i="54"/>
  <c r="F662" i="57"/>
  <c r="G107" i="40"/>
  <c r="G131" i="56"/>
  <c r="C218" i="40"/>
  <c r="C280" i="40"/>
  <c r="E1004" i="57"/>
  <c r="F259" i="58"/>
  <c r="G931" i="56"/>
  <c r="G921" i="54"/>
  <c r="F287" i="54"/>
  <c r="E1196" i="58"/>
  <c r="E339" i="57"/>
  <c r="G560" i="58"/>
  <c r="G785" i="40"/>
  <c r="E837" i="58"/>
  <c r="D391" i="40"/>
  <c r="C1152" i="58"/>
  <c r="E963" i="57"/>
  <c r="G710" i="54"/>
  <c r="E22" i="58"/>
  <c r="D355" i="40"/>
  <c r="D279" i="58"/>
  <c r="G409" i="57"/>
  <c r="C295" i="40"/>
  <c r="F173" i="40"/>
  <c r="C259" i="58"/>
  <c r="C812" i="40"/>
  <c r="E632" i="54"/>
  <c r="D557" i="58"/>
  <c r="C455" i="56"/>
  <c r="D429" i="57"/>
  <c r="D388" i="57"/>
  <c r="C309" i="40"/>
  <c r="D1017" i="54"/>
  <c r="C589" i="57"/>
  <c r="G463" i="40"/>
  <c r="C591" i="40"/>
  <c r="D44" i="54"/>
  <c r="C1088" i="58"/>
  <c r="D593" i="58"/>
  <c r="G131" i="57"/>
  <c r="D1070" i="58"/>
  <c r="E329" i="40"/>
  <c r="C139" i="54"/>
  <c r="F1101" i="40"/>
  <c r="F236" i="57"/>
  <c r="C61" i="57"/>
  <c r="D408" i="54"/>
  <c r="D285" i="57"/>
  <c r="G910" i="40"/>
  <c r="C456" i="57"/>
  <c r="D1145" i="58"/>
  <c r="C842" i="57"/>
  <c r="E265" i="58"/>
  <c r="D947" i="54"/>
  <c r="E733" i="58"/>
  <c r="F701" i="40"/>
  <c r="F1065" i="58"/>
  <c r="F835" i="58"/>
  <c r="G206" i="40"/>
  <c r="C1037" i="56"/>
  <c r="F598" i="56"/>
  <c r="E309" i="40"/>
  <c r="E455" i="57"/>
  <c r="G1008" i="58"/>
  <c r="C840" i="57"/>
  <c r="E759" i="40"/>
  <c r="F199" i="57"/>
  <c r="G1153" i="40"/>
  <c r="E171" i="40"/>
  <c r="C1187" i="58"/>
  <c r="C390" i="40"/>
  <c r="F998" i="54"/>
  <c r="E669" i="40"/>
  <c r="F19" i="40"/>
  <c r="E610" i="57"/>
  <c r="F972" i="40"/>
  <c r="G462" i="40"/>
  <c r="D81" i="58"/>
  <c r="D615" i="57"/>
  <c r="E596" i="58"/>
  <c r="G603" i="40"/>
  <c r="E657" i="56"/>
  <c r="E175" i="54"/>
  <c r="D157" i="57"/>
  <c r="F35" i="40"/>
  <c r="F845" i="56"/>
  <c r="F226" i="57"/>
  <c r="G886" i="57"/>
  <c r="D668" i="57"/>
  <c r="G273" i="58"/>
  <c r="D365" i="56"/>
  <c r="D460" i="57"/>
  <c r="C647" i="40"/>
  <c r="D672" i="56"/>
  <c r="D352" i="58"/>
  <c r="D82" i="56"/>
  <c r="G663" i="40"/>
  <c r="G363" i="54"/>
  <c r="E883" i="54"/>
  <c r="E697" i="54"/>
  <c r="D593" i="40"/>
  <c r="G714" i="40"/>
  <c r="E464" i="56"/>
  <c r="F547" i="40"/>
  <c r="C467" i="40"/>
  <c r="E289" i="58"/>
  <c r="F860" i="40"/>
  <c r="E584" i="58"/>
  <c r="C932" i="57"/>
  <c r="E1041" i="54"/>
  <c r="D194" i="54"/>
  <c r="F1161" i="54"/>
  <c r="D70" i="54"/>
  <c r="D1164" i="57"/>
  <c r="D1151" i="54"/>
  <c r="G911" i="58"/>
  <c r="E557" i="40"/>
  <c r="D1034" i="54"/>
  <c r="C73" i="54"/>
  <c r="D926" i="57"/>
  <c r="F219" i="56"/>
  <c r="E556" i="57"/>
  <c r="F507" i="40"/>
  <c r="F1169" i="54"/>
  <c r="C851" i="58"/>
  <c r="G687" i="40"/>
  <c r="F599" i="54"/>
  <c r="D761" i="54"/>
  <c r="G1107" i="40"/>
  <c r="C189" i="57"/>
  <c r="F125" i="58"/>
  <c r="D909" i="40"/>
  <c r="G699" i="57"/>
  <c r="F721" i="57"/>
  <c r="D404" i="56"/>
  <c r="E695" i="57"/>
  <c r="G311" i="56"/>
  <c r="C678" i="40"/>
  <c r="D1120" i="58"/>
  <c r="C1034" i="58"/>
  <c r="D196" i="40"/>
  <c r="G327" i="54"/>
  <c r="E269" i="40"/>
  <c r="E782" i="40"/>
  <c r="E71" i="57"/>
  <c r="C73" i="40"/>
  <c r="E1100" i="54"/>
  <c r="C341" i="57"/>
  <c r="F184" i="58"/>
  <c r="E777" i="58"/>
  <c r="G519" i="54"/>
  <c r="G160" i="40"/>
  <c r="E696" i="58"/>
  <c r="E178" i="54"/>
  <c r="G280" i="40"/>
  <c r="G612" i="40"/>
  <c r="D343" i="57"/>
  <c r="E896" i="57"/>
  <c r="C121" i="40"/>
  <c r="C677" i="56"/>
  <c r="G942" i="54"/>
  <c r="C755" i="54"/>
  <c r="F957" i="57"/>
  <c r="F49" i="54"/>
  <c r="C454" i="54"/>
  <c r="D1014" i="57"/>
  <c r="D1156" i="56"/>
  <c r="D1055" i="58"/>
  <c r="D1086" i="57"/>
  <c r="E216" i="57"/>
  <c r="F721" i="56"/>
  <c r="D27" i="40"/>
  <c r="D706" i="54"/>
  <c r="F1113" i="56"/>
  <c r="C46" i="54"/>
  <c r="D890" i="56"/>
  <c r="F956" i="57"/>
  <c r="C337" i="54"/>
  <c r="D673" i="56"/>
  <c r="G950" i="54"/>
  <c r="G1025" i="58"/>
  <c r="F381" i="40"/>
  <c r="E649" i="40"/>
  <c r="C527" i="56"/>
  <c r="F45" i="54"/>
  <c r="D734" i="57"/>
  <c r="G651" i="57"/>
  <c r="E309" i="56"/>
  <c r="C263" i="57"/>
  <c r="G464" i="40"/>
  <c r="F21" i="58"/>
  <c r="C891" i="40"/>
  <c r="G1064" i="57"/>
  <c r="G545" i="57"/>
  <c r="G812" i="40"/>
  <c r="D591" i="57"/>
  <c r="F172" i="40"/>
  <c r="C420" i="54"/>
  <c r="G340" i="40"/>
  <c r="D374" i="57"/>
  <c r="E908" i="40"/>
  <c r="C522" i="56"/>
  <c r="F636" i="57"/>
  <c r="C706" i="57"/>
  <c r="D1058" i="57"/>
  <c r="F1088" i="58"/>
  <c r="D1160" i="58"/>
  <c r="G195" i="57"/>
  <c r="G565" i="58"/>
  <c r="C604" i="40"/>
  <c r="C103" i="54"/>
  <c r="G665" i="58"/>
  <c r="E269" i="58"/>
  <c r="C1185" i="58"/>
  <c r="G112" i="57"/>
  <c r="C739" i="56"/>
  <c r="G75" i="40"/>
  <c r="C335" i="57"/>
  <c r="D1141" i="58"/>
  <c r="F988" i="57"/>
  <c r="E407" i="40"/>
  <c r="E1066" i="57"/>
  <c r="C973" i="57"/>
  <c r="G878" i="57"/>
  <c r="F404" i="57"/>
  <c r="C1166" i="54"/>
  <c r="G705" i="54"/>
  <c r="E517" i="40"/>
  <c r="C941" i="58"/>
  <c r="C823" i="40"/>
  <c r="F45" i="57"/>
  <c r="E23" i="40"/>
  <c r="F1111" i="57"/>
  <c r="G377" i="40"/>
  <c r="D540" i="56"/>
  <c r="E973" i="57"/>
  <c r="C797" i="54"/>
  <c r="E576" i="40"/>
  <c r="F1032" i="58"/>
  <c r="D654" i="57"/>
  <c r="E1061" i="58"/>
  <c r="C461" i="56"/>
  <c r="E247" i="40"/>
  <c r="D692" i="54"/>
  <c r="D682" i="57"/>
  <c r="C1151" i="57"/>
  <c r="E342" i="57"/>
  <c r="C19" i="54"/>
  <c r="D823" i="57"/>
  <c r="C628" i="40"/>
  <c r="E789" i="57"/>
  <c r="C550" i="58"/>
  <c r="F1027" i="57"/>
  <c r="D360" i="54"/>
  <c r="D140" i="40"/>
  <c r="F797" i="57"/>
  <c r="D799" i="54"/>
  <c r="C74" i="56"/>
  <c r="C126" i="57"/>
  <c r="E1073" i="54"/>
  <c r="C310" i="54"/>
  <c r="G427" i="54"/>
  <c r="E275" i="40"/>
  <c r="C870" i="40"/>
  <c r="G748" i="40"/>
  <c r="G556" i="56"/>
  <c r="C276" i="54"/>
  <c r="E704" i="57"/>
  <c r="D144" i="40"/>
  <c r="E66" i="56"/>
  <c r="G229" i="57"/>
  <c r="G152" i="58"/>
  <c r="C844" i="57"/>
  <c r="D1066" i="40"/>
  <c r="F196" i="57"/>
  <c r="C104" i="58"/>
  <c r="G980" i="58"/>
  <c r="C697" i="40"/>
  <c r="E426" i="58"/>
  <c r="D195" i="40"/>
  <c r="E385" i="54"/>
  <c r="E725" i="40"/>
  <c r="G877" i="58"/>
  <c r="F751" i="40"/>
  <c r="F110" i="56"/>
  <c r="F867" i="56"/>
  <c r="G844" i="56"/>
  <c r="E101" i="58"/>
  <c r="C1037" i="40"/>
  <c r="C883" i="58"/>
  <c r="D1075" i="40"/>
  <c r="D418" i="54"/>
  <c r="E30" i="58"/>
  <c r="G1066" i="58"/>
  <c r="D1018" i="58"/>
  <c r="C1094" i="40"/>
  <c r="F810" i="54"/>
  <c r="F976" i="56"/>
  <c r="F606" i="58"/>
  <c r="G1166" i="56"/>
  <c r="D902" i="56"/>
  <c r="E918" i="58"/>
  <c r="E160" i="58"/>
  <c r="C570" i="57"/>
  <c r="G58" i="57"/>
  <c r="C440" i="58"/>
  <c r="E238" i="40"/>
  <c r="D935" i="57"/>
  <c r="C1142" i="40"/>
  <c r="D1154" i="56"/>
  <c r="E58" i="57"/>
  <c r="C198" i="57"/>
  <c r="F1154" i="57"/>
  <c r="C702" i="54"/>
  <c r="D941" i="57"/>
  <c r="F711" i="58"/>
  <c r="C127" i="40"/>
  <c r="C771" i="40"/>
  <c r="E629" i="58"/>
  <c r="E359" i="40"/>
  <c r="G660" i="54"/>
  <c r="G1097" i="40"/>
  <c r="F696" i="57"/>
  <c r="F951" i="54"/>
  <c r="D679" i="54"/>
  <c r="E153" i="57"/>
  <c r="D1088" i="56"/>
  <c r="G303" i="57"/>
  <c r="G912" i="54"/>
  <c r="C82" i="54"/>
  <c r="E1023" i="40"/>
  <c r="G429" i="40"/>
  <c r="D603" i="58"/>
  <c r="F1017" i="54"/>
  <c r="G69" i="40"/>
  <c r="F853" i="58"/>
  <c r="D123" i="54"/>
  <c r="E437" i="58"/>
  <c r="G1197" i="40"/>
  <c r="G513" i="54"/>
  <c r="F87" i="40"/>
  <c r="F353" i="56"/>
  <c r="E1059" i="40"/>
  <c r="E907" i="58"/>
  <c r="E613" i="58"/>
  <c r="G882" i="57"/>
  <c r="C177" i="40"/>
  <c r="C257" i="40"/>
  <c r="D1142" i="40"/>
  <c r="G1106" i="54"/>
  <c r="G1014" i="58"/>
  <c r="F682" i="40"/>
  <c r="E934" i="58"/>
  <c r="E739" i="57"/>
  <c r="D139" i="40"/>
  <c r="D722" i="57"/>
  <c r="G797" i="40"/>
  <c r="G1018" i="40"/>
  <c r="G1168" i="58"/>
  <c r="E220" i="58"/>
  <c r="G594" i="56"/>
  <c r="G339" i="58"/>
  <c r="E106" i="58"/>
  <c r="G383" i="58"/>
  <c r="C1123" i="40"/>
  <c r="F800" i="57"/>
  <c r="F1146" i="54"/>
  <c r="E133" i="40"/>
  <c r="G103" i="56"/>
  <c r="E1124" i="58"/>
  <c r="E654" i="40"/>
  <c r="F675" i="58"/>
  <c r="G592" i="56"/>
  <c r="E1051" i="58"/>
  <c r="C971" i="58"/>
  <c r="F359" i="57"/>
  <c r="D812" i="40"/>
  <c r="D625" i="57"/>
  <c r="G198" i="40"/>
  <c r="G1129" i="56"/>
  <c r="E56" i="57"/>
  <c r="C215" i="54"/>
  <c r="F1069" i="40"/>
  <c r="D863" i="57"/>
  <c r="D938" i="57"/>
  <c r="G738" i="40"/>
  <c r="C68" i="40"/>
  <c r="F579" i="56"/>
  <c r="D280" i="56"/>
  <c r="E147" i="57"/>
  <c r="D703" i="54"/>
  <c r="E61" i="54"/>
  <c r="F1094" i="54"/>
  <c r="G1193" i="54"/>
  <c r="G689" i="57"/>
  <c r="E883" i="57"/>
  <c r="E611" i="58"/>
  <c r="E310" i="58"/>
  <c r="C25" i="54"/>
  <c r="G115" i="58"/>
  <c r="D411" i="58"/>
  <c r="F28" i="58"/>
  <c r="E705" i="58"/>
  <c r="E226" i="40"/>
  <c r="G1097" i="57"/>
  <c r="D613" i="40"/>
  <c r="F813" i="54"/>
  <c r="G472" i="40"/>
  <c r="E424" i="57"/>
  <c r="D420" i="40"/>
  <c r="E268" i="58"/>
  <c r="C625" i="57"/>
  <c r="D52" i="40"/>
  <c r="C855" i="58"/>
  <c r="D774" i="57"/>
  <c r="E891" i="40"/>
  <c r="D405" i="54"/>
  <c r="F908" i="57"/>
  <c r="F223" i="58"/>
  <c r="D1033" i="56"/>
  <c r="G917" i="58"/>
  <c r="E244" i="40"/>
  <c r="D110" i="57"/>
  <c r="G125" i="58"/>
  <c r="C1114" i="40"/>
  <c r="F167" i="56"/>
  <c r="G151" i="40"/>
  <c r="D877" i="56"/>
  <c r="C733" i="58"/>
  <c r="D522" i="57"/>
  <c r="F52" i="58"/>
  <c r="D308" i="54"/>
  <c r="F885" i="54"/>
  <c r="E448" i="58"/>
  <c r="F392" i="58"/>
  <c r="D1162" i="58"/>
  <c r="E69" i="40"/>
  <c r="G431" i="57"/>
  <c r="C530" i="40"/>
  <c r="F752" i="57"/>
  <c r="D985" i="58"/>
  <c r="F555" i="40"/>
  <c r="F819" i="40"/>
  <c r="C226" i="40"/>
  <c r="C911" i="54"/>
  <c r="E1156" i="54"/>
  <c r="F716" i="40"/>
  <c r="G705" i="40"/>
  <c r="C398" i="40"/>
  <c r="C780" i="58"/>
  <c r="D584" i="40"/>
  <c r="C927" i="40"/>
  <c r="G928" i="58"/>
  <c r="F756" i="54"/>
  <c r="D782" i="57"/>
  <c r="E616" i="58"/>
  <c r="G959" i="56"/>
  <c r="C584" i="57"/>
  <c r="D963" i="57"/>
  <c r="D630" i="58"/>
  <c r="F1004" i="40"/>
  <c r="G781" i="57"/>
  <c r="G265" i="57"/>
  <c r="C819" i="54"/>
  <c r="F969" i="58"/>
  <c r="G699" i="54"/>
  <c r="E191" i="57"/>
  <c r="G1005" i="40"/>
  <c r="F722" i="54"/>
  <c r="D531" i="54"/>
  <c r="E284" i="40"/>
  <c r="F341" i="57"/>
  <c r="G590" i="57"/>
  <c r="G1165" i="57"/>
  <c r="D299" i="58"/>
  <c r="G241" i="58"/>
  <c r="E105" i="40"/>
  <c r="C1134" i="57"/>
  <c r="D40" i="40"/>
  <c r="D1161" i="40"/>
  <c r="E780" i="54"/>
  <c r="C343" i="40"/>
  <c r="D270" i="57"/>
  <c r="D652" i="54"/>
  <c r="C880" i="54"/>
  <c r="C814" i="57"/>
  <c r="D113" i="58"/>
  <c r="G1072" i="58"/>
  <c r="D1057" i="57"/>
  <c r="E1091" i="57"/>
  <c r="F828" i="57"/>
  <c r="E823" i="57"/>
  <c r="D1003" i="56"/>
  <c r="E203" i="40"/>
  <c r="C261" i="54"/>
  <c r="D775" i="56"/>
  <c r="D943" i="58"/>
  <c r="D70" i="57"/>
  <c r="E1105" i="58"/>
  <c r="C55" i="58"/>
  <c r="C158" i="57"/>
  <c r="C1120" i="58"/>
  <c r="E738" i="57"/>
  <c r="E1199" i="57"/>
  <c r="E435" i="57"/>
  <c r="E243" i="56"/>
  <c r="C828" i="58"/>
  <c r="D329" i="58"/>
  <c r="E120" i="57"/>
  <c r="D335" i="54"/>
  <c r="C661" i="58"/>
  <c r="G433" i="57"/>
  <c r="F71" i="58"/>
  <c r="D270" i="56"/>
  <c r="F32" i="58"/>
  <c r="F666" i="56"/>
  <c r="D907" i="58"/>
  <c r="F1058" i="56"/>
  <c r="G107" i="56"/>
  <c r="F194" i="40"/>
  <c r="E951" i="58"/>
  <c r="E612" i="57"/>
  <c r="D1034" i="57"/>
  <c r="E300" i="54"/>
  <c r="E779" i="57"/>
  <c r="F191" i="57"/>
  <c r="E925" i="54"/>
  <c r="D114" i="40"/>
  <c r="F292" i="57"/>
  <c r="F827" i="56"/>
  <c r="D464" i="54"/>
  <c r="D255" i="58"/>
  <c r="G662" i="56"/>
  <c r="F1080" i="58"/>
  <c r="F103" i="58"/>
  <c r="G597" i="40"/>
  <c r="F668" i="57"/>
  <c r="E458" i="40"/>
  <c r="D874" i="40"/>
  <c r="F831" i="54"/>
  <c r="G621" i="54"/>
  <c r="F518" i="40"/>
  <c r="C1073" i="57"/>
  <c r="D141" i="54"/>
  <c r="G414" i="57"/>
  <c r="G404" i="57"/>
  <c r="C549" i="40"/>
  <c r="F189" i="40"/>
  <c r="G92" i="58"/>
  <c r="E1058" i="54"/>
  <c r="C45" i="57"/>
  <c r="D244" i="40"/>
  <c r="E610" i="56"/>
  <c r="D164" i="56"/>
  <c r="D628" i="58"/>
  <c r="D752" i="40"/>
  <c r="G803" i="58"/>
  <c r="E421" i="58"/>
  <c r="F246" i="58"/>
  <c r="F1010" i="54"/>
  <c r="G983" i="57"/>
  <c r="E676" i="57"/>
  <c r="D196" i="57"/>
  <c r="E1139" i="57"/>
  <c r="F308" i="57"/>
  <c r="E396" i="58"/>
  <c r="C1099" i="54"/>
  <c r="G459" i="40"/>
  <c r="G240" i="57"/>
  <c r="F310" i="57"/>
  <c r="D810" i="58"/>
  <c r="G698" i="54"/>
  <c r="C71" i="57"/>
  <c r="E285" i="40"/>
  <c r="G1012" i="54"/>
  <c r="C1137" i="57"/>
  <c r="E77" i="57"/>
  <c r="G73" i="58"/>
  <c r="D1176" i="57"/>
  <c r="D327" i="58"/>
  <c r="G641" i="54"/>
  <c r="F1023" i="54"/>
  <c r="E1014" i="54"/>
  <c r="E1104" i="54"/>
  <c r="D749" i="54"/>
  <c r="E222" i="56"/>
  <c r="E66" i="40"/>
  <c r="E246" i="54"/>
  <c r="G1157" i="57"/>
  <c r="D566" i="57"/>
  <c r="C1061" i="40"/>
  <c r="F1116" i="40"/>
  <c r="C415" i="40"/>
  <c r="C867" i="40"/>
  <c r="C1141" i="57"/>
  <c r="D337" i="58"/>
  <c r="D305" i="54"/>
  <c r="C35" i="58"/>
  <c r="C1013" i="56"/>
  <c r="F746" i="40"/>
  <c r="G1162" i="54"/>
  <c r="F149" i="54"/>
  <c r="C874" i="58"/>
  <c r="C446" i="57"/>
  <c r="C414" i="58"/>
  <c r="D932" i="58"/>
  <c r="E576" i="58"/>
  <c r="C839" i="54"/>
  <c r="C443" i="54"/>
  <c r="E395" i="57"/>
  <c r="G781" i="54"/>
  <c r="F768" i="40"/>
  <c r="E812" i="58"/>
  <c r="D296" i="54"/>
  <c r="E705" i="56"/>
  <c r="E288" i="58"/>
  <c r="C748" i="57"/>
  <c r="F277" i="40"/>
  <c r="D413" i="58"/>
  <c r="C765" i="40"/>
  <c r="F1113" i="54"/>
  <c r="F19" i="57"/>
  <c r="D1045" i="57"/>
  <c r="C512" i="57"/>
  <c r="D862" i="40"/>
  <c r="F816" i="57"/>
  <c r="E1123" i="56"/>
  <c r="E102" i="54"/>
  <c r="E580" i="56"/>
  <c r="G191" i="57"/>
  <c r="D986" i="57"/>
  <c r="D919" i="57"/>
  <c r="F557" i="40"/>
  <c r="F1006" i="58"/>
  <c r="F674" i="57"/>
  <c r="D825" i="54"/>
  <c r="E463" i="54"/>
  <c r="F415" i="58"/>
  <c r="C664" i="54"/>
  <c r="E1174" i="57"/>
  <c r="F278" i="40"/>
  <c r="F817" i="40"/>
  <c r="D216" i="58"/>
  <c r="C1009" i="54"/>
  <c r="C808" i="58"/>
  <c r="G996" i="58"/>
  <c r="D696" i="56"/>
  <c r="C398" i="58"/>
  <c r="G586" i="54"/>
  <c r="F130" i="54"/>
  <c r="D872" i="58"/>
  <c r="D169" i="57"/>
  <c r="E23" i="58"/>
  <c r="E990" i="58"/>
  <c r="D358" i="54"/>
  <c r="C248" i="40"/>
  <c r="D741" i="54"/>
  <c r="G767" i="56"/>
  <c r="D550" i="56"/>
  <c r="E1027" i="58"/>
  <c r="F215" i="40"/>
  <c r="G425" i="54"/>
  <c r="D247" i="58"/>
  <c r="C669" i="56"/>
  <c r="D630" i="54"/>
  <c r="E1193" i="40"/>
  <c r="D444" i="57"/>
  <c r="F161" i="57"/>
  <c r="D948" i="40"/>
  <c r="D1010" i="58"/>
  <c r="D124" i="58"/>
  <c r="E170" i="56"/>
  <c r="G1045" i="58"/>
  <c r="C519" i="40"/>
  <c r="D626" i="54"/>
  <c r="G419" i="57"/>
  <c r="D163" i="40"/>
  <c r="D1011" i="54"/>
  <c r="C371" i="57"/>
  <c r="E1086" i="56"/>
  <c r="C33" i="40"/>
  <c r="C356" i="57"/>
  <c r="G1095" i="40"/>
  <c r="F1085" i="58"/>
  <c r="G148" i="54"/>
  <c r="D697" i="56"/>
  <c r="F944" i="54"/>
  <c r="G682" i="40"/>
  <c r="D875" i="58"/>
  <c r="E975" i="57"/>
  <c r="G249" i="54"/>
  <c r="E331" i="54"/>
  <c r="C610" i="56"/>
  <c r="E926" i="40"/>
  <c r="F893" i="40"/>
  <c r="C225" i="40"/>
  <c r="C254" i="40"/>
  <c r="G1043" i="40"/>
  <c r="C918" i="40"/>
  <c r="C81" i="40"/>
  <c r="C929" i="40"/>
  <c r="C753" i="57"/>
  <c r="C610" i="58"/>
  <c r="E769" i="54"/>
  <c r="D302" i="58"/>
  <c r="D812" i="57"/>
  <c r="C891" i="58"/>
  <c r="F60" i="40"/>
  <c r="F628" i="57"/>
  <c r="F619" i="57"/>
  <c r="E1167" i="56"/>
  <c r="D21" i="40"/>
  <c r="C942" i="57"/>
  <c r="F309" i="56"/>
  <c r="C98" i="56"/>
  <c r="E65" i="54"/>
  <c r="G303" i="56"/>
  <c r="F881" i="40"/>
  <c r="D383" i="56"/>
  <c r="C257" i="57"/>
  <c r="D974" i="54"/>
  <c r="E299" i="40"/>
  <c r="C711" i="57"/>
  <c r="D944" i="54"/>
  <c r="G412" i="54"/>
  <c r="F310" i="56"/>
  <c r="G630" i="58"/>
  <c r="C555" i="57"/>
  <c r="G549" i="40"/>
  <c r="G437" i="40"/>
  <c r="F415" i="57"/>
  <c r="D565" i="57"/>
  <c r="E33" i="57"/>
  <c r="D447" i="57"/>
  <c r="D264" i="40"/>
  <c r="E715" i="57"/>
  <c r="F648" i="40"/>
  <c r="D696" i="57"/>
  <c r="C940" i="56"/>
  <c r="D363" i="58"/>
  <c r="G786" i="57"/>
  <c r="D764" i="58"/>
  <c r="E179" i="57"/>
  <c r="G134" i="56"/>
  <c r="C720" i="57"/>
  <c r="C666" i="56"/>
  <c r="E328" i="54"/>
  <c r="E560" i="54"/>
  <c r="F619" i="54"/>
  <c r="C237" i="57"/>
  <c r="F593" i="56"/>
  <c r="D1162" i="40"/>
  <c r="G47" i="57"/>
  <c r="E857" i="54"/>
  <c r="G218" i="40"/>
  <c r="E1069" i="58"/>
  <c r="F205" i="56"/>
  <c r="G145" i="57"/>
  <c r="E327" i="54"/>
  <c r="C287" i="57"/>
  <c r="E630" i="40"/>
  <c r="E749" i="58"/>
  <c r="F989" i="40"/>
  <c r="D326" i="57"/>
  <c r="G1038" i="57"/>
  <c r="D573" i="40"/>
  <c r="D684" i="58"/>
  <c r="F268" i="57"/>
  <c r="F137" i="58"/>
  <c r="C592" i="40"/>
  <c r="D102" i="57"/>
  <c r="C115" i="58"/>
  <c r="C90" i="40"/>
  <c r="C618" i="57"/>
  <c r="C359" i="40"/>
  <c r="F363" i="57"/>
  <c r="E86" i="40"/>
  <c r="G807" i="57"/>
  <c r="E390" i="54"/>
  <c r="D193" i="54"/>
  <c r="G847" i="56"/>
  <c r="F1108" i="57"/>
  <c r="D931" i="54"/>
  <c r="C25" i="58"/>
  <c r="D282" i="57"/>
  <c r="C386" i="57"/>
  <c r="D354" i="57"/>
  <c r="G1158" i="54"/>
  <c r="D1183" i="54"/>
  <c r="E658" i="40"/>
  <c r="F127" i="40"/>
  <c r="F712" i="57"/>
  <c r="F1090" i="56"/>
  <c r="C357" i="57"/>
  <c r="F966" i="54"/>
  <c r="F120" i="58"/>
  <c r="D910" i="57"/>
  <c r="G584" i="56"/>
  <c r="G982" i="57"/>
  <c r="G837" i="58"/>
  <c r="D759" i="58"/>
  <c r="E301" i="54"/>
  <c r="C422" i="56"/>
  <c r="G1141" i="56"/>
  <c r="E612" i="58"/>
  <c r="E376" i="40"/>
  <c r="G976" i="57"/>
  <c r="E64" i="54"/>
  <c r="F1034" i="58"/>
  <c r="E988" i="40"/>
  <c r="C159" i="54"/>
  <c r="G224" i="40"/>
  <c r="F300" i="57"/>
  <c r="F380" i="54"/>
  <c r="D936" i="57"/>
  <c r="G521" i="58"/>
  <c r="E365" i="40"/>
  <c r="F508" i="58"/>
  <c r="G1116" i="57"/>
  <c r="C413" i="57"/>
  <c r="F403" i="40"/>
  <c r="G689" i="58"/>
  <c r="C934" i="57"/>
  <c r="F1061" i="58"/>
  <c r="E1132" i="58"/>
  <c r="C939" i="57"/>
  <c r="D683" i="57"/>
  <c r="D866" i="58"/>
  <c r="D63" i="40"/>
  <c r="D199" i="58"/>
  <c r="G158" i="58"/>
  <c r="F594" i="58"/>
  <c r="F855" i="57"/>
  <c r="G969" i="58"/>
  <c r="G45" i="40"/>
  <c r="C686" i="57"/>
  <c r="E699" i="40"/>
  <c r="D873" i="54"/>
  <c r="G782" i="58"/>
  <c r="E860" i="54"/>
  <c r="G843" i="58"/>
  <c r="F875" i="40"/>
  <c r="F257" i="57"/>
  <c r="F946" i="40"/>
  <c r="F1138" i="56"/>
  <c r="G877" i="40"/>
  <c r="G711" i="57"/>
  <c r="G575" i="54"/>
  <c r="E208" i="54"/>
  <c r="F560" i="54"/>
  <c r="E362" i="54"/>
  <c r="F86" i="57"/>
  <c r="E1022" i="58"/>
  <c r="G667" i="40"/>
  <c r="D726" i="54"/>
  <c r="F1108" i="56"/>
  <c r="G299" i="57"/>
  <c r="G1114" i="58"/>
  <c r="D731" i="40"/>
  <c r="D1105" i="54"/>
  <c r="G383" i="40"/>
  <c r="D611" i="54"/>
  <c r="C423" i="58"/>
  <c r="F1116" i="56"/>
  <c r="D251" i="58"/>
  <c r="C242" i="56"/>
  <c r="G949" i="40"/>
  <c r="G273" i="57"/>
  <c r="G1140" i="58"/>
  <c r="E527" i="58"/>
  <c r="D682" i="54"/>
  <c r="G585" i="56"/>
  <c r="E356" i="54"/>
  <c r="E656" i="54"/>
  <c r="G1071" i="56"/>
  <c r="E891" i="57"/>
  <c r="E156" i="57"/>
  <c r="F823" i="57"/>
  <c r="C832" i="57"/>
  <c r="C524" i="56"/>
  <c r="C926" i="58"/>
  <c r="E290" i="57"/>
  <c r="F43" i="40"/>
  <c r="F675" i="40"/>
  <c r="C339" i="40"/>
  <c r="F443" i="56"/>
  <c r="F892" i="54"/>
  <c r="C428" i="40"/>
  <c r="E515" i="54"/>
  <c r="E989" i="57"/>
  <c r="G714" i="54"/>
  <c r="G720" i="58"/>
  <c r="C228" i="54"/>
  <c r="D1084" i="40"/>
  <c r="C559" i="58"/>
  <c r="F417" i="40"/>
  <c r="D725" i="54"/>
  <c r="E966" i="58"/>
  <c r="E557" i="58"/>
  <c r="C611" i="40"/>
  <c r="D1089" i="40"/>
  <c r="D1109" i="57"/>
  <c r="C890" i="58"/>
  <c r="G856" i="56"/>
  <c r="C525" i="57"/>
  <c r="D1124" i="40"/>
  <c r="C1168" i="56"/>
  <c r="E254" i="57"/>
  <c r="C1032" i="54"/>
  <c r="G1062" i="54"/>
  <c r="F218" i="56"/>
  <c r="F745" i="54"/>
  <c r="D353" i="58"/>
  <c r="E776" i="40"/>
  <c r="C578" i="57"/>
  <c r="D69" i="58"/>
  <c r="C888" i="54"/>
  <c r="D104" i="54"/>
  <c r="G132" i="57"/>
  <c r="G843" i="57"/>
  <c r="C1177" i="56"/>
  <c r="D604" i="40"/>
  <c r="D979" i="40"/>
  <c r="C250" i="54"/>
  <c r="F981" i="57"/>
  <c r="F222" i="57"/>
  <c r="G99" i="40"/>
  <c r="F1104" i="57"/>
  <c r="F814" i="56"/>
  <c r="C1138" i="40"/>
  <c r="G242" i="57"/>
  <c r="E786" i="58"/>
  <c r="D120" i="58"/>
  <c r="D71" i="40"/>
  <c r="F687" i="57"/>
  <c r="E778" i="40"/>
  <c r="C1021" i="58"/>
  <c r="G331" i="40"/>
  <c r="F102" i="57"/>
  <c r="F61" i="40"/>
  <c r="F218" i="54"/>
  <c r="C578" i="54"/>
  <c r="E395" i="58"/>
  <c r="F831" i="56"/>
  <c r="D661" i="54"/>
  <c r="F304" i="54"/>
  <c r="E964" i="57"/>
  <c r="C356" i="54"/>
  <c r="E399" i="56"/>
  <c r="D418" i="57"/>
  <c r="D793" i="40"/>
  <c r="D891" i="56"/>
  <c r="F592" i="56"/>
  <c r="G965" i="58"/>
  <c r="D1131" i="56"/>
  <c r="F986" i="57"/>
  <c r="E147" i="58"/>
  <c r="E276" i="58"/>
  <c r="D908" i="57"/>
  <c r="G885" i="58"/>
  <c r="G901" i="57"/>
  <c r="F698" i="57"/>
  <c r="E817" i="57"/>
  <c r="G266" i="57"/>
  <c r="C663" i="54"/>
  <c r="F851" i="54"/>
  <c r="G688" i="57"/>
  <c r="D57" i="54"/>
  <c r="D438" i="57"/>
  <c r="E625" i="57"/>
  <c r="D180" i="58"/>
  <c r="G118" i="54"/>
  <c r="D597" i="54"/>
  <c r="E167" i="57"/>
  <c r="G239" i="57"/>
  <c r="G804" i="54"/>
  <c r="E106" i="57"/>
  <c r="G523" i="40"/>
  <c r="F566" i="54"/>
  <c r="D66" i="56"/>
  <c r="C1045" i="56"/>
  <c r="D737" i="58"/>
  <c r="C664" i="58"/>
  <c r="C1044" i="57"/>
  <c r="C880" i="57"/>
  <c r="C224" i="40"/>
  <c r="E919" i="40"/>
  <c r="F493" i="54"/>
  <c r="E429" i="57"/>
  <c r="D602" i="57"/>
  <c r="D764" i="40"/>
  <c r="D942" i="58"/>
  <c r="C997" i="58"/>
  <c r="E816" i="57"/>
  <c r="F1043" i="58"/>
  <c r="D678" i="58"/>
  <c r="E897" i="40"/>
  <c r="D159" i="57"/>
  <c r="C569" i="40"/>
  <c r="F400" i="40"/>
  <c r="E527" i="57"/>
  <c r="F528" i="57"/>
  <c r="F226" i="58"/>
  <c r="G580" i="57"/>
  <c r="E1154" i="58"/>
  <c r="G243" i="40"/>
  <c r="G612" i="54"/>
  <c r="F58" i="58"/>
  <c r="F902" i="57"/>
  <c r="F1161" i="58"/>
  <c r="F1033" i="54"/>
  <c r="C22" i="40"/>
  <c r="C751" i="40"/>
  <c r="C289" i="40"/>
  <c r="D274" i="40"/>
  <c r="E74" i="54"/>
  <c r="C157" i="57"/>
  <c r="C201" i="54"/>
  <c r="E980" i="54"/>
  <c r="E177" i="40"/>
  <c r="D1106" i="57"/>
  <c r="F670" i="40"/>
  <c r="C878" i="40"/>
  <c r="E870" i="40"/>
  <c r="E341" i="54"/>
  <c r="C306" i="54"/>
  <c r="F88" i="40"/>
  <c r="D1157" i="54"/>
  <c r="D769" i="58"/>
  <c r="G385" i="58"/>
  <c r="F906" i="54"/>
  <c r="E171" i="57"/>
  <c r="G523" i="54"/>
  <c r="F234" i="54"/>
  <c r="G1085" i="57"/>
  <c r="G254" i="56"/>
  <c r="D169" i="54"/>
  <c r="G797" i="54"/>
  <c r="C709" i="54"/>
  <c r="E771" i="57"/>
  <c r="E730" i="58"/>
  <c r="G863" i="40"/>
  <c r="D170" i="57"/>
  <c r="F1051" i="57"/>
  <c r="F75" i="57"/>
  <c r="C727" i="40"/>
  <c r="C904" i="58"/>
  <c r="G526" i="58"/>
  <c r="C535" i="40"/>
  <c r="E276" i="40"/>
  <c r="D539" i="40"/>
  <c r="C1170" i="58"/>
  <c r="D349" i="54"/>
  <c r="E215" i="57"/>
  <c r="C1088" i="40"/>
  <c r="D915" i="58"/>
  <c r="C1184" i="58"/>
  <c r="E679" i="54"/>
  <c r="C76" i="57"/>
  <c r="F249" i="57"/>
  <c r="C1123" i="56"/>
  <c r="G720" i="57"/>
  <c r="D398" i="40"/>
  <c r="C958" i="58"/>
  <c r="E1055" i="40"/>
  <c r="G684" i="56"/>
  <c r="G1185" i="58"/>
  <c r="D1078" i="40"/>
  <c r="G968" i="40"/>
  <c r="F324" i="57"/>
  <c r="E28" i="40"/>
  <c r="E361" i="56"/>
  <c r="F33" i="58"/>
  <c r="C620" i="57"/>
  <c r="C453" i="58"/>
  <c r="E961" i="58"/>
  <c r="E694" i="54"/>
  <c r="D895" i="56"/>
  <c r="C564" i="57"/>
  <c r="C629" i="40"/>
  <c r="C92" i="57"/>
  <c r="D95" i="57"/>
  <c r="G79" i="58"/>
  <c r="G137" i="40"/>
  <c r="C535" i="57"/>
  <c r="G622" i="57"/>
  <c r="F689" i="58"/>
  <c r="G278" i="40"/>
  <c r="C919" i="56"/>
  <c r="D732" i="40"/>
  <c r="D917" i="56"/>
  <c r="G441" i="54"/>
  <c r="C753" i="58"/>
  <c r="G305" i="40"/>
  <c r="D648" i="57"/>
  <c r="C525" i="40"/>
  <c r="E211" i="54"/>
  <c r="E114" i="40"/>
  <c r="E677" i="40"/>
  <c r="C732" i="40"/>
  <c r="C786" i="58"/>
  <c r="D1025" i="40"/>
  <c r="E1040" i="58"/>
  <c r="G102" i="54"/>
  <c r="F407" i="57"/>
  <c r="F35" i="57"/>
  <c r="C793" i="58"/>
  <c r="C369" i="56"/>
  <c r="F407" i="58"/>
  <c r="G385" i="56"/>
  <c r="C908" i="40"/>
  <c r="D375" i="54"/>
  <c r="F780" i="58"/>
  <c r="E1009" i="40"/>
  <c r="E844" i="54"/>
  <c r="D868" i="56"/>
  <c r="F565" i="40"/>
  <c r="G756" i="54"/>
  <c r="C1039" i="56"/>
  <c r="C998" i="40"/>
  <c r="F812" i="57"/>
  <c r="C138" i="57"/>
  <c r="C954" i="54"/>
  <c r="D1008" i="54"/>
  <c r="C903" i="57"/>
  <c r="C1082" i="57"/>
  <c r="C840" i="40"/>
  <c r="E827" i="58"/>
  <c r="F1095" i="40"/>
  <c r="C1153" i="40"/>
  <c r="C837" i="40"/>
  <c r="E1143" i="54"/>
  <c r="D1186" i="58"/>
  <c r="C1146" i="56"/>
  <c r="E945" i="57"/>
  <c r="G655" i="57"/>
  <c r="E713" i="57"/>
  <c r="F1039" i="57"/>
  <c r="D359" i="57"/>
  <c r="E57" i="57"/>
  <c r="E798" i="54"/>
  <c r="D126" i="58"/>
  <c r="G649" i="58"/>
  <c r="F929" i="57"/>
  <c r="E57" i="40"/>
  <c r="E961" i="57"/>
  <c r="E298" i="40"/>
  <c r="C291" i="40"/>
  <c r="D705" i="58"/>
  <c r="C899" i="56"/>
  <c r="D719" i="56"/>
  <c r="G446" i="58"/>
  <c r="C1020" i="57"/>
  <c r="F526" i="54"/>
  <c r="F934" i="57"/>
  <c r="E1046" i="58"/>
  <c r="D730" i="57"/>
  <c r="E1136" i="54"/>
  <c r="E1037" i="58"/>
  <c r="F435" i="57"/>
  <c r="F1005" i="58"/>
  <c r="D1104" i="56"/>
  <c r="D36" i="57"/>
  <c r="G1061" i="54"/>
  <c r="G157" i="58"/>
  <c r="E916" i="56"/>
  <c r="E247" i="57"/>
  <c r="F605" i="54"/>
  <c r="G604" i="58"/>
  <c r="D1175" i="56"/>
  <c r="D241" i="58"/>
  <c r="C544" i="56"/>
  <c r="E912" i="57"/>
  <c r="C966" i="56"/>
  <c r="G1177" i="58"/>
  <c r="D579" i="40"/>
  <c r="E300" i="58"/>
  <c r="G743" i="40"/>
  <c r="F846" i="54"/>
  <c r="G945" i="40"/>
  <c r="C689" i="56"/>
  <c r="F827" i="57"/>
  <c r="F1152" i="54"/>
  <c r="C425" i="58"/>
  <c r="C237" i="40"/>
  <c r="C828" i="40"/>
  <c r="D884" i="40"/>
  <c r="D997" i="57"/>
  <c r="F1096" i="40"/>
  <c r="G713" i="57"/>
  <c r="C238" i="40"/>
  <c r="D754" i="58"/>
  <c r="G412" i="56"/>
  <c r="D1095" i="54"/>
  <c r="F23" i="56"/>
  <c r="D847" i="56"/>
  <c r="D776" i="57"/>
  <c r="E962" i="54"/>
  <c r="D1024" i="57"/>
  <c r="D418" i="40"/>
  <c r="F626" i="40"/>
  <c r="C690" i="58"/>
  <c r="G114" i="56"/>
  <c r="F97" i="56"/>
  <c r="F815" i="54"/>
  <c r="C554" i="56"/>
  <c r="E911" i="54"/>
  <c r="F1199" i="54"/>
  <c r="E768" i="40"/>
  <c r="G920" i="57"/>
  <c r="F618" i="40"/>
  <c r="G208" i="54"/>
  <c r="G20" i="58"/>
  <c r="C886" i="57"/>
  <c r="E692" i="54"/>
  <c r="C1163" i="40"/>
  <c r="G463" i="56"/>
  <c r="F123" i="58"/>
  <c r="F531" i="40"/>
  <c r="E446" i="57"/>
  <c r="G1022" i="58"/>
  <c r="C460" i="57"/>
  <c r="C1044" i="58"/>
  <c r="F871" i="58"/>
  <c r="C517" i="54"/>
  <c r="G295" i="58"/>
  <c r="C1029" i="40"/>
  <c r="G370" i="56"/>
  <c r="E1082" i="57"/>
  <c r="F1080" i="57"/>
  <c r="E34" i="40"/>
  <c r="F74" i="40"/>
  <c r="G98" i="40"/>
  <c r="C529" i="58"/>
  <c r="C599" i="40"/>
  <c r="F732" i="54"/>
  <c r="D885" i="40"/>
  <c r="G514" i="54"/>
  <c r="G885" i="40"/>
  <c r="G1167" i="40"/>
  <c r="G1079" i="56"/>
  <c r="E1156" i="57"/>
  <c r="G1070" i="54"/>
  <c r="F867" i="58"/>
  <c r="C24" i="54"/>
  <c r="F829" i="40"/>
  <c r="E341" i="58"/>
  <c r="E811" i="40"/>
  <c r="E538" i="58"/>
  <c r="D831" i="40"/>
  <c r="E440" i="57"/>
  <c r="C869" i="58"/>
  <c r="D146" i="57"/>
  <c r="E261" i="40"/>
  <c r="F117" i="57"/>
  <c r="F565" i="58"/>
  <c r="F70" i="40"/>
  <c r="D1079" i="40"/>
  <c r="F676" i="54"/>
  <c r="G958" i="58"/>
  <c r="F632" i="40"/>
  <c r="D669" i="57"/>
  <c r="D847" i="40"/>
  <c r="D31" i="58"/>
  <c r="F32" i="57"/>
  <c r="E1006" i="56"/>
  <c r="D385" i="58"/>
  <c r="G736" i="40"/>
  <c r="F574" i="40"/>
  <c r="F283" i="40"/>
  <c r="F882" i="40"/>
  <c r="G325" i="58"/>
  <c r="D329" i="40"/>
  <c r="E107" i="57"/>
  <c r="D654" i="58"/>
  <c r="G162" i="40"/>
  <c r="G162" i="58"/>
  <c r="E839" i="58"/>
  <c r="D696" i="40"/>
  <c r="F254" i="54"/>
  <c r="D509" i="40"/>
  <c r="D656" i="54"/>
  <c r="E998" i="54"/>
  <c r="C307" i="57"/>
  <c r="E1091" i="54"/>
  <c r="E853" i="40"/>
  <c r="C1168" i="54"/>
  <c r="C907" i="58"/>
  <c r="D153" i="58"/>
  <c r="D445" i="54"/>
  <c r="F609" i="40"/>
  <c r="D782" i="58"/>
  <c r="D86" i="58"/>
  <c r="G306" i="40"/>
  <c r="D1103" i="54"/>
  <c r="F425" i="56"/>
  <c r="C255" i="40"/>
  <c r="C726" i="56"/>
  <c r="D642" i="58"/>
  <c r="E1075" i="54"/>
  <c r="C699" i="40"/>
  <c r="G1156" i="40"/>
  <c r="E242" i="40"/>
  <c r="C110" i="57"/>
  <c r="C342" i="57"/>
  <c r="F387" i="57"/>
  <c r="G986" i="58"/>
  <c r="E424" i="40"/>
  <c r="C238" i="54"/>
  <c r="E251" i="58"/>
  <c r="F1093" i="56"/>
  <c r="C260" i="57"/>
  <c r="E1123" i="57"/>
  <c r="F1008" i="58"/>
  <c r="F1123" i="58"/>
  <c r="G788" i="58"/>
  <c r="D513" i="57"/>
  <c r="C248" i="56"/>
  <c r="D594" i="58"/>
  <c r="C548" i="40"/>
  <c r="F436" i="57"/>
  <c r="F429" i="58"/>
  <c r="E616" i="54"/>
  <c r="D62" i="54"/>
  <c r="G78" i="54"/>
  <c r="F680" i="40"/>
  <c r="E880" i="58"/>
  <c r="E876" i="40"/>
  <c r="F1191" i="40"/>
  <c r="G669" i="54"/>
  <c r="D290" i="40"/>
  <c r="C275" i="57"/>
  <c r="D99" i="54"/>
  <c r="G546" i="58"/>
  <c r="F754" i="56"/>
  <c r="E867" i="57"/>
  <c r="F883" i="40"/>
  <c r="F657" i="54"/>
  <c r="E659" i="40"/>
  <c r="C508" i="57"/>
  <c r="C905" i="40"/>
  <c r="E246" i="40"/>
  <c r="D378" i="57"/>
  <c r="E966" i="40"/>
  <c r="D917" i="58"/>
  <c r="F400" i="58"/>
  <c r="F1162" i="57"/>
  <c r="C1164" i="40"/>
  <c r="D75" i="57"/>
  <c r="D631" i="54"/>
  <c r="F1154" i="54"/>
  <c r="C78" i="57"/>
  <c r="G292" i="57"/>
  <c r="F590" i="40"/>
  <c r="C570" i="40"/>
  <c r="F258" i="40"/>
  <c r="C86" i="40"/>
  <c r="F91" i="57"/>
  <c r="D369" i="40"/>
  <c r="E540" i="58"/>
  <c r="F261" i="54"/>
  <c r="D162" i="58"/>
  <c r="D443" i="58"/>
  <c r="C262" i="54"/>
  <c r="D1032" i="57"/>
  <c r="D1030" i="57"/>
  <c r="E766" i="54"/>
  <c r="F1075" i="57"/>
  <c r="G786" i="40"/>
  <c r="C164" i="57"/>
  <c r="C355" i="54"/>
  <c r="G1136" i="58"/>
  <c r="C432" i="40"/>
  <c r="D1130" i="57"/>
  <c r="F681" i="56"/>
  <c r="G1091" i="40"/>
  <c r="G519" i="57"/>
  <c r="C1103" i="56"/>
  <c r="E940" i="58"/>
  <c r="C698" i="56"/>
  <c r="D1190" i="54"/>
  <c r="C851" i="56"/>
  <c r="F1040" i="57"/>
  <c r="G437" i="58"/>
  <c r="F376" i="54"/>
  <c r="C402" i="58"/>
  <c r="D985" i="56"/>
  <c r="C744" i="57"/>
  <c r="D518" i="54"/>
  <c r="E340" i="58"/>
  <c r="E43" i="58"/>
  <c r="G897" i="58"/>
  <c r="G804" i="58"/>
  <c r="E195" i="56"/>
  <c r="C141" i="54"/>
  <c r="F921" i="57"/>
  <c r="F419" i="40"/>
  <c r="C1068" i="58"/>
  <c r="C679" i="40"/>
  <c r="C1198" i="57"/>
  <c r="C356" i="58"/>
  <c r="C644" i="40"/>
  <c r="E279" i="56"/>
  <c r="D1071" i="54"/>
  <c r="F78" i="40"/>
  <c r="F56" i="57"/>
  <c r="G1099" i="40"/>
  <c r="G573" i="57"/>
  <c r="E1196" i="57"/>
  <c r="C115" i="40"/>
  <c r="F1006" i="54"/>
  <c r="F1050" i="57"/>
  <c r="D1165" i="56"/>
  <c r="G513" i="56"/>
  <c r="C104" i="40"/>
  <c r="E116" i="54"/>
  <c r="G303" i="58"/>
  <c r="F904" i="57"/>
  <c r="G91" i="54"/>
  <c r="G371" i="40"/>
  <c r="D290" i="58"/>
  <c r="E674" i="54"/>
  <c r="E245" i="57"/>
  <c r="C101" i="54"/>
  <c r="D1126" i="40"/>
  <c r="C227" i="40"/>
  <c r="E555" i="40"/>
  <c r="G782" i="57"/>
  <c r="E881" i="40"/>
  <c r="C1165" i="54"/>
  <c r="E1158" i="56"/>
  <c r="F702" i="40"/>
  <c r="G618" i="40"/>
  <c r="D270" i="40"/>
  <c r="G26" i="40"/>
  <c r="E329" i="56"/>
  <c r="D283" i="57"/>
  <c r="E640" i="57"/>
  <c r="F718" i="40"/>
  <c r="C1137" i="54"/>
  <c r="G177" i="57"/>
  <c r="F780" i="40"/>
  <c r="G767" i="54"/>
  <c r="C377" i="54"/>
  <c r="G906" i="58"/>
  <c r="G96" i="57"/>
  <c r="C1029" i="56"/>
  <c r="E191" i="56"/>
  <c r="D376" i="40"/>
  <c r="G664" i="58"/>
  <c r="C590" i="40"/>
  <c r="C236" i="40"/>
  <c r="F940" i="40"/>
  <c r="E855" i="40"/>
  <c r="D395" i="58"/>
  <c r="E912" i="40"/>
  <c r="E1166" i="56"/>
  <c r="C1008" i="40"/>
  <c r="D980" i="57"/>
  <c r="C1165" i="40"/>
  <c r="D1147" i="54"/>
  <c r="D1090" i="56"/>
  <c r="D726" i="58"/>
  <c r="F524" i="57"/>
  <c r="D270" i="58"/>
  <c r="E334" i="56"/>
  <c r="E174" i="58"/>
  <c r="E103" i="57"/>
  <c r="E441" i="40"/>
  <c r="E59" i="57"/>
  <c r="G1056" i="58"/>
  <c r="G962" i="40"/>
  <c r="F781" i="58"/>
  <c r="G1048" i="57"/>
  <c r="D866" i="54"/>
  <c r="G1073" i="40"/>
  <c r="E448" i="56"/>
  <c r="C910" i="54"/>
  <c r="E284" i="54"/>
  <c r="E391" i="54"/>
  <c r="C637" i="58"/>
  <c r="G82" i="40"/>
  <c r="F42" i="58"/>
  <c r="C278" i="40"/>
  <c r="D441" i="40"/>
  <c r="F1088" i="40"/>
  <c r="F1158" i="56"/>
  <c r="E405" i="54"/>
  <c r="C264" i="54"/>
  <c r="C441" i="56"/>
  <c r="F215" i="58"/>
  <c r="F94" i="58"/>
  <c r="C1024" i="54"/>
  <c r="F151" i="57"/>
  <c r="F1069" i="58"/>
  <c r="F240" i="40"/>
  <c r="C1175" i="54"/>
  <c r="G595" i="56"/>
  <c r="C729" i="57"/>
  <c r="C799" i="40"/>
  <c r="D1097" i="58"/>
  <c r="G1112" i="58"/>
  <c r="C1159" i="57"/>
  <c r="D311" i="40"/>
  <c r="C27" i="58"/>
  <c r="F1130" i="57"/>
  <c r="E160" i="40"/>
  <c r="G605" i="58"/>
  <c r="D904" i="57"/>
  <c r="C665" i="58"/>
  <c r="C668" i="54"/>
  <c r="F1012" i="57"/>
  <c r="D217" i="54"/>
  <c r="G548" i="57"/>
  <c r="F110" i="57"/>
  <c r="C741" i="40"/>
  <c r="F897" i="54"/>
  <c r="D1103" i="56"/>
  <c r="G639" i="57"/>
  <c r="D509" i="57"/>
  <c r="C194" i="58"/>
  <c r="D430" i="40"/>
  <c r="C154" i="40"/>
  <c r="D730" i="56"/>
  <c r="C1034" i="54"/>
  <c r="F115" i="40"/>
  <c r="F881" i="54"/>
  <c r="C417" i="54"/>
  <c r="G1005" i="58"/>
  <c r="F947" i="57"/>
  <c r="E893" i="54"/>
  <c r="E19" i="54"/>
  <c r="C297" i="40"/>
  <c r="F383" i="57"/>
  <c r="D977" i="56"/>
  <c r="D698" i="57"/>
  <c r="F806" i="57"/>
  <c r="G135" i="57"/>
  <c r="D1085" i="54"/>
  <c r="F33" i="57"/>
  <c r="F339" i="58"/>
  <c r="E155" i="56"/>
  <c r="G289" i="54"/>
  <c r="E44" i="54"/>
  <c r="D1123" i="54"/>
  <c r="C1117" i="40"/>
  <c r="D548" i="58"/>
  <c r="G261" i="58"/>
  <c r="D1121" i="58"/>
  <c r="E270" i="57"/>
  <c r="F416" i="56"/>
  <c r="E624" i="40"/>
  <c r="F954" i="57"/>
  <c r="F133" i="56"/>
  <c r="E398" i="57"/>
  <c r="D21" i="57"/>
  <c r="F289" i="40"/>
  <c r="G1041" i="56"/>
  <c r="D1004" i="58"/>
  <c r="F589" i="57"/>
  <c r="C697" i="56"/>
  <c r="E220" i="40"/>
  <c r="D1018" i="54"/>
  <c r="G93" i="54"/>
  <c r="D425" i="56"/>
  <c r="E239" i="58"/>
  <c r="F667" i="56"/>
  <c r="F1045" i="57"/>
  <c r="F966" i="40"/>
  <c r="G916" i="57"/>
  <c r="D1090" i="54"/>
  <c r="E457" i="56"/>
  <c r="G849" i="40"/>
  <c r="E463" i="58"/>
  <c r="F760" i="40"/>
  <c r="D136" i="54"/>
  <c r="D353" i="54"/>
  <c r="C676" i="56"/>
  <c r="D948" i="57"/>
  <c r="E644" i="54"/>
  <c r="C185" i="40"/>
  <c r="F667" i="58"/>
  <c r="G416" i="58"/>
  <c r="E586" i="57"/>
  <c r="E1128" i="54"/>
  <c r="C1183" i="40"/>
  <c r="C860" i="58"/>
  <c r="E91" i="40"/>
  <c r="E808" i="58"/>
  <c r="G177" i="58"/>
  <c r="F683" i="58"/>
  <c r="G1174" i="56"/>
  <c r="E952" i="57"/>
  <c r="F1177" i="54"/>
  <c r="E819" i="54"/>
  <c r="C1040" i="58"/>
  <c r="G633" i="57"/>
  <c r="F725" i="57"/>
  <c r="E880" i="57"/>
  <c r="E198" i="54"/>
  <c r="C632" i="57"/>
  <c r="D292" i="58"/>
  <c r="F903" i="58"/>
  <c r="E56" i="58"/>
  <c r="G1004" i="58"/>
  <c r="F83" i="40"/>
  <c r="D1118" i="54"/>
  <c r="G1078" i="54"/>
  <c r="D886" i="40"/>
  <c r="G613" i="58"/>
  <c r="G1137" i="58"/>
  <c r="F1045" i="40"/>
  <c r="E267" i="58"/>
  <c r="F255" i="40"/>
  <c r="G432" i="40"/>
  <c r="C574" i="57"/>
  <c r="G770" i="57"/>
  <c r="D972" i="56"/>
  <c r="G520" i="40"/>
  <c r="C654" i="40"/>
  <c r="G962" i="54"/>
  <c r="G912" i="40"/>
  <c r="G628" i="57"/>
  <c r="E273" i="40"/>
  <c r="E655" i="40"/>
  <c r="C1050" i="58"/>
  <c r="E249" i="54"/>
  <c r="D792" i="57"/>
  <c r="D157" i="40"/>
  <c r="F874" i="58"/>
  <c r="E881" i="54"/>
  <c r="C555" i="40"/>
  <c r="E776" i="54"/>
  <c r="E848" i="57"/>
  <c r="C1141" i="40"/>
  <c r="E1128" i="58"/>
  <c r="C119" i="54"/>
  <c r="D1157" i="57"/>
  <c r="C529" i="54"/>
  <c r="E290" i="58"/>
  <c r="F274" i="58"/>
  <c r="E1153" i="58"/>
  <c r="C920" i="40"/>
  <c r="E522" i="40"/>
  <c r="E1147" i="58"/>
  <c r="F619" i="40"/>
  <c r="C712" i="58"/>
  <c r="G780" i="57"/>
  <c r="E392" i="40"/>
  <c r="E981" i="57"/>
  <c r="F912" i="54"/>
  <c r="C258" i="40"/>
  <c r="F419" i="58"/>
  <c r="E126" i="56"/>
  <c r="F1140" i="40"/>
  <c r="D181" i="57"/>
  <c r="G700" i="58"/>
  <c r="E151" i="40"/>
  <c r="C1074" i="58"/>
  <c r="G1042" i="57"/>
  <c r="G840" i="58"/>
  <c r="D991" i="58"/>
  <c r="F1010" i="58"/>
  <c r="D73" i="57"/>
  <c r="D539" i="57"/>
  <c r="C748" i="40"/>
  <c r="F1024" i="56"/>
  <c r="G662" i="54"/>
  <c r="G996" i="57"/>
  <c r="G91" i="40"/>
  <c r="F710" i="58"/>
  <c r="C305" i="56"/>
  <c r="C56" i="56"/>
  <c r="F602" i="56"/>
  <c r="E92" i="40"/>
  <c r="D42" i="54"/>
  <c r="G1048" i="58"/>
  <c r="C261" i="40"/>
  <c r="G161" i="54"/>
  <c r="E734" i="40"/>
  <c r="C858" i="58"/>
  <c r="E1018" i="58"/>
  <c r="C934" i="40"/>
  <c r="G1030" i="54"/>
  <c r="F1174" i="58"/>
  <c r="F845" i="57"/>
  <c r="E666" i="54"/>
  <c r="G541" i="56"/>
  <c r="E1142" i="58"/>
  <c r="C1121" i="56"/>
  <c r="F1019" i="40"/>
  <c r="E600" i="54"/>
  <c r="F129" i="40"/>
  <c r="F450" i="40"/>
  <c r="F519" i="40"/>
  <c r="G617" i="54"/>
  <c r="G895" i="58"/>
  <c r="E976" i="54"/>
  <c r="C540" i="58"/>
  <c r="C1024" i="40"/>
  <c r="G1134" i="54"/>
  <c r="G1174" i="54"/>
  <c r="E1071" i="54"/>
  <c r="D341" i="57"/>
  <c r="F639" i="54"/>
  <c r="C1072" i="58"/>
  <c r="E440" i="58"/>
  <c r="E850" i="40"/>
  <c r="F750" i="40"/>
  <c r="F1048" i="40"/>
  <c r="F556" i="54"/>
  <c r="F958" i="57"/>
  <c r="C583" i="58"/>
  <c r="F811" i="40"/>
  <c r="D822" i="57"/>
  <c r="E146" i="40"/>
  <c r="C228" i="56"/>
  <c r="D356" i="56"/>
  <c r="G250" i="54"/>
  <c r="C895" i="58"/>
  <c r="D756" i="58"/>
  <c r="G188" i="58"/>
  <c r="F66" i="54"/>
  <c r="E1183" i="54"/>
  <c r="D701" i="58"/>
  <c r="G943" i="40"/>
  <c r="D1103" i="40"/>
  <c r="F520" i="58"/>
  <c r="G964" i="57"/>
  <c r="C983" i="57"/>
  <c r="G877" i="57"/>
  <c r="G598" i="57"/>
  <c r="E1122" i="56"/>
  <c r="F1080" i="54"/>
  <c r="D1114" i="54"/>
  <c r="C626" i="57"/>
  <c r="E138" i="54"/>
  <c r="D304" i="40"/>
  <c r="E188" i="54"/>
  <c r="G1087" i="58"/>
  <c r="D913" i="54"/>
  <c r="E35" i="57"/>
  <c r="F610" i="57"/>
  <c r="G88" i="57"/>
  <c r="D924" i="54"/>
  <c r="C962" i="56"/>
  <c r="F867" i="40"/>
  <c r="D278" i="58"/>
  <c r="D172" i="58"/>
  <c r="G219" i="40"/>
  <c r="D94" i="40"/>
  <c r="D432" i="57"/>
  <c r="E898" i="58"/>
  <c r="D887" i="57"/>
  <c r="D1187" i="57"/>
  <c r="D1200" i="56"/>
  <c r="G983" i="54"/>
  <c r="F559" i="58"/>
  <c r="D354" i="54"/>
  <c r="C219" i="57"/>
  <c r="E104" i="56"/>
  <c r="E851" i="54"/>
  <c r="G703" i="58"/>
  <c r="C556" i="58"/>
  <c r="D33" i="58"/>
  <c r="D382" i="57"/>
  <c r="E406" i="57"/>
  <c r="E262" i="57"/>
  <c r="G855" i="54"/>
  <c r="G879" i="40"/>
  <c r="F672" i="54"/>
  <c r="E146" i="57"/>
  <c r="D104" i="57"/>
  <c r="G518" i="57"/>
  <c r="E936" i="54"/>
  <c r="C164" i="56"/>
  <c r="F548" i="40"/>
  <c r="G404" i="58"/>
  <c r="G1145" i="40"/>
  <c r="F453" i="40"/>
  <c r="F511" i="58"/>
  <c r="D410" i="54"/>
  <c r="D663" i="56"/>
  <c r="C545" i="54"/>
  <c r="F1141" i="58"/>
  <c r="D596" i="54"/>
  <c r="F1088" i="57"/>
  <c r="E984" i="40"/>
  <c r="E105" i="58"/>
  <c r="C1045" i="40"/>
  <c r="G1071" i="57"/>
  <c r="G1164" i="40"/>
  <c r="E653" i="54"/>
  <c r="C832" i="54"/>
  <c r="F71" i="54"/>
  <c r="D928" i="57"/>
  <c r="D1167" i="56"/>
  <c r="G823" i="57"/>
  <c r="C517" i="40"/>
  <c r="G455" i="54"/>
  <c r="C674" i="40"/>
  <c r="E93" i="58"/>
  <c r="E110" i="57"/>
  <c r="C151" i="40"/>
  <c r="G863" i="57"/>
  <c r="D371" i="54"/>
  <c r="D48" i="40"/>
  <c r="C636" i="56"/>
  <c r="D721" i="54"/>
  <c r="F787" i="58"/>
  <c r="F461" i="58"/>
  <c r="G305" i="58"/>
  <c r="D1158" i="57"/>
  <c r="G372" i="40"/>
  <c r="G1133" i="40"/>
  <c r="F1068" i="58"/>
  <c r="E1115" i="56"/>
  <c r="F848" i="58"/>
  <c r="D147" i="56"/>
  <c r="G42" i="54"/>
  <c r="D1082" i="57"/>
  <c r="D436" i="57"/>
  <c r="C971" i="57"/>
  <c r="F387" i="40"/>
  <c r="C1158" i="58"/>
  <c r="D976" i="58"/>
  <c r="G389" i="58"/>
  <c r="C251" i="58"/>
  <c r="G82" i="58"/>
  <c r="C228" i="40"/>
  <c r="C398" i="56"/>
  <c r="G770" i="58"/>
  <c r="C692" i="40"/>
  <c r="D193" i="40"/>
  <c r="C1145" i="56"/>
  <c r="F80" i="58"/>
  <c r="E1077" i="40"/>
  <c r="G821" i="40"/>
  <c r="E720" i="40"/>
  <c r="D626" i="57"/>
  <c r="C927" i="56"/>
  <c r="F462" i="40"/>
  <c r="D1056" i="40"/>
  <c r="E287" i="40"/>
  <c r="E428" i="54"/>
  <c r="G63" i="40"/>
  <c r="G981" i="54"/>
  <c r="F1139" i="58"/>
  <c r="F64" i="58"/>
  <c r="D998" i="40"/>
  <c r="C835" i="40"/>
  <c r="E918" i="57"/>
  <c r="F216" i="57"/>
  <c r="C618" i="40"/>
  <c r="C1190" i="58"/>
  <c r="G656" i="54"/>
  <c r="G33" i="40"/>
  <c r="F507" i="57"/>
  <c r="F748" i="56"/>
  <c r="G196" i="54"/>
  <c r="F324" i="40"/>
  <c r="E774" i="40"/>
  <c r="E956" i="57"/>
  <c r="E440" i="54"/>
  <c r="C920" i="58"/>
  <c r="E348" i="57"/>
  <c r="G789" i="40"/>
  <c r="F933" i="57"/>
  <c r="E652" i="40"/>
  <c r="E407" i="57"/>
  <c r="C661" i="57"/>
  <c r="C60" i="54"/>
  <c r="D866" i="56"/>
  <c r="D720" i="56"/>
  <c r="E507" i="58"/>
  <c r="F903" i="56"/>
  <c r="E132" i="40"/>
  <c r="E877" i="58"/>
  <c r="E847" i="58"/>
  <c r="F604" i="40"/>
  <c r="F856" i="40"/>
  <c r="D141" i="57"/>
  <c r="E654" i="54"/>
  <c r="E863" i="54"/>
  <c r="F1008" i="57"/>
  <c r="C862" i="40"/>
  <c r="D685" i="58"/>
  <c r="G596" i="57"/>
  <c r="D559" i="57"/>
  <c r="G999" i="40"/>
  <c r="G178" i="58"/>
  <c r="C397" i="54"/>
  <c r="F1071" i="40"/>
  <c r="D603" i="40"/>
  <c r="C337" i="57"/>
  <c r="F1124" i="57"/>
  <c r="D975" i="40"/>
  <c r="E408" i="40"/>
  <c r="G866" i="40"/>
  <c r="F1197" i="40"/>
  <c r="G297" i="57"/>
  <c r="F326" i="58"/>
  <c r="F1047" i="57"/>
  <c r="D1081" i="58"/>
  <c r="C973" i="56"/>
  <c r="C704" i="57"/>
  <c r="G138" i="57"/>
  <c r="E647" i="58"/>
  <c r="F725" i="40"/>
  <c r="F849" i="40"/>
  <c r="G1046" i="54"/>
  <c r="D799" i="57"/>
  <c r="G739" i="57"/>
  <c r="C288" i="56"/>
  <c r="C933" i="58"/>
  <c r="E1065" i="40"/>
  <c r="D386" i="40"/>
  <c r="D1098" i="58"/>
  <c r="F242" i="40"/>
  <c r="E282" i="58"/>
  <c r="D854" i="40"/>
  <c r="E819" i="40"/>
  <c r="C234" i="40"/>
  <c r="E914" i="40"/>
  <c r="C152" i="56"/>
  <c r="F1007" i="40"/>
  <c r="C1121" i="57"/>
  <c r="F453" i="58"/>
  <c r="E59" i="54"/>
  <c r="C701" i="57"/>
  <c r="C452" i="40"/>
  <c r="C1062" i="40"/>
  <c r="G844" i="57"/>
  <c r="G733" i="57"/>
  <c r="G905" i="54"/>
  <c r="D886" i="58"/>
  <c r="C815" i="57"/>
  <c r="D868" i="57"/>
  <c r="E670" i="56"/>
  <c r="G1059" i="57"/>
  <c r="E554" i="58"/>
  <c r="C957" i="58"/>
  <c r="F337" i="40"/>
  <c r="D340" i="54"/>
  <c r="D222" i="56"/>
  <c r="F1017" i="58"/>
  <c r="C537" i="54"/>
  <c r="D895" i="40"/>
  <c r="G855" i="57"/>
  <c r="C1080" i="58"/>
  <c r="E521" i="58"/>
  <c r="F201" i="40"/>
  <c r="D1140" i="57"/>
  <c r="C1133" i="54"/>
  <c r="C733" i="40"/>
  <c r="C63" i="56"/>
  <c r="F330" i="40"/>
  <c r="D1112" i="58"/>
  <c r="C722" i="54"/>
  <c r="C886" i="56"/>
  <c r="G1074" i="54"/>
  <c r="C220" i="57"/>
  <c r="G423" i="40"/>
  <c r="E669" i="54"/>
  <c r="G222" i="58"/>
  <c r="E370" i="54"/>
  <c r="G776" i="54"/>
  <c r="F804" i="56"/>
  <c r="E25" i="57"/>
  <c r="C447" i="40"/>
  <c r="G959" i="54"/>
  <c r="G822" i="56"/>
  <c r="C1105" i="54"/>
  <c r="E359" i="54"/>
  <c r="E662" i="57"/>
  <c r="E573" i="58"/>
  <c r="C396" i="57"/>
  <c r="C767" i="40"/>
  <c r="C760" i="40"/>
  <c r="E649" i="57"/>
  <c r="E604" i="56"/>
  <c r="F820" i="40"/>
  <c r="F1090" i="58"/>
  <c r="D865" i="57"/>
  <c r="G891" i="58"/>
  <c r="G442" i="58"/>
  <c r="D1050" i="56"/>
  <c r="D59" i="57"/>
  <c r="C87" i="40"/>
  <c r="D637" i="40"/>
  <c r="C1119" i="40"/>
  <c r="F902" i="40"/>
  <c r="G514" i="58"/>
  <c r="C168" i="54"/>
  <c r="F161" i="40"/>
  <c r="G839" i="40"/>
  <c r="E1115" i="57"/>
  <c r="D731" i="58"/>
  <c r="C659" i="54"/>
  <c r="D1199" i="54"/>
  <c r="E860" i="57"/>
  <c r="D559" i="54"/>
  <c r="F556" i="56"/>
  <c r="E862" i="40"/>
  <c r="D391" i="58"/>
  <c r="E453" i="40"/>
  <c r="E420" i="54"/>
  <c r="E1136" i="58"/>
  <c r="G739" i="40"/>
  <c r="G35" i="54"/>
  <c r="E947" i="40"/>
  <c r="E603" i="56"/>
  <c r="G884" i="58"/>
  <c r="F343" i="58"/>
  <c r="C1131" i="56"/>
  <c r="F798" i="56"/>
  <c r="D1135" i="40"/>
  <c r="F901" i="57"/>
  <c r="D459" i="56"/>
  <c r="E1148" i="40"/>
  <c r="C629" i="57"/>
  <c r="D809" i="40"/>
  <c r="G39" i="57"/>
  <c r="F790" i="57"/>
  <c r="E49" i="58"/>
  <c r="E539" i="57"/>
  <c r="G573" i="58"/>
  <c r="C603" i="56"/>
  <c r="E211" i="56"/>
  <c r="D666" i="40"/>
  <c r="F883" i="58"/>
  <c r="D809" i="57"/>
  <c r="F20" i="57"/>
  <c r="F801" i="57"/>
  <c r="E384" i="57"/>
  <c r="C631" i="56"/>
  <c r="C791" i="58"/>
  <c r="C1132" i="40"/>
  <c r="C280" i="54"/>
  <c r="C1128" i="40"/>
  <c r="G43" i="40"/>
  <c r="C336" i="40"/>
  <c r="F237" i="40"/>
  <c r="G264" i="58"/>
  <c r="F236" i="56"/>
  <c r="C968" i="54"/>
  <c r="E227" i="54"/>
  <c r="D202" i="40"/>
  <c r="C463" i="57"/>
  <c r="C31" i="40"/>
  <c r="F1000" i="40"/>
  <c r="E429" i="54"/>
  <c r="C681" i="54"/>
  <c r="C782" i="57"/>
  <c r="G1013" i="54"/>
  <c r="D338" i="58"/>
  <c r="G1161" i="58"/>
  <c r="F654" i="40"/>
  <c r="E171" i="56"/>
  <c r="G769" i="58"/>
  <c r="G163" i="57"/>
  <c r="E987" i="40"/>
  <c r="E615" i="40"/>
  <c r="D1115" i="40"/>
  <c r="C1007" i="58"/>
  <c r="G731" i="40"/>
  <c r="D918" i="40"/>
  <c r="G1141" i="40"/>
  <c r="F1117" i="40"/>
  <c r="D819" i="57"/>
  <c r="C28" i="57"/>
  <c r="C809" i="58"/>
  <c r="E162" i="40"/>
  <c r="E759" i="56"/>
  <c r="D832" i="54"/>
  <c r="C190" i="57"/>
  <c r="G586" i="58"/>
  <c r="G969" i="54"/>
  <c r="G633" i="58"/>
  <c r="D64" i="58"/>
  <c r="F105" i="54"/>
  <c r="G144" i="40"/>
  <c r="G47" i="54"/>
  <c r="E904" i="40"/>
  <c r="C546" i="56"/>
  <c r="E599" i="57"/>
  <c r="D638" i="40"/>
  <c r="D1171" i="57"/>
  <c r="D841" i="54"/>
  <c r="E459" i="56"/>
  <c r="D417" i="40"/>
  <c r="F27" i="56"/>
  <c r="C636" i="54"/>
  <c r="F810" i="57"/>
  <c r="C19" i="57"/>
  <c r="C711" i="58"/>
  <c r="D395" i="54"/>
  <c r="F1011" i="56"/>
  <c r="G118" i="57"/>
  <c r="G699" i="40"/>
  <c r="E867" i="58"/>
  <c r="E1193" i="56"/>
  <c r="G726" i="57"/>
  <c r="E1100" i="57"/>
  <c r="G529" i="40"/>
  <c r="E1187" i="58"/>
  <c r="G864" i="40"/>
  <c r="C1085" i="40"/>
  <c r="F699" i="58"/>
  <c r="F1171" i="54"/>
  <c r="C401" i="40"/>
  <c r="D840" i="40"/>
  <c r="E354" i="40"/>
  <c r="F842" i="40"/>
  <c r="E727" i="57"/>
  <c r="C508" i="58"/>
  <c r="G1021" i="57"/>
  <c r="E967" i="58"/>
  <c r="D616" i="40"/>
  <c r="D1007" i="58"/>
  <c r="F1003" i="40"/>
  <c r="G21" i="58"/>
  <c r="G75" i="58"/>
  <c r="G1123" i="57"/>
  <c r="F1054" i="40"/>
  <c r="C692" i="54"/>
  <c r="D836" i="57"/>
  <c r="F637" i="58"/>
  <c r="E445" i="40"/>
  <c r="E1198" i="57"/>
  <c r="C1163" i="57"/>
  <c r="G281" i="58"/>
  <c r="F753" i="56"/>
  <c r="E884" i="54"/>
  <c r="E98" i="57"/>
  <c r="F245" i="40"/>
  <c r="D181" i="40"/>
  <c r="F883" i="57"/>
  <c r="C1133" i="58"/>
  <c r="C1014" i="40"/>
  <c r="C981" i="58"/>
  <c r="E1087" i="40"/>
  <c r="C90" i="56"/>
  <c r="E845" i="57"/>
  <c r="C174" i="40"/>
  <c r="C42" i="40"/>
  <c r="E959" i="54"/>
  <c r="F28" i="54"/>
  <c r="E622" i="57"/>
  <c r="C462" i="56"/>
  <c r="C103" i="40"/>
  <c r="G95" i="57"/>
  <c r="G852" i="57"/>
  <c r="D840" i="57"/>
  <c r="E728" i="54"/>
  <c r="C1037" i="57"/>
  <c r="F102" i="54"/>
  <c r="E462" i="58"/>
  <c r="C786" i="56"/>
  <c r="D879" i="54"/>
  <c r="E827" i="57"/>
  <c r="D689" i="57"/>
  <c r="F659" i="40"/>
  <c r="F97" i="40"/>
  <c r="G358" i="40"/>
  <c r="D1058" i="54"/>
  <c r="E1045" i="57"/>
  <c r="G290" i="40"/>
  <c r="D774" i="40"/>
  <c r="E648" i="58"/>
  <c r="F576" i="57"/>
  <c r="D1087" i="54"/>
  <c r="G528" i="40"/>
  <c r="G380" i="58"/>
  <c r="F63" i="40"/>
  <c r="E99" i="57"/>
  <c r="D1139" i="40"/>
  <c r="G938" i="57"/>
  <c r="C107" i="57"/>
  <c r="C1143" i="40"/>
  <c r="E372" i="57"/>
  <c r="D192" i="40"/>
  <c r="C297" i="58"/>
  <c r="G887" i="40"/>
  <c r="C452" i="58"/>
  <c r="G411" i="56"/>
  <c r="E716" i="54"/>
  <c r="F802" i="40"/>
  <c r="E1154" i="40"/>
  <c r="E995" i="40"/>
  <c r="E133" i="57"/>
  <c r="E1063" i="58"/>
  <c r="D288" i="54"/>
  <c r="G335" i="57"/>
  <c r="D94" i="54"/>
  <c r="D1085" i="56"/>
  <c r="E169" i="57"/>
  <c r="G102" i="58"/>
  <c r="G433" i="40"/>
  <c r="G382" i="57"/>
  <c r="G682" i="58"/>
  <c r="E518" i="54"/>
  <c r="G1048" i="40"/>
  <c r="D332" i="58"/>
  <c r="C254" i="58"/>
  <c r="C43" i="57"/>
  <c r="C350" i="57"/>
  <c r="E928" i="40"/>
  <c r="F876" i="58"/>
  <c r="F896" i="57"/>
  <c r="F228" i="57"/>
  <c r="D1005" i="56"/>
  <c r="G628" i="58"/>
  <c r="E1090" i="54"/>
  <c r="D168" i="57"/>
  <c r="F584" i="57"/>
  <c r="C417" i="56"/>
  <c r="C619" i="58"/>
  <c r="D223" i="57"/>
  <c r="F455" i="57"/>
  <c r="C308" i="56"/>
  <c r="E823" i="40"/>
  <c r="F437" i="57"/>
  <c r="D174" i="57"/>
  <c r="E437" i="56"/>
  <c r="G177" i="56"/>
  <c r="C162" i="40"/>
  <c r="F744" i="40"/>
  <c r="G1000" i="57"/>
  <c r="D768" i="54"/>
  <c r="G279" i="56"/>
  <c r="F738" i="57"/>
  <c r="G1163" i="57"/>
  <c r="E672" i="54"/>
  <c r="D1081" i="54"/>
  <c r="D561" i="40"/>
  <c r="G956" i="57"/>
  <c r="C540" i="54"/>
  <c r="D797" i="58"/>
  <c r="G445" i="58"/>
  <c r="C334" i="40"/>
  <c r="F710" i="40"/>
  <c r="C1124" i="57"/>
  <c r="F943" i="40"/>
  <c r="E171" i="54"/>
  <c r="G113" i="58"/>
  <c r="C172" i="58"/>
  <c r="E889" i="54"/>
  <c r="D305" i="40"/>
  <c r="C747" i="54"/>
  <c r="C276" i="57"/>
  <c r="D550" i="57"/>
  <c r="F1004" i="57"/>
  <c r="F1168" i="40"/>
  <c r="D338" i="57"/>
  <c r="D157" i="58"/>
  <c r="G1063" i="56"/>
  <c r="F684" i="40"/>
  <c r="G561" i="57"/>
  <c r="E1087" i="58"/>
  <c r="F1041" i="57"/>
  <c r="C567" i="58"/>
  <c r="G539" i="57"/>
  <c r="E690" i="56"/>
  <c r="F912" i="58"/>
  <c r="E924" i="58"/>
  <c r="G762" i="40"/>
  <c r="E869" i="56"/>
  <c r="C234" i="54"/>
  <c r="D609" i="40"/>
  <c r="C515" i="54"/>
  <c r="E462" i="40"/>
  <c r="F735" i="40"/>
  <c r="D88" i="57"/>
  <c r="G268" i="58"/>
  <c r="D623" i="54"/>
  <c r="C558" i="57"/>
  <c r="E1040" i="54"/>
  <c r="G624" i="54"/>
  <c r="D30" i="58"/>
  <c r="F950" i="58"/>
  <c r="D770" i="54"/>
  <c r="E19" i="57"/>
  <c r="G287" i="54"/>
  <c r="F1038" i="56"/>
  <c r="F933" i="56"/>
  <c r="E131" i="54"/>
  <c r="D389" i="56"/>
  <c r="C155" i="40"/>
  <c r="E405" i="56"/>
  <c r="D1167" i="58"/>
  <c r="C932" i="54"/>
  <c r="C1087" i="40"/>
  <c r="C868" i="58"/>
  <c r="E547" i="40"/>
  <c r="E425" i="40"/>
  <c r="F1117" i="56"/>
  <c r="G57" i="58"/>
  <c r="E379" i="57"/>
  <c r="G986" i="57"/>
  <c r="G279" i="54"/>
  <c r="F620" i="40"/>
  <c r="G510" i="57"/>
  <c r="C964" i="54"/>
  <c r="D119" i="58"/>
  <c r="D641" i="58"/>
  <c r="E578" i="40"/>
  <c r="E711" i="58"/>
  <c r="F233" i="58"/>
  <c r="C836" i="57"/>
  <c r="C510" i="40"/>
  <c r="D528" i="56"/>
  <c r="D864" i="58"/>
  <c r="C824" i="58"/>
  <c r="F557" i="56"/>
  <c r="C840" i="54"/>
  <c r="D402" i="56"/>
  <c r="C986" i="54"/>
  <c r="F995" i="57"/>
  <c r="D128" i="54"/>
  <c r="F100" i="57"/>
  <c r="F891" i="40"/>
  <c r="G180" i="40"/>
  <c r="E19" i="40"/>
  <c r="E117" i="58"/>
  <c r="G255" i="58"/>
  <c r="C1123" i="54"/>
  <c r="E404" i="56"/>
  <c r="D1083" i="57"/>
  <c r="G22" i="40"/>
  <c r="G780" i="58"/>
  <c r="E984" i="57"/>
  <c r="C1061" i="58"/>
  <c r="D877" i="57"/>
  <c r="D439" i="57"/>
  <c r="C974" i="40"/>
  <c r="F1009" i="58"/>
  <c r="E666" i="40"/>
  <c r="E977" i="40"/>
  <c r="D669" i="58"/>
  <c r="G171" i="54"/>
  <c r="F718" i="56"/>
  <c r="D328" i="56"/>
  <c r="C251" i="57"/>
  <c r="E177" i="56"/>
  <c r="F856" i="57"/>
  <c r="D173" i="40"/>
  <c r="F936" i="58"/>
  <c r="D55" i="57"/>
  <c r="G887" i="54"/>
  <c r="D189" i="40"/>
  <c r="D684" i="40"/>
  <c r="D605" i="40"/>
  <c r="E1125" i="40"/>
  <c r="F401" i="57"/>
  <c r="F515" i="58"/>
  <c r="G89" i="57"/>
  <c r="E857" i="40"/>
  <c r="C769" i="57"/>
  <c r="F992" i="40"/>
  <c r="G526" i="57"/>
  <c r="D1003" i="57"/>
  <c r="G794" i="57"/>
  <c r="C107" i="54"/>
  <c r="C805" i="57"/>
  <c r="F1115" i="40"/>
  <c r="C71" i="54"/>
  <c r="C829" i="58"/>
  <c r="C459" i="57"/>
  <c r="D20" i="40"/>
  <c r="F1125" i="57"/>
  <c r="D850" i="40"/>
  <c r="C516" i="54"/>
  <c r="E1112" i="58"/>
  <c r="C1044" i="40"/>
  <c r="G764" i="57"/>
  <c r="G616" i="40"/>
  <c r="F803" i="40"/>
  <c r="E970" i="54"/>
  <c r="E1030" i="40"/>
  <c r="D1043" i="54"/>
  <c r="G328" i="40"/>
  <c r="D637" i="57"/>
  <c r="C203" i="40"/>
  <c r="E62" i="54"/>
  <c r="G420" i="54"/>
  <c r="C892" i="54"/>
  <c r="G794" i="54"/>
  <c r="F720" i="58"/>
  <c r="D1165" i="54"/>
  <c r="C966" i="57"/>
  <c r="E65" i="58"/>
  <c r="E642" i="58"/>
  <c r="F1028" i="56"/>
  <c r="G1146" i="40"/>
  <c r="G57" i="54"/>
  <c r="C223" i="57"/>
  <c r="F826" i="54"/>
  <c r="D775" i="40"/>
  <c r="G124" i="58"/>
  <c r="F1133" i="54"/>
  <c r="G916" i="56"/>
  <c r="F651" i="58"/>
  <c r="D1134" i="56"/>
  <c r="C792" i="58"/>
  <c r="D718" i="58"/>
  <c r="D990" i="54"/>
  <c r="E943" i="54"/>
  <c r="G926" i="56"/>
  <c r="F69" i="57"/>
  <c r="D369" i="57"/>
  <c r="E653" i="57"/>
  <c r="D516" i="54"/>
  <c r="D37" i="54"/>
  <c r="G48" i="58"/>
  <c r="C404" i="58"/>
  <c r="E800" i="57"/>
  <c r="E653" i="40"/>
  <c r="F999" i="56"/>
  <c r="F525" i="40"/>
  <c r="E355" i="57"/>
  <c r="E270" i="40"/>
  <c r="D249" i="40"/>
  <c r="D818" i="58"/>
  <c r="C724" i="54"/>
  <c r="G520" i="54"/>
  <c r="C816" i="40"/>
  <c r="D899" i="58"/>
  <c r="E163" i="40"/>
  <c r="G400" i="57"/>
  <c r="D341" i="58"/>
  <c r="C848" i="54"/>
  <c r="F702" i="58"/>
  <c r="D551" i="54"/>
  <c r="F1199" i="58"/>
  <c r="G577" i="56"/>
  <c r="E145" i="40"/>
  <c r="D1147" i="57"/>
  <c r="D218" i="40"/>
  <c r="G763" i="57"/>
  <c r="E824" i="57"/>
  <c r="F463" i="58"/>
  <c r="G966" i="40"/>
  <c r="D1095" i="40"/>
  <c r="F1137" i="54"/>
  <c r="E226" i="58"/>
  <c r="G1087" i="57"/>
  <c r="G430" i="57"/>
  <c r="E847" i="40"/>
  <c r="D891" i="40"/>
  <c r="E544" i="54"/>
  <c r="F459" i="54"/>
  <c r="C905" i="54"/>
  <c r="E311" i="54"/>
  <c r="E204" i="54"/>
  <c r="E1192" i="54"/>
  <c r="F539" i="54"/>
  <c r="G617" i="56"/>
  <c r="G958" i="40"/>
  <c r="F538" i="40"/>
  <c r="C418" i="57"/>
  <c r="G31" i="57"/>
  <c r="C1134" i="40"/>
  <c r="G744" i="40"/>
  <c r="F43" i="54"/>
  <c r="C95" i="58"/>
  <c r="D1051" i="58"/>
  <c r="E1027" i="54"/>
  <c r="G509" i="40"/>
  <c r="G302" i="40"/>
  <c r="D661" i="58"/>
  <c r="C59" i="40"/>
  <c r="F383" i="40"/>
  <c r="C118" i="58"/>
  <c r="C232" i="58"/>
  <c r="E38" i="58"/>
  <c r="D1013" i="40"/>
  <c r="E1086" i="54"/>
  <c r="D232" i="40"/>
  <c r="G670" i="58"/>
  <c r="C720" i="58"/>
  <c r="G549" i="56"/>
  <c r="D623" i="57"/>
  <c r="F632" i="54"/>
  <c r="E952" i="40"/>
  <c r="G408" i="57"/>
  <c r="C1020" i="40"/>
  <c r="G106" i="57"/>
  <c r="F464" i="57"/>
  <c r="E155" i="40"/>
  <c r="G997" i="40"/>
  <c r="C1147" i="57"/>
  <c r="D891" i="58"/>
  <c r="C86" i="58"/>
  <c r="F575" i="40"/>
  <c r="E592" i="58"/>
  <c r="C962" i="57"/>
  <c r="C964" i="40"/>
  <c r="F214" i="40"/>
  <c r="G229" i="56"/>
  <c r="D74" i="57"/>
  <c r="C511" i="57"/>
  <c r="C24" i="57"/>
  <c r="D879" i="58"/>
  <c r="E1151" i="40"/>
  <c r="D1062" i="58"/>
  <c r="E181" i="40"/>
  <c r="G119" i="57"/>
  <c r="F1169" i="58"/>
  <c r="C790" i="40"/>
  <c r="F873" i="57"/>
  <c r="D759" i="56"/>
  <c r="C739" i="54"/>
  <c r="F783" i="40"/>
  <c r="C394" i="57"/>
  <c r="E100" i="54"/>
  <c r="G413" i="57"/>
  <c r="E865" i="56"/>
  <c r="G361" i="54"/>
  <c r="F519" i="57"/>
  <c r="F637" i="56"/>
  <c r="E1062" i="40"/>
  <c r="D1148" i="56"/>
  <c r="G727" i="54"/>
  <c r="D546" i="40"/>
  <c r="E712" i="54"/>
  <c r="C1115" i="58"/>
  <c r="F1155" i="58"/>
  <c r="F1083" i="57"/>
  <c r="G1157" i="40"/>
  <c r="D275" i="40"/>
  <c r="E1075" i="57"/>
  <c r="F38" i="57"/>
  <c r="C1185" i="56"/>
  <c r="G1040" i="58"/>
  <c r="D893" i="40"/>
  <c r="F329" i="58"/>
  <c r="G1098" i="40"/>
  <c r="F989" i="58"/>
  <c r="G92" i="40"/>
  <c r="C545" i="58"/>
  <c r="C1144" i="40"/>
  <c r="F742" i="40"/>
  <c r="C1038" i="57"/>
  <c r="C918" i="54"/>
  <c r="G219" i="57"/>
  <c r="D723" i="54"/>
  <c r="C774" i="40"/>
  <c r="D255" i="40"/>
  <c r="G694" i="58"/>
  <c r="E944" i="54"/>
  <c r="D798" i="57"/>
  <c r="F43" i="57"/>
  <c r="C282" i="40"/>
  <c r="G990" i="40"/>
  <c r="D977" i="58"/>
  <c r="E866" i="57"/>
  <c r="F276" i="57"/>
  <c r="F194" i="57"/>
  <c r="D969" i="58"/>
  <c r="E688" i="54"/>
  <c r="D674" i="58"/>
  <c r="D649" i="40"/>
  <c r="D1058" i="58"/>
  <c r="C986" i="57"/>
  <c r="G668" i="57"/>
  <c r="F420" i="40"/>
  <c r="D537" i="54"/>
  <c r="F730" i="57"/>
  <c r="C1051" i="57"/>
  <c r="F1114" i="57"/>
  <c r="E1163" i="56"/>
  <c r="G813" i="58"/>
  <c r="D578" i="56"/>
  <c r="E551" i="56"/>
  <c r="E96" i="58"/>
  <c r="D1043" i="58"/>
  <c r="E526" i="58"/>
  <c r="C949" i="57"/>
  <c r="D851" i="57"/>
  <c r="D1196" i="40"/>
  <c r="C987" i="58"/>
  <c r="D640" i="40"/>
  <c r="G36" i="40"/>
  <c r="G1098" i="57"/>
  <c r="E595" i="40"/>
  <c r="F1098" i="58"/>
  <c r="C392" i="54"/>
  <c r="D885" i="56"/>
  <c r="G829" i="40"/>
  <c r="E1200" i="58"/>
  <c r="D26" i="40"/>
  <c r="E419" i="40"/>
  <c r="C1091" i="40"/>
  <c r="D1115" i="57"/>
  <c r="F508" i="57"/>
  <c r="F402" i="40"/>
  <c r="D86" i="57"/>
  <c r="F362" i="54"/>
  <c r="F694" i="40"/>
  <c r="G1166" i="40"/>
  <c r="G800" i="58"/>
  <c r="C866" i="58"/>
  <c r="G376" i="40"/>
  <c r="G984" i="40"/>
  <c r="D87" i="58"/>
  <c r="F688" i="57"/>
  <c r="F398" i="54"/>
  <c r="F462" i="57"/>
  <c r="D279" i="57"/>
  <c r="F930" i="57"/>
  <c r="E110" i="54"/>
  <c r="C237" i="54"/>
  <c r="D760" i="58"/>
  <c r="F41" i="58"/>
  <c r="E625" i="40"/>
  <c r="F863" i="58"/>
  <c r="C679" i="54"/>
  <c r="E1042" i="56"/>
  <c r="F612" i="58"/>
  <c r="F281" i="57"/>
  <c r="F1193" i="40"/>
  <c r="D765" i="40"/>
  <c r="G540" i="54"/>
  <c r="D55" i="54"/>
  <c r="E615" i="57"/>
  <c r="E1058" i="40"/>
  <c r="D825" i="40"/>
  <c r="D1105" i="40"/>
  <c r="G919" i="58"/>
  <c r="E606" i="56"/>
  <c r="E1052" i="56"/>
  <c r="D900" i="54"/>
  <c r="D877" i="54"/>
  <c r="F383" i="58"/>
  <c r="F748" i="57"/>
  <c r="G679" i="40"/>
  <c r="E508" i="58"/>
  <c r="D1044" i="58"/>
  <c r="G414" i="54"/>
  <c r="G324" i="58"/>
  <c r="G1146" i="56"/>
  <c r="G1038" i="54"/>
  <c r="G351" i="56"/>
  <c r="G764" i="58"/>
  <c r="G866" i="57"/>
  <c r="G298" i="57"/>
  <c r="E570" i="57"/>
  <c r="C340" i="58"/>
  <c r="F217" i="57"/>
  <c r="F249" i="54"/>
  <c r="D599" i="40"/>
  <c r="C763" i="58"/>
  <c r="G328" i="57"/>
  <c r="G737" i="58"/>
  <c r="E355" i="56"/>
  <c r="G679" i="58"/>
  <c r="C239" i="57"/>
  <c r="G1123" i="40"/>
  <c r="G106" i="58"/>
  <c r="G1031" i="57"/>
  <c r="D514" i="56"/>
  <c r="E1072" i="57"/>
  <c r="D1086" i="56"/>
  <c r="C765" i="58"/>
  <c r="G666" i="54"/>
  <c r="F232" i="56"/>
  <c r="E606" i="40"/>
  <c r="D262" i="54"/>
  <c r="C744" i="40"/>
  <c r="E842" i="54"/>
  <c r="C299" i="40"/>
  <c r="F834" i="40"/>
  <c r="C114" i="58"/>
  <c r="F138" i="40"/>
  <c r="G329" i="40"/>
  <c r="E83" i="58"/>
  <c r="E528" i="58"/>
  <c r="D711" i="40"/>
  <c r="E342" i="58"/>
  <c r="D859" i="54"/>
  <c r="F171" i="58"/>
  <c r="G1006" i="40"/>
  <c r="G1155" i="40"/>
  <c r="D964" i="57"/>
  <c r="F29" i="57"/>
  <c r="F898" i="57"/>
  <c r="G692" i="57"/>
  <c r="C283" i="40"/>
  <c r="E445" i="56"/>
  <c r="E687" i="54"/>
  <c r="D877" i="40"/>
  <c r="C445" i="54"/>
  <c r="G827" i="40"/>
  <c r="E1056" i="57"/>
  <c r="F1163" i="40"/>
  <c r="F265" i="57"/>
  <c r="G755" i="58"/>
  <c r="D405" i="40"/>
  <c r="E155" i="54"/>
  <c r="E1170" i="57"/>
  <c r="D240" i="40"/>
  <c r="F1137" i="58"/>
  <c r="F723" i="40"/>
  <c r="F990" i="40"/>
  <c r="F328" i="40"/>
  <c r="E437" i="40"/>
  <c r="F821" i="40"/>
  <c r="G1176" i="58"/>
  <c r="C1144" i="58"/>
  <c r="C999" i="40"/>
  <c r="E1162" i="40"/>
  <c r="G724" i="54"/>
  <c r="E821" i="58"/>
  <c r="E459" i="40"/>
  <c r="C1190" i="57"/>
  <c r="C1142" i="58"/>
  <c r="G799" i="54"/>
  <c r="C1119" i="57"/>
  <c r="G174" i="57"/>
  <c r="G841" i="57"/>
  <c r="G1071" i="58"/>
  <c r="F81" i="58"/>
  <c r="G898" i="40"/>
  <c r="D737" i="56"/>
  <c r="F836" i="58"/>
  <c r="C611" i="56"/>
  <c r="E578" i="58"/>
  <c r="F1049" i="56"/>
  <c r="G699" i="56"/>
  <c r="E1036" i="58"/>
  <c r="E242" i="58"/>
  <c r="G1131" i="58"/>
  <c r="D594" i="54"/>
  <c r="E740" i="54"/>
  <c r="E1046" i="40"/>
  <c r="G750" i="40"/>
  <c r="E356" i="58"/>
  <c r="F1146" i="57"/>
  <c r="F776" i="58"/>
  <c r="C449" i="40"/>
  <c r="E545" i="58"/>
  <c r="D778" i="40"/>
  <c r="G971" i="58"/>
  <c r="D968" i="40"/>
  <c r="G649" i="40"/>
  <c r="C706" i="58"/>
  <c r="E1156" i="56"/>
  <c r="D909" i="57"/>
  <c r="C990" i="40"/>
  <c r="E878" i="54"/>
  <c r="E1095" i="57"/>
  <c r="C650" i="57"/>
  <c r="G1053" i="58"/>
  <c r="E1186" i="58"/>
  <c r="C298" i="40"/>
  <c r="E1186" i="57"/>
  <c r="G169" i="57"/>
  <c r="D1019" i="56"/>
  <c r="F791" i="56"/>
  <c r="D1137" i="57"/>
  <c r="C1070" i="58"/>
  <c r="C29" i="40"/>
  <c r="F1041" i="40"/>
  <c r="E913" i="56"/>
  <c r="F894" i="40"/>
  <c r="G782" i="40"/>
  <c r="G1010" i="56"/>
  <c r="D31" i="57"/>
  <c r="E733" i="40"/>
  <c r="F128" i="56"/>
  <c r="G431" i="40"/>
  <c r="F1031" i="57"/>
  <c r="G373" i="57"/>
  <c r="G779" i="54"/>
  <c r="E1127" i="40"/>
  <c r="F57" i="40"/>
  <c r="G1192" i="40"/>
  <c r="G531" i="54"/>
  <c r="C110" i="40"/>
  <c r="G735" i="57"/>
  <c r="C946" i="54"/>
  <c r="E868" i="40"/>
  <c r="G281" i="57"/>
  <c r="E344" i="40"/>
  <c r="F537" i="58"/>
  <c r="G102" i="40"/>
  <c r="C764" i="40"/>
  <c r="G728" i="54"/>
  <c r="C144" i="56"/>
  <c r="C333" i="58"/>
  <c r="F332" i="40"/>
  <c r="D998" i="58"/>
  <c r="E960" i="40"/>
  <c r="G370" i="58"/>
  <c r="G834" i="40"/>
  <c r="F1091" i="54"/>
  <c r="E427" i="54"/>
  <c r="F779" i="57"/>
  <c r="D152" i="54"/>
  <c r="C1004" i="40"/>
  <c r="G682" i="57"/>
  <c r="G919" i="54"/>
  <c r="G709" i="57"/>
  <c r="D1059" i="40"/>
  <c r="G812" i="58"/>
  <c r="F900" i="57"/>
  <c r="G1086" i="54"/>
  <c r="C938" i="58"/>
  <c r="F888" i="40"/>
  <c r="F899" i="57"/>
  <c r="D952" i="58"/>
  <c r="G1067" i="54"/>
  <c r="C1168" i="40"/>
  <c r="F963" i="40"/>
  <c r="G182" i="54"/>
  <c r="D1091" i="57"/>
  <c r="G599" i="56"/>
  <c r="F427" i="40"/>
  <c r="D861" i="58"/>
  <c r="D779" i="58"/>
  <c r="D68" i="58"/>
  <c r="F770" i="58"/>
  <c r="F944" i="40"/>
  <c r="C386" i="40"/>
  <c r="F409" i="40"/>
  <c r="D375" i="40"/>
  <c r="C576" i="54"/>
  <c r="D558" i="58"/>
  <c r="E172" i="57"/>
  <c r="E1104" i="57"/>
  <c r="F141" i="58"/>
  <c r="E118" i="57"/>
  <c r="G1113" i="40"/>
  <c r="C839" i="56"/>
  <c r="E169" i="40"/>
  <c r="F22" i="54"/>
  <c r="C1118" i="56"/>
  <c r="G448" i="56"/>
  <c r="E632" i="40"/>
  <c r="D1035" i="57"/>
  <c r="F819" i="54"/>
  <c r="G425" i="57"/>
  <c r="E948" i="40"/>
  <c r="E359" i="57"/>
  <c r="E201" i="57"/>
  <c r="C116" i="58"/>
  <c r="E1041" i="40"/>
  <c r="D1031" i="40"/>
  <c r="F678" i="56"/>
  <c r="G513" i="57"/>
  <c r="C550" i="57"/>
  <c r="E958" i="54"/>
  <c r="D325" i="57"/>
  <c r="G976" i="58"/>
  <c r="F1018" i="56"/>
  <c r="F936" i="40"/>
  <c r="G858" i="57"/>
  <c r="E282" i="54"/>
  <c r="E225" i="57"/>
  <c r="G1034" i="58"/>
  <c r="D555" i="40"/>
  <c r="G775" i="57"/>
  <c r="D397" i="57"/>
  <c r="F95" i="54"/>
  <c r="F539" i="40"/>
  <c r="F945" i="54"/>
  <c r="C558" i="40"/>
  <c r="E1067" i="40"/>
  <c r="G67" i="56"/>
  <c r="G694" i="40"/>
  <c r="D749" i="58"/>
  <c r="E1140" i="57"/>
  <c r="G283" i="58"/>
  <c r="D191" i="57"/>
  <c r="C985" i="57"/>
  <c r="G174" i="54"/>
  <c r="G1168" i="40"/>
  <c r="D28" i="57"/>
  <c r="E885" i="58"/>
  <c r="G600" i="40"/>
  <c r="E764" i="54"/>
  <c r="G1191" i="58"/>
  <c r="F629" i="56"/>
  <c r="C1161" i="54"/>
  <c r="D526" i="40"/>
  <c r="D747" i="58"/>
  <c r="D450" i="40"/>
  <c r="C49" i="58"/>
  <c r="C602" i="57"/>
  <c r="E164" i="40"/>
  <c r="E380" i="57"/>
  <c r="G1066" i="54"/>
  <c r="C162" i="57"/>
  <c r="E1071" i="40"/>
  <c r="C924" i="40"/>
  <c r="F1066" i="56"/>
  <c r="F731" i="56"/>
  <c r="C1122" i="58"/>
  <c r="D1072" i="56"/>
  <c r="G987" i="56"/>
  <c r="C278" i="58"/>
  <c r="G173" i="40"/>
  <c r="G940" i="40"/>
  <c r="D211" i="57"/>
  <c r="F531" i="54"/>
  <c r="D1008" i="56"/>
  <c r="C723" i="57"/>
  <c r="D676" i="54"/>
  <c r="G37" i="57"/>
  <c r="C48" i="56"/>
  <c r="D1146" i="54"/>
  <c r="D602" i="54"/>
  <c r="C325" i="57"/>
  <c r="G865" i="56"/>
  <c r="F1009" i="57"/>
  <c r="C900" i="58"/>
  <c r="C330" i="54"/>
  <c r="G931" i="58"/>
  <c r="C406" i="57"/>
  <c r="C450" i="54"/>
  <c r="F794" i="56"/>
  <c r="E1051" i="57"/>
  <c r="C919" i="40"/>
  <c r="G801" i="54"/>
  <c r="D419" i="40"/>
  <c r="G363" i="58"/>
  <c r="G705" i="56"/>
  <c r="E1022" i="40"/>
  <c r="F1036" i="40"/>
  <c r="G328" i="54"/>
  <c r="C1115" i="40"/>
  <c r="G638" i="54"/>
  <c r="D604" i="57"/>
  <c r="E339" i="56"/>
  <c r="E169" i="58"/>
  <c r="D966" i="40"/>
  <c r="F276" i="54"/>
  <c r="D423" i="57"/>
  <c r="C1033" i="56"/>
  <c r="C369" i="57"/>
  <c r="C575" i="57"/>
  <c r="F299" i="40"/>
  <c r="D458" i="40"/>
  <c r="G663" i="58"/>
  <c r="E410" i="40"/>
  <c r="C64" i="57"/>
  <c r="F406" i="40"/>
  <c r="F641" i="54"/>
  <c r="C145" i="40"/>
  <c r="G746" i="40"/>
  <c r="G541" i="40"/>
  <c r="E459" i="54"/>
  <c r="F1157" i="40"/>
  <c r="C298" i="56"/>
  <c r="D1065" i="54"/>
  <c r="F181" i="54"/>
  <c r="E226" i="57"/>
  <c r="F24" i="57"/>
  <c r="G928" i="54"/>
  <c r="F1030" i="57"/>
  <c r="E369" i="54"/>
  <c r="E152" i="54"/>
  <c r="E350" i="40"/>
  <c r="F433" i="54"/>
  <c r="F919" i="57"/>
  <c r="F305" i="40"/>
  <c r="G1070" i="57"/>
  <c r="C1144" i="54"/>
  <c r="D716" i="57"/>
  <c r="F736" i="58"/>
  <c r="F35" i="58"/>
  <c r="E78" i="57"/>
  <c r="E932" i="56"/>
  <c r="F226" i="56"/>
  <c r="E766" i="40"/>
  <c r="G531" i="40"/>
  <c r="F275" i="57"/>
  <c r="C794" i="56"/>
  <c r="E1078" i="40"/>
  <c r="F25" i="57"/>
  <c r="G401" i="57"/>
  <c r="G893" i="54"/>
  <c r="G343" i="58"/>
  <c r="E602" i="54"/>
  <c r="D695" i="58"/>
  <c r="C1143" i="58"/>
  <c r="F910" i="54"/>
  <c r="E195" i="57"/>
  <c r="E1093" i="58"/>
  <c r="G835" i="57"/>
  <c r="D556" i="54"/>
  <c r="G685" i="56"/>
  <c r="C111" i="40"/>
  <c r="F267" i="57"/>
  <c r="G591" i="40"/>
  <c r="F944" i="58"/>
  <c r="G991" i="57"/>
  <c r="F957" i="40"/>
  <c r="F1184" i="58"/>
  <c r="D342" i="54"/>
  <c r="E684" i="54"/>
  <c r="F1155" i="56"/>
  <c r="F257" i="40"/>
  <c r="F348" i="40"/>
  <c r="F401" i="56"/>
  <c r="C746" i="58"/>
  <c r="C206" i="57"/>
  <c r="F264" i="57"/>
  <c r="E1061" i="54"/>
  <c r="C334" i="58"/>
  <c r="E397" i="54"/>
  <c r="F234" i="40"/>
  <c r="C998" i="57"/>
  <c r="E1102" i="56"/>
  <c r="D861" i="57"/>
  <c r="C146" i="54"/>
  <c r="F1136" i="40"/>
  <c r="D907" i="54"/>
  <c r="C66" i="58"/>
  <c r="D889" i="40"/>
  <c r="E421" i="40"/>
  <c r="D704" i="58"/>
  <c r="F615" i="40"/>
  <c r="C153" i="58"/>
  <c r="F991" i="57"/>
  <c r="C102" i="40"/>
  <c r="D1109" i="40"/>
  <c r="F333" i="54"/>
  <c r="G282" i="57"/>
  <c r="F433" i="40"/>
  <c r="D547" i="57"/>
  <c r="C353" i="56"/>
  <c r="D129" i="57"/>
  <c r="D547" i="56"/>
  <c r="F941" i="57"/>
  <c r="G832" i="40"/>
  <c r="F1169" i="56"/>
  <c r="G604" i="57"/>
  <c r="F1082" i="57"/>
  <c r="G453" i="57"/>
  <c r="F301" i="40"/>
  <c r="C861" i="58"/>
  <c r="C1113" i="40"/>
  <c r="E450" i="57"/>
  <c r="E1167" i="57"/>
  <c r="D942" i="56"/>
  <c r="F538" i="54"/>
  <c r="F1020" i="57"/>
  <c r="E1028" i="54"/>
  <c r="C678" i="56"/>
  <c r="G921" i="57"/>
  <c r="D1151" i="57"/>
  <c r="E342" i="40"/>
  <c r="C539" i="54"/>
  <c r="C972" i="40"/>
  <c r="D284" i="58"/>
  <c r="D954" i="57"/>
  <c r="F731" i="54"/>
  <c r="F614" i="40"/>
  <c r="G643" i="58"/>
  <c r="C615" i="54"/>
  <c r="E935" i="57"/>
  <c r="C752" i="40"/>
  <c r="C649" i="57"/>
  <c r="F830" i="40"/>
  <c r="C124" i="57"/>
  <c r="D815" i="58"/>
  <c r="C221" i="54"/>
  <c r="E173" i="40"/>
  <c r="E746" i="40"/>
  <c r="D912" i="57"/>
  <c r="G152" i="57"/>
  <c r="G168" i="57"/>
  <c r="F438" i="58"/>
  <c r="E278" i="54"/>
  <c r="C794" i="58"/>
  <c r="D723" i="40"/>
  <c r="G117" i="40"/>
  <c r="E424" i="56"/>
  <c r="G173" i="54"/>
  <c r="G382" i="56"/>
  <c r="C327" i="54"/>
  <c r="F1119" i="56"/>
  <c r="C95" i="40"/>
  <c r="G630" i="57"/>
  <c r="D101" i="40"/>
  <c r="C665" i="57"/>
  <c r="D657" i="40"/>
  <c r="F893" i="56"/>
  <c r="F1136" i="56"/>
  <c r="C583" i="56"/>
  <c r="D1120" i="40"/>
  <c r="G863" i="58"/>
  <c r="G616" i="56"/>
  <c r="C1090" i="54"/>
  <c r="F958" i="58"/>
  <c r="C791" i="40"/>
  <c r="C265" i="54"/>
  <c r="C964" i="58"/>
  <c r="G211" i="54"/>
  <c r="C208" i="54"/>
  <c r="E168" i="54"/>
  <c r="G525" i="54"/>
  <c r="E331" i="56"/>
  <c r="E411" i="40"/>
  <c r="G45" i="57"/>
  <c r="F535" i="57"/>
  <c r="G528" i="58"/>
  <c r="F690" i="58"/>
  <c r="F358" i="56"/>
  <c r="F264" i="56"/>
  <c r="F880" i="57"/>
  <c r="E269" i="57"/>
  <c r="G784" i="58"/>
  <c r="C900" i="57"/>
  <c r="E523" i="57"/>
  <c r="C289" i="56"/>
  <c r="C255" i="58"/>
  <c r="F415" i="54"/>
  <c r="G45" i="58"/>
  <c r="D443" i="40"/>
  <c r="F784" i="54"/>
  <c r="G900" i="58"/>
  <c r="E698" i="40"/>
  <c r="F216" i="56"/>
  <c r="C274" i="57"/>
  <c r="E1142" i="57"/>
  <c r="E1057" i="54"/>
  <c r="G748" i="54"/>
  <c r="C379" i="58"/>
  <c r="F526" i="56"/>
  <c r="C1098" i="58"/>
  <c r="G105" i="58"/>
  <c r="G597" i="56"/>
  <c r="D615" i="58"/>
  <c r="G614" i="40"/>
  <c r="C365" i="40"/>
  <c r="G716" i="57"/>
  <c r="G66" i="40"/>
  <c r="G112" i="58"/>
  <c r="F371" i="57"/>
  <c r="D156" i="54"/>
  <c r="G867" i="58"/>
  <c r="E237" i="58"/>
  <c r="E662" i="40"/>
  <c r="C461" i="54"/>
  <c r="C369" i="40"/>
  <c r="F329" i="57"/>
  <c r="E1069" i="57"/>
  <c r="F723" i="56"/>
  <c r="E704" i="54"/>
  <c r="F717" i="54"/>
  <c r="D1095" i="58"/>
  <c r="C743" i="54"/>
  <c r="E282" i="57"/>
  <c r="E745" i="54"/>
  <c r="C830" i="58"/>
  <c r="F1004" i="58"/>
  <c r="F363" i="40"/>
  <c r="G861" i="56"/>
  <c r="G269" i="58"/>
  <c r="E849" i="57"/>
  <c r="F190" i="56"/>
  <c r="D290" i="56"/>
  <c r="G812" i="57"/>
  <c r="C304" i="58"/>
  <c r="G580" i="40"/>
  <c r="F87" i="56"/>
  <c r="F846" i="58"/>
  <c r="E899" i="40"/>
  <c r="E119" i="57"/>
  <c r="D256" i="57"/>
  <c r="C327" i="58"/>
  <c r="G966" i="57"/>
  <c r="C377" i="56"/>
  <c r="F1073" i="57"/>
  <c r="D1157" i="58"/>
  <c r="D205" i="40"/>
  <c r="F856" i="54"/>
  <c r="E1160" i="57"/>
  <c r="D1156" i="58"/>
  <c r="F793" i="57"/>
  <c r="F818" i="40"/>
  <c r="C1109" i="40"/>
  <c r="C401" i="54"/>
  <c r="C520" i="40"/>
  <c r="D1169" i="40"/>
  <c r="F1200" i="57"/>
  <c r="F561" i="40"/>
  <c r="E721" i="57"/>
  <c r="D551" i="40"/>
  <c r="E232" i="57"/>
  <c r="E762" i="40"/>
  <c r="E176" i="57"/>
  <c r="G448" i="57"/>
  <c r="G117" i="54"/>
  <c r="C672" i="57"/>
  <c r="E140" i="58"/>
  <c r="C1191" i="40"/>
  <c r="C202" i="57"/>
  <c r="C336" i="56"/>
  <c r="D419" i="56"/>
  <c r="E191" i="58"/>
  <c r="D884" i="57"/>
  <c r="D1081" i="57"/>
  <c r="G768" i="40"/>
  <c r="D701" i="54"/>
  <c r="F426" i="57"/>
  <c r="E852" i="57"/>
  <c r="F880" i="40"/>
  <c r="F801" i="54"/>
  <c r="G338" i="56"/>
  <c r="D339" i="54"/>
  <c r="F899" i="56"/>
  <c r="G1065" i="54"/>
  <c r="C752" i="57"/>
  <c r="F111" i="57"/>
  <c r="F744" i="56"/>
  <c r="C1048" i="40"/>
  <c r="D415" i="40"/>
  <c r="E726" i="40"/>
  <c r="F907" i="40"/>
  <c r="E461" i="58"/>
  <c r="E906" i="57"/>
  <c r="C831" i="58"/>
  <c r="C676" i="58"/>
  <c r="G922" i="57"/>
  <c r="G766" i="57"/>
  <c r="G144" i="54"/>
  <c r="D730" i="54"/>
  <c r="C883" i="56"/>
  <c r="C33" i="56"/>
  <c r="E360" i="58"/>
  <c r="G778" i="54"/>
  <c r="C192" i="58"/>
  <c r="C754" i="58"/>
  <c r="F510" i="57"/>
  <c r="D460" i="54"/>
  <c r="F103" i="57"/>
  <c r="E514" i="54"/>
  <c r="F544" i="40"/>
  <c r="F1022" i="58"/>
  <c r="C1053" i="58"/>
  <c r="C282" i="57"/>
  <c r="D409" i="40"/>
  <c r="D158" i="58"/>
  <c r="G614" i="57"/>
  <c r="G801" i="58"/>
  <c r="E989" i="58"/>
  <c r="E741" i="58"/>
  <c r="D1111" i="56"/>
  <c r="E790" i="40"/>
  <c r="D734" i="40"/>
  <c r="F144" i="56"/>
  <c r="E402" i="56"/>
  <c r="F976" i="40"/>
  <c r="D781" i="56"/>
  <c r="F241" i="40"/>
  <c r="C185" i="57"/>
  <c r="E804" i="40"/>
  <c r="D420" i="57"/>
  <c r="D1199" i="40"/>
  <c r="C261" i="57"/>
  <c r="F972" i="54"/>
  <c r="G451" i="58"/>
  <c r="E600" i="57"/>
  <c r="G986" i="40"/>
  <c r="C838" i="40"/>
  <c r="G934" i="57"/>
  <c r="E81" i="40"/>
  <c r="G266" i="56"/>
  <c r="F537" i="40"/>
  <c r="E1099" i="56"/>
  <c r="C936" i="54"/>
  <c r="G414" i="58"/>
  <c r="F286" i="40"/>
  <c r="D429" i="40"/>
  <c r="F564" i="58"/>
  <c r="D131" i="57"/>
  <c r="D407" i="57"/>
  <c r="E564" i="58"/>
  <c r="E1170" i="54"/>
  <c r="C1118" i="40"/>
  <c r="D925" i="58"/>
  <c r="G922" i="54"/>
  <c r="C1005" i="58"/>
  <c r="F415" i="40"/>
  <c r="F372" i="58"/>
  <c r="F679" i="58"/>
  <c r="D414" i="40"/>
  <c r="C268" i="40"/>
  <c r="F853" i="40"/>
  <c r="C852" i="40"/>
  <c r="D64" i="40"/>
  <c r="F41" i="56"/>
  <c r="G310" i="54"/>
  <c r="E792" i="40"/>
  <c r="E661" i="57"/>
  <c r="F206" i="58"/>
  <c r="E173" i="57"/>
  <c r="F107" i="57"/>
  <c r="G890" i="40"/>
  <c r="G80" i="40"/>
  <c r="D458" i="58"/>
  <c r="D670" i="40"/>
  <c r="D81" i="57"/>
  <c r="D146" i="58"/>
  <c r="G666" i="57"/>
  <c r="D327" i="40"/>
  <c r="D415" i="57"/>
  <c r="F94" i="57"/>
  <c r="E194" i="57"/>
  <c r="E376" i="58"/>
  <c r="D1028" i="57"/>
  <c r="D996" i="54"/>
  <c r="G331" i="57"/>
  <c r="C149" i="40"/>
  <c r="D977" i="57"/>
  <c r="E803" i="58"/>
  <c r="C861" i="57"/>
  <c r="C722" i="57"/>
  <c r="G423" i="57"/>
  <c r="F794" i="57"/>
  <c r="C950" i="40"/>
  <c r="F1110" i="58"/>
  <c r="G402" i="58"/>
  <c r="F809" i="57"/>
  <c r="D870" i="40"/>
  <c r="G407" i="58"/>
  <c r="G869" i="58"/>
  <c r="F569" i="54"/>
  <c r="G806" i="40"/>
  <c r="E842" i="58"/>
  <c r="F998" i="40"/>
  <c r="F96" i="54"/>
  <c r="F267" i="40"/>
  <c r="E1034" i="54"/>
  <c r="G1096" i="40"/>
  <c r="E974" i="40"/>
  <c r="G90" i="57"/>
  <c r="D1010" i="40"/>
  <c r="C1060" i="57"/>
  <c r="D305" i="56"/>
  <c r="E1184" i="58"/>
  <c r="D719" i="57"/>
  <c r="E979" i="57"/>
  <c r="E954" i="58"/>
  <c r="E170" i="40"/>
  <c r="C1003" i="54"/>
  <c r="F661" i="56"/>
  <c r="D751" i="40"/>
  <c r="D821" i="54"/>
  <c r="C1072" i="54"/>
  <c r="D726" i="57"/>
  <c r="E950" i="58"/>
  <c r="D512" i="57"/>
  <c r="G1028" i="58"/>
  <c r="D885" i="57"/>
  <c r="D265" i="56"/>
  <c r="E686" i="57"/>
  <c r="F824" i="57"/>
  <c r="E332" i="56"/>
  <c r="D1159" i="40"/>
  <c r="G330" i="40"/>
  <c r="C672" i="58"/>
  <c r="D933" i="57"/>
  <c r="F408" i="40"/>
  <c r="F823" i="58"/>
  <c r="F806" i="56"/>
  <c r="D337" i="57"/>
  <c r="D227" i="40"/>
  <c r="C906" i="57"/>
  <c r="D257" i="57"/>
  <c r="F439" i="58"/>
  <c r="G151" i="54"/>
  <c r="C1071" i="56"/>
  <c r="E309" i="58"/>
  <c r="C673" i="58"/>
  <c r="E539" i="54"/>
  <c r="D799" i="40"/>
  <c r="D788" i="40"/>
  <c r="F908" i="56"/>
  <c r="D791" i="40"/>
  <c r="G100" i="57"/>
  <c r="C728" i="40"/>
  <c r="F869" i="40"/>
  <c r="E1144" i="54"/>
  <c r="C18" i="57"/>
  <c r="E421" i="57"/>
  <c r="G658" i="40"/>
  <c r="E416" i="56"/>
  <c r="D803" i="57"/>
  <c r="C770" i="58"/>
  <c r="E296" i="40"/>
  <c r="F83" i="57"/>
  <c r="E675" i="57"/>
  <c r="D598" i="57"/>
  <c r="E915" i="56"/>
  <c r="F120" i="40"/>
  <c r="D676" i="57"/>
  <c r="F1086" i="54"/>
  <c r="D387" i="40"/>
  <c r="C1086" i="40"/>
  <c r="D203" i="58"/>
  <c r="E1041" i="58"/>
  <c r="E1088" i="56"/>
  <c r="C260" i="40"/>
  <c r="D751" i="58"/>
  <c r="C163" i="40"/>
  <c r="G362" i="58"/>
  <c r="F539" i="58"/>
  <c r="C997" i="40"/>
  <c r="G22" i="56"/>
  <c r="F1011" i="57"/>
  <c r="F1059" i="56"/>
  <c r="F945" i="56"/>
  <c r="E1129" i="54"/>
  <c r="D1064" i="58"/>
  <c r="C202" i="40"/>
  <c r="G1006" i="54"/>
  <c r="C862" i="58"/>
  <c r="F992" i="54"/>
  <c r="D1010" i="54"/>
  <c r="G359" i="57"/>
  <c r="F100" i="54"/>
  <c r="C1191" i="56"/>
  <c r="C931" i="58"/>
  <c r="G267" i="54"/>
  <c r="G233" i="54"/>
  <c r="G191" i="58"/>
  <c r="E181" i="54"/>
  <c r="D738" i="57"/>
  <c r="F1006" i="40"/>
  <c r="F977" i="56"/>
  <c r="C254" i="57"/>
  <c r="C627" i="40"/>
  <c r="D974" i="57"/>
  <c r="D849" i="56"/>
  <c r="E189" i="57"/>
  <c r="G33" i="58"/>
  <c r="G156" i="58"/>
  <c r="D860" i="58"/>
  <c r="G650" i="58"/>
  <c r="D1184" i="57"/>
  <c r="G197" i="40"/>
  <c r="F736" i="40"/>
  <c r="F526" i="57"/>
  <c r="D1084" i="54"/>
  <c r="C586" i="58"/>
  <c r="F1081" i="40"/>
  <c r="E793" i="40"/>
  <c r="D785" i="40"/>
  <c r="C720" i="40"/>
  <c r="C835" i="58"/>
  <c r="G349" i="58"/>
  <c r="F930" i="58"/>
  <c r="G661" i="40"/>
  <c r="F538" i="57"/>
  <c r="F1110" i="54"/>
  <c r="G66" i="58"/>
  <c r="G52" i="40"/>
  <c r="E1065" i="56"/>
  <c r="E159" i="40"/>
  <c r="C778" i="57"/>
  <c r="G909" i="58"/>
  <c r="C751" i="57"/>
  <c r="E1003" i="56"/>
  <c r="C812" i="58"/>
  <c r="D45" i="40"/>
  <c r="D283" i="58"/>
  <c r="D844" i="40"/>
  <c r="C774" i="57"/>
  <c r="C745" i="57"/>
  <c r="D132" i="40"/>
  <c r="D178" i="40"/>
  <c r="G537" i="57"/>
  <c r="F1177" i="40"/>
  <c r="G960" i="58"/>
  <c r="E739" i="54"/>
  <c r="D833" i="40"/>
  <c r="E1137" i="56"/>
  <c r="C1092" i="56"/>
  <c r="F39" i="54"/>
  <c r="G674" i="40"/>
  <c r="F38" i="56"/>
  <c r="F75" i="56"/>
  <c r="E70" i="57"/>
  <c r="G279" i="57"/>
  <c r="D216" i="57"/>
  <c r="E302" i="56"/>
  <c r="E844" i="57"/>
  <c r="E1027" i="57"/>
  <c r="E193" i="40"/>
  <c r="G749" i="54"/>
  <c r="F250" i="57"/>
  <c r="F180" i="57"/>
  <c r="E48" i="57"/>
  <c r="E703" i="57"/>
  <c r="D66" i="57"/>
  <c r="D110" i="58"/>
  <c r="G1154" i="40"/>
  <c r="C784" i="40"/>
  <c r="E902" i="58"/>
  <c r="C687" i="57"/>
  <c r="F1059" i="57"/>
  <c r="F336" i="40"/>
  <c r="E370" i="40"/>
  <c r="D850" i="58"/>
  <c r="G121" i="40"/>
  <c r="F510" i="54"/>
  <c r="C954" i="57"/>
  <c r="E1011" i="40"/>
  <c r="F678" i="57"/>
  <c r="G568" i="54"/>
  <c r="D586" i="40"/>
  <c r="D597" i="57"/>
  <c r="G717" i="58"/>
  <c r="G736" i="58"/>
  <c r="C834" i="58"/>
  <c r="C728" i="58"/>
  <c r="F1168" i="57"/>
  <c r="E633" i="58"/>
  <c r="D852" i="57"/>
  <c r="G1049" i="40"/>
  <c r="E531" i="58"/>
  <c r="E1155" i="56"/>
  <c r="C1129" i="56"/>
  <c r="D910" i="40"/>
  <c r="F423" i="40"/>
  <c r="F428" i="57"/>
  <c r="G669" i="58"/>
  <c r="E862" i="57"/>
  <c r="D150" i="54"/>
  <c r="D259" i="58"/>
  <c r="G576" i="57"/>
  <c r="G564" i="58"/>
  <c r="E925" i="57"/>
  <c r="C975" i="57"/>
  <c r="G133" i="54"/>
  <c r="E1097" i="57"/>
  <c r="G116" i="57"/>
  <c r="F1066" i="40"/>
  <c r="G1133" i="54"/>
  <c r="F784" i="58"/>
  <c r="C736" i="56"/>
  <c r="D1085" i="40"/>
  <c r="E1060" i="57"/>
  <c r="G639" i="40"/>
  <c r="G1145" i="58"/>
  <c r="D1112" i="57"/>
  <c r="D281" i="58"/>
  <c r="E195" i="40"/>
  <c r="G871" i="40"/>
  <c r="D663" i="40"/>
  <c r="C914" i="40"/>
  <c r="C873" i="57"/>
  <c r="F743" i="57"/>
  <c r="E752" i="40"/>
  <c r="E733" i="57"/>
  <c r="F935" i="58"/>
  <c r="E719" i="54"/>
  <c r="D182" i="57"/>
  <c r="C391" i="40"/>
  <c r="G1095" i="58"/>
  <c r="E393" i="40"/>
  <c r="D1112" i="40"/>
  <c r="C985" i="40"/>
  <c r="E198" i="57"/>
  <c r="C628" i="57"/>
  <c r="G1044" i="40"/>
  <c r="G624" i="57"/>
  <c r="G762" i="57"/>
  <c r="F964" i="56"/>
  <c r="E602" i="58"/>
  <c r="D182" i="58"/>
  <c r="F115" i="58"/>
  <c r="E183" i="40"/>
  <c r="D361" i="57"/>
  <c r="C610" i="57"/>
  <c r="D862" i="57"/>
  <c r="D644" i="54"/>
  <c r="C132" i="56"/>
  <c r="E371" i="56"/>
  <c r="F709" i="57"/>
  <c r="D720" i="57"/>
  <c r="F1136" i="54"/>
  <c r="E292" i="57"/>
  <c r="E641" i="40"/>
  <c r="G297" i="58"/>
  <c r="D443" i="56"/>
  <c r="D541" i="57"/>
  <c r="E870" i="54"/>
  <c r="F212" i="56"/>
  <c r="D266" i="57"/>
  <c r="G507" i="58"/>
  <c r="G354" i="58"/>
  <c r="C311" i="57"/>
  <c r="C655" i="58"/>
  <c r="F965" i="40"/>
  <c r="C413" i="40"/>
  <c r="D871" i="40"/>
  <c r="C688" i="58"/>
  <c r="G510" i="56"/>
  <c r="G665" i="57"/>
  <c r="F705" i="57"/>
  <c r="E1048" i="40"/>
  <c r="F1122" i="58"/>
  <c r="C699" i="57"/>
  <c r="G620" i="58"/>
  <c r="G1075" i="54"/>
  <c r="F698" i="40"/>
  <c r="F512" i="57"/>
  <c r="E1070" i="54"/>
  <c r="D161" i="57"/>
  <c r="C182" i="56"/>
  <c r="F604" i="56"/>
  <c r="G1107" i="58"/>
  <c r="F129" i="56"/>
  <c r="F1139" i="57"/>
  <c r="F1063" i="58"/>
  <c r="G907" i="57"/>
  <c r="F611" i="57"/>
  <c r="C836" i="58"/>
  <c r="D390" i="40"/>
  <c r="D577" i="40"/>
  <c r="D1174" i="54"/>
  <c r="C270" i="56"/>
  <c r="G925" i="58"/>
  <c r="G600" i="58"/>
  <c r="E696" i="40"/>
  <c r="E765" i="58"/>
  <c r="C803" i="58"/>
  <c r="C1069" i="57"/>
  <c r="G215" i="57"/>
  <c r="F621" i="57"/>
  <c r="F1122" i="57"/>
  <c r="D161" i="58"/>
  <c r="D811" i="57"/>
  <c r="E105" i="57"/>
  <c r="C1030" i="58"/>
  <c r="D63" i="58"/>
  <c r="E296" i="58"/>
  <c r="G596" i="56"/>
  <c r="F333" i="57"/>
  <c r="C669" i="40"/>
  <c r="G329" i="58"/>
  <c r="C213" i="56"/>
  <c r="G1122" i="40"/>
  <c r="D688" i="58"/>
  <c r="C211" i="54"/>
  <c r="G1147" i="58"/>
  <c r="E218" i="57"/>
  <c r="E1076" i="40"/>
  <c r="G967" i="40"/>
  <c r="F821" i="54"/>
  <c r="E992" i="57"/>
  <c r="F977" i="57"/>
  <c r="C285" i="57"/>
  <c r="D394" i="58"/>
  <c r="G973" i="56"/>
  <c r="E797" i="57"/>
  <c r="F393" i="40"/>
  <c r="E991" i="57"/>
  <c r="F129" i="57"/>
  <c r="E854" i="56"/>
  <c r="D1192" i="58"/>
  <c r="D508" i="57"/>
  <c r="G1089" i="40"/>
  <c r="C524" i="57"/>
  <c r="C841" i="57"/>
  <c r="C91" i="54"/>
  <c r="G25" i="40"/>
  <c r="E861" i="57"/>
  <c r="G850" i="56"/>
  <c r="G1021" i="40"/>
  <c r="E1164" i="58"/>
  <c r="G371" i="54"/>
  <c r="D732" i="54"/>
  <c r="G1083" i="56"/>
  <c r="D395" i="40"/>
  <c r="E99" i="40"/>
  <c r="G1018" i="58"/>
  <c r="C416" i="57"/>
  <c r="G880" i="57"/>
  <c r="G1050" i="40"/>
  <c r="F912" i="56"/>
  <c r="D144" i="57"/>
  <c r="D205" i="56"/>
  <c r="F965" i="58"/>
  <c r="E423" i="40"/>
  <c r="G830" i="40"/>
  <c r="E369" i="40"/>
  <c r="D178" i="58"/>
  <c r="E432" i="40"/>
  <c r="D423" i="40"/>
  <c r="D127" i="40"/>
  <c r="D889" i="54"/>
  <c r="F1124" i="54"/>
  <c r="D1074" i="57"/>
  <c r="D737" i="40"/>
  <c r="F738" i="58"/>
  <c r="F448" i="40"/>
  <c r="D728" i="58"/>
  <c r="G511" i="58"/>
  <c r="D384" i="57"/>
  <c r="C818" i="58"/>
  <c r="E797" i="40"/>
  <c r="E201" i="40"/>
  <c r="C957" i="40"/>
  <c r="E333" i="58"/>
  <c r="F192" i="54"/>
  <c r="F774" i="58"/>
  <c r="D964" i="40"/>
  <c r="F508" i="40"/>
  <c r="E924" i="56"/>
  <c r="D988" i="57"/>
  <c r="F1071" i="54"/>
  <c r="E237" i="40"/>
  <c r="G185" i="54"/>
  <c r="G257" i="57"/>
  <c r="G779" i="58"/>
  <c r="D436" i="54"/>
  <c r="F395" i="40"/>
  <c r="C1003" i="57"/>
  <c r="G779" i="57"/>
  <c r="C779" i="40"/>
  <c r="E732" i="40"/>
  <c r="C1028" i="56"/>
  <c r="D1171" i="40"/>
  <c r="D965" i="40"/>
  <c r="D1083" i="40"/>
  <c r="C310" i="58"/>
  <c r="E1010" i="58"/>
  <c r="E550" i="40"/>
  <c r="D811" i="54"/>
  <c r="C121" i="57"/>
  <c r="G1105" i="40"/>
  <c r="G693" i="57"/>
  <c r="E1130" i="40"/>
  <c r="F1199" i="57"/>
  <c r="E960" i="58"/>
  <c r="G612" i="57"/>
  <c r="F809" i="40"/>
  <c r="D258" i="40"/>
  <c r="F1126" i="56"/>
  <c r="D751" i="57"/>
  <c r="D804" i="40"/>
  <c r="F1153" i="58"/>
  <c r="E713" i="54"/>
  <c r="E974" i="57"/>
  <c r="G1031" i="40"/>
  <c r="D331" i="40"/>
  <c r="G1051" i="54"/>
  <c r="D551" i="57"/>
  <c r="G1081" i="58"/>
  <c r="D640" i="54"/>
  <c r="D134" i="58"/>
  <c r="C819" i="57"/>
  <c r="C813" i="58"/>
  <c r="G980" i="40"/>
  <c r="F992" i="58"/>
  <c r="F896" i="54"/>
  <c r="C1054" i="57"/>
  <c r="D641" i="40"/>
  <c r="C1035" i="56"/>
  <c r="C677" i="57"/>
  <c r="C809" i="56"/>
  <c r="E998" i="58"/>
  <c r="C1100" i="57"/>
  <c r="F404" i="40"/>
  <c r="F978" i="40"/>
  <c r="E405" i="40"/>
  <c r="G802" i="40"/>
  <c r="C239" i="54"/>
  <c r="E144" i="40"/>
  <c r="C1167" i="57"/>
  <c r="G348" i="40"/>
  <c r="C1176" i="57"/>
  <c r="D790" i="54"/>
  <c r="G1126" i="58"/>
  <c r="D1064" i="40"/>
  <c r="D155" i="40"/>
  <c r="E677" i="57"/>
  <c r="E535" i="40"/>
  <c r="C275" i="40"/>
  <c r="G341" i="40"/>
  <c r="G682" i="56"/>
  <c r="G695" i="40"/>
  <c r="F360" i="57"/>
  <c r="F733" i="57"/>
  <c r="C669" i="58"/>
  <c r="C269" i="40"/>
  <c r="C303" i="58"/>
  <c r="C1196" i="57"/>
  <c r="F281" i="54"/>
  <c r="G1098" i="58"/>
  <c r="D89" i="58"/>
  <c r="E238" i="58"/>
  <c r="E590" i="58"/>
  <c r="F1046" i="40"/>
  <c r="D896" i="54"/>
  <c r="G424" i="40"/>
  <c r="E650" i="56"/>
  <c r="D524" i="57"/>
  <c r="F1135" i="40"/>
  <c r="E565" i="57"/>
  <c r="E943" i="57"/>
  <c r="E280" i="56"/>
  <c r="D152" i="58"/>
  <c r="G893" i="58"/>
  <c r="C863" i="40"/>
  <c r="C1193" i="57"/>
  <c r="G1076" i="57"/>
  <c r="F278" i="57"/>
  <c r="C999" i="54"/>
  <c r="F594" i="57"/>
  <c r="C441" i="40"/>
  <c r="G285" i="58"/>
  <c r="E404" i="40"/>
  <c r="E714" i="56"/>
  <c r="E951" i="54"/>
  <c r="F1094" i="57"/>
  <c r="E342" i="56"/>
  <c r="D1165" i="40"/>
  <c r="G558" i="54"/>
  <c r="C238" i="56"/>
  <c r="D1044" i="57"/>
  <c r="G876" i="57"/>
  <c r="E182" i="58"/>
  <c r="C29" i="54"/>
  <c r="F1185" i="40"/>
  <c r="E93" i="57"/>
  <c r="D771" i="57"/>
  <c r="E1069" i="40"/>
  <c r="G1078" i="57"/>
  <c r="E205" i="54"/>
  <c r="D261" i="40"/>
  <c r="F1140" i="58"/>
  <c r="G1170" i="58"/>
  <c r="F364" i="54"/>
  <c r="F1058" i="57"/>
  <c r="G808" i="40"/>
  <c r="C1087" i="56"/>
  <c r="G225" i="58"/>
  <c r="F405" i="58"/>
  <c r="C386" i="56"/>
  <c r="G123" i="58"/>
  <c r="D564" i="40"/>
  <c r="F981" i="56"/>
  <c r="G103" i="57"/>
  <c r="C221" i="40"/>
  <c r="G813" i="56"/>
  <c r="C777" i="58"/>
  <c r="G701" i="54"/>
  <c r="F544" i="54"/>
  <c r="E39" i="58"/>
  <c r="E613" i="57"/>
  <c r="D703" i="40"/>
  <c r="E751" i="57"/>
  <c r="G155" i="54"/>
  <c r="E148" i="40"/>
  <c r="F730" i="58"/>
  <c r="G214" i="54"/>
  <c r="F797" i="54"/>
  <c r="F167" i="40"/>
  <c r="E1131" i="58"/>
  <c r="D257" i="40"/>
  <c r="F1085" i="40"/>
  <c r="F282" i="40"/>
  <c r="G1161" i="56"/>
  <c r="D648" i="58"/>
  <c r="F1045" i="56"/>
  <c r="D728" i="40"/>
  <c r="G403" i="56"/>
  <c r="D100" i="40"/>
  <c r="D1120" i="54"/>
  <c r="E777" i="40"/>
  <c r="G213" i="57"/>
  <c r="E1026" i="58"/>
  <c r="C536" i="57"/>
  <c r="C419" i="40"/>
  <c r="C803" i="40"/>
  <c r="E458" i="58"/>
  <c r="C1054" i="40"/>
  <c r="E853" i="57"/>
  <c r="F779" i="40"/>
  <c r="C362" i="40"/>
  <c r="F1186" i="56"/>
  <c r="E160" i="57"/>
  <c r="D125" i="40"/>
  <c r="G371" i="56"/>
  <c r="G647" i="57"/>
  <c r="E919" i="58"/>
  <c r="C1140" i="57"/>
  <c r="D398" i="58"/>
  <c r="E1076" i="57"/>
  <c r="E87" i="40"/>
  <c r="F1092" i="58"/>
  <c r="E1077" i="58"/>
  <c r="E685" i="54"/>
  <c r="D399" i="40"/>
  <c r="D660" i="54"/>
  <c r="F345" i="58"/>
  <c r="D938" i="54"/>
  <c r="D521" i="57"/>
  <c r="D665" i="54"/>
  <c r="G518" i="54"/>
  <c r="D610" i="40"/>
  <c r="D557" i="40"/>
  <c r="E164" i="56"/>
  <c r="C1158" i="56"/>
  <c r="D813" i="54"/>
  <c r="F792" i="40"/>
  <c r="D1101" i="54"/>
  <c r="C196" i="40"/>
  <c r="E174" i="56"/>
  <c r="G602" i="54"/>
  <c r="E821" i="40"/>
  <c r="E705" i="54"/>
  <c r="E821" i="56"/>
  <c r="D374" i="40"/>
  <c r="F704" i="58"/>
  <c r="F974" i="57"/>
  <c r="F250" i="58"/>
  <c r="G915" i="58"/>
  <c r="G667" i="57"/>
  <c r="G256" i="40"/>
  <c r="E676" i="58"/>
  <c r="D100" i="57"/>
  <c r="C930" i="57"/>
  <c r="E205" i="40"/>
  <c r="D1104" i="40"/>
  <c r="E208" i="40"/>
  <c r="D528" i="57"/>
  <c r="F877" i="58"/>
  <c r="E251" i="40"/>
  <c r="E1052" i="54"/>
  <c r="E438" i="54"/>
  <c r="C1174" i="58"/>
  <c r="F536" i="58"/>
  <c r="F788" i="57"/>
  <c r="C378" i="54"/>
  <c r="F357" i="57"/>
  <c r="D625" i="58"/>
  <c r="E1109" i="56"/>
  <c r="G1075" i="40"/>
  <c r="F732" i="56"/>
  <c r="G1024" i="58"/>
  <c r="D775" i="57"/>
  <c r="D421" i="40"/>
  <c r="D410" i="56"/>
  <c r="E644" i="57"/>
  <c r="G444" i="56"/>
  <c r="F54" i="40"/>
  <c r="D28" i="40"/>
  <c r="F1047" i="58"/>
  <c r="D797" i="57"/>
  <c r="F609" i="54"/>
  <c r="F693" i="58"/>
  <c r="E529" i="40"/>
  <c r="C653" i="58"/>
  <c r="G701" i="58"/>
  <c r="F149" i="40"/>
  <c r="D804" i="58"/>
  <c r="G928" i="40"/>
  <c r="F1118" i="57"/>
  <c r="C1094" i="54"/>
  <c r="F131" i="57"/>
  <c r="D614" i="57"/>
  <c r="F411" i="57"/>
  <c r="G739" i="54"/>
  <c r="E948" i="58"/>
  <c r="D629" i="40"/>
  <c r="D930" i="40"/>
  <c r="D849" i="40"/>
  <c r="C270" i="57"/>
  <c r="C560" i="57"/>
  <c r="F241" i="58"/>
  <c r="G1050" i="57"/>
  <c r="C224" i="54"/>
  <c r="G200" i="54"/>
  <c r="G125" i="57"/>
  <c r="F1089" i="57"/>
  <c r="D333" i="57"/>
  <c r="C222" i="58"/>
  <c r="C765" i="54"/>
  <c r="E403" i="57"/>
  <c r="E407" i="56"/>
  <c r="D949" i="54"/>
  <c r="G34" i="40"/>
  <c r="C1176" i="54"/>
  <c r="D1032" i="40"/>
  <c r="F586" i="40"/>
  <c r="F289" i="57"/>
  <c r="F554" i="58"/>
  <c r="G38" i="54"/>
  <c r="C932" i="40"/>
  <c r="C963" i="57"/>
  <c r="D1121" i="40"/>
  <c r="C619" i="40"/>
  <c r="F1029" i="58"/>
  <c r="E878" i="56"/>
  <c r="G1032" i="57"/>
  <c r="F761" i="57"/>
  <c r="F30" i="57"/>
  <c r="F512" i="40"/>
  <c r="G194" i="57"/>
  <c r="F913" i="58"/>
  <c r="D1054" i="57"/>
  <c r="G1037" i="57"/>
  <c r="C385" i="40"/>
  <c r="C887" i="57"/>
  <c r="D430" i="54"/>
  <c r="D880" i="54"/>
  <c r="C674" i="57"/>
  <c r="C965" i="40"/>
  <c r="C343" i="57"/>
  <c r="E846" i="57"/>
  <c r="E933" i="40"/>
  <c r="F154" i="58"/>
  <c r="F1112" i="58"/>
  <c r="D540" i="54"/>
  <c r="F275" i="58"/>
  <c r="E869" i="58"/>
  <c r="G868" i="58"/>
  <c r="C579" i="58"/>
  <c r="F1078" i="57"/>
  <c r="G1160" i="54"/>
  <c r="D770" i="58"/>
  <c r="C404" i="57"/>
  <c r="G951" i="40"/>
  <c r="F852" i="57"/>
  <c r="E126" i="57"/>
  <c r="C332" i="40"/>
  <c r="F26" i="57"/>
  <c r="F1104" i="54"/>
  <c r="D759" i="57"/>
  <c r="C221" i="56"/>
  <c r="E849" i="56"/>
  <c r="C626" i="40"/>
  <c r="C806" i="40"/>
  <c r="C916" i="40"/>
  <c r="D689" i="54"/>
  <c r="G453" i="40"/>
  <c r="D519" i="54"/>
  <c r="E1193" i="54"/>
  <c r="F652" i="40"/>
  <c r="D653" i="40"/>
  <c r="G950" i="40"/>
  <c r="C1148" i="57"/>
  <c r="E652" i="58"/>
  <c r="C834" i="54"/>
  <c r="D798" i="58"/>
  <c r="E1135" i="40"/>
  <c r="D182" i="54"/>
  <c r="C911" i="57"/>
  <c r="C364" i="54"/>
  <c r="G1191" i="40"/>
  <c r="F1091" i="40"/>
  <c r="E909" i="40"/>
  <c r="G940" i="58"/>
  <c r="E685" i="40"/>
  <c r="D539" i="58"/>
  <c r="E594" i="58"/>
  <c r="G1171" i="57"/>
  <c r="E304" i="57"/>
  <c r="G829" i="54"/>
  <c r="F850" i="58"/>
  <c r="E86" i="58"/>
  <c r="D754" i="40"/>
  <c r="E1083" i="54"/>
  <c r="C164" i="40"/>
  <c r="E42" i="54"/>
  <c r="C421" i="54"/>
  <c r="G348" i="54"/>
  <c r="G421" i="54"/>
  <c r="G127" i="57"/>
  <c r="C598" i="57"/>
  <c r="E64" i="57"/>
  <c r="G112" i="54"/>
  <c r="C870" i="56"/>
  <c r="E94" i="57"/>
  <c r="E1011" i="57"/>
  <c r="D1020" i="58"/>
  <c r="D670" i="57"/>
  <c r="D943" i="57"/>
  <c r="D241" i="57"/>
  <c r="F719" i="56"/>
  <c r="E808" i="40"/>
  <c r="D1127" i="57"/>
  <c r="C357" i="54"/>
  <c r="F273" i="40"/>
  <c r="F866" i="40"/>
  <c r="C797" i="40"/>
  <c r="D695" i="40"/>
  <c r="C1031" i="40"/>
  <c r="D839" i="57"/>
  <c r="G739" i="56"/>
  <c r="D301" i="54"/>
  <c r="D126" i="57"/>
  <c r="C669" i="57"/>
  <c r="C112" i="40"/>
  <c r="G984" i="54"/>
  <c r="D1060" i="40"/>
  <c r="E438" i="57"/>
  <c r="G148" i="40"/>
  <c r="D589" i="58"/>
  <c r="F1004" i="54"/>
  <c r="C177" i="56"/>
  <c r="D73" i="54"/>
  <c r="D816" i="40"/>
  <c r="C1067" i="57"/>
  <c r="F441" i="40"/>
  <c r="G1059" i="40"/>
  <c r="E431" i="40"/>
  <c r="D601" i="57"/>
  <c r="G409" i="40"/>
  <c r="G19" i="57"/>
  <c r="G720" i="40"/>
  <c r="C422" i="40"/>
  <c r="F851" i="40"/>
  <c r="E278" i="58"/>
  <c r="C703" i="57"/>
  <c r="C162" i="56"/>
  <c r="E403" i="40"/>
  <c r="G394" i="57"/>
  <c r="G826" i="57"/>
  <c r="C1052" i="57"/>
  <c r="D1091" i="58"/>
  <c r="C248" i="57"/>
  <c r="C1198" i="54"/>
  <c r="C639" i="54"/>
  <c r="F824" i="40"/>
  <c r="G334" i="54"/>
  <c r="F1071" i="58"/>
  <c r="F196" i="54"/>
  <c r="F276" i="40"/>
  <c r="E1024" i="40"/>
  <c r="G1183" i="58"/>
  <c r="D559" i="40"/>
  <c r="G790" i="58"/>
  <c r="D221" i="57"/>
  <c r="G870" i="57"/>
  <c r="E977" i="56"/>
  <c r="F617" i="40"/>
  <c r="E1076" i="58"/>
  <c r="C1142" i="56"/>
  <c r="F262" i="40"/>
  <c r="G258" i="57"/>
  <c r="G460" i="58"/>
  <c r="E827" i="40"/>
  <c r="F616" i="54"/>
  <c r="E1088" i="58"/>
  <c r="E686" i="54"/>
  <c r="G134" i="58"/>
  <c r="E799" i="57"/>
  <c r="G170" i="40"/>
  <c r="G807" i="40"/>
  <c r="G1083" i="40"/>
  <c r="C83" i="40"/>
  <c r="D1006" i="58"/>
  <c r="F268" i="58"/>
  <c r="C179" i="57"/>
  <c r="D642" i="40"/>
  <c r="F164" i="40"/>
  <c r="D923" i="54"/>
  <c r="F623" i="57"/>
  <c r="E343" i="57"/>
  <c r="F673" i="57"/>
  <c r="E270" i="58"/>
  <c r="E90" i="58"/>
  <c r="E694" i="58"/>
  <c r="E550" i="54"/>
  <c r="D1200" i="54"/>
  <c r="C826" i="54"/>
  <c r="C162" i="58"/>
  <c r="F227" i="56"/>
  <c r="F414" i="40"/>
  <c r="E374" i="57"/>
  <c r="E597" i="57"/>
  <c r="F23" i="40"/>
  <c r="D576" i="40"/>
  <c r="F1034" i="40"/>
  <c r="F140" i="58"/>
  <c r="E826" i="58"/>
  <c r="E872" i="57"/>
  <c r="D622" i="54"/>
  <c r="G291" i="40"/>
  <c r="C1025" i="40"/>
  <c r="F783" i="58"/>
  <c r="E943" i="58"/>
  <c r="D689" i="40"/>
  <c r="G1165" i="40"/>
  <c r="C974" i="57"/>
  <c r="D610" i="57"/>
  <c r="C235" i="40"/>
  <c r="E906" i="56"/>
  <c r="C434" i="58"/>
  <c r="E785" i="57"/>
  <c r="F975" i="57"/>
  <c r="F824" i="58"/>
  <c r="F1114" i="40"/>
  <c r="E420" i="40"/>
  <c r="C709" i="56"/>
  <c r="G924" i="58"/>
  <c r="G1171" i="40"/>
  <c r="G247" i="40"/>
  <c r="D164" i="57"/>
  <c r="D825" i="58"/>
  <c r="F894" i="58"/>
  <c r="G1185" i="40"/>
  <c r="D968" i="58"/>
  <c r="E462" i="57"/>
  <c r="E766" i="56"/>
  <c r="C1128" i="57"/>
  <c r="F739" i="40"/>
  <c r="C967" i="58"/>
  <c r="F822" i="40"/>
  <c r="E577" i="40"/>
  <c r="G726" i="40"/>
  <c r="F946" i="54"/>
  <c r="F785" i="54"/>
  <c r="E701" i="54"/>
  <c r="G609" i="54"/>
  <c r="C566" i="54"/>
  <c r="D246" i="54"/>
  <c r="G566" i="40"/>
  <c r="C865" i="54"/>
  <c r="F782" i="40"/>
  <c r="D916" i="58"/>
  <c r="E986" i="57"/>
  <c r="D326" i="54"/>
  <c r="G1031" i="58"/>
  <c r="G1081" i="54"/>
  <c r="F359" i="54"/>
  <c r="C1166" i="40"/>
  <c r="F1005" i="54"/>
  <c r="C423" i="57"/>
  <c r="C1036" i="56"/>
  <c r="F922" i="57"/>
  <c r="E834" i="40"/>
  <c r="C334" i="57"/>
  <c r="F441" i="57"/>
  <c r="F472" i="54"/>
  <c r="G59" i="54"/>
  <c r="G110" i="58"/>
  <c r="E888" i="40"/>
  <c r="D76" i="40"/>
  <c r="F569" i="57"/>
  <c r="F147" i="58"/>
  <c r="F1164" i="58"/>
  <c r="C870" i="54"/>
  <c r="D364" i="54"/>
  <c r="C1106" i="40"/>
  <c r="F556" i="58"/>
  <c r="F1174" i="40"/>
  <c r="C636" i="58"/>
  <c r="G730" i="40"/>
  <c r="D921" i="54"/>
  <c r="E1064" i="58"/>
  <c r="F1089" i="58"/>
  <c r="E340" i="57"/>
  <c r="E656" i="40"/>
  <c r="G1117" i="40"/>
  <c r="F717" i="56"/>
  <c r="C603" i="54"/>
  <c r="E715" i="40"/>
  <c r="D77" i="40"/>
  <c r="G268" i="40"/>
  <c r="F569" i="40"/>
  <c r="F82" i="57"/>
  <c r="E583" i="40"/>
  <c r="E131" i="40"/>
  <c r="G149" i="40"/>
  <c r="D348" i="54"/>
  <c r="F122" i="58"/>
  <c r="C811" i="57"/>
  <c r="F39" i="40"/>
  <c r="F648" i="57"/>
  <c r="G1076" i="58"/>
  <c r="C585" i="58"/>
  <c r="C1163" i="56"/>
  <c r="F677" i="58"/>
  <c r="F1196" i="57"/>
  <c r="F376" i="57"/>
  <c r="C1200" i="57"/>
  <c r="D531" i="57"/>
  <c r="F298" i="57"/>
  <c r="D1006" i="57"/>
  <c r="F959" i="58"/>
  <c r="F204" i="57"/>
  <c r="C558" i="56"/>
  <c r="C912" i="57"/>
  <c r="D447" i="40"/>
  <c r="E1130" i="57"/>
  <c r="D546" i="54"/>
  <c r="E298" i="57"/>
  <c r="C211" i="56"/>
  <c r="D602" i="40"/>
  <c r="F19" i="54"/>
  <c r="C612" i="57"/>
  <c r="D216" i="54"/>
  <c r="D1110" i="56"/>
  <c r="G699" i="58"/>
  <c r="G849" i="54"/>
  <c r="F651" i="40"/>
  <c r="F881" i="58"/>
  <c r="D290" i="54"/>
  <c r="F353" i="40"/>
  <c r="E196" i="54"/>
  <c r="G79" i="40"/>
  <c r="E1088" i="54"/>
  <c r="E1160" i="56"/>
  <c r="G647" i="56"/>
  <c r="F892" i="57"/>
  <c r="C338" i="57"/>
  <c r="E345" i="54"/>
  <c r="D807" i="58"/>
  <c r="E871" i="40"/>
  <c r="G1139" i="57"/>
  <c r="E131" i="57"/>
  <c r="G111" i="58"/>
  <c r="D930" i="56"/>
  <c r="D310" i="40"/>
  <c r="F573" i="40"/>
  <c r="G808" i="58"/>
  <c r="C389" i="40"/>
  <c r="C361" i="58"/>
  <c r="G430" i="40"/>
  <c r="E900" i="40"/>
  <c r="F983" i="58"/>
  <c r="G67" i="40"/>
  <c r="F885" i="57"/>
  <c r="G907" i="40"/>
  <c r="G869" i="57"/>
  <c r="C556" i="56"/>
  <c r="C567" i="56"/>
  <c r="E76" i="57"/>
  <c r="C1114" i="57"/>
  <c r="C183" i="40"/>
  <c r="E1152" i="58"/>
  <c r="E953" i="40"/>
  <c r="C1112" i="57"/>
  <c r="C175" i="40"/>
  <c r="E278" i="40"/>
  <c r="C431" i="58"/>
  <c r="D246" i="57"/>
  <c r="D213" i="58"/>
  <c r="G809" i="40"/>
  <c r="F809" i="58"/>
  <c r="E659" i="54"/>
  <c r="E825" i="57"/>
  <c r="F1025" i="40"/>
  <c r="F1022" i="40"/>
  <c r="G760" i="54"/>
  <c r="D769" i="56"/>
  <c r="D575" i="58"/>
  <c r="D906" i="57"/>
  <c r="D875" i="54"/>
  <c r="D178" i="54"/>
  <c r="C804" i="57"/>
  <c r="E673" i="57"/>
  <c r="F48" i="58"/>
  <c r="D946" i="58"/>
  <c r="F362" i="40"/>
  <c r="D329" i="57"/>
  <c r="C666" i="58"/>
  <c r="F1129" i="57"/>
  <c r="G224" i="57"/>
  <c r="G52" i="58"/>
  <c r="C915" i="57"/>
  <c r="F247" i="57"/>
  <c r="G264" i="40"/>
  <c r="D680" i="57"/>
  <c r="G1132" i="40"/>
  <c r="F887" i="54"/>
  <c r="C360" i="58"/>
  <c r="C845" i="58"/>
  <c r="F454" i="54"/>
  <c r="G922" i="58"/>
  <c r="F28" i="40"/>
  <c r="F140" i="40"/>
  <c r="E828" i="54"/>
  <c r="G778" i="40"/>
  <c r="C692" i="57"/>
  <c r="E181" i="57"/>
  <c r="E778" i="54"/>
  <c r="F28" i="57"/>
  <c r="F1037" i="57"/>
  <c r="E831" i="57"/>
  <c r="F964" i="58"/>
  <c r="F976" i="57"/>
  <c r="E524" i="58"/>
  <c r="D1062" i="40"/>
  <c r="C1138" i="54"/>
  <c r="E531" i="40"/>
  <c r="G362" i="54"/>
  <c r="C176" i="57"/>
  <c r="C1174" i="56"/>
  <c r="G1054" i="57"/>
  <c r="G1136" i="57"/>
  <c r="F1161" i="40"/>
  <c r="C848" i="58"/>
  <c r="G1049" i="58"/>
  <c r="G1007" i="54"/>
  <c r="F862" i="58"/>
  <c r="F985" i="40"/>
  <c r="C1031" i="57"/>
  <c r="F82" i="58"/>
  <c r="F191" i="54"/>
  <c r="E559" i="57"/>
  <c r="G817" i="54"/>
  <c r="D1100" i="40"/>
  <c r="G720" i="54"/>
  <c r="E247" i="58"/>
  <c r="D238" i="40"/>
  <c r="F643" i="54"/>
  <c r="D846" i="40"/>
  <c r="F382" i="40"/>
  <c r="G948" i="57"/>
  <c r="E1146" i="54"/>
  <c r="D281" i="54"/>
  <c r="D138" i="54"/>
  <c r="E284" i="57"/>
  <c r="G139" i="57"/>
  <c r="F585" i="54"/>
  <c r="C352" i="40"/>
  <c r="C1154" i="58"/>
  <c r="F580" i="40"/>
  <c r="F139" i="58"/>
  <c r="C820" i="58"/>
  <c r="F198" i="57"/>
  <c r="E840" i="40"/>
  <c r="D792" i="40"/>
  <c r="D745" i="40"/>
  <c r="E511" i="40"/>
  <c r="D911" i="57"/>
  <c r="E43" i="40"/>
  <c r="G957" i="56"/>
  <c r="E200" i="58"/>
  <c r="G188" i="40"/>
  <c r="G913" i="40"/>
  <c r="D1166" i="40"/>
  <c r="F959" i="40"/>
  <c r="F603" i="57"/>
  <c r="D39" i="57"/>
  <c r="E510" i="57"/>
  <c r="E1056" i="40"/>
  <c r="G28" i="40"/>
  <c r="F730" i="56"/>
  <c r="E1111" i="58"/>
  <c r="D114" i="57"/>
  <c r="F801" i="58"/>
  <c r="E835" i="58"/>
  <c r="F113" i="57"/>
  <c r="F943" i="57"/>
  <c r="G934" i="54"/>
  <c r="F987" i="40"/>
  <c r="F285" i="57"/>
  <c r="C987" i="54"/>
  <c r="G74" i="58"/>
  <c r="E1059" i="58"/>
  <c r="E164" i="57"/>
  <c r="F625" i="40"/>
  <c r="E865" i="57"/>
  <c r="F1133" i="58"/>
  <c r="F1044" i="40"/>
  <c r="C1184" i="40"/>
  <c r="C1090" i="57"/>
  <c r="C917" i="40"/>
  <c r="D574" i="57"/>
  <c r="F810" i="40"/>
  <c r="C811" i="40"/>
  <c r="E624" i="57"/>
  <c r="F756" i="56"/>
  <c r="F452" i="54"/>
  <c r="F901" i="40"/>
  <c r="D867" i="40"/>
  <c r="F910" i="58"/>
  <c r="D727" i="57"/>
  <c r="E129" i="58"/>
  <c r="E141" i="40"/>
  <c r="C637" i="40"/>
  <c r="D685" i="40"/>
  <c r="E810" i="40"/>
  <c r="C566" i="40"/>
  <c r="E432" i="58"/>
  <c r="E1199" i="40"/>
  <c r="F361" i="57"/>
  <c r="F890" i="40"/>
  <c r="D219" i="57"/>
  <c r="E100" i="58"/>
  <c r="D388" i="40"/>
  <c r="F76" i="54"/>
  <c r="D808" i="40"/>
  <c r="C804" i="40"/>
  <c r="G522" i="58"/>
  <c r="E1082" i="40"/>
  <c r="G914" i="40"/>
  <c r="E55" i="40"/>
  <c r="F457" i="40"/>
  <c r="C833" i="40"/>
  <c r="D1017" i="40"/>
  <c r="C550" i="40"/>
  <c r="G904" i="54"/>
  <c r="E670" i="54"/>
  <c r="F157" i="57"/>
  <c r="D65" i="58"/>
  <c r="F755" i="58"/>
  <c r="E1073" i="58"/>
  <c r="E833" i="57"/>
  <c r="G1116" i="54"/>
  <c r="E802" i="40"/>
  <c r="E1161" i="54"/>
  <c r="G246" i="54"/>
  <c r="D1199" i="56"/>
  <c r="G516" i="58"/>
  <c r="F233" i="54"/>
  <c r="G544" i="57"/>
  <c r="C1032" i="58"/>
  <c r="E1113" i="40"/>
  <c r="C869" i="57"/>
  <c r="C681" i="57"/>
  <c r="F972" i="57"/>
  <c r="G1154" i="58"/>
  <c r="D827" i="54"/>
  <c r="G855" i="56"/>
  <c r="E597" i="58"/>
  <c r="D599" i="54"/>
  <c r="G331" i="58"/>
  <c r="D1105" i="58"/>
  <c r="D214" i="57"/>
  <c r="E667" i="58"/>
  <c r="E736" i="58"/>
  <c r="D328" i="58"/>
  <c r="C843" i="57"/>
  <c r="C1116" i="57"/>
  <c r="F953" i="40"/>
  <c r="F422" i="57"/>
  <c r="E1032" i="57"/>
  <c r="F864" i="40"/>
  <c r="D697" i="40"/>
  <c r="E698" i="54"/>
  <c r="G860" i="54"/>
  <c r="G289" i="57"/>
  <c r="C992" i="40"/>
  <c r="C427" i="54"/>
  <c r="G31" i="54"/>
  <c r="C982" i="57"/>
  <c r="C203" i="58"/>
  <c r="G274" i="58"/>
  <c r="E372" i="40"/>
  <c r="C140" i="40"/>
  <c r="G1118" i="58"/>
  <c r="F439" i="40"/>
  <c r="G860" i="57"/>
  <c r="C640" i="40"/>
  <c r="C900" i="56"/>
  <c r="G838" i="40"/>
  <c r="C951" i="58"/>
  <c r="F697" i="57"/>
  <c r="C946" i="58"/>
  <c r="C1171" i="40"/>
  <c r="D70" i="58"/>
  <c r="E275" i="58"/>
  <c r="E577" i="57"/>
  <c r="D686" i="54"/>
  <c r="D178" i="57"/>
  <c r="E146" i="58"/>
  <c r="G961" i="58"/>
  <c r="G692" i="58"/>
  <c r="E118" i="58"/>
  <c r="D875" i="40"/>
  <c r="D814" i="40"/>
  <c r="C531" i="54"/>
  <c r="F132" i="40"/>
  <c r="G629" i="54"/>
  <c r="E636" i="58"/>
  <c r="E148" i="57"/>
  <c r="C775" i="40"/>
  <c r="E875" i="56"/>
  <c r="G568" i="40"/>
  <c r="D34" i="57"/>
  <c r="C264" i="40"/>
  <c r="F397" i="57"/>
  <c r="G521" i="40"/>
  <c r="E150" i="57"/>
  <c r="D246" i="58"/>
  <c r="D834" i="58"/>
  <c r="D575" i="40"/>
  <c r="D1078" i="54"/>
  <c r="C556" i="57"/>
  <c r="F18" i="57"/>
  <c r="C153" i="40"/>
  <c r="G810" i="57"/>
  <c r="E987" i="58"/>
  <c r="D117" i="57"/>
  <c r="E147" i="54"/>
  <c r="G949" i="58"/>
  <c r="G205" i="57"/>
  <c r="D1147" i="40"/>
  <c r="D133" i="54"/>
  <c r="E528" i="57"/>
  <c r="E135" i="57"/>
  <c r="D145" i="56"/>
  <c r="E599" i="40"/>
  <c r="C462" i="54"/>
  <c r="E594" i="57"/>
  <c r="G659" i="57"/>
  <c r="G235" i="40"/>
  <c r="D536" i="57"/>
  <c r="D818" i="40"/>
  <c r="F591" i="57"/>
  <c r="C355" i="58"/>
  <c r="G671" i="57"/>
  <c r="D300" i="56"/>
  <c r="E343" i="58"/>
  <c r="F45" i="58"/>
  <c r="E229" i="57"/>
  <c r="F1163" i="58"/>
  <c r="E363" i="57"/>
  <c r="E390" i="40"/>
  <c r="E1109" i="58"/>
  <c r="G1088" i="58"/>
  <c r="E765" i="54"/>
  <c r="D48" i="57"/>
  <c r="E364" i="57"/>
  <c r="G801" i="56"/>
  <c r="F136" i="58"/>
  <c r="C97" i="40"/>
  <c r="F909" i="58"/>
  <c r="E107" i="40"/>
  <c r="C405" i="58"/>
  <c r="G836" i="56"/>
  <c r="C36" i="54"/>
  <c r="C736" i="54"/>
  <c r="F800" i="40"/>
  <c r="G1125" i="58"/>
  <c r="F675" i="57"/>
  <c r="G743" i="58"/>
  <c r="C986" i="58"/>
  <c r="G178" i="54"/>
  <c r="D959" i="58"/>
  <c r="E1090" i="57"/>
  <c r="D659" i="40"/>
  <c r="F1157" i="58"/>
  <c r="G555" i="40"/>
  <c r="G861" i="58"/>
  <c r="E743" i="58"/>
  <c r="E735" i="40"/>
  <c r="C740" i="40"/>
  <c r="C1144" i="57"/>
  <c r="D388" i="58"/>
  <c r="E176" i="58"/>
  <c r="C189" i="40"/>
  <c r="C716" i="58"/>
  <c r="D1128" i="58"/>
  <c r="E554" i="57"/>
  <c r="C360" i="57"/>
  <c r="F240" i="57"/>
  <c r="D1118" i="40"/>
  <c r="F536" i="54"/>
  <c r="G145" i="40"/>
  <c r="D802" i="40"/>
  <c r="F577" i="40"/>
  <c r="C18" i="58"/>
  <c r="C456" i="40"/>
  <c r="E1138" i="58"/>
  <c r="E781" i="40"/>
  <c r="D856" i="40"/>
  <c r="D1155" i="58"/>
  <c r="C1096" i="40"/>
  <c r="F1076" i="40"/>
  <c r="D681" i="57"/>
  <c r="F1147" i="56"/>
  <c r="F753" i="57"/>
  <c r="E621" i="58"/>
  <c r="E904" i="57"/>
  <c r="C765" i="57"/>
  <c r="C786" i="40"/>
  <c r="D1050" i="54"/>
  <c r="E1005" i="57"/>
  <c r="G611" i="40"/>
  <c r="E213" i="57"/>
  <c r="G232" i="40"/>
  <c r="G61" i="58"/>
  <c r="D354" i="40"/>
  <c r="E905" i="40"/>
  <c r="D936" i="54"/>
  <c r="E1119" i="56"/>
  <c r="G20" i="57"/>
  <c r="G892" i="57"/>
  <c r="C457" i="58"/>
  <c r="D451" i="40"/>
  <c r="D37" i="40"/>
  <c r="D1090" i="40"/>
  <c r="C190" i="40"/>
  <c r="F530" i="40"/>
  <c r="F1052" i="40"/>
  <c r="C340" i="54"/>
  <c r="D688" i="56"/>
  <c r="D546" i="57"/>
  <c r="E1057" i="40"/>
  <c r="C950" i="56"/>
  <c r="F1111" i="56"/>
  <c r="G930" i="40"/>
  <c r="F649" i="40"/>
  <c r="D570" i="54"/>
  <c r="E753" i="40"/>
  <c r="D1061" i="54"/>
  <c r="G690" i="57"/>
  <c r="C335" i="54"/>
  <c r="F1059" i="40"/>
  <c r="C960" i="57"/>
  <c r="G326" i="58"/>
  <c r="G874" i="40"/>
  <c r="C1057" i="40"/>
  <c r="F703" i="54"/>
  <c r="F947" i="40"/>
  <c r="E703" i="56"/>
  <c r="C70" i="40"/>
  <c r="D1165" i="57"/>
  <c r="F200" i="57"/>
  <c r="E911" i="40"/>
  <c r="E825" i="40"/>
  <c r="D736" i="56"/>
  <c r="F614" i="58"/>
  <c r="C1048" i="57"/>
  <c r="C1041" i="54"/>
  <c r="F1092" i="54"/>
  <c r="G798" i="40"/>
  <c r="C195" i="58"/>
  <c r="F896" i="40"/>
  <c r="D715" i="57"/>
  <c r="C914" i="54"/>
  <c r="F850" i="40"/>
  <c r="F638" i="54"/>
  <c r="F613" i="54"/>
  <c r="E1035" i="54"/>
  <c r="F889" i="54"/>
  <c r="G175" i="57"/>
  <c r="C177" i="58"/>
  <c r="D838" i="58"/>
  <c r="F422" i="58"/>
  <c r="D28" i="58"/>
  <c r="E202" i="57"/>
  <c r="E1125" i="57"/>
  <c r="G766" i="40"/>
  <c r="F1013" i="40"/>
  <c r="C1100" i="40"/>
  <c r="F54" i="57"/>
  <c r="D1063" i="57"/>
  <c r="C218" i="54"/>
  <c r="G1146" i="54"/>
  <c r="F257" i="56"/>
  <c r="G917" i="56"/>
  <c r="F949" i="40"/>
  <c r="G34" i="56"/>
  <c r="F1056" i="57"/>
  <c r="D736" i="57"/>
  <c r="E353" i="56"/>
  <c r="F788" i="54"/>
  <c r="F644" i="57"/>
  <c r="G1151" i="56"/>
  <c r="C102" i="58"/>
  <c r="G833" i="54"/>
  <c r="D265" i="58"/>
  <c r="C1155" i="54"/>
  <c r="F777" i="57"/>
  <c r="E901" i="40"/>
  <c r="C335" i="58"/>
  <c r="E1041" i="57"/>
  <c r="G121" i="57"/>
  <c r="G944" i="58"/>
  <c r="E52" i="54"/>
  <c r="F954" i="40"/>
  <c r="E59" i="40"/>
  <c r="F360" i="58"/>
  <c r="G1161" i="40"/>
  <c r="D1009" i="57"/>
  <c r="C936" i="40"/>
  <c r="G730" i="58"/>
  <c r="C1190" i="54"/>
  <c r="D360" i="40"/>
  <c r="E1183" i="57"/>
  <c r="E423" i="57"/>
  <c r="E296" i="57"/>
  <c r="C428" i="57"/>
  <c r="E931" i="54"/>
  <c r="E116" i="57"/>
  <c r="D970" i="40"/>
  <c r="G921" i="40"/>
  <c r="E569" i="58"/>
  <c r="D273" i="54"/>
  <c r="E438" i="56"/>
  <c r="C216" i="57"/>
  <c r="D1164" i="54"/>
  <c r="F611" i="54"/>
  <c r="D1160" i="57"/>
  <c r="E717" i="58"/>
  <c r="D842" i="54"/>
  <c r="C558" i="58"/>
  <c r="D1073" i="40"/>
  <c r="G1051" i="40"/>
  <c r="E884" i="40"/>
  <c r="C1086" i="54"/>
  <c r="D188" i="54"/>
  <c r="E396" i="57"/>
  <c r="D672" i="58"/>
  <c r="G242" i="58"/>
  <c r="E37" i="40"/>
  <c r="D558" i="40"/>
  <c r="C279" i="40"/>
  <c r="G509" i="57"/>
  <c r="C154" i="57"/>
  <c r="D1075" i="54"/>
  <c r="D1193" i="54"/>
  <c r="C199" i="58"/>
  <c r="E698" i="56"/>
  <c r="E886" i="57"/>
  <c r="F998" i="56"/>
  <c r="F837" i="40"/>
  <c r="D985" i="57"/>
  <c r="C892" i="57"/>
  <c r="D655" i="57"/>
  <c r="G169" i="58"/>
  <c r="G598" i="40"/>
  <c r="D1027" i="40"/>
  <c r="F344" i="40"/>
  <c r="E871" i="54"/>
  <c r="G1135" i="40"/>
  <c r="E373" i="58"/>
  <c r="E449" i="57"/>
  <c r="E412" i="57"/>
  <c r="C1041" i="57"/>
  <c r="F413" i="40"/>
  <c r="F34" i="54"/>
  <c r="G1068" i="54"/>
  <c r="D694" i="57"/>
  <c r="D1132" i="40"/>
  <c r="C837" i="56"/>
  <c r="D1119" i="57"/>
  <c r="C350" i="40"/>
  <c r="C731" i="58"/>
  <c r="D663" i="58"/>
  <c r="G615" i="54"/>
  <c r="G1055" i="57"/>
  <c r="F188" i="57"/>
  <c r="F248" i="58"/>
  <c r="G1135" i="54"/>
  <c r="E637" i="58"/>
  <c r="D1103" i="57"/>
  <c r="E573" i="57"/>
  <c r="E687" i="40"/>
  <c r="C839" i="58"/>
  <c r="G574" i="54"/>
  <c r="C619" i="56"/>
  <c r="D826" i="57"/>
  <c r="C327" i="57"/>
  <c r="G851" i="40"/>
  <c r="F1100" i="54"/>
  <c r="E839" i="57"/>
  <c r="E286" i="54"/>
  <c r="F958" i="40"/>
  <c r="E197" i="40"/>
  <c r="F280" i="57"/>
  <c r="C438" i="54"/>
  <c r="D1019" i="58"/>
  <c r="E767" i="54"/>
  <c r="C391" i="58"/>
  <c r="F838" i="56"/>
  <c r="E1080" i="40"/>
  <c r="D883" i="40"/>
  <c r="E377" i="57"/>
  <c r="F1074" i="58"/>
  <c r="D585" i="57"/>
  <c r="C1027" i="58"/>
  <c r="D141" i="40"/>
  <c r="C705" i="57"/>
  <c r="F736" i="56"/>
  <c r="C362" i="54"/>
  <c r="E1152" i="54"/>
  <c r="C1071" i="58"/>
  <c r="F67" i="58"/>
  <c r="E1191" i="54"/>
  <c r="E844" i="58"/>
  <c r="C1154" i="56"/>
  <c r="E742" i="58"/>
  <c r="G1168" i="57"/>
  <c r="E801" i="58"/>
  <c r="E681" i="54"/>
  <c r="G788" i="56"/>
  <c r="G1014" i="57"/>
  <c r="D961" i="57"/>
  <c r="E616" i="57"/>
  <c r="G1039" i="54"/>
  <c r="E893" i="58"/>
  <c r="F1185" i="54"/>
  <c r="F195" i="57"/>
  <c r="F702" i="54"/>
  <c r="C1160" i="40"/>
  <c r="G915" i="40"/>
  <c r="G982" i="40"/>
  <c r="C1095" i="40"/>
  <c r="C1018" i="56"/>
  <c r="D74" i="58"/>
  <c r="D1089" i="54"/>
  <c r="F983" i="57"/>
  <c r="D674" i="56"/>
  <c r="E206" i="57"/>
  <c r="E569" i="40"/>
  <c r="E1083" i="58"/>
  <c r="C349" i="54"/>
  <c r="G641" i="40"/>
  <c r="E88" i="57"/>
  <c r="D433" i="40"/>
  <c r="C1005" i="54"/>
  <c r="C1096" i="58"/>
  <c r="G113" i="57"/>
  <c r="D743" i="57"/>
  <c r="G1087" i="40"/>
  <c r="C179" i="40"/>
  <c r="E1049" i="40"/>
  <c r="G771" i="57"/>
  <c r="C82" i="40"/>
  <c r="G103" i="54"/>
  <c r="D448" i="40"/>
  <c r="C1043" i="40"/>
  <c r="D1167" i="57"/>
  <c r="D203" i="54"/>
  <c r="D1186" i="56"/>
  <c r="D763" i="57"/>
  <c r="G836" i="40"/>
  <c r="F999" i="40"/>
  <c r="C655" i="54"/>
  <c r="D1014" i="40"/>
  <c r="G213" i="40"/>
  <c r="D754" i="57"/>
  <c r="C1138" i="57"/>
  <c r="D1047" i="56"/>
  <c r="D653" i="57"/>
  <c r="C517" i="58"/>
  <c r="D843" i="58"/>
  <c r="D1106" i="40"/>
  <c r="D244" i="58"/>
  <c r="D52" i="57"/>
  <c r="E904" i="54"/>
  <c r="G858" i="54"/>
  <c r="D43" i="40"/>
  <c r="F668" i="56"/>
  <c r="D362" i="57"/>
  <c r="D644" i="40"/>
  <c r="G80" i="58"/>
  <c r="G1092" i="54"/>
  <c r="D948" i="58"/>
  <c r="G1114" i="57"/>
  <c r="F1108" i="54"/>
  <c r="E997" i="56"/>
  <c r="E41" i="40"/>
  <c r="G388" i="57"/>
  <c r="E70" i="40"/>
  <c r="E1116" i="57"/>
  <c r="D121" i="58"/>
  <c r="G985" i="57"/>
  <c r="F1167" i="40"/>
  <c r="F1091" i="58"/>
  <c r="E512" i="40"/>
  <c r="G1037" i="58"/>
  <c r="F49" i="40"/>
  <c r="G1070" i="56"/>
  <c r="C612" i="40"/>
  <c r="F611" i="58"/>
  <c r="E1146" i="40"/>
  <c r="G449" i="58"/>
  <c r="E983" i="57"/>
  <c r="G354" i="40"/>
  <c r="G752" i="57"/>
  <c r="F119" i="56"/>
  <c r="E212" i="57"/>
  <c r="F876" i="40"/>
  <c r="F828" i="54"/>
  <c r="F1098" i="56"/>
  <c r="G41" i="57"/>
  <c r="G579" i="40"/>
  <c r="F282" i="57"/>
  <c r="E1028" i="58"/>
  <c r="C614" i="57"/>
  <c r="F1054" i="58"/>
  <c r="E693" i="40"/>
  <c r="D940" i="40"/>
  <c r="F892" i="56"/>
  <c r="E697" i="57"/>
  <c r="E753" i="58"/>
  <c r="E703" i="40"/>
  <c r="D791" i="54"/>
  <c r="F1192" i="57"/>
  <c r="F589" i="40"/>
  <c r="F70" i="57"/>
  <c r="C245" i="56"/>
  <c r="D415" i="58"/>
  <c r="C1019" i="40"/>
  <c r="C523" i="58"/>
  <c r="E1193" i="57"/>
  <c r="G989" i="57"/>
  <c r="C891" i="57"/>
  <c r="E1063" i="40"/>
  <c r="C850" i="58"/>
  <c r="C871" i="56"/>
  <c r="C244" i="54"/>
  <c r="C220" i="56"/>
  <c r="D934" i="57"/>
  <c r="G671" i="40"/>
  <c r="C292" i="57"/>
  <c r="D1125" i="40"/>
  <c r="E1165" i="54"/>
  <c r="D952" i="57"/>
  <c r="D880" i="57"/>
  <c r="G920" i="58"/>
  <c r="D903" i="57"/>
  <c r="D460" i="58"/>
  <c r="G638" i="40"/>
  <c r="D809" i="58"/>
  <c r="F804" i="40"/>
  <c r="D424" i="40"/>
  <c r="F520" i="40"/>
  <c r="G276" i="40"/>
  <c r="G1131" i="40"/>
  <c r="G239" i="40"/>
  <c r="G172" i="56"/>
  <c r="E652" i="54"/>
  <c r="F859" i="57"/>
  <c r="G62" i="40"/>
  <c r="E1105" i="56"/>
  <c r="D130" i="58"/>
  <c r="C1133" i="40"/>
  <c r="C623" i="58"/>
  <c r="D1070" i="40"/>
  <c r="C1044" i="56"/>
  <c r="F1142" i="40"/>
  <c r="D29" i="58"/>
  <c r="D54" i="58"/>
  <c r="E1125" i="54"/>
  <c r="F155" i="54"/>
  <c r="F175" i="57"/>
  <c r="D431" i="56"/>
  <c r="E456" i="40"/>
  <c r="F1190" i="40"/>
  <c r="D1187" i="54"/>
  <c r="E234" i="57"/>
  <c r="D112" i="54"/>
  <c r="G1045" i="40"/>
  <c r="D1186" i="40"/>
  <c r="D916" i="57"/>
  <c r="D235" i="40"/>
  <c r="D248" i="40"/>
  <c r="E1152" i="56"/>
  <c r="C570" i="54"/>
  <c r="D1112" i="56"/>
  <c r="C1162" i="40"/>
  <c r="C978" i="54"/>
  <c r="G433" i="58"/>
  <c r="D337" i="40"/>
  <c r="F513" i="40"/>
  <c r="C682" i="56"/>
  <c r="D1143" i="57"/>
  <c r="F915" i="58"/>
  <c r="G156" i="57"/>
  <c r="E122" i="57"/>
  <c r="F1083" i="56"/>
  <c r="E903" i="40"/>
  <c r="F920" i="58"/>
  <c r="D858" i="58"/>
  <c r="C437" i="57"/>
  <c r="F1092" i="40"/>
  <c r="C411" i="57"/>
  <c r="F779" i="58"/>
  <c r="G1025" i="40"/>
  <c r="G867" i="40"/>
  <c r="D819" i="54"/>
  <c r="E625" i="58"/>
  <c r="G827" i="57"/>
  <c r="C358" i="57"/>
  <c r="C576" i="57"/>
  <c r="C952" i="58"/>
  <c r="C243" i="40"/>
  <c r="G92" i="57"/>
  <c r="D931" i="57"/>
  <c r="F1171" i="58"/>
  <c r="F537" i="54"/>
  <c r="D788" i="57"/>
  <c r="C89" i="40"/>
  <c r="D813" i="58"/>
  <c r="F331" i="57"/>
  <c r="E1155" i="57"/>
  <c r="C1105" i="57"/>
  <c r="E999" i="56"/>
  <c r="C586" i="57"/>
  <c r="D797" i="40"/>
  <c r="D175" i="40"/>
  <c r="G344" i="40"/>
  <c r="G814" i="40"/>
  <c r="F235" i="40"/>
  <c r="D761" i="57"/>
  <c r="C691" i="57"/>
  <c r="G957" i="40"/>
  <c r="C1186" i="57"/>
  <c r="E792" i="57"/>
  <c r="G637" i="54"/>
  <c r="D922" i="58"/>
  <c r="E19" i="58"/>
  <c r="G352" i="54"/>
  <c r="G1072" i="40"/>
  <c r="G895" i="54"/>
  <c r="E1093" i="57"/>
  <c r="G70" i="57"/>
  <c r="C1025" i="57"/>
  <c r="F932" i="56"/>
  <c r="C459" i="40"/>
  <c r="D46" i="57"/>
  <c r="D1170" i="54"/>
  <c r="E647" i="57"/>
  <c r="E595" i="57"/>
  <c r="F286" i="57"/>
  <c r="D1083" i="58"/>
  <c r="D787" i="58"/>
  <c r="E1037" i="40"/>
  <c r="F246" i="54"/>
  <c r="E753" i="56"/>
  <c r="E896" i="56"/>
  <c r="E1020" i="54"/>
  <c r="E1099" i="40"/>
  <c r="D229" i="54"/>
  <c r="C975" i="40"/>
  <c r="C821" i="58"/>
  <c r="G237" i="57"/>
  <c r="E845" i="58"/>
  <c r="G207" i="40"/>
  <c r="E670" i="40"/>
  <c r="F1141" i="57"/>
  <c r="F841" i="40"/>
  <c r="D598" i="40"/>
  <c r="F516" i="40"/>
  <c r="F838" i="40"/>
  <c r="D93" i="57"/>
  <c r="F564" i="57"/>
  <c r="F727" i="57"/>
  <c r="C767" i="57"/>
  <c r="C812" i="57"/>
  <c r="F931" i="58"/>
  <c r="E1060" i="40"/>
  <c r="F1127" i="40"/>
  <c r="G613" i="57"/>
  <c r="D911" i="40"/>
  <c r="D1048" i="40"/>
  <c r="E1074" i="40"/>
  <c r="C963" i="40"/>
  <c r="D343" i="40"/>
  <c r="D638" i="54"/>
  <c r="D698" i="54"/>
  <c r="F1033" i="40"/>
  <c r="G443" i="57"/>
  <c r="F219" i="57"/>
  <c r="D892" i="40"/>
  <c r="F781" i="54"/>
  <c r="E958" i="57"/>
  <c r="D285" i="40"/>
  <c r="G575" i="58"/>
  <c r="G662" i="57"/>
  <c r="F726" i="58"/>
  <c r="G880" i="40"/>
  <c r="F391" i="57"/>
  <c r="D49" i="40"/>
  <c r="E949" i="57"/>
  <c r="G861" i="57"/>
  <c r="C1146" i="40"/>
  <c r="C306" i="40"/>
  <c r="E177" i="58"/>
  <c r="C641" i="54"/>
  <c r="D1068" i="57"/>
  <c r="C956" i="40"/>
  <c r="E196" i="57"/>
  <c r="G875" i="57"/>
  <c r="F715" i="58"/>
  <c r="F988" i="56"/>
  <c r="F279" i="57"/>
  <c r="D857" i="58"/>
  <c r="G1064" i="54"/>
  <c r="E236" i="40"/>
  <c r="F1092" i="57"/>
  <c r="F991" i="40"/>
  <c r="C403" i="57"/>
  <c r="D724" i="57"/>
  <c r="C987" i="40"/>
  <c r="C423" i="40"/>
  <c r="C752" i="58"/>
  <c r="F855" i="54"/>
  <c r="E395" i="40"/>
  <c r="F205" i="54"/>
  <c r="D206" i="57"/>
  <c r="G741" i="40"/>
  <c r="D920" i="40"/>
  <c r="G43" i="58"/>
  <c r="D668" i="40"/>
  <c r="G605" i="57"/>
  <c r="G1006" i="56"/>
  <c r="F265" i="40"/>
  <c r="G1070" i="58"/>
  <c r="D687" i="40"/>
  <c r="D761" i="40"/>
  <c r="E946" i="58"/>
  <c r="F258" i="57"/>
  <c r="C119" i="40"/>
  <c r="F1084" i="40"/>
  <c r="D963" i="56"/>
  <c r="G1158" i="58"/>
  <c r="G978" i="57"/>
  <c r="E794" i="58"/>
  <c r="G428" i="40"/>
  <c r="C592" i="57"/>
  <c r="E579" i="58"/>
  <c r="C899" i="57"/>
  <c r="G721" i="57"/>
  <c r="G523" i="56"/>
  <c r="E63" i="54"/>
  <c r="F301" i="58"/>
  <c r="E1031" i="40"/>
  <c r="E570" i="40"/>
  <c r="D280" i="57"/>
  <c r="C23" i="58"/>
  <c r="C1067" i="56"/>
  <c r="F567" i="58"/>
  <c r="E329" i="54"/>
  <c r="G662" i="58"/>
  <c r="C151" i="54"/>
  <c r="F90" i="57"/>
  <c r="F259" i="40"/>
  <c r="F1198" i="57"/>
  <c r="E154" i="57"/>
  <c r="D860" i="57"/>
  <c r="C1071" i="54"/>
  <c r="F636" i="54"/>
  <c r="D814" i="56"/>
  <c r="C256" i="57"/>
  <c r="G245" i="57"/>
  <c r="E306" i="57"/>
  <c r="G1046" i="40"/>
  <c r="D511" i="58"/>
  <c r="D752" i="56"/>
  <c r="F771" i="58"/>
  <c r="D349" i="57"/>
  <c r="D802" i="58"/>
  <c r="F568" i="54"/>
  <c r="G950" i="56"/>
  <c r="D507" i="57"/>
  <c r="E771" i="40"/>
  <c r="G275" i="57"/>
  <c r="C937" i="58"/>
  <c r="F943" i="58"/>
  <c r="F118" i="57"/>
  <c r="C659" i="57"/>
  <c r="F862" i="57"/>
  <c r="G932" i="40"/>
  <c r="C633" i="58"/>
  <c r="E416" i="54"/>
  <c r="F326" i="57"/>
  <c r="G162" i="57"/>
  <c r="C92" i="40"/>
  <c r="F169" i="58"/>
  <c r="C908" i="54"/>
  <c r="E604" i="58"/>
  <c r="F948" i="54"/>
  <c r="G555" i="54"/>
  <c r="F700" i="40"/>
  <c r="F759" i="40"/>
  <c r="D92" i="40"/>
  <c r="C433" i="57"/>
  <c r="D1009" i="40"/>
  <c r="E127" i="54"/>
  <c r="D27" i="57"/>
  <c r="F440" i="57"/>
  <c r="C227" i="58"/>
  <c r="D1062" i="54"/>
  <c r="G742" i="40"/>
  <c r="C221" i="58"/>
  <c r="E1175" i="57"/>
  <c r="F287" i="56"/>
  <c r="C77" i="57"/>
  <c r="F1102" i="40"/>
  <c r="G283" i="57"/>
  <c r="E113" i="40"/>
  <c r="E717" i="54"/>
  <c r="F1115" i="58"/>
  <c r="E1140" i="58"/>
  <c r="E821" i="57"/>
  <c r="G511" i="40"/>
  <c r="D771" i="56"/>
  <c r="D1018" i="57"/>
  <c r="G455" i="40"/>
  <c r="E517" i="57"/>
  <c r="C596" i="54"/>
  <c r="D848" i="57"/>
  <c r="F345" i="40"/>
  <c r="D90" i="40"/>
  <c r="D660" i="58"/>
  <c r="F1183" i="57"/>
  <c r="E693" i="57"/>
  <c r="F1054" i="57"/>
  <c r="G1079" i="58"/>
  <c r="E1066" i="58"/>
  <c r="C72" i="58"/>
  <c r="C211" i="57"/>
  <c r="E75" i="54"/>
  <c r="D427" i="57"/>
  <c r="F554" i="54"/>
  <c r="F344" i="57"/>
  <c r="C716" i="40"/>
  <c r="F213" i="40"/>
  <c r="F950" i="56"/>
  <c r="G713" i="58"/>
  <c r="G510" i="40"/>
  <c r="G1103" i="40"/>
  <c r="E954" i="54"/>
  <c r="F385" i="54"/>
  <c r="C927" i="57"/>
  <c r="F654" i="57"/>
  <c r="F1193" i="58"/>
  <c r="D778" i="58"/>
  <c r="E1100" i="58"/>
  <c r="C860" i="56"/>
  <c r="F1050" i="40"/>
  <c r="C250" i="40"/>
  <c r="E206" i="40"/>
  <c r="D918" i="56"/>
  <c r="D698" i="40"/>
  <c r="D1012" i="57"/>
  <c r="E719" i="40"/>
  <c r="C631" i="40"/>
  <c r="E637" i="40"/>
  <c r="E985" i="54"/>
  <c r="G620" i="56"/>
  <c r="F547" i="54"/>
  <c r="C991" i="40"/>
  <c r="E38" i="57"/>
  <c r="C362" i="57"/>
  <c r="C464" i="40"/>
  <c r="D522" i="40"/>
  <c r="C432" i="57"/>
  <c r="F714" i="56"/>
  <c r="C591" i="57"/>
  <c r="C811" i="58"/>
  <c r="G666" i="58"/>
  <c r="E62" i="57"/>
  <c r="F858" i="54"/>
  <c r="F1009" i="40"/>
  <c r="C555" i="56"/>
  <c r="E344" i="58"/>
  <c r="F254" i="40"/>
  <c r="G715" i="58"/>
  <c r="G38" i="57"/>
  <c r="D82" i="54"/>
  <c r="E512" i="57"/>
  <c r="E214" i="40"/>
  <c r="F1055" i="54"/>
  <c r="C966" i="40"/>
  <c r="F171" i="54"/>
  <c r="C194" i="56"/>
  <c r="F1019" i="54"/>
  <c r="E965" i="57"/>
  <c r="D53" i="57"/>
  <c r="C194" i="57"/>
  <c r="F218" i="57"/>
  <c r="F792" i="58"/>
  <c r="G420" i="58"/>
  <c r="E63" i="40"/>
  <c r="F1042" i="57"/>
  <c r="G615" i="40"/>
  <c r="G1111" i="56"/>
  <c r="D19" i="57"/>
  <c r="F248" i="40"/>
  <c r="F1145" i="57"/>
  <c r="E521" i="40"/>
  <c r="D78" i="40"/>
  <c r="G1060" i="40"/>
  <c r="G711" i="40"/>
  <c r="E138" i="57"/>
  <c r="G1020" i="58"/>
  <c r="F722" i="40"/>
  <c r="E1128" i="40"/>
  <c r="D365" i="40"/>
  <c r="F1170" i="58"/>
  <c r="C662" i="40"/>
  <c r="E310" i="57"/>
  <c r="G1095" i="54"/>
  <c r="F416" i="40"/>
  <c r="E264" i="58"/>
  <c r="D373" i="40"/>
  <c r="G725" i="40"/>
  <c r="D725" i="56"/>
  <c r="C59" i="58"/>
  <c r="D1005" i="57"/>
  <c r="F389" i="40"/>
  <c r="G522" i="54"/>
  <c r="C1030" i="57"/>
  <c r="G677" i="56"/>
  <c r="G127" i="54"/>
  <c r="G797" i="57"/>
  <c r="F1105" i="57"/>
  <c r="G508" i="58"/>
  <c r="E58" i="40"/>
  <c r="F644" i="58"/>
  <c r="G550" i="58"/>
  <c r="F534" i="54"/>
  <c r="G1169" i="58"/>
  <c r="E1127" i="54"/>
  <c r="D973" i="57"/>
  <c r="C1121" i="58"/>
  <c r="E21" i="40"/>
  <c r="C511" i="40"/>
  <c r="F637" i="54"/>
  <c r="D284" i="57"/>
  <c r="F155" i="56"/>
  <c r="C721" i="57"/>
  <c r="G192" i="40"/>
  <c r="D919" i="56"/>
  <c r="E723" i="54"/>
  <c r="D167" i="40"/>
  <c r="F908" i="58"/>
  <c r="G126" i="54"/>
  <c r="E863" i="40"/>
  <c r="F876" i="57"/>
  <c r="C1169" i="56"/>
  <c r="C246" i="40"/>
  <c r="G655" i="40"/>
  <c r="C786" i="57"/>
  <c r="F1129" i="40"/>
  <c r="G883" i="58"/>
  <c r="F858" i="40"/>
  <c r="G963" i="58"/>
  <c r="E384" i="58"/>
  <c r="C1133" i="57"/>
  <c r="E802" i="58"/>
  <c r="C785" i="57"/>
  <c r="D987" i="57"/>
  <c r="F164" i="57"/>
  <c r="C700" i="40"/>
  <c r="F428" i="58"/>
  <c r="C586" i="40"/>
  <c r="E222" i="58"/>
  <c r="E768" i="54"/>
  <c r="C733" i="54"/>
  <c r="F1141" i="56"/>
  <c r="F157" i="54"/>
  <c r="F605" i="56"/>
  <c r="D564" i="54"/>
  <c r="D583" i="57"/>
  <c r="D269" i="40"/>
  <c r="D1120" i="57"/>
  <c r="F966" i="58"/>
  <c r="C821" i="56"/>
  <c r="D776" i="40"/>
  <c r="E291" i="54"/>
  <c r="E804" i="54"/>
  <c r="F583" i="40"/>
  <c r="C154" i="56"/>
  <c r="G249" i="40"/>
  <c r="D583" i="40"/>
  <c r="D892" i="57"/>
  <c r="F198" i="40"/>
  <c r="F1109" i="58"/>
  <c r="C345" i="58"/>
  <c r="F955" i="40"/>
  <c r="E954" i="57"/>
  <c r="E1110" i="58"/>
  <c r="E179" i="56"/>
  <c r="F1160" i="56"/>
  <c r="C1010" i="57"/>
  <c r="G739" i="58"/>
  <c r="E540" i="40"/>
  <c r="C767" i="58"/>
  <c r="E450" i="40"/>
  <c r="G872" i="57"/>
  <c r="D1196" i="57"/>
  <c r="D113" i="40"/>
  <c r="E817" i="58"/>
  <c r="D117" i="56"/>
  <c r="E1148" i="56"/>
  <c r="D523" i="57"/>
  <c r="D883" i="58"/>
  <c r="F743" i="54"/>
  <c r="G250" i="58"/>
  <c r="G625" i="40"/>
  <c r="D975" i="58"/>
  <c r="C626" i="58"/>
  <c r="F731" i="58"/>
  <c r="D1191" i="40"/>
  <c r="D865" i="58"/>
  <c r="E592" i="54"/>
  <c r="E674" i="58"/>
  <c r="E922" i="40"/>
  <c r="E464" i="57"/>
  <c r="D560" i="57"/>
  <c r="C672" i="54"/>
  <c r="D37" i="57"/>
  <c r="F36" i="57"/>
  <c r="D445" i="58"/>
  <c r="F924" i="40"/>
  <c r="F1089" i="40"/>
  <c r="F213" i="58"/>
  <c r="F1093" i="40"/>
  <c r="D133" i="40"/>
  <c r="D20" i="57"/>
  <c r="E1045" i="58"/>
  <c r="E578" i="54"/>
  <c r="G141" i="57"/>
  <c r="F1032" i="40"/>
  <c r="C1104" i="40"/>
  <c r="E952" i="58"/>
  <c r="F1119" i="57"/>
  <c r="E361" i="54"/>
  <c r="G716" i="54"/>
  <c r="G1131" i="57"/>
  <c r="C420" i="58"/>
  <c r="F1044" i="57"/>
  <c r="D1084" i="57"/>
  <c r="E965" i="58"/>
  <c r="C507" i="40"/>
  <c r="C594" i="54"/>
  <c r="E742" i="40"/>
  <c r="E190" i="40"/>
  <c r="C1100" i="56"/>
  <c r="F687" i="58"/>
  <c r="C1133" i="56"/>
  <c r="G310" i="40"/>
  <c r="C399" i="40"/>
  <c r="G306" i="58"/>
  <c r="G697" i="57"/>
  <c r="D432" i="54"/>
  <c r="C778" i="58"/>
  <c r="C224" i="56"/>
  <c r="E886" i="40"/>
  <c r="E940" i="57"/>
  <c r="G1154" i="54"/>
  <c r="G461" i="54"/>
  <c r="D970" i="57"/>
  <c r="F642" i="54"/>
  <c r="E1190" i="40"/>
  <c r="C902" i="40"/>
  <c r="F942" i="56"/>
  <c r="G689" i="40"/>
  <c r="E352" i="58"/>
  <c r="C540" i="40"/>
  <c r="C623" i="57"/>
  <c r="D116" i="57"/>
  <c r="C439" i="40"/>
  <c r="D1000" i="58"/>
  <c r="F778" i="40"/>
  <c r="F975" i="54"/>
  <c r="F771" i="57"/>
  <c r="E701" i="57"/>
  <c r="F723" i="58"/>
  <c r="G601" i="56"/>
  <c r="F539" i="57"/>
  <c r="E1116" i="54"/>
  <c r="E1089" i="57"/>
  <c r="F970" i="57"/>
  <c r="E894" i="40"/>
  <c r="F668" i="58"/>
  <c r="E816" i="40"/>
  <c r="G131" i="40"/>
  <c r="G87" i="58"/>
  <c r="D1022" i="58"/>
  <c r="F814" i="40"/>
  <c r="D1119" i="54"/>
  <c r="G1024" i="57"/>
  <c r="F280" i="40"/>
  <c r="E1166" i="57"/>
  <c r="F1033" i="57"/>
  <c r="C32" i="57"/>
  <c r="C269" i="57"/>
  <c r="G343" i="40"/>
  <c r="F1100" i="58"/>
  <c r="D1123" i="57"/>
  <c r="D1064" i="57"/>
  <c r="C1032" i="57"/>
  <c r="F729" i="56"/>
  <c r="C42" i="57"/>
  <c r="E992" i="58"/>
  <c r="G1100" i="57"/>
  <c r="G1052" i="58"/>
  <c r="F665" i="58"/>
  <c r="D155" i="58"/>
  <c r="F55" i="58"/>
  <c r="G116" i="40"/>
  <c r="C225" i="57"/>
  <c r="C241" i="58"/>
  <c r="F825" i="40"/>
  <c r="G765" i="57"/>
  <c r="G558" i="57"/>
  <c r="G243" i="58"/>
  <c r="F908" i="54"/>
  <c r="C914" i="57"/>
  <c r="D461" i="40"/>
  <c r="D999" i="54"/>
  <c r="F900" i="54"/>
  <c r="C48" i="57"/>
  <c r="D310" i="58"/>
  <c r="E729" i="58"/>
  <c r="E34" i="57"/>
  <c r="F397" i="40"/>
  <c r="G202" i="57"/>
  <c r="C355" i="40"/>
  <c r="F559" i="54"/>
  <c r="C391" i="56"/>
  <c r="F863" i="56"/>
  <c r="G175" i="54"/>
  <c r="D1070" i="57"/>
  <c r="C1079" i="54"/>
  <c r="C370" i="57"/>
  <c r="F277" i="57"/>
  <c r="E1102" i="58"/>
  <c r="C358" i="54"/>
  <c r="E149" i="40"/>
  <c r="E903" i="57"/>
  <c r="D1076" i="57"/>
  <c r="D820" i="57"/>
  <c r="G729" i="54"/>
  <c r="D862" i="58"/>
  <c r="E32" i="40"/>
  <c r="D787" i="40"/>
  <c r="D1042" i="57"/>
  <c r="C39" i="57"/>
  <c r="C798" i="40"/>
  <c r="F666" i="58"/>
  <c r="C1143" i="57"/>
  <c r="C679" i="57"/>
  <c r="E1197" i="57"/>
  <c r="D416" i="57"/>
  <c r="E681" i="57"/>
  <c r="D971" i="40"/>
  <c r="C953" i="40"/>
  <c r="F860" i="54"/>
  <c r="E137" i="57"/>
  <c r="C1177" i="40"/>
  <c r="F829" i="58"/>
  <c r="C1168" i="57"/>
  <c r="C964" i="56"/>
  <c r="E676" i="56"/>
  <c r="G640" i="54"/>
  <c r="C746" i="57"/>
  <c r="E1199" i="58"/>
  <c r="D692" i="57"/>
  <c r="F534" i="40"/>
  <c r="G557" i="40"/>
  <c r="G355" i="57"/>
  <c r="E124" i="40"/>
  <c r="D814" i="57"/>
  <c r="F26" i="40"/>
  <c r="F1131" i="57"/>
  <c r="E1039" i="40"/>
  <c r="F1133" i="56"/>
  <c r="D1060" i="57"/>
  <c r="C956" i="58"/>
  <c r="F290" i="56"/>
  <c r="E516" i="40"/>
  <c r="D687" i="56"/>
  <c r="G1033" i="58"/>
  <c r="C1067" i="54"/>
  <c r="D956" i="40"/>
  <c r="C874" i="54"/>
  <c r="F769" i="40"/>
  <c r="D1138" i="40"/>
  <c r="D1116" i="57"/>
  <c r="F81" i="40"/>
  <c r="C375" i="56"/>
  <c r="E1064" i="40"/>
  <c r="D291" i="54"/>
  <c r="C188" i="54"/>
  <c r="E33" i="58"/>
  <c r="D613" i="54"/>
  <c r="E1101" i="40"/>
  <c r="G1024" i="54"/>
  <c r="C70" i="56"/>
  <c r="D613" i="58"/>
  <c r="E983" i="40"/>
  <c r="E124" i="54"/>
  <c r="C281" i="40"/>
  <c r="E867" i="54"/>
  <c r="F1111" i="40"/>
  <c r="G842" i="58"/>
  <c r="D1071" i="58"/>
  <c r="D307" i="58"/>
  <c r="F131" i="54"/>
  <c r="D514" i="40"/>
  <c r="C171" i="40"/>
  <c r="G774" i="58"/>
  <c r="G62" i="57"/>
  <c r="G460" i="57"/>
  <c r="D34" i="56"/>
  <c r="G330" i="56"/>
  <c r="F854" i="40"/>
  <c r="C284" i="58"/>
  <c r="D858" i="56"/>
  <c r="F455" i="54"/>
  <c r="C656" i="40"/>
  <c r="G815" i="58"/>
  <c r="D1048" i="57"/>
  <c r="C1126" i="58"/>
  <c r="D69" i="54"/>
  <c r="G1078" i="58"/>
  <c r="F812" i="40"/>
  <c r="G719" i="56"/>
  <c r="E417" i="57"/>
  <c r="F1021" i="57"/>
  <c r="C701" i="40"/>
  <c r="C1064" i="58"/>
  <c r="E1112" i="40"/>
  <c r="C63" i="57"/>
  <c r="F749" i="58"/>
  <c r="G400" i="40"/>
  <c r="C1191" i="58"/>
  <c r="E996" i="40"/>
  <c r="D1139" i="57"/>
  <c r="D659" i="57"/>
  <c r="C927" i="58"/>
  <c r="D990" i="57"/>
  <c r="F49" i="58"/>
  <c r="E959" i="58"/>
  <c r="F522" i="57"/>
  <c r="E147" i="40"/>
  <c r="C743" i="40"/>
  <c r="D925" i="57"/>
  <c r="C328" i="58"/>
  <c r="G652" i="58"/>
  <c r="G508" i="40"/>
  <c r="E257" i="40"/>
  <c r="F333" i="58"/>
  <c r="D518" i="56"/>
  <c r="D651" i="56"/>
  <c r="G270" i="56"/>
  <c r="F332" i="57"/>
  <c r="G426" i="57"/>
  <c r="D699" i="57"/>
  <c r="E151" i="57"/>
  <c r="G933" i="40"/>
  <c r="C788" i="58"/>
  <c r="C1165" i="58"/>
  <c r="F377" i="57"/>
  <c r="G410" i="40"/>
  <c r="E27" i="40"/>
  <c r="D1052" i="54"/>
  <c r="F857" i="58"/>
  <c r="C129" i="40"/>
  <c r="E1097" i="58"/>
  <c r="C913" i="40"/>
  <c r="F722" i="56"/>
  <c r="G648" i="54"/>
  <c r="D978" i="40"/>
  <c r="F1079" i="40"/>
  <c r="F44" i="40"/>
  <c r="D903" i="40"/>
  <c r="D606" i="57"/>
  <c r="D1099" i="40"/>
  <c r="C93" i="54"/>
  <c r="D585" i="58"/>
  <c r="F269" i="40"/>
  <c r="E254" i="56"/>
  <c r="G639" i="54"/>
  <c r="F306" i="58"/>
  <c r="E586" i="40"/>
  <c r="F839" i="40"/>
  <c r="D444" i="40"/>
  <c r="E547" i="54"/>
  <c r="G738" i="58"/>
  <c r="E968" i="57"/>
  <c r="C1046" i="56"/>
  <c r="G370" i="54"/>
  <c r="C870" i="57"/>
  <c r="C302" i="40"/>
  <c r="D557" i="57"/>
  <c r="F832" i="40"/>
  <c r="F909" i="40"/>
  <c r="G236" i="56"/>
  <c r="D197" i="57"/>
  <c r="E49" i="54"/>
  <c r="E859" i="40"/>
  <c r="F373" i="40"/>
  <c r="E460" i="57"/>
  <c r="F613" i="58"/>
  <c r="C943" i="58"/>
  <c r="E850" i="56"/>
  <c r="F406" i="57"/>
  <c r="D870" i="57"/>
  <c r="C1053" i="56"/>
  <c r="G719" i="54"/>
  <c r="F174" i="40"/>
  <c r="D958" i="40"/>
  <c r="E307" i="54"/>
  <c r="C80" i="40"/>
  <c r="E842" i="56"/>
  <c r="F631" i="40"/>
  <c r="F1184" i="40"/>
  <c r="E714" i="57"/>
  <c r="E59" i="58"/>
  <c r="D514" i="58"/>
  <c r="C831" i="57"/>
  <c r="C922" i="58"/>
  <c r="C170" i="40"/>
  <c r="C798" i="58"/>
  <c r="G889" i="40"/>
  <c r="E1141" i="58"/>
  <c r="F176" i="57"/>
  <c r="E1114" i="40"/>
  <c r="C978" i="57"/>
  <c r="E1098" i="56"/>
  <c r="G555" i="57"/>
  <c r="F275" i="40"/>
  <c r="E267" i="40"/>
  <c r="D350" i="57"/>
  <c r="C881" i="57"/>
  <c r="G73" i="57"/>
  <c r="D596" i="57"/>
  <c r="E991" i="54"/>
  <c r="E609" i="40"/>
  <c r="G176" i="40"/>
  <c r="C647" i="57"/>
  <c r="C824" i="57"/>
  <c r="G169" i="56"/>
  <c r="C541" i="40"/>
  <c r="F844" i="40"/>
  <c r="F410" i="57"/>
  <c r="G605" i="54"/>
  <c r="C55" i="40"/>
  <c r="E1152" i="40"/>
  <c r="E117" i="40"/>
  <c r="F216" i="40"/>
  <c r="D1197" i="54"/>
  <c r="C702" i="57"/>
  <c r="G902" i="57"/>
  <c r="E333" i="40"/>
  <c r="D258" i="56"/>
  <c r="F809" i="54"/>
  <c r="D935" i="54"/>
  <c r="G334" i="57"/>
  <c r="D61" i="57"/>
  <c r="F136" i="57"/>
  <c r="C1006" i="58"/>
  <c r="D311" i="57"/>
  <c r="D882" i="56"/>
  <c r="C1034" i="40"/>
  <c r="E112" i="57"/>
  <c r="G932" i="58"/>
  <c r="F1136" i="58"/>
  <c r="C190" i="58"/>
  <c r="G1140" i="57"/>
  <c r="D1020" i="57"/>
  <c r="D1037" i="57"/>
  <c r="C1117" i="58"/>
  <c r="F528" i="58"/>
  <c r="G1067" i="40"/>
  <c r="E895" i="58"/>
  <c r="C1103" i="40"/>
  <c r="D1007" i="57"/>
  <c r="G172" i="58"/>
  <c r="C227" i="56"/>
  <c r="D897" i="56"/>
  <c r="C36" i="57"/>
  <c r="G349" i="56"/>
  <c r="F1166" i="57"/>
  <c r="C1027" i="54"/>
  <c r="C682" i="57"/>
  <c r="C157" i="56"/>
  <c r="G1192" i="58"/>
  <c r="F1171" i="57"/>
  <c r="D201" i="40"/>
  <c r="G456" i="57"/>
  <c r="F647" i="57"/>
  <c r="F720" i="56"/>
  <c r="G1067" i="57"/>
  <c r="E1200" i="57"/>
  <c r="D829" i="57"/>
  <c r="C941" i="54"/>
  <c r="F380" i="57"/>
  <c r="F654" i="58"/>
  <c r="D835" i="57"/>
  <c r="C96" i="57"/>
  <c r="F669" i="40"/>
  <c r="C970" i="57"/>
  <c r="F249" i="58"/>
  <c r="D790" i="40"/>
  <c r="C972" i="54"/>
  <c r="D381" i="40"/>
  <c r="E619" i="58"/>
  <c r="C1077" i="57"/>
  <c r="G790" i="57"/>
  <c r="F211" i="40"/>
  <c r="D1154" i="40"/>
  <c r="F852" i="40"/>
  <c r="G371" i="57"/>
  <c r="D106" i="56"/>
  <c r="G1120" i="57"/>
  <c r="G275" i="58"/>
  <c r="G403" i="40"/>
  <c r="F190" i="57"/>
  <c r="E1078" i="54"/>
  <c r="F826" i="40"/>
  <c r="F134" i="56"/>
  <c r="D1158" i="40"/>
  <c r="E615" i="56"/>
  <c r="E1146" i="58"/>
  <c r="F963" i="57"/>
  <c r="E1041" i="56"/>
  <c r="G74" i="57"/>
  <c r="C1056" i="57"/>
  <c r="G830" i="54"/>
  <c r="E1008" i="40"/>
  <c r="F331" i="58"/>
  <c r="F529" i="58"/>
  <c r="D973" i="40"/>
  <c r="F776" i="57"/>
  <c r="D900" i="57"/>
  <c r="C332" i="57"/>
  <c r="D247" i="40"/>
  <c r="C1143" i="54"/>
  <c r="G242" i="56"/>
  <c r="E594" i="40"/>
  <c r="C710" i="57"/>
  <c r="E437" i="57"/>
  <c r="C609" i="54"/>
  <c r="G1163" i="40"/>
  <c r="F622" i="58"/>
  <c r="C865" i="40"/>
  <c r="E414" i="40"/>
  <c r="G665" i="40"/>
  <c r="E989" i="54"/>
  <c r="E1018" i="54"/>
  <c r="F1108" i="40"/>
  <c r="G583" i="40"/>
  <c r="D1110" i="40"/>
  <c r="E416" i="40"/>
  <c r="D455" i="40"/>
  <c r="C910" i="57"/>
  <c r="C1145" i="54"/>
  <c r="E621" i="57"/>
  <c r="D128" i="57"/>
  <c r="E932" i="57"/>
  <c r="G193" i="58"/>
  <c r="F820" i="58"/>
  <c r="G527" i="57"/>
  <c r="G1197" i="58"/>
  <c r="G206" i="58"/>
  <c r="C935" i="40"/>
  <c r="E706" i="58"/>
  <c r="D614" i="40"/>
  <c r="G1167" i="58"/>
  <c r="C579" i="57"/>
  <c r="D174" i="40"/>
  <c r="F104" i="58"/>
  <c r="C515" i="40"/>
  <c r="F825" i="56"/>
  <c r="D589" i="54"/>
  <c r="G737" i="54"/>
  <c r="E945" i="40"/>
  <c r="G686" i="40"/>
  <c r="F825" i="57"/>
  <c r="D447" i="58"/>
  <c r="D439" i="58"/>
  <c r="D32" i="57"/>
  <c r="C1176" i="58"/>
  <c r="F1157" i="57"/>
  <c r="G570" i="40"/>
  <c r="F299" i="57"/>
  <c r="F942" i="40"/>
  <c r="G932" i="57"/>
  <c r="E806" i="40"/>
  <c r="G94" i="40"/>
  <c r="D1090" i="57"/>
  <c r="C448" i="57"/>
  <c r="D778" i="56"/>
  <c r="E192" i="40"/>
  <c r="F1078" i="40"/>
  <c r="E690" i="54"/>
  <c r="D923" i="40"/>
  <c r="E194" i="58"/>
  <c r="E862" i="58"/>
  <c r="C211" i="40"/>
  <c r="D1077" i="54"/>
  <c r="E1177" i="40"/>
  <c r="C1036" i="54"/>
  <c r="D776" i="54"/>
  <c r="C326" i="40"/>
  <c r="D867" i="54"/>
  <c r="D448" i="54"/>
  <c r="F605" i="40"/>
  <c r="E42" i="40"/>
  <c r="G296" i="54"/>
  <c r="C886" i="40"/>
  <c r="D701" i="40"/>
  <c r="F1057" i="58"/>
  <c r="F418" i="57"/>
  <c r="E996" i="56"/>
  <c r="D849" i="58"/>
  <c r="D1080" i="40"/>
  <c r="E688" i="58"/>
  <c r="G882" i="40"/>
  <c r="F180" i="54"/>
  <c r="D672" i="40"/>
  <c r="G905" i="40"/>
  <c r="F980" i="40"/>
  <c r="D705" i="56"/>
  <c r="D841" i="57"/>
  <c r="D283" i="40"/>
  <c r="D806" i="57"/>
  <c r="C161" i="40"/>
  <c r="E664" i="57"/>
  <c r="F1081" i="54"/>
  <c r="G657" i="40"/>
  <c r="C1168" i="58"/>
  <c r="E389" i="58"/>
  <c r="G983" i="40"/>
  <c r="E727" i="40"/>
  <c r="G1074" i="40"/>
  <c r="D147" i="58"/>
  <c r="G1130" i="58"/>
  <c r="E914" i="58"/>
  <c r="C829" i="40"/>
  <c r="D717" i="40"/>
  <c r="C536" i="40"/>
  <c r="E626" i="56"/>
  <c r="G1030" i="58"/>
  <c r="G783" i="57"/>
  <c r="G1156" i="58"/>
  <c r="F885" i="40"/>
  <c r="G87" i="40"/>
  <c r="F752" i="54"/>
  <c r="G510" i="54"/>
  <c r="F905" i="40"/>
  <c r="C78" i="40"/>
  <c r="F1064" i="58"/>
  <c r="F303" i="58"/>
  <c r="E420" i="57"/>
  <c r="G811" i="40"/>
  <c r="D235" i="57"/>
  <c r="G826" i="54"/>
  <c r="F907" i="57"/>
  <c r="E775" i="57"/>
  <c r="D731" i="54"/>
  <c r="G973" i="57"/>
  <c r="D360" i="58"/>
  <c r="G377" i="57"/>
  <c r="C968" i="58"/>
  <c r="C69" i="57"/>
  <c r="D1177" i="57"/>
  <c r="E948" i="57"/>
  <c r="E1165" i="58"/>
  <c r="F558" i="40"/>
  <c r="G152" i="40"/>
  <c r="D1038" i="40"/>
  <c r="D1118" i="57"/>
  <c r="C603" i="40"/>
  <c r="C584" i="40"/>
  <c r="F190" i="54"/>
  <c r="F1072" i="57"/>
  <c r="G1082" i="56"/>
  <c r="F1105" i="58"/>
  <c r="E178" i="57"/>
  <c r="E196" i="40"/>
  <c r="C906" i="40"/>
  <c r="E94" i="58"/>
  <c r="E657" i="54"/>
  <c r="E1174" i="54"/>
  <c r="F536" i="40"/>
  <c r="D46" i="54"/>
  <c r="E699" i="58"/>
  <c r="D417" i="54"/>
  <c r="C1117" i="57"/>
  <c r="D458" i="57"/>
  <c r="D1027" i="57"/>
  <c r="F717" i="58"/>
  <c r="D229" i="40"/>
  <c r="D67" i="57"/>
  <c r="F146" i="54"/>
  <c r="C1055" i="40"/>
  <c r="C671" i="40"/>
  <c r="G462" i="56"/>
  <c r="D924" i="57"/>
  <c r="D102" i="40"/>
  <c r="F837" i="57"/>
  <c r="F507" i="58"/>
  <c r="D254" i="40"/>
  <c r="E984" i="56"/>
  <c r="F1022" i="54"/>
  <c r="C1018" i="40"/>
  <c r="C67" i="58"/>
  <c r="F861" i="57"/>
  <c r="F408" i="58"/>
  <c r="C91" i="57"/>
  <c r="C137" i="57"/>
  <c r="G857" i="58"/>
  <c r="D450" i="54"/>
  <c r="C118" i="54"/>
  <c r="C134" i="40"/>
  <c r="D921" i="40"/>
  <c r="E1141" i="57"/>
  <c r="F612" i="54"/>
  <c r="E344" i="56"/>
  <c r="C374" i="40"/>
  <c r="E901" i="57"/>
  <c r="E79" i="57"/>
  <c r="E1157" i="56"/>
  <c r="D345" i="57"/>
  <c r="D919" i="40"/>
  <c r="C250" i="57"/>
  <c r="C378" i="57"/>
  <c r="D127" i="57"/>
  <c r="G873" i="40"/>
  <c r="D756" i="40"/>
  <c r="D127" i="58"/>
  <c r="D641" i="57"/>
  <c r="D788" i="58"/>
  <c r="E809" i="40"/>
  <c r="D606" i="58"/>
  <c r="G198" i="54"/>
  <c r="G721" i="54"/>
  <c r="E671" i="57"/>
  <c r="F290" i="57"/>
  <c r="G241" i="56"/>
  <c r="G419" i="40"/>
  <c r="E200" i="40"/>
  <c r="E897" i="58"/>
  <c r="D1043" i="40"/>
  <c r="D879" i="40"/>
  <c r="C61" i="40"/>
  <c r="F202" i="57"/>
  <c r="C1167" i="58"/>
  <c r="C1068" i="57"/>
  <c r="C1136" i="56"/>
  <c r="G1088" i="54"/>
  <c r="C337" i="40"/>
  <c r="G874" i="54"/>
  <c r="C256" i="58"/>
  <c r="G438" i="58"/>
  <c r="C1146" i="57"/>
  <c r="F1135" i="57"/>
  <c r="C931" i="40"/>
  <c r="D791" i="56"/>
  <c r="E427" i="58"/>
  <c r="D939" i="57"/>
  <c r="D848" i="40"/>
  <c r="D190" i="40"/>
  <c r="C302" i="58"/>
  <c r="G1064" i="40"/>
  <c r="E224" i="54"/>
  <c r="G360" i="57"/>
  <c r="E1065" i="58"/>
  <c r="G1076" i="40"/>
  <c r="G155" i="57"/>
  <c r="F720" i="40"/>
  <c r="G1008" i="57"/>
  <c r="F1069" i="56"/>
  <c r="D1175" i="58"/>
  <c r="D1014" i="56"/>
  <c r="E409" i="57"/>
  <c r="E440" i="40"/>
  <c r="E26" i="40"/>
  <c r="G190" i="40"/>
  <c r="F424" i="58"/>
  <c r="D665" i="40"/>
  <c r="E290" i="40"/>
  <c r="G228" i="54"/>
  <c r="G446" i="54"/>
  <c r="E909" i="58"/>
  <c r="E640" i="54"/>
  <c r="C270" i="54"/>
  <c r="G989" i="40"/>
  <c r="D890" i="58"/>
  <c r="C107" i="40"/>
  <c r="D302" i="40"/>
  <c r="F76" i="40"/>
  <c r="F387" i="54"/>
  <c r="F1185" i="58"/>
  <c r="G309" i="40"/>
  <c r="F639" i="57"/>
  <c r="G823" i="40"/>
  <c r="G101" i="40"/>
  <c r="D340" i="40"/>
  <c r="F786" i="40"/>
  <c r="C419" i="57"/>
  <c r="G520" i="58"/>
  <c r="E988" i="57"/>
  <c r="E930" i="57"/>
  <c r="F1102" i="57"/>
  <c r="D729" i="40"/>
  <c r="F1151" i="54"/>
  <c r="F578" i="40"/>
  <c r="G752" i="56"/>
  <c r="E632" i="58"/>
  <c r="D38" i="58"/>
  <c r="E643" i="58"/>
  <c r="C798" i="56"/>
  <c r="D205" i="57"/>
  <c r="E990" i="40"/>
  <c r="E1136" i="40"/>
  <c r="C854" i="58"/>
  <c r="E762" i="58"/>
  <c r="C750" i="56"/>
  <c r="C526" i="56"/>
  <c r="E889" i="40"/>
  <c r="F1141" i="40"/>
  <c r="E292" i="40"/>
  <c r="F848" i="54"/>
  <c r="D841" i="58"/>
  <c r="G239" i="58"/>
  <c r="F90" i="40"/>
  <c r="D1129" i="57"/>
  <c r="F1046" i="57"/>
  <c r="C625" i="58"/>
  <c r="D43" i="57"/>
  <c r="C60" i="40"/>
  <c r="E785" i="40"/>
  <c r="C821" i="40"/>
  <c r="C156" i="40"/>
  <c r="C1166" i="56"/>
  <c r="F1187" i="54"/>
  <c r="G288" i="57"/>
  <c r="D101" i="57"/>
  <c r="E910" i="54"/>
  <c r="E665" i="58"/>
  <c r="G150" i="57"/>
  <c r="F962" i="57"/>
  <c r="C360" i="40"/>
  <c r="C394" i="40"/>
  <c r="E877" i="40"/>
  <c r="C287" i="54"/>
  <c r="D537" i="57"/>
  <c r="F193" i="54"/>
  <c r="G1096" i="58"/>
  <c r="D880" i="40"/>
  <c r="F260" i="58"/>
  <c r="F979" i="56"/>
  <c r="G909" i="40"/>
  <c r="E1086" i="40"/>
  <c r="G556" i="54"/>
  <c r="E546" i="58"/>
  <c r="C692" i="58"/>
  <c r="D263" i="57"/>
  <c r="D854" i="54"/>
  <c r="C887" i="54"/>
  <c r="E380" i="58"/>
  <c r="F764" i="57"/>
  <c r="F1019" i="57"/>
  <c r="F352" i="57"/>
  <c r="G448" i="40"/>
  <c r="C1072" i="57"/>
  <c r="G943" i="57"/>
  <c r="C661" i="40"/>
  <c r="C1032" i="40"/>
  <c r="F903" i="40"/>
  <c r="G1063" i="40"/>
  <c r="G246" i="58"/>
  <c r="D349" i="40"/>
  <c r="F873" i="40"/>
  <c r="E26" i="58"/>
  <c r="E560" i="57"/>
  <c r="E275" i="54"/>
  <c r="G566" i="54"/>
  <c r="F932" i="54"/>
  <c r="C663" i="40"/>
  <c r="D972" i="57"/>
  <c r="C682" i="40"/>
  <c r="G27" i="40"/>
  <c r="C522" i="58"/>
  <c r="G305" i="54"/>
  <c r="E892" i="54"/>
  <c r="G637" i="40"/>
  <c r="G939" i="58"/>
  <c r="E761" i="58"/>
  <c r="E338" i="40"/>
  <c r="D612" i="56"/>
  <c r="F1026" i="40"/>
  <c r="E743" i="40"/>
  <c r="F339" i="40"/>
  <c r="E939" i="40"/>
  <c r="C689" i="58"/>
  <c r="E451" i="40"/>
  <c r="D712" i="58"/>
  <c r="G148" i="58"/>
  <c r="F603" i="54"/>
  <c r="D701" i="57"/>
  <c r="C737" i="57"/>
  <c r="D1107" i="58"/>
  <c r="C402" i="54"/>
  <c r="E883" i="58"/>
  <c r="G1091" i="58"/>
  <c r="G519" i="40"/>
  <c r="F454" i="57"/>
  <c r="E1197" i="40"/>
  <c r="F612" i="56"/>
  <c r="E1057" i="58"/>
  <c r="D523" i="40"/>
  <c r="G1026" i="57"/>
  <c r="G382" i="40"/>
  <c r="G1011" i="40"/>
  <c r="D720" i="58"/>
  <c r="F98" i="40"/>
  <c r="D344" i="40"/>
  <c r="D1192" i="57"/>
  <c r="G593" i="40"/>
  <c r="F760" i="58"/>
  <c r="G91" i="57"/>
  <c r="C175" i="58"/>
  <c r="G179" i="54"/>
  <c r="E836" i="54"/>
  <c r="G577" i="54"/>
  <c r="F839" i="58"/>
  <c r="E1047" i="40"/>
  <c r="E593" i="57"/>
  <c r="C104" i="57"/>
  <c r="E1185" i="57"/>
  <c r="E1039" i="57"/>
  <c r="G199" i="58"/>
  <c r="F564" i="40"/>
  <c r="C545" i="40"/>
  <c r="D768" i="57"/>
  <c r="F1013" i="57"/>
  <c r="D432" i="58"/>
  <c r="F1065" i="54"/>
  <c r="F664" i="58"/>
  <c r="F918" i="56"/>
  <c r="F1008" i="40"/>
  <c r="G1085" i="58"/>
  <c r="G850" i="54"/>
  <c r="C1127" i="56"/>
  <c r="C99" i="56"/>
  <c r="G551" i="58"/>
  <c r="C75" i="58"/>
  <c r="F566" i="40"/>
  <c r="F939" i="57"/>
  <c r="D1135" i="54"/>
  <c r="D520" i="57"/>
  <c r="E992" i="40"/>
  <c r="E761" i="54"/>
  <c r="C593" i="56"/>
  <c r="C884" i="54"/>
  <c r="F1103" i="40"/>
  <c r="D199" i="54"/>
  <c r="C903" i="40"/>
  <c r="G236" i="57"/>
  <c r="G1072" i="56"/>
  <c r="E998" i="57"/>
  <c r="G127" i="40"/>
  <c r="F927" i="58"/>
  <c r="E426" i="57"/>
  <c r="F403" i="54"/>
  <c r="E837" i="40"/>
  <c r="G1162" i="58"/>
  <c r="E168" i="40"/>
  <c r="E189" i="58"/>
  <c r="E620" i="40"/>
  <c r="D381" i="56"/>
  <c r="C849" i="57"/>
  <c r="C928" i="40"/>
  <c r="D137" i="54"/>
  <c r="E1176" i="56"/>
  <c r="G1109" i="57"/>
  <c r="G702" i="40"/>
  <c r="C759" i="58"/>
  <c r="F776" i="40"/>
  <c r="F451" i="40"/>
  <c r="F595" i="57"/>
  <c r="G738" i="57"/>
  <c r="G576" i="58"/>
  <c r="F742" i="57"/>
  <c r="C810" i="40"/>
  <c r="E1013" i="54"/>
  <c r="F668" i="54"/>
  <c r="F1070" i="54"/>
  <c r="F728" i="57"/>
  <c r="G1093" i="58"/>
  <c r="G618" i="54"/>
  <c r="F174" i="57"/>
  <c r="E52" i="57"/>
  <c r="D866" i="57"/>
  <c r="G926" i="40"/>
  <c r="G830" i="56"/>
  <c r="E427" i="57"/>
  <c r="C1098" i="40"/>
  <c r="G1042" i="58"/>
  <c r="D260" i="40"/>
  <c r="D359" i="40"/>
  <c r="D630" i="40"/>
  <c r="G710" i="58"/>
  <c r="F1018" i="40"/>
  <c r="G348" i="58"/>
  <c r="E46" i="58"/>
  <c r="E42" i="57"/>
  <c r="G154" i="57"/>
  <c r="F949" i="57"/>
  <c r="E964" i="40"/>
  <c r="D171" i="40"/>
  <c r="C899" i="40"/>
  <c r="C928" i="58"/>
  <c r="F203" i="54"/>
  <c r="D786" i="58"/>
  <c r="E410" i="57"/>
  <c r="G579" i="58"/>
  <c r="D853" i="57"/>
  <c r="C1056" i="40"/>
  <c r="F1131" i="40"/>
  <c r="G679" i="57"/>
  <c r="E188" i="58"/>
  <c r="E155" i="58"/>
  <c r="E832" i="40"/>
  <c r="D549" i="40"/>
  <c r="D1185" i="57"/>
  <c r="C94" i="40"/>
  <c r="C816" i="56"/>
  <c r="E665" i="40"/>
  <c r="C682" i="58"/>
  <c r="E1133" i="57"/>
  <c r="F1012" i="58"/>
  <c r="F825" i="58"/>
  <c r="C714" i="40"/>
  <c r="C738" i="56"/>
  <c r="D42" i="57"/>
  <c r="E947" i="57"/>
  <c r="G870" i="54"/>
  <c r="D740" i="40"/>
  <c r="G860" i="58"/>
  <c r="F868" i="57"/>
  <c r="F534" i="58"/>
  <c r="E443" i="57"/>
  <c r="G959" i="40"/>
  <c r="E829" i="57"/>
  <c r="E917" i="57"/>
  <c r="E1029" i="58"/>
  <c r="E373" i="57"/>
  <c r="C1017" i="40"/>
  <c r="F1061" i="57"/>
  <c r="D727" i="54"/>
  <c r="D361" i="58"/>
  <c r="D663" i="57"/>
  <c r="C1128" i="54"/>
  <c r="D290" i="57"/>
  <c r="G171" i="40"/>
  <c r="C732" i="58"/>
  <c r="F203" i="57"/>
  <c r="E1098" i="58"/>
  <c r="C1106" i="57"/>
  <c r="D721" i="57"/>
  <c r="C194" i="40"/>
  <c r="F1143" i="54"/>
  <c r="G1190" i="58"/>
  <c r="D308" i="57"/>
  <c r="E748" i="40"/>
  <c r="G55" i="58"/>
  <c r="E1109" i="40"/>
  <c r="G655" i="56"/>
  <c r="G569" i="40"/>
  <c r="F979" i="57"/>
  <c r="C768" i="40"/>
  <c r="E811" i="54"/>
  <c r="G1151" i="58"/>
  <c r="E161" i="40"/>
  <c r="C818" i="40"/>
  <c r="F701" i="58"/>
  <c r="G300" i="54"/>
  <c r="C158" i="56"/>
  <c r="C1177" i="58"/>
  <c r="C896" i="40"/>
  <c r="F1060" i="57"/>
  <c r="F238" i="54"/>
  <c r="E1115" i="54"/>
  <c r="G521" i="57"/>
  <c r="G514" i="40"/>
  <c r="G970" i="57"/>
  <c r="D741" i="40"/>
  <c r="E387" i="40"/>
  <c r="G377" i="58"/>
  <c r="F339" i="57"/>
  <c r="F281" i="58"/>
  <c r="E793" i="57"/>
  <c r="C58" i="40"/>
  <c r="G1018" i="54"/>
  <c r="F914" i="57"/>
  <c r="C546" i="58"/>
  <c r="G788" i="57"/>
  <c r="F958" i="54"/>
  <c r="F546" i="40"/>
  <c r="C775" i="58"/>
  <c r="C980" i="54"/>
  <c r="G929" i="56"/>
  <c r="C1017" i="58"/>
  <c r="F732" i="58"/>
  <c r="E74" i="56"/>
  <c r="D77" i="58"/>
  <c r="C382" i="58"/>
  <c r="E982" i="40"/>
  <c r="D782" i="40"/>
  <c r="F1090" i="40"/>
  <c r="C437" i="40"/>
  <c r="E1108" i="58"/>
  <c r="D806" i="40"/>
  <c r="E74" i="40"/>
  <c r="C743" i="57"/>
  <c r="E1005" i="58"/>
  <c r="D1018" i="56"/>
  <c r="G65" i="54"/>
  <c r="D987" i="56"/>
  <c r="G706" i="57"/>
  <c r="F801" i="40"/>
  <c r="F222" i="58"/>
  <c r="G81" i="57"/>
  <c r="C742" i="54"/>
  <c r="C689" i="54"/>
  <c r="F334" i="54"/>
  <c r="F558" i="54"/>
  <c r="G644" i="40"/>
  <c r="G1112" i="40"/>
  <c r="G940" i="54"/>
  <c r="C551" i="40"/>
  <c r="G330" i="58"/>
  <c r="E664" i="54"/>
  <c r="D286" i="40"/>
  <c r="E841" i="56"/>
  <c r="C779" i="57"/>
  <c r="E805" i="58"/>
  <c r="F29" i="58"/>
  <c r="C1093" i="57"/>
  <c r="D737" i="54"/>
  <c r="F863" i="40"/>
  <c r="G884" i="54"/>
  <c r="D1190" i="57"/>
  <c r="D149" i="56"/>
  <c r="F787" i="40"/>
  <c r="C79" i="40"/>
  <c r="E391" i="40"/>
  <c r="G627" i="40"/>
  <c r="F1183" i="40"/>
  <c r="C697" i="57"/>
  <c r="G769" i="57"/>
  <c r="F87" i="58"/>
  <c r="D979" i="54"/>
  <c r="D852" i="58"/>
  <c r="G420" i="40"/>
  <c r="E968" i="40"/>
  <c r="F1183" i="58"/>
  <c r="F865" i="58"/>
  <c r="F388" i="57"/>
  <c r="C35" i="57"/>
  <c r="F870" i="58"/>
  <c r="F1031" i="40"/>
  <c r="F904" i="40"/>
  <c r="G822" i="58"/>
  <c r="C949" i="56"/>
  <c r="D411" i="57"/>
  <c r="C555" i="58"/>
  <c r="C387" i="40"/>
  <c r="F1183" i="54"/>
  <c r="C984" i="57"/>
  <c r="F788" i="56"/>
  <c r="G1109" i="58"/>
  <c r="D353" i="40"/>
  <c r="G395" i="40"/>
  <c r="F599" i="58"/>
  <c r="D62" i="56"/>
  <c r="E752" i="54"/>
  <c r="E908" i="56"/>
  <c r="D520" i="56"/>
  <c r="C351" i="40"/>
  <c r="E1106" i="57"/>
  <c r="F249" i="40"/>
  <c r="E610" i="40"/>
  <c r="D784" i="40"/>
  <c r="D676" i="58"/>
  <c r="E700" i="57"/>
  <c r="D660" i="57"/>
  <c r="G1059" i="58"/>
  <c r="F895" i="58"/>
  <c r="C1082" i="40"/>
  <c r="F638" i="57"/>
  <c r="E359" i="58"/>
  <c r="C609" i="57"/>
  <c r="C544" i="40"/>
  <c r="F814" i="58"/>
  <c r="E828" i="57"/>
  <c r="D65" i="57"/>
  <c r="G948" i="40"/>
  <c r="C917" i="57"/>
  <c r="C1017" i="54"/>
  <c r="D457" i="58"/>
  <c r="D729" i="54"/>
  <c r="D1192" i="40"/>
  <c r="G954" i="57"/>
  <c r="G1106" i="56"/>
  <c r="E933" i="56"/>
  <c r="E848" i="58"/>
  <c r="G825" i="58"/>
  <c r="F57" i="54"/>
  <c r="G693" i="58"/>
  <c r="G934" i="40"/>
  <c r="G1127" i="58"/>
  <c r="F41" i="54"/>
  <c r="F597" i="57"/>
  <c r="E805" i="56"/>
  <c r="E830" i="54"/>
  <c r="F1055" i="40"/>
  <c r="E884" i="58"/>
  <c r="D67" i="54"/>
  <c r="G965" i="40"/>
  <c r="G799" i="40"/>
  <c r="G91" i="58"/>
  <c r="C1026" i="57"/>
  <c r="D805" i="57"/>
  <c r="E452" i="57"/>
  <c r="D342" i="58"/>
  <c r="C1147" i="58"/>
  <c r="D882" i="40"/>
  <c r="G734" i="56"/>
  <c r="F568" i="57"/>
  <c r="E668" i="57"/>
  <c r="C561" i="40"/>
  <c r="D330" i="58"/>
  <c r="D153" i="57"/>
  <c r="F1096" i="58"/>
  <c r="F356" i="40"/>
  <c r="D1113" i="57"/>
  <c r="F766" i="40"/>
  <c r="D418" i="58"/>
  <c r="F787" i="56"/>
  <c r="F774" i="57"/>
  <c r="D80" i="58"/>
  <c r="F765" i="57"/>
  <c r="G169" i="40"/>
  <c r="F791" i="58"/>
  <c r="C1094" i="58"/>
  <c r="F1111" i="58"/>
  <c r="D842" i="58"/>
  <c r="C219" i="56"/>
  <c r="C909" i="57"/>
  <c r="E561" i="58"/>
  <c r="D564" i="58"/>
  <c r="F1148" i="57"/>
  <c r="D1061" i="57"/>
  <c r="G1005" i="54"/>
  <c r="C462" i="40"/>
  <c r="D682" i="40"/>
  <c r="G1152" i="58"/>
  <c r="C909" i="58"/>
  <c r="E65" i="57"/>
  <c r="E570" i="58"/>
  <c r="G556" i="57"/>
  <c r="E555" i="58"/>
  <c r="D926" i="40"/>
  <c r="C188" i="57"/>
  <c r="C838" i="58"/>
  <c r="G912" i="57"/>
  <c r="E395" i="54"/>
  <c r="E801" i="54"/>
  <c r="E248" i="40"/>
  <c r="G447" i="40"/>
  <c r="F393" i="56"/>
  <c r="C827" i="58"/>
  <c r="E955" i="58"/>
  <c r="G905" i="57"/>
  <c r="D636" i="40"/>
  <c r="G578" i="40"/>
  <c r="E137" i="54"/>
  <c r="F706" i="58"/>
  <c r="C894" i="58"/>
  <c r="G746" i="57"/>
  <c r="G998" i="40"/>
  <c r="C686" i="40"/>
  <c r="E1067" i="57"/>
  <c r="D725" i="57"/>
  <c r="D263" i="40"/>
  <c r="C1147" i="56"/>
  <c r="D898" i="56"/>
  <c r="G345" i="58"/>
  <c r="D703" i="57"/>
  <c r="F604" i="58"/>
  <c r="G538" i="57"/>
  <c r="C426" i="40"/>
  <c r="G1169" i="56"/>
  <c r="C716" i="57"/>
  <c r="F584" i="40"/>
  <c r="G871" i="57"/>
  <c r="F785" i="57"/>
  <c r="E923" i="40"/>
  <c r="G922" i="40"/>
  <c r="E40" i="40"/>
  <c r="D766" i="40"/>
  <c r="G1086" i="57"/>
  <c r="D158" i="57"/>
  <c r="D72" i="40"/>
  <c r="C463" i="40"/>
  <c r="F541" i="54"/>
  <c r="F681" i="54"/>
  <c r="E720" i="57"/>
  <c r="G687" i="54"/>
  <c r="D333" i="58"/>
  <c r="C1110" i="54"/>
  <c r="D540" i="58"/>
  <c r="E286" i="57"/>
  <c r="E1099" i="57"/>
  <c r="D214" i="58"/>
  <c r="G1186" i="54"/>
  <c r="C855" i="40"/>
  <c r="D1036" i="40"/>
  <c r="C527" i="57"/>
  <c r="E560" i="40"/>
  <c r="E820" i="56"/>
  <c r="F742" i="56"/>
  <c r="D961" i="40"/>
  <c r="E106" i="40"/>
  <c r="F451" i="56"/>
  <c r="E1043" i="57"/>
  <c r="G630" i="40"/>
  <c r="C817" i="57"/>
  <c r="E397" i="58"/>
  <c r="C980" i="58"/>
  <c r="C1061" i="56"/>
  <c r="C1013" i="54"/>
  <c r="D462" i="57"/>
  <c r="C225" i="56"/>
  <c r="C1058" i="40"/>
  <c r="C889" i="58"/>
  <c r="F287" i="58"/>
  <c r="F114" i="40"/>
  <c r="F967" i="57"/>
  <c r="E235" i="40"/>
  <c r="F1012" i="54"/>
  <c r="C557" i="40"/>
  <c r="D1159" i="57"/>
  <c r="D914" i="40"/>
  <c r="G995" i="40"/>
  <c r="C115" i="57"/>
  <c r="G792" i="57"/>
  <c r="G351" i="58"/>
  <c r="F983" i="40"/>
  <c r="E1050" i="58"/>
  <c r="G1123" i="58"/>
  <c r="F712" i="54"/>
  <c r="E240" i="40"/>
  <c r="D763" i="54"/>
  <c r="F997" i="58"/>
  <c r="E656" i="57"/>
  <c r="C656" i="57"/>
  <c r="D976" i="57"/>
  <c r="C22" i="57"/>
  <c r="D26" i="58"/>
  <c r="G512" i="40"/>
  <c r="F146" i="40"/>
  <c r="D935" i="58"/>
  <c r="C34" i="57"/>
  <c r="D510" i="56"/>
  <c r="G747" i="58"/>
  <c r="C398" i="57"/>
  <c r="D206" i="56"/>
  <c r="C386" i="58"/>
  <c r="E716" i="57"/>
  <c r="F1130" i="58"/>
  <c r="C1021" i="40"/>
  <c r="C846" i="56"/>
  <c r="G380" i="56"/>
  <c r="F740" i="56"/>
  <c r="D535" i="57"/>
  <c r="G1139" i="40"/>
  <c r="F1029" i="57"/>
  <c r="D425" i="54"/>
  <c r="G589" i="40"/>
  <c r="F991" i="56"/>
  <c r="G691" i="40"/>
  <c r="G207" i="57"/>
  <c r="G1053" i="40"/>
  <c r="G745" i="58"/>
  <c r="E981" i="58"/>
  <c r="G292" i="40"/>
  <c r="G446" i="40"/>
  <c r="F540" i="40"/>
  <c r="G1144" i="57"/>
  <c r="E606" i="57"/>
  <c r="E1122" i="57"/>
  <c r="G42" i="40"/>
  <c r="E1142" i="56"/>
  <c r="C624" i="58"/>
  <c r="G816" i="57"/>
  <c r="E998" i="40"/>
  <c r="G854" i="58"/>
  <c r="D807" i="57"/>
  <c r="C749" i="57"/>
  <c r="D399" i="56"/>
  <c r="F1074" i="40"/>
  <c r="C866" i="57"/>
  <c r="G854" i="57"/>
  <c r="D996" i="58"/>
  <c r="G1116" i="40"/>
  <c r="G1170" i="40"/>
  <c r="C212" i="58"/>
  <c r="G847" i="58"/>
  <c r="D35" i="57"/>
  <c r="G1133" i="57"/>
  <c r="D358" i="40"/>
  <c r="G626" i="56"/>
  <c r="G119" i="40"/>
  <c r="G559" i="58"/>
  <c r="E729" i="56"/>
  <c r="G944" i="40"/>
  <c r="G1147" i="56"/>
  <c r="G1075" i="56"/>
  <c r="F754" i="40"/>
  <c r="D676" i="56"/>
  <c r="D139" i="57"/>
  <c r="F890" i="56"/>
  <c r="C324" i="40"/>
  <c r="G1034" i="40"/>
  <c r="G71" i="40"/>
  <c r="E530" i="40"/>
  <c r="G1013" i="40"/>
  <c r="G1143" i="40"/>
  <c r="C822" i="57"/>
  <c r="C810" i="56"/>
  <c r="F370" i="58"/>
  <c r="F92" i="40"/>
  <c r="G430" i="58"/>
  <c r="G64" i="57"/>
  <c r="C1009" i="57"/>
  <c r="E62" i="40"/>
  <c r="D240" i="57"/>
  <c r="E339" i="40"/>
  <c r="G1130" i="57"/>
  <c r="G967" i="58"/>
  <c r="E1007" i="56"/>
  <c r="C965" i="57"/>
  <c r="F1103" i="57"/>
  <c r="E1087" i="54"/>
  <c r="G793" i="57"/>
  <c r="G732" i="57"/>
  <c r="F749" i="40"/>
  <c r="G589" i="56"/>
  <c r="E447" i="58"/>
  <c r="F1051" i="56"/>
  <c r="E612" i="40"/>
  <c r="G561" i="40"/>
  <c r="C955" i="40"/>
  <c r="C1127" i="40"/>
  <c r="F785" i="58"/>
  <c r="F1043" i="40"/>
  <c r="D55" i="40"/>
  <c r="G769" i="40"/>
  <c r="D134" i="57"/>
  <c r="C1079" i="58"/>
  <c r="G31" i="40"/>
  <c r="F1068" i="40"/>
  <c r="E29" i="40"/>
  <c r="F886" i="56"/>
  <c r="C969" i="40"/>
  <c r="G547" i="40"/>
  <c r="D762" i="57"/>
  <c r="E409" i="40"/>
  <c r="E1079" i="40"/>
  <c r="G89" i="40"/>
  <c r="G1155" i="58"/>
  <c r="E548" i="57"/>
  <c r="D412" i="54"/>
  <c r="E378" i="58"/>
  <c r="C87" i="57"/>
  <c r="D995" i="54"/>
  <c r="C799" i="57"/>
  <c r="D1046" i="58"/>
  <c r="D831" i="57"/>
  <c r="F355" i="54"/>
  <c r="F128" i="40"/>
  <c r="C201" i="40"/>
  <c r="G1029" i="57"/>
  <c r="G909" i="57"/>
  <c r="F580" i="57"/>
  <c r="F836" i="40"/>
  <c r="D863" i="40"/>
  <c r="G114" i="58"/>
  <c r="F330" i="57"/>
  <c r="D1162" i="57"/>
  <c r="G865" i="58"/>
  <c r="D167" i="57"/>
  <c r="C198" i="40"/>
  <c r="D746" i="40"/>
  <c r="G576" i="54"/>
  <c r="F197" i="40"/>
  <c r="E598" i="57"/>
  <c r="G992" i="40"/>
  <c r="E442" i="58"/>
  <c r="E972" i="40"/>
  <c r="E181" i="58"/>
  <c r="D1066" i="58"/>
  <c r="C696" i="57"/>
  <c r="G1023" i="58"/>
  <c r="D371" i="40"/>
  <c r="C1156" i="56"/>
  <c r="D868" i="54"/>
  <c r="D170" i="40"/>
  <c r="E633" i="54"/>
  <c r="F808" i="58"/>
  <c r="F653" i="57"/>
  <c r="F876" i="54"/>
  <c r="C1185" i="57"/>
  <c r="D357" i="57"/>
  <c r="G1136" i="40"/>
  <c r="F981" i="40"/>
  <c r="E1168" i="40"/>
  <c r="D739" i="56"/>
  <c r="D341" i="54"/>
  <c r="G816" i="58"/>
  <c r="E241" i="56"/>
  <c r="F906" i="57"/>
  <c r="G831" i="40"/>
  <c r="F960" i="40"/>
  <c r="F1042" i="54"/>
  <c r="G856" i="57"/>
  <c r="C1057" i="57"/>
  <c r="C447" i="58"/>
  <c r="G979" i="40"/>
  <c r="E781" i="57"/>
  <c r="F934" i="40"/>
  <c r="E672" i="40"/>
  <c r="C809" i="54"/>
  <c r="F744" i="58"/>
  <c r="F624" i="58"/>
  <c r="G1078" i="40"/>
  <c r="E68" i="54"/>
  <c r="E119" i="40"/>
  <c r="E1068" i="54"/>
  <c r="F144" i="40"/>
  <c r="D922" i="40"/>
  <c r="F714" i="57"/>
  <c r="D1042" i="40"/>
  <c r="G249" i="58"/>
  <c r="E1070" i="40"/>
  <c r="D647" i="57"/>
  <c r="F899" i="40"/>
  <c r="E830" i="58"/>
  <c r="E812" i="40"/>
  <c r="C106" i="40"/>
  <c r="E524" i="40"/>
  <c r="F1027" i="40"/>
  <c r="F103" i="54"/>
  <c r="D140" i="57"/>
  <c r="D309" i="54"/>
  <c r="E329" i="58"/>
  <c r="F1105" i="40"/>
  <c r="E438" i="40"/>
  <c r="C353" i="58"/>
  <c r="C606" i="57"/>
  <c r="C895" i="40"/>
  <c r="F880" i="54"/>
  <c r="G817" i="40"/>
  <c r="E428" i="40"/>
  <c r="D667" i="58"/>
  <c r="C561" i="58"/>
  <c r="C846" i="57"/>
  <c r="F79" i="57"/>
  <c r="C76" i="40"/>
  <c r="F944" i="57"/>
  <c r="D236" i="54"/>
  <c r="D810" i="56"/>
  <c r="E193" i="58"/>
  <c r="C101" i="58"/>
  <c r="D351" i="40"/>
  <c r="G693" i="56"/>
  <c r="E256" i="40"/>
  <c r="C219" i="58"/>
  <c r="E995" i="56"/>
  <c r="C538" i="57"/>
  <c r="D214" i="40"/>
  <c r="D869" i="58"/>
  <c r="F777" i="58"/>
  <c r="G295" i="57"/>
  <c r="G987" i="40"/>
  <c r="F940" i="57"/>
  <c r="E101" i="40"/>
  <c r="F1049" i="40"/>
  <c r="D768" i="40"/>
  <c r="F1032" i="57"/>
  <c r="C289" i="54"/>
  <c r="F979" i="54"/>
  <c r="F627" i="56"/>
  <c r="D901" i="57"/>
  <c r="E1035" i="57"/>
  <c r="D397" i="40"/>
  <c r="F1168" i="54"/>
  <c r="E72" i="57"/>
  <c r="E391" i="57"/>
  <c r="F1083" i="40"/>
  <c r="E584" i="40"/>
  <c r="D816" i="56"/>
  <c r="G222" i="40"/>
  <c r="G180" i="57"/>
  <c r="G1197" i="56"/>
  <c r="C1155" i="56"/>
  <c r="D854" i="57"/>
  <c r="D223" i="40"/>
  <c r="C946" i="57"/>
  <c r="F1103" i="54"/>
  <c r="F73" i="40"/>
  <c r="E377" i="40"/>
  <c r="F990" i="57"/>
  <c r="F685" i="58"/>
  <c r="C599" i="56"/>
  <c r="G412" i="40"/>
  <c r="G296" i="40"/>
  <c r="D38" i="57"/>
  <c r="D946" i="57"/>
  <c r="D1136" i="40"/>
  <c r="C125" i="54"/>
  <c r="D531" i="40"/>
  <c r="E1085" i="40"/>
  <c r="E378" i="54"/>
  <c r="G374" i="58"/>
  <c r="F1145" i="58"/>
  <c r="F1041" i="58"/>
  <c r="F617" i="57"/>
  <c r="D913" i="57"/>
  <c r="F288" i="58"/>
  <c r="F759" i="58"/>
  <c r="E931" i="40"/>
  <c r="F1059" i="58"/>
  <c r="G19" i="40"/>
  <c r="E456" i="58"/>
  <c r="F705" i="58"/>
  <c r="G136" i="57"/>
  <c r="F135" i="58"/>
  <c r="E69" i="57"/>
  <c r="C941" i="40"/>
  <c r="G359" i="40"/>
  <c r="D837" i="57"/>
  <c r="G304" i="58"/>
  <c r="D697" i="58"/>
  <c r="C797" i="58"/>
  <c r="F176" i="58"/>
  <c r="G307" i="40"/>
  <c r="F340" i="57"/>
  <c r="F365" i="58"/>
  <c r="G990" i="57"/>
  <c r="G232" i="57"/>
  <c r="F747" i="40"/>
  <c r="D1122" i="58"/>
  <c r="F753" i="58"/>
  <c r="G339" i="57"/>
  <c r="C383" i="40"/>
  <c r="E169" i="56"/>
  <c r="C443" i="58"/>
  <c r="G930" i="57"/>
  <c r="E463" i="40"/>
  <c r="G691" i="58"/>
  <c r="F46" i="40"/>
  <c r="E765" i="57"/>
  <c r="D984" i="40"/>
  <c r="D184" i="40"/>
  <c r="G343" i="56"/>
  <c r="F670" i="57"/>
  <c r="G1199" i="57"/>
  <c r="D379" i="54"/>
  <c r="D154" i="54"/>
  <c r="F570" i="54"/>
  <c r="G925" i="40"/>
  <c r="E1158" i="40"/>
  <c r="E957" i="57"/>
  <c r="E1084" i="58"/>
  <c r="E999" i="40"/>
  <c r="D658" i="57"/>
  <c r="G545" i="40"/>
  <c r="D1163" i="40"/>
  <c r="C1197" i="57"/>
  <c r="D220" i="57"/>
  <c r="D427" i="40"/>
  <c r="F259" i="57"/>
  <c r="E776" i="58"/>
  <c r="G450" i="57"/>
  <c r="F575" i="58"/>
  <c r="C396" i="40"/>
  <c r="F103" i="40"/>
  <c r="G394" i="54"/>
  <c r="F157" i="58"/>
  <c r="F819" i="57"/>
  <c r="C928" i="54"/>
  <c r="C1190" i="40"/>
  <c r="E369" i="58"/>
  <c r="D350" i="58"/>
  <c r="F1116" i="58"/>
  <c r="C766" i="40"/>
  <c r="D917" i="57"/>
  <c r="F427" i="58"/>
  <c r="D245" i="40"/>
  <c r="G1192" i="57"/>
  <c r="D379" i="58"/>
  <c r="E660" i="54"/>
  <c r="F828" i="40"/>
  <c r="D1082" i="40"/>
  <c r="C614" i="40"/>
  <c r="E691" i="40"/>
  <c r="G551" i="57"/>
  <c r="D709" i="40"/>
  <c r="D325" i="58"/>
  <c r="D822" i="58"/>
  <c r="E392" i="54"/>
  <c r="F995" i="40"/>
  <c r="G878" i="40"/>
  <c r="G598" i="56"/>
  <c r="E1139" i="40"/>
  <c r="E47" i="56"/>
  <c r="D403" i="40"/>
  <c r="C951" i="57"/>
  <c r="F874" i="40"/>
  <c r="G663" i="54"/>
  <c r="E383" i="56"/>
  <c r="G913" i="58"/>
  <c r="C560" i="58"/>
  <c r="G398" i="57"/>
  <c r="C106" i="56"/>
  <c r="F211" i="56"/>
  <c r="D893" i="57"/>
  <c r="D1007" i="40"/>
  <c r="E44" i="40"/>
  <c r="F359" i="40"/>
  <c r="E770" i="54"/>
  <c r="D826" i="40"/>
  <c r="C1019" i="57"/>
  <c r="D764" i="54"/>
  <c r="E630" i="54"/>
  <c r="D408" i="58"/>
  <c r="C952" i="40"/>
  <c r="E116" i="58"/>
  <c r="E973" i="40"/>
  <c r="D69" i="40"/>
  <c r="F37" i="40"/>
  <c r="C1009" i="58"/>
  <c r="G1059" i="54"/>
  <c r="D275" i="58"/>
  <c r="D1083" i="54"/>
  <c r="F1066" i="57"/>
  <c r="C847" i="58"/>
  <c r="F734" i="56"/>
  <c r="F1030" i="40"/>
  <c r="F766" i="57"/>
  <c r="C72" i="40"/>
  <c r="E809" i="57"/>
  <c r="C825" i="58"/>
  <c r="D815" i="57"/>
  <c r="E41" i="58"/>
  <c r="C135" i="40"/>
  <c r="E1143" i="40"/>
  <c r="E991" i="58"/>
  <c r="F80" i="40"/>
  <c r="D352" i="54"/>
  <c r="F162" i="57"/>
  <c r="G716" i="40"/>
  <c r="G674" i="57"/>
  <c r="D732" i="57"/>
  <c r="D445" i="40"/>
  <c r="C643" i="40"/>
  <c r="F1029" i="54"/>
  <c r="G303" i="40"/>
  <c r="F662" i="40"/>
  <c r="E861" i="54"/>
  <c r="E978" i="40"/>
  <c r="C791" i="56"/>
  <c r="C693" i="58"/>
  <c r="F636" i="40"/>
  <c r="D813" i="40"/>
  <c r="G217" i="57"/>
  <c r="G597" i="54"/>
  <c r="E135" i="40"/>
  <c r="F200" i="40"/>
  <c r="G112" i="40"/>
  <c r="E741" i="57"/>
  <c r="D1127" i="58"/>
  <c r="C672" i="40"/>
  <c r="F274" i="40"/>
  <c r="G741" i="58"/>
  <c r="E292" i="56"/>
  <c r="E902" i="57"/>
  <c r="G1073" i="54"/>
  <c r="D1096" i="57"/>
  <c r="G998" i="57"/>
  <c r="F1196" i="54"/>
  <c r="C738" i="40"/>
  <c r="F746" i="56"/>
  <c r="G681" i="56"/>
  <c r="G202" i="40"/>
  <c r="C1148" i="40"/>
  <c r="G1008" i="40"/>
  <c r="G167" i="54"/>
  <c r="G418" i="54"/>
  <c r="F964" i="40"/>
  <c r="G1128" i="58"/>
  <c r="E1162" i="58"/>
  <c r="C1123" i="58"/>
  <c r="F86" i="54"/>
  <c r="E953" i="58"/>
  <c r="C200" i="58"/>
  <c r="C96" i="56"/>
  <c r="E1019" i="40"/>
  <c r="D662" i="57"/>
  <c r="E1162" i="57"/>
  <c r="D1052" i="40"/>
  <c r="G750" i="54"/>
  <c r="F595" i="58"/>
  <c r="D969" i="40"/>
  <c r="D1192" i="56"/>
  <c r="F704" i="54"/>
  <c r="G172" i="54"/>
  <c r="C1091" i="57"/>
  <c r="F621" i="58"/>
  <c r="C215" i="40"/>
  <c r="C644" i="54"/>
  <c r="D410" i="40"/>
  <c r="C395" i="40"/>
  <c r="E178" i="56"/>
  <c r="E287" i="56"/>
  <c r="F592" i="57"/>
  <c r="D449" i="40"/>
  <c r="F623" i="40"/>
  <c r="C1170" i="56"/>
  <c r="F734" i="54"/>
  <c r="F61" i="57"/>
  <c r="E402" i="54"/>
  <c r="D224" i="54"/>
  <c r="G1065" i="58"/>
  <c r="C684" i="57"/>
  <c r="D945" i="58"/>
  <c r="C580" i="57"/>
  <c r="C526" i="40"/>
  <c r="G807" i="58"/>
  <c r="D864" i="57"/>
  <c r="C164" i="54"/>
  <c r="F37" i="57"/>
  <c r="G609" i="58"/>
  <c r="E423" i="58"/>
  <c r="C750" i="58"/>
  <c r="D696" i="58"/>
  <c r="E437" i="54"/>
  <c r="F590" i="54"/>
  <c r="E34" i="58"/>
  <c r="G942" i="58"/>
  <c r="G268" i="57"/>
  <c r="E1110" i="56"/>
  <c r="D638" i="57"/>
  <c r="E357" i="57"/>
  <c r="E868" i="56"/>
  <c r="G657" i="58"/>
  <c r="C340" i="57"/>
  <c r="G251" i="40"/>
  <c r="D803" i="40"/>
  <c r="E800" i="40"/>
  <c r="D907" i="57"/>
  <c r="E833" i="58"/>
  <c r="E81" i="57"/>
  <c r="G248" i="40"/>
  <c r="F938" i="54"/>
  <c r="D1067" i="58"/>
  <c r="D611" i="58"/>
  <c r="D328" i="57"/>
  <c r="G41" i="40"/>
  <c r="D356" i="58"/>
  <c r="F592" i="54"/>
  <c r="D1142" i="57"/>
  <c r="D1000" i="40"/>
  <c r="G874" i="58"/>
  <c r="C23" i="56"/>
  <c r="C677" i="54"/>
  <c r="C845" i="40"/>
  <c r="F1126" i="40"/>
  <c r="G964" i="58"/>
  <c r="G970" i="58"/>
  <c r="D520" i="40"/>
  <c r="E558" i="57"/>
  <c r="D378" i="58"/>
  <c r="G49" i="54"/>
  <c r="C783" i="40"/>
  <c r="D815" i="54"/>
  <c r="E1120" i="40"/>
  <c r="C828" i="57"/>
  <c r="G66" i="57"/>
  <c r="G110" i="57"/>
  <c r="G864" i="57"/>
  <c r="E20" i="57"/>
  <c r="D234" i="40"/>
  <c r="C1027" i="57"/>
  <c r="E38" i="40"/>
  <c r="F1024" i="57"/>
  <c r="C691" i="40"/>
  <c r="D863" i="54"/>
  <c r="D1108" i="58"/>
  <c r="F329" i="54"/>
  <c r="E835" i="54"/>
  <c r="C548" i="56"/>
  <c r="C937" i="54"/>
  <c r="G439" i="57"/>
  <c r="E260" i="58"/>
  <c r="E386" i="58"/>
  <c r="G264" i="57"/>
  <c r="G1017" i="58"/>
  <c r="F724" i="40"/>
  <c r="D864" i="54"/>
  <c r="E331" i="57"/>
  <c r="D916" i="54"/>
  <c r="C1187" i="40"/>
  <c r="G519" i="58"/>
  <c r="G278" i="56"/>
  <c r="F21" i="40"/>
  <c r="C216" i="56"/>
  <c r="C34" i="54"/>
  <c r="G897" i="40"/>
  <c r="D185" i="40"/>
  <c r="F554" i="40"/>
  <c r="C136" i="57"/>
  <c r="D846" i="57"/>
  <c r="D914" i="57"/>
  <c r="F766" i="54"/>
  <c r="G1117" i="57"/>
  <c r="F127" i="56"/>
  <c r="G226" i="40"/>
  <c r="G1077" i="40"/>
  <c r="E1043" i="58"/>
  <c r="C178" i="40"/>
  <c r="F421" i="57"/>
  <c r="F523" i="54"/>
  <c r="C770" i="40"/>
  <c r="E197" i="57"/>
  <c r="F689" i="57"/>
  <c r="G539" i="40"/>
  <c r="C626" i="56"/>
  <c r="E234" i="40"/>
  <c r="C65" i="40"/>
  <c r="F361" i="58"/>
  <c r="D348" i="57"/>
  <c r="F776" i="56"/>
  <c r="E451" i="54"/>
  <c r="F922" i="40"/>
  <c r="E700" i="40"/>
  <c r="C1052" i="40"/>
  <c r="C1107" i="40"/>
  <c r="G595" i="54"/>
  <c r="E1074" i="58"/>
  <c r="E73" i="40"/>
  <c r="F817" i="54"/>
  <c r="D950" i="58"/>
  <c r="E1198" i="40"/>
  <c r="E865" i="40"/>
  <c r="F928" i="40"/>
  <c r="G1062" i="58"/>
  <c r="C1161" i="57"/>
  <c r="G183" i="40"/>
  <c r="F135" i="40"/>
  <c r="C1007" i="40"/>
  <c r="C1081" i="57"/>
  <c r="E1092" i="40"/>
  <c r="C593" i="40"/>
  <c r="D364" i="40"/>
  <c r="D39" i="54"/>
  <c r="C333" i="40"/>
  <c r="C1014" i="56"/>
  <c r="F358" i="40"/>
  <c r="C234" i="58"/>
  <c r="G336" i="57"/>
  <c r="G1141" i="57"/>
  <c r="D72" i="57"/>
  <c r="E133" i="58"/>
  <c r="D421" i="57"/>
  <c r="E136" i="56"/>
  <c r="G1074" i="58"/>
  <c r="C923" i="57"/>
  <c r="C445" i="40"/>
  <c r="E153" i="40"/>
  <c r="G903" i="58"/>
  <c r="E842" i="57"/>
  <c r="C38" i="56"/>
  <c r="F976" i="54"/>
  <c r="E189" i="54"/>
  <c r="G49" i="40"/>
  <c r="D297" i="40"/>
  <c r="D1175" i="40"/>
  <c r="E963" i="58"/>
  <c r="F942" i="57"/>
  <c r="G1175" i="40"/>
  <c r="E333" i="57"/>
  <c r="F1154" i="40"/>
  <c r="E379" i="40"/>
  <c r="D328" i="40"/>
  <c r="E236" i="56"/>
  <c r="F712" i="56"/>
  <c r="G25" i="54"/>
  <c r="C168" i="40"/>
  <c r="E620" i="58"/>
  <c r="C874" i="56"/>
  <c r="C18" i="40"/>
  <c r="E875" i="58"/>
  <c r="C161" i="56"/>
  <c r="F105" i="40"/>
  <c r="F215" i="54"/>
  <c r="C1084" i="40"/>
  <c r="G567" i="40"/>
  <c r="G763" i="40"/>
  <c r="F124" i="57"/>
  <c r="G374" i="40"/>
  <c r="G24" i="57"/>
  <c r="E842" i="40"/>
  <c r="C508" i="40"/>
  <c r="G288" i="40"/>
  <c r="E1034" i="57"/>
  <c r="F806" i="40"/>
  <c r="F643" i="40"/>
  <c r="F52" i="57"/>
  <c r="D1123" i="58"/>
  <c r="F325" i="56"/>
  <c r="F769" i="54"/>
  <c r="G447" i="58"/>
  <c r="C787" i="58"/>
  <c r="D402" i="57"/>
  <c r="G938" i="40"/>
  <c r="C226" i="57"/>
  <c r="D936" i="40"/>
  <c r="G35" i="40"/>
  <c r="E250" i="58"/>
  <c r="F88" i="58"/>
  <c r="D219" i="58"/>
  <c r="F892" i="40"/>
  <c r="D325" i="40"/>
  <c r="F570" i="58"/>
  <c r="E1040" i="57"/>
  <c r="F380" i="58"/>
  <c r="F689" i="40"/>
  <c r="D905" i="57"/>
  <c r="D432" i="40"/>
  <c r="F734" i="57"/>
  <c r="E598" i="40"/>
  <c r="E545" i="54"/>
  <c r="G755" i="54"/>
  <c r="F65" i="40"/>
  <c r="C55" i="57"/>
  <c r="F264" i="40"/>
  <c r="E957" i="54"/>
  <c r="E207" i="40"/>
  <c r="G1063" i="57"/>
  <c r="G354" i="54"/>
  <c r="D292" i="40"/>
  <c r="C1045" i="54"/>
  <c r="E946" i="40"/>
  <c r="C93" i="40"/>
  <c r="D804" i="57"/>
  <c r="F849" i="58"/>
  <c r="D1187" i="40"/>
  <c r="C119" i="58"/>
  <c r="D409" i="58"/>
  <c r="D464" i="57"/>
  <c r="F984" i="40"/>
  <c r="D1184" i="54"/>
  <c r="C923" i="40"/>
  <c r="D786" i="40"/>
  <c r="F77" i="58"/>
  <c r="E912" i="58"/>
  <c r="G1013" i="57"/>
  <c r="E659" i="58"/>
  <c r="F633" i="54"/>
  <c r="C207" i="40"/>
  <c r="F918" i="57"/>
  <c r="F643" i="57"/>
  <c r="C749" i="58"/>
  <c r="G783" i="40"/>
  <c r="G698" i="56"/>
  <c r="G898" i="58"/>
  <c r="F1199" i="40"/>
  <c r="E349" i="40"/>
  <c r="F913" i="54"/>
  <c r="C379" i="40"/>
  <c r="E121" i="40"/>
  <c r="F892" i="58"/>
  <c r="G427" i="40"/>
  <c r="E442" i="40"/>
  <c r="F930" i="56"/>
  <c r="G876" i="58"/>
  <c r="D839" i="54"/>
  <c r="C613" i="40"/>
  <c r="D295" i="40"/>
  <c r="G1083" i="54"/>
  <c r="E1064" i="54"/>
  <c r="F46" i="58"/>
  <c r="E959" i="57"/>
  <c r="F804" i="58"/>
  <c r="F596" i="40"/>
  <c r="F328" i="56"/>
  <c r="F672" i="40"/>
  <c r="E780" i="57"/>
  <c r="D356" i="40"/>
  <c r="D1063" i="40"/>
  <c r="F685" i="40"/>
  <c r="D281" i="57"/>
  <c r="E324" i="40"/>
  <c r="G185" i="40"/>
  <c r="G1138" i="58"/>
  <c r="C715" i="40"/>
  <c r="C1007" i="57"/>
  <c r="E1109" i="57"/>
  <c r="D89" i="40"/>
  <c r="D1117" i="40"/>
  <c r="F1138" i="40"/>
  <c r="E703" i="54"/>
  <c r="D1071" i="56"/>
  <c r="F556" i="40"/>
  <c r="D1110" i="57"/>
  <c r="C1045" i="57"/>
  <c r="E679" i="58"/>
  <c r="G267" i="40"/>
  <c r="C196" i="54"/>
  <c r="F920" i="57"/>
  <c r="F1152" i="57"/>
  <c r="G47" i="40"/>
  <c r="G830" i="57"/>
  <c r="G333" i="54"/>
  <c r="E973" i="56"/>
  <c r="D461" i="57"/>
  <c r="E644" i="58"/>
  <c r="C875" i="58"/>
  <c r="G21" i="57"/>
  <c r="C21" i="57"/>
  <c r="E183" i="57"/>
  <c r="F781" i="40"/>
  <c r="G1073" i="58"/>
  <c r="E1026" i="40"/>
  <c r="G883" i="54"/>
  <c r="D783" i="40"/>
  <c r="D1166" i="57"/>
  <c r="G1171" i="58"/>
  <c r="D983" i="57"/>
  <c r="C828" i="54"/>
  <c r="D1057" i="40"/>
  <c r="C94" i="57"/>
  <c r="D1113" i="58"/>
  <c r="E361" i="57"/>
  <c r="C418" i="56"/>
  <c r="E1030" i="57"/>
  <c r="C382" i="40"/>
  <c r="D199" i="40"/>
  <c r="E1113" i="57"/>
  <c r="E783" i="40"/>
  <c r="E212" i="58"/>
  <c r="C931" i="57"/>
  <c r="C601" i="40"/>
  <c r="D1186" i="54"/>
  <c r="F135" i="56"/>
  <c r="C901" i="57"/>
  <c r="D946" i="40"/>
  <c r="C406" i="40"/>
  <c r="D196" i="54"/>
  <c r="D456" i="58"/>
  <c r="F710" i="54"/>
  <c r="G792" i="54"/>
  <c r="F799" i="58"/>
  <c r="C1077" i="58"/>
  <c r="G600" i="56"/>
  <c r="F1123" i="57"/>
  <c r="E104" i="40"/>
  <c r="G364" i="40"/>
  <c r="F1063" i="40"/>
  <c r="D334" i="57"/>
  <c r="E859" i="57"/>
  <c r="C857" i="40"/>
  <c r="G743" i="54"/>
  <c r="F237" i="58"/>
  <c r="F1077" i="57"/>
  <c r="F743" i="58"/>
  <c r="E724" i="56"/>
  <c r="D566" i="56"/>
  <c r="D838" i="40"/>
  <c r="C742" i="57"/>
  <c r="C717" i="40"/>
  <c r="E602" i="57"/>
  <c r="C461" i="40"/>
  <c r="F644" i="54"/>
  <c r="E430" i="58"/>
  <c r="F447" i="40"/>
  <c r="D1137" i="54"/>
  <c r="C75" i="57"/>
  <c r="E28" i="57"/>
  <c r="D1084" i="58"/>
  <c r="D600" i="57"/>
  <c r="D955" i="57"/>
  <c r="D78" i="57"/>
  <c r="D1021" i="57"/>
  <c r="E1032" i="40"/>
  <c r="G599" i="58"/>
  <c r="G436" i="57"/>
  <c r="F822" i="58"/>
  <c r="C154" i="54"/>
  <c r="C518" i="58"/>
  <c r="G90" i="40"/>
  <c r="F752" i="40"/>
  <c r="G960" i="40"/>
  <c r="G55" i="57"/>
  <c r="C1131" i="57"/>
  <c r="D424" i="57"/>
  <c r="F613" i="40"/>
  <c r="G904" i="57"/>
  <c r="E185" i="57"/>
  <c r="C410" i="56"/>
  <c r="C173" i="57"/>
  <c r="E1119" i="54"/>
  <c r="E335" i="57"/>
  <c r="C867" i="56"/>
  <c r="E928" i="58"/>
  <c r="C512" i="58"/>
  <c r="G224" i="58"/>
  <c r="G953" i="57"/>
  <c r="F225" i="40"/>
  <c r="F18" i="58"/>
  <c r="C219" i="40"/>
  <c r="D1156" i="40"/>
  <c r="D422" i="40"/>
  <c r="F437" i="40"/>
  <c r="F1099" i="54"/>
  <c r="G659" i="40"/>
  <c r="C648" i="40"/>
  <c r="F996" i="58"/>
  <c r="G535" i="40"/>
  <c r="E175" i="40"/>
  <c r="G1036" i="40"/>
  <c r="D814" i="58"/>
  <c r="G845" i="58"/>
  <c r="D1184" i="40"/>
  <c r="C358" i="40"/>
  <c r="G1067" i="58"/>
  <c r="G1041" i="57"/>
  <c r="E949" i="58"/>
  <c r="E212" i="40"/>
  <c r="D246" i="40"/>
  <c r="C976" i="56"/>
  <c r="E726" i="58"/>
  <c r="E1143" i="56"/>
  <c r="F842" i="58"/>
  <c r="C929" i="54"/>
  <c r="G990" i="56"/>
  <c r="F89" i="40"/>
  <c r="G216" i="40"/>
  <c r="G227" i="40"/>
  <c r="G732" i="54"/>
  <c r="D678" i="57"/>
  <c r="F119" i="40"/>
  <c r="C1124" i="58"/>
  <c r="G917" i="57"/>
  <c r="D116" i="40"/>
  <c r="E896" i="58"/>
  <c r="G653" i="40"/>
  <c r="D974" i="40"/>
  <c r="E1126" i="57"/>
  <c r="C979" i="57"/>
  <c r="D1038" i="57"/>
  <c r="F1110" i="56"/>
  <c r="G404" i="40"/>
  <c r="C872" i="56"/>
  <c r="G429" i="58"/>
  <c r="D428" i="40"/>
  <c r="D448" i="57"/>
  <c r="G901" i="40"/>
  <c r="G810" i="40"/>
  <c r="D310" i="57"/>
  <c r="G747" i="54"/>
  <c r="E1079" i="57"/>
  <c r="F246" i="40"/>
  <c r="G215" i="54"/>
  <c r="E667" i="40"/>
  <c r="G591" i="56"/>
  <c r="F961" i="40"/>
  <c r="D1153" i="57"/>
  <c r="F220" i="56"/>
  <c r="C594" i="57"/>
  <c r="F254" i="58"/>
  <c r="E330" i="56"/>
  <c r="D892" i="58"/>
  <c r="C102" i="57"/>
  <c r="E68" i="40"/>
  <c r="D239" i="58"/>
  <c r="C726" i="58"/>
  <c r="D1107" i="40"/>
  <c r="F742" i="54"/>
  <c r="C297" i="57"/>
  <c r="D414" i="54"/>
  <c r="C960" i="58"/>
  <c r="F515" i="40"/>
  <c r="C911" i="40"/>
  <c r="G860" i="40"/>
  <c r="F633" i="40"/>
  <c r="G445" i="40"/>
  <c r="E191" i="40"/>
  <c r="F1159" i="54"/>
  <c r="D895" i="57"/>
  <c r="F1049" i="58"/>
  <c r="D404" i="40"/>
  <c r="C713" i="56"/>
  <c r="E327" i="58"/>
  <c r="E1031" i="58"/>
  <c r="F436" i="40"/>
  <c r="D696" i="54"/>
  <c r="C128" i="57"/>
  <c r="E73" i="58"/>
  <c r="G724" i="57"/>
  <c r="E1128" i="57"/>
  <c r="E715" i="56"/>
  <c r="G1082" i="57"/>
  <c r="C1038" i="58"/>
  <c r="C1075" i="54"/>
  <c r="D685" i="54"/>
  <c r="E1070" i="57"/>
  <c r="C859" i="40"/>
  <c r="F445" i="57"/>
  <c r="E602" i="40"/>
  <c r="E222" i="57"/>
  <c r="C840" i="58"/>
  <c r="E1067" i="54"/>
  <c r="D688" i="40"/>
  <c r="G439" i="40"/>
  <c r="F20" i="40"/>
  <c r="G1146" i="58"/>
  <c r="C54" i="57"/>
  <c r="D798" i="40"/>
  <c r="D36" i="40"/>
  <c r="G911" i="40"/>
  <c r="C157" i="40"/>
  <c r="F812" i="58"/>
  <c r="F358" i="57"/>
  <c r="D1035" i="40"/>
  <c r="C414" i="40"/>
  <c r="D689" i="56"/>
  <c r="C531" i="40"/>
  <c r="E976" i="40"/>
  <c r="C722" i="40"/>
  <c r="C153" i="56"/>
  <c r="G551" i="56"/>
  <c r="D1068" i="54"/>
  <c r="C126" i="40"/>
  <c r="F295" i="40"/>
  <c r="G27" i="57"/>
  <c r="E883" i="40"/>
  <c r="G128" i="40"/>
  <c r="E389" i="57"/>
  <c r="G947" i="54"/>
  <c r="E829" i="58"/>
  <c r="E116" i="40"/>
  <c r="G962" i="57"/>
  <c r="E374" i="40"/>
  <c r="G168" i="56"/>
  <c r="D975" i="54"/>
  <c r="F375" i="40"/>
  <c r="C516" i="56"/>
  <c r="F146" i="57"/>
  <c r="D221" i="58"/>
  <c r="F279" i="58"/>
  <c r="E724" i="58"/>
  <c r="G859" i="40"/>
  <c r="D444" i="58"/>
  <c r="F148" i="40"/>
  <c r="F410" i="40"/>
  <c r="F713" i="58"/>
  <c r="D951" i="57"/>
  <c r="G247" i="54"/>
  <c r="C819" i="58"/>
  <c r="D129" i="40"/>
  <c r="F692" i="57"/>
  <c r="G74" i="54"/>
  <c r="E406" i="40"/>
  <c r="D628" i="57"/>
  <c r="G407" i="40"/>
  <c r="E1104" i="40"/>
  <c r="D901" i="54"/>
  <c r="D1004" i="57"/>
  <c r="E737" i="40"/>
  <c r="E1111" i="40"/>
  <c r="G623" i="58"/>
  <c r="F606" i="40"/>
  <c r="G701" i="40"/>
  <c r="F73" i="58"/>
  <c r="E328" i="57"/>
  <c r="G857" i="57"/>
  <c r="G235" i="57"/>
  <c r="F923" i="40"/>
  <c r="F877" i="40"/>
  <c r="G1139" i="58"/>
  <c r="E329" i="57"/>
  <c r="D779" i="40"/>
  <c r="E364" i="58"/>
  <c r="E744" i="58"/>
  <c r="E87" i="56"/>
  <c r="C395" i="57"/>
  <c r="C658" i="58"/>
  <c r="E668" i="54"/>
  <c r="F1098" i="40"/>
  <c r="D832" i="40"/>
  <c r="F833" i="57"/>
  <c r="F1063" i="57"/>
  <c r="G998" i="54"/>
  <c r="C539" i="40"/>
  <c r="F1115" i="54"/>
  <c r="E267" i="57"/>
  <c r="G1134" i="58"/>
  <c r="D769" i="54"/>
  <c r="F41" i="40"/>
  <c r="D881" i="57"/>
  <c r="D867" i="57"/>
  <c r="D808" i="54"/>
  <c r="C1029" i="57"/>
  <c r="G977" i="57"/>
  <c r="D709" i="54"/>
  <c r="F560" i="57"/>
  <c r="E823" i="58"/>
  <c r="F1124" i="58"/>
  <c r="G1082" i="58"/>
  <c r="D928" i="56"/>
  <c r="E360" i="40"/>
  <c r="D1095" i="57"/>
  <c r="G606" i="54"/>
  <c r="E1007" i="40"/>
  <c r="C1040" i="57"/>
  <c r="G29" i="40"/>
  <c r="G1111" i="54"/>
  <c r="E1059" i="56"/>
  <c r="G855" i="40"/>
  <c r="G1043" i="58"/>
  <c r="C264" i="57"/>
  <c r="C945" i="56"/>
  <c r="G217" i="40"/>
  <c r="E756" i="54"/>
  <c r="G675" i="40"/>
  <c r="F703" i="57"/>
  <c r="F762" i="54"/>
  <c r="C834" i="57"/>
  <c r="E1000" i="57"/>
  <c r="F706" i="40"/>
  <c r="E453" i="54"/>
  <c r="E1134" i="58"/>
  <c r="E28" i="58"/>
  <c r="D1144" i="40"/>
  <c r="F278" i="58"/>
  <c r="C780" i="56"/>
  <c r="D733" i="58"/>
  <c r="G111" i="57"/>
  <c r="C105" i="40"/>
  <c r="F946" i="57"/>
  <c r="D882" i="57"/>
  <c r="D1037" i="40"/>
  <c r="E1072" i="40"/>
  <c r="F810" i="58"/>
  <c r="F1104" i="58"/>
  <c r="D259" i="40"/>
  <c r="E854" i="54"/>
  <c r="G820" i="40"/>
  <c r="E371" i="40"/>
  <c r="G797" i="58"/>
  <c r="E920" i="40"/>
  <c r="F422" i="56"/>
  <c r="D138" i="40"/>
  <c r="D1170" i="57"/>
  <c r="D920" i="54"/>
  <c r="C856" i="57"/>
  <c r="F967" i="54"/>
  <c r="E157" i="57"/>
  <c r="E1053" i="57"/>
  <c r="D268" i="40"/>
  <c r="E887" i="57"/>
  <c r="G859" i="58"/>
  <c r="G364" i="57"/>
  <c r="C1043" i="58"/>
  <c r="F371" i="58"/>
  <c r="E894" i="57"/>
  <c r="D781" i="54"/>
  <c r="E77" i="40"/>
  <c r="E418" i="58"/>
  <c r="G1110" i="40"/>
  <c r="F149" i="57"/>
  <c r="D805" i="40"/>
  <c r="G130" i="40"/>
  <c r="D452" i="58"/>
  <c r="G1145" i="54"/>
  <c r="G573" i="56"/>
  <c r="G540" i="40"/>
  <c r="C926" i="54"/>
  <c r="D1197" i="40"/>
  <c r="E1010" i="54"/>
  <c r="E1138" i="57"/>
  <c r="F360" i="40"/>
  <c r="F303" i="56"/>
  <c r="G1064" i="58"/>
  <c r="D700" i="40"/>
  <c r="G1117" i="58"/>
  <c r="D799" i="56"/>
  <c r="E580" i="57"/>
  <c r="E1097" i="40"/>
  <c r="C919" i="57"/>
  <c r="D820" i="54"/>
  <c r="C1099" i="58"/>
  <c r="D824" i="40"/>
  <c r="F661" i="58"/>
  <c r="D836" i="40"/>
  <c r="E925" i="40"/>
  <c r="D956" i="57"/>
  <c r="C514" i="57"/>
  <c r="F256" i="40"/>
  <c r="F691" i="58"/>
  <c r="C836" i="40"/>
  <c r="E831" i="40"/>
  <c r="F33" i="40"/>
  <c r="C197" i="40"/>
  <c r="G336" i="54"/>
  <c r="E442" i="54"/>
  <c r="G838" i="58"/>
  <c r="G606" i="57"/>
  <c r="E680" i="54"/>
  <c r="F965" i="57"/>
  <c r="G35" i="57"/>
  <c r="E904" i="56"/>
  <c r="C531" i="58"/>
  <c r="G685" i="40"/>
  <c r="E454" i="54"/>
  <c r="E298" i="58"/>
  <c r="G952" i="58"/>
  <c r="E525" i="56"/>
  <c r="G662" i="40"/>
  <c r="F153" i="54"/>
  <c r="D435" i="40"/>
  <c r="G456" i="58"/>
  <c r="D274" i="57"/>
  <c r="D712" i="40"/>
  <c r="E182" i="57"/>
  <c r="C528" i="54"/>
  <c r="G54" i="54"/>
  <c r="E110" i="40"/>
  <c r="F239" i="40"/>
  <c r="D536" i="40"/>
  <c r="F747" i="54"/>
  <c r="C117" i="40"/>
  <c r="C790" i="58"/>
  <c r="F214" i="58"/>
  <c r="C824" i="40"/>
  <c r="D1033" i="40"/>
  <c r="C526" i="57"/>
  <c r="G348" i="57"/>
  <c r="D625" i="40"/>
  <c r="C1093" i="40"/>
  <c r="F775" i="57"/>
  <c r="D538" i="57"/>
  <c r="G339" i="54"/>
  <c r="F334" i="57"/>
  <c r="D338" i="40"/>
  <c r="G278" i="54"/>
  <c r="F112" i="40"/>
  <c r="C1099" i="40"/>
  <c r="G159" i="40"/>
  <c r="D174" i="54"/>
  <c r="D136" i="57"/>
  <c r="G343" i="57"/>
  <c r="D556" i="40"/>
  <c r="G160" i="57"/>
  <c r="C878" i="58"/>
  <c r="G1009" i="54"/>
  <c r="C92" i="58"/>
  <c r="C1141" i="54"/>
  <c r="E975" i="54"/>
  <c r="G1041" i="58"/>
  <c r="E383" i="40"/>
  <c r="D103" i="40"/>
  <c r="E805" i="57"/>
  <c r="F432" i="40"/>
  <c r="E79" i="54"/>
  <c r="F905" i="54"/>
  <c r="E239" i="40"/>
  <c r="C691" i="58"/>
  <c r="E667" i="54"/>
  <c r="C303" i="54"/>
  <c r="D722" i="40"/>
  <c r="F878" i="40"/>
  <c r="G204" i="57"/>
  <c r="F1170" i="57"/>
  <c r="C1059" i="57"/>
  <c r="F57" i="58"/>
  <c r="G718" i="58"/>
  <c r="E340" i="40"/>
  <c r="D510" i="40"/>
  <c r="D718" i="57"/>
  <c r="D1096" i="54"/>
  <c r="E899" i="56"/>
  <c r="D18" i="40"/>
  <c r="C442" i="57"/>
  <c r="F774" i="54"/>
  <c r="C290" i="40"/>
  <c r="D1168" i="54"/>
  <c r="G1138" i="40"/>
  <c r="D547" i="40"/>
  <c r="D1124" i="58"/>
  <c r="C673" i="57"/>
  <c r="C340" i="40"/>
  <c r="E1139" i="54"/>
  <c r="F598" i="58"/>
  <c r="C419" i="58"/>
  <c r="F119" i="57"/>
  <c r="C638" i="40"/>
  <c r="F101" i="57"/>
  <c r="F807" i="56"/>
  <c r="E101" i="56"/>
  <c r="E194" i="40"/>
  <c r="F38" i="40"/>
  <c r="G144" i="57"/>
  <c r="F193" i="58"/>
  <c r="G95" i="40"/>
  <c r="F309" i="57"/>
  <c r="F65" i="57"/>
  <c r="E431" i="58"/>
  <c r="F998" i="58"/>
  <c r="E848" i="40"/>
  <c r="F116" i="40"/>
  <c r="F138" i="58"/>
  <c r="F927" i="40"/>
  <c r="C829" i="56"/>
  <c r="G1103" i="57"/>
  <c r="G1111" i="40"/>
  <c r="G620" i="40"/>
  <c r="F915" i="57"/>
  <c r="F379" i="40"/>
  <c r="F376" i="40"/>
  <c r="D933" i="40"/>
  <c r="D1170" i="58"/>
  <c r="E358" i="40"/>
  <c r="D1167" i="40"/>
  <c r="E702" i="40"/>
  <c r="C802" i="54"/>
  <c r="E695" i="54"/>
  <c r="E888" i="58"/>
  <c r="G584" i="40"/>
  <c r="C1078" i="57"/>
  <c r="E295" i="58"/>
  <c r="C998" i="56"/>
  <c r="C1157" i="58"/>
  <c r="F920" i="40"/>
  <c r="E95" i="40"/>
  <c r="F885" i="58"/>
  <c r="C453" i="40"/>
  <c r="F100" i="58"/>
  <c r="D1040" i="57"/>
  <c r="E628" i="57"/>
  <c r="C63" i="40"/>
  <c r="G1135" i="58"/>
  <c r="G575" i="40"/>
  <c r="E1145" i="40"/>
  <c r="G229" i="58"/>
  <c r="E981" i="40"/>
  <c r="D934" i="40"/>
  <c r="E906" i="40"/>
  <c r="F137" i="57"/>
  <c r="F859" i="40"/>
  <c r="F666" i="40"/>
  <c r="E182" i="56"/>
  <c r="E144" i="57"/>
  <c r="C424" i="57"/>
  <c r="F742" i="58"/>
  <c r="C144" i="57"/>
  <c r="E891" i="58"/>
  <c r="D746" i="56"/>
  <c r="E760" i="40"/>
  <c r="F284" i="40"/>
  <c r="E1183" i="56"/>
  <c r="G1124" i="56"/>
  <c r="D919" i="58"/>
  <c r="E1003" i="58"/>
  <c r="E114" i="57"/>
  <c r="D1025" i="58"/>
  <c r="E1075" i="58"/>
  <c r="E851" i="58"/>
  <c r="G908" i="40"/>
  <c r="C174" i="57"/>
  <c r="E680" i="58"/>
  <c r="D1097" i="57"/>
  <c r="E125" i="40"/>
  <c r="C1199" i="40"/>
  <c r="C989" i="58"/>
  <c r="E880" i="54"/>
  <c r="G1196" i="57"/>
  <c r="G259" i="57"/>
  <c r="F136" i="40"/>
  <c r="C176" i="58"/>
  <c r="C426" i="57"/>
  <c r="G260" i="54"/>
  <c r="G78" i="40"/>
  <c r="G548" i="40"/>
  <c r="F356" i="58"/>
  <c r="C69" i="40"/>
  <c r="E888" i="57"/>
  <c r="G998" i="58"/>
  <c r="C789" i="57"/>
  <c r="C1098" i="57"/>
  <c r="F56" i="40"/>
  <c r="E926" i="56"/>
  <c r="G919" i="57"/>
  <c r="E600" i="40"/>
  <c r="C1125" i="40"/>
  <c r="C168" i="58"/>
  <c r="G408" i="40"/>
  <c r="C421" i="40"/>
  <c r="E263" i="56"/>
  <c r="C238" i="57"/>
  <c r="G777" i="58"/>
  <c r="G140" i="40"/>
  <c r="G749" i="57"/>
  <c r="F793" i="40"/>
  <c r="G1017" i="57"/>
  <c r="D1160" i="40"/>
  <c r="E1106" i="40"/>
  <c r="G811" i="54"/>
  <c r="E328" i="56"/>
  <c r="G1120" i="58"/>
  <c r="C970" i="58"/>
  <c r="D535" i="40"/>
  <c r="C662" i="57"/>
  <c r="C1043" i="57"/>
  <c r="C613" i="57"/>
  <c r="E139" i="54"/>
  <c r="D594" i="57"/>
  <c r="F290" i="54"/>
  <c r="C874" i="40"/>
  <c r="E680" i="40"/>
  <c r="D936" i="58"/>
  <c r="G103" i="40"/>
  <c r="E386" i="40"/>
  <c r="C1088" i="57"/>
  <c r="C897" i="56"/>
  <c r="C45" i="58"/>
  <c r="C974" i="54"/>
  <c r="E1140" i="54"/>
  <c r="E464" i="54"/>
  <c r="D1058" i="40"/>
  <c r="E805" i="40"/>
  <c r="G718" i="40"/>
  <c r="F906" i="40"/>
  <c r="D954" i="40"/>
  <c r="E825" i="58"/>
  <c r="C660" i="57"/>
  <c r="C1059" i="54"/>
  <c r="D738" i="58"/>
  <c r="C276" i="40"/>
  <c r="F755" i="57"/>
  <c r="G975" i="57"/>
  <c r="E219" i="40"/>
  <c r="D889" i="58"/>
  <c r="E814" i="40"/>
  <c r="C895" i="54"/>
  <c r="E709" i="58"/>
  <c r="F330" i="54"/>
  <c r="E941" i="54"/>
  <c r="E20" i="40"/>
  <c r="C852" i="57"/>
  <c r="E840" i="58"/>
  <c r="G74" i="40"/>
  <c r="C864" i="57"/>
  <c r="F1081" i="58"/>
  <c r="G292" i="58"/>
  <c r="E548" i="58"/>
  <c r="E854" i="40"/>
  <c r="D884" i="58"/>
  <c r="D529" i="54"/>
  <c r="C357" i="56"/>
  <c r="E749" i="40"/>
  <c r="D1067" i="57"/>
  <c r="G751" i="54"/>
  <c r="D1003" i="40"/>
  <c r="G906" i="57"/>
  <c r="F799" i="40"/>
  <c r="G73" i="54"/>
  <c r="G164" i="57"/>
  <c r="G652" i="57"/>
  <c r="D242" i="40"/>
  <c r="E917" i="58"/>
  <c r="C1049" i="40"/>
  <c r="G144" i="58"/>
  <c r="E325" i="57"/>
  <c r="E123" i="40"/>
  <c r="E838" i="54"/>
  <c r="C430" i="40"/>
  <c r="C589" i="58"/>
  <c r="C742" i="40"/>
  <c r="E702" i="56"/>
  <c r="E126" i="58"/>
  <c r="C1081" i="40"/>
  <c r="E925" i="58"/>
  <c r="D597" i="58"/>
  <c r="E415" i="57"/>
  <c r="F1028" i="40"/>
  <c r="F686" i="54"/>
  <c r="C706" i="40"/>
  <c r="E1147" i="40"/>
  <c r="G819" i="40"/>
  <c r="G592" i="58"/>
  <c r="G525" i="40"/>
  <c r="F97" i="58"/>
  <c r="F113" i="40"/>
  <c r="D137" i="57"/>
  <c r="E1038" i="40"/>
  <c r="E617" i="40"/>
  <c r="G413" i="40"/>
  <c r="E938" i="57"/>
  <c r="E336" i="56"/>
  <c r="F337" i="54"/>
  <c r="C1074" i="40"/>
  <c r="E1058" i="58"/>
  <c r="F845" i="40"/>
  <c r="E1158" i="58"/>
  <c r="D396" i="40"/>
  <c r="E566" i="57"/>
  <c r="C719" i="40"/>
  <c r="C873" i="54"/>
  <c r="E935" i="58"/>
  <c r="D1098" i="40"/>
  <c r="G1141" i="58"/>
  <c r="F266" i="40"/>
  <c r="G297" i="40"/>
  <c r="C875" i="57"/>
  <c r="C44" i="40"/>
  <c r="D988" i="58"/>
  <c r="D171" i="58"/>
  <c r="F919" i="58"/>
  <c r="F739" i="56"/>
  <c r="F1050" i="54"/>
  <c r="C1111" i="58"/>
  <c r="F794" i="40"/>
  <c r="D1130" i="54"/>
  <c r="C663" i="57"/>
  <c r="F921" i="54"/>
  <c r="G435" i="58"/>
  <c r="D99" i="57"/>
  <c r="E388" i="40"/>
  <c r="D1006" i="40"/>
  <c r="D955" i="58"/>
  <c r="C605" i="40"/>
  <c r="E1163" i="40"/>
  <c r="D339" i="40"/>
  <c r="E940" i="40"/>
  <c r="F643" i="58"/>
  <c r="E102" i="40"/>
  <c r="D525" i="58"/>
  <c r="C916" i="57"/>
  <c r="E1131" i="40"/>
  <c r="F327" i="58"/>
  <c r="C284" i="40"/>
  <c r="D852" i="40"/>
  <c r="D611" i="57"/>
  <c r="G622" i="54"/>
  <c r="F223" i="54"/>
  <c r="E1102" i="54"/>
  <c r="G1115" i="40"/>
  <c r="C944" i="58"/>
  <c r="F48" i="40"/>
  <c r="G828" i="40"/>
  <c r="G684" i="40"/>
  <c r="G1085" i="40"/>
  <c r="E679" i="40"/>
  <c r="C374" i="57"/>
  <c r="G101" i="57"/>
  <c r="F20" i="56"/>
  <c r="F411" i="40"/>
  <c r="D405" i="58"/>
  <c r="F681" i="57"/>
  <c r="D1110" i="58"/>
  <c r="E1010" i="56"/>
  <c r="F770" i="40"/>
  <c r="F1106" i="58"/>
  <c r="E1013" i="40"/>
  <c r="D865" i="40"/>
  <c r="D345" i="56"/>
  <c r="D440" i="40"/>
  <c r="F216" i="58"/>
  <c r="E1033" i="56"/>
  <c r="G123" i="54"/>
  <c r="D1117" i="57"/>
  <c r="G568" i="57"/>
  <c r="G1035" i="40"/>
  <c r="G1176" i="54"/>
  <c r="D370" i="58"/>
  <c r="G968" i="57"/>
  <c r="G1091" i="57"/>
  <c r="G37" i="58"/>
  <c r="F1036" i="56"/>
  <c r="E1092" i="54"/>
  <c r="F614" i="57"/>
  <c r="D827" i="40"/>
  <c r="C91" i="58"/>
  <c r="D122" i="40"/>
  <c r="D43" i="54"/>
  <c r="D180" i="57"/>
  <c r="E1033" i="57"/>
  <c r="D727" i="58"/>
  <c r="F283" i="57"/>
  <c r="C227" i="57"/>
  <c r="C1040" i="54"/>
  <c r="G601" i="57"/>
  <c r="C104" i="54"/>
  <c r="E1122" i="40"/>
  <c r="D928" i="40"/>
  <c r="F204" i="40"/>
  <c r="F1171" i="40"/>
  <c r="G78" i="57"/>
  <c r="E641" i="54"/>
  <c r="G213" i="58"/>
  <c r="G430" i="56"/>
  <c r="G924" i="56"/>
  <c r="D1066" i="57"/>
  <c r="E1093" i="54"/>
  <c r="D446" i="40"/>
  <c r="C873" i="40"/>
  <c r="D813" i="57"/>
  <c r="D567" i="40"/>
  <c r="F1077" i="40"/>
  <c r="F72" i="40"/>
  <c r="D691" i="57"/>
  <c r="C416" i="40"/>
  <c r="G67" i="57"/>
  <c r="E619" i="57"/>
  <c r="F843" i="40"/>
  <c r="G345" i="54"/>
  <c r="D59" i="40"/>
  <c r="E1153" i="56"/>
  <c r="F178" i="57"/>
  <c r="D67" i="58"/>
  <c r="E1003" i="40"/>
  <c r="D1099" i="58"/>
  <c r="G452" i="54"/>
  <c r="C995" i="54"/>
  <c r="E941" i="57"/>
  <c r="F373" i="57"/>
  <c r="G183" i="54"/>
  <c r="F966" i="57"/>
  <c r="G824" i="56"/>
  <c r="D873" i="58"/>
  <c r="C444" i="57"/>
  <c r="C746" i="54"/>
  <c r="E525" i="58"/>
  <c r="F600" i="40"/>
  <c r="C1146" i="54"/>
  <c r="E240" i="54"/>
  <c r="C749" i="54"/>
  <c r="F134" i="57"/>
  <c r="D636" i="58"/>
  <c r="F565" i="57"/>
  <c r="F31" i="40"/>
  <c r="G1134" i="57"/>
  <c r="D1197" i="57"/>
  <c r="G798" i="57"/>
  <c r="G44" i="57"/>
  <c r="G457" i="40"/>
  <c r="F232" i="40"/>
  <c r="F332" i="58"/>
  <c r="D265" i="40"/>
  <c r="E1152" i="57"/>
  <c r="F1023" i="40"/>
  <c r="G749" i="58"/>
  <c r="C1132" i="58"/>
  <c r="E393" i="57"/>
  <c r="G244" i="58"/>
  <c r="G927" i="40"/>
  <c r="D181" i="58"/>
  <c r="E917" i="40"/>
  <c r="C750" i="54"/>
  <c r="D953" i="57"/>
  <c r="D744" i="40"/>
  <c r="C132" i="57"/>
  <c r="C700" i="58"/>
  <c r="G71" i="57"/>
  <c r="C90" i="57"/>
  <c r="F229" i="56"/>
  <c r="F805" i="40"/>
  <c r="C147" i="57"/>
  <c r="E921" i="58"/>
  <c r="G1097" i="58"/>
  <c r="C196" i="58"/>
  <c r="G100" i="40"/>
  <c r="E1045" i="40"/>
  <c r="E1107" i="40"/>
  <c r="F139" i="57"/>
  <c r="G205" i="40"/>
  <c r="D733" i="57"/>
  <c r="G57" i="40"/>
  <c r="C1125" i="58"/>
  <c r="G632" i="54"/>
  <c r="C52" i="57"/>
  <c r="C519" i="58"/>
  <c r="F973" i="40"/>
  <c r="D675" i="57"/>
  <c r="C763" i="54"/>
  <c r="G886" i="54"/>
  <c r="G743" i="57"/>
  <c r="D149" i="58"/>
  <c r="E974" i="54"/>
  <c r="F878" i="57"/>
  <c r="D669" i="56"/>
  <c r="F928" i="57"/>
  <c r="D82" i="40"/>
  <c r="F196" i="40"/>
  <c r="F96" i="40"/>
  <c r="F832" i="56"/>
  <c r="D40" i="58"/>
  <c r="C1084" i="54"/>
  <c r="E656" i="58"/>
  <c r="G950" i="58"/>
  <c r="C193" i="40"/>
  <c r="E671" i="58"/>
  <c r="E68" i="58"/>
  <c r="G895" i="40"/>
  <c r="F728" i="56"/>
  <c r="E642" i="40"/>
  <c r="E1061" i="57"/>
  <c r="C1063" i="57"/>
  <c r="D1054" i="58"/>
  <c r="E175" i="58"/>
  <c r="E1137" i="54"/>
  <c r="G1137" i="40"/>
  <c r="F912" i="40"/>
  <c r="F1123" i="56"/>
  <c r="F932" i="57"/>
  <c r="F434" i="57"/>
  <c r="D899" i="54"/>
  <c r="D248" i="58"/>
  <c r="E74" i="57"/>
  <c r="F1146" i="40"/>
  <c r="D989" i="56"/>
  <c r="D622" i="58"/>
  <c r="E826" i="40"/>
  <c r="F576" i="40"/>
  <c r="E778" i="56"/>
  <c r="D135" i="40"/>
  <c r="C1085" i="57"/>
  <c r="D184" i="57"/>
  <c r="C191" i="40"/>
  <c r="C1046" i="57"/>
  <c r="C989" i="40"/>
  <c r="G766" i="58"/>
  <c r="G221" i="57"/>
  <c r="E338" i="56"/>
  <c r="C620" i="58"/>
  <c r="C1003" i="40"/>
  <c r="D97" i="58"/>
  <c r="G745" i="54"/>
  <c r="E1133" i="40"/>
  <c r="D280" i="40"/>
  <c r="D952" i="56"/>
  <c r="G459" i="54"/>
  <c r="C712" i="57"/>
  <c r="G1113" i="58"/>
  <c r="C1140" i="58"/>
  <c r="D836" i="58"/>
  <c r="D857" i="57"/>
  <c r="C65" i="54"/>
  <c r="E1045" i="54"/>
  <c r="E845" i="56"/>
  <c r="G353" i="57"/>
  <c r="C578" i="40"/>
  <c r="C676" i="40"/>
  <c r="G893" i="40"/>
  <c r="G38" i="40"/>
  <c r="F917" i="40"/>
  <c r="D1142" i="58"/>
  <c r="C370" i="40"/>
  <c r="F797" i="40"/>
  <c r="G408" i="54"/>
  <c r="F24" i="56"/>
  <c r="E1184" i="57"/>
  <c r="C412" i="40"/>
  <c r="E23" i="54"/>
  <c r="E1061" i="40"/>
  <c r="C54" i="58"/>
  <c r="C516" i="40"/>
  <c r="D981" i="56"/>
  <c r="C984" i="58"/>
  <c r="D780" i="57"/>
  <c r="G155" i="40"/>
  <c r="C518" i="40"/>
  <c r="D413" i="54"/>
  <c r="C405" i="57"/>
  <c r="C775" i="54"/>
  <c r="C78" i="58"/>
  <c r="E918" i="40"/>
  <c r="D876" i="57"/>
  <c r="C933" i="57"/>
  <c r="E675" i="54"/>
  <c r="D1148" i="58"/>
  <c r="E762" i="57"/>
  <c r="G710" i="40"/>
  <c r="G1007" i="40"/>
  <c r="G949" i="57"/>
  <c r="E539" i="40"/>
  <c r="F802" i="57"/>
  <c r="D26" i="57"/>
  <c r="D106" i="57"/>
  <c r="E118" i="40"/>
  <c r="D150" i="40"/>
  <c r="F386" i="58"/>
  <c r="G246" i="57"/>
  <c r="E259" i="40"/>
  <c r="C962" i="54"/>
  <c r="E115" i="40"/>
  <c r="G722" i="40"/>
  <c r="D1115" i="58"/>
  <c r="C870" i="58"/>
  <c r="G652" i="54"/>
  <c r="C1093" i="54"/>
  <c r="C1000" i="58"/>
  <c r="F652" i="58"/>
  <c r="C1196" i="40"/>
  <c r="G236" i="58"/>
  <c r="D835" i="40"/>
  <c r="E326" i="54"/>
  <c r="G881" i="58"/>
  <c r="F639" i="40"/>
  <c r="E29" i="56"/>
  <c r="E152" i="40"/>
  <c r="G369" i="40"/>
  <c r="F989" i="54"/>
  <c r="C862" i="57"/>
  <c r="D658" i="40"/>
  <c r="E740" i="40"/>
  <c r="F593" i="40"/>
  <c r="G740" i="57"/>
  <c r="E703" i="58"/>
  <c r="F826" i="56"/>
  <c r="E916" i="40"/>
  <c r="D603" i="57"/>
  <c r="G616" i="54"/>
  <c r="F971" i="56"/>
  <c r="G933" i="58"/>
  <c r="E1184" i="54"/>
  <c r="E733" i="56"/>
  <c r="E300" i="40"/>
  <c r="F130" i="40"/>
  <c r="C704" i="40"/>
  <c r="F460" i="40"/>
  <c r="E24" i="54"/>
  <c r="C1169" i="57"/>
  <c r="G362" i="57"/>
  <c r="C556" i="40"/>
  <c r="E938" i="40"/>
  <c r="C361" i="40"/>
  <c r="F212" i="40"/>
  <c r="F458" i="40"/>
  <c r="G640" i="40"/>
  <c r="F514" i="54"/>
  <c r="E177" i="57"/>
  <c r="G808" i="56"/>
  <c r="C93" i="57"/>
  <c r="G1058" i="58"/>
  <c r="F1109" i="57"/>
  <c r="D240" i="56"/>
  <c r="G666" i="40"/>
  <c r="G1090" i="40"/>
  <c r="E1121" i="40"/>
  <c r="E829" i="40"/>
  <c r="G643" i="57"/>
  <c r="G1083" i="57"/>
  <c r="G833" i="58"/>
  <c r="D1108" i="40"/>
  <c r="D545" i="56"/>
  <c r="D426" i="58"/>
  <c r="F224" i="56"/>
  <c r="C1166" i="58"/>
  <c r="F782" i="57"/>
  <c r="D982" i="40"/>
  <c r="D963" i="58"/>
  <c r="E66" i="57"/>
  <c r="G931" i="57"/>
  <c r="E1159" i="58"/>
  <c r="G610" i="57"/>
  <c r="C149" i="57"/>
  <c r="C662" i="58"/>
  <c r="C1135" i="40"/>
  <c r="D695" i="57"/>
  <c r="E1080" i="57"/>
  <c r="C565" i="58"/>
  <c r="F1159" i="40"/>
  <c r="D333" i="40"/>
  <c r="C622" i="57"/>
  <c r="G775" i="54"/>
  <c r="E364" i="54"/>
  <c r="C659" i="58"/>
  <c r="F246" i="57"/>
  <c r="G326" i="57"/>
  <c r="E674" i="40"/>
  <c r="G912" i="58"/>
  <c r="E956" i="40"/>
  <c r="C78" i="54"/>
  <c r="C53" i="40"/>
  <c r="F1070" i="40"/>
  <c r="E1126" i="40"/>
  <c r="G77" i="57"/>
  <c r="E665" i="54"/>
  <c r="D714" i="56"/>
  <c r="E129" i="40"/>
  <c r="C945" i="57"/>
  <c r="E948" i="54"/>
  <c r="D863" i="58"/>
  <c r="F207" i="57"/>
  <c r="F541" i="40"/>
  <c r="E445" i="57"/>
  <c r="C527" i="40"/>
  <c r="F567" i="40"/>
  <c r="C867" i="58"/>
  <c r="D518" i="40"/>
  <c r="E80" i="58"/>
  <c r="C554" i="58"/>
  <c r="G1157" i="58"/>
  <c r="F662" i="58"/>
  <c r="G240" i="40"/>
  <c r="G261" i="40"/>
  <c r="D356" i="57"/>
  <c r="E1191" i="58"/>
  <c r="G885" i="57"/>
  <c r="F372" i="40"/>
  <c r="G881" i="57"/>
  <c r="G867" i="57"/>
  <c r="C650" i="40"/>
  <c r="E288" i="57"/>
  <c r="G1143" i="58"/>
  <c r="G183" i="57"/>
  <c r="G926" i="57"/>
  <c r="C605" i="57"/>
  <c r="E1063" i="57"/>
  <c r="D897" i="58"/>
  <c r="G1141" i="54"/>
  <c r="C158" i="40"/>
  <c r="E255" i="40"/>
  <c r="G1058" i="57"/>
  <c r="E833" i="40"/>
  <c r="C163" i="56"/>
  <c r="E666" i="58"/>
  <c r="D759" i="40"/>
  <c r="C732" i="57"/>
  <c r="G69" i="56"/>
  <c r="F866" i="58"/>
  <c r="D675" i="58"/>
  <c r="D899" i="40"/>
  <c r="D801" i="58"/>
  <c r="C614" i="58"/>
  <c r="D832" i="57"/>
  <c r="F721" i="58"/>
  <c r="E398" i="56"/>
  <c r="F695" i="57"/>
  <c r="G767" i="40"/>
  <c r="D1101" i="57"/>
  <c r="G989" i="58"/>
  <c r="E330" i="40"/>
  <c r="C1136" i="58"/>
  <c r="F433" i="58"/>
  <c r="F236" i="40"/>
  <c r="E735" i="57"/>
  <c r="E127" i="40"/>
  <c r="G274" i="40"/>
  <c r="E302" i="40"/>
  <c r="F523" i="58"/>
  <c r="D860" i="40"/>
  <c r="C647" i="58"/>
  <c r="C750" i="40"/>
  <c r="D594" i="40"/>
  <c r="D950" i="40"/>
  <c r="G1151" i="40"/>
  <c r="C232" i="40"/>
  <c r="G1187" i="57"/>
  <c r="G353" i="40"/>
  <c r="C664" i="40"/>
  <c r="G259" i="58"/>
  <c r="D215" i="58"/>
  <c r="C422" i="54"/>
  <c r="F99" i="40"/>
  <c r="E1009" i="56"/>
  <c r="D753" i="58"/>
  <c r="D947" i="40"/>
  <c r="F948" i="40"/>
  <c r="E268" i="40"/>
  <c r="G56" i="40"/>
  <c r="C729" i="40"/>
  <c r="G888" i="58"/>
  <c r="E27" i="54"/>
  <c r="G331" i="54"/>
  <c r="C380" i="40"/>
  <c r="G891" i="40"/>
  <c r="E973" i="58"/>
  <c r="E867" i="40"/>
  <c r="C1073" i="54"/>
  <c r="F407" i="40"/>
  <c r="D1091" i="54"/>
  <c r="G385" i="57"/>
  <c r="G250" i="40"/>
  <c r="F338" i="54"/>
  <c r="C36" i="40"/>
  <c r="D805" i="58"/>
  <c r="E861" i="58"/>
  <c r="C1033" i="58"/>
  <c r="F872" i="40"/>
  <c r="D33" i="57"/>
  <c r="E684" i="40"/>
  <c r="C123" i="40"/>
  <c r="E1083" i="40"/>
  <c r="D443" i="57"/>
  <c r="C1047" i="57"/>
  <c r="F790" i="40"/>
  <c r="D982" i="57"/>
  <c r="F868" i="58"/>
  <c r="E379" i="56"/>
  <c r="E965" i="40"/>
  <c r="D883" i="56"/>
  <c r="C152" i="40"/>
  <c r="C1063" i="40"/>
  <c r="C130" i="40"/>
  <c r="F974" i="58"/>
  <c r="E1161" i="56"/>
  <c r="F223" i="57"/>
  <c r="G135" i="54"/>
  <c r="C177" i="54"/>
  <c r="E425" i="57"/>
  <c r="G732" i="40"/>
  <c r="E903" i="58"/>
  <c r="E902" i="40"/>
  <c r="C1134" i="58"/>
  <c r="E721" i="58"/>
  <c r="G576" i="40"/>
  <c r="F847" i="54"/>
  <c r="E530" i="57"/>
  <c r="E638" i="57"/>
  <c r="F524" i="54"/>
  <c r="F381" i="58"/>
  <c r="D1047" i="40"/>
  <c r="G237" i="40"/>
  <c r="E960" i="57"/>
  <c r="G594" i="54"/>
  <c r="C65" i="58"/>
  <c r="E206" i="54"/>
  <c r="E451" i="57"/>
  <c r="F741" i="58"/>
  <c r="F228" i="58"/>
  <c r="G1092" i="56"/>
  <c r="F526" i="58"/>
  <c r="D959" i="40"/>
  <c r="C950" i="58"/>
  <c r="G660" i="58"/>
  <c r="F225" i="56"/>
  <c r="D1049" i="40"/>
  <c r="C979" i="40"/>
  <c r="E855" i="57"/>
  <c r="C1038" i="40"/>
  <c r="G1166" i="57"/>
  <c r="F854" i="54"/>
  <c r="G801" i="40"/>
  <c r="C107" i="58"/>
  <c r="G859" i="56"/>
  <c r="G714" i="57"/>
  <c r="E140" i="40"/>
  <c r="G99" i="57"/>
  <c r="E217" i="40"/>
  <c r="D1074" i="40"/>
  <c r="E945" i="58"/>
  <c r="E92" i="58"/>
  <c r="E976" i="58"/>
  <c r="E849" i="40"/>
  <c r="C854" i="54"/>
  <c r="C1003" i="58"/>
  <c r="C240" i="58"/>
  <c r="E560" i="58"/>
  <c r="C904" i="40"/>
  <c r="C1042" i="57"/>
  <c r="F421" i="40"/>
  <c r="E413" i="58"/>
  <c r="D393" i="40"/>
  <c r="C885" i="40"/>
  <c r="C329" i="57"/>
  <c r="D909" i="58"/>
  <c r="F900" i="40"/>
  <c r="D897" i="57"/>
  <c r="C799" i="54"/>
  <c r="G451" i="40"/>
  <c r="E140" i="57"/>
  <c r="D1129" i="40"/>
  <c r="C438" i="40"/>
  <c r="G134" i="40"/>
  <c r="D389" i="57"/>
  <c r="E1101" i="58"/>
  <c r="D104" i="40"/>
  <c r="D1133" i="40"/>
  <c r="C129" i="57"/>
  <c r="D1041" i="57"/>
  <c r="F1119" i="40"/>
  <c r="F861" i="58"/>
  <c r="E638" i="40"/>
  <c r="E119" i="58"/>
  <c r="F357" i="40"/>
  <c r="C234" i="57"/>
  <c r="D713" i="40"/>
  <c r="F148" i="57"/>
  <c r="D1176" i="40"/>
  <c r="G862" i="40"/>
  <c r="E529" i="57"/>
  <c r="F428" i="54"/>
  <c r="F554" i="56"/>
  <c r="E544" i="58"/>
  <c r="F1175" i="58"/>
  <c r="G1092" i="58"/>
  <c r="C599" i="57"/>
  <c r="E352" i="40"/>
  <c r="F364" i="57"/>
  <c r="D1041" i="40"/>
  <c r="F595" i="54"/>
  <c r="G742" i="54"/>
  <c r="D612" i="40"/>
  <c r="C538" i="40"/>
  <c r="G756" i="58"/>
  <c r="E871" i="57"/>
  <c r="G711" i="54"/>
  <c r="G334" i="40"/>
  <c r="E1051" i="40"/>
  <c r="C649" i="40"/>
  <c r="E886" i="58"/>
  <c r="E701" i="40"/>
  <c r="C985" i="56"/>
  <c r="E40" i="54"/>
  <c r="D46" i="56"/>
  <c r="F292" i="58"/>
  <c r="G620" i="57"/>
  <c r="E219" i="57"/>
  <c r="F1153" i="56"/>
  <c r="G640" i="58"/>
  <c r="D278" i="40"/>
  <c r="C921" i="40"/>
  <c r="F557" i="57"/>
  <c r="E759" i="58"/>
  <c r="G1156" i="57"/>
  <c r="E880" i="40"/>
  <c r="D959" i="57"/>
  <c r="E695" i="58"/>
  <c r="F118" i="40"/>
  <c r="G155" i="56"/>
  <c r="G405" i="54"/>
  <c r="C178" i="57"/>
  <c r="G169" i="54"/>
  <c r="E1141" i="40"/>
  <c r="E822" i="40"/>
  <c r="E1038" i="58"/>
  <c r="C1140" i="56"/>
  <c r="D456" i="54"/>
  <c r="C171" i="58"/>
  <c r="G284" i="58"/>
  <c r="F888" i="57"/>
  <c r="E818" i="40"/>
  <c r="E667" i="57"/>
  <c r="D745" i="54"/>
  <c r="C100" i="40"/>
  <c r="E843" i="57"/>
  <c r="D1157" i="40"/>
  <c r="F1118" i="40"/>
  <c r="G602" i="57"/>
  <c r="E801" i="40"/>
  <c r="C800" i="58"/>
  <c r="G566" i="57"/>
  <c r="C537" i="40"/>
  <c r="E836" i="57"/>
  <c r="E920" i="57"/>
  <c r="D762" i="40"/>
  <c r="G997" i="57"/>
  <c r="E578" i="56"/>
  <c r="D905" i="54"/>
  <c r="C1025" i="54"/>
  <c r="E392" i="58"/>
  <c r="G985" i="58"/>
  <c r="D964" i="56"/>
  <c r="F295" i="57"/>
  <c r="D361" i="54"/>
  <c r="E617" i="58"/>
  <c r="E723" i="56"/>
  <c r="D969" i="57"/>
  <c r="C1170" i="54"/>
  <c r="C417" i="40"/>
  <c r="E630" i="56"/>
  <c r="C1130" i="40"/>
  <c r="D677" i="58"/>
  <c r="F904" i="56"/>
  <c r="F106" i="57"/>
  <c r="E806" i="56"/>
  <c r="F954" i="58"/>
  <c r="D827" i="58"/>
  <c r="C952" i="57"/>
  <c r="D530" i="56"/>
  <c r="E337" i="57"/>
  <c r="E881" i="58"/>
  <c r="G250" i="57"/>
  <c r="C651" i="56"/>
  <c r="E297" i="57"/>
  <c r="G849" i="56"/>
  <c r="C46" i="57"/>
  <c r="C328" i="57"/>
  <c r="E814" i="54"/>
  <c r="E577" i="58"/>
  <c r="D1176" i="54"/>
  <c r="C700" i="57"/>
  <c r="C375" i="40"/>
  <c r="F297" i="58"/>
  <c r="C559" i="56"/>
  <c r="G171" i="57"/>
  <c r="F56" i="54"/>
  <c r="G415" i="57"/>
  <c r="C787" i="57"/>
  <c r="C688" i="40"/>
  <c r="E308" i="57"/>
  <c r="F361" i="40"/>
  <c r="D721" i="40"/>
  <c r="C842" i="54"/>
  <c r="F510" i="40"/>
  <c r="C583" i="40"/>
  <c r="G636" i="40"/>
  <c r="G1061" i="58"/>
  <c r="D656" i="57"/>
  <c r="E1105" i="54"/>
  <c r="E1020" i="58"/>
  <c r="G402" i="57"/>
  <c r="E564" i="54"/>
  <c r="F980" i="57"/>
  <c r="E381" i="56"/>
  <c r="D629" i="57"/>
  <c r="G872" i="56"/>
  <c r="C689" i="57"/>
  <c r="F749" i="57"/>
  <c r="D172" i="57"/>
  <c r="D459" i="58"/>
  <c r="C1154" i="40"/>
  <c r="C1118" i="54"/>
  <c r="D424" i="58"/>
  <c r="F245" i="54"/>
  <c r="F141" i="40"/>
  <c r="G625" i="54"/>
  <c r="D1109" i="54"/>
  <c r="C830" i="40"/>
  <c r="E201" i="58"/>
  <c r="C241" i="40"/>
  <c r="F1086" i="40"/>
  <c r="F630" i="40"/>
  <c r="E36" i="58"/>
  <c r="F945" i="58"/>
  <c r="E67" i="40"/>
  <c r="F991" i="58"/>
  <c r="C60" i="57"/>
  <c r="D188" i="40"/>
  <c r="C938" i="56"/>
  <c r="E1025" i="56"/>
  <c r="F1148" i="40"/>
  <c r="E258" i="54"/>
  <c r="C703" i="54"/>
  <c r="D828" i="57"/>
  <c r="E601" i="56"/>
  <c r="F182" i="40"/>
  <c r="G40" i="57"/>
  <c r="C954" i="58"/>
  <c r="G605" i="56"/>
  <c r="C463" i="56"/>
  <c r="F982" i="58"/>
  <c r="D521" i="40"/>
  <c r="G1033" i="57"/>
  <c r="F731" i="40"/>
  <c r="C1108" i="57"/>
  <c r="C245" i="57"/>
  <c r="C947" i="40"/>
  <c r="E882" i="40"/>
  <c r="C514" i="40"/>
  <c r="D512" i="56"/>
  <c r="G971" i="54"/>
  <c r="D1146" i="40"/>
  <c r="C976" i="40"/>
  <c r="G866" i="58"/>
  <c r="C278" i="57"/>
  <c r="F528" i="54"/>
  <c r="F861" i="40"/>
  <c r="E924" i="54"/>
  <c r="D716" i="58"/>
  <c r="E1027" i="40"/>
  <c r="G1027" i="40"/>
  <c r="F369" i="58"/>
  <c r="C259" i="57"/>
  <c r="C365" i="58"/>
  <c r="G1022" i="57"/>
  <c r="D378" i="40"/>
  <c r="D857" i="40"/>
  <c r="G220" i="57"/>
  <c r="E167" i="56"/>
  <c r="F902" i="58"/>
  <c r="D265" i="57"/>
  <c r="E444" i="40"/>
  <c r="G343" i="54"/>
  <c r="D360" i="57"/>
  <c r="G141" i="58"/>
  <c r="F349" i="40"/>
  <c r="E413" i="40"/>
  <c r="E172" i="56"/>
  <c r="F151" i="40"/>
  <c r="G585" i="40"/>
  <c r="E712" i="40"/>
  <c r="C712" i="40"/>
  <c r="C791" i="57"/>
  <c r="F130" i="57"/>
  <c r="D821" i="57"/>
  <c r="D828" i="40"/>
  <c r="E298" i="54"/>
  <c r="D983" i="58"/>
  <c r="E729" i="40"/>
  <c r="G929" i="54"/>
  <c r="C137" i="40"/>
  <c r="E705" i="57"/>
  <c r="C675" i="40"/>
  <c r="C975" i="58"/>
  <c r="D1094" i="57"/>
  <c r="C1027" i="40"/>
  <c r="D626" i="40"/>
  <c r="C38" i="40"/>
  <c r="F27" i="57"/>
  <c r="G212" i="57"/>
  <c r="G517" i="57"/>
  <c r="G530" i="40"/>
  <c r="E629" i="40"/>
  <c r="F405" i="56"/>
  <c r="G836" i="57"/>
  <c r="C1080" i="57"/>
  <c r="G395" i="57"/>
  <c r="C944" i="57"/>
  <c r="E1096" i="58"/>
  <c r="D569" i="58"/>
  <c r="E711" i="40"/>
  <c r="F941" i="56"/>
  <c r="D395" i="57"/>
  <c r="F122" i="54"/>
  <c r="D879" i="57"/>
  <c r="D435" i="58"/>
  <c r="C458" i="58"/>
  <c r="C1077" i="54"/>
  <c r="C880" i="40"/>
  <c r="D733" i="56"/>
  <c r="F369" i="57"/>
  <c r="D307" i="40"/>
  <c r="D762" i="58"/>
  <c r="C898" i="58"/>
  <c r="G601" i="40"/>
  <c r="D286" i="56"/>
  <c r="G589" i="58"/>
  <c r="G444" i="40"/>
  <c r="G1186" i="40"/>
  <c r="F1143" i="56"/>
  <c r="F432" i="57"/>
  <c r="D575" i="56"/>
  <c r="C869" i="56"/>
  <c r="G286" i="57"/>
  <c r="C324" i="54"/>
  <c r="F568" i="40"/>
  <c r="C845" i="57"/>
  <c r="G67" i="58"/>
  <c r="C128" i="40"/>
  <c r="E138" i="40"/>
  <c r="F445" i="40"/>
  <c r="G889" i="58"/>
  <c r="D1104" i="54"/>
  <c r="C988" i="40"/>
  <c r="E1063" i="56"/>
  <c r="E184" i="56"/>
  <c r="E295" i="54"/>
  <c r="G1162" i="56"/>
  <c r="F1038" i="58"/>
  <c r="G996" i="54"/>
  <c r="E817" i="40"/>
  <c r="D890" i="40"/>
  <c r="E1004" i="40"/>
  <c r="D953" i="40"/>
  <c r="C97" i="56"/>
  <c r="C1092" i="54"/>
  <c r="D627" i="57"/>
  <c r="C967" i="40"/>
  <c r="C169" i="40"/>
  <c r="C26" i="57"/>
  <c r="F431" i="40"/>
  <c r="C531" i="57"/>
  <c r="C71" i="40"/>
  <c r="C393" i="40"/>
  <c r="F711" i="40"/>
  <c r="F519" i="58"/>
  <c r="F680" i="58"/>
  <c r="E176" i="56"/>
  <c r="G597" i="57"/>
  <c r="E515" i="57"/>
  <c r="C348" i="58"/>
  <c r="G929" i="58"/>
  <c r="C1004" i="58"/>
  <c r="F740" i="40"/>
  <c r="E1084" i="54"/>
  <c r="G1105" i="58"/>
  <c r="E1174" i="58"/>
  <c r="G364" i="58"/>
  <c r="C284" i="57"/>
  <c r="G642" i="57"/>
  <c r="C799" i="56"/>
  <c r="E123" i="57"/>
  <c r="D308" i="58"/>
  <c r="F678" i="40"/>
  <c r="G936" i="54"/>
  <c r="F154" i="40"/>
  <c r="G560" i="56"/>
  <c r="G580" i="54"/>
  <c r="C595" i="56"/>
  <c r="C651" i="58"/>
  <c r="C167" i="54"/>
  <c r="E763" i="40"/>
  <c r="G417" i="40"/>
  <c r="C66" i="40"/>
  <c r="E1034" i="58"/>
  <c r="E684" i="57"/>
  <c r="E574" i="57"/>
  <c r="E455" i="40"/>
  <c r="F999" i="57"/>
  <c r="F214" i="56"/>
  <c r="D291" i="58"/>
  <c r="G837" i="40"/>
  <c r="E199" i="57"/>
  <c r="F22" i="40"/>
  <c r="C225" i="58"/>
  <c r="D345" i="40"/>
  <c r="C876" i="58"/>
  <c r="G1144" i="58"/>
  <c r="G1034" i="54"/>
  <c r="E963" i="40"/>
  <c r="E681" i="40"/>
  <c r="G1053" i="57"/>
  <c r="D19" i="58"/>
  <c r="D121" i="56"/>
  <c r="F95" i="40"/>
  <c r="G529" i="54"/>
  <c r="D673" i="57"/>
  <c r="G903" i="40"/>
  <c r="D226" i="56"/>
  <c r="G1062" i="40"/>
  <c r="G866" i="56"/>
  <c r="F158" i="58"/>
  <c r="D180" i="40"/>
  <c r="E457" i="58"/>
  <c r="E910" i="57"/>
  <c r="F1114" i="58"/>
  <c r="C1091" i="54"/>
  <c r="F663" i="58"/>
  <c r="E950" i="57"/>
  <c r="D462" i="54"/>
  <c r="E976" i="57"/>
  <c r="C545" i="56"/>
  <c r="G683" i="40"/>
  <c r="E311" i="58"/>
  <c r="F890" i="58"/>
  <c r="D225" i="40"/>
  <c r="F144" i="58"/>
  <c r="C98" i="40"/>
  <c r="E1020" i="40"/>
  <c r="F138" i="57"/>
  <c r="C1193" i="58"/>
  <c r="C239" i="40"/>
  <c r="F973" i="57"/>
  <c r="D864" i="40"/>
  <c r="D978" i="58"/>
  <c r="F34" i="58"/>
  <c r="D927" i="57"/>
  <c r="E400" i="54"/>
  <c r="G435" i="54"/>
  <c r="F394" i="40"/>
  <c r="E872" i="58"/>
  <c r="G771" i="58"/>
  <c r="D340" i="57"/>
  <c r="E1030" i="58"/>
  <c r="F693" i="40"/>
  <c r="F1045" i="58"/>
  <c r="G1090" i="57"/>
  <c r="D229" i="57"/>
  <c r="G177" i="40"/>
  <c r="G1069" i="58"/>
  <c r="G847" i="57"/>
  <c r="G436" i="40"/>
  <c r="E1078" i="58"/>
  <c r="G1057" i="57"/>
  <c r="F727" i="56"/>
  <c r="F390" i="57"/>
  <c r="C556" i="54"/>
  <c r="E221" i="57"/>
  <c r="D1100" i="57"/>
  <c r="C573" i="57"/>
  <c r="C57" i="56"/>
  <c r="F748" i="58"/>
  <c r="E972" i="56"/>
  <c r="D1191" i="58"/>
  <c r="D1013" i="58"/>
  <c r="D644" i="57"/>
  <c r="D639" i="56"/>
  <c r="G454" i="57"/>
  <c r="G988" i="58"/>
  <c r="G941" i="40"/>
  <c r="D437" i="57"/>
  <c r="C229" i="58"/>
  <c r="C907" i="40"/>
  <c r="F556" i="57"/>
  <c r="F712" i="40"/>
  <c r="G177" i="54"/>
  <c r="E1144" i="57"/>
  <c r="E873" i="58"/>
  <c r="E1094" i="58"/>
  <c r="G1063" i="58"/>
  <c r="F914" i="54"/>
  <c r="G379" i="40"/>
  <c r="F401" i="40"/>
  <c r="F194" i="54"/>
  <c r="F540" i="54"/>
  <c r="G387" i="54"/>
  <c r="D1133" i="54"/>
  <c r="E662" i="56"/>
  <c r="E764" i="56"/>
  <c r="C940" i="40"/>
  <c r="C410" i="40"/>
  <c r="C61" i="54"/>
  <c r="E292" i="54"/>
  <c r="D691" i="58"/>
  <c r="D41" i="40"/>
  <c r="D1081" i="40"/>
  <c r="F860" i="57"/>
  <c r="E98" i="58"/>
  <c r="E843" i="58"/>
  <c r="G1137" i="57"/>
  <c r="E787" i="58"/>
  <c r="E258" i="58"/>
  <c r="C887" i="40"/>
  <c r="E1171" i="58"/>
  <c r="D243" i="40"/>
  <c r="D966" i="54"/>
  <c r="F1017" i="57"/>
  <c r="G692" i="56"/>
  <c r="D516" i="57"/>
  <c r="D970" i="56"/>
  <c r="F229" i="57"/>
  <c r="D1019" i="40"/>
  <c r="E348" i="54"/>
  <c r="D263" i="58"/>
  <c r="D46" i="58"/>
  <c r="C134" i="57"/>
  <c r="C138" i="40"/>
  <c r="E841" i="57"/>
  <c r="G195" i="40"/>
  <c r="F131" i="56"/>
  <c r="F724" i="57"/>
  <c r="E203" i="58"/>
  <c r="E91" i="58"/>
  <c r="D1077" i="56"/>
  <c r="G1036" i="58"/>
  <c r="F59" i="40"/>
  <c r="G669" i="56"/>
  <c r="F602" i="54"/>
  <c r="G262" i="57"/>
  <c r="C877" i="40"/>
  <c r="D1118" i="58"/>
  <c r="G824" i="57"/>
  <c r="G926" i="58"/>
  <c r="F656" i="57"/>
  <c r="F110" i="40"/>
  <c r="C943" i="57"/>
  <c r="D902" i="57"/>
  <c r="C1022" i="54"/>
  <c r="D334" i="58"/>
  <c r="E769" i="40"/>
  <c r="G560" i="54"/>
  <c r="F744" i="57"/>
  <c r="E780" i="56"/>
  <c r="D860" i="56"/>
  <c r="G894" i="57"/>
  <c r="D911" i="58"/>
  <c r="C1049" i="56"/>
  <c r="C144" i="40"/>
  <c r="D59" i="58"/>
  <c r="C171" i="56"/>
  <c r="F535" i="54"/>
  <c r="E626" i="40"/>
  <c r="D693" i="57"/>
  <c r="G1142" i="58"/>
  <c r="E1071" i="57"/>
  <c r="D975" i="56"/>
  <c r="E430" i="40"/>
  <c r="G1126" i="40"/>
  <c r="F243" i="40"/>
  <c r="C943" i="56"/>
  <c r="G939" i="57"/>
  <c r="D301" i="57"/>
  <c r="G858" i="58"/>
  <c r="G1093" i="54"/>
  <c r="C528" i="58"/>
  <c r="F261" i="40"/>
  <c r="G789" i="58"/>
  <c r="C651" i="40"/>
  <c r="E72" i="40"/>
  <c r="G1077" i="57"/>
  <c r="C741" i="58"/>
  <c r="G978" i="40"/>
  <c r="D1068" i="58"/>
  <c r="G611" i="57"/>
  <c r="E764" i="40"/>
  <c r="D1050" i="40"/>
  <c r="E971" i="57"/>
  <c r="G875" i="56"/>
  <c r="D241" i="40"/>
  <c r="F819" i="58"/>
  <c r="G702" i="57"/>
  <c r="G233" i="40"/>
  <c r="E158" i="57"/>
  <c r="G1116" i="58"/>
  <c r="F1144" i="56"/>
  <c r="D951" i="40"/>
  <c r="D1039" i="57"/>
  <c r="F737" i="40"/>
  <c r="E327" i="57"/>
  <c r="D858" i="40"/>
  <c r="F133" i="57"/>
  <c r="F598" i="57"/>
  <c r="D158" i="40"/>
  <c r="F703" i="40"/>
  <c r="D624" i="57"/>
  <c r="D1069" i="40"/>
  <c r="G792" i="40"/>
  <c r="F418" i="40"/>
  <c r="D838" i="57"/>
  <c r="F155" i="57"/>
  <c r="E915" i="57"/>
  <c r="F987" i="58"/>
  <c r="G1125" i="40"/>
  <c r="F251" i="40"/>
  <c r="F382" i="57"/>
  <c r="C131" i="40"/>
  <c r="C882" i="40"/>
  <c r="G1114" i="56"/>
  <c r="C886" i="58"/>
  <c r="G1119" i="58"/>
  <c r="C625" i="40"/>
  <c r="G461" i="57"/>
  <c r="G220" i="40"/>
  <c r="D1057" i="54"/>
  <c r="D146" i="40"/>
  <c r="E892" i="40"/>
  <c r="G159" i="58"/>
  <c r="F237" i="57"/>
  <c r="G59" i="58"/>
  <c r="C58" i="56"/>
  <c r="D662" i="40"/>
  <c r="F104" i="40"/>
  <c r="D530" i="54"/>
  <c r="D845" i="58"/>
  <c r="D915" i="57"/>
  <c r="C986" i="40"/>
  <c r="F281" i="40"/>
  <c r="E618" i="57"/>
  <c r="D1130" i="58"/>
  <c r="F947" i="58"/>
  <c r="D901" i="58"/>
  <c r="C337" i="58"/>
  <c r="C1058" i="57"/>
  <c r="F889" i="40"/>
  <c r="E660" i="57"/>
  <c r="D617" i="58"/>
  <c r="C304" i="57"/>
  <c r="F1160" i="58"/>
  <c r="C331" i="40"/>
  <c r="F857" i="40"/>
  <c r="D545" i="40"/>
  <c r="E161" i="57"/>
  <c r="E522" i="58"/>
  <c r="E545" i="40"/>
  <c r="C1155" i="58"/>
  <c r="F956" i="40"/>
  <c r="E852" i="40"/>
  <c r="E885" i="57"/>
  <c r="E851" i="40"/>
  <c r="F560" i="40"/>
  <c r="G886" i="40"/>
  <c r="C577" i="57"/>
  <c r="D770" i="57"/>
  <c r="D233" i="57"/>
  <c r="G185" i="57"/>
  <c r="E68" i="56"/>
  <c r="G841" i="58"/>
  <c r="D595" i="57"/>
  <c r="F840" i="57"/>
  <c r="C677" i="58"/>
  <c r="E1110" i="40"/>
  <c r="F868" i="56"/>
  <c r="F1077" i="56"/>
  <c r="E768" i="57"/>
  <c r="G158" i="57"/>
  <c r="D568" i="57"/>
  <c r="D780" i="40"/>
  <c r="F938" i="56"/>
  <c r="G969" i="57"/>
  <c r="G43" i="57"/>
  <c r="D238" i="54"/>
  <c r="F1014" i="54"/>
  <c r="E995" i="58"/>
  <c r="C1196" i="54"/>
  <c r="D898" i="40"/>
  <c r="E198" i="40"/>
  <c r="F961" i="57"/>
  <c r="F551" i="58"/>
  <c r="G529" i="57"/>
  <c r="D1174" i="40"/>
  <c r="G667" i="58"/>
  <c r="C560" i="56"/>
  <c r="E1057" i="57"/>
  <c r="D242" i="58"/>
  <c r="C771" i="58"/>
  <c r="F304" i="58"/>
  <c r="C622" i="58"/>
  <c r="G1160" i="56"/>
  <c r="C935" i="58"/>
  <c r="C139" i="40"/>
  <c r="G723" i="40"/>
  <c r="C101" i="40"/>
  <c r="D364" i="58"/>
  <c r="E633" i="40"/>
  <c r="E164" i="58"/>
  <c r="E731" i="40"/>
  <c r="F181" i="56"/>
  <c r="C937" i="57"/>
  <c r="F163" i="58"/>
  <c r="G1161" i="57"/>
  <c r="C900" i="40"/>
  <c r="G256" i="54"/>
  <c r="D389" i="40"/>
  <c r="C64" i="40"/>
  <c r="G1084" i="57"/>
  <c r="E135" i="58"/>
  <c r="F738" i="56"/>
  <c r="E47" i="57"/>
  <c r="D881" i="54"/>
  <c r="F714" i="54"/>
  <c r="E380" i="40"/>
  <c r="C146" i="40"/>
  <c r="C822" i="58"/>
  <c r="E68" i="57"/>
  <c r="G744" i="57"/>
  <c r="E352" i="57"/>
  <c r="G349" i="57"/>
  <c r="F207" i="54"/>
  <c r="C1198" i="58"/>
  <c r="C1162" i="54"/>
  <c r="F740" i="58"/>
  <c r="G964" i="40"/>
  <c r="D371" i="58"/>
  <c r="E1100" i="40"/>
  <c r="G444" i="57"/>
  <c r="F362" i="57"/>
  <c r="F1063" i="54"/>
  <c r="F863" i="54"/>
  <c r="F518" i="54"/>
  <c r="D202" i="58"/>
  <c r="D198" i="40"/>
  <c r="F521" i="58"/>
  <c r="G23" i="57"/>
  <c r="E748" i="58"/>
  <c r="D191" i="40"/>
  <c r="D76" i="58"/>
  <c r="G1010" i="54"/>
  <c r="G1108" i="40"/>
  <c r="C345" i="56"/>
  <c r="F555" i="57"/>
  <c r="G920" i="40"/>
  <c r="F357" i="56"/>
  <c r="F379" i="54"/>
  <c r="D58" i="40"/>
  <c r="D416" i="40"/>
  <c r="G232" i="56"/>
  <c r="C1088" i="54"/>
  <c r="G593" i="57"/>
  <c r="F439" i="54"/>
  <c r="G1044" i="54"/>
  <c r="D933" i="56"/>
  <c r="D889" i="57"/>
  <c r="G879" i="58"/>
  <c r="F600" i="54"/>
  <c r="C1136" i="40"/>
  <c r="D844" i="58"/>
  <c r="F1099" i="40"/>
  <c r="E1183" i="40"/>
  <c r="C140" i="58"/>
  <c r="F815" i="40"/>
  <c r="E824" i="40"/>
  <c r="G1200" i="40"/>
  <c r="F1127" i="58"/>
  <c r="G525" i="58"/>
  <c r="G1128" i="57"/>
  <c r="F621" i="40"/>
  <c r="C947" i="57"/>
  <c r="G918" i="40"/>
  <c r="C801" i="57"/>
  <c r="G200" i="57"/>
  <c r="F676" i="57"/>
  <c r="F736" i="57"/>
  <c r="E1058" i="57"/>
  <c r="F352" i="56"/>
  <c r="D927" i="40"/>
  <c r="C922" i="40"/>
  <c r="F973" i="58"/>
  <c r="E389" i="54"/>
  <c r="E951" i="40"/>
  <c r="C286" i="56"/>
  <c r="E1024" i="58"/>
  <c r="C168" i="57"/>
  <c r="G458" i="40"/>
  <c r="F656" i="40"/>
  <c r="D807" i="40"/>
  <c r="D228" i="40"/>
  <c r="D249" i="57"/>
  <c r="F1176" i="57"/>
  <c r="E449" i="40"/>
  <c r="F310" i="58"/>
  <c r="C702" i="40"/>
  <c r="D715" i="40"/>
  <c r="E30" i="57"/>
  <c r="F910" i="40"/>
  <c r="G871" i="54"/>
  <c r="G456" i="40"/>
  <c r="D739" i="57"/>
  <c r="E273" i="58"/>
  <c r="D957" i="54"/>
  <c r="E1200" i="40"/>
  <c r="G970" i="40"/>
  <c r="G769" i="54"/>
  <c r="G1115" i="58"/>
  <c r="F240" i="58"/>
  <c r="F1134" i="58"/>
  <c r="G842" i="40"/>
  <c r="E46" i="40"/>
  <c r="E982" i="54"/>
  <c r="C264" i="58"/>
  <c r="D194" i="40"/>
  <c r="C1013" i="40"/>
  <c r="C813" i="57"/>
  <c r="G461" i="40"/>
  <c r="D727" i="40"/>
  <c r="C683" i="58"/>
  <c r="D32" i="58"/>
  <c r="F685" i="57"/>
  <c r="F27" i="54"/>
  <c r="G461" i="58"/>
  <c r="G681" i="54"/>
  <c r="F761" i="58"/>
  <c r="F896" i="56"/>
  <c r="G853" i="58"/>
  <c r="D201" i="57"/>
  <c r="C1103" i="57"/>
  <c r="F215" i="56"/>
  <c r="C913" i="58"/>
  <c r="C287" i="58"/>
  <c r="D155" i="57"/>
  <c r="D354" i="58"/>
  <c r="E407" i="54"/>
  <c r="E807" i="58"/>
  <c r="G386" i="40"/>
  <c r="G706" i="40"/>
  <c r="E555" i="57"/>
  <c r="G1070" i="40"/>
  <c r="E585" i="57"/>
  <c r="E611" i="40"/>
  <c r="E1053" i="40"/>
  <c r="F132" i="57"/>
  <c r="G326" i="54"/>
  <c r="D884" i="56"/>
  <c r="G710" i="57"/>
  <c r="D341" i="40"/>
  <c r="C433" i="54"/>
  <c r="G659" i="58"/>
  <c r="G516" i="40"/>
  <c r="G218" i="57"/>
  <c r="E452" i="40"/>
  <c r="G663" i="57"/>
  <c r="D274" i="54"/>
  <c r="D299" i="40"/>
  <c r="G1144" i="40"/>
  <c r="F112" i="57"/>
  <c r="E639" i="40"/>
  <c r="F513" i="57"/>
  <c r="D716" i="56"/>
  <c r="D340" i="58"/>
  <c r="G856" i="58"/>
  <c r="G442" i="57"/>
  <c r="C667" i="57"/>
  <c r="G956" i="40"/>
  <c r="D1148" i="57"/>
  <c r="C29" i="57"/>
  <c r="E905" i="58"/>
  <c r="F343" i="57"/>
  <c r="C961" i="57"/>
  <c r="C978" i="58"/>
  <c r="E898" i="54"/>
  <c r="F401" i="54"/>
  <c r="C257" i="54"/>
  <c r="F550" i="40"/>
  <c r="D431" i="40"/>
  <c r="F985" i="56"/>
  <c r="E214" i="57"/>
  <c r="F169" i="54"/>
  <c r="E449" i="58"/>
  <c r="G122" i="57"/>
  <c r="C435" i="40"/>
  <c r="D464" i="40"/>
  <c r="C909" i="54"/>
  <c r="D107" i="40"/>
  <c r="E1151" i="56"/>
  <c r="F422" i="40"/>
  <c r="C295" i="54"/>
  <c r="E686" i="40"/>
  <c r="G617" i="58"/>
  <c r="F739" i="58"/>
  <c r="G615" i="57"/>
  <c r="C873" i="58"/>
  <c r="E155" i="57"/>
  <c r="D289" i="56"/>
  <c r="F403" i="58"/>
  <c r="G697" i="58"/>
  <c r="F1164" i="40"/>
  <c r="G1193" i="40"/>
  <c r="E185" i="40"/>
  <c r="G995" i="54"/>
  <c r="E619" i="56"/>
  <c r="D1116" i="40"/>
  <c r="D375" i="56"/>
  <c r="E100" i="40"/>
  <c r="D39" i="40"/>
  <c r="C220" i="58"/>
  <c r="E784" i="58"/>
  <c r="D815" i="40"/>
  <c r="E304" i="58"/>
  <c r="C550" i="56"/>
  <c r="G70" i="40"/>
  <c r="G1134" i="40"/>
  <c r="D433" i="54"/>
  <c r="C213" i="40"/>
  <c r="G896" i="40"/>
  <c r="D434" i="54"/>
  <c r="D750" i="58"/>
  <c r="D29" i="40"/>
  <c r="D56" i="57"/>
  <c r="F158" i="57"/>
  <c r="C640" i="58"/>
  <c r="C26" i="40"/>
  <c r="D1152" i="57"/>
  <c r="G128" i="57"/>
  <c r="D528" i="40"/>
  <c r="G221" i="56"/>
  <c r="G219" i="54"/>
  <c r="D1104" i="58"/>
  <c r="E935" i="40"/>
  <c r="G309" i="57"/>
  <c r="D241" i="54"/>
  <c r="F595" i="40"/>
  <c r="G379" i="57"/>
  <c r="F72" i="57"/>
  <c r="D192" i="57"/>
  <c r="F53" i="58"/>
  <c r="E935" i="54"/>
  <c r="E400" i="40"/>
  <c r="C815" i="56"/>
  <c r="G906" i="56"/>
  <c r="F1153" i="57"/>
  <c r="F560" i="58"/>
  <c r="G401" i="40"/>
  <c r="E630" i="57"/>
  <c r="F251" i="58"/>
  <c r="G918" i="57"/>
  <c r="C296" i="56"/>
  <c r="D824" i="58"/>
  <c r="E1187" i="54"/>
  <c r="D56" i="58"/>
  <c r="G1106" i="57"/>
  <c r="C715" i="57"/>
  <c r="E1047" i="58"/>
  <c r="D60" i="57"/>
  <c r="G1038" i="40"/>
  <c r="D598" i="58"/>
  <c r="C39" i="40"/>
  <c r="E446" i="40"/>
  <c r="G942" i="57"/>
  <c r="F713" i="54"/>
  <c r="C901" i="56"/>
  <c r="F527" i="58"/>
  <c r="G287" i="40"/>
  <c r="C704" i="56"/>
  <c r="D377" i="40"/>
  <c r="D674" i="57"/>
  <c r="E915" i="54"/>
  <c r="F1055" i="58"/>
  <c r="C865" i="57"/>
  <c r="G411" i="40"/>
  <c r="C412" i="57"/>
  <c r="D64" i="57"/>
  <c r="F1120" i="54"/>
  <c r="G753" i="58"/>
  <c r="C1115" i="57"/>
  <c r="G780" i="40"/>
  <c r="D979" i="57"/>
  <c r="G454" i="40"/>
  <c r="G674" i="54"/>
  <c r="G560" i="40"/>
  <c r="D834" i="57"/>
  <c r="E1094" i="40"/>
  <c r="C1114" i="58"/>
  <c r="E929" i="40"/>
  <c r="G879" i="57"/>
  <c r="G918" i="58"/>
  <c r="D169" i="40"/>
  <c r="E1068" i="56"/>
  <c r="E890" i="57"/>
  <c r="D98" i="40"/>
  <c r="F1088" i="56"/>
  <c r="E678" i="40"/>
  <c r="D56" i="40"/>
  <c r="F59" i="57"/>
  <c r="C681" i="58"/>
  <c r="F842" i="57"/>
  <c r="D1019" i="57"/>
  <c r="E80" i="57"/>
  <c r="E1004" i="56"/>
  <c r="F1038" i="40"/>
  <c r="G652" i="40"/>
  <c r="G847" i="40"/>
  <c r="E869" i="40"/>
  <c r="F583" i="58"/>
  <c r="E789" i="40"/>
  <c r="G1129" i="58"/>
  <c r="G833" i="57"/>
  <c r="F841" i="57"/>
  <c r="E661" i="54"/>
  <c r="E256" i="54"/>
  <c r="F213" i="54"/>
  <c r="C458" i="57"/>
  <c r="G414" i="40"/>
  <c r="D362" i="40"/>
  <c r="F1005" i="40"/>
  <c r="E382" i="40"/>
  <c r="C573" i="54"/>
  <c r="C1130" i="54"/>
  <c r="F417" i="57"/>
  <c r="E750" i="40"/>
  <c r="F1099" i="57"/>
  <c r="C659" i="40"/>
  <c r="C266" i="40"/>
  <c r="E255" i="54"/>
  <c r="C325" i="58"/>
  <c r="G941" i="56"/>
  <c r="D408" i="40"/>
  <c r="G115" i="40"/>
  <c r="F91" i="58"/>
  <c r="D949" i="40"/>
  <c r="G606" i="40"/>
  <c r="D859" i="40"/>
  <c r="E229" i="40"/>
  <c r="D332" i="40"/>
  <c r="D306" i="57"/>
  <c r="E662" i="54"/>
  <c r="F1107" i="57"/>
  <c r="C884" i="40"/>
  <c r="D991" i="40"/>
  <c r="F262" i="58"/>
  <c r="G737" i="40"/>
  <c r="E1043" i="56"/>
  <c r="G719" i="40"/>
  <c r="E356" i="40"/>
  <c r="F970" i="40"/>
  <c r="C147" i="56"/>
  <c r="C223" i="56"/>
  <c r="D679" i="57"/>
  <c r="D842" i="57"/>
  <c r="F126" i="40"/>
  <c r="F917" i="57"/>
  <c r="F118" i="54"/>
  <c r="C848" i="57"/>
  <c r="C580" i="54"/>
  <c r="F147" i="57"/>
  <c r="G930" i="54"/>
  <c r="G896" i="57"/>
  <c r="G825" i="40"/>
  <c r="D22" i="54"/>
  <c r="C96" i="58"/>
  <c r="C263" i="58"/>
  <c r="G683" i="56"/>
  <c r="D23" i="57"/>
  <c r="F1136" i="57"/>
  <c r="C951" i="54"/>
  <c r="C163" i="58"/>
  <c r="C527" i="58"/>
  <c r="G622" i="58"/>
  <c r="C71" i="58"/>
  <c r="C1098" i="54"/>
  <c r="G333" i="40"/>
  <c r="D1137" i="40"/>
  <c r="D95" i="58"/>
  <c r="F615" i="57"/>
  <c r="E891" i="54"/>
  <c r="C132" i="40"/>
  <c r="C203" i="57"/>
  <c r="F450" i="58"/>
  <c r="C240" i="57"/>
  <c r="F1132" i="40"/>
  <c r="G223" i="57"/>
  <c r="E1071" i="56"/>
  <c r="G59" i="40"/>
  <c r="C793" i="57"/>
  <c r="G342" i="54"/>
  <c r="F745" i="56"/>
  <c r="D1011" i="40"/>
  <c r="F398" i="58"/>
  <c r="D979" i="56"/>
  <c r="E851" i="57"/>
  <c r="F547" i="58"/>
  <c r="G735" i="40"/>
  <c r="D287" i="57"/>
  <c r="E1142" i="54"/>
  <c r="G308" i="40"/>
  <c r="G764" i="40"/>
  <c r="C148" i="56"/>
  <c r="D1027" i="58"/>
  <c r="D297" i="57"/>
  <c r="G48" i="54"/>
  <c r="D1168" i="40"/>
  <c r="G392" i="56"/>
  <c r="D1155" i="40"/>
  <c r="G872" i="58"/>
  <c r="G670" i="54"/>
  <c r="C1158" i="57"/>
  <c r="G77" i="58"/>
  <c r="F886" i="57"/>
  <c r="E512" i="58"/>
  <c r="C1157" i="57"/>
  <c r="C750" i="57"/>
  <c r="D791" i="58"/>
  <c r="D1193" i="40"/>
  <c r="G332" i="40"/>
  <c r="G559" i="40"/>
  <c r="D245" i="58"/>
  <c r="E89" i="40"/>
  <c r="G538" i="58"/>
  <c r="C621" i="40"/>
  <c r="G564" i="40"/>
  <c r="C611" i="58"/>
  <c r="D298" i="54"/>
  <c r="F1144" i="58"/>
  <c r="F445" i="58"/>
  <c r="F691" i="56"/>
  <c r="E536" i="57"/>
  <c r="F857" i="57"/>
  <c r="G106" i="40"/>
  <c r="F1177" i="57"/>
  <c r="E820" i="40"/>
  <c r="D856" i="54"/>
  <c r="D1078" i="56"/>
  <c r="D629" i="54"/>
  <c r="F217" i="54"/>
  <c r="G899" i="58"/>
  <c r="F764" i="58"/>
  <c r="G746" i="58"/>
  <c r="E539" i="58"/>
  <c r="G818" i="40"/>
  <c r="G556" i="58"/>
  <c r="F335" i="58"/>
  <c r="F747" i="58"/>
  <c r="F640" i="57"/>
  <c r="C792" i="40"/>
  <c r="D722" i="58"/>
  <c r="G306" i="57"/>
  <c r="D1088" i="57"/>
  <c r="F808" i="40"/>
  <c r="C298" i="57"/>
  <c r="G1102" i="58"/>
  <c r="G1009" i="40"/>
  <c r="E24" i="40"/>
  <c r="D96" i="54"/>
  <c r="G731" i="54"/>
  <c r="G1066" i="57"/>
  <c r="E1098" i="40"/>
  <c r="G1168" i="54"/>
  <c r="C604" i="58"/>
  <c r="E911" i="57"/>
  <c r="E167" i="58"/>
  <c r="G1192" i="54"/>
  <c r="D1148" i="40"/>
  <c r="C788" i="40"/>
  <c r="C1122" i="54"/>
  <c r="E854" i="57"/>
  <c r="E1132" i="57"/>
  <c r="E289" i="57"/>
  <c r="E709" i="57"/>
  <c r="G48" i="57"/>
  <c r="G943" i="58"/>
  <c r="D401" i="57"/>
  <c r="C723" i="54"/>
  <c r="D112" i="40"/>
  <c r="D825" i="57"/>
  <c r="C702" i="56"/>
  <c r="G176" i="54"/>
  <c r="E1130" i="58"/>
  <c r="D602" i="58"/>
  <c r="E767" i="58"/>
  <c r="G709" i="54"/>
  <c r="G273" i="40"/>
  <c r="E1148" i="54"/>
  <c r="G722" i="58"/>
  <c r="F951" i="40"/>
  <c r="G391" i="57"/>
  <c r="C1153" i="56"/>
  <c r="C1021" i="54"/>
  <c r="F826" i="58"/>
  <c r="D446" i="57"/>
  <c r="F1102" i="58"/>
  <c r="F1037" i="40"/>
  <c r="E818" i="57"/>
  <c r="G90" i="54"/>
  <c r="D1051" i="57"/>
  <c r="C861" i="54"/>
  <c r="F697" i="54"/>
  <c r="G1082" i="54"/>
  <c r="G1083" i="58"/>
  <c r="E1127" i="57"/>
  <c r="D1132" i="58"/>
  <c r="D1162" i="54"/>
  <c r="C373" i="58"/>
  <c r="F1166" i="40"/>
  <c r="F221" i="58"/>
  <c r="D428" i="58"/>
  <c r="D96" i="40"/>
  <c r="F651" i="57"/>
  <c r="C214" i="56"/>
  <c r="E1171" i="40"/>
  <c r="F134" i="58"/>
  <c r="D643" i="57"/>
  <c r="G299" i="40"/>
  <c r="E1129" i="57"/>
  <c r="G1110" i="58"/>
  <c r="G101" i="54"/>
  <c r="F975" i="40"/>
  <c r="F702" i="57"/>
  <c r="E939" i="54"/>
  <c r="G164" i="40"/>
  <c r="E846" i="40"/>
  <c r="D1105" i="56"/>
  <c r="F847" i="40"/>
  <c r="F355" i="58"/>
  <c r="D1083" i="56"/>
  <c r="D723" i="57"/>
  <c r="G892" i="40"/>
  <c r="E961" i="40"/>
  <c r="G434" i="57"/>
  <c r="D947" i="57"/>
  <c r="G53" i="40"/>
  <c r="F134" i="40"/>
  <c r="D419" i="57"/>
  <c r="D63" i="57"/>
  <c r="E996" i="57"/>
  <c r="C447" i="57"/>
  <c r="E957" i="40"/>
  <c r="F655" i="58"/>
  <c r="D622" i="40"/>
  <c r="D960" i="40"/>
  <c r="E933" i="57"/>
  <c r="E343" i="54"/>
  <c r="E799" i="40"/>
  <c r="F816" i="40"/>
  <c r="E227" i="57"/>
  <c r="F438" i="40"/>
  <c r="F168" i="40"/>
  <c r="F29" i="40"/>
  <c r="D910" i="58"/>
  <c r="E668" i="40"/>
  <c r="F853" i="57"/>
  <c r="G656" i="58"/>
  <c r="F764" i="40"/>
  <c r="G238" i="40"/>
  <c r="C70" i="57"/>
  <c r="D685" i="57"/>
  <c r="D999" i="56"/>
  <c r="C345" i="40"/>
  <c r="D153" i="40"/>
  <c r="E783" i="56"/>
  <c r="D765" i="54"/>
  <c r="F733" i="40"/>
  <c r="D385" i="40"/>
  <c r="E428" i="58"/>
  <c r="E650" i="58"/>
  <c r="D730" i="40"/>
  <c r="E280" i="54"/>
  <c r="D412" i="40"/>
  <c r="F369" i="40"/>
  <c r="F1121" i="58"/>
  <c r="C530" i="57"/>
  <c r="C592" i="54"/>
  <c r="C1054" i="54"/>
  <c r="F122" i="40"/>
  <c r="D431" i="57"/>
  <c r="F113" i="58"/>
  <c r="C666" i="57"/>
  <c r="G167" i="40"/>
  <c r="F1137" i="40"/>
  <c r="F596" i="54"/>
  <c r="G64" i="54"/>
  <c r="C860" i="57"/>
  <c r="E45" i="40"/>
  <c r="F1011" i="40"/>
  <c r="C653" i="40"/>
  <c r="E73" i="57"/>
  <c r="G1174" i="40"/>
  <c r="G403" i="58"/>
  <c r="C959" i="40"/>
  <c r="D888" i="58"/>
  <c r="G1019" i="58"/>
  <c r="F434" i="54"/>
  <c r="F762" i="40"/>
  <c r="C407" i="40"/>
  <c r="E309" i="54"/>
  <c r="E331" i="40"/>
  <c r="G722" i="57"/>
  <c r="E736" i="40"/>
  <c r="E382" i="57"/>
  <c r="D381" i="57"/>
  <c r="G1135" i="57"/>
  <c r="D770" i="40"/>
  <c r="C651" i="57"/>
  <c r="C1130" i="57"/>
  <c r="G1056" i="40"/>
  <c r="D989" i="57"/>
  <c r="C919" i="58"/>
  <c r="G671" i="56"/>
  <c r="G721" i="40"/>
  <c r="E1084" i="40"/>
  <c r="F784" i="56"/>
  <c r="E382" i="54"/>
  <c r="G898" i="54"/>
  <c r="E982" i="58"/>
  <c r="G917" i="40"/>
  <c r="G455" i="57"/>
  <c r="E75" i="57"/>
  <c r="G735" i="54"/>
  <c r="F611" i="40"/>
  <c r="G759" i="57"/>
  <c r="F1190" i="56"/>
  <c r="E31" i="54"/>
  <c r="C113" i="54"/>
  <c r="E810" i="57"/>
  <c r="F201" i="54"/>
  <c r="E966" i="54"/>
  <c r="C420" i="40"/>
  <c r="E591" i="40"/>
  <c r="D886" i="54"/>
  <c r="D111" i="40"/>
  <c r="G647" i="40"/>
  <c r="F697" i="58"/>
  <c r="C1006" i="40"/>
  <c r="G406" i="40"/>
  <c r="G841" i="54"/>
  <c r="F455" i="58"/>
  <c r="E23" i="57"/>
  <c r="G678" i="40"/>
  <c r="F839" i="57"/>
  <c r="E873" i="40"/>
  <c r="G375" i="40"/>
  <c r="G659" i="54"/>
  <c r="E1177" i="56"/>
  <c r="C235" i="56"/>
  <c r="D529" i="57"/>
  <c r="C641" i="57"/>
  <c r="D1170" i="40"/>
  <c r="E433" i="58"/>
  <c r="E137" i="40"/>
  <c r="C40" i="56"/>
  <c r="G104" i="40"/>
  <c r="C866" i="40"/>
  <c r="C547" i="40"/>
  <c r="D1008" i="40"/>
  <c r="D1140" i="58"/>
  <c r="F739" i="54"/>
  <c r="C438" i="56"/>
  <c r="C288" i="40"/>
  <c r="C899" i="58"/>
  <c r="F880" i="56"/>
  <c r="E441" i="58"/>
  <c r="E1171" i="56"/>
  <c r="F567" i="57"/>
  <c r="C1140" i="40"/>
  <c r="D612" i="58"/>
  <c r="F783" i="57"/>
  <c r="D929" i="40"/>
  <c r="G301" i="58"/>
  <c r="C549" i="58"/>
  <c r="G791" i="56"/>
  <c r="E763" i="54"/>
  <c r="F726" i="40"/>
  <c r="C450" i="57"/>
  <c r="C375" i="57"/>
  <c r="F711" i="54"/>
  <c r="G973" i="58"/>
  <c r="C946" i="40"/>
  <c r="F1168" i="58"/>
  <c r="E1008" i="56"/>
  <c r="E134" i="40"/>
  <c r="D554" i="57"/>
  <c r="D887" i="58"/>
  <c r="E432" i="57"/>
  <c r="E361" i="40"/>
  <c r="C88" i="57"/>
  <c r="E978" i="58"/>
  <c r="F452" i="57"/>
  <c r="D985" i="40"/>
  <c r="E699" i="57"/>
  <c r="G198" i="57"/>
  <c r="D151" i="57"/>
  <c r="C327" i="40"/>
  <c r="G735" i="56"/>
  <c r="E879" i="58"/>
  <c r="G1057" i="40"/>
  <c r="F886" i="40"/>
  <c r="C414" i="57"/>
  <c r="F94" i="40"/>
  <c r="D995" i="57"/>
  <c r="F996" i="57"/>
  <c r="C668" i="57"/>
  <c r="G324" i="40"/>
  <c r="G1093" i="40"/>
  <c r="D416" i="56"/>
  <c r="G377" i="56"/>
  <c r="F982" i="40"/>
  <c r="F687" i="40"/>
  <c r="G810" i="58"/>
  <c r="C97" i="57"/>
  <c r="G195" i="54"/>
  <c r="F86" i="40"/>
  <c r="F890" i="54"/>
  <c r="C120" i="57"/>
  <c r="E564" i="57"/>
  <c r="E254" i="58"/>
  <c r="C1078" i="54"/>
  <c r="C1012" i="40"/>
  <c r="C810" i="58"/>
  <c r="C156" i="56"/>
  <c r="D179" i="57"/>
  <c r="C878" i="57"/>
  <c r="G139" i="56"/>
  <c r="F606" i="57"/>
  <c r="D664" i="40"/>
  <c r="D440" i="57"/>
  <c r="D611" i="40"/>
  <c r="F963" i="56"/>
  <c r="E249" i="40"/>
  <c r="F444" i="40"/>
  <c r="E921" i="40"/>
  <c r="D225" i="58"/>
  <c r="E340" i="56"/>
  <c r="F151" i="58"/>
  <c r="F158" i="40"/>
  <c r="C585" i="40"/>
  <c r="D332" i="56"/>
  <c r="D291" i="40"/>
  <c r="F928" i="58"/>
  <c r="F865" i="40"/>
  <c r="C455" i="40"/>
  <c r="E631" i="40"/>
  <c r="G537" i="40"/>
  <c r="G1183" i="40"/>
  <c r="E251" i="54"/>
  <c r="F1099" i="58"/>
  <c r="F1128" i="40"/>
  <c r="E664" i="40"/>
  <c r="G265" i="40"/>
  <c r="G950" i="57"/>
  <c r="G405" i="40"/>
  <c r="G540" i="57"/>
  <c r="G68" i="40"/>
  <c r="F627" i="58"/>
  <c r="G1105" i="56"/>
  <c r="C746" i="56"/>
  <c r="D720" i="40"/>
  <c r="C939" i="40"/>
  <c r="D164" i="58"/>
  <c r="E1168" i="56"/>
  <c r="E554" i="40"/>
  <c r="C978" i="40"/>
  <c r="G1065" i="56"/>
  <c r="D132" i="57"/>
  <c r="C884" i="58"/>
  <c r="G338" i="54"/>
  <c r="C462" i="58"/>
  <c r="F713" i="56"/>
  <c r="D1033" i="57"/>
  <c r="F137" i="40"/>
  <c r="G741" i="54"/>
  <c r="C1069" i="58"/>
  <c r="F741" i="56"/>
  <c r="D576" i="58"/>
  <c r="C573" i="58"/>
  <c r="D44" i="56"/>
  <c r="D992" i="54"/>
  <c r="E894" i="58"/>
  <c r="C407" i="54"/>
  <c r="G175" i="40"/>
  <c r="E181" i="56"/>
  <c r="E154" i="40"/>
  <c r="D748" i="40"/>
  <c r="C127" i="57"/>
  <c r="G1017" i="54"/>
  <c r="C742" i="56"/>
  <c r="E1014" i="57"/>
  <c r="C854" i="57"/>
  <c r="G419" i="58"/>
  <c r="D526" i="57"/>
  <c r="G740" i="54"/>
  <c r="F928" i="54"/>
  <c r="D962" i="58"/>
  <c r="C827" i="54"/>
  <c r="C844" i="40"/>
  <c r="C996" i="58"/>
  <c r="F546" i="57"/>
  <c r="F673" i="58"/>
  <c r="F1112" i="40"/>
  <c r="G1042" i="40"/>
  <c r="E76" i="40"/>
  <c r="E968" i="58"/>
  <c r="F601" i="40"/>
  <c r="F682" i="58"/>
  <c r="C308" i="58"/>
  <c r="D41" i="58"/>
  <c r="F933" i="40"/>
  <c r="D740" i="57"/>
  <c r="D438" i="40"/>
  <c r="E103" i="58"/>
  <c r="F632" i="56"/>
  <c r="C151" i="56"/>
  <c r="E878" i="58"/>
  <c r="C1059" i="40"/>
  <c r="F221" i="56"/>
  <c r="G717" i="40"/>
  <c r="C666" i="40"/>
  <c r="C99" i="40"/>
  <c r="F951" i="57"/>
  <c r="F1067" i="56"/>
  <c r="F870" i="54"/>
  <c r="D411" i="40"/>
  <c r="D622" i="57"/>
  <c r="E330" i="57"/>
  <c r="C1147" i="54"/>
  <c r="F950" i="54"/>
  <c r="D1161" i="57"/>
  <c r="F378" i="40"/>
  <c r="C901" i="40"/>
  <c r="F846" i="40"/>
  <c r="E394" i="57"/>
  <c r="G583" i="58"/>
  <c r="E682" i="58"/>
  <c r="G412" i="58"/>
  <c r="E972" i="57"/>
  <c r="C1116" i="40"/>
  <c r="G550" i="57"/>
  <c r="E350" i="57"/>
  <c r="D389" i="58"/>
  <c r="C133" i="40"/>
  <c r="C1030" i="40"/>
  <c r="D1042" i="54"/>
  <c r="C222" i="40"/>
  <c r="G1200" i="57"/>
  <c r="G695" i="58"/>
  <c r="G369" i="58"/>
  <c r="G907" i="58"/>
  <c r="G270" i="40"/>
  <c r="F734" i="58"/>
  <c r="F98" i="57"/>
  <c r="D998" i="54"/>
  <c r="D650" i="57"/>
  <c r="C1141" i="56"/>
  <c r="G1108" i="54"/>
  <c r="D817" i="40"/>
  <c r="D34" i="40"/>
  <c r="G124" i="40"/>
  <c r="D130" i="40"/>
  <c r="F217" i="40"/>
  <c r="E567" i="40"/>
  <c r="D442" i="40"/>
  <c r="G53" i="58"/>
  <c r="G1177" i="57"/>
  <c r="G304" i="57"/>
  <c r="C354" i="57"/>
  <c r="E1108" i="57"/>
  <c r="F178" i="40"/>
  <c r="G864" i="58"/>
  <c r="F568" i="58"/>
  <c r="G1129" i="40"/>
  <c r="F630" i="54"/>
  <c r="C301" i="58"/>
  <c r="G335" i="40"/>
  <c r="G440" i="40"/>
  <c r="E1119" i="40"/>
  <c r="E258" i="40"/>
  <c r="D18" i="58"/>
  <c r="C41" i="57"/>
  <c r="E526" i="57"/>
  <c r="F859" i="54"/>
  <c r="E1183" i="58"/>
  <c r="F551" i="40"/>
  <c r="C710" i="40"/>
  <c r="D872" i="40"/>
  <c r="F65" i="58"/>
  <c r="F641" i="58"/>
  <c r="G971" i="40"/>
  <c r="D383" i="57"/>
  <c r="F123" i="40"/>
  <c r="D677" i="57"/>
  <c r="D793" i="58"/>
  <c r="C892" i="40"/>
  <c r="D1129" i="54"/>
  <c r="G248" i="58"/>
  <c r="G125" i="40"/>
  <c r="G1000" i="54"/>
  <c r="G851" i="58"/>
  <c r="E1153" i="57"/>
  <c r="G664" i="40"/>
  <c r="C413" i="58"/>
  <c r="C444" i="40"/>
  <c r="G679" i="54"/>
  <c r="G397" i="40"/>
  <c r="F672" i="57"/>
  <c r="C871" i="58"/>
  <c r="G671" i="58"/>
  <c r="C598" i="58"/>
  <c r="D154" i="57"/>
  <c r="E1105" i="40"/>
  <c r="D394" i="40"/>
  <c r="F430" i="57"/>
  <c r="F1198" i="58"/>
  <c r="G1121" i="57"/>
  <c r="C675" i="57"/>
  <c r="E908" i="57"/>
  <c r="C557" i="58"/>
  <c r="E732" i="58"/>
  <c r="C734" i="40"/>
  <c r="C434" i="40"/>
  <c r="E690" i="57"/>
  <c r="D128" i="40"/>
  <c r="G78" i="58"/>
  <c r="G227" i="57"/>
  <c r="F898" i="58"/>
  <c r="E156" i="40"/>
  <c r="E436" i="40"/>
  <c r="G1079" i="57"/>
  <c r="G300" i="40"/>
  <c r="D19" i="40"/>
  <c r="G826" i="58"/>
  <c r="E897" i="57"/>
  <c r="F864" i="54"/>
  <c r="C415" i="57"/>
  <c r="C617" i="57"/>
  <c r="E884" i="57"/>
  <c r="C397" i="40"/>
  <c r="F106" i="40"/>
  <c r="F750" i="56"/>
  <c r="D183" i="58"/>
  <c r="E530" i="54"/>
  <c r="F1110" i="57"/>
  <c r="D662" i="58"/>
  <c r="C399" i="57"/>
  <c r="D790" i="56"/>
  <c r="E55" i="57"/>
  <c r="G935" i="40"/>
  <c r="C768" i="58"/>
  <c r="E775" i="40"/>
  <c r="F1026" i="58"/>
  <c r="G807" i="54"/>
  <c r="G900" i="57"/>
  <c r="G717" i="54"/>
  <c r="C784" i="57"/>
  <c r="C999" i="57"/>
  <c r="G1069" i="57"/>
  <c r="E1187" i="40"/>
  <c r="C141" i="40"/>
  <c r="G1086" i="40"/>
  <c r="D697" i="57"/>
  <c r="F817" i="57"/>
  <c r="F791" i="57"/>
  <c r="F907" i="58"/>
  <c r="F163" i="56"/>
  <c r="E93" i="40"/>
  <c r="E689" i="54"/>
  <c r="G428" i="57"/>
  <c r="F1000" i="57"/>
  <c r="D267" i="40"/>
  <c r="C288" i="58"/>
  <c r="G565" i="57"/>
  <c r="D583" i="58"/>
  <c r="D1071" i="57"/>
  <c r="F350" i="58"/>
  <c r="D1069" i="57"/>
  <c r="D890" i="57"/>
  <c r="E615" i="58"/>
  <c r="D114" i="58"/>
  <c r="C88" i="40"/>
  <c r="G816" i="56"/>
  <c r="D677" i="40"/>
  <c r="G761" i="57"/>
  <c r="G311" i="54"/>
  <c r="E295" i="40"/>
  <c r="E840" i="57"/>
  <c r="D997" i="40"/>
  <c r="E324" i="56"/>
  <c r="E1160" i="58"/>
  <c r="D131" i="40"/>
  <c r="D1108" i="54"/>
  <c r="E688" i="40"/>
  <c r="G378" i="57"/>
  <c r="E167" i="40"/>
  <c r="G114" i="40"/>
  <c r="F98" i="58"/>
  <c r="D656" i="56"/>
  <c r="D631" i="57"/>
  <c r="F830" i="57"/>
  <c r="G972" i="40"/>
  <c r="C551" i="56"/>
  <c r="F1043" i="57"/>
  <c r="C1108" i="56"/>
  <c r="G580" i="58"/>
  <c r="F996" i="56"/>
  <c r="C959" i="58"/>
  <c r="D262" i="40"/>
  <c r="C790" i="57"/>
  <c r="F1093" i="58"/>
  <c r="D1108" i="57"/>
  <c r="E418" i="56"/>
  <c r="D544" i="57"/>
  <c r="D1106" i="54"/>
  <c r="D1136" i="57"/>
  <c r="C755" i="57"/>
  <c r="E82" i="40"/>
  <c r="E986" i="58"/>
  <c r="G518" i="58"/>
  <c r="D786" i="57"/>
  <c r="E814" i="57"/>
  <c r="C96" i="40"/>
  <c r="E338" i="58"/>
  <c r="G694" i="57"/>
  <c r="G774" i="40"/>
  <c r="G1119" i="40"/>
  <c r="D379" i="40"/>
  <c r="C33" i="57"/>
  <c r="D987" i="58"/>
  <c r="G1032" i="40"/>
  <c r="F969" i="40"/>
  <c r="F978" i="57"/>
  <c r="G843" i="40"/>
  <c r="D1127" i="56"/>
  <c r="E997" i="54"/>
  <c r="G856" i="40"/>
  <c r="C888" i="40"/>
  <c r="F822" i="57"/>
  <c r="F549" i="57"/>
  <c r="F649" i="56"/>
  <c r="F121" i="54"/>
  <c r="G172" i="40"/>
  <c r="G676" i="40"/>
  <c r="F435" i="54"/>
  <c r="F160" i="57"/>
  <c r="G718" i="57"/>
  <c r="D949" i="57"/>
  <c r="C565" i="57"/>
  <c r="E820" i="58"/>
  <c r="G749" i="56"/>
  <c r="D398" i="57"/>
  <c r="C433" i="40"/>
  <c r="F714" i="58"/>
  <c r="E637" i="56"/>
  <c r="E709" i="40"/>
  <c r="G463" i="57"/>
  <c r="F1026" i="57"/>
  <c r="C1152" i="56"/>
  <c r="E394" i="40"/>
  <c r="E626" i="58"/>
  <c r="E565" i="40"/>
  <c r="F243" i="58"/>
  <c r="G1012" i="40"/>
  <c r="G1043" i="57"/>
  <c r="E1164" i="56"/>
  <c r="C864" i="58"/>
  <c r="G431" i="58"/>
  <c r="E265" i="57"/>
  <c r="E722" i="40"/>
  <c r="F767" i="58"/>
  <c r="C568" i="57"/>
  <c r="G269" i="54"/>
  <c r="D250" i="40"/>
  <c r="E944" i="40"/>
  <c r="F426" i="40"/>
  <c r="G254" i="40"/>
  <c r="G338" i="57"/>
  <c r="F657" i="57"/>
  <c r="E791" i="40"/>
  <c r="E1159" i="54"/>
  <c r="E663" i="54"/>
  <c r="E859" i="54"/>
  <c r="F52" i="54"/>
  <c r="D654" i="54"/>
  <c r="G914" i="54"/>
  <c r="E145" i="58"/>
  <c r="E1176" i="40"/>
  <c r="C1159" i="56"/>
  <c r="F938" i="57"/>
  <c r="D868" i="58"/>
  <c r="G1102" i="57"/>
  <c r="D711" i="54"/>
  <c r="E927" i="40"/>
  <c r="D900" i="40"/>
  <c r="G126" i="57"/>
  <c r="C1170" i="57"/>
  <c r="C719" i="57"/>
  <c r="G632" i="40"/>
  <c r="G617" i="57"/>
  <c r="C1017" i="57"/>
  <c r="G397" i="57"/>
  <c r="G709" i="40"/>
  <c r="G611" i="54"/>
  <c r="E1012" i="56"/>
  <c r="C397" i="58"/>
  <c r="G42" i="57"/>
  <c r="D522" i="58"/>
  <c r="C569" i="57"/>
  <c r="F688" i="40"/>
  <c r="D536" i="58"/>
  <c r="F342" i="56"/>
  <c r="G974" i="40"/>
  <c r="F967" i="40"/>
  <c r="D934" i="54"/>
  <c r="F964" i="57"/>
  <c r="G547" i="57"/>
  <c r="G953" i="40"/>
  <c r="G918" i="54"/>
  <c r="G1056" i="57"/>
  <c r="D175" i="58"/>
  <c r="D1161" i="58"/>
  <c r="G40" i="56"/>
  <c r="E385" i="40"/>
  <c r="C952" i="54"/>
  <c r="F1066" i="58"/>
  <c r="F514" i="58"/>
  <c r="D681" i="40"/>
  <c r="G1040" i="40"/>
  <c r="G602" i="56"/>
  <c r="C205" i="58"/>
  <c r="E807" i="54"/>
  <c r="F111" i="40"/>
  <c r="G515" i="58"/>
  <c r="C21" i="58"/>
  <c r="C1196" i="56"/>
  <c r="G1114" i="40"/>
  <c r="C938" i="40"/>
  <c r="F176" i="40"/>
  <c r="F80" i="54"/>
  <c r="C72" i="57"/>
  <c r="D586" i="57"/>
  <c r="E385" i="58"/>
  <c r="C392" i="58"/>
  <c r="F756" i="57"/>
  <c r="E590" i="40"/>
  <c r="C1162" i="58"/>
  <c r="F950" i="57"/>
  <c r="C549" i="56"/>
  <c r="F627" i="40"/>
  <c r="C737" i="40"/>
  <c r="G559" i="57"/>
  <c r="G824" i="40"/>
  <c r="D377" i="57"/>
  <c r="E1017" i="58"/>
  <c r="E872" i="54"/>
  <c r="C1101" i="57"/>
  <c r="E1169" i="40"/>
  <c r="G140" i="58"/>
  <c r="F1187" i="58"/>
  <c r="E326" i="56"/>
  <c r="D120" i="40"/>
  <c r="E114" i="58"/>
  <c r="C1110" i="57"/>
  <c r="F1191" i="58"/>
  <c r="G947" i="40"/>
  <c r="F524" i="40"/>
  <c r="F716" i="58"/>
  <c r="G245" i="40"/>
  <c r="D103" i="57"/>
  <c r="C74" i="40"/>
  <c r="G245" i="58"/>
  <c r="C1103" i="58"/>
  <c r="D811" i="40"/>
  <c r="G775" i="40"/>
  <c r="E828" i="40"/>
  <c r="F399" i="58"/>
  <c r="C241" i="57"/>
  <c r="E660" i="40"/>
  <c r="G895" i="57"/>
  <c r="F837" i="56"/>
  <c r="D949" i="58"/>
  <c r="C850" i="40"/>
  <c r="D1136" i="58"/>
  <c r="G1052" i="40"/>
  <c r="E374" i="58"/>
  <c r="F801" i="56"/>
  <c r="C310" i="57"/>
  <c r="G56" i="58"/>
  <c r="F729" i="40"/>
  <c r="G1148" i="56"/>
  <c r="C850" i="56"/>
  <c r="E723" i="58"/>
  <c r="E37" i="57"/>
  <c r="F719" i="58"/>
  <c r="E1164" i="40"/>
  <c r="C1109" i="57"/>
  <c r="G386" i="58"/>
  <c r="C1035" i="40"/>
  <c r="F638" i="58"/>
  <c r="E405" i="58"/>
  <c r="D669" i="40"/>
  <c r="G937" i="40"/>
  <c r="G859" i="57"/>
  <c r="E628" i="40"/>
  <c r="F183" i="40"/>
  <c r="F531" i="58"/>
  <c r="D632" i="40"/>
  <c r="E770" i="57"/>
  <c r="E874" i="58"/>
  <c r="D211" i="40"/>
  <c r="D794" i="40"/>
  <c r="E1123" i="54"/>
  <c r="G736" i="54"/>
  <c r="G1142" i="40"/>
  <c r="E528" i="54"/>
  <c r="E695" i="40"/>
  <c r="F150" i="40"/>
  <c r="G756" i="40"/>
  <c r="G661" i="57"/>
  <c r="G547" i="58"/>
  <c r="E345" i="56"/>
  <c r="D1053" i="54"/>
  <c r="E1042" i="40"/>
  <c r="E235" i="58"/>
  <c r="F1097" i="40"/>
  <c r="D544" i="40"/>
  <c r="G776" i="57"/>
  <c r="E71" i="54"/>
  <c r="F1029" i="40"/>
  <c r="F879" i="58"/>
  <c r="C843" i="54"/>
  <c r="C131" i="56"/>
  <c r="F713" i="57"/>
  <c r="F1073" i="40"/>
  <c r="C687" i="40"/>
  <c r="F1163" i="57"/>
  <c r="D394" i="56"/>
  <c r="E990" i="56"/>
  <c r="F600" i="58"/>
  <c r="F638" i="40"/>
  <c r="E620" i="57"/>
  <c r="F1027" i="54"/>
  <c r="E982" i="57"/>
  <c r="F1010" i="40"/>
  <c r="D650" i="40"/>
  <c r="G753" i="54"/>
  <c r="C1164" i="58"/>
  <c r="D126" i="40"/>
  <c r="E1034" i="56"/>
  <c r="G95" i="54"/>
  <c r="D764" i="57"/>
  <c r="C370" i="58"/>
  <c r="D1196" i="58"/>
  <c r="C262" i="40"/>
  <c r="G629" i="57"/>
  <c r="C86" i="57"/>
  <c r="C768" i="57"/>
  <c r="G575" i="57"/>
  <c r="D148" i="57"/>
  <c r="D159" i="58"/>
  <c r="C807" i="58"/>
  <c r="D932" i="57"/>
  <c r="D664" i="54"/>
  <c r="C1162" i="57"/>
  <c r="C220" i="40"/>
  <c r="F829" i="57"/>
  <c r="G1046" i="56"/>
  <c r="F434" i="40"/>
  <c r="E1132" i="40"/>
  <c r="C1159" i="40"/>
  <c r="G83" i="57"/>
  <c r="G18" i="57"/>
  <c r="F1003" i="57"/>
  <c r="G167" i="57"/>
  <c r="E895" i="40"/>
  <c r="G705" i="57"/>
  <c r="G396" i="54"/>
  <c r="G1154" i="56"/>
  <c r="F1115" i="57"/>
  <c r="D1009" i="58"/>
  <c r="F121" i="57"/>
  <c r="G1051" i="58"/>
  <c r="G949" i="56"/>
  <c r="F777" i="40"/>
  <c r="G290" i="57"/>
  <c r="E1066" i="40"/>
  <c r="C979" i="58"/>
  <c r="C356" i="40"/>
  <c r="C458" i="40"/>
  <c r="G107" i="57"/>
  <c r="E712" i="58"/>
  <c r="D918" i="57"/>
  <c r="C148" i="57"/>
  <c r="F57" i="57"/>
  <c r="G135" i="58"/>
  <c r="D1187" i="58"/>
  <c r="C1066" i="57"/>
  <c r="C44" i="58"/>
  <c r="G146" i="58"/>
  <c r="F170" i="40"/>
  <c r="F1155" i="40"/>
  <c r="F884" i="58"/>
  <c r="F818" i="58"/>
  <c r="E843" i="40"/>
  <c r="F693" i="57"/>
  <c r="C522" i="57"/>
  <c r="E593" i="40"/>
  <c r="E291" i="58"/>
  <c r="C652" i="40"/>
  <c r="C617" i="56"/>
  <c r="C233" i="40"/>
  <c r="E76" i="54"/>
  <c r="C303" i="40"/>
  <c r="C671" i="57"/>
  <c r="D351" i="58"/>
  <c r="G34" i="58"/>
  <c r="F921" i="58"/>
  <c r="D1098" i="54"/>
  <c r="C1184" i="57"/>
  <c r="G443" i="58"/>
  <c r="E1077" i="57"/>
  <c r="E882" i="58"/>
  <c r="D971" i="54"/>
  <c r="G637" i="58"/>
  <c r="E531" i="57"/>
  <c r="E402" i="40"/>
  <c r="C1120" i="40"/>
  <c r="F696" i="58"/>
  <c r="E618" i="40"/>
  <c r="F953" i="54"/>
  <c r="E690" i="40"/>
  <c r="F193" i="57"/>
  <c r="E507" i="57"/>
  <c r="D25" i="54"/>
  <c r="D768" i="58"/>
  <c r="E1006" i="40"/>
  <c r="G1133" i="58"/>
  <c r="E130" i="40"/>
  <c r="C535" i="58"/>
  <c r="E1059" i="57"/>
  <c r="D1165" i="58"/>
  <c r="G453" i="54"/>
  <c r="C933" i="40"/>
  <c r="E263" i="40"/>
  <c r="D837" i="40"/>
  <c r="C1073" i="40"/>
  <c r="E387" i="57"/>
  <c r="G1142" i="54"/>
  <c r="G729" i="40"/>
  <c r="D821" i="58"/>
  <c r="F19" i="58"/>
  <c r="C356" i="56"/>
  <c r="F733" i="58"/>
  <c r="G1132" i="57"/>
  <c r="C924" i="58"/>
  <c r="F800" i="58"/>
  <c r="E718" i="57"/>
  <c r="D33" i="40"/>
  <c r="C723" i="40"/>
  <c r="D596" i="58"/>
  <c r="D964" i="58"/>
  <c r="G309" i="58"/>
  <c r="G243" i="56"/>
  <c r="D580" i="57"/>
  <c r="E189" i="40"/>
  <c r="E987" i="56"/>
  <c r="F694" i="57"/>
  <c r="C596" i="58"/>
  <c r="C1061" i="57"/>
  <c r="C1092" i="57"/>
  <c r="C770" i="57"/>
  <c r="E740" i="58"/>
  <c r="D1120" i="56"/>
  <c r="G1046" i="57"/>
  <c r="D620" i="57"/>
  <c r="G954" i="40"/>
  <c r="D857" i="54"/>
  <c r="F730" i="40"/>
  <c r="G228" i="57"/>
  <c r="C844" i="58"/>
  <c r="D559" i="56"/>
  <c r="E828" i="58"/>
  <c r="D944" i="56"/>
  <c r="F984" i="57"/>
  <c r="G958" i="57"/>
  <c r="F1024" i="40"/>
  <c r="C1142" i="57"/>
  <c r="E1163" i="54"/>
  <c r="D454" i="54"/>
  <c r="G335" i="54"/>
  <c r="F897" i="40"/>
  <c r="F1165" i="57"/>
  <c r="D954" i="58"/>
  <c r="F865" i="54"/>
  <c r="E893" i="57"/>
  <c r="F384" i="58"/>
  <c r="G851" i="54"/>
  <c r="E111" i="57"/>
  <c r="F1156" i="40"/>
  <c r="D324" i="40"/>
  <c r="C199" i="40"/>
  <c r="C988" i="57"/>
  <c r="D82" i="58"/>
  <c r="D1192" i="54"/>
  <c r="D445" i="57"/>
  <c r="F545" i="40"/>
  <c r="C139" i="57"/>
  <c r="F352" i="58"/>
  <c r="D593" i="57"/>
  <c r="C1131" i="40"/>
  <c r="G141" i="40"/>
  <c r="C875" i="54"/>
  <c r="G733" i="40"/>
  <c r="E151" i="58"/>
  <c r="C728" i="54"/>
  <c r="D38" i="40"/>
  <c r="G967" i="54"/>
  <c r="C584" i="56"/>
  <c r="F238" i="58"/>
  <c r="G586" i="40"/>
  <c r="E962" i="40"/>
  <c r="E52" i="40"/>
  <c r="D570" i="40"/>
  <c r="G941" i="57"/>
  <c r="D60" i="40"/>
  <c r="D1092" i="40"/>
  <c r="C694" i="57"/>
  <c r="D998" i="57"/>
  <c r="F1087" i="58"/>
  <c r="F214" i="57"/>
  <c r="E613" i="40"/>
  <c r="C724" i="40"/>
  <c r="E299" i="57"/>
  <c r="G515" i="40"/>
  <c r="E98" i="40"/>
  <c r="E515" i="58"/>
  <c r="C159" i="56"/>
  <c r="C554" i="57"/>
  <c r="D1134" i="57"/>
  <c r="C680" i="57"/>
  <c r="E419" i="57"/>
  <c r="D984" i="54"/>
  <c r="D605" i="58"/>
  <c r="E404" i="57"/>
  <c r="F377" i="58"/>
  <c r="F603" i="40"/>
  <c r="E926" i="57"/>
  <c r="E334" i="57"/>
  <c r="C427" i="57"/>
  <c r="F998" i="57"/>
  <c r="G952" i="57"/>
  <c r="G961" i="57"/>
  <c r="E1009" i="58"/>
  <c r="D1177" i="40"/>
  <c r="G731" i="57"/>
  <c r="C150" i="40"/>
  <c r="G981" i="40"/>
  <c r="G1011" i="54"/>
  <c r="D617" i="40"/>
  <c r="G849" i="57"/>
  <c r="E942" i="40"/>
  <c r="E115" i="54"/>
  <c r="E351" i="56"/>
  <c r="D460" i="56"/>
  <c r="E1115" i="40"/>
  <c r="F306" i="40"/>
  <c r="C540" i="57"/>
  <c r="D995" i="58"/>
  <c r="E739" i="58"/>
  <c r="E388" i="57"/>
  <c r="F447" i="56"/>
  <c r="C927" i="54"/>
  <c r="G336" i="40"/>
  <c r="C389" i="57"/>
  <c r="C23" i="40"/>
  <c r="D22" i="57"/>
  <c r="C776" i="40"/>
  <c r="E1088" i="57"/>
  <c r="D849" i="57"/>
  <c r="D240" i="58"/>
  <c r="F558" i="58"/>
  <c r="D129" i="56"/>
  <c r="C939" i="58"/>
  <c r="D739" i="58"/>
  <c r="G704" i="40"/>
  <c r="G886" i="58"/>
  <c r="E35" i="40"/>
  <c r="E1084" i="57"/>
  <c r="F961" i="58"/>
  <c r="F310" i="40"/>
  <c r="F1082" i="58"/>
  <c r="G620" i="54"/>
  <c r="F1000" i="54"/>
  <c r="G376" i="54"/>
  <c r="E79" i="58"/>
  <c r="C429" i="40"/>
  <c r="C918" i="57"/>
  <c r="C817" i="58"/>
  <c r="E260" i="40"/>
  <c r="F718" i="57"/>
  <c r="G771" i="40"/>
  <c r="F1067" i="40"/>
  <c r="D124" i="40"/>
  <c r="G282" i="54"/>
  <c r="F1143" i="57"/>
  <c r="F716" i="57"/>
  <c r="F354" i="58"/>
  <c r="G410" i="58"/>
  <c r="D306" i="40"/>
  <c r="D872" i="57"/>
  <c r="G713" i="40"/>
  <c r="G363" i="57"/>
  <c r="D664" i="57"/>
  <c r="D524" i="58"/>
  <c r="F1117" i="58"/>
  <c r="C1183" i="54"/>
  <c r="C173" i="40"/>
  <c r="F900" i="56"/>
  <c r="C734" i="56"/>
  <c r="F428" i="40"/>
  <c r="G847" i="54"/>
  <c r="F996" i="40"/>
  <c r="F752" i="58"/>
  <c r="C335" i="40"/>
  <c r="D614" i="54"/>
  <c r="E396" i="40"/>
  <c r="F1124" i="40"/>
  <c r="F792" i="57"/>
  <c r="F1052" i="58"/>
  <c r="D289" i="40"/>
  <c r="D760" i="56"/>
  <c r="E788" i="57"/>
  <c r="C442" i="40"/>
  <c r="C383" i="57"/>
  <c r="E1037" i="57"/>
  <c r="D923" i="58"/>
  <c r="F451" i="57"/>
  <c r="F803" i="58"/>
  <c r="E221" i="58"/>
  <c r="D992" i="40"/>
  <c r="E620" i="54"/>
  <c r="E895" i="57"/>
  <c r="D97" i="40"/>
  <c r="G244" i="57"/>
  <c r="E1157" i="40"/>
  <c r="G871" i="58"/>
  <c r="E214" i="58"/>
  <c r="C1139" i="57"/>
  <c r="C929" i="57"/>
  <c r="E1162" i="56"/>
  <c r="F660" i="57"/>
  <c r="G672" i="54"/>
  <c r="F971" i="40"/>
  <c r="D463" i="40"/>
  <c r="G353" i="54"/>
  <c r="G900" i="54"/>
  <c r="E18" i="40"/>
  <c r="G903" i="57"/>
  <c r="C630" i="40"/>
  <c r="F392" i="40"/>
  <c r="C1079" i="57"/>
  <c r="C208" i="58"/>
  <c r="G728" i="57"/>
  <c r="C970" i="40"/>
  <c r="E998" i="56"/>
  <c r="D990" i="58"/>
  <c r="F574" i="57"/>
  <c r="D363" i="57"/>
  <c r="E922" i="57"/>
  <c r="E356" i="57"/>
  <c r="G399" i="58"/>
  <c r="F461" i="57"/>
  <c r="F700" i="57"/>
  <c r="E353" i="58"/>
  <c r="G722" i="56"/>
  <c r="G715" i="54"/>
  <c r="E760" i="54"/>
  <c r="E163" i="57"/>
  <c r="D406" i="40"/>
  <c r="C1145" i="40"/>
  <c r="C62" i="40"/>
  <c r="G1094" i="58"/>
  <c r="C884" i="57"/>
  <c r="G284" i="57"/>
  <c r="C41" i="40"/>
  <c r="C325" i="40"/>
  <c r="G73" i="40"/>
  <c r="C461" i="57"/>
  <c r="F435" i="40"/>
  <c r="E447" i="54"/>
  <c r="C799" i="58"/>
  <c r="C1026" i="40"/>
  <c r="F250" i="40"/>
  <c r="C960" i="40"/>
  <c r="F746" i="57"/>
  <c r="G1094" i="57"/>
  <c r="E89" i="54"/>
  <c r="F225" i="57"/>
  <c r="D1032" i="56"/>
  <c r="G393" i="57"/>
  <c r="E351" i="58"/>
  <c r="C1050" i="57"/>
  <c r="E1032" i="58"/>
  <c r="G1054" i="40"/>
  <c r="D876" i="58"/>
  <c r="E569" i="54"/>
  <c r="G569" i="57"/>
  <c r="E460" i="40"/>
  <c r="G1160" i="40"/>
  <c r="G673" i="56"/>
  <c r="C336" i="58"/>
  <c r="C359" i="57"/>
  <c r="D1064" i="56"/>
  <c r="C188" i="40"/>
  <c r="C305" i="57"/>
  <c r="C443" i="57"/>
  <c r="F155" i="40"/>
  <c r="D746" i="57"/>
  <c r="E79" i="40"/>
  <c r="D296" i="57"/>
  <c r="F70" i="58"/>
  <c r="C934" i="58"/>
  <c r="E1157" i="57"/>
  <c r="C1185" i="40"/>
  <c r="F286" i="58"/>
  <c r="C903" i="58"/>
  <c r="F740" i="54"/>
  <c r="D1049" i="54"/>
  <c r="F921" i="40"/>
  <c r="E256" i="57"/>
  <c r="D1122" i="57"/>
  <c r="E1037" i="56"/>
  <c r="F798" i="58"/>
  <c r="C1070" i="57"/>
  <c r="D1168" i="57"/>
  <c r="G700" i="57"/>
  <c r="C342" i="40"/>
  <c r="F449" i="57"/>
  <c r="G55" i="54"/>
  <c r="F1143" i="40"/>
  <c r="D1174" i="56"/>
  <c r="G452" i="57"/>
  <c r="F1153" i="54"/>
  <c r="E1055" i="58"/>
  <c r="F213" i="57"/>
  <c r="D123" i="58"/>
  <c r="E877" i="57"/>
  <c r="E1159" i="40"/>
  <c r="F223" i="56"/>
  <c r="E592" i="57"/>
  <c r="C951" i="40"/>
  <c r="E303" i="57"/>
  <c r="E830" i="40"/>
  <c r="D189" i="57"/>
  <c r="C817" i="40"/>
  <c r="E232" i="58"/>
  <c r="E274" i="56"/>
  <c r="D90" i="57"/>
  <c r="G361" i="57"/>
  <c r="C1022" i="40"/>
  <c r="G128" i="58"/>
  <c r="G933" i="57"/>
  <c r="F686" i="40"/>
  <c r="F74" i="56"/>
  <c r="C300" i="40"/>
  <c r="C1102" i="57"/>
  <c r="G997" i="54"/>
  <c r="D261" i="57"/>
  <c r="D30" i="40"/>
  <c r="G284" i="40"/>
  <c r="F626" i="54"/>
  <c r="F311" i="57"/>
  <c r="F541" i="57"/>
  <c r="E953" i="54"/>
  <c r="D941" i="40"/>
  <c r="D1076" i="54"/>
  <c r="F64" i="40"/>
  <c r="G677" i="54"/>
  <c r="F916" i="40"/>
  <c r="E559" i="40"/>
  <c r="F858" i="58"/>
  <c r="C754" i="40"/>
  <c r="D57" i="40"/>
  <c r="G1164" i="58"/>
  <c r="E450" i="58"/>
  <c r="E337" i="56"/>
  <c r="F291" i="40"/>
  <c r="E518" i="40"/>
  <c r="C1066" i="58"/>
  <c r="D1133" i="58"/>
  <c r="E433" i="40"/>
  <c r="C329" i="54"/>
  <c r="G517" i="58"/>
  <c r="C1107" i="57"/>
  <c r="E555" i="54"/>
  <c r="D161" i="40"/>
  <c r="G967" i="57"/>
  <c r="D718" i="40"/>
  <c r="E453" i="58"/>
  <c r="E69" i="54"/>
  <c r="E811" i="57"/>
  <c r="D110" i="40"/>
  <c r="E398" i="40"/>
  <c r="E604" i="40"/>
  <c r="C806" i="57"/>
  <c r="G865" i="57"/>
  <c r="E1014" i="40"/>
  <c r="E932" i="40"/>
  <c r="E341" i="56"/>
  <c r="G1066" i="40"/>
  <c r="C779" i="58"/>
  <c r="G534" i="58"/>
  <c r="E627" i="57"/>
  <c r="F354" i="40"/>
  <c r="F1104" i="40"/>
  <c r="G656" i="40"/>
  <c r="D40" i="57"/>
  <c r="F74" i="57"/>
  <c r="C522" i="40"/>
  <c r="G647" i="58"/>
  <c r="D305" i="57"/>
  <c r="F898" i="54"/>
  <c r="C205" i="57"/>
  <c r="E991" i="40"/>
  <c r="C1171" i="58"/>
  <c r="D643" i="58"/>
  <c r="D93" i="40"/>
  <c r="F843" i="56"/>
  <c r="C610" i="54"/>
  <c r="F952" i="54"/>
  <c r="F392" i="54"/>
  <c r="C1065" i="57"/>
  <c r="G853" i="40"/>
  <c r="D298" i="40"/>
  <c r="F303" i="54"/>
  <c r="F91" i="54"/>
  <c r="E856" i="54"/>
  <c r="E1074" i="57"/>
  <c r="D881" i="40"/>
  <c r="D842" i="40"/>
  <c r="C1021" i="57"/>
  <c r="C531" i="56"/>
  <c r="C1164" i="56"/>
  <c r="D599" i="57"/>
  <c r="C776" i="58"/>
  <c r="G693" i="40"/>
  <c r="F1057" i="40"/>
  <c r="F653" i="40"/>
  <c r="F671" i="58"/>
  <c r="E99" i="58"/>
  <c r="C279" i="57"/>
  <c r="C565" i="40"/>
  <c r="C685" i="40"/>
  <c r="D1114" i="40"/>
  <c r="E787" i="40"/>
  <c r="E786" i="54"/>
  <c r="G794" i="58"/>
  <c r="G332" i="57"/>
  <c r="D847" i="54"/>
  <c r="E678" i="54"/>
  <c r="G549" i="58"/>
  <c r="D589" i="57"/>
  <c r="D460" i="40"/>
  <c r="F309" i="58"/>
  <c r="D89" i="54"/>
  <c r="C220" i="54"/>
  <c r="G1100" i="40"/>
  <c r="C208" i="40"/>
  <c r="C992" i="54"/>
  <c r="C1074" i="57"/>
  <c r="D734" i="58"/>
  <c r="C557" i="54"/>
  <c r="D521" i="58"/>
  <c r="G168" i="40"/>
  <c r="G157" i="40"/>
  <c r="C917" i="58"/>
  <c r="G1003" i="54"/>
  <c r="C690" i="57"/>
  <c r="C561" i="56"/>
  <c r="C648" i="57"/>
  <c r="F1073" i="58"/>
  <c r="D1093" i="40"/>
  <c r="F761" i="40"/>
  <c r="G781" i="40"/>
  <c r="F709" i="58"/>
  <c r="G815" i="56"/>
  <c r="F837" i="54"/>
  <c r="E692" i="57"/>
  <c r="G1077" i="54"/>
  <c r="E1088" i="40"/>
  <c r="E717" i="40"/>
  <c r="D214" i="54"/>
  <c r="D853" i="40"/>
  <c r="F133" i="40"/>
  <c r="E1125" i="58"/>
  <c r="F695" i="58"/>
  <c r="D1085" i="57"/>
  <c r="G731" i="58"/>
  <c r="E1141" i="54"/>
  <c r="G604" i="56"/>
  <c r="D1051" i="56"/>
  <c r="G372" i="57"/>
  <c r="C540" i="56"/>
  <c r="C150" i="56"/>
  <c r="E1025" i="58"/>
  <c r="F1025" i="57"/>
  <c r="G156" i="56"/>
  <c r="G178" i="40"/>
  <c r="D920" i="58"/>
  <c r="D967" i="57"/>
  <c r="C1037" i="54"/>
  <c r="F405" i="40"/>
  <c r="D208" i="58"/>
  <c r="F304" i="40"/>
  <c r="E550" i="57"/>
  <c r="E443" i="56"/>
  <c r="E999" i="57"/>
  <c r="F459" i="57"/>
  <c r="G527" i="58"/>
  <c r="G638" i="58"/>
  <c r="F172" i="57"/>
  <c r="C1129" i="40"/>
  <c r="G1113" i="57"/>
  <c r="F653" i="58"/>
  <c r="D512" i="58"/>
  <c r="F510" i="58"/>
  <c r="F423" i="54"/>
  <c r="C403" i="40"/>
  <c r="D810" i="57"/>
  <c r="F535" i="40"/>
  <c r="C579" i="40"/>
  <c r="G1121" i="40"/>
  <c r="G1116" i="56"/>
  <c r="E911" i="58"/>
  <c r="D67" i="40"/>
  <c r="G1138" i="57"/>
  <c r="E938" i="58"/>
  <c r="E328" i="40"/>
  <c r="E556" i="40"/>
  <c r="D1191" i="57"/>
  <c r="C105" i="57"/>
  <c r="D517" i="54"/>
  <c r="C247" i="40"/>
  <c r="D1077" i="40"/>
  <c r="E706" i="54"/>
  <c r="D974" i="58"/>
  <c r="G865" i="54"/>
  <c r="E557" i="57"/>
  <c r="D286" i="57"/>
  <c r="D29" i="57"/>
  <c r="C1160" i="58"/>
  <c r="C853" i="40"/>
  <c r="D546" i="58"/>
  <c r="C330" i="57"/>
  <c r="D817" i="57"/>
  <c r="E199" i="58"/>
  <c r="E739" i="40"/>
  <c r="D1080" i="58"/>
  <c r="G584" i="58"/>
  <c r="D989" i="40"/>
  <c r="C687" i="58"/>
  <c r="F390" i="58"/>
  <c r="C399" i="58"/>
  <c r="E818" i="58"/>
  <c r="E1067" i="56"/>
  <c r="F935" i="40"/>
  <c r="G455" i="58"/>
  <c r="G747" i="40"/>
  <c r="D123" i="57"/>
  <c r="C141" i="57"/>
  <c r="E1135" i="58"/>
  <c r="E991" i="56"/>
  <c r="F413" i="57"/>
  <c r="G234" i="40"/>
  <c r="E415" i="58"/>
  <c r="G182" i="58"/>
  <c r="D1113" i="40"/>
  <c r="G352" i="40"/>
  <c r="E31" i="57"/>
  <c r="D746" i="58"/>
  <c r="E401" i="40"/>
  <c r="D986" i="40"/>
  <c r="D666" i="57"/>
  <c r="E1004" i="54"/>
  <c r="F841" i="58"/>
  <c r="E256" i="58"/>
  <c r="E609" i="56"/>
  <c r="F752" i="56"/>
  <c r="G750" i="57"/>
  <c r="G93" i="57"/>
  <c r="G227" i="58"/>
  <c r="D457" i="40"/>
  <c r="D1131" i="40"/>
  <c r="G813" i="57"/>
  <c r="F164" i="58"/>
  <c r="C1199" i="56"/>
  <c r="D224" i="57"/>
  <c r="D425" i="40"/>
  <c r="E1043" i="40"/>
  <c r="D741" i="58"/>
  <c r="F329" i="40"/>
  <c r="E1063" i="54"/>
  <c r="D350" i="40"/>
  <c r="E95" i="58"/>
  <c r="G668" i="40"/>
  <c r="C523" i="40"/>
  <c r="E731" i="57"/>
  <c r="C1158" i="40"/>
  <c r="E520" i="54"/>
  <c r="G955" i="57"/>
  <c r="C1068" i="40"/>
  <c r="E822" i="57"/>
  <c r="E1186" i="40"/>
  <c r="E686" i="56"/>
  <c r="C57" i="40"/>
  <c r="F911" i="57"/>
  <c r="D639" i="40"/>
  <c r="D39" i="58"/>
  <c r="C957" i="54"/>
  <c r="E956" i="56"/>
  <c r="F330" i="58"/>
  <c r="E522" i="57"/>
  <c r="G684" i="54"/>
  <c r="E609" i="57"/>
  <c r="G613" i="54"/>
  <c r="F68" i="54"/>
  <c r="F716" i="56"/>
  <c r="D1159" i="58"/>
  <c r="F1007" i="58"/>
  <c r="G1014" i="40"/>
  <c r="E1013" i="58"/>
  <c r="F355" i="40"/>
  <c r="C270" i="40"/>
  <c r="E309" i="57"/>
  <c r="F460" i="57"/>
  <c r="E307" i="58"/>
  <c r="D304" i="57"/>
  <c r="D1047" i="57"/>
  <c r="G627" i="58"/>
  <c r="F1039" i="58"/>
  <c r="G378" i="40"/>
  <c r="C1200" i="40"/>
  <c r="G595" i="40"/>
  <c r="C148" i="40"/>
  <c r="C1177" i="57"/>
  <c r="C1083" i="40"/>
  <c r="F728" i="40"/>
  <c r="E185" i="56"/>
  <c r="F692" i="40"/>
  <c r="D535" i="58"/>
  <c r="E799" i="56"/>
  <c r="E435" i="40"/>
  <c r="G621" i="40"/>
  <c r="C1056" i="54"/>
  <c r="D237" i="57"/>
  <c r="G955" i="40"/>
  <c r="F529" i="40"/>
  <c r="D944" i="57"/>
  <c r="C739" i="40"/>
  <c r="G341" i="57"/>
  <c r="D654" i="40"/>
  <c r="D612" i="57"/>
  <c r="E799" i="58"/>
  <c r="F953" i="58"/>
  <c r="G122" i="40"/>
  <c r="G188" i="54"/>
  <c r="F391" i="40"/>
  <c r="C1199" i="58"/>
  <c r="E223" i="58"/>
  <c r="C517" i="57"/>
  <c r="G281" i="54"/>
  <c r="E364" i="40"/>
  <c r="D888" i="40"/>
  <c r="G534" i="54"/>
  <c r="F1147" i="58"/>
  <c r="E371" i="57"/>
  <c r="F150" i="54"/>
  <c r="C818" i="57"/>
  <c r="F683" i="40"/>
  <c r="D286" i="54"/>
  <c r="E1097" i="54"/>
  <c r="D400" i="57"/>
  <c r="D781" i="58"/>
  <c r="G418" i="57"/>
  <c r="E626" i="57"/>
  <c r="G427" i="57"/>
  <c r="F1014" i="40"/>
  <c r="C296" i="40"/>
  <c r="E262" i="58"/>
  <c r="E376" i="57"/>
  <c r="C1040" i="40"/>
  <c r="D937" i="54"/>
  <c r="F1033" i="56"/>
  <c r="E228" i="40"/>
  <c r="F683" i="57"/>
  <c r="C455" i="58"/>
  <c r="G285" i="57"/>
  <c r="E430" i="57"/>
  <c r="D618" i="40"/>
  <c r="E1103" i="58"/>
  <c r="G513" i="40"/>
  <c r="D699" i="56"/>
  <c r="F836" i="54"/>
  <c r="C602" i="40"/>
  <c r="C286" i="40"/>
  <c r="G370" i="40"/>
  <c r="G527" i="40"/>
  <c r="G1028" i="54"/>
  <c r="F1175" i="40"/>
  <c r="C1034" i="57"/>
  <c r="F205" i="57"/>
  <c r="D156" i="58"/>
  <c r="G890" i="54"/>
  <c r="D630" i="57"/>
  <c r="D923" i="56"/>
  <c r="D939" i="40"/>
  <c r="F875" i="57"/>
  <c r="E915" i="40"/>
  <c r="C890" i="40"/>
  <c r="D652" i="58"/>
  <c r="D760" i="57"/>
  <c r="D1042" i="58"/>
  <c r="C1174" i="57"/>
  <c r="F212" i="54"/>
  <c r="C931" i="54"/>
  <c r="E689" i="40"/>
  <c r="E348" i="40"/>
  <c r="C1062" i="57"/>
  <c r="G893" i="57"/>
  <c r="D1114" i="58"/>
  <c r="D208" i="40"/>
  <c r="C968" i="57"/>
  <c r="E730" i="57"/>
  <c r="E986" i="40"/>
  <c r="F267" i="58"/>
  <c r="E744" i="40"/>
  <c r="F660" i="58"/>
  <c r="E1050" i="57"/>
  <c r="C675" i="58"/>
  <c r="G1089" i="57"/>
  <c r="F880" i="58"/>
  <c r="C997" i="54"/>
  <c r="E117" i="57"/>
  <c r="D236" i="40"/>
  <c r="C661" i="54"/>
  <c r="C523" i="57"/>
  <c r="E36" i="54"/>
  <c r="F911" i="58"/>
  <c r="F1058" i="40"/>
  <c r="F910" i="56"/>
  <c r="D821" i="40"/>
  <c r="C780" i="40"/>
  <c r="D462" i="58"/>
  <c r="F325" i="57"/>
  <c r="G257" i="40"/>
  <c r="C591" i="58"/>
  <c r="F107" i="40"/>
  <c r="C1122" i="40"/>
  <c r="F657" i="58"/>
  <c r="C291" i="57"/>
  <c r="C1161" i="56"/>
  <c r="G47" i="56"/>
  <c r="E447" i="40"/>
  <c r="G889" i="57"/>
  <c r="F444" i="58"/>
  <c r="D291" i="57"/>
  <c r="E884" i="56"/>
  <c r="F297" i="56"/>
  <c r="F331" i="54"/>
  <c r="D717" i="58"/>
  <c r="G1010" i="40"/>
  <c r="C46" i="58"/>
  <c r="G817" i="57"/>
  <c r="D741" i="57"/>
  <c r="F895" i="40"/>
  <c r="F1127" i="56"/>
  <c r="D450" i="57"/>
  <c r="C631" i="57"/>
  <c r="G824" i="58"/>
  <c r="D300" i="40"/>
  <c r="F626" i="57"/>
  <c r="G985" i="40"/>
  <c r="C273" i="40"/>
  <c r="D860" i="54"/>
  <c r="E866" i="58"/>
  <c r="D618" i="54"/>
  <c r="D958" i="58"/>
  <c r="E938" i="54"/>
  <c r="F910" i="57"/>
  <c r="F709" i="56"/>
  <c r="C1070" i="40"/>
  <c r="D1089" i="57"/>
  <c r="D706" i="40"/>
  <c r="D937" i="40"/>
  <c r="G1011" i="58"/>
  <c r="C724" i="56"/>
  <c r="D152" i="40"/>
  <c r="E937" i="54"/>
  <c r="E802" i="57"/>
  <c r="E302" i="58"/>
  <c r="G1104" i="58"/>
  <c r="E869" i="57"/>
  <c r="C652" i="56"/>
  <c r="E443" i="40"/>
  <c r="D45" i="57"/>
  <c r="E525" i="40"/>
  <c r="C21" i="40"/>
  <c r="E898" i="40"/>
  <c r="F923" i="57"/>
  <c r="C577" i="40"/>
  <c r="C181" i="40"/>
  <c r="G717" i="57"/>
  <c r="D1096" i="40"/>
  <c r="D527" i="57"/>
  <c r="E1197" i="58"/>
  <c r="D528" i="58"/>
  <c r="D1144" i="54"/>
  <c r="C58" i="57"/>
  <c r="G752" i="40"/>
  <c r="C34" i="40"/>
  <c r="F605" i="58"/>
  <c r="F1197" i="57"/>
  <c r="D1191" i="56"/>
  <c r="F851" i="57"/>
  <c r="D615" i="56"/>
  <c r="G104" i="54"/>
  <c r="E1160" i="54"/>
  <c r="E834" i="57"/>
  <c r="C199" i="57"/>
  <c r="C537" i="57"/>
  <c r="C727" i="58"/>
  <c r="D822" i="40"/>
  <c r="D981" i="57"/>
  <c r="G535" i="57"/>
  <c r="G897" i="57"/>
  <c r="F929" i="58"/>
  <c r="F384" i="40"/>
  <c r="G401" i="58"/>
  <c r="F816" i="58"/>
  <c r="F888" i="54"/>
  <c r="G916" i="40"/>
  <c r="D982" i="58"/>
  <c r="E1012" i="54"/>
  <c r="G925" i="56"/>
  <c r="C545" i="57"/>
  <c r="C544" i="54"/>
  <c r="E683" i="40"/>
  <c r="F629" i="40"/>
  <c r="D871" i="54"/>
  <c r="D986" i="58"/>
  <c r="G914" i="57"/>
  <c r="F287" i="40"/>
  <c r="C806" i="58"/>
  <c r="C191" i="57"/>
  <c r="C198" i="58"/>
  <c r="G1062" i="57"/>
  <c r="E761" i="56"/>
  <c r="F1137" i="57"/>
  <c r="F597" i="40"/>
  <c r="C205" i="40"/>
  <c r="D845" i="57"/>
  <c r="E834" i="54"/>
  <c r="E887" i="40"/>
  <c r="C964" i="57"/>
  <c r="D580" i="56"/>
  <c r="D301" i="40"/>
  <c r="G991" i="40"/>
  <c r="E80" i="40"/>
  <c r="F394" i="57"/>
  <c r="E251" i="57"/>
  <c r="F1096" i="54"/>
  <c r="E202" i="40"/>
  <c r="G1132" i="58"/>
  <c r="E913" i="58"/>
  <c r="E941" i="58"/>
  <c r="G590" i="54"/>
  <c r="F309" i="54"/>
  <c r="E1023" i="58"/>
  <c r="C1112" i="40"/>
  <c r="E1035" i="40"/>
  <c r="E958" i="40"/>
  <c r="C214" i="57"/>
  <c r="C630" i="57"/>
  <c r="F858" i="57"/>
  <c r="C1084" i="56"/>
  <c r="C1004" i="57"/>
  <c r="G182" i="56"/>
  <c r="F1100" i="40"/>
  <c r="D538" i="40"/>
  <c r="D1114" i="57"/>
  <c r="C683" i="54"/>
  <c r="D1199" i="57"/>
  <c r="C1118" i="57"/>
  <c r="G1031" i="54"/>
  <c r="G118" i="58"/>
  <c r="D584" i="58"/>
  <c r="D123" i="40"/>
  <c r="F393" i="57"/>
  <c r="C309" i="58"/>
  <c r="F522" i="40"/>
  <c r="G413" i="58"/>
  <c r="G848" i="58"/>
  <c r="G1130" i="40"/>
  <c r="F30" i="58"/>
  <c r="C825" i="56"/>
  <c r="F517" i="57"/>
  <c r="D392" i="57"/>
  <c r="F570" i="40"/>
  <c r="G752" i="54"/>
  <c r="G510" i="58"/>
  <c r="D902" i="58"/>
  <c r="C747" i="58"/>
  <c r="C843" i="58"/>
  <c r="D578" i="54"/>
  <c r="E1147" i="56"/>
  <c r="G21" i="40"/>
  <c r="E650" i="57"/>
  <c r="F78" i="58"/>
  <c r="E1176" i="54"/>
  <c r="G124" i="57"/>
  <c r="D540" i="40"/>
  <c r="C986" i="56"/>
  <c r="C695" i="57"/>
  <c r="C813" i="54"/>
  <c r="D24" i="57"/>
  <c r="D145" i="40"/>
  <c r="G23" i="40"/>
  <c r="D565" i="58"/>
  <c r="E849" i="58"/>
  <c r="C1090" i="40"/>
  <c r="C1196" i="58"/>
  <c r="G311" i="57"/>
  <c r="F1140" i="57"/>
  <c r="G257" i="56"/>
  <c r="F60" i="54"/>
  <c r="G751" i="57"/>
  <c r="E386" i="57"/>
  <c r="D617" i="57"/>
  <c r="E1007" i="58"/>
  <c r="E1021" i="40"/>
  <c r="E1039" i="56"/>
  <c r="D1005" i="40"/>
  <c r="G700" i="54"/>
  <c r="C369" i="58"/>
  <c r="F697" i="40"/>
  <c r="F217" i="56"/>
  <c r="E537" i="40"/>
  <c r="C756" i="58"/>
  <c r="E156" i="54"/>
  <c r="F147" i="40"/>
  <c r="C925" i="57"/>
  <c r="C961" i="58"/>
  <c r="E551" i="58"/>
  <c r="G730" i="54"/>
  <c r="D830" i="57"/>
  <c r="F658" i="40"/>
  <c r="E763" i="56"/>
  <c r="G352" i="58"/>
  <c r="G1112" i="57"/>
  <c r="E964" i="58"/>
  <c r="D311" i="56"/>
  <c r="D1127" i="40"/>
  <c r="F76" i="57"/>
  <c r="F228" i="40"/>
  <c r="E997" i="40"/>
  <c r="E1151" i="58"/>
  <c r="G447" i="54"/>
  <c r="G619" i="57"/>
  <c r="C145" i="56"/>
  <c r="G214" i="57"/>
  <c r="C869" i="40"/>
  <c r="F610" i="40"/>
  <c r="F175" i="40"/>
  <c r="D576" i="57"/>
  <c r="G29" i="57"/>
  <c r="D91" i="57"/>
  <c r="C49" i="40"/>
  <c r="G342" i="58"/>
  <c r="F1022" i="57"/>
  <c r="G189" i="54"/>
  <c r="D37" i="56"/>
  <c r="G425" i="40"/>
  <c r="F585" i="40"/>
  <c r="C615" i="57"/>
  <c r="G673" i="40"/>
  <c r="C390" i="58"/>
  <c r="C544" i="57"/>
  <c r="D585" i="40"/>
  <c r="D592" i="40"/>
  <c r="G546" i="40"/>
  <c r="F449" i="40"/>
  <c r="F625" i="57"/>
  <c r="D945" i="57"/>
  <c r="C1028" i="54"/>
  <c r="G623" i="40"/>
  <c r="C883" i="40"/>
  <c r="E179" i="40"/>
  <c r="G1045" i="57"/>
  <c r="E1148" i="57"/>
  <c r="F122" i="57"/>
  <c r="D355" i="58"/>
  <c r="D839" i="40"/>
  <c r="F784" i="57"/>
  <c r="F870" i="40"/>
  <c r="D719" i="40"/>
  <c r="F602" i="58"/>
  <c r="F935" i="57"/>
  <c r="F960" i="58"/>
  <c r="C27" i="57"/>
  <c r="G590" i="40"/>
  <c r="C643" i="57"/>
  <c r="E336" i="40"/>
  <c r="F67" i="40"/>
  <c r="D43" i="58"/>
  <c r="C769" i="58"/>
  <c r="D1084" i="56"/>
  <c r="G280" i="57"/>
  <c r="F834" i="58"/>
  <c r="F1109" i="40"/>
  <c r="G296" i="58"/>
  <c r="D866" i="40"/>
  <c r="C817" i="54"/>
  <c r="C864" i="40"/>
  <c r="E726" i="54"/>
  <c r="E1107" i="54"/>
  <c r="F1067" i="57"/>
  <c r="C937" i="40"/>
  <c r="F82" i="40"/>
  <c r="F673" i="40"/>
  <c r="G76" i="40"/>
  <c r="D554" i="58"/>
  <c r="F162" i="40"/>
  <c r="C125" i="56"/>
  <c r="D820" i="40"/>
  <c r="G681" i="57"/>
  <c r="F116" i="57"/>
  <c r="C160" i="40"/>
  <c r="C1022" i="57"/>
  <c r="E1144" i="40"/>
  <c r="G712" i="54"/>
  <c r="F1096" i="57"/>
  <c r="C876" i="57"/>
  <c r="C854" i="40"/>
  <c r="C872" i="40"/>
  <c r="F201" i="56"/>
  <c r="G555" i="58"/>
  <c r="D400" i="40"/>
  <c r="F1038" i="57"/>
  <c r="C802" i="58"/>
  <c r="D288" i="40"/>
  <c r="G1068" i="40"/>
  <c r="G779" i="40"/>
  <c r="C352" i="54"/>
  <c r="G138" i="40"/>
  <c r="D992" i="57"/>
  <c r="F309" i="40"/>
  <c r="G536" i="40"/>
  <c r="C75" i="40"/>
  <c r="G215" i="40"/>
  <c r="E268" i="57"/>
  <c r="C872" i="58"/>
  <c r="D704" i="57"/>
  <c r="E1145" i="58"/>
  <c r="C239" i="56"/>
  <c r="C345" i="54"/>
  <c r="C1111" i="40"/>
  <c r="F455" i="40"/>
  <c r="E606" i="58"/>
  <c r="G176" i="58"/>
  <c r="E623" i="54"/>
  <c r="F559" i="40"/>
  <c r="E771" i="54"/>
  <c r="F32" i="54"/>
  <c r="E311" i="40"/>
  <c r="C999" i="58"/>
  <c r="G1142" i="57"/>
  <c r="D54" i="40"/>
  <c r="F402" i="54"/>
  <c r="D812" i="54"/>
  <c r="G978" i="54"/>
  <c r="F999" i="58"/>
  <c r="E1175" i="58"/>
  <c r="C441" i="57"/>
  <c r="C826" i="40"/>
  <c r="E22" i="40"/>
  <c r="C1075" i="57"/>
  <c r="F1105" i="56"/>
  <c r="C876" i="40"/>
  <c r="E926" i="58"/>
  <c r="E215" i="58"/>
  <c r="F1177" i="58"/>
  <c r="F672" i="58"/>
  <c r="E343" i="40"/>
  <c r="F206" i="40"/>
  <c r="C827" i="57"/>
  <c r="E71" i="40"/>
  <c r="G766" i="56"/>
  <c r="F232" i="54"/>
  <c r="C409" i="40"/>
  <c r="E172" i="40"/>
  <c r="E222" i="40"/>
  <c r="D309" i="40"/>
  <c r="C170" i="57"/>
  <c r="C831" i="40"/>
  <c r="E1140" i="40"/>
  <c r="E1071" i="58"/>
  <c r="F104" i="54"/>
  <c r="C20" i="57"/>
  <c r="E574" i="58"/>
  <c r="G884" i="40"/>
  <c r="D765" i="58"/>
  <c r="E1176" i="58"/>
  <c r="D667" i="57"/>
  <c r="E605" i="57"/>
  <c r="G890" i="58"/>
  <c r="C736" i="57"/>
  <c r="G360" i="40"/>
  <c r="C1080" i="40"/>
  <c r="G988" i="40"/>
  <c r="C510" i="58"/>
  <c r="C403" i="58"/>
  <c r="F778" i="57"/>
  <c r="C242" i="40"/>
  <c r="C246" i="57"/>
  <c r="D1197" i="58"/>
  <c r="D907" i="40"/>
  <c r="G523" i="58"/>
  <c r="G846" i="57"/>
  <c r="F226" i="40"/>
  <c r="E234" i="58"/>
  <c r="F201" i="58"/>
  <c r="E377" i="58"/>
  <c r="G72" i="57"/>
  <c r="E233" i="40"/>
  <c r="E716" i="40"/>
  <c r="E31" i="40"/>
  <c r="D386" i="58"/>
  <c r="E579" i="56"/>
  <c r="G1137" i="54"/>
  <c r="F521" i="40"/>
  <c r="F456" i="40"/>
  <c r="C202" i="54"/>
  <c r="E700" i="54"/>
  <c r="D1153" i="40"/>
  <c r="E868" i="57"/>
  <c r="E1073" i="57"/>
  <c r="C195" i="57"/>
  <c r="F58" i="57"/>
  <c r="F1030" i="56"/>
  <c r="E768" i="58"/>
  <c r="D690" i="57"/>
  <c r="C898" i="57"/>
  <c r="C328" i="40"/>
  <c r="F352" i="40"/>
  <c r="C1145" i="57"/>
  <c r="E954" i="40"/>
  <c r="D541" i="40"/>
  <c r="G87" i="57"/>
  <c r="E128" i="40"/>
  <c r="C739" i="57"/>
  <c r="C384" i="57"/>
  <c r="G129" i="57"/>
  <c r="D278" i="57"/>
  <c r="C1005" i="57"/>
  <c r="C1029" i="54"/>
  <c r="F163" i="57"/>
  <c r="D73" i="40"/>
  <c r="D843" i="40"/>
  <c r="D886" i="57"/>
  <c r="C995" i="58"/>
  <c r="C908" i="57"/>
  <c r="F1118" i="56"/>
  <c r="G137" i="57"/>
  <c r="E1156" i="40"/>
  <c r="F374" i="58"/>
  <c r="C749" i="40"/>
  <c r="F684" i="58"/>
  <c r="D910" i="56"/>
  <c r="G199" i="57"/>
  <c r="F735" i="58"/>
  <c r="G134" i="54"/>
  <c r="G64" i="58"/>
  <c r="G661" i="58"/>
  <c r="C1092" i="40"/>
  <c r="F803" i="57"/>
  <c r="G376" i="57"/>
  <c r="C761" i="57"/>
  <c r="G1159" i="40"/>
  <c r="G724" i="40"/>
  <c r="E1122" i="58"/>
  <c r="F433" i="57"/>
  <c r="F516" i="57"/>
  <c r="F725" i="56"/>
  <c r="C800" i="56"/>
  <c r="G101" i="58"/>
  <c r="G813" i="40"/>
  <c r="D1117" i="58"/>
  <c r="F440" i="40"/>
  <c r="C968" i="40"/>
  <c r="G178" i="57"/>
  <c r="E648" i="54"/>
  <c r="E441" i="54"/>
  <c r="G76" i="58"/>
  <c r="D433" i="58"/>
  <c r="F781" i="57"/>
  <c r="G30" i="57"/>
  <c r="G147" i="40"/>
  <c r="E436" i="57"/>
  <c r="C1005" i="40"/>
  <c r="C1162" i="56"/>
  <c r="F125" i="40"/>
  <c r="C38" i="54"/>
  <c r="D926" i="58"/>
  <c r="F364" i="40"/>
  <c r="G273" i="54"/>
  <c r="G778" i="57"/>
  <c r="D924" i="40"/>
  <c r="C1169" i="58"/>
  <c r="D239" i="40"/>
  <c r="G65" i="57"/>
  <c r="D1185" i="58"/>
  <c r="G441" i="57"/>
  <c r="D549" i="58"/>
  <c r="D551" i="56"/>
  <c r="D121" i="57"/>
  <c r="G945" i="57"/>
  <c r="G1051" i="57"/>
  <c r="E768" i="56"/>
  <c r="G301" i="40"/>
  <c r="E1177" i="54"/>
  <c r="G1054" i="54"/>
  <c r="D956" i="54"/>
  <c r="E590" i="54"/>
  <c r="E328" i="58"/>
  <c r="F62" i="58"/>
  <c r="G1110" i="57"/>
  <c r="E248" i="57"/>
  <c r="E439" i="58"/>
  <c r="G268" i="56"/>
  <c r="F213" i="56"/>
  <c r="E790" i="58"/>
  <c r="G1022" i="40"/>
  <c r="C1068" i="54"/>
  <c r="E174" i="40"/>
  <c r="D242" i="56"/>
  <c r="F640" i="58"/>
  <c r="C642" i="40"/>
  <c r="D839" i="58"/>
  <c r="G263" i="58"/>
  <c r="F639" i="58"/>
  <c r="E673" i="58"/>
  <c r="C711" i="40"/>
  <c r="F723" i="57"/>
  <c r="G858" i="40"/>
  <c r="E977" i="54"/>
  <c r="C800" i="57"/>
  <c r="G768" i="58"/>
  <c r="G651" i="58"/>
  <c r="G684" i="57"/>
  <c r="E237" i="57"/>
  <c r="E778" i="58"/>
  <c r="F815" i="56"/>
  <c r="E846" i="56"/>
  <c r="G190" i="57"/>
  <c r="C761" i="58"/>
  <c r="C32" i="54"/>
  <c r="D632" i="57"/>
  <c r="F975" i="58"/>
  <c r="C977" i="40"/>
  <c r="E979" i="40"/>
  <c r="F153" i="58"/>
  <c r="D160" i="40"/>
  <c r="D1051" i="40"/>
  <c r="D883" i="57"/>
  <c r="E631" i="57"/>
  <c r="E433" i="54"/>
  <c r="G1196" i="40"/>
  <c r="G976" i="40"/>
  <c r="C809" i="57"/>
  <c r="D804" i="54"/>
  <c r="F868" i="40"/>
  <c r="G834" i="57"/>
  <c r="D887" i="40"/>
  <c r="E706" i="40"/>
  <c r="D1094" i="56"/>
  <c r="E1011" i="58"/>
  <c r="C406" i="58"/>
  <c r="D1022" i="40"/>
  <c r="E934" i="57"/>
  <c r="F402" i="58"/>
  <c r="F342" i="57"/>
  <c r="E660" i="58"/>
  <c r="F152" i="40"/>
  <c r="F461" i="40"/>
  <c r="G841" i="40"/>
  <c r="G278" i="57"/>
  <c r="E311" i="57"/>
  <c r="C696" i="40"/>
  <c r="E130" i="58"/>
  <c r="D880" i="58"/>
  <c r="G32" i="54"/>
  <c r="F580" i="54"/>
  <c r="C207" i="54"/>
  <c r="D951" i="58"/>
  <c r="G282" i="40"/>
  <c r="D44" i="57"/>
  <c r="C1089" i="40"/>
  <c r="C566" i="56"/>
  <c r="F32" i="40"/>
  <c r="F287" i="57"/>
  <c r="E97" i="40"/>
  <c r="E266" i="40"/>
  <c r="C1091" i="58"/>
  <c r="F201" i="57"/>
  <c r="F386" i="40"/>
  <c r="C681" i="40"/>
  <c r="C1051" i="58"/>
  <c r="F847" i="57"/>
  <c r="C720" i="56"/>
  <c r="C149" i="56"/>
  <c r="C454" i="58"/>
  <c r="E727" i="54"/>
  <c r="G22" i="57"/>
  <c r="D239" i="54"/>
  <c r="G18" i="40"/>
  <c r="C1089" i="57"/>
  <c r="C1045" i="58"/>
  <c r="D600" i="40"/>
  <c r="F77" i="54"/>
  <c r="E924" i="40"/>
  <c r="D309" i="57"/>
  <c r="C721" i="40"/>
  <c r="D800" i="54"/>
  <c r="D1082" i="54"/>
  <c r="F1151" i="58"/>
  <c r="G118" i="40"/>
  <c r="C995" i="40"/>
  <c r="F831" i="57"/>
  <c r="D590" i="57"/>
  <c r="D1000" i="56"/>
  <c r="C717" i="58"/>
  <c r="F771" i="40"/>
  <c r="G1047" i="58"/>
  <c r="G975" i="40"/>
  <c r="D931" i="40"/>
  <c r="F711" i="56"/>
  <c r="G298" i="40"/>
  <c r="C224" i="57"/>
  <c r="G1169" i="40"/>
  <c r="F325" i="40"/>
  <c r="F906" i="58"/>
  <c r="E755" i="58"/>
  <c r="G1099" i="58"/>
  <c r="F741" i="54"/>
  <c r="G161" i="40"/>
  <c r="C856" i="58"/>
  <c r="G850" i="40"/>
  <c r="E691" i="57"/>
  <c r="C300" i="57"/>
  <c r="D462" i="40"/>
  <c r="G1171" i="54"/>
  <c r="C437" i="54"/>
  <c r="G1017" i="40"/>
  <c r="G1088" i="40"/>
  <c r="D385" i="56"/>
  <c r="D1068" i="40"/>
  <c r="D984" i="57"/>
  <c r="E408" i="54"/>
  <c r="C376" i="58"/>
  <c r="F561" i="57"/>
  <c r="C161" i="54"/>
  <c r="C229" i="40"/>
  <c r="F671" i="57"/>
  <c r="F1035" i="57"/>
  <c r="G785" i="57"/>
  <c r="E158" i="58"/>
  <c r="C1039" i="40"/>
  <c r="G669" i="40"/>
  <c r="G259" i="40"/>
  <c r="G805" i="57"/>
  <c r="G631" i="40"/>
  <c r="C215" i="56"/>
  <c r="D141" i="58"/>
  <c r="E511" i="54"/>
  <c r="D680" i="40"/>
  <c r="G384" i="54"/>
  <c r="G754" i="40"/>
  <c r="G1190" i="40"/>
  <c r="D106" i="40"/>
  <c r="F1064" i="57"/>
  <c r="F1057" i="54"/>
  <c r="E790" i="56"/>
  <c r="D1061" i="40"/>
  <c r="E580" i="40"/>
  <c r="G344" i="57"/>
  <c r="E798" i="40"/>
  <c r="F979" i="40"/>
  <c r="C761" i="40"/>
  <c r="C547" i="57"/>
  <c r="E139" i="57"/>
  <c r="C823" i="58"/>
  <c r="G784" i="40"/>
  <c r="E702" i="58"/>
  <c r="C246" i="54"/>
  <c r="C1064" i="57"/>
  <c r="E698" i="58"/>
  <c r="G554" i="57"/>
  <c r="E383" i="57"/>
  <c r="F388" i="40"/>
  <c r="F784" i="40"/>
  <c r="C547" i="56"/>
  <c r="D819" i="40"/>
  <c r="F1014" i="58"/>
  <c r="F887" i="40"/>
  <c r="G809" i="54"/>
  <c r="G546" i="57"/>
  <c r="C955" i="58"/>
  <c r="F370" i="40"/>
  <c r="D376" i="57"/>
  <c r="C118" i="57"/>
  <c r="E1055" i="54"/>
  <c r="F1147" i="57"/>
  <c r="G808" i="57"/>
  <c r="F239" i="58"/>
  <c r="D765" i="57"/>
  <c r="E159" i="57"/>
  <c r="C983" i="54"/>
  <c r="D453" i="57"/>
  <c r="D926" i="54"/>
  <c r="D119" i="40"/>
  <c r="E750" i="58"/>
  <c r="G285" i="40"/>
  <c r="C1167" i="56"/>
  <c r="E308" i="56"/>
  <c r="C959" i="57"/>
  <c r="G596" i="40"/>
  <c r="D207" i="57"/>
  <c r="G767" i="57"/>
  <c r="F915" i="40"/>
  <c r="F705" i="54"/>
  <c r="G670" i="40"/>
  <c r="F235" i="58"/>
  <c r="G1087" i="56"/>
  <c r="C939" i="54"/>
  <c r="C1135" i="58"/>
  <c r="F677" i="40"/>
  <c r="C249" i="40"/>
  <c r="F392" i="57"/>
  <c r="D308" i="40"/>
  <c r="E886" i="54"/>
  <c r="E901" i="58"/>
  <c r="D184" i="58"/>
  <c r="E1064" i="56"/>
  <c r="D1086" i="40"/>
  <c r="F1023" i="58"/>
  <c r="D619" i="40"/>
  <c r="F463" i="40"/>
  <c r="G398" i="40"/>
  <c r="G204" i="40"/>
  <c r="C1147" i="40"/>
  <c r="C1028" i="40"/>
  <c r="E861" i="40"/>
  <c r="D204" i="58"/>
  <c r="G1100" i="58"/>
  <c r="D714" i="54"/>
  <c r="E41" i="57"/>
  <c r="C652" i="57"/>
  <c r="G59" i="57"/>
  <c r="C292" i="58"/>
  <c r="E927" i="54"/>
  <c r="G329" i="54"/>
  <c r="E1143" i="57"/>
  <c r="G960" i="54"/>
  <c r="F89" i="57"/>
  <c r="G1119" i="54"/>
  <c r="C599" i="58"/>
  <c r="E301" i="40"/>
  <c r="C1126" i="54"/>
  <c r="C958" i="40"/>
  <c r="C1139" i="40"/>
  <c r="E373" i="40"/>
  <c r="E1165" i="40"/>
  <c r="E1008" i="57"/>
  <c r="G208" i="57"/>
  <c r="E764" i="58"/>
  <c r="G1108" i="56"/>
  <c r="E87" i="58"/>
  <c r="E907" i="54"/>
  <c r="E295" i="56"/>
  <c r="C1116" i="56"/>
  <c r="F1134" i="57"/>
  <c r="D808" i="57"/>
  <c r="E738" i="40"/>
  <c r="E1134" i="57"/>
  <c r="D441" i="58"/>
  <c r="F686" i="58"/>
  <c r="D599" i="58"/>
  <c r="E984" i="58"/>
  <c r="E1196" i="54"/>
  <c r="D163" i="54"/>
  <c r="C831" i="56"/>
  <c r="D289" i="57"/>
  <c r="F124" i="40"/>
  <c r="G1148" i="57"/>
  <c r="G570" i="57"/>
  <c r="E939" i="58"/>
  <c r="E1031" i="57"/>
  <c r="G1080" i="54"/>
  <c r="C1169" i="40"/>
  <c r="D896" i="57"/>
  <c r="C206" i="58"/>
  <c r="C816" i="58"/>
  <c r="C385" i="57"/>
  <c r="G1029" i="40"/>
  <c r="G875" i="58"/>
  <c r="E333" i="56"/>
  <c r="D362" i="56"/>
  <c r="D507" i="40"/>
  <c r="C514" i="58"/>
  <c r="F807" i="40"/>
  <c r="G1055" i="58"/>
  <c r="C839" i="40"/>
  <c r="E944" i="58"/>
  <c r="E1094" i="57"/>
  <c r="D140" i="58"/>
  <c r="F967" i="56"/>
  <c r="F699" i="57"/>
  <c r="G60" i="54"/>
  <c r="E276" i="57"/>
  <c r="D41" i="57"/>
  <c r="E987" i="54"/>
  <c r="D869" i="57"/>
  <c r="G464" i="57"/>
  <c r="C849" i="40"/>
  <c r="G452" i="40"/>
  <c r="F365" i="40"/>
  <c r="D149" i="40"/>
  <c r="G791" i="54"/>
  <c r="G761" i="40"/>
  <c r="E243" i="40"/>
  <c r="E941" i="40"/>
  <c r="E623" i="57"/>
  <c r="F528" i="40"/>
  <c r="F459" i="56"/>
  <c r="E549" i="58"/>
  <c r="G622" i="40"/>
  <c r="C657" i="40"/>
  <c r="C1096" i="57"/>
  <c r="D976" i="54"/>
  <c r="D901" i="40"/>
  <c r="E813" i="40"/>
  <c r="D30" i="54"/>
  <c r="G778" i="58"/>
  <c r="C113" i="58"/>
  <c r="G1102" i="40"/>
  <c r="E694" i="57"/>
  <c r="G769" i="56"/>
  <c r="E311" i="56"/>
  <c r="E780" i="40"/>
  <c r="E1021" i="58"/>
  <c r="C1104" i="58"/>
  <c r="C685" i="54"/>
  <c r="G340" i="54"/>
  <c r="F948" i="57"/>
  <c r="F750" i="58"/>
  <c r="F850" i="54"/>
  <c r="D138" i="58"/>
  <c r="E672" i="58"/>
  <c r="C421" i="58"/>
  <c r="C759" i="40"/>
  <c r="E458" i="57"/>
  <c r="F663" i="40"/>
  <c r="E813" i="56"/>
  <c r="F282" i="58"/>
  <c r="G1050" i="54"/>
  <c r="F107" i="58"/>
  <c r="F268" i="40"/>
  <c r="F234" i="58"/>
  <c r="C882" i="58"/>
  <c r="F884" i="56"/>
  <c r="D399" i="58"/>
  <c r="E697" i="58"/>
  <c r="D361" i="40"/>
  <c r="C457" i="40"/>
  <c r="G460" i="40"/>
  <c r="F817" i="58"/>
  <c r="C763" i="40"/>
  <c r="E1154" i="56"/>
  <c r="F934" i="54"/>
  <c r="E88" i="58"/>
  <c r="F929" i="40"/>
  <c r="G189" i="57"/>
  <c r="E546" i="40"/>
  <c r="F695" i="40"/>
  <c r="E206" i="58"/>
  <c r="F1035" i="40"/>
  <c r="C355" i="57"/>
  <c r="C781" i="57"/>
  <c r="F919" i="40"/>
  <c r="D458" i="56"/>
  <c r="D1065" i="40"/>
  <c r="E310" i="40"/>
  <c r="C1053" i="57"/>
  <c r="E443" i="54"/>
  <c r="D733" i="40"/>
  <c r="F71" i="57"/>
  <c r="G791" i="40"/>
  <c r="F624" i="40"/>
  <c r="D567" i="57"/>
  <c r="C19" i="58"/>
  <c r="F704" i="56"/>
  <c r="D861" i="40"/>
  <c r="F679" i="57"/>
  <c r="E417" i="40"/>
  <c r="G1093" i="56"/>
  <c r="E596" i="57"/>
  <c r="E130" i="57"/>
  <c r="F207" i="40"/>
  <c r="G690" i="40"/>
  <c r="F905" i="57"/>
  <c r="E372" i="54"/>
  <c r="D812" i="58"/>
  <c r="D678" i="40"/>
  <c r="G626" i="40"/>
  <c r="G1096" i="54"/>
  <c r="E416" i="58"/>
  <c r="D233" i="40"/>
  <c r="D948" i="56"/>
  <c r="D384" i="58"/>
  <c r="F883" i="54"/>
  <c r="D195" i="57"/>
  <c r="C660" i="40"/>
  <c r="E173" i="56"/>
  <c r="F380" i="40"/>
  <c r="C242" i="57"/>
  <c r="D363" i="40"/>
  <c r="G431" i="56"/>
  <c r="D402" i="58"/>
  <c r="E1056" i="54"/>
  <c r="G944" i="57"/>
  <c r="C890" i="57"/>
  <c r="F729" i="58"/>
  <c r="G696" i="40"/>
  <c r="D631" i="40"/>
  <c r="F247" i="40"/>
  <c r="E411" i="58"/>
  <c r="G341" i="54"/>
  <c r="G172" i="57"/>
  <c r="E1047" i="57"/>
  <c r="E48" i="40"/>
  <c r="D1079" i="57"/>
  <c r="F1107" i="40"/>
  <c r="F244" i="58"/>
  <c r="E1170" i="40"/>
  <c r="F224" i="57"/>
  <c r="D714" i="40"/>
  <c r="G531" i="56"/>
  <c r="G923" i="57"/>
  <c r="D761" i="58"/>
  <c r="G1199" i="40"/>
  <c r="G170" i="57"/>
  <c r="F63" i="57"/>
  <c r="C1026" i="58"/>
  <c r="G641" i="56"/>
  <c r="E422" i="57"/>
  <c r="F218" i="58"/>
  <c r="E1118" i="57"/>
  <c r="F988" i="40"/>
  <c r="G565" i="56"/>
  <c r="D837" i="58"/>
  <c r="C1047" i="54"/>
  <c r="E145" i="57"/>
  <c r="F24" i="40"/>
  <c r="C802" i="40"/>
  <c r="C942" i="40"/>
  <c r="F331" i="40"/>
  <c r="C834" i="40"/>
  <c r="G1107" i="54"/>
  <c r="G1045" i="56"/>
  <c r="F878" i="58"/>
  <c r="F1064" i="40"/>
  <c r="G94" i="58"/>
  <c r="C698" i="57"/>
  <c r="C197" i="57"/>
  <c r="F30" i="40"/>
  <c r="F985" i="58"/>
  <c r="C888" i="57"/>
  <c r="C152" i="57"/>
  <c r="D384" i="40"/>
  <c r="F717" i="57"/>
  <c r="D355" i="57"/>
  <c r="F714" i="40"/>
  <c r="E289" i="54"/>
  <c r="F177" i="40"/>
  <c r="D1054" i="40"/>
  <c r="D279" i="56"/>
  <c r="E202" i="54"/>
  <c r="F1070" i="57"/>
  <c r="C277" i="54"/>
  <c r="G606" i="56"/>
  <c r="D57" i="56"/>
  <c r="F626" i="58"/>
  <c r="C730" i="58"/>
  <c r="E838" i="57"/>
  <c r="D1022" i="54"/>
  <c r="E345" i="57"/>
  <c r="D1177" i="54"/>
  <c r="G569" i="58"/>
  <c r="E421" i="54"/>
  <c r="D1054" i="54"/>
  <c r="F570" i="57"/>
  <c r="C837" i="57"/>
  <c r="C60" i="58"/>
  <c r="G107" i="58"/>
  <c r="E1013" i="56"/>
  <c r="G911" i="57"/>
  <c r="F759" i="57"/>
  <c r="F937" i="40"/>
  <c r="C705" i="40"/>
  <c r="E1110" i="57"/>
  <c r="G965" i="54"/>
  <c r="C1164" i="57"/>
  <c r="C513" i="40"/>
  <c r="D56" i="56"/>
  <c r="D1012" i="54"/>
  <c r="D531" i="58"/>
  <c r="G747" i="57"/>
  <c r="D800" i="57"/>
  <c r="G146" i="57"/>
  <c r="C37" i="40"/>
  <c r="G1198" i="58"/>
  <c r="E914" i="54"/>
  <c r="F703" i="58"/>
  <c r="E1105" i="57"/>
  <c r="E683" i="54"/>
  <c r="F709" i="40"/>
  <c r="E640" i="40"/>
  <c r="E898" i="57"/>
  <c r="F208" i="40"/>
  <c r="G539" i="58"/>
  <c r="G804" i="40"/>
  <c r="D32" i="40"/>
  <c r="G1152" i="54"/>
  <c r="C1156" i="40"/>
  <c r="D1152" i="54"/>
  <c r="E777" i="57"/>
  <c r="D203" i="40"/>
  <c r="E844" i="40"/>
  <c r="D820" i="58"/>
  <c r="F242" i="54"/>
  <c r="D1028" i="40"/>
  <c r="C1167" i="40"/>
  <c r="D891" i="57"/>
  <c r="D449" i="57"/>
  <c r="F859" i="56"/>
  <c r="D862" i="56"/>
  <c r="C641" i="40"/>
  <c r="D905" i="40"/>
  <c r="C1104" i="57"/>
  <c r="C178" i="54"/>
  <c r="E1185" i="40"/>
  <c r="E1081" i="40"/>
  <c r="G805" i="40"/>
  <c r="F77" i="40"/>
  <c r="F1156" i="57"/>
  <c r="C348" i="40"/>
  <c r="D203" i="57"/>
  <c r="G672" i="40"/>
  <c r="G399" i="54"/>
  <c r="D940" i="57"/>
  <c r="F144" i="57"/>
  <c r="E765" i="56"/>
  <c r="F1148" i="58"/>
  <c r="C981" i="40"/>
  <c r="G728" i="40"/>
  <c r="C897" i="40"/>
  <c r="D853" i="54"/>
  <c r="G991" i="54"/>
  <c r="F297" i="57"/>
  <c r="G440" i="58"/>
  <c r="C1041" i="56"/>
  <c r="E67" i="57"/>
  <c r="F157" i="40"/>
  <c r="D348" i="40"/>
  <c r="D101" i="54"/>
  <c r="C259" i="40"/>
  <c r="D156" i="40"/>
  <c r="E259" i="57"/>
  <c r="G96" i="40"/>
  <c r="C192" i="57"/>
  <c r="G557" i="57"/>
  <c r="C32" i="58"/>
  <c r="G738" i="54"/>
  <c r="E986" i="54"/>
  <c r="F181" i="40"/>
  <c r="G1084" i="40"/>
  <c r="G591" i="54"/>
  <c r="G908" i="58"/>
  <c r="F670" i="58"/>
  <c r="G1094" i="40"/>
  <c r="C803" i="54"/>
  <c r="C263" i="40"/>
  <c r="D843" i="57"/>
  <c r="C59" i="54"/>
  <c r="D731" i="57"/>
  <c r="G963" i="40"/>
  <c r="F442" i="58"/>
  <c r="D121" i="40"/>
  <c r="D747" i="54"/>
  <c r="G974" i="58"/>
  <c r="D153" i="54"/>
  <c r="C25" i="57"/>
  <c r="D332" i="57"/>
  <c r="C330" i="40"/>
  <c r="D137" i="58"/>
  <c r="F99" i="58"/>
  <c r="G1054" i="56"/>
  <c r="G26" i="57"/>
  <c r="D569" i="40"/>
  <c r="C987" i="57"/>
  <c r="E550" i="58"/>
  <c r="G147" i="57"/>
  <c r="C547" i="54"/>
  <c r="C974" i="56"/>
  <c r="E696" i="54"/>
  <c r="E126" i="40"/>
  <c r="G964" i="54"/>
  <c r="F37" i="58"/>
  <c r="D1141" i="40"/>
  <c r="F1028" i="58"/>
  <c r="G188" i="57"/>
  <c r="C412" i="58"/>
  <c r="F609" i="58"/>
  <c r="D850" i="57"/>
  <c r="F343" i="40"/>
  <c r="F735" i="56"/>
  <c r="C1097" i="40"/>
  <c r="G396" i="40"/>
  <c r="E1017" i="40"/>
  <c r="F678" i="58"/>
  <c r="D1046" i="57"/>
  <c r="C912" i="40"/>
  <c r="G234" i="54"/>
  <c r="G1148" i="54"/>
  <c r="E353" i="40"/>
  <c r="F917" i="54"/>
  <c r="F62" i="40"/>
  <c r="G379" i="58"/>
  <c r="C452" i="56"/>
  <c r="F25" i="40"/>
  <c r="D620" i="58"/>
  <c r="G154" i="40"/>
  <c r="E821" i="54"/>
  <c r="G740" i="40"/>
  <c r="G966" i="58"/>
  <c r="E236" i="57"/>
  <c r="F396" i="58"/>
  <c r="G98" i="58"/>
  <c r="E385" i="57"/>
  <c r="G755" i="40"/>
  <c r="G618" i="56"/>
  <c r="F912" i="57"/>
  <c r="C691" i="54"/>
  <c r="E997" i="58"/>
  <c r="C245" i="40"/>
  <c r="E806" i="58"/>
  <c r="D519" i="57"/>
  <c r="G786" i="58"/>
  <c r="D1101" i="40"/>
  <c r="C655" i="40"/>
  <c r="D1021" i="58"/>
  <c r="G619" i="54"/>
  <c r="G208" i="40"/>
  <c r="E1130" i="54"/>
  <c r="C713" i="57"/>
  <c r="D1047" i="54"/>
  <c r="D1087" i="40"/>
  <c r="C145" i="58"/>
  <c r="G153" i="57"/>
  <c r="G1158" i="40"/>
  <c r="F741" i="40"/>
  <c r="D193" i="58"/>
  <c r="D1125" i="57"/>
  <c r="D962" i="57"/>
  <c r="E1089" i="54"/>
  <c r="G138" i="56"/>
  <c r="D824" i="54"/>
  <c r="D568" i="40"/>
  <c r="F263" i="40"/>
  <c r="C47" i="40"/>
  <c r="C1198" i="40"/>
  <c r="E1073" i="40"/>
  <c r="G899" i="40"/>
  <c r="F1025" i="54"/>
  <c r="C260" i="56"/>
  <c r="C144" i="58"/>
  <c r="E1192" i="40"/>
  <c r="F798" i="40"/>
  <c r="G695" i="57"/>
  <c r="D1072" i="40"/>
  <c r="G1052" i="57"/>
  <c r="G802" i="57"/>
  <c r="D940" i="54"/>
  <c r="D185" i="57"/>
  <c r="D403" i="57"/>
  <c r="G1072" i="57"/>
  <c r="G631" i="54"/>
  <c r="F916" i="57"/>
  <c r="C1186" i="40"/>
  <c r="F385" i="40"/>
  <c r="G715" i="57"/>
  <c r="G619" i="40"/>
  <c r="E743" i="57"/>
  <c r="F663" i="57"/>
  <c r="G798" i="54"/>
  <c r="C215" i="57"/>
  <c r="D597" i="40"/>
  <c r="C226" i="56"/>
  <c r="C112" i="57"/>
  <c r="F300" i="40"/>
  <c r="G462" i="58"/>
  <c r="D220" i="40"/>
  <c r="C1137" i="58"/>
  <c r="E1059" i="54"/>
  <c r="G725" i="54"/>
  <c r="F866" i="57"/>
  <c r="C746" i="40"/>
  <c r="F1106" i="57"/>
  <c r="F904" i="58"/>
  <c r="F782" i="58"/>
  <c r="C1141" i="58"/>
  <c r="G791" i="57"/>
  <c r="F464" i="58"/>
  <c r="D781" i="57"/>
  <c r="D930" i="57"/>
  <c r="F402" i="57"/>
  <c r="E47" i="54"/>
  <c r="F153" i="40"/>
  <c r="F688" i="58"/>
  <c r="G811" i="58"/>
  <c r="C1064" i="40"/>
  <c r="C1155" i="40"/>
  <c r="F1134" i="40"/>
  <c r="D784" i="57"/>
  <c r="F718" i="58"/>
  <c r="D827" i="57"/>
  <c r="E890" i="58"/>
  <c r="E1080" i="58"/>
  <c r="E692" i="40"/>
  <c r="E776" i="57"/>
  <c r="C120" i="40"/>
  <c r="D1153" i="58"/>
  <c r="D301" i="56"/>
  <c r="G450" i="54"/>
  <c r="E841" i="40"/>
  <c r="D218" i="54"/>
  <c r="C674" i="54"/>
  <c r="F417" i="58"/>
  <c r="C226" i="54"/>
  <c r="G1106" i="58"/>
  <c r="E725" i="58"/>
  <c r="C539" i="57"/>
  <c r="E25" i="58"/>
  <c r="F684" i="57"/>
  <c r="C847" i="40"/>
  <c r="C756" i="57"/>
  <c r="G258" i="40"/>
  <c r="E224" i="40"/>
  <c r="E589" i="58"/>
  <c r="D215" i="57"/>
  <c r="F1160" i="40"/>
  <c r="C1110" i="58"/>
  <c r="D1100" i="58"/>
  <c r="C858" i="40"/>
  <c r="D1055" i="54"/>
  <c r="D777" i="57"/>
  <c r="D1046" i="54"/>
  <c r="F509" i="40"/>
  <c r="F932" i="40"/>
  <c r="D1062" i="57"/>
  <c r="C1122" i="57"/>
  <c r="C116" i="40"/>
  <c r="E969" i="57"/>
  <c r="C598" i="40"/>
  <c r="C1072" i="40"/>
  <c r="E308" i="40"/>
  <c r="D540" i="57"/>
  <c r="G719" i="58"/>
  <c r="G600" i="57"/>
  <c r="D372" i="40"/>
  <c r="C93" i="58"/>
  <c r="C759" i="54"/>
  <c r="C176" i="40"/>
  <c r="F40" i="58"/>
  <c r="C736" i="40"/>
  <c r="D762" i="54"/>
  <c r="E985" i="57"/>
  <c r="G1028" i="57"/>
  <c r="D1166" i="58"/>
  <c r="G1174" i="58"/>
  <c r="E354" i="58"/>
  <c r="C930" i="58"/>
  <c r="G426" i="40"/>
  <c r="C861" i="40"/>
  <c r="G410" i="57"/>
  <c r="E579" i="40"/>
  <c r="E803" i="40"/>
  <c r="C431" i="40"/>
  <c r="G151" i="57"/>
  <c r="E190" i="54"/>
  <c r="G1026" i="40"/>
  <c r="C351" i="57"/>
  <c r="E139" i="40"/>
  <c r="D592" i="57"/>
  <c r="E344" i="57"/>
  <c r="C734" i="57"/>
  <c r="D1163" i="54"/>
  <c r="C354" i="58"/>
  <c r="G956" i="58"/>
  <c r="E782" i="57"/>
  <c r="D421" i="58"/>
  <c r="C1126" i="40"/>
  <c r="D858" i="57"/>
  <c r="F1139" i="40"/>
  <c r="C981" i="57"/>
  <c r="E908" i="58"/>
  <c r="G565" i="40"/>
  <c r="F47" i="40"/>
  <c r="C292" i="40"/>
  <c r="G812" i="56"/>
  <c r="E1191" i="56"/>
  <c r="D44" i="40"/>
  <c r="F284" i="57"/>
  <c r="F667" i="40"/>
  <c r="C44" i="57"/>
  <c r="G82" i="57"/>
  <c r="G411" i="57"/>
  <c r="D281" i="40"/>
  <c r="G751" i="40"/>
  <c r="C1014" i="57"/>
  <c r="E699" i="54"/>
  <c r="C723" i="58"/>
  <c r="C446" i="40"/>
  <c r="G409" i="56"/>
  <c r="C169" i="56"/>
  <c r="E132" i="57"/>
  <c r="E73" i="54"/>
  <c r="G94" i="57"/>
  <c r="E36" i="40"/>
  <c r="E1068" i="58"/>
  <c r="F592" i="40"/>
  <c r="E568" i="57"/>
  <c r="C1060" i="54"/>
  <c r="D426" i="40"/>
  <c r="F681" i="58"/>
  <c r="C1051" i="40"/>
  <c r="D686" i="58"/>
  <c r="F451" i="58"/>
  <c r="E537" i="57"/>
  <c r="C363" i="58"/>
  <c r="G842" i="57"/>
  <c r="C305" i="58"/>
  <c r="D284" i="54"/>
  <c r="G81" i="40"/>
  <c r="E641" i="58"/>
  <c r="G24" i="40"/>
  <c r="F221" i="40"/>
  <c r="E244" i="58"/>
  <c r="G1118" i="57"/>
  <c r="D118" i="40"/>
  <c r="D878" i="40"/>
  <c r="G1075" i="57"/>
  <c r="F1000" i="56"/>
  <c r="D874" i="58"/>
  <c r="C1175" i="58"/>
  <c r="C443" i="40"/>
  <c r="E1095" i="40"/>
  <c r="E971" i="40"/>
  <c r="C207" i="57"/>
  <c r="C1192" i="57"/>
  <c r="G1039" i="58"/>
  <c r="C808" i="40"/>
  <c r="G610" i="40"/>
  <c r="D702" i="57"/>
  <c r="F756" i="58"/>
  <c r="D1111" i="40"/>
  <c r="G453" i="58"/>
  <c r="E785" i="54"/>
  <c r="E779" i="40"/>
  <c r="F227" i="57"/>
  <c r="F140" i="57"/>
  <c r="G845" i="40"/>
  <c r="E1176" i="57"/>
  <c r="C632" i="58"/>
  <c r="D882" i="54"/>
  <c r="C354" i="40"/>
  <c r="C820" i="40"/>
  <c r="E1044" i="40"/>
  <c r="F640" i="54"/>
  <c r="F1062" i="40"/>
  <c r="E97" i="58"/>
  <c r="E783" i="58"/>
  <c r="C1157" i="40"/>
  <c r="D390" i="54"/>
  <c r="G269" i="40"/>
  <c r="F1021" i="58"/>
  <c r="G759" i="40"/>
  <c r="E930" i="58"/>
  <c r="D706" i="58"/>
  <c r="G673" i="57"/>
  <c r="C1061" i="54"/>
  <c r="C434" i="57"/>
  <c r="E658" i="54"/>
  <c r="C1132" i="54"/>
  <c r="C971" i="40"/>
  <c r="C740" i="54"/>
  <c r="G718" i="54"/>
  <c r="C88" i="58"/>
  <c r="E866" i="40"/>
  <c r="F193" i="40"/>
  <c r="G60" i="40"/>
  <c r="D605" i="57"/>
  <c r="D218" i="57"/>
  <c r="G744" i="54"/>
  <c r="F1101" i="58"/>
  <c r="D219" i="40"/>
  <c r="D1055" i="40"/>
  <c r="F755" i="40"/>
  <c r="G1028" i="40"/>
  <c r="D1044" i="40"/>
  <c r="C815" i="58"/>
  <c r="G788" i="40"/>
  <c r="F679" i="54"/>
  <c r="E648" i="40"/>
  <c r="D1124" i="57"/>
  <c r="E515" i="40"/>
  <c r="G1111" i="58"/>
  <c r="F141" i="54"/>
  <c r="G613" i="40"/>
  <c r="E442" i="57"/>
  <c r="G809" i="58"/>
  <c r="E910" i="40"/>
  <c r="C451" i="57"/>
  <c r="C49" i="57"/>
  <c r="C695" i="40"/>
  <c r="D592" i="54"/>
  <c r="E1154" i="57"/>
  <c r="G350" i="57"/>
  <c r="F836" i="57"/>
  <c r="G265" i="58"/>
  <c r="C911" i="58"/>
  <c r="D672" i="57"/>
  <c r="E1163" i="57"/>
  <c r="D381" i="58"/>
  <c r="G590" i="56"/>
  <c r="F1006" i="57"/>
  <c r="C1165" i="57"/>
  <c r="F1051" i="40"/>
  <c r="G898" i="56"/>
  <c r="D422" i="54"/>
  <c r="F171" i="57"/>
  <c r="G997" i="58"/>
  <c r="F211" i="54"/>
  <c r="G203" i="54"/>
  <c r="C98" i="57"/>
  <c r="F791" i="40"/>
  <c r="E1068" i="40"/>
  <c r="E377" i="56"/>
  <c r="C622" i="56"/>
  <c r="C206" i="40"/>
  <c r="E756" i="56"/>
  <c r="D1141" i="57"/>
  <c r="C689" i="40"/>
  <c r="F604" i="57"/>
  <c r="F1061" i="40"/>
  <c r="E418" i="40"/>
  <c r="G815" i="40"/>
  <c r="E250" i="40"/>
  <c r="C67" i="57"/>
  <c r="E1168" i="57"/>
  <c r="F244" i="40"/>
  <c r="E275" i="57"/>
  <c r="G642" i="56"/>
  <c r="G1080" i="57"/>
  <c r="E1075" i="40"/>
  <c r="D518" i="57"/>
  <c r="D680" i="58"/>
  <c r="D955" i="40"/>
  <c r="C871" i="57"/>
  <c r="D386" i="57"/>
  <c r="E378" i="57"/>
  <c r="G623" i="54"/>
  <c r="D357" i="56"/>
  <c r="D756" i="57"/>
  <c r="F1144" i="40"/>
  <c r="G549" i="57"/>
  <c r="G642" i="58"/>
  <c r="D107" i="54"/>
  <c r="F833" i="40"/>
  <c r="G803" i="57"/>
  <c r="E1161" i="40"/>
  <c r="F174" i="58"/>
  <c r="G1029" i="58"/>
  <c r="C1009" i="40"/>
  <c r="F566" i="57"/>
  <c r="D1040" i="40"/>
  <c r="F53" i="57"/>
  <c r="D91" i="40"/>
  <c r="E18" i="54"/>
  <c r="E900" i="57"/>
  <c r="F145" i="57"/>
  <c r="E989" i="56"/>
  <c r="E393" i="58"/>
  <c r="D295" i="58"/>
  <c r="G300" i="58"/>
  <c r="D868" i="40"/>
  <c r="G946" i="40"/>
  <c r="E518" i="57"/>
  <c r="C281" i="54"/>
  <c r="D70" i="40"/>
  <c r="C1023" i="40"/>
  <c r="F835" i="40"/>
  <c r="F1069" i="57"/>
  <c r="G1003" i="40"/>
  <c r="G818" i="57"/>
  <c r="C1156" i="57"/>
  <c r="G1052" i="56"/>
  <c r="G407" i="57"/>
  <c r="E1011" i="54"/>
  <c r="G650" i="40"/>
  <c r="G181" i="40"/>
  <c r="F1053" i="40"/>
  <c r="E807" i="40"/>
  <c r="E254" i="40"/>
  <c r="E859" i="58"/>
  <c r="D958" i="57"/>
  <c r="F119" i="54"/>
  <c r="F102" i="40"/>
  <c r="C606" i="56"/>
  <c r="G1109" i="40"/>
  <c r="G247" i="58"/>
  <c r="G1155" i="56"/>
  <c r="D613" i="57"/>
  <c r="C787" i="40"/>
  <c r="G1101" i="58"/>
  <c r="F376" i="58"/>
  <c r="E370" i="56"/>
  <c r="F705" i="40"/>
  <c r="F878" i="54"/>
  <c r="D92" i="57"/>
  <c r="D357" i="40"/>
  <c r="F444" i="57"/>
  <c r="E351" i="40"/>
  <c r="E299" i="54"/>
  <c r="C1130" i="58"/>
  <c r="D96" i="57"/>
  <c r="E1190" i="57"/>
  <c r="D673" i="40"/>
  <c r="F835" i="57"/>
  <c r="F44" i="57"/>
  <c r="C705" i="58"/>
  <c r="E270" i="54"/>
  <c r="D779" i="57"/>
  <c r="F770" i="57"/>
  <c r="E428" i="57"/>
  <c r="F733" i="56"/>
  <c r="D437" i="58"/>
  <c r="C57" i="57"/>
  <c r="C353" i="40"/>
  <c r="G388" i="54"/>
  <c r="C704" i="58"/>
  <c r="F523" i="40"/>
  <c r="C301" i="40"/>
  <c r="F641" i="40"/>
  <c r="F197" i="57"/>
  <c r="E513" i="56"/>
  <c r="F793" i="58"/>
  <c r="G647" i="54"/>
  <c r="E104" i="58"/>
  <c r="E245" i="40"/>
  <c r="E335" i="58"/>
  <c r="C1102" i="54"/>
  <c r="E584" i="57"/>
  <c r="G381" i="40"/>
  <c r="E677" i="54"/>
  <c r="F333" i="40"/>
  <c r="D908" i="54"/>
  <c r="C1036" i="40"/>
  <c r="C621" i="57"/>
  <c r="F1011" i="58"/>
  <c r="F211" i="57"/>
  <c r="E1190" i="54"/>
  <c r="C365" i="57"/>
  <c r="G434" i="40"/>
  <c r="D95" i="40"/>
  <c r="G996" i="40"/>
  <c r="D941" i="58"/>
  <c r="E541" i="40"/>
  <c r="D939" i="58"/>
  <c r="F986" i="40"/>
  <c r="G1086" i="58"/>
  <c r="C655" i="57"/>
  <c r="G734" i="58"/>
  <c r="E676" i="54"/>
  <c r="E1053" i="54"/>
  <c r="G857" i="40"/>
  <c r="E1025" i="40"/>
  <c r="G435" i="40"/>
  <c r="E1129" i="40"/>
  <c r="D580" i="40"/>
  <c r="F950" i="40"/>
  <c r="F995" i="56"/>
  <c r="F813" i="57"/>
  <c r="D952" i="40"/>
  <c r="E363" i="40"/>
  <c r="E791" i="58"/>
  <c r="G402" i="40"/>
  <c r="C756" i="40"/>
  <c r="E447" i="57"/>
  <c r="D135" i="57"/>
  <c r="F1078" i="58"/>
  <c r="G1027" i="58"/>
  <c r="E144" i="58"/>
  <c r="F228" i="56"/>
  <c r="D1005" i="58"/>
  <c r="G339" i="40"/>
  <c r="D342" i="57"/>
  <c r="C1023" i="58"/>
  <c r="G963" i="57"/>
  <c r="C1124" i="40"/>
  <c r="C480" i="56"/>
  <c r="F1079" i="58"/>
  <c r="F135" i="57"/>
  <c r="F463" i="57"/>
  <c r="E264" i="40"/>
  <c r="F789" i="57"/>
  <c r="D534" i="40"/>
  <c r="C921" i="57"/>
  <c r="D632" i="58"/>
  <c r="F1121" i="57"/>
  <c r="C267" i="57"/>
  <c r="D1123" i="40"/>
  <c r="E1014" i="56"/>
  <c r="E860" i="58"/>
  <c r="E1169" i="56"/>
  <c r="E461" i="40"/>
  <c r="D1164" i="56"/>
  <c r="F1193" i="56"/>
  <c r="F177" i="54"/>
  <c r="G1098" i="56"/>
  <c r="D1011" i="58"/>
  <c r="D925" i="56"/>
  <c r="D296" i="40"/>
  <c r="E1174" i="56"/>
  <c r="C457" i="57"/>
  <c r="F517" i="40"/>
  <c r="G123" i="40"/>
  <c r="C794" i="57"/>
  <c r="G307" i="57"/>
  <c r="C513" i="58"/>
  <c r="G875" i="40"/>
  <c r="E65" i="40"/>
  <c r="C789" i="40"/>
  <c r="G760" i="40"/>
  <c r="G746" i="56"/>
  <c r="G688" i="40"/>
  <c r="G120" i="40"/>
  <c r="C169" i="57"/>
  <c r="E655" i="54"/>
  <c r="E523" i="58"/>
  <c r="G605" i="40"/>
  <c r="E766" i="57"/>
  <c r="F1088" i="54"/>
  <c r="C685" i="57"/>
  <c r="D801" i="57"/>
  <c r="D510" i="58"/>
  <c r="G60" i="58"/>
  <c r="F1145" i="40"/>
  <c r="D113" i="56"/>
  <c r="C1126" i="57"/>
  <c r="F643" i="56"/>
  <c r="G995" i="58"/>
  <c r="G960" i="57"/>
  <c r="D1003" i="58"/>
  <c r="F1027" i="58"/>
  <c r="E337" i="58"/>
  <c r="D1131" i="57"/>
  <c r="E576" i="57"/>
  <c r="D47" i="40"/>
  <c r="E978" i="57"/>
  <c r="F956" i="54"/>
  <c r="D160" i="58"/>
  <c r="C567" i="57"/>
  <c r="G1101" i="57"/>
  <c r="D1145" i="57"/>
  <c r="G530" i="58"/>
  <c r="C212" i="40"/>
  <c r="G392" i="40"/>
  <c r="G199" i="40"/>
  <c r="G1146" i="57"/>
  <c r="E61" i="57"/>
  <c r="E1121" i="57"/>
  <c r="D633" i="58"/>
  <c r="D637" i="56"/>
  <c r="C699" i="58"/>
  <c r="G267" i="57"/>
  <c r="C1049" i="57"/>
  <c r="C822" i="40"/>
  <c r="G767" i="58"/>
  <c r="C877" i="57"/>
  <c r="C373" i="40"/>
  <c r="G591" i="58"/>
  <c r="F290" i="40"/>
  <c r="E446" i="58"/>
  <c r="C719" i="58"/>
  <c r="G391" i="40"/>
  <c r="D1076" i="40"/>
  <c r="E445" i="58"/>
  <c r="C326" i="57"/>
  <c r="F48" i="56"/>
  <c r="G507" i="40"/>
  <c r="F737" i="58"/>
  <c r="G1129" i="57"/>
  <c r="E934" i="40"/>
  <c r="E113" i="58"/>
  <c r="E751" i="40"/>
  <c r="C118" i="40"/>
  <c r="G277" i="40"/>
  <c r="C1104" i="54"/>
  <c r="G761" i="56"/>
  <c r="E1052" i="40"/>
  <c r="E184" i="40"/>
  <c r="G415" i="56"/>
  <c r="F1086" i="57"/>
  <c r="F1119" i="58"/>
  <c r="G821" i="58"/>
  <c r="C172" i="40"/>
  <c r="C397" i="57"/>
  <c r="F1167" i="57"/>
  <c r="D633" i="56"/>
  <c r="E878" i="57"/>
  <c r="F706" i="57"/>
  <c r="G881" i="40"/>
  <c r="C948" i="40"/>
  <c r="C776" i="57"/>
  <c r="D970" i="58"/>
  <c r="E39" i="40"/>
  <c r="F886" i="54"/>
  <c r="G81" i="54"/>
  <c r="C551" i="58"/>
  <c r="G741" i="57"/>
  <c r="D377" i="58"/>
  <c r="C725" i="58"/>
  <c r="D351" i="56"/>
  <c r="F976" i="58"/>
  <c r="G233" i="58"/>
  <c r="D929" i="57"/>
  <c r="F150" i="57"/>
  <c r="C989" i="57"/>
  <c r="E558" i="40"/>
  <c r="C897" i="57"/>
  <c r="C286" i="57"/>
  <c r="G545" i="56"/>
  <c r="G191" i="40"/>
  <c r="C777" i="40"/>
  <c r="C1120" i="57"/>
  <c r="E64" i="40"/>
  <c r="D297" i="58"/>
  <c r="F93" i="57"/>
  <c r="G887" i="58"/>
  <c r="F962" i="40"/>
  <c r="G975" i="58"/>
  <c r="G114" i="57"/>
  <c r="F686" i="57"/>
  <c r="F429" i="57"/>
  <c r="G423" i="54"/>
  <c r="C151" i="57"/>
  <c r="D651" i="57"/>
  <c r="C886" i="54"/>
  <c r="F579" i="57"/>
  <c r="G94" i="56"/>
  <c r="D621" i="54"/>
  <c r="E1090" i="58"/>
  <c r="G56" i="57"/>
  <c r="G840" i="57"/>
  <c r="D742" i="40"/>
  <c r="E905" i="54"/>
  <c r="E598" i="58"/>
  <c r="D1087" i="57"/>
  <c r="C1140" i="54"/>
  <c r="E250" i="54"/>
  <c r="D1137" i="58"/>
  <c r="D534" i="57"/>
  <c r="C548" i="54"/>
  <c r="E647" i="54"/>
  <c r="F956" i="56"/>
  <c r="D991" i="57"/>
  <c r="D871" i="57"/>
  <c r="D280" i="54"/>
  <c r="D414" i="57"/>
  <c r="D642" i="54"/>
  <c r="D984" i="58"/>
  <c r="G1045" i="54"/>
  <c r="D609" i="57"/>
  <c r="D89" i="57"/>
  <c r="C464" i="57"/>
  <c r="F1094" i="58"/>
  <c r="F628" i="58"/>
  <c r="C718" i="40"/>
  <c r="G1147" i="57"/>
  <c r="F862" i="40"/>
  <c r="E614" i="40"/>
  <c r="C945" i="40"/>
  <c r="G713" i="54"/>
  <c r="G673" i="58"/>
  <c r="C1060" i="40"/>
  <c r="G1000" i="40"/>
  <c r="C1018" i="57"/>
  <c r="D126" i="54"/>
  <c r="D709" i="58"/>
  <c r="D1094" i="40"/>
  <c r="C114" i="40"/>
  <c r="F985" i="57"/>
  <c r="C762" i="40"/>
  <c r="F652" i="54"/>
  <c r="D619" i="57"/>
  <c r="G291" i="58"/>
  <c r="G622" i="56"/>
  <c r="E363" i="58"/>
  <c r="F712" i="58"/>
  <c r="C996" i="40"/>
  <c r="G609" i="40"/>
  <c r="G794" i="56"/>
  <c r="D335" i="40"/>
  <c r="E106" i="54"/>
  <c r="F875" i="56"/>
  <c r="C372" i="40"/>
  <c r="G311" i="40"/>
  <c r="E413" i="54"/>
  <c r="G126" i="58"/>
  <c r="E1177" i="57"/>
  <c r="G1120" i="40"/>
  <c r="D595" i="58"/>
  <c r="D920" i="57"/>
  <c r="F1082" i="40"/>
  <c r="F416" i="58"/>
  <c r="E303" i="40"/>
  <c r="E936" i="40"/>
  <c r="F441" i="58"/>
  <c r="G153" i="40"/>
  <c r="D406" i="57"/>
  <c r="G726" i="54"/>
  <c r="D409" i="54"/>
  <c r="C1121" i="40"/>
  <c r="C460" i="40"/>
  <c r="D380" i="58"/>
  <c r="D22" i="40"/>
  <c r="C921" i="54"/>
  <c r="C400" i="40"/>
  <c r="D436" i="40"/>
  <c r="G754" i="54"/>
  <c r="D749" i="56"/>
  <c r="C685" i="58"/>
  <c r="C1136" i="57"/>
  <c r="G906" i="40"/>
  <c r="C155" i="58"/>
  <c r="D382" i="58"/>
  <c r="G748" i="58"/>
  <c r="D960" i="57"/>
  <c r="D846" i="56"/>
  <c r="D1039" i="40"/>
  <c r="G1035" i="57"/>
  <c r="C1165" i="56"/>
  <c r="C1160" i="56"/>
  <c r="E216" i="40"/>
  <c r="C616" i="57"/>
  <c r="D1053" i="40"/>
  <c r="G999" i="58"/>
  <c r="D1154" i="58"/>
  <c r="G846" i="40"/>
  <c r="C214" i="40"/>
  <c r="C973" i="40"/>
  <c r="C760" i="57"/>
  <c r="C928" i="57"/>
  <c r="F931" i="40"/>
  <c r="E1081" i="57"/>
  <c r="G512" i="58"/>
  <c r="D413" i="40"/>
  <c r="F709" i="54"/>
  <c r="D396" i="58"/>
  <c r="C1094" i="57"/>
  <c r="C872" i="57"/>
  <c r="G54" i="40"/>
  <c r="D1020" i="40"/>
  <c r="G262" i="40"/>
  <c r="E1012" i="57"/>
  <c r="D781" i="40"/>
  <c r="E879" i="40"/>
  <c r="F169" i="40"/>
  <c r="D518" i="58"/>
  <c r="C456" i="58"/>
  <c r="C961" i="54"/>
  <c r="G418" i="40"/>
  <c r="E375" i="40"/>
  <c r="F245" i="58"/>
  <c r="E747" i="40"/>
  <c r="G1140" i="40"/>
  <c r="G734" i="54"/>
  <c r="D198" i="58"/>
  <c r="G1118" i="40"/>
  <c r="D1012" i="40"/>
  <c r="D527" i="40"/>
  <c r="F931" i="57"/>
  <c r="C606" i="58"/>
  <c r="D999" i="58"/>
  <c r="X189" i="58" l="1"/>
  <c r="N67" i="22" s="1"/>
  <c r="Z168" i="40"/>
  <c r="X57" i="22" s="1"/>
  <c r="Z722" i="54"/>
  <c r="Z709" i="54"/>
  <c r="W213" i="40"/>
  <c r="C76" i="22" s="1"/>
  <c r="X1154" i="58"/>
  <c r="N271" i="22" s="1"/>
  <c r="CC105" i="22" s="1"/>
  <c r="Y214" i="40"/>
  <c r="Q77" i="22" s="1"/>
  <c r="W1155" i="56"/>
  <c r="E272" i="22" s="1"/>
  <c r="BN106" i="22" s="1"/>
  <c r="X374" i="54"/>
  <c r="K132" i="22" s="1"/>
  <c r="AA148" i="40"/>
  <c r="AE52" i="22" s="1"/>
  <c r="Y1177" i="57"/>
  <c r="T278" i="22" s="1"/>
  <c r="W370" i="40"/>
  <c r="C128" i="22" s="1"/>
  <c r="AA609" i="40"/>
  <c r="AA619" i="40"/>
  <c r="Z811" i="57"/>
  <c r="AA247" i="22" s="1"/>
  <c r="X722" i="58"/>
  <c r="X709" i="58"/>
  <c r="AA711" i="54"/>
  <c r="AF215" i="22" s="1"/>
  <c r="AT136" i="22" s="1"/>
  <c r="X619" i="57"/>
  <c r="X609" i="57"/>
  <c r="Y647" i="54"/>
  <c r="Y660" i="54"/>
  <c r="X534" i="57"/>
  <c r="X541" i="57"/>
  <c r="Y591" i="58"/>
  <c r="U187" i="22" s="1"/>
  <c r="Y809" i="54"/>
  <c r="R245" i="22" s="1"/>
  <c r="X612" i="54"/>
  <c r="K193" i="22" s="1"/>
  <c r="X296" i="58"/>
  <c r="N110" i="22" s="1"/>
  <c r="AA545" i="56"/>
  <c r="AG161" i="22" s="1"/>
  <c r="BP94" i="22" s="1"/>
  <c r="AA234" i="58"/>
  <c r="AI86" i="22" s="1"/>
  <c r="X372" i="58"/>
  <c r="N130" i="22" s="1"/>
  <c r="W548" i="58"/>
  <c r="G164" i="22" s="1"/>
  <c r="Y23" i="40"/>
  <c r="Q15" i="22" s="1"/>
  <c r="AA804" i="40"/>
  <c r="AE240" i="22" s="1"/>
  <c r="Z657" i="57"/>
  <c r="AA211" i="22" s="1"/>
  <c r="W170" i="40"/>
  <c r="C59" i="22" s="1"/>
  <c r="W113" i="40"/>
  <c r="C41" i="22" s="1"/>
  <c r="Y111" i="58"/>
  <c r="U39" i="22" s="1"/>
  <c r="Z718" i="58"/>
  <c r="AB222" i="22" s="1"/>
  <c r="AA515" i="40"/>
  <c r="AA507" i="40"/>
  <c r="Z29" i="56"/>
  <c r="Z26" i="56"/>
  <c r="Z18" i="22" s="1"/>
  <c r="W714" i="58"/>
  <c r="G218" i="22" s="1"/>
  <c r="Z279" i="40"/>
  <c r="X107" i="22" s="1"/>
  <c r="W1019" i="57"/>
  <c r="F257" i="22" s="1"/>
  <c r="AA260" i="57"/>
  <c r="AH98" i="22" s="1"/>
  <c r="W215" i="40"/>
  <c r="C78" i="22" s="1"/>
  <c r="Y576" i="57"/>
  <c r="T180" i="22" s="1"/>
  <c r="X1028" i="57"/>
  <c r="M265" i="22" s="1"/>
  <c r="X1009" i="58"/>
  <c r="X1004" i="58"/>
  <c r="AA995" i="58"/>
  <c r="AA998" i="58"/>
  <c r="X111" i="56"/>
  <c r="L39" i="22" s="1"/>
  <c r="AA55" i="58"/>
  <c r="AI23" i="22" s="1"/>
  <c r="AW24" i="22" s="1"/>
  <c r="AW81" i="22" s="1"/>
  <c r="Y512" i="58"/>
  <c r="U152" i="22" s="1"/>
  <c r="W168" i="57"/>
  <c r="F57" i="22" s="1"/>
  <c r="AA117" i="40"/>
  <c r="AE45" i="22" s="1"/>
  <c r="Y57" i="40"/>
  <c r="Q25" i="22" s="1"/>
  <c r="AA115" i="40"/>
  <c r="AE43" i="22" s="1"/>
  <c r="Y1180" i="56"/>
  <c r="Y1174" i="56"/>
  <c r="X299" i="40"/>
  <c r="J113" i="22" s="1"/>
  <c r="W260" i="57"/>
  <c r="F98" i="22" s="1"/>
  <c r="X541" i="40"/>
  <c r="X534" i="40"/>
  <c r="X327" i="57"/>
  <c r="M121" i="22" s="1"/>
  <c r="Y153" i="58"/>
  <c r="Y144" i="58"/>
  <c r="Z800" i="57"/>
  <c r="AA236" i="22" s="1"/>
  <c r="Z998" i="56"/>
  <c r="Z995" i="56"/>
  <c r="X577" i="40"/>
  <c r="J181" i="22" s="1"/>
  <c r="Y538" i="40"/>
  <c r="Q158" i="22" s="1"/>
  <c r="X810" i="58"/>
  <c r="N246" i="22" s="1"/>
  <c r="Y1190" i="54"/>
  <c r="Y1193" i="54"/>
  <c r="Z211" i="57"/>
  <c r="Z222" i="57"/>
  <c r="W612" i="57"/>
  <c r="F193" i="22" s="1"/>
  <c r="AA660" i="54"/>
  <c r="AA647" i="54"/>
  <c r="Z192" i="57"/>
  <c r="AA70" i="22" s="1"/>
  <c r="W302" i="40"/>
  <c r="C116" i="22" s="1"/>
  <c r="Z512" i="40"/>
  <c r="X152" i="22" s="1"/>
  <c r="W655" i="58"/>
  <c r="G209" i="22" s="1"/>
  <c r="W54" i="57"/>
  <c r="F22" i="22" s="1"/>
  <c r="W651" i="58"/>
  <c r="G205" i="22" s="1"/>
  <c r="Y1190" i="57"/>
  <c r="Y1193" i="57"/>
  <c r="X90" i="57"/>
  <c r="M34" i="22" s="1"/>
  <c r="Z651" i="40"/>
  <c r="X205" i="22" s="1"/>
  <c r="Y377" i="56"/>
  <c r="S135" i="22" s="1"/>
  <c r="Z91" i="40"/>
  <c r="X35" i="22" s="1"/>
  <c r="Y254" i="40"/>
  <c r="Y264" i="40"/>
  <c r="AA1009" i="40"/>
  <c r="AA1004" i="40"/>
  <c r="AA298" i="58"/>
  <c r="AI112" i="22" s="1"/>
  <c r="X305" i="58"/>
  <c r="X295" i="58"/>
  <c r="Z146" i="57"/>
  <c r="AA50" i="22" s="1"/>
  <c r="Y18" i="54"/>
  <c r="Z56" i="57"/>
  <c r="AA24" i="22" s="1"/>
  <c r="Z566" i="57"/>
  <c r="AA174" i="22" s="1"/>
  <c r="Y276" i="57"/>
  <c r="T104" i="22" s="1"/>
  <c r="W194" i="40"/>
  <c r="C72" i="22" s="1"/>
  <c r="Y372" i="56"/>
  <c r="S130" i="22" s="1"/>
  <c r="AA193" i="54"/>
  <c r="AF71" i="22" s="1"/>
  <c r="Z211" i="54"/>
  <c r="Z222" i="54"/>
  <c r="AA589" i="56"/>
  <c r="AA595" i="56"/>
  <c r="Y1154" i="57"/>
  <c r="T271" i="22" s="1"/>
  <c r="BW105" i="22" s="1"/>
  <c r="Z118" i="54"/>
  <c r="Y46" i="22" s="1"/>
  <c r="Y509" i="40"/>
  <c r="Q149" i="22" s="1"/>
  <c r="AA55" i="40"/>
  <c r="AE23" i="22" s="1"/>
  <c r="AS24" i="22" s="1"/>
  <c r="AS81" i="22" s="1"/>
  <c r="W89" i="58"/>
  <c r="G33" i="22" s="1"/>
  <c r="X657" i="58"/>
  <c r="N211" i="22" s="1"/>
  <c r="AA759" i="40"/>
  <c r="AA763" i="40"/>
  <c r="Y88" i="58"/>
  <c r="U32" i="22" s="1"/>
  <c r="Z637" i="54"/>
  <c r="Y199" i="22" s="1"/>
  <c r="W350" i="40"/>
  <c r="C125" i="22" s="1"/>
  <c r="Y1176" i="57"/>
  <c r="T277" i="22" s="1"/>
  <c r="X654" i="57"/>
  <c r="M208" i="22" s="1"/>
  <c r="AA610" i="40"/>
  <c r="AE191" i="22" s="1"/>
  <c r="W1175" i="58"/>
  <c r="G276" i="22" s="1"/>
  <c r="X113" i="40"/>
  <c r="J41" i="22" s="1"/>
  <c r="Y537" i="57"/>
  <c r="T157" i="22" s="1"/>
  <c r="Y20" i="40"/>
  <c r="Q12" i="22" s="1"/>
  <c r="Y58" i="54"/>
  <c r="R26" i="22" s="1"/>
  <c r="W168" i="56"/>
  <c r="E57" i="22" s="1"/>
  <c r="AA374" i="56"/>
  <c r="AG132" i="22" s="1"/>
  <c r="AA565" i="40"/>
  <c r="AE173" i="22" s="1"/>
  <c r="BC94" i="22" s="1"/>
  <c r="AV94" i="22" s="1"/>
  <c r="W350" i="58"/>
  <c r="G125" i="22" s="1"/>
  <c r="Y191" i="54"/>
  <c r="R69" i="22" s="1"/>
  <c r="Y350" i="58"/>
  <c r="U125" i="22" s="1"/>
  <c r="AA1174" i="58"/>
  <c r="AA1180" i="58"/>
  <c r="X1156" i="58"/>
  <c r="N273" i="22" s="1"/>
  <c r="CC107" i="22" s="1"/>
  <c r="Y811" i="57"/>
  <c r="T247" i="22" s="1"/>
  <c r="W172" i="40"/>
  <c r="C61" i="22" s="1"/>
  <c r="W759" i="54"/>
  <c r="W763" i="54"/>
  <c r="X370" i="40"/>
  <c r="J128" i="22" s="1"/>
  <c r="AA714" i="58"/>
  <c r="AI218" i="22" s="1"/>
  <c r="AW139" i="22" s="1"/>
  <c r="Y301" i="40"/>
  <c r="Q115" i="22" s="1"/>
  <c r="W591" i="40"/>
  <c r="C187" i="22" s="1"/>
  <c r="Z1155" i="40"/>
  <c r="X272" i="22" s="1"/>
  <c r="BC106" i="22" s="1"/>
  <c r="Y217" i="40"/>
  <c r="Q80" i="22" s="1"/>
  <c r="X302" i="56"/>
  <c r="L116" i="22" s="1"/>
  <c r="X1153" i="58"/>
  <c r="N270" i="22" s="1"/>
  <c r="CC104" i="22" s="1"/>
  <c r="W117" i="40"/>
  <c r="C45" i="22" s="1"/>
  <c r="Z148" i="40"/>
  <c r="X52" i="22" s="1"/>
  <c r="X216" i="40"/>
  <c r="J79" i="22" s="1"/>
  <c r="Z298" i="40"/>
  <c r="X112" i="22" s="1"/>
  <c r="AA712" i="57"/>
  <c r="AH216" i="22" s="1"/>
  <c r="AV137" i="22" s="1"/>
  <c r="Z373" i="40"/>
  <c r="X131" i="22" s="1"/>
  <c r="X175" i="57"/>
  <c r="M64" i="22" s="1"/>
  <c r="W144" i="58"/>
  <c r="W153" i="58"/>
  <c r="W261" i="56"/>
  <c r="E99" i="22" s="1"/>
  <c r="AA808" i="40"/>
  <c r="AE244" i="22" s="1"/>
  <c r="Z259" i="40"/>
  <c r="X97" i="22" s="1"/>
  <c r="AA148" i="57"/>
  <c r="AH52" i="22" s="1"/>
  <c r="W146" i="58"/>
  <c r="G50" i="22" s="1"/>
  <c r="W711" i="57"/>
  <c r="F215" i="22" s="1"/>
  <c r="AA776" i="58"/>
  <c r="AI230" i="22" s="1"/>
  <c r="AW130" i="22" s="1"/>
  <c r="X510" i="57"/>
  <c r="M150" i="22" s="1"/>
  <c r="Y373" i="57"/>
  <c r="T131" i="22" s="1"/>
  <c r="AA145" i="40"/>
  <c r="AE49" i="22" s="1"/>
  <c r="Z59" i="40"/>
  <c r="X27" i="22" s="1"/>
  <c r="AA235" i="54"/>
  <c r="AF87" i="22" s="1"/>
  <c r="Y1018" i="40"/>
  <c r="Y1035" i="40"/>
  <c r="Z609" i="58"/>
  <c r="Z619" i="58"/>
  <c r="AA197" i="57"/>
  <c r="AA188" i="57"/>
  <c r="W547" i="54"/>
  <c r="D163" i="22" s="1"/>
  <c r="W326" i="40"/>
  <c r="C120" i="22" s="1"/>
  <c r="X148" i="54"/>
  <c r="K52" i="22" s="1"/>
  <c r="W259" i="40"/>
  <c r="C97" i="22" s="1"/>
  <c r="AA557" i="57"/>
  <c r="AH169" i="22" s="1"/>
  <c r="BV96" i="22" s="1"/>
  <c r="AA90" i="40"/>
  <c r="AE34" i="22" s="1"/>
  <c r="Y257" i="57"/>
  <c r="T95" i="22" s="1"/>
  <c r="W257" i="40"/>
  <c r="C95" i="22" s="1"/>
  <c r="X348" i="40"/>
  <c r="X353" i="40"/>
  <c r="W1022" i="56"/>
  <c r="E260" i="22" s="1"/>
  <c r="Z296" i="57"/>
  <c r="AA110" i="22" s="1"/>
  <c r="Y760" i="56"/>
  <c r="S226" i="22" s="1"/>
  <c r="Z153" i="57"/>
  <c r="Z144" i="57"/>
  <c r="X193" i="57"/>
  <c r="M71" i="22" s="1"/>
  <c r="W353" i="40"/>
  <c r="W348" i="40"/>
  <c r="AA799" i="40"/>
  <c r="AE235" i="22" s="1"/>
  <c r="X809" i="40"/>
  <c r="J245" i="22" s="1"/>
  <c r="Z233" i="54"/>
  <c r="Y85" i="22" s="1"/>
  <c r="X193" i="40"/>
  <c r="J71" i="22" s="1"/>
  <c r="X1152" i="54"/>
  <c r="K269" i="22" s="1"/>
  <c r="BH103" i="22" s="1"/>
  <c r="AT103" i="22" s="1"/>
  <c r="AA1152" i="54"/>
  <c r="AF269" i="22" s="1"/>
  <c r="BK103" i="22" s="1"/>
  <c r="AW103" i="22" s="1"/>
  <c r="Y637" i="40"/>
  <c r="Q199" i="22" s="1"/>
  <c r="Z722" i="40"/>
  <c r="Z709" i="40"/>
  <c r="Y650" i="54"/>
  <c r="R204" i="22" s="1"/>
  <c r="X511" i="58"/>
  <c r="N151" i="22" s="1"/>
  <c r="W651" i="40"/>
  <c r="C205" i="22" s="1"/>
  <c r="Z763" i="57"/>
  <c r="Z759" i="57"/>
  <c r="W55" i="58"/>
  <c r="G23" i="22" s="1"/>
  <c r="W802" i="57"/>
  <c r="F238" i="22" s="1"/>
  <c r="Z567" i="57"/>
  <c r="AA175" i="22" s="1"/>
  <c r="X1177" i="54"/>
  <c r="K278" i="22" s="1"/>
  <c r="X54" i="56"/>
  <c r="L22" i="22" s="1"/>
  <c r="Z713" i="57"/>
  <c r="AA217" i="22" s="1"/>
  <c r="X371" i="40"/>
  <c r="J129" i="22" s="1"/>
  <c r="Z811" i="58"/>
  <c r="AB247" i="22" s="1"/>
  <c r="W192" i="57"/>
  <c r="F70" i="22" s="1"/>
  <c r="AA1029" i="54"/>
  <c r="AF266" i="22" s="1"/>
  <c r="Y146" i="57"/>
  <c r="T50" i="22" s="1"/>
  <c r="X802" i="58"/>
  <c r="N238" i="22" s="1"/>
  <c r="AA565" i="56"/>
  <c r="AG173" i="22" s="1"/>
  <c r="BQ94" i="22" s="1"/>
  <c r="AA169" i="57"/>
  <c r="AH58" i="22" s="1"/>
  <c r="AA511" i="56"/>
  <c r="AG151" i="22" s="1"/>
  <c r="Z217" i="57"/>
  <c r="AA80" i="22" s="1"/>
  <c r="Z1029" i="40"/>
  <c r="X266" i="22" s="1"/>
  <c r="Y29" i="40"/>
  <c r="Y26" i="40"/>
  <c r="Q18" i="22" s="1"/>
  <c r="AA170" i="57"/>
  <c r="AH59" i="22" s="1"/>
  <c r="Z717" i="58"/>
  <c r="AB221" i="22" s="1"/>
  <c r="W233" i="57"/>
  <c r="F85" i="22" s="1"/>
  <c r="Y174" i="56"/>
  <c r="S63" i="22" s="1"/>
  <c r="X371" i="58"/>
  <c r="N129" i="22" s="1"/>
  <c r="X234" i="40"/>
  <c r="J86" i="22" s="1"/>
  <c r="Y370" i="54"/>
  <c r="R128" i="22" s="1"/>
  <c r="Z809" i="57"/>
  <c r="AA245" i="22" s="1"/>
  <c r="Z655" i="56"/>
  <c r="Z209" i="22" s="1"/>
  <c r="W19" i="58"/>
  <c r="G11" i="22" s="1"/>
  <c r="X1021" i="40"/>
  <c r="J259" i="22" s="1"/>
  <c r="Y194" i="58"/>
  <c r="U72" i="22" s="1"/>
  <c r="Y546" i="40"/>
  <c r="Q162" i="22" s="1"/>
  <c r="AA190" i="57"/>
  <c r="AH68" i="22" s="1"/>
  <c r="Y89" i="58"/>
  <c r="U33" i="22" s="1"/>
  <c r="Y1154" i="56"/>
  <c r="S271" i="22" s="1"/>
  <c r="BP105" i="22" s="1"/>
  <c r="Z235" i="58"/>
  <c r="AB87" i="22" s="1"/>
  <c r="Z277" i="58"/>
  <c r="AB105" i="22" s="1"/>
  <c r="Y800" i="56"/>
  <c r="S236" i="22" s="1"/>
  <c r="W763" i="40"/>
  <c r="W759" i="40"/>
  <c r="Y775" i="40"/>
  <c r="Q229" i="22" s="1"/>
  <c r="W111" i="58"/>
  <c r="G39" i="22" s="1"/>
  <c r="Y800" i="40"/>
  <c r="Q236" i="22" s="1"/>
  <c r="Y810" i="40"/>
  <c r="Q246" i="22" s="1"/>
  <c r="W803" i="40"/>
  <c r="C239" i="22" s="1"/>
  <c r="AA55" i="54"/>
  <c r="AF23" i="22" s="1"/>
  <c r="AT24" i="22" s="1"/>
  <c r="AT81" i="22" s="1"/>
  <c r="X507" i="40"/>
  <c r="X515" i="40"/>
  <c r="W373" i="57"/>
  <c r="F131" i="22" s="1"/>
  <c r="W194" i="58"/>
  <c r="G72" i="22" s="1"/>
  <c r="AA567" i="57"/>
  <c r="AH175" i="22" s="1"/>
  <c r="Y1196" i="54"/>
  <c r="Y1199" i="54"/>
  <c r="Y305" i="56"/>
  <c r="Y295" i="56"/>
  <c r="Y87" i="58"/>
  <c r="U31" i="22" s="1"/>
  <c r="Y302" i="40"/>
  <c r="Q116" i="22" s="1"/>
  <c r="X301" i="40"/>
  <c r="J115" i="22" s="1"/>
  <c r="W238" i="40"/>
  <c r="C90" i="22" s="1"/>
  <c r="Z651" i="54"/>
  <c r="Y205" i="22" s="1"/>
  <c r="W812" i="57"/>
  <c r="F248" i="22" s="1"/>
  <c r="Y301" i="56"/>
  <c r="S115" i="22" s="1"/>
  <c r="W813" i="54"/>
  <c r="D249" i="22" s="1"/>
  <c r="Y149" i="57"/>
  <c r="T53" i="22" s="1"/>
  <c r="X760" i="57"/>
  <c r="M226" i="22" s="1"/>
  <c r="W113" i="57"/>
  <c r="F41" i="22" s="1"/>
  <c r="Z377" i="40"/>
  <c r="X135" i="22" s="1"/>
  <c r="AA546" i="57"/>
  <c r="AH162" i="22" s="1"/>
  <c r="BW95" i="22" s="1"/>
  <c r="W547" i="56"/>
  <c r="E163" i="22" s="1"/>
  <c r="AA561" i="57"/>
  <c r="AA554" i="57"/>
  <c r="W237" i="54"/>
  <c r="D89" i="22" s="1"/>
  <c r="Y654" i="58"/>
  <c r="U208" i="22" s="1"/>
  <c r="W547" i="57"/>
  <c r="F163" i="22" s="1"/>
  <c r="Y577" i="40"/>
  <c r="Q181" i="22" s="1"/>
  <c r="Y777" i="56"/>
  <c r="S231" i="22" s="1"/>
  <c r="Z1020" i="54"/>
  <c r="Y258" i="22" s="1"/>
  <c r="AA1193" i="40"/>
  <c r="AA1190" i="40"/>
  <c r="AA371" i="54"/>
  <c r="Y508" i="54"/>
  <c r="R148" i="22" s="1"/>
  <c r="X118" i="58"/>
  <c r="N46" i="22" s="1"/>
  <c r="AA799" i="57"/>
  <c r="AH235" i="22" s="1"/>
  <c r="AA257" i="40"/>
  <c r="AE95" i="22" s="1"/>
  <c r="W219" i="40"/>
  <c r="C82" i="22" s="1"/>
  <c r="Z558" i="57"/>
  <c r="AA170" i="22" s="1"/>
  <c r="X373" i="56"/>
  <c r="L131" i="22" s="1"/>
  <c r="AA1018" i="40"/>
  <c r="AA1035" i="40"/>
  <c r="W298" i="57"/>
  <c r="F112" i="22" s="1"/>
  <c r="W217" i="57"/>
  <c r="F80" i="22" s="1"/>
  <c r="AA297" i="40"/>
  <c r="AE111" i="22" s="1"/>
  <c r="Z710" i="56"/>
  <c r="Z214" i="22" s="1"/>
  <c r="W713" i="58"/>
  <c r="G217" i="22" s="1"/>
  <c r="X589" i="57"/>
  <c r="X595" i="57"/>
  <c r="W995" i="40"/>
  <c r="W998" i="40"/>
  <c r="AA113" i="40"/>
  <c r="AE41" i="22" s="1"/>
  <c r="Z1151" i="58"/>
  <c r="Z1160" i="58"/>
  <c r="W715" i="40"/>
  <c r="C219" i="22" s="1"/>
  <c r="AA18" i="40"/>
  <c r="Y716" i="54"/>
  <c r="R220" i="22" s="1"/>
  <c r="Y88" i="40"/>
  <c r="Q32" i="22" s="1"/>
  <c r="Z278" i="57"/>
  <c r="AA106" i="22" s="1"/>
  <c r="W566" i="56"/>
  <c r="E174" i="22" s="1"/>
  <c r="AA277" i="40"/>
  <c r="AE105" i="22" s="1"/>
  <c r="Z577" i="54"/>
  <c r="Y181" i="22" s="1"/>
  <c r="Z327" i="57"/>
  <c r="AA121" i="22" s="1"/>
  <c r="Y657" i="40"/>
  <c r="Q211" i="22" s="1"/>
  <c r="AA1196" i="40"/>
  <c r="AA1199" i="40"/>
  <c r="Y375" i="54"/>
  <c r="R133" i="22" s="1"/>
  <c r="Z148" i="58"/>
  <c r="AB52" i="22" s="1"/>
  <c r="AA191" i="57"/>
  <c r="AH69" i="22" s="1"/>
  <c r="W710" i="40"/>
  <c r="C214" i="22" s="1"/>
  <c r="AA259" i="58"/>
  <c r="AI97" i="22" s="1"/>
  <c r="Z637" i="58"/>
  <c r="AB199" i="22" s="1"/>
  <c r="X233" i="56"/>
  <c r="L85" i="22" s="1"/>
  <c r="Y777" i="58"/>
  <c r="U231" i="22" s="1"/>
  <c r="Z212" i="56"/>
  <c r="Z75" i="22" s="1"/>
  <c r="Z59" i="58"/>
  <c r="AB27" i="22" s="1"/>
  <c r="Y589" i="54"/>
  <c r="Y595" i="54"/>
  <c r="Y1177" i="54"/>
  <c r="R278" i="22" s="1"/>
  <c r="AA302" i="40"/>
  <c r="AE116" i="22" s="1"/>
  <c r="X548" i="56"/>
  <c r="L164" i="22" s="1"/>
  <c r="AA57" i="57"/>
  <c r="AH25" i="22" s="1"/>
  <c r="AV26" i="22" s="1"/>
  <c r="AV83" i="22" s="1"/>
  <c r="AA273" i="54"/>
  <c r="AA282" i="54"/>
  <c r="X375" i="58"/>
  <c r="N133" i="22" s="1"/>
  <c r="AA800" i="40"/>
  <c r="AE236" i="22" s="1"/>
  <c r="Z375" i="57"/>
  <c r="AA133" i="22" s="1"/>
  <c r="W995" i="58"/>
  <c r="W998" i="58"/>
  <c r="X58" i="40"/>
  <c r="J26" i="22" s="1"/>
  <c r="W371" i="57"/>
  <c r="F129" i="22" s="1"/>
  <c r="AA87" i="57"/>
  <c r="AH31" i="22" s="1"/>
  <c r="X538" i="40"/>
  <c r="J158" i="22" s="1"/>
  <c r="X1153" i="40"/>
  <c r="J270" i="22" s="1"/>
  <c r="BA104" i="22" s="1"/>
  <c r="Y234" i="40"/>
  <c r="Q86" i="22" s="1"/>
  <c r="Y372" i="58"/>
  <c r="U130" i="22" s="1"/>
  <c r="Y235" i="58"/>
  <c r="U87" i="22" s="1"/>
  <c r="AA512" i="58"/>
  <c r="AI152" i="22" s="1"/>
  <c r="W237" i="57"/>
  <c r="F89" i="22" s="1"/>
  <c r="W233" i="40"/>
  <c r="C85" i="22" s="1"/>
  <c r="AA349" i="40"/>
  <c r="AE124" i="22" s="1"/>
  <c r="AS110" i="22" s="1"/>
  <c r="Y1176" i="58"/>
  <c r="U277" i="22" s="1"/>
  <c r="X760" i="58"/>
  <c r="N226" i="22" s="1"/>
  <c r="Y574" i="58"/>
  <c r="U178" i="22" s="1"/>
  <c r="W21" i="57"/>
  <c r="F13" i="22" s="1"/>
  <c r="W169" i="57"/>
  <c r="F58" i="22" s="1"/>
  <c r="Y170" i="40"/>
  <c r="Q59" i="22" s="1"/>
  <c r="W374" i="40"/>
  <c r="C132" i="22" s="1"/>
  <c r="Z241" i="54"/>
  <c r="Z232" i="54"/>
  <c r="Z194" i="40"/>
  <c r="X72" i="22" s="1"/>
  <c r="Z1177" i="58"/>
  <c r="AB278" i="22" s="1"/>
  <c r="Y1175" i="58"/>
  <c r="U276" i="22" s="1"/>
  <c r="AA172" i="58"/>
  <c r="AI61" i="22" s="1"/>
  <c r="X655" i="57"/>
  <c r="M209" i="22" s="1"/>
  <c r="AA536" i="40"/>
  <c r="AE156" i="22" s="1"/>
  <c r="AZ95" i="22" s="1"/>
  <c r="AS95" i="22" s="1"/>
  <c r="AA555" i="58"/>
  <c r="AI167" i="22" s="1"/>
  <c r="CC94" i="22" s="1"/>
  <c r="Z150" i="40"/>
  <c r="X54" i="22" s="1"/>
  <c r="Z147" i="40"/>
  <c r="X51" i="22" s="1"/>
  <c r="X554" i="58"/>
  <c r="X561" i="58"/>
  <c r="Y1029" i="54"/>
  <c r="R266" i="22" s="1"/>
  <c r="AA299" i="58"/>
  <c r="AI113" i="22" s="1"/>
  <c r="Y325" i="40"/>
  <c r="Q119" i="22" s="1"/>
  <c r="AA589" i="40"/>
  <c r="AA595" i="40"/>
  <c r="Z592" i="58"/>
  <c r="AB188" i="22" s="1"/>
  <c r="X714" i="40"/>
  <c r="J218" i="22" s="1"/>
  <c r="Z613" i="57"/>
  <c r="AA194" i="22" s="1"/>
  <c r="AA546" i="40"/>
  <c r="AE162" i="22" s="1"/>
  <c r="BB95" i="22" s="1"/>
  <c r="AU95" i="22" s="1"/>
  <c r="W544" i="57"/>
  <c r="W551" i="57"/>
  <c r="AA190" i="54"/>
  <c r="AF68" i="22" s="1"/>
  <c r="AA327" i="58"/>
  <c r="AI121" i="22" s="1"/>
  <c r="AW75" i="22" s="1"/>
  <c r="X576" i="57"/>
  <c r="M180" i="22" s="1"/>
  <c r="Z610" i="40"/>
  <c r="X191" i="22" s="1"/>
  <c r="AA213" i="57"/>
  <c r="AH76" i="22" s="1"/>
  <c r="W146" i="56"/>
  <c r="E50" i="22" s="1"/>
  <c r="Y1160" i="58"/>
  <c r="Y1151" i="58"/>
  <c r="Y548" i="58"/>
  <c r="U164" i="22" s="1"/>
  <c r="Y537" i="40"/>
  <c r="Q157" i="22" s="1"/>
  <c r="Z218" i="56"/>
  <c r="Z81" i="22" s="1"/>
  <c r="W376" i="58"/>
  <c r="G134" i="22" s="1"/>
  <c r="W380" i="58"/>
  <c r="X615" i="57"/>
  <c r="M196" i="22" s="1"/>
  <c r="Z55" i="54"/>
  <c r="Y23" i="22" s="1"/>
  <c r="AA256" i="56"/>
  <c r="AG94" i="22" s="1"/>
  <c r="W1196" i="58"/>
  <c r="W1199" i="58"/>
  <c r="Y803" i="58"/>
  <c r="U239" i="22" s="1"/>
  <c r="X565" i="58"/>
  <c r="N173" i="22" s="1"/>
  <c r="X146" i="40"/>
  <c r="J50" i="22" s="1"/>
  <c r="W800" i="54"/>
  <c r="D236" i="22" s="1"/>
  <c r="Y1176" i="54"/>
  <c r="R277" i="22" s="1"/>
  <c r="Z567" i="40"/>
  <c r="X175" i="22" s="1"/>
  <c r="X115" i="40"/>
  <c r="J43" i="22" s="1"/>
  <c r="AA113" i="58"/>
  <c r="AI41" i="22" s="1"/>
  <c r="W650" i="54"/>
  <c r="D204" i="22" s="1"/>
  <c r="W213" i="57"/>
  <c r="F76" i="22" s="1"/>
  <c r="AA589" i="54"/>
  <c r="AA595" i="54"/>
  <c r="Y810" i="58"/>
  <c r="U246" i="22" s="1"/>
  <c r="X302" i="40"/>
  <c r="J116" i="22" s="1"/>
  <c r="X577" i="56"/>
  <c r="L181" i="22" s="1"/>
  <c r="W189" i="58"/>
  <c r="G67" i="22" s="1"/>
  <c r="Z278" i="40"/>
  <c r="X106" i="22" s="1"/>
  <c r="Z614" i="40"/>
  <c r="X195" i="22" s="1"/>
  <c r="Y650" i="40"/>
  <c r="Q204" i="22" s="1"/>
  <c r="W551" i="54"/>
  <c r="W544" i="54"/>
  <c r="W545" i="57"/>
  <c r="F161" i="22" s="1"/>
  <c r="Z371" i="40"/>
  <c r="AA535" i="57"/>
  <c r="AH155" i="22" s="1"/>
  <c r="BU94" i="22" s="1"/>
  <c r="W716" i="58"/>
  <c r="G220" i="22" s="1"/>
  <c r="W537" i="57"/>
  <c r="F157" i="22" s="1"/>
  <c r="Y1155" i="54"/>
  <c r="R272" i="22" s="1"/>
  <c r="BI106" i="22" s="1"/>
  <c r="AU106" i="22" s="1"/>
  <c r="AA713" i="57"/>
  <c r="AH217" i="22" s="1"/>
  <c r="AV138" i="22" s="1"/>
  <c r="X657" i="40"/>
  <c r="J211" i="22" s="1"/>
  <c r="Z722" i="56"/>
  <c r="Z709" i="56"/>
  <c r="W282" i="40"/>
  <c r="W273" i="40"/>
  <c r="AA811" i="40"/>
  <c r="AE247" i="22" s="1"/>
  <c r="X298" i="40"/>
  <c r="J112" i="22" s="1"/>
  <c r="X713" i="58"/>
  <c r="N217" i="22" s="1"/>
  <c r="Z296" i="56"/>
  <c r="Z110" i="22" s="1"/>
  <c r="AA256" i="40"/>
  <c r="AE94" i="22" s="1"/>
  <c r="W775" i="40"/>
  <c r="C229" i="22" s="1"/>
  <c r="Y20" i="54"/>
  <c r="R12" i="22" s="1"/>
  <c r="W512" i="57"/>
  <c r="F152" i="22" s="1"/>
  <c r="W649" i="58"/>
  <c r="G203" i="22" s="1"/>
  <c r="Z260" i="58"/>
  <c r="AB98" i="22" s="1"/>
  <c r="AA807" i="57"/>
  <c r="AH243" i="22" s="1"/>
  <c r="Y353" i="40"/>
  <c r="Y348" i="40"/>
  <c r="Z215" i="54"/>
  <c r="Y78" i="22" s="1"/>
  <c r="W1174" i="57"/>
  <c r="W1180" i="57"/>
  <c r="Z1175" i="40"/>
  <c r="X276" i="22" s="1"/>
  <c r="AA377" i="40"/>
  <c r="AE135" i="22" s="1"/>
  <c r="W592" i="40"/>
  <c r="C188" i="22" s="1"/>
  <c r="Z650" i="57"/>
  <c r="AA204" i="22" s="1"/>
  <c r="W299" i="40"/>
  <c r="C113" i="22" s="1"/>
  <c r="Z650" i="40"/>
  <c r="X204" i="22" s="1"/>
  <c r="Y369" i="57"/>
  <c r="AA534" i="54"/>
  <c r="AA541" i="54"/>
  <c r="AA188" i="54"/>
  <c r="AA197" i="54"/>
  <c r="AA612" i="40"/>
  <c r="AE193" i="22" s="1"/>
  <c r="X535" i="58"/>
  <c r="N155" i="22" s="1"/>
  <c r="Y175" i="56"/>
  <c r="S64" i="22" s="1"/>
  <c r="W1025" i="40"/>
  <c r="C262" i="22" s="1"/>
  <c r="W1177" i="57"/>
  <c r="F278" i="22" s="1"/>
  <c r="X300" i="57"/>
  <c r="M114" i="22" s="1"/>
  <c r="Y619" i="57"/>
  <c r="Y609" i="57"/>
  <c r="Z326" i="58"/>
  <c r="AB120" i="22" s="1"/>
  <c r="X23" i="58"/>
  <c r="N15" i="22" s="1"/>
  <c r="W54" i="40"/>
  <c r="C22" i="22" s="1"/>
  <c r="W512" i="40"/>
  <c r="C152" i="22" s="1"/>
  <c r="X217" i="57"/>
  <c r="M80" i="22" s="1"/>
  <c r="AA800" i="57"/>
  <c r="AH236" i="22" s="1"/>
  <c r="X1028" i="40"/>
  <c r="J265" i="22" s="1"/>
  <c r="Y609" i="56"/>
  <c r="Y619" i="56"/>
  <c r="Y255" i="58"/>
  <c r="U93" i="22" s="1"/>
  <c r="X652" i="57"/>
  <c r="M206" i="22" s="1"/>
  <c r="AA235" i="40"/>
  <c r="AE87" i="22" s="1"/>
  <c r="W118" i="57"/>
  <c r="F46" i="22" s="1"/>
  <c r="X115" i="57"/>
  <c r="M43" i="22" s="1"/>
  <c r="W656" i="58"/>
  <c r="G210" i="22" s="1"/>
  <c r="W326" i="57"/>
  <c r="F120" i="22" s="1"/>
  <c r="X546" i="58"/>
  <c r="N162" i="22" s="1"/>
  <c r="W1155" i="58"/>
  <c r="G272" i="22" s="1"/>
  <c r="CB106" i="22" s="1"/>
  <c r="Y557" i="57"/>
  <c r="T169" i="22" s="1"/>
  <c r="Y657" i="54"/>
  <c r="R211" i="22" s="1"/>
  <c r="W92" i="57"/>
  <c r="F36" i="22" s="1"/>
  <c r="Y556" i="40"/>
  <c r="Q168" i="22" s="1"/>
  <c r="Z535" i="40"/>
  <c r="X155" i="22" s="1"/>
  <c r="Z648" i="58"/>
  <c r="AB202" i="22" s="1"/>
  <c r="Z170" i="57"/>
  <c r="AA59" i="22" s="1"/>
  <c r="Z300" i="40"/>
  <c r="X114" i="22" s="1"/>
  <c r="AA370" i="57"/>
  <c r="AH128" i="22" s="1"/>
  <c r="X213" i="54"/>
  <c r="K76" i="22" s="1"/>
  <c r="Y713" i="40"/>
  <c r="Q217" i="22" s="1"/>
  <c r="Z802" i="54"/>
  <c r="Y238" i="22" s="1"/>
  <c r="Z709" i="58"/>
  <c r="Z722" i="58"/>
  <c r="W558" i="56"/>
  <c r="E170" i="22" s="1"/>
  <c r="AA1009" i="54"/>
  <c r="AA1004" i="54"/>
  <c r="AA171" i="40"/>
  <c r="AE60" i="22" s="1"/>
  <c r="W557" i="54"/>
  <c r="D169" i="22" s="1"/>
  <c r="W216" i="54"/>
  <c r="D79" i="22" s="1"/>
  <c r="Y776" i="54"/>
  <c r="R230" i="22" s="1"/>
  <c r="W565" i="40"/>
  <c r="C173" i="22" s="1"/>
  <c r="Z648" i="40"/>
  <c r="X202" i="22" s="1"/>
  <c r="Z1020" i="40"/>
  <c r="X258" i="22" s="1"/>
  <c r="W511" i="56"/>
  <c r="E151" i="22" s="1"/>
  <c r="X804" i="40"/>
  <c r="J240" i="22" s="1"/>
  <c r="X297" i="40"/>
  <c r="J111" i="22" s="1"/>
  <c r="W1021" i="57"/>
  <c r="F259" i="22" s="1"/>
  <c r="W610" i="54"/>
  <c r="D191" i="22" s="1"/>
  <c r="AA660" i="58"/>
  <c r="AA647" i="58"/>
  <c r="Z350" i="40"/>
  <c r="X125" i="22" s="1"/>
  <c r="AA541" i="58"/>
  <c r="AA534" i="58"/>
  <c r="X121" i="40"/>
  <c r="X110" i="40"/>
  <c r="Y555" i="54"/>
  <c r="R167" i="22" s="1"/>
  <c r="W1029" i="57"/>
  <c r="F266" i="22" s="1"/>
  <c r="Y375" i="40"/>
  <c r="Q133" i="22" s="1"/>
  <c r="X54" i="40"/>
  <c r="J22" i="22" s="1"/>
  <c r="X810" i="40"/>
  <c r="J246" i="22" s="1"/>
  <c r="Z538" i="57"/>
  <c r="AA158" i="22" s="1"/>
  <c r="W298" i="40"/>
  <c r="C112" i="22" s="1"/>
  <c r="Y275" i="56"/>
  <c r="S103" i="22" s="1"/>
  <c r="Y232" i="58"/>
  <c r="Y241" i="58"/>
  <c r="X190" i="57"/>
  <c r="M68" i="22" s="1"/>
  <c r="X115" i="58"/>
  <c r="N43" i="22" s="1"/>
  <c r="Z212" i="57"/>
  <c r="AA75" i="22" s="1"/>
  <c r="Z1153" i="54"/>
  <c r="Y270" i="22" s="1"/>
  <c r="BJ104" i="22" s="1"/>
  <c r="AV104" i="22" s="1"/>
  <c r="X1180" i="56"/>
  <c r="X1174" i="56"/>
  <c r="AA53" i="54"/>
  <c r="AF21" i="22" s="1"/>
  <c r="AT22" i="22" s="1"/>
  <c r="AT79" i="22" s="1"/>
  <c r="W327" i="40"/>
  <c r="C121" i="22" s="1"/>
  <c r="Y255" i="57"/>
  <c r="T93" i="22" s="1"/>
  <c r="X1019" i="54"/>
  <c r="K257" i="22" s="1"/>
  <c r="X299" i="57"/>
  <c r="M113" i="22" s="1"/>
  <c r="W188" i="40"/>
  <c r="W197" i="40"/>
  <c r="W325" i="58"/>
  <c r="G119" i="22" s="1"/>
  <c r="AA1155" i="40"/>
  <c r="AE272" i="22" s="1"/>
  <c r="AA58" i="40"/>
  <c r="AE26" i="22" s="1"/>
  <c r="W59" i="40"/>
  <c r="C27" i="22" s="1"/>
  <c r="AA712" i="54"/>
  <c r="AF216" i="22" s="1"/>
  <c r="AT137" i="22" s="1"/>
  <c r="Z574" i="57"/>
  <c r="AA178" i="22" s="1"/>
  <c r="Y18" i="40"/>
  <c r="Y213" i="58"/>
  <c r="U76" i="22" s="1"/>
  <c r="X88" i="40"/>
  <c r="J32" i="22" s="1"/>
  <c r="W174" i="40"/>
  <c r="C63" i="22" s="1"/>
  <c r="W1183" i="54"/>
  <c r="W1186" i="54"/>
  <c r="AA711" i="40"/>
  <c r="AE215" i="22" s="1"/>
  <c r="AS136" i="22" s="1"/>
  <c r="Z350" i="58"/>
  <c r="AB125" i="22" s="1"/>
  <c r="AA277" i="54"/>
  <c r="AF105" i="22" s="1"/>
  <c r="Y261" i="40"/>
  <c r="Q99" i="22" s="1"/>
  <c r="Y24" i="40"/>
  <c r="Q16" i="22" s="1"/>
  <c r="AA655" i="40"/>
  <c r="AE209" i="22" s="1"/>
  <c r="X803" i="57"/>
  <c r="M239" i="22" s="1"/>
  <c r="AA325" i="40"/>
  <c r="AE119" i="22" s="1"/>
  <c r="AS71" i="22" s="1"/>
  <c r="X998" i="58"/>
  <c r="X995" i="58"/>
  <c r="Y1026" i="40"/>
  <c r="Q263" i="22" s="1"/>
  <c r="Y112" i="54"/>
  <c r="R40" i="22" s="1"/>
  <c r="AA803" i="57"/>
  <c r="AH239" i="22" s="1"/>
  <c r="X615" i="40"/>
  <c r="J196" i="22" s="1"/>
  <c r="X1177" i="40"/>
  <c r="J278" i="22" s="1"/>
  <c r="Z372" i="58"/>
  <c r="AB130" i="22" s="1"/>
  <c r="W554" i="57"/>
  <c r="W561" i="57"/>
  <c r="W149" i="56"/>
  <c r="E53" i="22" s="1"/>
  <c r="Y509" i="58"/>
  <c r="U149" i="22" s="1"/>
  <c r="AA509" i="40"/>
  <c r="AE149" i="22" s="1"/>
  <c r="Z213" i="57"/>
  <c r="AA76" i="22" s="1"/>
  <c r="X55" i="40"/>
  <c r="J23" i="22" s="1"/>
  <c r="AA810" i="57"/>
  <c r="AH246" i="22" s="1"/>
  <c r="X567" i="40"/>
  <c r="J175" i="22" s="1"/>
  <c r="Q175" i="22" s="1"/>
  <c r="Y52" i="40"/>
  <c r="Y63" i="40"/>
  <c r="AA118" i="40"/>
  <c r="AE46" i="22" s="1"/>
  <c r="W1028" i="40"/>
  <c r="C265" i="22" s="1"/>
  <c r="Z545" i="40"/>
  <c r="X161" i="22" s="1"/>
  <c r="X324" i="40"/>
  <c r="X331" i="40"/>
  <c r="Y114" i="57"/>
  <c r="T42" i="22" s="1"/>
  <c r="Z371" i="58"/>
  <c r="AB129" i="22" s="1"/>
  <c r="Y807" i="57"/>
  <c r="T243" i="22" s="1"/>
  <c r="Y190" i="40"/>
  <c r="Q68" i="22" s="1"/>
  <c r="X577" i="57"/>
  <c r="M181" i="22" s="1"/>
  <c r="X25" i="40"/>
  <c r="J17" i="22" s="1"/>
  <c r="Z19" i="58"/>
  <c r="AB11" i="22" s="1"/>
  <c r="AA717" i="40"/>
  <c r="AE221" i="22" s="1"/>
  <c r="AS142" i="22" s="1"/>
  <c r="X802" i="40"/>
  <c r="J238" i="22" s="1"/>
  <c r="Y259" i="40"/>
  <c r="Q97" i="22" s="1"/>
  <c r="W535" i="58"/>
  <c r="G155" i="22" s="1"/>
  <c r="Y507" i="57"/>
  <c r="Y515" i="57"/>
  <c r="Y511" i="57"/>
  <c r="T151" i="22" s="1"/>
  <c r="W234" i="40"/>
  <c r="C86" i="22" s="1"/>
  <c r="W615" i="56"/>
  <c r="E196" i="22" s="1"/>
  <c r="Z169" i="40"/>
  <c r="X58" i="22" s="1"/>
  <c r="Z54" i="57"/>
  <c r="AA22" i="22" s="1"/>
  <c r="AA279" i="57"/>
  <c r="AH107" i="22" s="1"/>
  <c r="Z1026" i="57"/>
  <c r="AA263" i="22" s="1"/>
  <c r="AA1154" i="56"/>
  <c r="AG271" i="22" s="1"/>
  <c r="AA651" i="57"/>
  <c r="AH205" i="22" s="1"/>
  <c r="AA178" i="57"/>
  <c r="AA167" i="57"/>
  <c r="Z1009" i="57"/>
  <c r="Z1004" i="57"/>
  <c r="AA18" i="57"/>
  <c r="AA60" i="57"/>
  <c r="AH28" i="22" s="1"/>
  <c r="AV28" i="22" s="1"/>
  <c r="Z801" i="57"/>
  <c r="AA237" i="22" s="1"/>
  <c r="W216" i="40"/>
  <c r="C79" i="22" s="1"/>
  <c r="X149" i="58"/>
  <c r="N53" i="22" s="1"/>
  <c r="AA575" i="57"/>
  <c r="AH179" i="22" s="1"/>
  <c r="BY95" i="22" s="1"/>
  <c r="W95" i="57"/>
  <c r="W86" i="57"/>
  <c r="AA614" i="57"/>
  <c r="AH195" i="22" s="1"/>
  <c r="X1196" i="58"/>
  <c r="X1199" i="58"/>
  <c r="W377" i="58"/>
  <c r="G135" i="22" s="1"/>
  <c r="W656" i="40"/>
  <c r="C210" i="22" s="1"/>
  <c r="Z711" i="57"/>
  <c r="AA215" i="22" s="1"/>
  <c r="W116" i="56"/>
  <c r="E44" i="22" s="1"/>
  <c r="X551" i="40"/>
  <c r="X544" i="40"/>
  <c r="AA547" i="58"/>
  <c r="AI163" i="22" s="1"/>
  <c r="CD96" i="22" s="1"/>
  <c r="X211" i="40"/>
  <c r="X222" i="40"/>
  <c r="Z511" i="58"/>
  <c r="AB151" i="22" s="1"/>
  <c r="Z714" i="58"/>
  <c r="AB218" i="22" s="1"/>
  <c r="Z717" i="40"/>
  <c r="X221" i="22" s="1"/>
  <c r="Z802" i="56"/>
  <c r="Z238" i="22" s="1"/>
  <c r="W236" i="57"/>
  <c r="F88" i="22" s="1"/>
  <c r="X117" i="40"/>
  <c r="J45" i="22" s="1"/>
  <c r="Y1035" i="58"/>
  <c r="Y1018" i="58"/>
  <c r="X372" i="57"/>
  <c r="M130" i="22" s="1"/>
  <c r="W718" i="40"/>
  <c r="C222" i="22" s="1"/>
  <c r="Y595" i="40"/>
  <c r="Y589" i="40"/>
  <c r="Y373" i="58"/>
  <c r="U131" i="22" s="1"/>
  <c r="Z172" i="40"/>
  <c r="X61" i="22" s="1"/>
  <c r="W1199" i="56"/>
  <c r="W1196" i="56"/>
  <c r="AA509" i="58"/>
  <c r="AI149" i="22" s="1"/>
  <c r="Z114" i="40"/>
  <c r="X42" i="22" s="1"/>
  <c r="AA592" i="56"/>
  <c r="AG188" i="22" s="1"/>
  <c r="Y373" i="40"/>
  <c r="Q131" i="22" s="1"/>
  <c r="AA547" i="57"/>
  <c r="AH163" i="22" s="1"/>
  <c r="BW96" i="22" s="1"/>
  <c r="Z327" i="56"/>
  <c r="Z121" i="22" s="1"/>
  <c r="X536" i="58"/>
  <c r="N156" i="22" s="1"/>
  <c r="AA611" i="54"/>
  <c r="AF192" i="22" s="1"/>
  <c r="AA709" i="40"/>
  <c r="AA722" i="40"/>
  <c r="W1018" i="57"/>
  <c r="W1035" i="57"/>
  <c r="AA615" i="57"/>
  <c r="AH196" i="22" s="1"/>
  <c r="W714" i="57"/>
  <c r="F218" i="22" s="1"/>
  <c r="X710" i="54"/>
  <c r="K214" i="22" s="1"/>
  <c r="Y1176" i="40"/>
  <c r="Q277" i="22" s="1"/>
  <c r="Y146" i="58"/>
  <c r="U50" i="22" s="1"/>
  <c r="Z63" i="54"/>
  <c r="Z52" i="54"/>
  <c r="AA254" i="40"/>
  <c r="AA264" i="40"/>
  <c r="Y565" i="40"/>
  <c r="W1152" i="56"/>
  <c r="E269" i="22" s="1"/>
  <c r="BN103" i="22" s="1"/>
  <c r="Y722" i="40"/>
  <c r="Y709" i="40"/>
  <c r="W375" i="40"/>
  <c r="C133" i="22" s="1"/>
  <c r="W565" i="57"/>
  <c r="F173" i="22" s="1"/>
  <c r="AA170" i="40"/>
  <c r="AE59" i="22" s="1"/>
  <c r="W25" i="57"/>
  <c r="F17" i="22" s="1"/>
  <c r="AA780" i="40"/>
  <c r="AA774" i="40"/>
  <c r="W90" i="40"/>
  <c r="C34" i="22" s="1"/>
  <c r="X776" i="57"/>
  <c r="M230" i="22" s="1"/>
  <c r="X551" i="57"/>
  <c r="X544" i="57"/>
  <c r="W777" i="57"/>
  <c r="F231" i="22" s="1"/>
  <c r="W812" i="58"/>
  <c r="G248" i="22" s="1"/>
  <c r="AA577" i="58"/>
  <c r="AI181" i="22" s="1"/>
  <c r="W548" i="56"/>
  <c r="E164" i="22" s="1"/>
  <c r="Y178" i="40"/>
  <c r="Y167" i="40"/>
  <c r="X116" i="40"/>
  <c r="J44" i="22" s="1"/>
  <c r="Y1155" i="58"/>
  <c r="U272" i="22" s="1"/>
  <c r="CD106" i="22" s="1"/>
  <c r="Y324" i="56"/>
  <c r="Y331" i="56"/>
  <c r="Y305" i="40"/>
  <c r="Y295" i="40"/>
  <c r="W89" i="40"/>
  <c r="C33" i="22" s="1"/>
  <c r="X583" i="58"/>
  <c r="N183" i="22" s="1"/>
  <c r="AA565" i="57"/>
  <c r="AH173" i="22" s="1"/>
  <c r="BX94" i="22" s="1"/>
  <c r="X260" i="40"/>
  <c r="J98" i="22" s="1"/>
  <c r="W118" i="40"/>
  <c r="C46" i="22" s="1"/>
  <c r="AA713" i="54"/>
  <c r="AF217" i="22" s="1"/>
  <c r="AT138" i="22" s="1"/>
  <c r="Y53" i="57"/>
  <c r="T21" i="22" s="1"/>
  <c r="X777" i="56"/>
  <c r="L231" i="22" s="1"/>
  <c r="W615" i="57"/>
  <c r="F196" i="22" s="1"/>
  <c r="X19" i="40"/>
  <c r="J11" i="22" s="1"/>
  <c r="AA298" i="40"/>
  <c r="AE112" i="22" s="1"/>
  <c r="W557" i="58"/>
  <c r="G169" i="22" s="1"/>
  <c r="W649" i="57"/>
  <c r="F203" i="22" s="1"/>
  <c r="X145" i="57"/>
  <c r="M49" i="22" s="1"/>
  <c r="W591" i="58"/>
  <c r="G187" i="22" s="1"/>
  <c r="Y1153" i="57"/>
  <c r="T270" i="22" s="1"/>
  <c r="BW104" i="22" s="1"/>
  <c r="Z115" i="40"/>
  <c r="X43" i="22" s="1"/>
  <c r="Z57" i="58"/>
  <c r="AB25" i="22" s="1"/>
  <c r="Z548" i="40"/>
  <c r="X164" i="22" s="1"/>
  <c r="Y1186" i="58"/>
  <c r="Y1183" i="58"/>
  <c r="X18" i="58"/>
  <c r="W302" i="58"/>
  <c r="G116" i="22" s="1"/>
  <c r="W350" i="57"/>
  <c r="F125" i="22" s="1"/>
  <c r="AA300" i="57"/>
  <c r="AH114" i="22" s="1"/>
  <c r="AA1177" i="57"/>
  <c r="AH278" i="22" s="1"/>
  <c r="AA56" i="58"/>
  <c r="AI24" i="22" s="1"/>
  <c r="AW25" i="22" s="1"/>
  <c r="AW85" i="22" s="1"/>
  <c r="Z218" i="40"/>
  <c r="X81" i="22" s="1"/>
  <c r="AA380" i="58"/>
  <c r="AA376" i="58"/>
  <c r="AI134" i="22" s="1"/>
  <c r="AA583" i="58"/>
  <c r="AI183" i="22" s="1"/>
  <c r="Y326" i="57"/>
  <c r="T120" i="22" s="1"/>
  <c r="W652" i="40"/>
  <c r="C206" i="22" s="1"/>
  <c r="AA713" i="40"/>
  <c r="AE217" i="22" s="1"/>
  <c r="AS138" i="22" s="1"/>
  <c r="W301" i="58"/>
  <c r="G115" i="22" s="1"/>
  <c r="Z546" i="57"/>
  <c r="AA162" i="22" s="1"/>
  <c r="AA1035" i="54"/>
  <c r="AA1018" i="54"/>
  <c r="Y145" i="40"/>
  <c r="Q49" i="22" s="1"/>
  <c r="W580" i="58"/>
  <c r="W573" i="58"/>
  <c r="X576" i="58"/>
  <c r="N180" i="22" s="1"/>
  <c r="Z711" i="56"/>
  <c r="Z215" i="22" s="1"/>
  <c r="AA1021" i="56"/>
  <c r="AG259" i="22" s="1"/>
  <c r="Y554" i="40"/>
  <c r="Y561" i="40"/>
  <c r="AA1183" i="40"/>
  <c r="AA1186" i="40"/>
  <c r="AA537" i="40"/>
  <c r="AE157" i="22" s="1"/>
  <c r="AZ96" i="22" s="1"/>
  <c r="AS96" i="22" s="1"/>
  <c r="Y238" i="40"/>
  <c r="Q90" i="22" s="1"/>
  <c r="X611" i="40"/>
  <c r="J192" i="22" s="1"/>
  <c r="Y264" i="58"/>
  <c r="Y254" i="58"/>
  <c r="Y570" i="57"/>
  <c r="Y564" i="57"/>
  <c r="W117" i="57"/>
  <c r="F45" i="22" s="1"/>
  <c r="Z95" i="40"/>
  <c r="Z86" i="40"/>
  <c r="W88" i="57"/>
  <c r="F32" i="22" s="1"/>
  <c r="Z656" i="40"/>
  <c r="X210" i="22" s="1"/>
  <c r="AA372" i="56"/>
  <c r="AG130" i="22" s="1"/>
  <c r="AA324" i="40"/>
  <c r="AA331" i="40"/>
  <c r="X995" i="57"/>
  <c r="X998" i="57"/>
  <c r="AA1020" i="40"/>
  <c r="AE258" i="22" s="1"/>
  <c r="AA189" i="57"/>
  <c r="AH67" i="22" s="1"/>
  <c r="X811" i="40"/>
  <c r="J247" i="22" s="1"/>
  <c r="W89" i="57"/>
  <c r="F33" i="22" s="1"/>
  <c r="X561" i="57"/>
  <c r="X554" i="57"/>
  <c r="Z710" i="54"/>
  <c r="Y214" i="22" s="1"/>
  <c r="AA302" i="58"/>
  <c r="AI116" i="22" s="1"/>
  <c r="W808" i="58"/>
  <c r="G244" i="22" s="1"/>
  <c r="W547" i="40"/>
  <c r="C163" i="22" s="1"/>
  <c r="Y375" i="58"/>
  <c r="U133" i="22" s="1"/>
  <c r="Y1177" i="56"/>
  <c r="S278" i="22" s="1"/>
  <c r="AA647" i="40"/>
  <c r="AA660" i="40"/>
  <c r="X114" i="40"/>
  <c r="J42" i="22" s="1"/>
  <c r="W111" i="54"/>
  <c r="D39" i="22" s="1"/>
  <c r="Z1190" i="56"/>
  <c r="Z1193" i="56"/>
  <c r="AA763" i="57"/>
  <c r="AA759" i="57"/>
  <c r="Z611" i="40"/>
  <c r="X192" i="22" s="1"/>
  <c r="AA715" i="40"/>
  <c r="AE219" i="22" s="1"/>
  <c r="AS140" i="22" s="1"/>
  <c r="W812" i="40"/>
  <c r="C248" i="22" s="1"/>
  <c r="AA1174" i="40"/>
  <c r="AA1180" i="40"/>
  <c r="Y58" i="57"/>
  <c r="T26" i="22" s="1"/>
  <c r="W648" i="40"/>
  <c r="C202" i="22" s="1"/>
  <c r="AA167" i="40"/>
  <c r="AA178" i="40"/>
  <c r="W652" i="57"/>
  <c r="F206" i="22" s="1"/>
  <c r="Z111" i="58"/>
  <c r="AB39" i="22" s="1"/>
  <c r="Z380" i="40"/>
  <c r="Z376" i="40"/>
  <c r="X134" i="22" s="1"/>
  <c r="X373" i="40"/>
  <c r="J131" i="22" s="1"/>
  <c r="X760" i="54"/>
  <c r="K226" i="22" s="1"/>
  <c r="X148" i="40"/>
  <c r="J52" i="22" s="1"/>
  <c r="Z171" i="40"/>
  <c r="X60" i="22" s="1"/>
  <c r="AA56" i="40"/>
  <c r="AE24" i="22" s="1"/>
  <c r="AS25" i="22" s="1"/>
  <c r="AS85" i="22" s="1"/>
  <c r="X1025" i="56"/>
  <c r="L262" i="22" s="1"/>
  <c r="Z654" i="57"/>
  <c r="AA208" i="22" s="1"/>
  <c r="W213" i="56"/>
  <c r="E76" i="22" s="1"/>
  <c r="X90" i="40"/>
  <c r="J34" i="22" s="1"/>
  <c r="Z1156" i="40"/>
  <c r="X273" i="22" s="1"/>
  <c r="BC107" i="22" s="1"/>
  <c r="AA1025" i="58"/>
  <c r="AI262" i="22" s="1"/>
  <c r="W1153" i="56"/>
  <c r="E270" i="22" s="1"/>
  <c r="BN104" i="22" s="1"/>
  <c r="AA273" i="40"/>
  <c r="AA282" i="40"/>
  <c r="AA709" i="54"/>
  <c r="AA722" i="54"/>
  <c r="X592" i="58"/>
  <c r="N188" i="22" s="1"/>
  <c r="AA172" i="54"/>
  <c r="AF61" i="22" s="1"/>
  <c r="W654" i="56"/>
  <c r="E208" i="22" s="1"/>
  <c r="AA26" i="57"/>
  <c r="AH18" i="22" s="1"/>
  <c r="AV61" i="22" s="1"/>
  <c r="AA29" i="57"/>
  <c r="Y709" i="57"/>
  <c r="Y722" i="57"/>
  <c r="Y167" i="58"/>
  <c r="Y178" i="58"/>
  <c r="X90" i="54"/>
  <c r="K34" i="22" s="1"/>
  <c r="W297" i="57"/>
  <c r="F111" i="22" s="1"/>
  <c r="Z637" i="57"/>
  <c r="AA199" i="22" s="1"/>
  <c r="AA556" i="58"/>
  <c r="AI168" i="22" s="1"/>
  <c r="CC95" i="22" s="1"/>
  <c r="AA808" i="58"/>
  <c r="AI244" i="22" s="1"/>
  <c r="Z218" i="54"/>
  <c r="Y81" i="22" s="1"/>
  <c r="X614" i="54"/>
  <c r="K195" i="22" s="1"/>
  <c r="Z1177" i="57"/>
  <c r="AA278" i="22" s="1"/>
  <c r="Y536" i="57"/>
  <c r="T156" i="22" s="1"/>
  <c r="X297" i="54"/>
  <c r="K111" i="22" s="1"/>
  <c r="W611" i="58"/>
  <c r="G192" i="22" s="1"/>
  <c r="AA564" i="40"/>
  <c r="AA570" i="40"/>
  <c r="W612" i="40"/>
  <c r="C193" i="22" s="1"/>
  <c r="AA29" i="54"/>
  <c r="AA26" i="54"/>
  <c r="AF18" i="22" s="1"/>
  <c r="AT61" i="22" s="1"/>
  <c r="X296" i="57"/>
  <c r="M110" i="22" s="1"/>
  <c r="AA301" i="40"/>
  <c r="AE115" i="22" s="1"/>
  <c r="X278" i="57"/>
  <c r="M106" i="22" s="1"/>
  <c r="Z547" i="58"/>
  <c r="AB163" i="22" s="1"/>
  <c r="Z719" i="56"/>
  <c r="Z223" i="22" s="1"/>
  <c r="AA327" i="54"/>
  <c r="AF121" i="22" s="1"/>
  <c r="AT75" i="22" s="1"/>
  <c r="W193" i="57"/>
  <c r="F71" i="22" s="1"/>
  <c r="AA650" i="56"/>
  <c r="AG204" i="22" s="1"/>
  <c r="W259" i="58"/>
  <c r="G97" i="22" s="1"/>
  <c r="W90" i="58"/>
  <c r="G34" i="22" s="1"/>
  <c r="W577" i="54"/>
  <c r="D181" i="22" s="1"/>
  <c r="Z113" i="54"/>
  <c r="Y41" i="22" s="1"/>
  <c r="AA714" i="40"/>
  <c r="AE218" i="22" s="1"/>
  <c r="AS139" i="22" s="1"/>
  <c r="AA718" i="40"/>
  <c r="AE222" i="22" s="1"/>
  <c r="AS143" i="22" s="1"/>
  <c r="Z1029" i="57"/>
  <c r="AA266" i="22" s="1"/>
  <c r="Y219" i="40"/>
  <c r="Q82" i="22" s="1"/>
  <c r="AA112" i="40"/>
  <c r="AE40" i="22" s="1"/>
  <c r="AA810" i="56"/>
  <c r="AG246" i="22" s="1"/>
  <c r="Y258" i="54"/>
  <c r="R96" i="22" s="1"/>
  <c r="W580" i="54"/>
  <c r="W573" i="54"/>
  <c r="Z212" i="54"/>
  <c r="Y75" i="22" s="1"/>
  <c r="Y255" i="54"/>
  <c r="R93" i="22" s="1"/>
  <c r="Z583" i="58"/>
  <c r="AB183" i="22" s="1"/>
  <c r="X168" i="40"/>
  <c r="J57" i="22" s="1"/>
  <c r="AA775" i="40"/>
  <c r="AE229" i="22" s="1"/>
  <c r="AS129" i="22" s="1"/>
  <c r="W1026" i="57"/>
  <c r="F263" i="22" s="1"/>
  <c r="X372" i="40"/>
  <c r="J130" i="22" s="1"/>
  <c r="W655" i="56"/>
  <c r="E209" i="22" s="1"/>
  <c r="AA278" i="40"/>
  <c r="AE106" i="22" s="1"/>
  <c r="Z711" i="54"/>
  <c r="Y215" i="22" s="1"/>
  <c r="W23" i="40"/>
  <c r="C15" i="22" s="1"/>
  <c r="X591" i="58"/>
  <c r="N187" i="22" s="1"/>
  <c r="X55" i="57"/>
  <c r="M23" i="22" s="1"/>
  <c r="W712" i="57"/>
  <c r="F216" i="22" s="1"/>
  <c r="W299" i="56"/>
  <c r="E113" i="22" s="1"/>
  <c r="Z1153" i="57"/>
  <c r="AA270" i="22" s="1"/>
  <c r="BX104" i="22" s="1"/>
  <c r="Z56" i="58"/>
  <c r="AB24" i="22" s="1"/>
  <c r="X236" i="54"/>
  <c r="K88" i="22" s="1"/>
  <c r="X1152" i="57"/>
  <c r="M269" i="22" s="1"/>
  <c r="BV103" i="22" s="1"/>
  <c r="W637" i="58"/>
  <c r="G199" i="22" s="1"/>
  <c r="W212" i="40"/>
  <c r="C75" i="22" s="1"/>
  <c r="X375" i="54"/>
  <c r="K133" i="22" s="1"/>
  <c r="Y300" i="58"/>
  <c r="U114" i="22" s="1"/>
  <c r="W216" i="58"/>
  <c r="G79" i="22" s="1"/>
  <c r="X23" i="40"/>
  <c r="J15" i="22" s="1"/>
  <c r="AA998" i="54"/>
  <c r="AA995" i="54"/>
  <c r="Y175" i="40"/>
  <c r="Q64" i="22" s="1"/>
  <c r="AA615" i="58"/>
  <c r="AI196" i="22" s="1"/>
  <c r="W305" i="54"/>
  <c r="W295" i="54"/>
  <c r="Y1151" i="56"/>
  <c r="Y1160" i="56"/>
  <c r="Z168" i="54"/>
  <c r="Y57" i="22" s="1"/>
  <c r="Y213" i="57"/>
  <c r="T76" i="22" s="1"/>
  <c r="Z811" i="56"/>
  <c r="Z247" i="22" s="1"/>
  <c r="W256" i="54"/>
  <c r="D94" i="22" s="1"/>
  <c r="Y809" i="58"/>
  <c r="U245" i="22" s="1"/>
  <c r="X275" i="54"/>
  <c r="K103" i="22" s="1"/>
  <c r="W375" i="54"/>
  <c r="D133" i="22" s="1"/>
  <c r="Y611" i="40"/>
  <c r="Q192" i="22" s="1"/>
  <c r="Y555" i="57"/>
  <c r="T167" i="22" s="1"/>
  <c r="AA657" i="40"/>
  <c r="AE211" i="22" s="1"/>
  <c r="X350" i="58"/>
  <c r="N125" i="22" s="1"/>
  <c r="W278" i="58"/>
  <c r="G106" i="22" s="1"/>
  <c r="W650" i="58"/>
  <c r="G204" i="22" s="1"/>
  <c r="X716" i="40"/>
  <c r="J220" i="22" s="1"/>
  <c r="W800" i="57"/>
  <c r="F236" i="22" s="1"/>
  <c r="AA1026" i="58"/>
  <c r="AI263" i="22" s="1"/>
  <c r="Y273" i="58"/>
  <c r="Y282" i="58"/>
  <c r="X712" i="40"/>
  <c r="J216" i="22" s="1"/>
  <c r="W654" i="40"/>
  <c r="C208" i="22" s="1"/>
  <c r="Z1176" i="57"/>
  <c r="AA277" i="22" s="1"/>
  <c r="X238" i="57"/>
  <c r="M90" i="22" s="1"/>
  <c r="W171" i="57"/>
  <c r="F60" i="22" s="1"/>
  <c r="Z612" i="40"/>
  <c r="X193" i="22" s="1"/>
  <c r="Y1183" i="40"/>
  <c r="Y1186" i="40"/>
  <c r="AA241" i="56"/>
  <c r="AA232" i="56"/>
  <c r="Z555" i="57"/>
  <c r="AA167" i="22" s="1"/>
  <c r="X189" i="40"/>
  <c r="J67" i="22" s="1"/>
  <c r="X369" i="58"/>
  <c r="X804" i="54"/>
  <c r="K240" i="22" s="1"/>
  <c r="AA255" i="54"/>
  <c r="AF93" i="22" s="1"/>
  <c r="AA1155" i="56"/>
  <c r="AG272" i="22" s="1"/>
  <c r="Z300" i="58"/>
  <c r="AB114" i="22" s="1"/>
  <c r="X233" i="58"/>
  <c r="N85" i="22" s="1"/>
  <c r="Y1020" i="57"/>
  <c r="T258" i="22" s="1"/>
  <c r="X1180" i="40"/>
  <c r="X1174" i="40"/>
  <c r="Z548" i="58"/>
  <c r="AB164" i="22" s="1"/>
  <c r="Y189" i="40"/>
  <c r="Q67" i="22" s="1"/>
  <c r="W1196" i="54"/>
  <c r="W1199" i="54"/>
  <c r="Y998" i="58"/>
  <c r="Y995" i="58"/>
  <c r="X775" i="40"/>
  <c r="J229" i="22" s="1"/>
  <c r="AA175" i="57"/>
  <c r="AH64" i="22" s="1"/>
  <c r="X234" i="57"/>
  <c r="M86" i="22" s="1"/>
  <c r="Y545" i="40"/>
  <c r="Q161" i="22" s="1"/>
  <c r="X545" i="40"/>
  <c r="J161" i="22" s="1"/>
  <c r="Z1155" i="58"/>
  <c r="AB272" i="22" s="1"/>
  <c r="CE106" i="22" s="1"/>
  <c r="W300" i="57"/>
  <c r="F114" i="22" s="1"/>
  <c r="X615" i="58"/>
  <c r="N196" i="22" s="1"/>
  <c r="AA149" i="58"/>
  <c r="AI53" i="22" s="1"/>
  <c r="X1020" i="54"/>
  <c r="K258" i="22" s="1"/>
  <c r="AA216" i="40"/>
  <c r="AE79" i="22" s="1"/>
  <c r="W613" i="40"/>
  <c r="C194" i="22" s="1"/>
  <c r="W116" i="40"/>
  <c r="C44" i="22" s="1"/>
  <c r="Z591" i="57"/>
  <c r="AA187" i="22" s="1"/>
  <c r="Z718" i="40"/>
  <c r="X222" i="22" s="1"/>
  <c r="AA234" i="40"/>
  <c r="AE86" i="22" s="1"/>
  <c r="AA654" i="57"/>
  <c r="AH208" i="22" s="1"/>
  <c r="X236" i="40"/>
  <c r="J88" i="22" s="1"/>
  <c r="AA611" i="57"/>
  <c r="AH192" i="22" s="1"/>
  <c r="X302" i="57"/>
  <c r="M116" i="22" s="1"/>
  <c r="Z535" i="54"/>
  <c r="Y155" i="22" s="1"/>
  <c r="W153" i="40"/>
  <c r="W144" i="40"/>
  <c r="W1019" i="56"/>
  <c r="E257" i="22" s="1"/>
  <c r="Y775" i="56"/>
  <c r="S229" i="22" s="1"/>
  <c r="Z121" i="40"/>
  <c r="Z110" i="40"/>
  <c r="Z592" i="54"/>
  <c r="Y188" i="22" s="1"/>
  <c r="Y193" i="58"/>
  <c r="U71" i="22" s="1"/>
  <c r="Z116" i="56"/>
  <c r="Z44" i="22" s="1"/>
  <c r="X259" i="58"/>
  <c r="N97" i="22" s="1"/>
  <c r="Y353" i="54"/>
  <c r="Y348" i="54"/>
  <c r="Z219" i="57"/>
  <c r="AA82" i="22" s="1"/>
  <c r="Z1018" i="57"/>
  <c r="Z1035" i="57"/>
  <c r="Z556" i="57"/>
  <c r="AA168" i="22" s="1"/>
  <c r="W219" i="58"/>
  <c r="G82" i="22" s="1"/>
  <c r="AA810" i="40"/>
  <c r="AE246" i="22" s="1"/>
  <c r="X636" i="57"/>
  <c r="W54" i="56"/>
  <c r="E22" i="22" s="1"/>
  <c r="W580" i="57"/>
  <c r="W573" i="57"/>
  <c r="W556" i="54"/>
  <c r="D168" i="22" s="1"/>
  <c r="Z716" i="56"/>
  <c r="Z220" i="22" s="1"/>
  <c r="AA1020" i="57"/>
  <c r="AH258" i="22" s="1"/>
  <c r="X219" i="57"/>
  <c r="M82" i="22" s="1"/>
  <c r="Z153" i="58"/>
  <c r="Z144" i="58"/>
  <c r="AA650" i="40"/>
  <c r="AE204" i="22" s="1"/>
  <c r="W545" i="56"/>
  <c r="E161" i="22" s="1"/>
  <c r="X173" i="40"/>
  <c r="J62" i="22" s="1"/>
  <c r="X19" i="58"/>
  <c r="N11" i="22" s="1"/>
  <c r="AA802" i="40"/>
  <c r="AE238" i="22" s="1"/>
  <c r="Z213" i="56"/>
  <c r="Z76" i="22" s="1"/>
  <c r="Y574" i="57"/>
  <c r="T178" i="22" s="1"/>
  <c r="W167" i="54"/>
  <c r="W178" i="54"/>
  <c r="AA577" i="54"/>
  <c r="AF181" i="22" s="1"/>
  <c r="Z145" i="40"/>
  <c r="X49" i="22" s="1"/>
  <c r="X301" i="58"/>
  <c r="N115" i="22" s="1"/>
  <c r="Y115" i="57"/>
  <c r="T43" i="22" s="1"/>
  <c r="Y1174" i="58"/>
  <c r="Y1180" i="58"/>
  <c r="W353" i="58"/>
  <c r="W348" i="58"/>
  <c r="Y509" i="57"/>
  <c r="T149" i="22" s="1"/>
  <c r="Y172" i="56"/>
  <c r="S61" i="22" s="1"/>
  <c r="Z510" i="58"/>
  <c r="AB150" i="22" s="1"/>
  <c r="Z710" i="40"/>
  <c r="X214" i="22" s="1"/>
  <c r="W511" i="57"/>
  <c r="F151" i="22" s="1"/>
  <c r="W168" i="40"/>
  <c r="C57" i="22" s="1"/>
  <c r="W88" i="56"/>
  <c r="E32" i="22" s="1"/>
  <c r="Y305" i="54"/>
  <c r="Y295" i="54"/>
  <c r="W324" i="54"/>
  <c r="W331" i="54"/>
  <c r="X575" i="56"/>
  <c r="L179" i="22" s="1"/>
  <c r="Z380" i="57"/>
  <c r="Z376" i="57"/>
  <c r="AA134" i="22" s="1"/>
  <c r="Z810" i="56"/>
  <c r="Z246" i="22" s="1"/>
  <c r="Y710" i="40"/>
  <c r="Q214" i="22" s="1"/>
  <c r="Y614" i="40"/>
  <c r="Q195" i="22" s="1"/>
  <c r="AA215" i="57"/>
  <c r="AH78" i="22" s="1"/>
  <c r="W649" i="40"/>
  <c r="C203" i="22" s="1"/>
  <c r="Y651" i="57"/>
  <c r="T205" i="22" s="1"/>
  <c r="Y717" i="40"/>
  <c r="Q221" i="22" s="1"/>
  <c r="X813" i="58"/>
  <c r="N249" i="22" s="1"/>
  <c r="Y297" i="54"/>
  <c r="R111" i="22" s="1"/>
  <c r="Y170" i="56"/>
  <c r="S59" i="22" s="1"/>
  <c r="AA118" i="58"/>
  <c r="AI46" i="22" s="1"/>
  <c r="X349" i="57"/>
  <c r="M124" i="22" s="1"/>
  <c r="Y167" i="56"/>
  <c r="Y178" i="56"/>
  <c r="AA216" i="57"/>
  <c r="AH79" i="22" s="1"/>
  <c r="W257" i="57"/>
  <c r="F95" i="22" s="1"/>
  <c r="Z376" i="58"/>
  <c r="AB134" i="22" s="1"/>
  <c r="Z380" i="58"/>
  <c r="X188" i="40"/>
  <c r="X197" i="40"/>
  <c r="W55" i="57"/>
  <c r="F23" i="22" s="1"/>
  <c r="Y20" i="58"/>
  <c r="U12" i="22" s="1"/>
  <c r="W236" i="40"/>
  <c r="C88" i="22" s="1"/>
  <c r="AA613" i="54"/>
  <c r="AF194" i="22" s="1"/>
  <c r="Z118" i="40"/>
  <c r="X46" i="22" s="1"/>
  <c r="W1154" i="40"/>
  <c r="C271" i="22" s="1"/>
  <c r="AZ105" i="22" s="1"/>
  <c r="X170" i="57"/>
  <c r="M59" i="22" s="1"/>
  <c r="X614" i="57"/>
  <c r="M195" i="22" s="1"/>
  <c r="Y564" i="54"/>
  <c r="Y570" i="54"/>
  <c r="AA640" i="40"/>
  <c r="W583" i="40"/>
  <c r="C183" i="22" s="1"/>
  <c r="X715" i="40"/>
  <c r="J219" i="22" s="1"/>
  <c r="Y301" i="57"/>
  <c r="T115" i="22" s="1"/>
  <c r="Z296" i="58"/>
  <c r="AB110" i="22" s="1"/>
  <c r="X1176" i="54"/>
  <c r="K277" i="22" s="1"/>
  <c r="AA803" i="56"/>
  <c r="AG239" i="22" s="1"/>
  <c r="Y296" i="57"/>
  <c r="T110" i="22" s="1"/>
  <c r="Y804" i="58"/>
  <c r="U240" i="22" s="1"/>
  <c r="Y615" i="58"/>
  <c r="U196" i="22" s="1"/>
  <c r="Z295" i="57"/>
  <c r="Z305" i="57"/>
  <c r="AA811" i="58"/>
  <c r="AI247" i="22" s="1"/>
  <c r="X809" i="54"/>
  <c r="K245" i="22" s="1"/>
  <c r="W537" i="40"/>
  <c r="C157" i="22" s="1"/>
  <c r="AV114" i="22"/>
  <c r="AA566" i="57"/>
  <c r="AH174" i="22" s="1"/>
  <c r="BX96" i="22" s="1"/>
  <c r="AA592" i="57"/>
  <c r="AH188" i="22" s="1"/>
  <c r="X719" i="54"/>
  <c r="K223" i="22" s="1"/>
  <c r="AA168" i="54"/>
  <c r="AF57" i="22" s="1"/>
  <c r="Z113" i="40"/>
  <c r="X41" i="22" s="1"/>
  <c r="X812" i="57"/>
  <c r="M248" i="22" s="1"/>
  <c r="Y759" i="58"/>
  <c r="Y763" i="58"/>
  <c r="Z557" i="57"/>
  <c r="AA169" i="22" s="1"/>
  <c r="AA637" i="58"/>
  <c r="AI199" i="22" s="1"/>
  <c r="Z1153" i="56"/>
  <c r="Z270" i="22" s="1"/>
  <c r="BQ104" i="22" s="1"/>
  <c r="W811" i="56"/>
  <c r="E247" i="22" s="1"/>
  <c r="Y653" i="40"/>
  <c r="Q207" i="22" s="1"/>
  <c r="AA710" i="54"/>
  <c r="AF214" i="22" s="1"/>
  <c r="AT135" i="22" s="1"/>
  <c r="X1022" i="40"/>
  <c r="J260" i="22" s="1"/>
  <c r="Z1175" i="58"/>
  <c r="AB276" i="22" s="1"/>
  <c r="Y544" i="58"/>
  <c r="Y551" i="58"/>
  <c r="Z561" i="56"/>
  <c r="Z554" i="56"/>
  <c r="X1176" i="40"/>
  <c r="J277" i="22" s="1"/>
  <c r="X711" i="40"/>
  <c r="J215" i="22" s="1"/>
  <c r="W235" i="57"/>
  <c r="F87" i="22" s="1"/>
  <c r="X1022" i="57"/>
  <c r="M260" i="22" s="1"/>
  <c r="W1009" i="58"/>
  <c r="W1004" i="58"/>
  <c r="Y803" i="40"/>
  <c r="Q239" i="22" s="1"/>
  <c r="Y218" i="40"/>
  <c r="Q81" i="22" s="1"/>
  <c r="AA1156" i="57"/>
  <c r="AH273" i="22" s="1"/>
  <c r="X1019" i="40"/>
  <c r="J257" i="22" s="1"/>
  <c r="X812" i="40"/>
  <c r="J248" i="22" s="1"/>
  <c r="Y194" i="54"/>
  <c r="R72" i="22" s="1"/>
  <c r="W57" i="58"/>
  <c r="G25" i="22" s="1"/>
  <c r="AA590" i="54"/>
  <c r="AF186" i="22" s="1"/>
  <c r="AA576" i="40"/>
  <c r="AE180" i="22" s="1"/>
  <c r="BD96" i="22" s="1"/>
  <c r="AW96" i="22" s="1"/>
  <c r="Y715" i="58"/>
  <c r="U219" i="22" s="1"/>
  <c r="Z777" i="40"/>
  <c r="X231" i="22" s="1"/>
  <c r="Y1025" i="40"/>
  <c r="Q262" i="22" s="1"/>
  <c r="W115" i="40"/>
  <c r="C43" i="22" s="1"/>
  <c r="X25" i="57"/>
  <c r="M17" i="22" s="1"/>
  <c r="X799" i="58"/>
  <c r="N235" i="22" s="1"/>
  <c r="W20" i="40"/>
  <c r="C12" i="22" s="1"/>
  <c r="AA373" i="57"/>
  <c r="AH131" i="22" s="1"/>
  <c r="W717" i="40"/>
  <c r="C221" i="22" s="1"/>
  <c r="AA257" i="58"/>
  <c r="AI95" i="22" s="1"/>
  <c r="W232" i="40"/>
  <c r="W241" i="40"/>
  <c r="AA1160" i="40"/>
  <c r="AA1151" i="40"/>
  <c r="X590" i="40"/>
  <c r="J186" i="22" s="1"/>
  <c r="W647" i="58"/>
  <c r="W660" i="58"/>
  <c r="Z512" i="58"/>
  <c r="AB152" i="22" s="1"/>
  <c r="AA275" i="40"/>
  <c r="AE103" i="22" s="1"/>
  <c r="Z375" i="58"/>
  <c r="AB133" i="22" s="1"/>
  <c r="Y326" i="40"/>
  <c r="Q120" i="22" s="1"/>
  <c r="Z715" i="58"/>
  <c r="AB219" i="22" s="1"/>
  <c r="X808" i="40"/>
  <c r="J244" i="22" s="1"/>
  <c r="X649" i="58"/>
  <c r="N203" i="22" s="1"/>
  <c r="X763" i="40"/>
  <c r="X759" i="40"/>
  <c r="Y652" i="58"/>
  <c r="U206" i="22" s="1"/>
  <c r="Y258" i="40"/>
  <c r="Q96" i="22" s="1"/>
  <c r="AA804" i="57"/>
  <c r="AH240" i="22" s="1"/>
  <c r="Z370" i="40"/>
  <c r="X128" i="22" s="1"/>
  <c r="W561" i="58"/>
  <c r="W554" i="58"/>
  <c r="Z538" i="40"/>
  <c r="X158" i="22" s="1"/>
  <c r="W56" i="40"/>
  <c r="C24" i="22" s="1"/>
  <c r="Z237" i="57"/>
  <c r="AA89" i="22" s="1"/>
  <c r="W565" i="58"/>
  <c r="G173" i="22" s="1"/>
  <c r="AA610" i="57"/>
  <c r="AH191" i="22" s="1"/>
  <c r="W1156" i="58"/>
  <c r="G273" i="22" s="1"/>
  <c r="CB107" i="22" s="1"/>
  <c r="Z217" i="56"/>
  <c r="Z80" i="22" s="1"/>
  <c r="X545" i="56"/>
  <c r="L161" i="22" s="1"/>
  <c r="AA1025" i="57"/>
  <c r="AH262" i="22" s="1"/>
  <c r="Y801" i="40"/>
  <c r="Q237" i="22" s="1"/>
  <c r="AA652" i="40"/>
  <c r="AE206" i="22" s="1"/>
  <c r="AA637" i="40"/>
  <c r="AE199" i="22" s="1"/>
  <c r="Z215" i="40"/>
  <c r="X78" i="22" s="1"/>
  <c r="W556" i="40"/>
  <c r="C168" i="22" s="1"/>
  <c r="W655" i="40"/>
  <c r="C209" i="22" s="1"/>
  <c r="Y298" i="40"/>
  <c r="Q112" i="22" s="1"/>
  <c r="AA376" i="40"/>
  <c r="AE134" i="22" s="1"/>
  <c r="AA380" i="40"/>
  <c r="AA804" i="58"/>
  <c r="AI240" i="22" s="1"/>
  <c r="W1196" i="40"/>
  <c r="W1199" i="40"/>
  <c r="X1026" i="58"/>
  <c r="N263" i="22" s="1"/>
  <c r="Y112" i="40"/>
  <c r="Q40" i="22" s="1"/>
  <c r="Y257" i="40"/>
  <c r="Q95" i="22" s="1"/>
  <c r="AA237" i="57"/>
  <c r="AH89" i="22" s="1"/>
  <c r="Y113" i="40"/>
  <c r="Q41" i="22" s="1"/>
  <c r="Y649" i="54"/>
  <c r="R203" i="22" s="1"/>
  <c r="X775" i="57"/>
  <c r="M229" i="22" s="1"/>
  <c r="Z798" i="40"/>
  <c r="Z822" i="40"/>
  <c r="W377" i="40"/>
  <c r="C135" i="22" s="1"/>
  <c r="AA807" i="40"/>
  <c r="AE243" i="22" s="1"/>
  <c r="W57" i="54"/>
  <c r="D25" i="22" s="1"/>
  <c r="AA719" i="54"/>
  <c r="AF223" i="22" s="1"/>
  <c r="AT144" i="22" s="1"/>
  <c r="X88" i="58"/>
  <c r="N32" i="22" s="1"/>
  <c r="W1009" i="40"/>
  <c r="W1004" i="40"/>
  <c r="Z576" i="40"/>
  <c r="X180" i="22" s="1"/>
  <c r="X808" i="54"/>
  <c r="K244" i="22" s="1"/>
  <c r="Z90" i="40"/>
  <c r="X34" i="22" s="1"/>
  <c r="X649" i="57"/>
  <c r="M203" i="22" s="1"/>
  <c r="W510" i="58"/>
  <c r="G150" i="22" s="1"/>
  <c r="W52" i="57"/>
  <c r="W63" i="57"/>
  <c r="AA54" i="40"/>
  <c r="AE22" i="22" s="1"/>
  <c r="AS23" i="22" s="1"/>
  <c r="AS80" i="22" s="1"/>
  <c r="Y1029" i="40"/>
  <c r="Q266" i="22" s="1"/>
  <c r="Z799" i="40"/>
  <c r="X235" i="22" s="1"/>
  <c r="Z219" i="56"/>
  <c r="Z82" i="22" s="1"/>
  <c r="Y1152" i="57"/>
  <c r="T269" i="22" s="1"/>
  <c r="BW103" i="22" s="1"/>
  <c r="Z241" i="40"/>
  <c r="Z232" i="40"/>
  <c r="Z565" i="57"/>
  <c r="AA173" i="22" s="1"/>
  <c r="X640" i="58"/>
  <c r="Y810" i="57"/>
  <c r="T246" i="22" s="1"/>
  <c r="W995" i="54"/>
  <c r="W998" i="54"/>
  <c r="Y1004" i="40"/>
  <c r="Y1009" i="40"/>
  <c r="Y1153" i="56"/>
  <c r="S270" i="22" s="1"/>
  <c r="BP104" i="22" s="1"/>
  <c r="X800" i="57"/>
  <c r="M236" i="22" s="1"/>
  <c r="AA212" i="58"/>
  <c r="AI75" i="22" s="1"/>
  <c r="Z274" i="57"/>
  <c r="AA102" i="22" s="1"/>
  <c r="X716" i="58"/>
  <c r="N220" i="22" s="1"/>
  <c r="X173" i="57"/>
  <c r="M62" i="22" s="1"/>
  <c r="X377" i="58"/>
  <c r="N135" i="22" s="1"/>
  <c r="AA1176" i="54"/>
  <c r="AF277" i="22" s="1"/>
  <c r="AA115" i="54"/>
  <c r="AF43" i="22" s="1"/>
  <c r="Z214" i="58"/>
  <c r="AB77" i="22" s="1"/>
  <c r="Z21" i="56"/>
  <c r="Z13" i="22" s="1"/>
  <c r="Z29" i="40"/>
  <c r="Z26" i="40"/>
  <c r="X18" i="22" s="1"/>
  <c r="AA1026" i="40"/>
  <c r="AE263" i="22" s="1"/>
  <c r="X611" i="57"/>
  <c r="M192" i="22" s="1"/>
  <c r="Y1028" i="40"/>
  <c r="Q265" i="22" s="1"/>
  <c r="Y91" i="40"/>
  <c r="Q35" i="22" s="1"/>
  <c r="AA296" i="40"/>
  <c r="AE110" i="22" s="1"/>
  <c r="W714" i="40"/>
  <c r="C218" i="22" s="1"/>
  <c r="Y566" i="57"/>
  <c r="T174" i="22" s="1"/>
  <c r="Y325" i="56"/>
  <c r="S119" i="22" s="1"/>
  <c r="Y615" i="40"/>
  <c r="Q196" i="22" s="1"/>
  <c r="Z111" i="40"/>
  <c r="X39" i="22" s="1"/>
  <c r="Z88" i="58"/>
  <c r="AB32" i="22" s="1"/>
  <c r="W657" i="40"/>
  <c r="C211" i="22" s="1"/>
  <c r="Y654" i="56"/>
  <c r="S208" i="22" s="1"/>
  <c r="Y115" i="40"/>
  <c r="Q43" i="22" s="1"/>
  <c r="AA153" i="58"/>
  <c r="AA144" i="58"/>
  <c r="W1019" i="40"/>
  <c r="C257" i="22" s="1"/>
  <c r="X233" i="40"/>
  <c r="J85" i="22" s="1"/>
  <c r="AA58" i="54"/>
  <c r="AF26" i="22" s="1"/>
  <c r="X1009" i="40"/>
  <c r="X1004" i="40"/>
  <c r="Y21" i="40"/>
  <c r="Q13" i="22" s="1"/>
  <c r="Y810" i="54"/>
  <c r="R246" i="22" s="1"/>
  <c r="Z326" i="54"/>
  <c r="Y120" i="22" s="1"/>
  <c r="Y709" i="58"/>
  <c r="Y722" i="58"/>
  <c r="Y799" i="40"/>
  <c r="Q235" i="22" s="1"/>
  <c r="Z279" i="54"/>
  <c r="Y107" i="22" s="1"/>
  <c r="X590" i="57"/>
  <c r="M186" i="22" s="1"/>
  <c r="X535" i="40"/>
  <c r="J155" i="22" s="1"/>
  <c r="X1155" i="40"/>
  <c r="J272" i="22" s="1"/>
  <c r="BA106" i="22" s="1"/>
  <c r="AA1018" i="57"/>
  <c r="AA1035" i="57"/>
  <c r="Y259" i="56"/>
  <c r="S97" i="22" s="1"/>
  <c r="W171" i="58"/>
  <c r="G60" i="22" s="1"/>
  <c r="AA261" i="54"/>
  <c r="AF99" i="22" s="1"/>
  <c r="W172" i="58"/>
  <c r="G61" i="22" s="1"/>
  <c r="AA257" i="57"/>
  <c r="AH95" i="22" s="1"/>
  <c r="AA1199" i="57"/>
  <c r="AA1196" i="57"/>
  <c r="Y1004" i="58"/>
  <c r="Y1009" i="58"/>
  <c r="Y1186" i="56"/>
  <c r="Y1183" i="56"/>
  <c r="W144" i="57"/>
  <c r="W153" i="57"/>
  <c r="Y144" i="57"/>
  <c r="Y153" i="57"/>
  <c r="Z652" i="40"/>
  <c r="X206" i="22" s="1"/>
  <c r="AA219" i="58"/>
  <c r="AI82" i="22" s="1"/>
  <c r="AA575" i="40"/>
  <c r="AE179" i="22" s="1"/>
  <c r="BD95" i="22" s="1"/>
  <c r="AW95" i="22" s="1"/>
  <c r="Y305" i="58"/>
  <c r="Y295" i="58"/>
  <c r="Y654" i="40"/>
  <c r="Q208" i="22" s="1"/>
  <c r="W801" i="56"/>
  <c r="E237" i="22" s="1"/>
  <c r="Z57" i="57"/>
  <c r="AA25" i="22" s="1"/>
  <c r="AA144" i="57"/>
  <c r="AA153" i="57"/>
  <c r="Z591" i="58"/>
  <c r="AB187" i="22" s="1"/>
  <c r="X547" i="40"/>
  <c r="J163" i="22" s="1"/>
  <c r="W279" i="40"/>
  <c r="C107" i="22" s="1"/>
  <c r="Z780" i="54"/>
  <c r="Z774" i="54"/>
  <c r="X18" i="40"/>
  <c r="Y808" i="56"/>
  <c r="S244" i="22" s="1"/>
  <c r="Z54" i="58"/>
  <c r="AB22" i="22" s="1"/>
  <c r="Z809" i="54"/>
  <c r="Y245" i="22" s="1"/>
  <c r="Y799" i="57"/>
  <c r="T235" i="22" s="1"/>
  <c r="AA1022" i="58"/>
  <c r="AI260" i="22" s="1"/>
  <c r="X556" i="40"/>
  <c r="J168" i="22" s="1"/>
  <c r="AA149" i="40"/>
  <c r="AE53" i="22" s="1"/>
  <c r="X613" i="40"/>
  <c r="J194" i="22" s="1"/>
  <c r="AA348" i="57"/>
  <c r="AA353" i="57"/>
  <c r="Z213" i="58"/>
  <c r="AB76" i="22" s="1"/>
  <c r="W777" i="58"/>
  <c r="G231" i="22" s="1"/>
  <c r="X536" i="40"/>
  <c r="J156" i="22" s="1"/>
  <c r="Y110" i="40"/>
  <c r="Y121" i="40"/>
  <c r="X275" i="57"/>
  <c r="M103" i="22" s="1"/>
  <c r="Z148" i="54"/>
  <c r="Y52" i="22" s="1"/>
  <c r="Y297" i="58"/>
  <c r="U111" i="22" s="1"/>
  <c r="W511" i="58"/>
  <c r="G151" i="22" s="1"/>
  <c r="AA24" i="57"/>
  <c r="AH16" i="22" s="1"/>
  <c r="AA325" i="54"/>
  <c r="AF119" i="22" s="1"/>
  <c r="AT71" i="22" s="1"/>
  <c r="W192" i="40"/>
  <c r="C70" i="22" s="1"/>
  <c r="Z25" i="40"/>
  <c r="X17" i="22" s="1"/>
  <c r="Z255" i="40"/>
  <c r="X93" i="22" s="1"/>
  <c r="Y577" i="57"/>
  <c r="T181" i="22" s="1"/>
  <c r="Z349" i="40"/>
  <c r="X124" i="22" s="1"/>
  <c r="AA580" i="56"/>
  <c r="AA573" i="56"/>
  <c r="X799" i="40"/>
  <c r="J235" i="22" s="1"/>
  <c r="Z369" i="58"/>
  <c r="AA822" i="58"/>
  <c r="AA798" i="58"/>
  <c r="Y369" i="40"/>
  <c r="X257" i="40"/>
  <c r="J95" i="22" s="1"/>
  <c r="W92" i="40"/>
  <c r="C36" i="22" s="1"/>
  <c r="AA114" i="57"/>
  <c r="AH42" i="22" s="1"/>
  <c r="W775" i="56"/>
  <c r="E229" i="22" s="1"/>
  <c r="Y22" i="58"/>
  <c r="U14" i="22" s="1"/>
  <c r="Z657" i="40"/>
  <c r="X211" i="22" s="1"/>
  <c r="AA649" i="40"/>
  <c r="AE203" i="22" s="1"/>
  <c r="AA218" i="40"/>
  <c r="AE81" i="22" s="1"/>
  <c r="Y349" i="40"/>
  <c r="Q124" i="22" s="1"/>
  <c r="X722" i="54"/>
  <c r="X709" i="54"/>
  <c r="X804" i="57"/>
  <c r="M240" i="22" s="1"/>
  <c r="Y260" i="57"/>
  <c r="T98" i="22" s="1"/>
  <c r="Z1026" i="54"/>
  <c r="Y263" i="22" s="1"/>
  <c r="Y87" i="56"/>
  <c r="S31" i="22" s="1"/>
  <c r="Z58" i="58"/>
  <c r="AB26" i="22" s="1"/>
  <c r="AA653" i="40"/>
  <c r="AE207" i="22" s="1"/>
  <c r="Y718" i="40"/>
  <c r="Q222" i="22" s="1"/>
  <c r="Z711" i="58"/>
  <c r="AB215" i="22" s="1"/>
  <c r="AA171" i="56"/>
  <c r="AG60" i="22" s="1"/>
  <c r="Y801" i="58"/>
  <c r="U237" i="22" s="1"/>
  <c r="Z305" i="40"/>
  <c r="Z295" i="40"/>
  <c r="AA548" i="56"/>
  <c r="AG164" i="22" s="1"/>
  <c r="W148" i="56"/>
  <c r="E52" i="22" s="1"/>
  <c r="W511" i="40"/>
  <c r="C151" i="22" s="1"/>
  <c r="X20" i="40"/>
  <c r="J12" i="22" s="1"/>
  <c r="Z21" i="40"/>
  <c r="X13" i="22" s="1"/>
  <c r="Y592" i="40"/>
  <c r="Q188" i="22" s="1"/>
  <c r="Y712" i="56"/>
  <c r="S216" i="22" s="1"/>
  <c r="Y58" i="58"/>
  <c r="U26" i="22" s="1"/>
  <c r="W711" i="56"/>
  <c r="E215" i="22" s="1"/>
  <c r="Z1019" i="58"/>
  <c r="AB257" i="22" s="1"/>
  <c r="Z509" i="40"/>
  <c r="X149" i="22" s="1"/>
  <c r="W296" i="57"/>
  <c r="F110" i="22" s="1"/>
  <c r="X1029" i="40"/>
  <c r="J266" i="22" s="1"/>
  <c r="W91" i="57"/>
  <c r="F35" i="22" s="1"/>
  <c r="Y326" i="56"/>
  <c r="S120" i="22" s="1"/>
  <c r="Z264" i="58"/>
  <c r="Z254" i="58"/>
  <c r="W590" i="57"/>
  <c r="F186" i="22" s="1"/>
  <c r="Z216" i="56"/>
  <c r="Z79" i="22" s="1"/>
  <c r="X1153" i="57"/>
  <c r="M270" i="22" s="1"/>
  <c r="BV104" i="22" s="1"/>
  <c r="Z237" i="40"/>
  <c r="X89" i="22" s="1"/>
  <c r="AA648" i="40"/>
  <c r="AE202" i="22" s="1"/>
  <c r="AA214" i="40"/>
  <c r="AE77" i="22" s="1"/>
  <c r="X237" i="40"/>
  <c r="J89" i="22" s="1"/>
  <c r="Y215" i="40"/>
  <c r="Q78" i="22" s="1"/>
  <c r="AA1022" i="57"/>
  <c r="AH260" i="22" s="1"/>
  <c r="AA535" i="40"/>
  <c r="AE155" i="22" s="1"/>
  <c r="AZ94" i="22" s="1"/>
  <c r="AS94" i="22" s="1"/>
  <c r="Z18" i="58"/>
  <c r="AA217" i="58"/>
  <c r="AI80" i="22" s="1"/>
  <c r="W174" i="57"/>
  <c r="F63" i="22" s="1"/>
  <c r="Y175" i="57"/>
  <c r="T64" i="22" s="1"/>
  <c r="W1028" i="57"/>
  <c r="F265" i="22" s="1"/>
  <c r="AA53" i="57"/>
  <c r="AH21" i="22" s="1"/>
  <c r="AV22" i="22" s="1"/>
  <c r="AV79" i="22" s="1"/>
  <c r="W145" i="54"/>
  <c r="D49" i="22" s="1"/>
  <c r="Y22" i="57"/>
  <c r="T14" i="22" s="1"/>
  <c r="Z636" i="54"/>
  <c r="Y592" i="57"/>
  <c r="T188" i="22" s="1"/>
  <c r="W713" i="40"/>
  <c r="C217" i="22" s="1"/>
  <c r="X566" i="56"/>
  <c r="L174" i="22" s="1"/>
  <c r="Y215" i="58"/>
  <c r="U78" i="22" s="1"/>
  <c r="X1020" i="40"/>
  <c r="J258" i="22" s="1"/>
  <c r="X813" i="57"/>
  <c r="M249" i="22" s="1"/>
  <c r="X1156" i="57"/>
  <c r="M273" i="22" s="1"/>
  <c r="BV107" i="22" s="1"/>
  <c r="Y636" i="58"/>
  <c r="Z1152" i="57"/>
  <c r="AA269" i="22" s="1"/>
  <c r="BX103" i="22" s="1"/>
  <c r="AA260" i="40"/>
  <c r="AE98" i="22" s="1"/>
  <c r="Z556" i="40"/>
  <c r="X168" i="22" s="1"/>
  <c r="W712" i="40"/>
  <c r="C216" i="22" s="1"/>
  <c r="AA175" i="40"/>
  <c r="AE64" i="22" s="1"/>
  <c r="Y331" i="40"/>
  <c r="Y324" i="40"/>
  <c r="Y775" i="57"/>
  <c r="T229" i="22" s="1"/>
  <c r="Y812" i="57"/>
  <c r="T248" i="22" s="1"/>
  <c r="AA1025" i="54"/>
  <c r="AF262" i="22" s="1"/>
  <c r="X305" i="40"/>
  <c r="X295" i="40"/>
  <c r="X776" i="40"/>
  <c r="J230" i="22" s="1"/>
  <c r="X374" i="58"/>
  <c r="N132" i="22" s="1"/>
  <c r="Z803" i="58"/>
  <c r="AB239" i="22" s="1"/>
  <c r="AA350" i="54"/>
  <c r="AF125" i="22" s="1"/>
  <c r="W53" i="57"/>
  <c r="F21" i="22" s="1"/>
  <c r="Z57" i="40"/>
  <c r="X25" i="22" s="1"/>
  <c r="Y545" i="54"/>
  <c r="R161" i="22" s="1"/>
  <c r="Y591" i="40"/>
  <c r="Q187" i="22" s="1"/>
  <c r="X809" i="57"/>
  <c r="M245" i="22" s="1"/>
  <c r="Z567" i="58"/>
  <c r="AB175" i="22" s="1"/>
  <c r="Z89" i="58"/>
  <c r="AB33" i="22" s="1"/>
  <c r="AA24" i="40"/>
  <c r="AE16" i="22" s="1"/>
  <c r="Z52" i="57"/>
  <c r="Z63" i="57"/>
  <c r="Z92" i="40"/>
  <c r="X36" i="22" s="1"/>
  <c r="W18" i="40"/>
  <c r="W171" i="40"/>
  <c r="C60" i="22" s="1"/>
  <c r="Z1154" i="40"/>
  <c r="X271" i="22" s="1"/>
  <c r="BC105" i="22" s="1"/>
  <c r="AA1175" i="40"/>
  <c r="AE276" i="22" s="1"/>
  <c r="X1175" i="40"/>
  <c r="J276" i="22" s="1"/>
  <c r="X296" i="40"/>
  <c r="J110" i="22" s="1"/>
  <c r="Y190" i="54"/>
  <c r="R68" i="22" s="1"/>
  <c r="Y148" i="40"/>
  <c r="Q52" i="22" s="1"/>
  <c r="AA325" i="57"/>
  <c r="AH119" i="22" s="1"/>
  <c r="AV71" i="22" s="1"/>
  <c r="W235" i="58"/>
  <c r="G87" i="22" s="1"/>
  <c r="X23" i="54"/>
  <c r="K15" i="22" s="1"/>
  <c r="Y58" i="40"/>
  <c r="Q26" i="22" s="1"/>
  <c r="W1029" i="40"/>
  <c r="C266" i="22" s="1"/>
  <c r="X353" i="57"/>
  <c r="X348" i="57"/>
  <c r="W57" i="40"/>
  <c r="C25" i="22" s="1"/>
  <c r="Y235" i="40"/>
  <c r="Q87" i="22" s="1"/>
  <c r="Y192" i="57"/>
  <c r="T70" i="22" s="1"/>
  <c r="Z512" i="54"/>
  <c r="Y152" i="22" s="1"/>
  <c r="Z554" i="40"/>
  <c r="Z561" i="40"/>
  <c r="X175" i="40"/>
  <c r="J64" i="22" s="1"/>
  <c r="W214" i="56"/>
  <c r="E77" i="22" s="1"/>
  <c r="AA510" i="58"/>
  <c r="AI150" i="22" s="1"/>
  <c r="AA1035" i="58"/>
  <c r="AA1018" i="58"/>
  <c r="Y261" i="58"/>
  <c r="U99" i="22" s="1"/>
  <c r="X235" i="40"/>
  <c r="J87" i="22" s="1"/>
  <c r="Y21" i="57"/>
  <c r="T13" i="22" s="1"/>
  <c r="AA121" i="57"/>
  <c r="AA110" i="57"/>
  <c r="X611" i="58"/>
  <c r="N192" i="22" s="1"/>
  <c r="Z595" i="54"/>
  <c r="Z589" i="54"/>
  <c r="AA619" i="58"/>
  <c r="AA609" i="58"/>
  <c r="W577" i="57"/>
  <c r="F181" i="22" s="1"/>
  <c r="AA1021" i="58"/>
  <c r="AI259" i="22" s="1"/>
  <c r="X217" i="54"/>
  <c r="K80" i="22" s="1"/>
  <c r="Y278" i="56"/>
  <c r="S106" i="22" s="1"/>
  <c r="W636" i="54"/>
  <c r="Z612" i="58"/>
  <c r="AB193" i="22" s="1"/>
  <c r="AA170" i="54"/>
  <c r="AF59" i="22" s="1"/>
  <c r="Z655" i="54"/>
  <c r="Y209" i="22" s="1"/>
  <c r="W90" i="56"/>
  <c r="E34" i="22" s="1"/>
  <c r="Z86" i="54"/>
  <c r="Z95" i="54"/>
  <c r="W1027" i="58"/>
  <c r="G264" i="22" s="1"/>
  <c r="AA167" i="54"/>
  <c r="AA178" i="54"/>
  <c r="Z1199" i="54"/>
  <c r="Z1196" i="54"/>
  <c r="Z275" i="40"/>
  <c r="X103" i="22" s="1"/>
  <c r="AA218" i="57"/>
  <c r="AH81" i="22" s="1"/>
  <c r="X800" i="40"/>
  <c r="J236" i="22" s="1"/>
  <c r="Z640" i="40"/>
  <c r="Z150" i="57"/>
  <c r="AA54" i="22" s="1"/>
  <c r="Z147" i="57"/>
  <c r="AA51" i="22" s="1"/>
  <c r="X1025" i="54"/>
  <c r="K262" i="22" s="1"/>
  <c r="X276" i="58"/>
  <c r="N104" i="22" s="1"/>
  <c r="X807" i="57"/>
  <c r="M243" i="22" s="1"/>
  <c r="Z211" i="56"/>
  <c r="Z222" i="56"/>
  <c r="AA591" i="56"/>
  <c r="AG187" i="22" s="1"/>
  <c r="Z995" i="40"/>
  <c r="Z998" i="40"/>
  <c r="X722" i="40"/>
  <c r="X709" i="40"/>
  <c r="AA548" i="57"/>
  <c r="AH164" i="22" s="1"/>
  <c r="Y376" i="58"/>
  <c r="U134" i="22" s="1"/>
  <c r="Y380" i="58"/>
  <c r="W1190" i="40"/>
  <c r="W1193" i="40"/>
  <c r="Z575" i="58"/>
  <c r="AB179" i="22" s="1"/>
  <c r="Z257" i="57"/>
  <c r="AA95" i="22" s="1"/>
  <c r="X216" i="57"/>
  <c r="M79" i="22" s="1"/>
  <c r="AA545" i="40"/>
  <c r="AE161" i="22" s="1"/>
  <c r="BB94" i="22" s="1"/>
  <c r="AU94" i="22" s="1"/>
  <c r="Z567" i="54"/>
  <c r="Y175" i="22" s="1"/>
  <c r="X145" i="54"/>
  <c r="K49" i="22" s="1"/>
  <c r="Y760" i="57"/>
  <c r="T226" i="22" s="1"/>
  <c r="Y168" i="56"/>
  <c r="S57" i="22" s="1"/>
  <c r="AA232" i="57"/>
  <c r="AA241" i="57"/>
  <c r="Z172" i="58"/>
  <c r="AB61" i="22" s="1"/>
  <c r="W822" i="58"/>
  <c r="W798" i="58"/>
  <c r="AA300" i="58"/>
  <c r="AI114" i="22" s="1"/>
  <c r="X802" i="57"/>
  <c r="M238" i="22" s="1"/>
  <c r="W810" i="40"/>
  <c r="C246" i="22" s="1"/>
  <c r="Z651" i="58"/>
  <c r="AB205" i="22" s="1"/>
  <c r="AA19" i="40"/>
  <c r="AE11" i="22" s="1"/>
  <c r="AS54" i="22" s="1"/>
  <c r="Z759" i="58"/>
  <c r="Z763" i="58"/>
  <c r="Z615" i="57"/>
  <c r="AA196" i="22" s="1"/>
  <c r="Z1022" i="58"/>
  <c r="AB260" i="22" s="1"/>
  <c r="X511" i="40"/>
  <c r="J151" i="22" s="1"/>
  <c r="AA299" i="40"/>
  <c r="AE113" i="22" s="1"/>
  <c r="Y372" i="40"/>
  <c r="Q130" i="22" s="1"/>
  <c r="Z58" i="40"/>
  <c r="X26" i="22" s="1"/>
  <c r="AA173" i="57"/>
  <c r="AH62" i="22" s="1"/>
  <c r="Z1025" i="40"/>
  <c r="X262" i="22" s="1"/>
  <c r="Z1019" i="40"/>
  <c r="X257" i="22" s="1"/>
  <c r="AA295" i="57"/>
  <c r="AA305" i="57"/>
  <c r="X213" i="40"/>
  <c r="J76" i="22" s="1"/>
  <c r="Y995" i="56"/>
  <c r="Y998" i="56"/>
  <c r="Y255" i="40"/>
  <c r="Q93" i="22" s="1"/>
  <c r="W558" i="58"/>
  <c r="G170" i="22" s="1"/>
  <c r="Z808" i="40"/>
  <c r="X244" i="22" s="1"/>
  <c r="X647" i="57"/>
  <c r="X660" i="57"/>
  <c r="AA238" i="58"/>
  <c r="AI90" i="22" s="1"/>
  <c r="Z153" i="40"/>
  <c r="Z144" i="40"/>
  <c r="W1020" i="57"/>
  <c r="F258" i="22" s="1"/>
  <c r="Y236" i="56"/>
  <c r="S88" i="22" s="1"/>
  <c r="Z648" i="57"/>
  <c r="AA202" i="22" s="1"/>
  <c r="X169" i="40"/>
  <c r="J58" i="22" s="1"/>
  <c r="X369" i="40"/>
  <c r="Y591" i="57"/>
  <c r="T187" i="22" s="1"/>
  <c r="Z192" i="40"/>
  <c r="X70" i="22" s="1"/>
  <c r="AA576" i="54"/>
  <c r="AF180" i="22" s="1"/>
  <c r="BK96" i="22" s="1"/>
  <c r="W189" i="40"/>
  <c r="C67" i="22" s="1"/>
  <c r="X167" i="57"/>
  <c r="X178" i="57"/>
  <c r="Z326" i="57"/>
  <c r="AA120" i="22" s="1"/>
  <c r="Z577" i="57"/>
  <c r="AA181" i="22" s="1"/>
  <c r="X998" i="54"/>
  <c r="X995" i="54"/>
  <c r="W87" i="57"/>
  <c r="F31" i="22" s="1"/>
  <c r="Y374" i="40"/>
  <c r="Q132" i="22" s="1"/>
  <c r="AA547" i="40"/>
  <c r="AE163" i="22" s="1"/>
  <c r="BB96" i="22" s="1"/>
  <c r="AU96" i="22" s="1"/>
  <c r="X53" i="40"/>
  <c r="J21" i="22" s="1"/>
  <c r="AA558" i="40"/>
  <c r="AE170" i="22" s="1"/>
  <c r="Y59" i="40"/>
  <c r="Q27" i="22" s="1"/>
  <c r="Z377" i="58"/>
  <c r="AB135" i="22" s="1"/>
  <c r="W331" i="40"/>
  <c r="W324" i="40"/>
  <c r="Y717" i="56"/>
  <c r="S221" i="22" s="1"/>
  <c r="X24" i="57"/>
  <c r="M16" i="22" s="1"/>
  <c r="W215" i="58"/>
  <c r="G78" i="22" s="1"/>
  <c r="AA719" i="58"/>
  <c r="AI223" i="22" s="1"/>
  <c r="AW144" i="22" s="1"/>
  <c r="X535" i="57"/>
  <c r="M155" i="22" s="1"/>
  <c r="X194" i="56"/>
  <c r="L72" i="22" s="1"/>
  <c r="Z813" i="40"/>
  <c r="X249" i="22" s="1"/>
  <c r="W112" i="57"/>
  <c r="F40" i="22" s="1"/>
  <c r="AA998" i="40"/>
  <c r="AA995" i="40"/>
  <c r="W557" i="40"/>
  <c r="C169" i="22" s="1"/>
  <c r="Z278" i="58"/>
  <c r="AB106" i="22" s="1"/>
  <c r="X213" i="58"/>
  <c r="N76" i="22" s="1"/>
  <c r="AA656" i="54"/>
  <c r="AF210" i="22" s="1"/>
  <c r="Z538" i="54"/>
  <c r="Y158" i="22" s="1"/>
  <c r="X259" i="40"/>
  <c r="J97" i="22" s="1"/>
  <c r="Z657" i="58"/>
  <c r="AB211" i="22" s="1"/>
  <c r="X640" i="40"/>
  <c r="AA809" i="57"/>
  <c r="AH245" i="22" s="1"/>
  <c r="W197" i="57"/>
  <c r="W188" i="57"/>
  <c r="Y555" i="58"/>
  <c r="U167" i="22" s="1"/>
  <c r="AA556" i="57"/>
  <c r="AH168" i="22" s="1"/>
  <c r="BV95" i="22" s="1"/>
  <c r="Y567" i="58"/>
  <c r="U175" i="22" s="1"/>
  <c r="Y57" i="57"/>
  <c r="T25" i="22" s="1"/>
  <c r="AA1152" i="58"/>
  <c r="AI269" i="22" s="1"/>
  <c r="CF103" i="22" s="1"/>
  <c r="X564" i="58"/>
  <c r="X570" i="58"/>
  <c r="Y558" i="58"/>
  <c r="U170" i="22" s="1"/>
  <c r="AA168" i="40"/>
  <c r="AE57" i="22" s="1"/>
  <c r="Z760" i="57"/>
  <c r="AA226" i="22" s="1"/>
  <c r="Z780" i="57"/>
  <c r="Z774" i="57"/>
  <c r="X148" i="57"/>
  <c r="M52" i="22" s="1"/>
  <c r="X326" i="58"/>
  <c r="N120" i="22" s="1"/>
  <c r="W558" i="40"/>
  <c r="C170" i="22" s="1"/>
  <c r="X327" i="58"/>
  <c r="N121" i="22" s="1"/>
  <c r="X799" i="57"/>
  <c r="M235" i="22" s="1"/>
  <c r="Y799" i="56"/>
  <c r="S235" i="22" s="1"/>
  <c r="Z54" i="54"/>
  <c r="Y22" i="22" s="1"/>
  <c r="X717" i="54"/>
  <c r="K221" i="22" s="1"/>
  <c r="W1035" i="54"/>
  <c r="W1018" i="54"/>
  <c r="X57" i="57"/>
  <c r="M25" i="22" s="1"/>
  <c r="W544" i="40"/>
  <c r="W551" i="40"/>
  <c r="W619" i="57"/>
  <c r="W609" i="57"/>
  <c r="Y610" i="40"/>
  <c r="Q191" i="22" s="1"/>
  <c r="Z238" i="40"/>
  <c r="X90" i="22" s="1"/>
  <c r="X59" i="56"/>
  <c r="L27" i="22" s="1"/>
  <c r="Z1186" i="54"/>
  <c r="Z1183" i="54"/>
  <c r="W555" i="58"/>
  <c r="G167" i="22" s="1"/>
  <c r="W24" i="57"/>
  <c r="F16" i="22" s="1"/>
  <c r="Z1186" i="58"/>
  <c r="Z1183" i="58"/>
  <c r="Z87" i="58"/>
  <c r="AB31" i="22" s="1"/>
  <c r="Z1183" i="40"/>
  <c r="Z1186" i="40"/>
  <c r="X1193" i="57"/>
  <c r="X1190" i="57"/>
  <c r="X718" i="54"/>
  <c r="K222" i="22" s="1"/>
  <c r="Y799" i="58"/>
  <c r="U235" i="22" s="1"/>
  <c r="AA326" i="58"/>
  <c r="AI120" i="22" s="1"/>
  <c r="W548" i="40"/>
  <c r="C164" i="22" s="1"/>
  <c r="AA636" i="40"/>
  <c r="AA657" i="57"/>
  <c r="AH211" i="22" s="1"/>
  <c r="AA57" i="54"/>
  <c r="AF25" i="22" s="1"/>
  <c r="AT26" i="22" s="1"/>
  <c r="AT83" i="22" s="1"/>
  <c r="W1018" i="58"/>
  <c r="W1035" i="58"/>
  <c r="Z546" i="40"/>
  <c r="X162" i="22" s="1"/>
  <c r="W546" i="58"/>
  <c r="G162" i="22" s="1"/>
  <c r="AA372" i="58"/>
  <c r="AI130" i="22" s="1"/>
  <c r="Y1026" i="54"/>
  <c r="R263" i="22" s="1"/>
  <c r="W1177" i="58"/>
  <c r="G278" i="22" s="1"/>
  <c r="AA298" i="54"/>
  <c r="AF112" i="22" s="1"/>
  <c r="Z653" i="58"/>
  <c r="AB207" i="22" s="1"/>
  <c r="AA1160" i="58"/>
  <c r="AA1151" i="58"/>
  <c r="AA53" i="58"/>
  <c r="AI21" i="22" s="1"/>
  <c r="AW22" i="22" s="1"/>
  <c r="AW79" i="22" s="1"/>
  <c r="X301" i="57"/>
  <c r="M115" i="22" s="1"/>
  <c r="AA1190" i="58"/>
  <c r="AA1193" i="58"/>
  <c r="X715" i="57"/>
  <c r="M219" i="22" s="1"/>
  <c r="Z193" i="57"/>
  <c r="AA71" i="22" s="1"/>
  <c r="X279" i="57"/>
  <c r="M107" i="22" s="1"/>
  <c r="X716" i="54"/>
  <c r="K220" i="22" s="1"/>
  <c r="W1018" i="40"/>
  <c r="W1035" i="40"/>
  <c r="Y801" i="57"/>
  <c r="T237" i="22" s="1"/>
  <c r="AA812" i="40"/>
  <c r="AE248" i="22" s="1"/>
  <c r="Z534" i="58"/>
  <c r="Z541" i="58"/>
  <c r="Y188" i="58"/>
  <c r="Y197" i="58"/>
  <c r="Z1028" i="40"/>
  <c r="X265" i="22" s="1"/>
  <c r="X776" i="58"/>
  <c r="N230" i="22" s="1"/>
  <c r="Z193" i="54"/>
  <c r="Y71" i="22" s="1"/>
  <c r="W808" i="40"/>
  <c r="C244" i="22" s="1"/>
  <c r="AA145" i="57"/>
  <c r="AH49" i="22" s="1"/>
  <c r="AA348" i="58"/>
  <c r="AA353" i="58"/>
  <c r="X261" i="40"/>
  <c r="J99" i="22" s="1"/>
  <c r="Y52" i="57"/>
  <c r="Y63" i="57"/>
  <c r="AA576" i="58"/>
  <c r="AI180" i="22" s="1"/>
  <c r="CF96" i="22" s="1"/>
  <c r="W759" i="58"/>
  <c r="W763" i="58"/>
  <c r="AA654" i="40"/>
  <c r="AE208" i="22" s="1"/>
  <c r="Y1176" i="56"/>
  <c r="S277" i="22" s="1"/>
  <c r="W803" i="57"/>
  <c r="F239" i="22" s="1"/>
  <c r="Y190" i="58"/>
  <c r="U68" i="22" s="1"/>
  <c r="Y171" i="40"/>
  <c r="Q60" i="22" s="1"/>
  <c r="Y802" i="40"/>
  <c r="Q238" i="22" s="1"/>
  <c r="Z566" i="40"/>
  <c r="X174" i="22" s="1"/>
  <c r="AA548" i="58"/>
  <c r="AI164" i="22" s="1"/>
  <c r="Z1021" i="54"/>
  <c r="Y259" i="22" s="1"/>
  <c r="W545" i="40"/>
  <c r="C161" i="22" s="1"/>
  <c r="Z570" i="40"/>
  <c r="Z564" i="40"/>
  <c r="X512" i="40"/>
  <c r="J152" i="22" s="1"/>
  <c r="Y1020" i="58"/>
  <c r="U258" i="22" s="1"/>
  <c r="AA510" i="40"/>
  <c r="AE150" i="22" s="1"/>
  <c r="X1029" i="58"/>
  <c r="N266" i="22" s="1"/>
  <c r="W718" i="57"/>
  <c r="F222" i="22" s="1"/>
  <c r="X653" i="57"/>
  <c r="M207" i="22" s="1"/>
  <c r="AT114" i="22"/>
  <c r="AA566" i="54"/>
  <c r="AF174" i="22" s="1"/>
  <c r="BJ96" i="22" s="1"/>
  <c r="Y276" i="54"/>
  <c r="R104" i="22" s="1"/>
  <c r="AA237" i="58"/>
  <c r="AI89" i="22" s="1"/>
  <c r="X259" i="57"/>
  <c r="M97" i="22" s="1"/>
  <c r="Y546" i="58"/>
  <c r="U162" i="22" s="1"/>
  <c r="AA556" i="54"/>
  <c r="AF168" i="22" s="1"/>
  <c r="BH95" i="22" s="1"/>
  <c r="Z261" i="58"/>
  <c r="AB99" i="22" s="1"/>
  <c r="X537" i="57"/>
  <c r="M157" i="22" s="1"/>
  <c r="W278" i="54"/>
  <c r="D106" i="22" s="1"/>
  <c r="W349" i="40"/>
  <c r="C124" i="22" s="1"/>
  <c r="W1156" i="56"/>
  <c r="E273" i="22" s="1"/>
  <c r="BN107" i="22" s="1"/>
  <c r="W55" i="40"/>
  <c r="C23" i="22" s="1"/>
  <c r="W613" i="58"/>
  <c r="G194" i="22" s="1"/>
  <c r="Z1151" i="54"/>
  <c r="Z1160" i="54"/>
  <c r="X717" i="40"/>
  <c r="J221" i="22" s="1"/>
  <c r="Z776" i="40"/>
  <c r="X230" i="22" s="1"/>
  <c r="Y637" i="54"/>
  <c r="R199" i="22" s="1"/>
  <c r="Y279" i="40"/>
  <c r="Q107" i="22" s="1"/>
  <c r="AA191" i="40"/>
  <c r="AE69" i="22" s="1"/>
  <c r="Y374" i="57"/>
  <c r="T132" i="22" s="1"/>
  <c r="X1175" i="58"/>
  <c r="N276" i="22" s="1"/>
  <c r="Y1021" i="58"/>
  <c r="U259" i="22" s="1"/>
  <c r="AA349" i="57"/>
  <c r="AH124" i="22" s="1"/>
  <c r="AV110" i="22" s="1"/>
  <c r="Y217" i="54"/>
  <c r="R80" i="22" s="1"/>
  <c r="X191" i="40"/>
  <c r="J69" i="22" s="1"/>
  <c r="W255" i="58"/>
  <c r="G93" i="22" s="1"/>
  <c r="AA236" i="56"/>
  <c r="AG88" i="22" s="1"/>
  <c r="Z279" i="57"/>
  <c r="AA107" i="22" s="1"/>
  <c r="AA715" i="54"/>
  <c r="AF219" i="22" s="1"/>
  <c r="AT140" i="22" s="1"/>
  <c r="AA189" i="54"/>
  <c r="AF67" i="22" s="1"/>
  <c r="W113" i="54"/>
  <c r="D41" i="22" s="1"/>
  <c r="X254" i="40"/>
  <c r="X264" i="40"/>
  <c r="Z515" i="58"/>
  <c r="Z507" i="58"/>
  <c r="Z802" i="57"/>
  <c r="AA238" i="22" s="1"/>
  <c r="X91" i="40"/>
  <c r="J35" i="22" s="1"/>
  <c r="X219" i="40"/>
  <c r="J82" i="22" s="1"/>
  <c r="Z713" i="58"/>
  <c r="AB217" i="22" s="1"/>
  <c r="Z536" i="40"/>
  <c r="X156" i="22" s="1"/>
  <c r="Y1180" i="54"/>
  <c r="Y1174" i="54"/>
  <c r="Z191" i="54"/>
  <c r="Y69" i="22" s="1"/>
  <c r="X1177" i="57"/>
  <c r="M278" i="22" s="1"/>
  <c r="AA372" i="57"/>
  <c r="AH130" i="22" s="1"/>
  <c r="X349" i="58"/>
  <c r="N124" i="22" s="1"/>
  <c r="Z809" i="40"/>
  <c r="X245" i="22" s="1"/>
  <c r="AA87" i="40"/>
  <c r="AE31" i="22" s="1"/>
  <c r="W536" i="40"/>
  <c r="C156" i="22" s="1"/>
  <c r="X713" i="40"/>
  <c r="J217" i="22" s="1"/>
  <c r="W801" i="40"/>
  <c r="C237" i="22" s="1"/>
  <c r="Y716" i="40"/>
  <c r="Q220" i="22" s="1"/>
  <c r="AA813" i="40"/>
  <c r="AE249" i="22" s="1"/>
  <c r="X274" i="40"/>
  <c r="J102" i="22" s="1"/>
  <c r="X651" i="56"/>
  <c r="L205" i="22" s="1"/>
  <c r="AA809" i="40"/>
  <c r="AE245" i="22" s="1"/>
  <c r="Z173" i="54"/>
  <c r="Y62" i="22" s="1"/>
  <c r="X803" i="58"/>
  <c r="N239" i="22" s="1"/>
  <c r="Z1020" i="58"/>
  <c r="AB258" i="22" s="1"/>
  <c r="X653" i="40"/>
  <c r="J207" i="22" s="1"/>
  <c r="AA299" i="54"/>
  <c r="AF113" i="22" s="1"/>
  <c r="Y1177" i="40"/>
  <c r="Q278" i="22" s="1"/>
  <c r="W211" i="40"/>
  <c r="W222" i="40"/>
  <c r="AA567" i="40"/>
  <c r="AE175" i="22" s="1"/>
  <c r="W1176" i="58"/>
  <c r="G277" i="22" s="1"/>
  <c r="AA718" i="54"/>
  <c r="AF222" i="22" s="1"/>
  <c r="AT143" i="22" s="1"/>
  <c r="W509" i="40"/>
  <c r="C149" i="22" s="1"/>
  <c r="Y657" i="58"/>
  <c r="U211" i="22" s="1"/>
  <c r="AA194" i="58"/>
  <c r="AI72" i="22" s="1"/>
  <c r="Y612" i="57"/>
  <c r="T193" i="22" s="1"/>
  <c r="AA583" i="40"/>
  <c r="AE183" i="22" s="1"/>
  <c r="W619" i="54"/>
  <c r="W609" i="54"/>
  <c r="Y590" i="40"/>
  <c r="Q186" i="22" s="1"/>
  <c r="AA233" i="56"/>
  <c r="AG85" i="22" s="1"/>
  <c r="Y1022" i="56"/>
  <c r="S260" i="22" s="1"/>
  <c r="Z191" i="57"/>
  <c r="AA69" i="22" s="1"/>
  <c r="AA276" i="58"/>
  <c r="AI104" i="22" s="1"/>
  <c r="AA369" i="57"/>
  <c r="X1154" i="40"/>
  <c r="J271" i="22" s="1"/>
  <c r="BA105" i="22" s="1"/>
  <c r="Z222" i="40"/>
  <c r="Z211" i="40"/>
  <c r="AA777" i="57"/>
  <c r="AH231" i="22" s="1"/>
  <c r="AV131" i="22" s="1"/>
  <c r="X777" i="40"/>
  <c r="J231" i="22" s="1"/>
  <c r="Z238" i="58"/>
  <c r="AB90" i="22" s="1"/>
  <c r="W90" i="57"/>
  <c r="F34" i="22" s="1"/>
  <c r="W810" i="54"/>
  <c r="D246" i="22" s="1"/>
  <c r="X801" i="57"/>
  <c r="M237" i="22" s="1"/>
  <c r="Z647" i="57"/>
  <c r="Z660" i="57"/>
  <c r="Z1156" i="57"/>
  <c r="AA273" i="22" s="1"/>
  <c r="BX107" i="22" s="1"/>
  <c r="W20" i="57"/>
  <c r="F12" i="22" s="1"/>
  <c r="AA170" i="58"/>
  <c r="AI59" i="22" s="1"/>
  <c r="W191" i="58"/>
  <c r="G69" i="22" s="1"/>
  <c r="W654" i="57"/>
  <c r="F208" i="22" s="1"/>
  <c r="Z214" i="40"/>
  <c r="X77" i="22" s="1"/>
  <c r="Y1152" i="40"/>
  <c r="Q269" i="22" s="1"/>
  <c r="BB103" i="22" s="1"/>
  <c r="W53" i="40"/>
  <c r="C21" i="22" s="1"/>
  <c r="W538" i="40"/>
  <c r="C158" i="22" s="1"/>
  <c r="AA168" i="56"/>
  <c r="AG57" i="22" s="1"/>
  <c r="W647" i="57"/>
  <c r="W660" i="57"/>
  <c r="AA172" i="40"/>
  <c r="AE61" i="22" s="1"/>
  <c r="Y609" i="40"/>
  <c r="Y619" i="40"/>
  <c r="AA58" i="57"/>
  <c r="AH26" i="22" s="1"/>
  <c r="W804" i="57"/>
  <c r="F240" i="22" s="1"/>
  <c r="Y260" i="40"/>
  <c r="Q98" i="22" s="1"/>
  <c r="Z276" i="40"/>
  <c r="X104" i="22" s="1"/>
  <c r="AA555" i="57"/>
  <c r="AH167" i="22" s="1"/>
  <c r="BV94" i="22" s="1"/>
  <c r="Z172" i="57"/>
  <c r="AA61" i="22" s="1"/>
  <c r="W169" i="40"/>
  <c r="C58" i="22" s="1"/>
  <c r="AA714" i="54"/>
  <c r="AF218" i="22" s="1"/>
  <c r="AT139" i="22" s="1"/>
  <c r="X192" i="57"/>
  <c r="M70" i="22" s="1"/>
  <c r="X557" i="57"/>
  <c r="M169" i="22" s="1"/>
  <c r="AA377" i="54"/>
  <c r="AF135" i="22" s="1"/>
  <c r="Y547" i="54"/>
  <c r="R163" i="22" s="1"/>
  <c r="Y254" i="56"/>
  <c r="Y264" i="56"/>
  <c r="Z372" i="57"/>
  <c r="AA130" i="22" s="1"/>
  <c r="Y256" i="40"/>
  <c r="Q94" i="22" s="1"/>
  <c r="Y812" i="58"/>
  <c r="U248" i="22" s="1"/>
  <c r="W653" i="40"/>
  <c r="C207" i="22" s="1"/>
  <c r="AA714" i="56"/>
  <c r="AG218" i="22" s="1"/>
  <c r="AU139" i="22" s="1"/>
  <c r="AA326" i="56"/>
  <c r="AG120" i="22" s="1"/>
  <c r="AA59" i="57"/>
  <c r="AH27" i="22" s="1"/>
  <c r="AV29" i="22" s="1"/>
  <c r="AA774" i="58"/>
  <c r="AA780" i="58"/>
  <c r="Z116" i="54"/>
  <c r="Y44" i="22" s="1"/>
  <c r="Y813" i="40"/>
  <c r="Q249" i="22" s="1"/>
  <c r="Y25" i="58"/>
  <c r="U17" i="22" s="1"/>
  <c r="W197" i="54"/>
  <c r="W188" i="54"/>
  <c r="X656" i="56"/>
  <c r="L210" i="22" s="1"/>
  <c r="Z279" i="56"/>
  <c r="Z107" i="22" s="1"/>
  <c r="Z1028" i="57"/>
  <c r="AA265" i="22" s="1"/>
  <c r="AA557" i="40"/>
  <c r="AE169" i="22" s="1"/>
  <c r="BA96" i="22" s="1"/>
  <c r="AT96" i="22" s="1"/>
  <c r="Z534" i="40"/>
  <c r="Z541" i="40"/>
  <c r="AA637" i="54"/>
  <c r="AF199" i="22" s="1"/>
  <c r="Z801" i="58"/>
  <c r="AB237" i="22" s="1"/>
  <c r="W1177" i="40"/>
  <c r="C278" i="22" s="1"/>
  <c r="Z652" i="58"/>
  <c r="AB206" i="22" s="1"/>
  <c r="W23" i="57"/>
  <c r="F15" i="22" s="1"/>
  <c r="AA717" i="54"/>
  <c r="AF221" i="22" s="1"/>
  <c r="AT142" i="22" s="1"/>
  <c r="W377" i="57"/>
  <c r="F135" i="22" s="1"/>
  <c r="Y717" i="58"/>
  <c r="U221" i="22" s="1"/>
  <c r="W29" i="57"/>
  <c r="W26" i="57"/>
  <c r="F18" i="22" s="1"/>
  <c r="AA760" i="57"/>
  <c r="AH226" i="22" s="1"/>
  <c r="W236" i="58"/>
  <c r="G88" i="22" s="1"/>
  <c r="Z53" i="58"/>
  <c r="AB21" i="22" s="1"/>
  <c r="Z717" i="56"/>
  <c r="Z221" i="22" s="1"/>
  <c r="Y1156" i="57"/>
  <c r="T273" i="22" s="1"/>
  <c r="BW107" i="22" s="1"/>
  <c r="AA87" i="58"/>
  <c r="AI31" i="22" s="1"/>
  <c r="AA116" i="40"/>
  <c r="AE44" i="22" s="1"/>
  <c r="Y653" i="57"/>
  <c r="T207" i="22" s="1"/>
  <c r="Y1190" i="40"/>
  <c r="Y1193" i="40"/>
  <c r="AA1154" i="54"/>
  <c r="AF271" i="22" s="1"/>
  <c r="W217" i="56"/>
  <c r="E80" i="22" s="1"/>
  <c r="Z656" i="58"/>
  <c r="AB210" i="22" s="1"/>
  <c r="Y191" i="40"/>
  <c r="Q69" i="22" s="1"/>
  <c r="W590" i="54"/>
  <c r="D186" i="22" s="1"/>
  <c r="W507" i="40"/>
  <c r="W515" i="40"/>
  <c r="AA1028" i="57"/>
  <c r="AH265" i="22" s="1"/>
  <c r="AA118" i="57"/>
  <c r="AH46" i="22" s="1"/>
  <c r="X21" i="57"/>
  <c r="M13" i="22" s="1"/>
  <c r="Z212" i="58"/>
  <c r="AB75" i="22" s="1"/>
  <c r="Z20" i="57"/>
  <c r="AA12" i="22" s="1"/>
  <c r="AA613" i="40"/>
  <c r="AE194" i="22" s="1"/>
  <c r="X512" i="57"/>
  <c r="M152" i="22" s="1"/>
  <c r="X111" i="40"/>
  <c r="J39" i="22" s="1"/>
  <c r="X1196" i="57"/>
  <c r="X1199" i="57"/>
  <c r="Z1155" i="56"/>
  <c r="Z272" i="22" s="1"/>
  <c r="BQ106" i="22" s="1"/>
  <c r="Z189" i="40"/>
  <c r="X67" i="22" s="1"/>
  <c r="X583" i="40"/>
  <c r="J183" i="22" s="1"/>
  <c r="AA238" i="40"/>
  <c r="AE90" i="22" s="1"/>
  <c r="W145" i="56"/>
  <c r="E49" i="22" s="1"/>
  <c r="Z583" i="40"/>
  <c r="X183" i="22" s="1"/>
  <c r="X583" i="57"/>
  <c r="M183" i="22" s="1"/>
  <c r="X564" i="54"/>
  <c r="X570" i="54"/>
  <c r="Y371" i="58"/>
  <c r="U129" i="22" s="1"/>
  <c r="W776" i="57"/>
  <c r="F230" i="22" s="1"/>
  <c r="W237" i="40"/>
  <c r="C89" i="22" s="1"/>
  <c r="X178" i="40"/>
  <c r="X167" i="40"/>
  <c r="W715" i="57"/>
  <c r="F219" i="22" s="1"/>
  <c r="W508" i="40"/>
  <c r="C148" i="22" s="1"/>
  <c r="Z534" i="54"/>
  <c r="Z541" i="54"/>
  <c r="Z636" i="58"/>
  <c r="AA798" i="57"/>
  <c r="AA822" i="57"/>
  <c r="AA710" i="40"/>
  <c r="AE214" i="22" s="1"/>
  <c r="AS135" i="22" s="1"/>
  <c r="X19" i="57"/>
  <c r="M11" i="22" s="1"/>
  <c r="X56" i="57"/>
  <c r="M24" i="22" s="1"/>
  <c r="Y213" i="40"/>
  <c r="Q76" i="22" s="1"/>
  <c r="AA712" i="58"/>
  <c r="AI216" i="22" s="1"/>
  <c r="AW137" i="22" s="1"/>
  <c r="Z264" i="40"/>
  <c r="Z254" i="40"/>
  <c r="W555" i="56"/>
  <c r="E167" i="22" s="1"/>
  <c r="Y59" i="57"/>
  <c r="T27" i="22" s="1"/>
  <c r="AA652" i="58"/>
  <c r="AI206" i="22" s="1"/>
  <c r="Z547" i="54"/>
  <c r="Y163" i="22" s="1"/>
  <c r="Y811" i="54"/>
  <c r="R247" i="22" s="1"/>
  <c r="Y714" i="40"/>
  <c r="Q218" i="22" s="1"/>
  <c r="Y194" i="40"/>
  <c r="Q72" i="22" s="1"/>
  <c r="Z373" i="54"/>
  <c r="Y131" i="22" s="1"/>
  <c r="AA711" i="58"/>
  <c r="AI215" i="22" s="1"/>
  <c r="AW136" i="22" s="1"/>
  <c r="Z212" i="40"/>
  <c r="X75" i="22" s="1"/>
  <c r="Z554" i="54"/>
  <c r="Z561" i="54"/>
  <c r="W211" i="57"/>
  <c r="W222" i="57"/>
  <c r="Z1186" i="57"/>
  <c r="Z1183" i="57"/>
  <c r="AA508" i="40"/>
  <c r="AE148" i="22" s="1"/>
  <c r="Z1026" i="58"/>
  <c r="AB263" i="22" s="1"/>
  <c r="Y713" i="54"/>
  <c r="R217" i="22" s="1"/>
  <c r="Y111" i="40"/>
  <c r="Q39" i="22" s="1"/>
  <c r="AA274" i="57"/>
  <c r="AH102" i="22" s="1"/>
  <c r="Z278" i="56"/>
  <c r="Z106" i="22" s="1"/>
  <c r="Y1175" i="57"/>
  <c r="T276" i="22" s="1"/>
  <c r="W375" i="57"/>
  <c r="F133" i="22" s="1"/>
  <c r="Z759" i="40"/>
  <c r="Z763" i="40"/>
  <c r="AA555" i="54"/>
  <c r="AF167" i="22" s="1"/>
  <c r="BH94" i="22" s="1"/>
  <c r="Z168" i="58"/>
  <c r="AB57" i="22" s="1"/>
  <c r="AA150" i="57"/>
  <c r="AH54" i="22" s="1"/>
  <c r="AA147" i="57"/>
  <c r="AH51" i="22" s="1"/>
  <c r="Z113" i="57"/>
  <c r="AA41" i="22" s="1"/>
  <c r="AA276" i="57"/>
  <c r="AH104" i="22" s="1"/>
  <c r="X515" i="57"/>
  <c r="X507" i="57"/>
  <c r="X508" i="58"/>
  <c r="N148" i="22" s="1"/>
  <c r="W255" i="57"/>
  <c r="F93" i="22" s="1"/>
  <c r="Z640" i="54"/>
  <c r="Y145" i="57"/>
  <c r="T49" i="22" s="1"/>
  <c r="Z257" i="40"/>
  <c r="X95" i="22" s="1"/>
  <c r="Y567" i="40"/>
  <c r="Z302" i="58"/>
  <c r="AB116" i="22" s="1"/>
  <c r="AA512" i="56"/>
  <c r="AG152" i="22" s="1"/>
  <c r="AA715" i="57"/>
  <c r="AH219" i="22" s="1"/>
  <c r="AV140" i="22" s="1"/>
  <c r="W808" i="57"/>
  <c r="F244" i="22" s="1"/>
  <c r="X656" i="40"/>
  <c r="J210" i="22" s="1"/>
  <c r="X194" i="57"/>
  <c r="M72" i="22" s="1"/>
  <c r="Z712" i="58"/>
  <c r="AB216" i="22" s="1"/>
  <c r="AA575" i="58"/>
  <c r="AI179" i="22" s="1"/>
  <c r="CF95" i="22" s="1"/>
  <c r="Z716" i="57"/>
  <c r="AA220" i="22" s="1"/>
  <c r="Z564" i="57"/>
  <c r="Z570" i="57"/>
  <c r="X591" i="40"/>
  <c r="J187" i="22" s="1"/>
  <c r="X219" i="54"/>
  <c r="K82" i="22" s="1"/>
  <c r="Z237" i="54"/>
  <c r="Y89" i="22" s="1"/>
  <c r="X1025" i="58"/>
  <c r="N262" i="22" s="1"/>
  <c r="Y647" i="57"/>
  <c r="Y660" i="57"/>
  <c r="Y19" i="58"/>
  <c r="U11" i="22" s="1"/>
  <c r="X798" i="40"/>
  <c r="X822" i="40"/>
  <c r="X800" i="58"/>
  <c r="N236" i="22" s="1"/>
  <c r="Z537" i="54"/>
  <c r="Y157" i="22" s="1"/>
  <c r="W576" i="57"/>
  <c r="F180" i="22" s="1"/>
  <c r="Y613" i="58"/>
  <c r="U194" i="22" s="1"/>
  <c r="Z1025" i="56"/>
  <c r="Z262" i="22" s="1"/>
  <c r="AA375" i="58"/>
  <c r="AI133" i="22" s="1"/>
  <c r="W567" i="54"/>
  <c r="D175" i="22" s="1"/>
  <c r="Y1152" i="56"/>
  <c r="S269" i="22" s="1"/>
  <c r="BP103" i="22" s="1"/>
  <c r="Y235" i="57"/>
  <c r="T87" i="22" s="1"/>
  <c r="Z1190" i="40"/>
  <c r="Z1193" i="40"/>
  <c r="AA59" i="40"/>
  <c r="AE27" i="22" s="1"/>
  <c r="AS29" i="22" s="1"/>
  <c r="AA170" i="56"/>
  <c r="AG59" i="22" s="1"/>
  <c r="AA1028" i="40"/>
  <c r="AE265" i="22" s="1"/>
  <c r="W216" i="56"/>
  <c r="E79" i="22" s="1"/>
  <c r="W512" i="58"/>
  <c r="G152" i="22" s="1"/>
  <c r="Z277" i="57"/>
  <c r="AA105" i="22" s="1"/>
  <c r="Y215" i="57"/>
  <c r="T78" i="22" s="1"/>
  <c r="AA350" i="40"/>
  <c r="AE125" i="22" s="1"/>
  <c r="Y813" i="57"/>
  <c r="T249" i="22" s="1"/>
  <c r="Z611" i="58"/>
  <c r="AB192" i="22" s="1"/>
  <c r="AA811" i="57"/>
  <c r="AH247" i="22" s="1"/>
  <c r="X636" i="40"/>
  <c r="X52" i="57"/>
  <c r="X63" i="57"/>
  <c r="X648" i="57"/>
  <c r="M202" i="22" s="1"/>
  <c r="AA212" i="40"/>
  <c r="AE75" i="22" s="1"/>
  <c r="X193" i="54"/>
  <c r="K71" i="22" s="1"/>
  <c r="Y1019" i="40"/>
  <c r="Q257" i="22" s="1"/>
  <c r="AA111" i="57"/>
  <c r="AH39" i="22" s="1"/>
  <c r="X375" i="40"/>
  <c r="J133" i="22" s="1"/>
  <c r="Y89" i="57"/>
  <c r="T33" i="22" s="1"/>
  <c r="Y1025" i="58"/>
  <c r="U262" i="22" s="1"/>
  <c r="Y194" i="57"/>
  <c r="T72" i="22" s="1"/>
  <c r="Z813" i="57"/>
  <c r="AA249" i="22" s="1"/>
  <c r="W1155" i="40"/>
  <c r="C272" i="22" s="1"/>
  <c r="AZ106" i="22" s="1"/>
  <c r="Z654" i="54"/>
  <c r="Y208" i="22" s="1"/>
  <c r="Y807" i="58"/>
  <c r="U243" i="22" s="1"/>
  <c r="W1154" i="56"/>
  <c r="E271" i="22" s="1"/>
  <c r="BN105" i="22" s="1"/>
  <c r="Y1152" i="54"/>
  <c r="R269" i="22" s="1"/>
  <c r="BI103" i="22" s="1"/>
  <c r="AU103" i="22" s="1"/>
  <c r="W651" i="57"/>
  <c r="F205" i="22" s="1"/>
  <c r="X118" i="40"/>
  <c r="J46" i="22" s="1"/>
  <c r="Y372" i="57"/>
  <c r="T130" i="22" s="1"/>
  <c r="Y192" i="40"/>
  <c r="Q70" i="22" s="1"/>
  <c r="AA574" i="54"/>
  <c r="AF178" i="22" s="1"/>
  <c r="BK94" i="22" s="1"/>
  <c r="Y656" i="40"/>
  <c r="Q210" i="22" s="1"/>
  <c r="Y580" i="57"/>
  <c r="Y573" i="57"/>
  <c r="Z197" i="57"/>
  <c r="Z188" i="57"/>
  <c r="W802" i="56"/>
  <c r="E238" i="22" s="1"/>
  <c r="W1022" i="57"/>
  <c r="F260" i="22" s="1"/>
  <c r="AA591" i="40"/>
  <c r="AE187" i="22" s="1"/>
  <c r="AA168" i="58"/>
  <c r="AI57" i="22" s="1"/>
  <c r="X811" i="57"/>
  <c r="M247" i="22" s="1"/>
  <c r="Z802" i="40"/>
  <c r="X238" i="22" s="1"/>
  <c r="W145" i="57"/>
  <c r="F49" i="22" s="1"/>
  <c r="AA233" i="58"/>
  <c r="AI85" i="22" s="1"/>
  <c r="X197" i="54"/>
  <c r="X188" i="54"/>
  <c r="Y713" i="58"/>
  <c r="U217" i="22" s="1"/>
  <c r="X1155" i="57"/>
  <c r="M272" i="22" s="1"/>
  <c r="BV106" i="22" s="1"/>
  <c r="Z611" i="54"/>
  <c r="Y192" i="22" s="1"/>
  <c r="W214" i="57"/>
  <c r="F77" i="22" s="1"/>
  <c r="X273" i="54"/>
  <c r="X282" i="54"/>
  <c r="Y299" i="57"/>
  <c r="T113" i="22" s="1"/>
  <c r="Y1186" i="57"/>
  <c r="Y1183" i="57"/>
  <c r="X349" i="40"/>
  <c r="J124" i="22" s="1"/>
  <c r="W1190" i="54"/>
  <c r="W1193" i="54"/>
  <c r="Z349" i="58"/>
  <c r="AB124" i="22" s="1"/>
  <c r="Y52" i="54"/>
  <c r="Y63" i="54"/>
  <c r="Y1022" i="57"/>
  <c r="T260" i="22" s="1"/>
  <c r="W91" i="58"/>
  <c r="G35" i="22" s="1"/>
  <c r="AA1151" i="56"/>
  <c r="AA1160" i="56"/>
  <c r="Z636" i="57"/>
  <c r="Z256" i="56"/>
  <c r="Z94" i="22" s="1"/>
  <c r="X22" i="58"/>
  <c r="N14" i="22" s="1"/>
  <c r="X712" i="57"/>
  <c r="M216" i="22" s="1"/>
  <c r="W1022" i="54"/>
  <c r="D260" i="22" s="1"/>
  <c r="W1020" i="40"/>
  <c r="C258" i="22" s="1"/>
  <c r="X567" i="54"/>
  <c r="K175" i="22" s="1"/>
  <c r="Y1020" i="40"/>
  <c r="Q258" i="22" s="1"/>
  <c r="X546" i="57"/>
  <c r="M162" i="22" s="1"/>
  <c r="W191" i="40"/>
  <c r="C69" i="22" s="1"/>
  <c r="AA21" i="57"/>
  <c r="AH13" i="22" s="1"/>
  <c r="AV56" i="22" s="1"/>
  <c r="Y809" i="40"/>
  <c r="Q245" i="22" s="1"/>
  <c r="X350" i="40"/>
  <c r="J125" i="22" s="1"/>
  <c r="AA241" i="40"/>
  <c r="AA232" i="40"/>
  <c r="Y212" i="57"/>
  <c r="T75" i="22" s="1"/>
  <c r="AA611" i="40"/>
  <c r="AE192" i="22" s="1"/>
  <c r="W776" i="40"/>
  <c r="C230" i="22" s="1"/>
  <c r="W760" i="57"/>
  <c r="F226" i="22" s="1"/>
  <c r="Y612" i="58"/>
  <c r="U193" i="22" s="1"/>
  <c r="W18" i="58"/>
  <c r="AA146" i="40"/>
  <c r="AE50" i="22" s="1"/>
  <c r="Z536" i="54"/>
  <c r="Y156" i="22" s="1"/>
  <c r="W349" i="57"/>
  <c r="F124" i="22" s="1"/>
  <c r="Y554" i="57"/>
  <c r="Y561" i="57"/>
  <c r="W190" i="40"/>
  <c r="C68" i="22" s="1"/>
  <c r="Y172" i="58"/>
  <c r="U61" i="22" s="1"/>
  <c r="AA555" i="40"/>
  <c r="AE167" i="22" s="1"/>
  <c r="BA94" i="22" s="1"/>
  <c r="AT94" i="22" s="1"/>
  <c r="X812" i="58"/>
  <c r="N248" i="22" s="1"/>
  <c r="Z649" i="57"/>
  <c r="AA203" i="22" s="1"/>
  <c r="W20" i="54"/>
  <c r="D12" i="22" s="1"/>
  <c r="W88" i="40"/>
  <c r="C32" i="22" s="1"/>
  <c r="X26" i="57"/>
  <c r="M18" i="22" s="1"/>
  <c r="X29" i="57"/>
  <c r="Y760" i="54"/>
  <c r="R226" i="22" s="1"/>
  <c r="Y219" i="57"/>
  <c r="T82" i="22" s="1"/>
  <c r="X298" i="56"/>
  <c r="L112" i="22" s="1"/>
  <c r="X536" i="57"/>
  <c r="M156" i="22" s="1"/>
  <c r="Y590" i="57"/>
  <c r="T186" i="22" s="1"/>
  <c r="X146" i="56"/>
  <c r="L50" i="22" s="1"/>
  <c r="W148" i="40"/>
  <c r="C52" i="22" s="1"/>
  <c r="Z18" i="57"/>
  <c r="W556" i="57"/>
  <c r="F168" i="22" s="1"/>
  <c r="X575" i="40"/>
  <c r="J179" i="22" s="1"/>
  <c r="X237" i="58"/>
  <c r="N89" i="22" s="1"/>
  <c r="Y640" i="58"/>
  <c r="AA614" i="54"/>
  <c r="AF195" i="22" s="1"/>
  <c r="W511" i="54"/>
  <c r="D151" i="22" s="1"/>
  <c r="Y113" i="58"/>
  <c r="U41" i="22" s="1"/>
  <c r="Y276" i="58"/>
  <c r="U104" i="22" s="1"/>
  <c r="W637" i="40"/>
  <c r="C199" i="22" s="1"/>
  <c r="Y370" i="40"/>
  <c r="Q128" i="22" s="1"/>
  <c r="AA275" i="58"/>
  <c r="AI103" i="22" s="1"/>
  <c r="W193" i="58"/>
  <c r="G71" i="22" s="1"/>
  <c r="X213" i="57"/>
  <c r="M76" i="22" s="1"/>
  <c r="AA1154" i="58"/>
  <c r="AI271" i="22" s="1"/>
  <c r="AA551" i="57"/>
  <c r="AA544" i="57"/>
  <c r="Z234" i="54"/>
  <c r="Y86" i="22" s="1"/>
  <c r="AA237" i="54"/>
  <c r="AF89" i="22" s="1"/>
  <c r="X57" i="58"/>
  <c r="N25" i="22" s="1"/>
  <c r="X1035" i="40"/>
  <c r="X1018" i="40"/>
  <c r="Y53" i="40"/>
  <c r="Q21" i="22" s="1"/>
  <c r="W566" i="40"/>
  <c r="C174" i="22" s="1"/>
  <c r="Y118" i="40"/>
  <c r="Q46" i="22" s="1"/>
  <c r="X716" i="57"/>
  <c r="M220" i="22" s="1"/>
  <c r="X574" i="57"/>
  <c r="M178" i="22" s="1"/>
  <c r="Z613" i="40"/>
  <c r="X194" i="22" s="1"/>
  <c r="Z111" i="57"/>
  <c r="AA39" i="22" s="1"/>
  <c r="AA22" i="40"/>
  <c r="AE14" i="22" s="1"/>
  <c r="AS57" i="22" s="1"/>
  <c r="AS87" i="22" s="1"/>
  <c r="X23" i="57"/>
  <c r="M15" i="22" s="1"/>
  <c r="Z812" i="40"/>
  <c r="X248" i="22" s="1"/>
  <c r="X1156" i="40"/>
  <c r="J273" i="22" s="1"/>
  <c r="BA107" i="22" s="1"/>
  <c r="AA197" i="40"/>
  <c r="AA188" i="40"/>
  <c r="Y508" i="40"/>
  <c r="Q148" i="22" s="1"/>
  <c r="X719" i="40"/>
  <c r="J223" i="22" s="1"/>
  <c r="Z189" i="57"/>
  <c r="AA67" i="22" s="1"/>
  <c r="Z577" i="40"/>
  <c r="X181" i="22" s="1"/>
  <c r="W1154" i="58"/>
  <c r="G271" i="22" s="1"/>
  <c r="CB105" i="22" s="1"/>
  <c r="Z811" i="40"/>
  <c r="X247" i="22" s="1"/>
  <c r="AA1019" i="58"/>
  <c r="AI257" i="22" s="1"/>
  <c r="W1174" i="56"/>
  <c r="W1180" i="56"/>
  <c r="W172" i="57"/>
  <c r="F61" i="22" s="1"/>
  <c r="Y511" i="40"/>
  <c r="Q151" i="22" s="1"/>
  <c r="Z22" i="57"/>
  <c r="AA14" i="22" s="1"/>
  <c r="Z22" i="40"/>
  <c r="X14" i="22" s="1"/>
  <c r="W349" i="58"/>
  <c r="G124" i="22" s="1"/>
  <c r="AA63" i="58"/>
  <c r="AA52" i="58"/>
  <c r="AA217" i="57"/>
  <c r="AH80" i="22" s="1"/>
  <c r="W652" i="58"/>
  <c r="G206" i="22" s="1"/>
  <c r="Z29" i="58"/>
  <c r="Z26" i="58"/>
  <c r="AB18" i="22" s="1"/>
  <c r="X575" i="58"/>
  <c r="N179" i="22" s="1"/>
  <c r="X212" i="58"/>
  <c r="N75" i="22" s="1"/>
  <c r="X237" i="57"/>
  <c r="M89" i="22" s="1"/>
  <c r="Y1152" i="58"/>
  <c r="U269" i="22" s="1"/>
  <c r="CD103" i="22" s="1"/>
  <c r="W556" i="56"/>
  <c r="E168" i="22" s="1"/>
  <c r="Z813" i="58"/>
  <c r="AB249" i="22" s="1"/>
  <c r="Z580" i="40"/>
  <c r="Z573" i="40"/>
  <c r="AA114" i="58"/>
  <c r="AI42" i="22" s="1"/>
  <c r="Y116" i="57"/>
  <c r="T44" i="22" s="1"/>
  <c r="AA647" i="56"/>
  <c r="AA660" i="56"/>
  <c r="Y1155" i="56"/>
  <c r="S272" i="22" s="1"/>
  <c r="BP106" i="22" s="1"/>
  <c r="X279" i="54"/>
  <c r="K107" i="22" s="1"/>
  <c r="Z804" i="58"/>
  <c r="AB240" i="22" s="1"/>
  <c r="AA803" i="54"/>
  <c r="AF239" i="22" s="1"/>
  <c r="X214" i="54"/>
  <c r="K77" i="22" s="1"/>
  <c r="Z19" i="54"/>
  <c r="Y11" i="22" s="1"/>
  <c r="X592" i="40"/>
  <c r="J188" i="22" s="1"/>
  <c r="W222" i="56"/>
  <c r="W211" i="56"/>
  <c r="Y297" i="57"/>
  <c r="T111" i="22" s="1"/>
  <c r="X546" i="54"/>
  <c r="K162" i="22" s="1"/>
  <c r="Z812" i="58"/>
  <c r="AB248" i="22" s="1"/>
  <c r="Z297" i="57"/>
  <c r="AA111" i="22" s="1"/>
  <c r="X511" i="57"/>
  <c r="M151" i="22" s="1"/>
  <c r="Z1196" i="57"/>
  <c r="Z1199" i="57"/>
  <c r="Z23" i="40"/>
  <c r="X15" i="22" s="1"/>
  <c r="X353" i="54"/>
  <c r="X348" i="54"/>
  <c r="Y116" i="40"/>
  <c r="Q44" i="22" s="1"/>
  <c r="Y583" i="40"/>
  <c r="Q183" i="22" s="1"/>
  <c r="Y712" i="40"/>
  <c r="Q216" i="22" s="1"/>
  <c r="Z713" i="56"/>
  <c r="Z217" i="22" s="1"/>
  <c r="W640" i="58"/>
  <c r="Z1174" i="40"/>
  <c r="Z1180" i="40"/>
  <c r="Z556" i="58"/>
  <c r="AB168" i="22" s="1"/>
  <c r="AA121" i="58"/>
  <c r="AA110" i="58"/>
  <c r="W1156" i="40"/>
  <c r="C273" i="22" s="1"/>
  <c r="AZ107" i="22" s="1"/>
  <c r="AA566" i="40"/>
  <c r="AE174" i="22" s="1"/>
  <c r="BC96" i="22" s="1"/>
  <c r="AV96" i="22" s="1"/>
  <c r="AS114" i="22"/>
  <c r="X237" i="54"/>
  <c r="K89" i="22" s="1"/>
  <c r="W566" i="54"/>
  <c r="D174" i="22" s="1"/>
  <c r="AA619" i="54"/>
  <c r="AA609" i="54"/>
  <c r="Y653" i="54"/>
  <c r="R207" i="22" s="1"/>
  <c r="W709" i="56"/>
  <c r="W722" i="56"/>
  <c r="X610" i="57"/>
  <c r="M191" i="22" s="1"/>
  <c r="X576" i="40"/>
  <c r="J180" i="22" s="1"/>
  <c r="W147" i="58"/>
  <c r="G51" i="22" s="1"/>
  <c r="W150" i="58"/>
  <c r="G54" i="22" s="1"/>
  <c r="W60" i="40"/>
  <c r="C28" i="22" s="1"/>
  <c r="AA1025" i="40"/>
  <c r="AE262" i="22" s="1"/>
  <c r="AA169" i="40"/>
  <c r="AE58" i="22" s="1"/>
  <c r="Z615" i="40"/>
  <c r="X196" i="22" s="1"/>
  <c r="AA777" i="58"/>
  <c r="AI231" i="22" s="1"/>
  <c r="AW131" i="22" s="1"/>
  <c r="AA1183" i="58"/>
  <c r="AA1186" i="58"/>
  <c r="W150" i="56"/>
  <c r="E54" i="22" s="1"/>
  <c r="W147" i="56"/>
  <c r="E51" i="22" s="1"/>
  <c r="AA19" i="57"/>
  <c r="AH11" i="22" s="1"/>
  <c r="AV54" i="22" s="1"/>
  <c r="AA374" i="40"/>
  <c r="AE132" i="22" s="1"/>
  <c r="X58" i="54"/>
  <c r="K26" i="22" s="1"/>
  <c r="X302" i="54"/>
  <c r="K116" i="22" s="1"/>
  <c r="W822" i="40"/>
  <c r="W798" i="40"/>
  <c r="Z282" i="40"/>
  <c r="Z273" i="40"/>
  <c r="Z714" i="56"/>
  <c r="Z218" i="22" s="1"/>
  <c r="X236" i="57"/>
  <c r="M88" i="22" s="1"/>
  <c r="W591" i="57"/>
  <c r="F187" i="22" s="1"/>
  <c r="AA353" i="54"/>
  <c r="AA348" i="54"/>
  <c r="Y1025" i="54"/>
  <c r="R262" i="22" s="1"/>
  <c r="Y95" i="58"/>
  <c r="Y86" i="58"/>
  <c r="AA801" i="54"/>
  <c r="AF237" i="22" s="1"/>
  <c r="Y300" i="57"/>
  <c r="T114" i="22" s="1"/>
  <c r="Y590" i="58"/>
  <c r="U186" i="22" s="1"/>
  <c r="X648" i="40"/>
  <c r="J202" i="22" s="1"/>
  <c r="X510" i="54"/>
  <c r="K150" i="22" s="1"/>
  <c r="Y803" i="56"/>
  <c r="S239" i="22" s="1"/>
  <c r="X759" i="57"/>
  <c r="X763" i="57"/>
  <c r="AA1155" i="54"/>
  <c r="AF272" i="22" s="1"/>
  <c r="Z276" i="58"/>
  <c r="AB104" i="22" s="1"/>
  <c r="Z145" i="58"/>
  <c r="AB49" i="22" s="1"/>
  <c r="W373" i="40"/>
  <c r="C131" i="22" s="1"/>
  <c r="Z561" i="58"/>
  <c r="Z554" i="58"/>
  <c r="W1176" i="54"/>
  <c r="D277" i="22" s="1"/>
  <c r="W760" i="54"/>
  <c r="D226" i="22" s="1"/>
  <c r="W217" i="54"/>
  <c r="D80" i="22" s="1"/>
  <c r="Z236" i="58"/>
  <c r="AB88" i="22" s="1"/>
  <c r="X803" i="40"/>
  <c r="J239" i="22" s="1"/>
  <c r="X614" i="40"/>
  <c r="J195" i="22" s="1"/>
  <c r="Z116" i="57"/>
  <c r="AA44" i="22" s="1"/>
  <c r="AA653" i="58"/>
  <c r="AI207" i="22" s="1"/>
  <c r="W648" i="58"/>
  <c r="G202" i="22" s="1"/>
  <c r="Z619" i="54"/>
  <c r="Z609" i="54"/>
  <c r="X798" i="57"/>
  <c r="X822" i="57"/>
  <c r="X22" i="40"/>
  <c r="J14" i="22" s="1"/>
  <c r="Y636" i="57"/>
  <c r="X613" i="58"/>
  <c r="N194" i="22" s="1"/>
  <c r="Z536" i="58"/>
  <c r="AB156" i="22" s="1"/>
  <c r="W1180" i="58"/>
  <c r="W1174" i="58"/>
  <c r="AA255" i="40"/>
  <c r="AE93" i="22" s="1"/>
  <c r="Z655" i="58"/>
  <c r="AB209" i="22" s="1"/>
  <c r="Y651" i="54"/>
  <c r="R205" i="22" s="1"/>
  <c r="AA592" i="54"/>
  <c r="AF188" i="22" s="1"/>
  <c r="X800" i="54"/>
  <c r="K236" i="22" s="1"/>
  <c r="X557" i="40"/>
  <c r="J169" i="22" s="1"/>
  <c r="X610" i="40"/>
  <c r="J191" i="22" s="1"/>
  <c r="Y87" i="40"/>
  <c r="Q31" i="22" s="1"/>
  <c r="AA647" i="57"/>
  <c r="AA660" i="57"/>
  <c r="AA369" i="56"/>
  <c r="W536" i="57"/>
  <c r="F156" i="22" s="1"/>
  <c r="AA212" i="57"/>
  <c r="AH75" i="22" s="1"/>
  <c r="Z277" i="40"/>
  <c r="X105" i="22" s="1"/>
  <c r="X256" i="40"/>
  <c r="J94" i="22" s="1"/>
  <c r="Y1028" i="58"/>
  <c r="U265" i="22" s="1"/>
  <c r="Z167" i="40"/>
  <c r="Z178" i="40"/>
  <c r="Z822" i="54"/>
  <c r="Z798" i="54"/>
  <c r="AA213" i="54"/>
  <c r="AF76" i="22" s="1"/>
  <c r="Y23" i="58"/>
  <c r="U15" i="22" s="1"/>
  <c r="Z551" i="54"/>
  <c r="Z544" i="54"/>
  <c r="AA653" i="54"/>
  <c r="AF207" i="22" s="1"/>
  <c r="AA800" i="56"/>
  <c r="AG236" i="22" s="1"/>
  <c r="X564" i="40"/>
  <c r="X570" i="40"/>
  <c r="AA115" i="58"/>
  <c r="AI43" i="22" s="1"/>
  <c r="Y327" i="56"/>
  <c r="S121" i="22" s="1"/>
  <c r="Z590" i="57"/>
  <c r="AA186" i="22" s="1"/>
  <c r="AA807" i="58"/>
  <c r="AI243" i="22" s="1"/>
  <c r="Y565" i="57"/>
  <c r="T173" i="22" s="1"/>
  <c r="Y595" i="58"/>
  <c r="Y589" i="58"/>
  <c r="W1199" i="57"/>
  <c r="W1196" i="57"/>
  <c r="Z349" i="57"/>
  <c r="AA124" i="22" s="1"/>
  <c r="W276" i="40"/>
  <c r="C104" i="22" s="1"/>
  <c r="Y535" i="40"/>
  <c r="Q155" i="22" s="1"/>
  <c r="X777" i="54"/>
  <c r="K231" i="22" s="1"/>
  <c r="W1176" i="57"/>
  <c r="F277" i="22" s="1"/>
  <c r="AA348" i="40"/>
  <c r="AA353" i="40"/>
  <c r="Y153" i="40"/>
  <c r="Y144" i="40"/>
  <c r="W800" i="58"/>
  <c r="G236" i="22" s="1"/>
  <c r="X637" i="54"/>
  <c r="K199" i="22" s="1"/>
  <c r="X548" i="57"/>
  <c r="M164" i="22" s="1"/>
  <c r="Y711" i="54"/>
  <c r="R215" i="22" s="1"/>
  <c r="Z1153" i="58"/>
  <c r="AB270" i="22" s="1"/>
  <c r="CE104" i="22" s="1"/>
  <c r="X1025" i="40"/>
  <c r="J262" i="22" s="1"/>
  <c r="W1004" i="57"/>
  <c r="W1009" i="57"/>
  <c r="AA256" i="57"/>
  <c r="AH94" i="22" s="1"/>
  <c r="AA175" i="54"/>
  <c r="AF64" i="22" s="1"/>
  <c r="Z774" i="58"/>
  <c r="Z780" i="58"/>
  <c r="Y822" i="40"/>
  <c r="Y798" i="40"/>
  <c r="X371" i="57"/>
  <c r="M129" i="22" s="1"/>
  <c r="AA508" i="58"/>
  <c r="AI148" i="22" s="1"/>
  <c r="X718" i="40"/>
  <c r="J222" i="22" s="1"/>
  <c r="Y380" i="40"/>
  <c r="Y376" i="40"/>
  <c r="Q134" i="22" s="1"/>
  <c r="X153" i="57"/>
  <c r="X144" i="57"/>
  <c r="AA1025" i="56"/>
  <c r="AG262" i="22" s="1"/>
  <c r="AA369" i="54"/>
  <c r="Y822" i="57"/>
  <c r="Y798" i="57"/>
  <c r="W211" i="54"/>
  <c r="W222" i="54"/>
  <c r="W212" i="56"/>
  <c r="E75" i="22" s="1"/>
  <c r="Y299" i="58"/>
  <c r="U113" i="22" s="1"/>
  <c r="Y92" i="57"/>
  <c r="T36" i="22" s="1"/>
  <c r="Z612" i="57"/>
  <c r="AA193" i="22" s="1"/>
  <c r="Y760" i="58"/>
  <c r="U226" i="22" s="1"/>
  <c r="X1174" i="54"/>
  <c r="X1180" i="54"/>
  <c r="Z611" i="57"/>
  <c r="AA192" i="22" s="1"/>
  <c r="AA1029" i="58"/>
  <c r="AI266" i="22" s="1"/>
  <c r="Z651" i="57"/>
  <c r="AA205" i="22" s="1"/>
  <c r="AA350" i="58"/>
  <c r="AI125" i="22" s="1"/>
  <c r="AA515" i="58"/>
  <c r="AA507" i="58"/>
  <c r="Z215" i="56"/>
  <c r="Z78" i="22" s="1"/>
  <c r="X538" i="57"/>
  <c r="M158" i="22" s="1"/>
  <c r="AA296" i="58"/>
  <c r="AI110" i="22" s="1"/>
  <c r="Z722" i="57"/>
  <c r="Z709" i="57"/>
  <c r="Y369" i="56"/>
  <c r="X636" i="54"/>
  <c r="W610" i="57"/>
  <c r="F191" i="22" s="1"/>
  <c r="Z112" i="58"/>
  <c r="AB40" i="22" s="1"/>
  <c r="Y592" i="58"/>
  <c r="U188" i="22" s="1"/>
  <c r="Y189" i="57"/>
  <c r="T67" i="22" s="1"/>
  <c r="W811" i="40"/>
  <c r="C247" i="22" s="1"/>
  <c r="Y714" i="54"/>
  <c r="R218" i="22" s="1"/>
  <c r="AA564" i="58"/>
  <c r="AA570" i="58"/>
  <c r="AA576" i="57"/>
  <c r="AH180" i="22" s="1"/>
  <c r="BY96" i="22" s="1"/>
  <c r="X257" i="58"/>
  <c r="N95" i="22" s="1"/>
  <c r="Y511" i="58"/>
  <c r="U151" i="22" s="1"/>
  <c r="AA1019" i="40"/>
  <c r="AE257" i="22" s="1"/>
  <c r="AA713" i="58"/>
  <c r="AI217" i="22" s="1"/>
  <c r="AW138" i="22" s="1"/>
  <c r="Y377" i="40"/>
  <c r="Q135" i="22" s="1"/>
  <c r="Z325" i="40"/>
  <c r="X119" i="22" s="1"/>
  <c r="W656" i="57"/>
  <c r="F210" i="22" s="1"/>
  <c r="AA1154" i="40"/>
  <c r="AE271" i="22" s="1"/>
  <c r="X121" i="58"/>
  <c r="X110" i="58"/>
  <c r="Y29" i="57"/>
  <c r="Y26" i="57"/>
  <c r="T18" i="22" s="1"/>
  <c r="Z173" i="57"/>
  <c r="AA62" i="22" s="1"/>
  <c r="X214" i="57"/>
  <c r="M77" i="22" s="1"/>
  <c r="Z23" i="54"/>
  <c r="Y15" i="22" s="1"/>
  <c r="Z1177" i="40"/>
  <c r="X278" i="22" s="1"/>
  <c r="AA537" i="57"/>
  <c r="AH157" i="22" s="1"/>
  <c r="BU96" i="22" s="1"/>
  <c r="W719" i="57"/>
  <c r="F223" i="22" s="1"/>
  <c r="W774" i="57"/>
  <c r="W780" i="57"/>
  <c r="X274" i="58"/>
  <c r="N102" i="22" s="1"/>
  <c r="Y1009" i="56"/>
  <c r="Y1004" i="56"/>
  <c r="Y149" i="40"/>
  <c r="Q53" i="22" s="1"/>
  <c r="Y1021" i="56"/>
  <c r="S259" i="22" s="1"/>
  <c r="AA63" i="40"/>
  <c r="AA52" i="40"/>
  <c r="AA192" i="40"/>
  <c r="AE70" i="22" s="1"/>
  <c r="AA25" i="58"/>
  <c r="AI17" i="22" s="1"/>
  <c r="Y190" i="57"/>
  <c r="T68" i="22" s="1"/>
  <c r="X803" i="56"/>
  <c r="L239" i="22" s="1"/>
  <c r="W264" i="57"/>
  <c r="W254" i="57"/>
  <c r="AA234" i="54"/>
  <c r="AF86" i="22" s="1"/>
  <c r="AA260" i="54"/>
  <c r="AF98" i="22" s="1"/>
  <c r="W261" i="40"/>
  <c r="C99" i="22" s="1"/>
  <c r="Y1022" i="58"/>
  <c r="U260" i="22" s="1"/>
  <c r="X193" i="58"/>
  <c r="N71" i="22" s="1"/>
  <c r="Z117" i="40"/>
  <c r="X45" i="22" s="1"/>
  <c r="X591" i="57"/>
  <c r="M187" i="22" s="1"/>
  <c r="Y649" i="57"/>
  <c r="T203" i="22" s="1"/>
  <c r="Z60" i="57"/>
  <c r="AA28" i="22" s="1"/>
  <c r="Y299" i="40"/>
  <c r="Q113" i="22" s="1"/>
  <c r="W18" i="57"/>
  <c r="X256" i="57"/>
  <c r="M94" i="22" s="1"/>
  <c r="AA326" i="40"/>
  <c r="AE120" i="22" s="1"/>
  <c r="W1004" i="54"/>
  <c r="W1009" i="54"/>
  <c r="Y169" i="40"/>
  <c r="Q58" i="22" s="1"/>
  <c r="X714" i="57"/>
  <c r="M218" i="22" s="1"/>
  <c r="Z260" i="40"/>
  <c r="X98" i="22" s="1"/>
  <c r="Z90" i="54"/>
  <c r="Y34" i="22" s="1"/>
  <c r="AA652" i="57"/>
  <c r="AH206" i="22" s="1"/>
  <c r="Y174" i="57"/>
  <c r="T63" i="22" s="1"/>
  <c r="Z194" i="58"/>
  <c r="AB72" i="22" s="1"/>
  <c r="Z370" i="58"/>
  <c r="AB128" i="22" s="1"/>
  <c r="Y570" i="58"/>
  <c r="Y564" i="58"/>
  <c r="X116" i="57"/>
  <c r="M44" i="22" s="1"/>
  <c r="Z564" i="58"/>
  <c r="Z570" i="58"/>
  <c r="Z537" i="40"/>
  <c r="X157" i="22" s="1"/>
  <c r="W175" i="57"/>
  <c r="F64" i="22" s="1"/>
  <c r="Z236" i="40"/>
  <c r="X88" i="22" s="1"/>
  <c r="Z144" i="56"/>
  <c r="Z153" i="56"/>
  <c r="Y777" i="40"/>
  <c r="Q231" i="22" s="1"/>
  <c r="X374" i="40"/>
  <c r="J132" i="22" s="1"/>
  <c r="W277" i="57"/>
  <c r="F105" i="22" s="1"/>
  <c r="Z544" i="40"/>
  <c r="Z551" i="40"/>
  <c r="Y349" i="58"/>
  <c r="U124" i="22" s="1"/>
  <c r="W25" i="56"/>
  <c r="E17" i="22" s="1"/>
  <c r="AA153" i="54"/>
  <c r="AA144" i="54"/>
  <c r="Z114" i="57"/>
  <c r="AA42" i="22" s="1"/>
  <c r="AA1021" i="54"/>
  <c r="AF259" i="22" s="1"/>
  <c r="Z808" i="56"/>
  <c r="Z244" i="22" s="1"/>
  <c r="X653" i="54"/>
  <c r="K207" i="22" s="1"/>
  <c r="W325" i="56"/>
  <c r="E119" i="22" s="1"/>
  <c r="Y172" i="57"/>
  <c r="T61" i="22" s="1"/>
  <c r="Y241" i="57"/>
  <c r="Y232" i="57"/>
  <c r="X548" i="40"/>
  <c r="J164" i="22" s="1"/>
  <c r="Y715" i="57"/>
  <c r="T219" i="22" s="1"/>
  <c r="Z558" i="40"/>
  <c r="X170" i="22" s="1"/>
  <c r="Y1155" i="57"/>
  <c r="T272" i="22" s="1"/>
  <c r="BW106" i="22" s="1"/>
  <c r="W372" i="56"/>
  <c r="E130" i="22" s="1"/>
  <c r="X255" i="57"/>
  <c r="M93" i="22" s="1"/>
  <c r="Y808" i="40"/>
  <c r="Q244" i="22" s="1"/>
  <c r="Z87" i="56"/>
  <c r="Z31" i="22" s="1"/>
  <c r="AA577" i="40"/>
  <c r="AE181" i="22" s="1"/>
  <c r="W300" i="58"/>
  <c r="G114" i="22" s="1"/>
  <c r="X279" i="56"/>
  <c r="L107" i="22" s="1"/>
  <c r="Z191" i="56"/>
  <c r="Z69" i="22" s="1"/>
  <c r="Y803" i="57"/>
  <c r="T239" i="22" s="1"/>
  <c r="Y719" i="54"/>
  <c r="R223" i="22" s="1"/>
  <c r="Y277" i="57"/>
  <c r="T105" i="22" s="1"/>
  <c r="Z713" i="54"/>
  <c r="Y217" i="22" s="1"/>
  <c r="Y655" i="54"/>
  <c r="R209" i="22" s="1"/>
  <c r="W380" i="40"/>
  <c r="W376" i="40"/>
  <c r="C134" i="22" s="1"/>
  <c r="Z369" i="57"/>
  <c r="AA92" i="58"/>
  <c r="AI36" i="22" s="1"/>
  <c r="Y1020" i="54"/>
  <c r="R258" i="22" s="1"/>
  <c r="W275" i="57"/>
  <c r="F103" i="22" s="1"/>
  <c r="Z214" i="56"/>
  <c r="Z77" i="22" s="1"/>
  <c r="W258" i="58"/>
  <c r="G96" i="22" s="1"/>
  <c r="Y512" i="57"/>
  <c r="T152" i="22" s="1"/>
  <c r="Z535" i="57"/>
  <c r="AA155" i="22" s="1"/>
  <c r="Y171" i="54"/>
  <c r="R60" i="22" s="1"/>
  <c r="AA222" i="54"/>
  <c r="AA211" i="54"/>
  <c r="W583" i="56"/>
  <c r="E183" i="22" s="1"/>
  <c r="Z807" i="56"/>
  <c r="Z243" i="22" s="1"/>
  <c r="AA174" i="54"/>
  <c r="AF63" i="22" s="1"/>
  <c r="AA171" i="57"/>
  <c r="AH60" i="22" s="1"/>
  <c r="Y174" i="40"/>
  <c r="Q63" i="22" s="1"/>
  <c r="Y327" i="40"/>
  <c r="Q121" i="22" s="1"/>
  <c r="X1151" i="57"/>
  <c r="X1160" i="57"/>
  <c r="Z302" i="40"/>
  <c r="X116" i="22" s="1"/>
  <c r="Z810" i="57"/>
  <c r="AA246" i="22" s="1"/>
  <c r="X547" i="56"/>
  <c r="L163" i="22" s="1"/>
  <c r="X547" i="57"/>
  <c r="M163" i="22" s="1"/>
  <c r="Z375" i="40"/>
  <c r="X133" i="22" s="1"/>
  <c r="AA277" i="57"/>
  <c r="AH105" i="22" s="1"/>
  <c r="W91" i="40"/>
  <c r="C35" i="22" s="1"/>
  <c r="W148" i="58"/>
  <c r="G52" i="22" s="1"/>
  <c r="X655" i="58"/>
  <c r="N209" i="22" s="1"/>
  <c r="Z235" i="40"/>
  <c r="X87" i="22" s="1"/>
  <c r="W194" i="57"/>
  <c r="F72" i="22" s="1"/>
  <c r="Z348" i="40"/>
  <c r="Z353" i="40"/>
  <c r="Z256" i="40"/>
  <c r="X94" i="22" s="1"/>
  <c r="X327" i="54"/>
  <c r="K121" i="22" s="1"/>
  <c r="Z260" i="57"/>
  <c r="AA98" i="22" s="1"/>
  <c r="W114" i="40"/>
  <c r="C42" i="22" s="1"/>
  <c r="X556" i="54"/>
  <c r="K168" i="22" s="1"/>
  <c r="Y592" i="54"/>
  <c r="R188" i="22" s="1"/>
  <c r="AA807" i="54"/>
  <c r="AF243" i="22" s="1"/>
  <c r="Z276" i="57"/>
  <c r="AA104" i="22" s="1"/>
  <c r="AA511" i="40"/>
  <c r="AE151" i="22" s="1"/>
  <c r="Z24" i="58"/>
  <c r="AB16" i="22" s="1"/>
  <c r="Z375" i="54"/>
  <c r="Y133" i="22" s="1"/>
  <c r="Y376" i="54"/>
  <c r="R134" i="22" s="1"/>
  <c r="Y380" i="54"/>
  <c r="X1021" i="54"/>
  <c r="K259" i="22" s="1"/>
  <c r="W297" i="56"/>
  <c r="E111" i="22" s="1"/>
  <c r="AA538" i="40"/>
  <c r="AE158" i="22" s="1"/>
  <c r="W146" i="40"/>
  <c r="C50" i="22" s="1"/>
  <c r="W575" i="57"/>
  <c r="F179" i="22" s="1"/>
  <c r="W380" i="57"/>
  <c r="W376" i="57"/>
  <c r="F134" i="22" s="1"/>
  <c r="Y168" i="58"/>
  <c r="U57" i="22" s="1"/>
  <c r="W1026" i="40"/>
  <c r="C263" i="22" s="1"/>
  <c r="AA651" i="56"/>
  <c r="AG205" i="22" s="1"/>
  <c r="W326" i="54"/>
  <c r="D120" i="22" s="1"/>
  <c r="X592" i="54"/>
  <c r="K188" i="22" s="1"/>
  <c r="W29" i="56"/>
  <c r="W26" i="56"/>
  <c r="E18" i="22" s="1"/>
  <c r="Z511" i="54"/>
  <c r="Y151" i="22" s="1"/>
  <c r="X211" i="57"/>
  <c r="X222" i="57"/>
  <c r="AA174" i="40"/>
  <c r="AE63" i="22" s="1"/>
  <c r="W150" i="57"/>
  <c r="F54" i="22" s="1"/>
  <c r="W147" i="57"/>
  <c r="F51" i="22" s="1"/>
  <c r="W592" i="57"/>
  <c r="F188" i="22" s="1"/>
  <c r="Z614" i="56"/>
  <c r="Z195" i="22" s="1"/>
  <c r="X22" i="57"/>
  <c r="M14" i="22" s="1"/>
  <c r="W811" i="57"/>
  <c r="F247" i="22" s="1"/>
  <c r="AA274" i="58"/>
  <c r="AI102" i="22" s="1"/>
  <c r="X555" i="40"/>
  <c r="J167" i="22" s="1"/>
  <c r="Y277" i="54"/>
  <c r="R105" i="22" s="1"/>
  <c r="Y1022" i="40"/>
  <c r="Q260" i="22" s="1"/>
  <c r="Y168" i="40"/>
  <c r="Q57" i="22" s="1"/>
  <c r="Y113" i="57"/>
  <c r="T41" i="22" s="1"/>
  <c r="Z118" i="58"/>
  <c r="AB46" i="22" s="1"/>
  <c r="Y170" i="57"/>
  <c r="T59" i="22" s="1"/>
  <c r="W576" i="54"/>
  <c r="D180" i="22" s="1"/>
  <c r="Z374" i="40"/>
  <c r="X132" i="22" s="1"/>
  <c r="Z808" i="57"/>
  <c r="AA244" i="22" s="1"/>
  <c r="AA722" i="57"/>
  <c r="AA709" i="57"/>
  <c r="AA377" i="58"/>
  <c r="AI135" i="22" s="1"/>
  <c r="W144" i="56"/>
  <c r="W153" i="56"/>
  <c r="AA91" i="40"/>
  <c r="AE35" i="22" s="1"/>
  <c r="Z537" i="58"/>
  <c r="AB157" i="22" s="1"/>
  <c r="W110" i="40"/>
  <c r="W121" i="40"/>
  <c r="AA511" i="54"/>
  <c r="AF151" i="22" s="1"/>
  <c r="Z54" i="40"/>
  <c r="X22" i="22" s="1"/>
  <c r="Z1022" i="40"/>
  <c r="X260" i="22" s="1"/>
  <c r="AA168" i="57"/>
  <c r="AH57" i="22" s="1"/>
  <c r="W297" i="40"/>
  <c r="C111" i="22" s="1"/>
  <c r="W657" i="58"/>
  <c r="G211" i="22" s="1"/>
  <c r="Y545" i="58"/>
  <c r="U161" i="22" s="1"/>
  <c r="X590" i="54"/>
  <c r="K186" i="22" s="1"/>
  <c r="AA1028" i="58"/>
  <c r="AI265" i="22" s="1"/>
  <c r="Y233" i="58"/>
  <c r="U85" i="22" s="1"/>
  <c r="Z1019" i="56"/>
  <c r="Z257" i="22" s="1"/>
  <c r="W611" i="56"/>
  <c r="E192" i="22" s="1"/>
  <c r="X718" i="56"/>
  <c r="L222" i="22" s="1"/>
  <c r="W1193" i="57"/>
  <c r="W1190" i="57"/>
  <c r="AA1176" i="58"/>
  <c r="AI277" i="22" s="1"/>
  <c r="Y656" i="54"/>
  <c r="R210" i="22" s="1"/>
  <c r="W274" i="40"/>
  <c r="C102" i="22" s="1"/>
  <c r="Y327" i="58"/>
  <c r="U121" i="22" s="1"/>
  <c r="X710" i="40"/>
  <c r="J214" i="22" s="1"/>
  <c r="Y60" i="58"/>
  <c r="U28" i="22" s="1"/>
  <c r="Z232" i="56"/>
  <c r="Z241" i="56"/>
  <c r="AA652" i="54"/>
  <c r="AF206" i="22" s="1"/>
  <c r="W760" i="58"/>
  <c r="G226" i="22" s="1"/>
  <c r="AA718" i="58"/>
  <c r="AI222" i="22" s="1"/>
  <c r="AW143" i="22" s="1"/>
  <c r="Z238" i="54"/>
  <c r="Y90" i="22" s="1"/>
  <c r="Z218" i="57"/>
  <c r="AA81" i="22" s="1"/>
  <c r="Y567" i="57"/>
  <c r="T175" i="22" s="1"/>
  <c r="AA297" i="57"/>
  <c r="AH111" i="22" s="1"/>
  <c r="AA331" i="58"/>
  <c r="AA324" i="58"/>
  <c r="X53" i="54"/>
  <c r="K21" i="22" s="1"/>
  <c r="X760" i="40"/>
  <c r="J226" i="22" s="1"/>
  <c r="Y613" i="40"/>
  <c r="Q194" i="22" s="1"/>
  <c r="Y121" i="54"/>
  <c r="Y110" i="54"/>
  <c r="X87" i="58"/>
  <c r="N31" i="22" s="1"/>
  <c r="AA1156" i="40"/>
  <c r="AE273" i="22" s="1"/>
  <c r="X86" i="57"/>
  <c r="X95" i="57"/>
  <c r="X1026" i="57"/>
  <c r="M263" i="22" s="1"/>
  <c r="AA801" i="40"/>
  <c r="AE237" i="22" s="1"/>
  <c r="AA20" i="40"/>
  <c r="AE12" i="22" s="1"/>
  <c r="AS55" i="22" s="1"/>
  <c r="AS84" i="22" s="1"/>
  <c r="X637" i="40"/>
  <c r="J199" i="22" s="1"/>
  <c r="X1196" i="40"/>
  <c r="X1199" i="40"/>
  <c r="Y90" i="58"/>
  <c r="U34" i="22" s="1"/>
  <c r="Y548" i="56"/>
  <c r="S164" i="22" s="1"/>
  <c r="AA800" i="58"/>
  <c r="AI236" i="22" s="1"/>
  <c r="X537" i="54"/>
  <c r="K157" i="22" s="1"/>
  <c r="W277" i="40"/>
  <c r="C105" i="22" s="1"/>
  <c r="X258" i="40"/>
  <c r="J96" i="22" s="1"/>
  <c r="W774" i="40"/>
  <c r="W780" i="40"/>
  <c r="W545" i="58"/>
  <c r="G161" i="22" s="1"/>
  <c r="X807" i="40"/>
  <c r="J243" i="22" s="1"/>
  <c r="X276" i="40"/>
  <c r="J104" i="22" s="1"/>
  <c r="Z1025" i="57"/>
  <c r="AA262" i="22" s="1"/>
  <c r="W1026" i="58"/>
  <c r="G263" i="22" s="1"/>
  <c r="X546" i="40"/>
  <c r="J162" i="22" s="1"/>
  <c r="AA716" i="54"/>
  <c r="AF220" i="22" s="1"/>
  <c r="AT141" i="22" s="1"/>
  <c r="Z510" i="57"/>
  <c r="AA150" i="22" s="1"/>
  <c r="X763" i="56"/>
  <c r="X759" i="56"/>
  <c r="W777" i="40"/>
  <c r="C231" i="22" s="1"/>
  <c r="Y1160" i="40"/>
  <c r="Y1151" i="40"/>
  <c r="W508" i="57"/>
  <c r="F148" i="22" s="1"/>
  <c r="AA219" i="56"/>
  <c r="AG82" i="22" s="1"/>
  <c r="Z213" i="40"/>
  <c r="X76" i="22" s="1"/>
  <c r="Z575" i="40"/>
  <c r="X179" i="22" s="1"/>
  <c r="W95" i="58"/>
  <c r="W86" i="58"/>
  <c r="X241" i="40"/>
  <c r="X232" i="40"/>
  <c r="W241" i="58"/>
  <c r="W232" i="58"/>
  <c r="W113" i="58"/>
  <c r="G41" i="22" s="1"/>
  <c r="AA615" i="56"/>
  <c r="AG196" i="22" s="1"/>
  <c r="W809" i="54"/>
  <c r="D245" i="22" s="1"/>
  <c r="Y551" i="54"/>
  <c r="Y544" i="54"/>
  <c r="Y146" i="40"/>
  <c r="Q50" i="22" s="1"/>
  <c r="X548" i="54"/>
  <c r="K164" i="22" s="1"/>
  <c r="Z654" i="58"/>
  <c r="AB208" i="22" s="1"/>
  <c r="X808" i="58"/>
  <c r="N244" i="22" s="1"/>
  <c r="X238" i="40"/>
  <c r="J90" i="22" s="1"/>
  <c r="Y648" i="40"/>
  <c r="Q202" i="22" s="1"/>
  <c r="AA26" i="58"/>
  <c r="AI18" i="22" s="1"/>
  <c r="AW61" i="22" s="1"/>
  <c r="AA29" i="58"/>
  <c r="Y648" i="57"/>
  <c r="T202" i="22" s="1"/>
  <c r="X380" i="57"/>
  <c r="X376" i="57"/>
  <c r="M134" i="22" s="1"/>
  <c r="AA54" i="54"/>
  <c r="AF22" i="22" s="1"/>
  <c r="AT23" i="22" s="1"/>
  <c r="AT80" i="22" s="1"/>
  <c r="Y57" i="58"/>
  <c r="U25" i="22" s="1"/>
  <c r="Y59" i="54"/>
  <c r="R27" i="22" s="1"/>
  <c r="W193" i="40"/>
  <c r="C71" i="22" s="1"/>
  <c r="X21" i="40"/>
  <c r="J13" i="22" s="1"/>
  <c r="W801" i="58"/>
  <c r="G237" i="22" s="1"/>
  <c r="Z1026" i="40"/>
  <c r="X263" i="22" s="1"/>
  <c r="W799" i="57"/>
  <c r="F235" i="22" s="1"/>
  <c r="X1009" i="57"/>
  <c r="X1004" i="57"/>
  <c r="Z509" i="58"/>
  <c r="AB149" i="22" s="1"/>
  <c r="X190" i="40"/>
  <c r="J68" i="22" s="1"/>
  <c r="X53" i="57"/>
  <c r="M21" i="22" s="1"/>
  <c r="X174" i="40"/>
  <c r="J63" i="22" s="1"/>
  <c r="Y652" i="40"/>
  <c r="Q206" i="22" s="1"/>
  <c r="AA775" i="58"/>
  <c r="AI229" i="22" s="1"/>
  <c r="AW129" i="22" s="1"/>
  <c r="X1025" i="57"/>
  <c r="M262" i="22" s="1"/>
  <c r="W1027" i="54"/>
  <c r="D264" i="22" s="1"/>
  <c r="AA258" i="58"/>
  <c r="AI96" i="22" s="1"/>
  <c r="Y19" i="40"/>
  <c r="Q11" i="22" s="1"/>
  <c r="AA173" i="40"/>
  <c r="AE62" i="22" s="1"/>
  <c r="Z998" i="57"/>
  <c r="Z995" i="57"/>
  <c r="Z557" i="56"/>
  <c r="Z169" i="22" s="1"/>
  <c r="Z234" i="58"/>
  <c r="AB86" i="22" s="1"/>
  <c r="Y710" i="58"/>
  <c r="U214" i="22" s="1"/>
  <c r="AA54" i="58"/>
  <c r="AI22" i="22" s="1"/>
  <c r="AW23" i="22" s="1"/>
  <c r="AW80" i="22" s="1"/>
  <c r="Y547" i="40"/>
  <c r="Q163" i="22" s="1"/>
  <c r="Y116" i="54"/>
  <c r="R44" i="22" s="1"/>
  <c r="AA278" i="54"/>
  <c r="AF106" i="22" s="1"/>
  <c r="Y19" i="57"/>
  <c r="T11" i="22" s="1"/>
  <c r="X89" i="57"/>
  <c r="M33" i="22" s="1"/>
  <c r="W509" i="54"/>
  <c r="D149" i="22" s="1"/>
  <c r="X609" i="40"/>
  <c r="X619" i="40"/>
  <c r="W235" i="54"/>
  <c r="D87" i="22" s="1"/>
  <c r="Z1022" i="57"/>
  <c r="AA260" i="22" s="1"/>
  <c r="AA558" i="57"/>
  <c r="AH170" i="22" s="1"/>
  <c r="W170" i="58"/>
  <c r="G59" i="22" s="1"/>
  <c r="AA111" i="58"/>
  <c r="AI39" i="22" s="1"/>
  <c r="X798" i="58"/>
  <c r="X822" i="58"/>
  <c r="X558" i="40"/>
  <c r="J170" i="22" s="1"/>
  <c r="W150" i="40"/>
  <c r="C54" i="22" s="1"/>
  <c r="W147" i="40"/>
  <c r="C51" i="22" s="1"/>
  <c r="W301" i="56"/>
  <c r="E115" i="22" s="1"/>
  <c r="X171" i="57"/>
  <c r="M60" i="22" s="1"/>
  <c r="W264" i="58"/>
  <c r="W254" i="58"/>
  <c r="AA375" i="40"/>
  <c r="AE133" i="22" s="1"/>
  <c r="AA91" i="58"/>
  <c r="AI35" i="22" s="1"/>
  <c r="Y168" i="57"/>
  <c r="T57" i="22" s="1"/>
  <c r="Y998" i="40"/>
  <c r="Y995" i="40"/>
  <c r="Y1154" i="40"/>
  <c r="Q271" i="22" s="1"/>
  <c r="BB105" i="22" s="1"/>
  <c r="W296" i="58"/>
  <c r="G110" i="22" s="1"/>
  <c r="Y370" i="57"/>
  <c r="T128" i="22" s="1"/>
  <c r="Z576" i="57"/>
  <c r="AA180" i="22" s="1"/>
  <c r="X774" i="40"/>
  <c r="X780" i="40"/>
  <c r="AA279" i="40"/>
  <c r="AE107" i="22" s="1"/>
  <c r="Z88" i="40"/>
  <c r="X32" i="22" s="1"/>
  <c r="W776" i="56"/>
  <c r="E230" i="22" s="1"/>
  <c r="Z91" i="54"/>
  <c r="Y35" i="22" s="1"/>
  <c r="Z22" i="54"/>
  <c r="Y14" i="22" s="1"/>
  <c r="Y812" i="54"/>
  <c r="R248" i="22" s="1"/>
  <c r="Z1004" i="40"/>
  <c r="Z1009" i="40"/>
  <c r="Y716" i="57"/>
  <c r="T220" i="22" s="1"/>
  <c r="Y350" i="40"/>
  <c r="Q125" i="22" s="1"/>
  <c r="AA113" i="57"/>
  <c r="AH41" i="22" s="1"/>
  <c r="W710" i="58"/>
  <c r="G214" i="22" s="1"/>
  <c r="W19" i="57"/>
  <c r="F11" i="22" s="1"/>
  <c r="W640" i="54"/>
  <c r="W546" i="56"/>
  <c r="E162" i="22" s="1"/>
  <c r="AA144" i="40"/>
  <c r="AA153" i="40"/>
  <c r="Z92" i="54"/>
  <c r="Y36" i="22" s="1"/>
  <c r="W191" i="57"/>
  <c r="F69" i="22" s="1"/>
  <c r="Y759" i="56"/>
  <c r="Y763" i="56"/>
  <c r="Y147" i="40"/>
  <c r="Q51" i="22" s="1"/>
  <c r="Y150" i="40"/>
  <c r="Q54" i="22" s="1"/>
  <c r="W22" i="57"/>
  <c r="F14" i="22" s="1"/>
  <c r="X1026" i="40"/>
  <c r="J263" i="22" s="1"/>
  <c r="W325" i="40"/>
  <c r="C119" i="22" s="1"/>
  <c r="Y371" i="57"/>
  <c r="T129" i="22" s="1"/>
  <c r="Z21" i="57"/>
  <c r="AA13" i="22" s="1"/>
  <c r="X652" i="40"/>
  <c r="J206" i="22" s="1"/>
  <c r="Y222" i="56"/>
  <c r="Y211" i="56"/>
  <c r="AA580" i="58"/>
  <c r="AA573" i="58"/>
  <c r="Z777" i="57"/>
  <c r="AA231" i="22" s="1"/>
  <c r="AA23" i="57"/>
  <c r="AH15" i="22" s="1"/>
  <c r="AV58" i="22" s="1"/>
  <c r="W614" i="57"/>
  <c r="F195" i="22" s="1"/>
  <c r="W1028" i="56"/>
  <c r="E265" i="22" s="1"/>
  <c r="AA24" i="54"/>
  <c r="AF16" i="22" s="1"/>
  <c r="Z556" i="56"/>
  <c r="Z168" i="22" s="1"/>
  <c r="Y1026" i="57"/>
  <c r="T263" i="22" s="1"/>
  <c r="W171" i="54"/>
  <c r="D60" i="22" s="1"/>
  <c r="W87" i="40"/>
  <c r="C31" i="22" s="1"/>
  <c r="Y580" i="58"/>
  <c r="Y573" i="58"/>
  <c r="AA812" i="54"/>
  <c r="AF248" i="22" s="1"/>
  <c r="Y377" i="54"/>
  <c r="R135" i="22" s="1"/>
  <c r="W216" i="57"/>
  <c r="F79" i="22" s="1"/>
  <c r="Z326" i="40"/>
  <c r="X120" i="22" s="1"/>
  <c r="W537" i="54"/>
  <c r="D157" i="22" s="1"/>
  <c r="Z1035" i="58"/>
  <c r="Z1018" i="58"/>
  <c r="Y554" i="58"/>
  <c r="Y561" i="58"/>
  <c r="AA809" i="54"/>
  <c r="AF245" i="22" s="1"/>
  <c r="W653" i="57"/>
  <c r="F207" i="22" s="1"/>
  <c r="W235" i="40"/>
  <c r="C87" i="22" s="1"/>
  <c r="Y277" i="58"/>
  <c r="U105" i="22" s="1"/>
  <c r="Z233" i="40"/>
  <c r="X85" i="22" s="1"/>
  <c r="Y1021" i="40"/>
  <c r="Q259" i="22" s="1"/>
  <c r="Z803" i="40"/>
  <c r="X239" i="22" s="1"/>
  <c r="Y660" i="58"/>
  <c r="Y647" i="58"/>
  <c r="W655" i="57"/>
  <c r="F209" i="22" s="1"/>
  <c r="AA296" i="57"/>
  <c r="AH110" i="22" s="1"/>
  <c r="X118" i="57"/>
  <c r="M46" i="22" s="1"/>
  <c r="Y507" i="58"/>
  <c r="Y515" i="58"/>
  <c r="W55" i="54"/>
  <c r="D23" i="22" s="1"/>
  <c r="Y348" i="57"/>
  <c r="Y353" i="57"/>
  <c r="Y780" i="40"/>
  <c r="Y774" i="40"/>
  <c r="Z331" i="40"/>
  <c r="Z324" i="40"/>
  <c r="Z507" i="57"/>
  <c r="Z515" i="57"/>
  <c r="AA25" i="40"/>
  <c r="AE17" i="22" s="1"/>
  <c r="W1190" i="58"/>
  <c r="W1193" i="58"/>
  <c r="Z214" i="57"/>
  <c r="AA77" i="22" s="1"/>
  <c r="Y278" i="40"/>
  <c r="Q106" i="22" s="1"/>
  <c r="Y1026" i="56"/>
  <c r="S263" i="22" s="1"/>
  <c r="AA370" i="40"/>
  <c r="AE128" i="22" s="1"/>
  <c r="X715" i="54"/>
  <c r="K219" i="22" s="1"/>
  <c r="W640" i="56"/>
  <c r="X26" i="40"/>
  <c r="J18" i="22" s="1"/>
  <c r="X29" i="40"/>
  <c r="X369" i="54"/>
  <c r="Y110" i="57"/>
  <c r="Y121" i="57"/>
  <c r="Y648" i="54"/>
  <c r="R202" i="22" s="1"/>
  <c r="Y92" i="58"/>
  <c r="U36" i="22" s="1"/>
  <c r="W545" i="54"/>
  <c r="D161" i="22" s="1"/>
  <c r="Z508" i="58"/>
  <c r="AB148" i="22" s="1"/>
  <c r="X25" i="58"/>
  <c r="N17" i="22" s="1"/>
  <c r="W556" i="58"/>
  <c r="G168" i="22" s="1"/>
  <c r="X350" i="54"/>
  <c r="K125" i="22" s="1"/>
  <c r="AA813" i="54"/>
  <c r="AF249" i="22" s="1"/>
  <c r="X170" i="58"/>
  <c r="N59" i="22" s="1"/>
  <c r="AA89" i="57"/>
  <c r="AH33" i="22" s="1"/>
  <c r="Z610" i="57"/>
  <c r="AA191" i="22" s="1"/>
  <c r="Y24" i="57"/>
  <c r="T16" i="22" s="1"/>
  <c r="Y188" i="54"/>
  <c r="Y197" i="54"/>
  <c r="X300" i="40"/>
  <c r="J114" i="22" s="1"/>
  <c r="AA591" i="57"/>
  <c r="AH187" i="22" s="1"/>
  <c r="W813" i="57"/>
  <c r="F249" i="22" s="1"/>
  <c r="X653" i="58"/>
  <c r="N207" i="22" s="1"/>
  <c r="Y1186" i="54"/>
  <c r="Y1183" i="54"/>
  <c r="AA188" i="58"/>
  <c r="AA197" i="58"/>
  <c r="W583" i="58"/>
  <c r="G183" i="22" s="1"/>
  <c r="Z556" i="54"/>
  <c r="Y168" i="22" s="1"/>
  <c r="AA1180" i="54"/>
  <c r="AA1174" i="54"/>
  <c r="AA615" i="54"/>
  <c r="AF196" i="22" s="1"/>
  <c r="Z510" i="40"/>
  <c r="X150" i="22" s="1"/>
  <c r="AA538" i="56"/>
  <c r="AG158" i="22" s="1"/>
  <c r="Y652" i="54"/>
  <c r="R206" i="22" s="1"/>
  <c r="Z1174" i="58"/>
  <c r="Z1180" i="58"/>
  <c r="Z592" i="56"/>
  <c r="Z188" i="22" s="1"/>
  <c r="X58" i="57"/>
  <c r="M26" i="22" s="1"/>
  <c r="AA775" i="57"/>
  <c r="AH229" i="22" s="1"/>
  <c r="AV129" i="22" s="1"/>
  <c r="Y1153" i="58"/>
  <c r="U270" i="22" s="1"/>
  <c r="CD104" i="22" s="1"/>
  <c r="Z275" i="58"/>
  <c r="AB103" i="22" s="1"/>
  <c r="Y279" i="58"/>
  <c r="U107" i="22" s="1"/>
  <c r="W555" i="40"/>
  <c r="C167" i="22" s="1"/>
  <c r="Y804" i="54"/>
  <c r="R240" i="22" s="1"/>
  <c r="Y238" i="54"/>
  <c r="R90" i="22" s="1"/>
  <c r="Y282" i="40"/>
  <c r="Y273" i="40"/>
  <c r="W574" i="57"/>
  <c r="F178" i="22" s="1"/>
  <c r="Z258" i="40"/>
  <c r="X96" i="22" s="1"/>
  <c r="Y260" i="58"/>
  <c r="U98" i="22" s="1"/>
  <c r="Z60" i="40"/>
  <c r="X28" i="22" s="1"/>
  <c r="Y189" i="54"/>
  <c r="R67" i="22" s="1"/>
  <c r="Z1177" i="54"/>
  <c r="Y278" i="22" s="1"/>
  <c r="AA1174" i="56"/>
  <c r="AA1180" i="56"/>
  <c r="Z650" i="58"/>
  <c r="AB204" i="22" s="1"/>
  <c r="W1186" i="40"/>
  <c r="W1183" i="40"/>
  <c r="W175" i="40"/>
  <c r="C64" i="22" s="1"/>
  <c r="Y636" i="54"/>
  <c r="AA803" i="40"/>
  <c r="AE239" i="22" s="1"/>
  <c r="Y216" i="40"/>
  <c r="Q79" i="22" s="1"/>
  <c r="AA1022" i="56"/>
  <c r="AG260" i="22" s="1"/>
  <c r="Z25" i="57"/>
  <c r="AA17" i="22" s="1"/>
  <c r="W296" i="40"/>
  <c r="C110" i="22" s="1"/>
  <c r="Y19" i="54"/>
  <c r="R11" i="22" s="1"/>
  <c r="Y807" i="54"/>
  <c r="R243" i="22" s="1"/>
  <c r="Z804" i="54"/>
  <c r="Y240" i="22" s="1"/>
  <c r="Z112" i="40"/>
  <c r="X40" i="22" s="1"/>
  <c r="W145" i="40"/>
  <c r="C49" i="22" s="1"/>
  <c r="Z121" i="57"/>
  <c r="Z110" i="57"/>
  <c r="X218" i="54"/>
  <c r="K81" i="22" s="1"/>
  <c r="W717" i="57"/>
  <c r="F221" i="22" s="1"/>
  <c r="W1175" i="54"/>
  <c r="D276" i="22" s="1"/>
  <c r="Y1156" i="56"/>
  <c r="S273" i="22" s="1"/>
  <c r="BP107" i="22" s="1"/>
  <c r="W589" i="40"/>
  <c r="W595" i="40"/>
  <c r="AA90" i="57"/>
  <c r="AH34" i="22" s="1"/>
  <c r="W372" i="54"/>
  <c r="D130" i="22" s="1"/>
  <c r="Z775" i="40"/>
  <c r="X229" i="22" s="1"/>
  <c r="Y637" i="57"/>
  <c r="T199" i="22" s="1"/>
  <c r="X274" i="57"/>
  <c r="M102" i="22" s="1"/>
  <c r="Z654" i="40"/>
  <c r="X208" i="22" s="1"/>
  <c r="Y804" i="40"/>
  <c r="Q240" i="22" s="1"/>
  <c r="Y555" i="40"/>
  <c r="Q167" i="22" s="1"/>
  <c r="X279" i="58"/>
  <c r="N107" i="22" s="1"/>
  <c r="AA369" i="40"/>
  <c r="W112" i="40"/>
  <c r="C40" i="22" s="1"/>
  <c r="Y1196" i="57"/>
  <c r="Y1199" i="57"/>
  <c r="AA580" i="57"/>
  <c r="AA573" i="57"/>
  <c r="W636" i="40"/>
  <c r="W118" i="54"/>
  <c r="D46" i="22" s="1"/>
  <c r="X811" i="56"/>
  <c r="L247" i="22" s="1"/>
  <c r="X1193" i="54"/>
  <c r="X1190" i="54"/>
  <c r="AA510" i="57"/>
  <c r="AH150" i="22" s="1"/>
  <c r="AA776" i="40"/>
  <c r="AE230" i="22" s="1"/>
  <c r="AS130" i="22" s="1"/>
  <c r="X150" i="58"/>
  <c r="N54" i="22" s="1"/>
  <c r="X147" i="58"/>
  <c r="N51" i="22" s="1"/>
  <c r="X376" i="40"/>
  <c r="J134" i="22" s="1"/>
  <c r="X380" i="40"/>
  <c r="W95" i="40"/>
  <c r="W86" i="40"/>
  <c r="W567" i="40"/>
  <c r="C175" i="22" s="1"/>
  <c r="Z595" i="40"/>
  <c r="Z589" i="40"/>
  <c r="Z1154" i="54"/>
  <c r="Y271" i="22" s="1"/>
  <c r="BJ105" i="22" s="1"/>
  <c r="AV105" i="22" s="1"/>
  <c r="Y237" i="40"/>
  <c r="Q89" i="22" s="1"/>
  <c r="W809" i="40"/>
  <c r="C245" i="22" s="1"/>
  <c r="AA546" i="58"/>
  <c r="AI162" i="22" s="1"/>
  <c r="CD95" i="22" s="1"/>
  <c r="W276" i="57"/>
  <c r="F104" i="22" s="1"/>
  <c r="X279" i="40"/>
  <c r="J107" i="22" s="1"/>
  <c r="X59" i="54"/>
  <c r="K27" i="22" s="1"/>
  <c r="X590" i="58"/>
  <c r="N186" i="22" s="1"/>
  <c r="W261" i="57"/>
  <c r="F99" i="22" s="1"/>
  <c r="W327" i="57"/>
  <c r="F121" i="22" s="1"/>
  <c r="W121" i="57"/>
  <c r="W110" i="57"/>
  <c r="Y233" i="40"/>
  <c r="Q85" i="22" s="1"/>
  <c r="W258" i="40"/>
  <c r="C96" i="22" s="1"/>
  <c r="X86" i="58"/>
  <c r="X95" i="58"/>
  <c r="Z609" i="40"/>
  <c r="Z619" i="40"/>
  <c r="X148" i="58"/>
  <c r="N52" i="22" s="1"/>
  <c r="Z264" i="54"/>
  <c r="Z254" i="54"/>
  <c r="AA150" i="58"/>
  <c r="AI54" i="22" s="1"/>
  <c r="AA147" i="58"/>
  <c r="AI51" i="22" s="1"/>
  <c r="AA150" i="40"/>
  <c r="AE54" i="22" s="1"/>
  <c r="AA147" i="40"/>
  <c r="AE51" i="22" s="1"/>
  <c r="Z274" i="40"/>
  <c r="X102" i="22" s="1"/>
  <c r="Z574" i="40"/>
  <c r="X178" i="22" s="1"/>
  <c r="X373" i="58"/>
  <c r="N131" i="22" s="1"/>
  <c r="Z565" i="58"/>
  <c r="AB173" i="22" s="1"/>
  <c r="Z801" i="40"/>
  <c r="X237" i="22" s="1"/>
  <c r="AA377" i="56"/>
  <c r="AG135" i="22" s="1"/>
  <c r="AA305" i="58"/>
  <c r="AA295" i="58"/>
  <c r="Z511" i="40"/>
  <c r="X151" i="22" s="1"/>
  <c r="Z115" i="58"/>
  <c r="AB43" i="22" s="1"/>
  <c r="AA21" i="58"/>
  <c r="AI13" i="22" s="1"/>
  <c r="AW56" i="22" s="1"/>
  <c r="W554" i="56"/>
  <c r="W561" i="56"/>
  <c r="Z88" i="56"/>
  <c r="Z32" i="22" s="1"/>
  <c r="AA711" i="57"/>
  <c r="AH215" i="22" s="1"/>
  <c r="AV136" i="22" s="1"/>
  <c r="Z1152" i="54"/>
  <c r="Y269" i="22" s="1"/>
  <c r="BJ103" i="22" s="1"/>
  <c r="AV103" i="22" s="1"/>
  <c r="Y298" i="58"/>
  <c r="U112" i="22" s="1"/>
  <c r="AA1177" i="58"/>
  <c r="AI278" i="22" s="1"/>
  <c r="W544" i="56"/>
  <c r="W551" i="56"/>
  <c r="X236" i="58"/>
  <c r="N88" i="22" s="1"/>
  <c r="X1175" i="56"/>
  <c r="L276" i="22" s="1"/>
  <c r="X20" i="57"/>
  <c r="M12" i="22" s="1"/>
  <c r="X714" i="56"/>
  <c r="L218" i="22" s="1"/>
  <c r="W808" i="56"/>
  <c r="E244" i="22" s="1"/>
  <c r="X651" i="58"/>
  <c r="N205" i="22" s="1"/>
  <c r="Y297" i="40"/>
  <c r="Q111" i="22" s="1"/>
  <c r="Y54" i="40"/>
  <c r="Q22" i="22" s="1"/>
  <c r="Y54" i="57"/>
  <c r="T22" i="22" s="1"/>
  <c r="Y711" i="57"/>
  <c r="T215" i="22" s="1"/>
  <c r="W802" i="40"/>
  <c r="C238" i="22" s="1"/>
  <c r="W1153" i="40"/>
  <c r="C270" i="22" s="1"/>
  <c r="AZ104" i="22" s="1"/>
  <c r="Z565" i="40"/>
  <c r="X173" i="22" s="1"/>
  <c r="Z775" i="58"/>
  <c r="AB229" i="22" s="1"/>
  <c r="AA373" i="56"/>
  <c r="AG131" i="22" s="1"/>
  <c r="W376" i="56"/>
  <c r="E134" i="22" s="1"/>
  <c r="W380" i="56"/>
  <c r="Z24" i="57"/>
  <c r="AA16" i="22" s="1"/>
  <c r="AA91" i="54"/>
  <c r="AF35" i="22" s="1"/>
  <c r="W776" i="58"/>
  <c r="G230" i="22" s="1"/>
  <c r="Y222" i="54"/>
  <c r="Y211" i="54"/>
  <c r="W535" i="57"/>
  <c r="F155" i="22" s="1"/>
  <c r="W614" i="40"/>
  <c r="C195" i="22" s="1"/>
  <c r="W570" i="57"/>
  <c r="W564" i="57"/>
  <c r="Z25" i="58"/>
  <c r="AB17" i="22" s="1"/>
  <c r="Y22" i="40"/>
  <c r="Q14" i="22" s="1"/>
  <c r="Z331" i="57"/>
  <c r="Z324" i="57"/>
  <c r="W1027" i="56"/>
  <c r="E264" i="22" s="1"/>
  <c r="Z238" i="57"/>
  <c r="AA90" i="22" s="1"/>
  <c r="W535" i="40"/>
  <c r="C155" i="22" s="1"/>
  <c r="W716" i="40"/>
  <c r="C220" i="22" s="1"/>
  <c r="X169" i="57"/>
  <c r="M58" i="22" s="1"/>
  <c r="W709" i="54"/>
  <c r="W722" i="54"/>
  <c r="AA822" i="54"/>
  <c r="AA798" i="54"/>
  <c r="X168" i="54"/>
  <c r="K57" i="22" s="1"/>
  <c r="AA264" i="56"/>
  <c r="AA254" i="56"/>
  <c r="Z235" i="54"/>
  <c r="Y87" i="22" s="1"/>
  <c r="AA512" i="54"/>
  <c r="AF152" i="22" s="1"/>
  <c r="AA373" i="58"/>
  <c r="AI131" i="22" s="1"/>
  <c r="Z89" i="40"/>
  <c r="X33" i="22" s="1"/>
  <c r="X275" i="40"/>
  <c r="J103" i="22" s="1"/>
  <c r="Y1154" i="58"/>
  <c r="U271" i="22" s="1"/>
  <c r="CD105" i="22" s="1"/>
  <c r="AA577" i="57"/>
  <c r="AH181" i="22" s="1"/>
  <c r="X149" i="57"/>
  <c r="M53" i="22" s="1"/>
  <c r="X592" i="57"/>
  <c r="M188" i="22" s="1"/>
  <c r="W217" i="40"/>
  <c r="C80" i="22" s="1"/>
  <c r="X718" i="58"/>
  <c r="N222" i="22" s="1"/>
  <c r="Z566" i="54"/>
  <c r="Y174" i="22" s="1"/>
  <c r="AA512" i="40"/>
  <c r="AE152" i="22" s="1"/>
  <c r="Y178" i="57"/>
  <c r="Y167" i="57"/>
  <c r="AA113" i="54"/>
  <c r="AF41" i="22" s="1"/>
  <c r="X173" i="58"/>
  <c r="N62" i="22" s="1"/>
  <c r="Y613" i="57"/>
  <c r="T194" i="22" s="1"/>
  <c r="X54" i="54"/>
  <c r="K22" i="22" s="1"/>
  <c r="X1028" i="56"/>
  <c r="L265" i="22" s="1"/>
  <c r="Z300" i="54"/>
  <c r="Y114" i="22" s="1"/>
  <c r="Z91" i="57"/>
  <c r="AA35" i="22" s="1"/>
  <c r="Z656" i="57"/>
  <c r="AA210" i="22" s="1"/>
  <c r="X117" i="58"/>
  <c r="N45" i="22" s="1"/>
  <c r="Y776" i="58"/>
  <c r="U230" i="22" s="1"/>
  <c r="AA233" i="57"/>
  <c r="AH85" i="22" s="1"/>
  <c r="W1177" i="56"/>
  <c r="E278" i="22" s="1"/>
  <c r="Z719" i="54"/>
  <c r="Y223" i="22" s="1"/>
  <c r="Y254" i="57"/>
  <c r="Y264" i="57"/>
  <c r="W611" i="40"/>
  <c r="C192" i="22" s="1"/>
  <c r="Y557" i="58"/>
  <c r="U169" i="22" s="1"/>
  <c r="Y509" i="54"/>
  <c r="R149" i="22" s="1"/>
  <c r="Z649" i="40"/>
  <c r="X203" i="22" s="1"/>
  <c r="Y279" i="57"/>
  <c r="T107" i="22" s="1"/>
  <c r="AA273" i="57"/>
  <c r="AA282" i="57"/>
  <c r="W233" i="56"/>
  <c r="E85" i="22" s="1"/>
  <c r="X611" i="54"/>
  <c r="K192" i="22" s="1"/>
  <c r="Z95" i="57"/>
  <c r="Z86" i="57"/>
  <c r="AA575" i="54"/>
  <c r="AF179" i="22" s="1"/>
  <c r="BK95" i="22" s="1"/>
  <c r="AA710" i="57"/>
  <c r="AH214" i="22" s="1"/>
  <c r="AV135" i="22" s="1"/>
  <c r="Z256" i="57"/>
  <c r="AA94" i="22" s="1"/>
  <c r="Z590" i="58"/>
  <c r="AB186" i="22" s="1"/>
  <c r="X650" i="57"/>
  <c r="M204" i="22" s="1"/>
  <c r="Z298" i="57"/>
  <c r="AA112" i="22" s="1"/>
  <c r="AA217" i="40"/>
  <c r="AE80" i="22" s="1"/>
  <c r="W149" i="54"/>
  <c r="D53" i="22" s="1"/>
  <c r="Y302" i="54"/>
  <c r="R116" i="22" s="1"/>
  <c r="X759" i="58"/>
  <c r="X763" i="58"/>
  <c r="AA802" i="58"/>
  <c r="AI238" i="22" s="1"/>
  <c r="Z117" i="58"/>
  <c r="AB45" i="22" s="1"/>
  <c r="X1186" i="54"/>
  <c r="X1183" i="54"/>
  <c r="X350" i="57"/>
  <c r="M125" i="22" s="1"/>
  <c r="X277" i="57"/>
  <c r="M105" i="22" s="1"/>
  <c r="Y95" i="40"/>
  <c r="Y86" i="40"/>
  <c r="W112" i="58"/>
  <c r="G40" i="22" s="1"/>
  <c r="X91" i="57"/>
  <c r="M35" i="22" s="1"/>
  <c r="X580" i="40"/>
  <c r="X573" i="40"/>
  <c r="W278" i="57"/>
  <c r="F106" i="22" s="1"/>
  <c r="AA146" i="57"/>
  <c r="AH50" i="22" s="1"/>
  <c r="W652" i="56"/>
  <c r="E206" i="22" s="1"/>
  <c r="AA776" i="57"/>
  <c r="AH230" i="22" s="1"/>
  <c r="AV130" i="22" s="1"/>
  <c r="Y712" i="57"/>
  <c r="T216" i="22" s="1"/>
  <c r="Y25" i="57"/>
  <c r="T17" i="22" s="1"/>
  <c r="X565" i="57"/>
  <c r="M173" i="22" s="1"/>
  <c r="W555" i="57"/>
  <c r="F167" i="22" s="1"/>
  <c r="W710" i="57"/>
  <c r="F214" i="22" s="1"/>
  <c r="W256" i="57"/>
  <c r="F94" i="22" s="1"/>
  <c r="Z804" i="40"/>
  <c r="X240" i="22" s="1"/>
  <c r="Y57" i="54"/>
  <c r="R25" i="22" s="1"/>
  <c r="Z55" i="40"/>
  <c r="X23" i="22" s="1"/>
  <c r="W610" i="58"/>
  <c r="G191" i="22" s="1"/>
  <c r="W254" i="40"/>
  <c r="W264" i="40"/>
  <c r="Z807" i="40"/>
  <c r="X243" i="22" s="1"/>
  <c r="W610" i="56"/>
  <c r="E191" i="22" s="1"/>
  <c r="AA238" i="54"/>
  <c r="AF90" i="22" s="1"/>
  <c r="W25" i="40"/>
  <c r="C17" i="22" s="1"/>
  <c r="W369" i="57"/>
  <c r="W510" i="40"/>
  <c r="C150" i="22" s="1"/>
  <c r="Y169" i="56"/>
  <c r="S58" i="22" s="1"/>
  <c r="X168" i="57"/>
  <c r="M57" i="22" s="1"/>
  <c r="X214" i="58"/>
  <c r="N77" i="22" s="1"/>
  <c r="Y1174" i="57"/>
  <c r="Y1180" i="57"/>
  <c r="Z557" i="40"/>
  <c r="X169" i="22" s="1"/>
  <c r="Y577" i="56"/>
  <c r="S181" i="22" s="1"/>
  <c r="Y91" i="54"/>
  <c r="R35" i="22" s="1"/>
  <c r="Z19" i="57"/>
  <c r="AA11" i="22" s="1"/>
  <c r="W760" i="40"/>
  <c r="C226" i="22" s="1"/>
  <c r="Y651" i="56"/>
  <c r="S205" i="22" s="1"/>
  <c r="X299" i="54"/>
  <c r="K113" i="22" s="1"/>
  <c r="Y576" i="58"/>
  <c r="U180" i="22" s="1"/>
  <c r="W24" i="58"/>
  <c r="G16" i="22" s="1"/>
  <c r="X566" i="57"/>
  <c r="M174" i="22" s="1"/>
  <c r="Y237" i="54"/>
  <c r="R89" i="22" s="1"/>
  <c r="X1176" i="57"/>
  <c r="M277" i="22" s="1"/>
  <c r="AA58" i="58"/>
  <c r="AI26" i="22" s="1"/>
  <c r="Z301" i="57"/>
  <c r="AA115" i="22" s="1"/>
  <c r="AA813" i="57"/>
  <c r="AH249" i="22" s="1"/>
  <c r="Z237" i="58"/>
  <c r="AB89" i="22" s="1"/>
  <c r="Y610" i="56"/>
  <c r="S191" i="22" s="1"/>
  <c r="Z190" i="40"/>
  <c r="X68" i="22" s="1"/>
  <c r="X118" i="54"/>
  <c r="K46" i="22" s="1"/>
  <c r="AA612" i="54"/>
  <c r="AF193" i="22" s="1"/>
  <c r="X258" i="58"/>
  <c r="N96" i="22" s="1"/>
  <c r="Y298" i="54"/>
  <c r="R112" i="22" s="1"/>
  <c r="Z652" i="56"/>
  <c r="Z206" i="22" s="1"/>
  <c r="AA375" i="57"/>
  <c r="AH133" i="22" s="1"/>
  <c r="Y117" i="57"/>
  <c r="T45" i="22" s="1"/>
  <c r="W53" i="58"/>
  <c r="G21" i="22" s="1"/>
  <c r="Y193" i="40"/>
  <c r="Q71" i="22" s="1"/>
  <c r="X1009" i="56"/>
  <c r="X1004" i="56"/>
  <c r="X1020" i="57"/>
  <c r="M258" i="22" s="1"/>
  <c r="X111" i="58"/>
  <c r="N39" i="22" s="1"/>
  <c r="Y775" i="54"/>
  <c r="R229" i="22" s="1"/>
  <c r="Y92" i="40"/>
  <c r="Q36" i="22" s="1"/>
  <c r="AA236" i="58"/>
  <c r="AI88" i="22" s="1"/>
  <c r="AA589" i="57"/>
  <c r="AA595" i="57"/>
  <c r="X511" i="54"/>
  <c r="K151" i="22" s="1"/>
  <c r="AA812" i="56"/>
  <c r="AG248" i="22" s="1"/>
  <c r="W775" i="58"/>
  <c r="G229" i="22" s="1"/>
  <c r="AA651" i="40"/>
  <c r="AE205" i="22" s="1"/>
  <c r="Z555" i="40"/>
  <c r="X167" i="22" s="1"/>
  <c r="X811" i="58"/>
  <c r="N247" i="22" s="1"/>
  <c r="X301" i="54"/>
  <c r="K115" i="22" s="1"/>
  <c r="Z63" i="58"/>
  <c r="Z52" i="58"/>
  <c r="Z178" i="56"/>
  <c r="Z167" i="56"/>
  <c r="X121" i="57"/>
  <c r="X110" i="57"/>
  <c r="X774" i="57"/>
  <c r="X780" i="57"/>
  <c r="X63" i="40"/>
  <c r="X52" i="40"/>
  <c r="W613" i="57"/>
  <c r="F194" i="22" s="1"/>
  <c r="Z800" i="54"/>
  <c r="Y236" i="22" s="1"/>
  <c r="Y651" i="58"/>
  <c r="U205" i="22" s="1"/>
  <c r="Z22" i="58"/>
  <c r="AB14" i="22" s="1"/>
  <c r="AA112" i="58"/>
  <c r="AI40" i="22" s="1"/>
  <c r="Y611" i="58"/>
  <c r="U192" i="22" s="1"/>
  <c r="AA189" i="40"/>
  <c r="AE67" i="22" s="1"/>
  <c r="X613" i="57"/>
  <c r="M194" i="22" s="1"/>
  <c r="Z649" i="58"/>
  <c r="AB203" i="22" s="1"/>
  <c r="W1027" i="40"/>
  <c r="C264" i="22" s="1"/>
  <c r="AA590" i="56"/>
  <c r="AG186" i="22" s="1"/>
  <c r="Y216" i="58"/>
  <c r="U79" i="22" s="1"/>
  <c r="AA822" i="40"/>
  <c r="AA798" i="40"/>
  <c r="W256" i="40"/>
  <c r="C94" i="22" s="1"/>
  <c r="Z87" i="40"/>
  <c r="X31" i="22" s="1"/>
  <c r="X115" i="54"/>
  <c r="K43" i="22" s="1"/>
  <c r="Z1035" i="54"/>
  <c r="Z1018" i="54"/>
  <c r="Y148" i="57"/>
  <c r="T52" i="22" s="1"/>
  <c r="Y614" i="58"/>
  <c r="U195" i="22" s="1"/>
  <c r="Z710" i="58"/>
  <c r="AB214" i="22" s="1"/>
  <c r="X810" i="57"/>
  <c r="M246" i="22" s="1"/>
  <c r="W654" i="54"/>
  <c r="D208" i="22" s="1"/>
  <c r="Z1154" i="57"/>
  <c r="AA271" i="22" s="1"/>
  <c r="BX105" i="22" s="1"/>
  <c r="W189" i="57"/>
  <c r="F67" i="22" s="1"/>
  <c r="X1154" i="56"/>
  <c r="L271" i="22" s="1"/>
  <c r="BO105" i="22" s="1"/>
  <c r="W567" i="57"/>
  <c r="F175" i="22" s="1"/>
  <c r="AA1156" i="56"/>
  <c r="AG273" i="22" s="1"/>
  <c r="Z121" i="56"/>
  <c r="Z110" i="56"/>
  <c r="Y373" i="54"/>
  <c r="R131" i="22" s="1"/>
  <c r="AA219" i="57"/>
  <c r="AH82" i="22" s="1"/>
  <c r="X144" i="40"/>
  <c r="X153" i="40"/>
  <c r="Y655" i="57"/>
  <c r="T209" i="22" s="1"/>
  <c r="AA556" i="56"/>
  <c r="AG168" i="22" s="1"/>
  <c r="BO95" i="22" s="1"/>
  <c r="Y276" i="40"/>
  <c r="Q104" i="22" s="1"/>
  <c r="Z822" i="57"/>
  <c r="Z798" i="57"/>
  <c r="X349" i="54"/>
  <c r="K124" i="22" s="1"/>
  <c r="W19" i="54"/>
  <c r="D11" i="22" s="1"/>
  <c r="Y327" i="57"/>
  <c r="T121" i="22" s="1"/>
  <c r="W1160" i="57"/>
  <c r="W1151" i="57"/>
  <c r="Y576" i="40"/>
  <c r="Q180" i="22" s="1"/>
  <c r="W822" i="54"/>
  <c r="W798" i="54"/>
  <c r="AA372" i="40"/>
  <c r="AE130" i="22" s="1"/>
  <c r="W810" i="58"/>
  <c r="G246" i="22" s="1"/>
  <c r="AA651" i="54"/>
  <c r="AF205" i="22" s="1"/>
  <c r="W1156" i="54"/>
  <c r="D273" i="22" s="1"/>
  <c r="BG107" i="22" s="1"/>
  <c r="AS107" i="22" s="1"/>
  <c r="AA565" i="58"/>
  <c r="AI173" i="22" s="1"/>
  <c r="CE94" i="22" s="1"/>
  <c r="X1155" i="58"/>
  <c r="N272" i="22" s="1"/>
  <c r="CC106" i="22" s="1"/>
  <c r="W657" i="57"/>
  <c r="F211" i="22" s="1"/>
  <c r="Z640" i="57"/>
  <c r="Z170" i="40"/>
  <c r="X59" i="22" s="1"/>
  <c r="AA545" i="57"/>
  <c r="AH161" i="22" s="1"/>
  <c r="BW94" i="22" s="1"/>
  <c r="W259" i="57"/>
  <c r="F97" i="22" s="1"/>
  <c r="X657" i="54"/>
  <c r="K211" i="22" s="1"/>
  <c r="Z715" i="56"/>
  <c r="Z219" i="22" s="1"/>
  <c r="Y214" i="57"/>
  <c r="T77" i="22" s="1"/>
  <c r="AA510" i="54"/>
  <c r="AF150" i="22" s="1"/>
  <c r="W58" i="40"/>
  <c r="C26" i="22" s="1"/>
  <c r="Z715" i="57"/>
  <c r="AA219" i="22" s="1"/>
  <c r="W190" i="57"/>
  <c r="F68" i="22" s="1"/>
  <c r="AA1029" i="40"/>
  <c r="AE266" i="22" s="1"/>
  <c r="AA656" i="40"/>
  <c r="AE210" i="22" s="1"/>
  <c r="Z507" i="40"/>
  <c r="Z515" i="40"/>
  <c r="Y556" i="57"/>
  <c r="T168" i="22" s="1"/>
  <c r="W58" i="54"/>
  <c r="D26" i="22" s="1"/>
  <c r="Y557" i="40"/>
  <c r="Q169" i="22" s="1"/>
  <c r="X1160" i="54"/>
  <c r="X1151" i="54"/>
  <c r="Y1022" i="54"/>
  <c r="R260" i="22" s="1"/>
  <c r="W478" i="40"/>
  <c r="Z547" i="40"/>
  <c r="X163" i="22" s="1"/>
  <c r="W647" i="40"/>
  <c r="W660" i="40"/>
  <c r="AA273" i="58"/>
  <c r="AA282" i="58"/>
  <c r="Z24" i="40"/>
  <c r="X16" i="22" s="1"/>
  <c r="Y610" i="57"/>
  <c r="T191" i="22" s="1"/>
  <c r="Z19" i="40"/>
  <c r="X11" i="22" s="1"/>
  <c r="AA1153" i="40"/>
  <c r="AE270" i="22" s="1"/>
  <c r="BD104" i="22" s="1"/>
  <c r="Y763" i="40"/>
  <c r="Y759" i="40"/>
  <c r="Z591" i="56"/>
  <c r="Z187" i="22" s="1"/>
  <c r="AA194" i="40"/>
  <c r="AE72" i="22" s="1"/>
  <c r="Z1021" i="58"/>
  <c r="AB259" i="22" s="1"/>
  <c r="Z653" i="40"/>
  <c r="X207" i="22" s="1"/>
  <c r="AA116" i="57"/>
  <c r="AH44" i="22" s="1"/>
  <c r="X1035" i="54"/>
  <c r="X1018" i="54"/>
  <c r="X557" i="58"/>
  <c r="N169" i="22" s="1"/>
  <c r="W257" i="58"/>
  <c r="G95" i="22" s="1"/>
  <c r="Z174" i="40"/>
  <c r="X63" i="22" s="1"/>
  <c r="W305" i="40"/>
  <c r="W295" i="40"/>
  <c r="AA374" i="57"/>
  <c r="AH132" i="22" s="1"/>
  <c r="W1152" i="58"/>
  <c r="G269" i="22" s="1"/>
  <c r="CB103" i="22" s="1"/>
  <c r="Y802" i="58"/>
  <c r="U238" i="22" s="1"/>
  <c r="Y1196" i="58"/>
  <c r="Y1199" i="58"/>
  <c r="Z278" i="54"/>
  <c r="Y106" i="22" s="1"/>
  <c r="Z257" i="58"/>
  <c r="AB95" i="22" s="1"/>
  <c r="AA116" i="56"/>
  <c r="AG44" i="22" s="1"/>
  <c r="AA551" i="40"/>
  <c r="AA544" i="40"/>
  <c r="X648" i="54"/>
  <c r="K202" i="22" s="1"/>
  <c r="W277" i="58"/>
  <c r="G105" i="22" s="1"/>
  <c r="AA722" i="58"/>
  <c r="AA709" i="58"/>
  <c r="Y718" i="56"/>
  <c r="S222" i="22" s="1"/>
  <c r="W763" i="57"/>
  <c r="W759" i="57"/>
  <c r="Z149" i="40"/>
  <c r="X53" i="22" s="1"/>
  <c r="Z780" i="40"/>
  <c r="Z774" i="40"/>
  <c r="W637" i="54"/>
  <c r="D199" i="22" s="1"/>
  <c r="Y538" i="58"/>
  <c r="U158" i="22" s="1"/>
  <c r="AA657" i="56"/>
  <c r="AG211" i="22" s="1"/>
  <c r="AA300" i="40"/>
  <c r="AE114" i="22" s="1"/>
  <c r="AA193" i="57"/>
  <c r="AH71" i="22" s="1"/>
  <c r="Z117" i="57"/>
  <c r="AA45" i="22" s="1"/>
  <c r="Z193" i="40"/>
  <c r="X71" i="22" s="1"/>
  <c r="W52" i="58"/>
  <c r="W63" i="58"/>
  <c r="X172" i="40"/>
  <c r="J61" i="22" s="1"/>
  <c r="X189" i="54"/>
  <c r="K67" i="22" s="1"/>
  <c r="Z218" i="58"/>
  <c r="AB81" i="22" s="1"/>
  <c r="X255" i="40"/>
  <c r="J93" i="22" s="1"/>
  <c r="Z153" i="54"/>
  <c r="Z144" i="54"/>
  <c r="X60" i="40"/>
  <c r="J28" i="22" s="1"/>
  <c r="Y1177" i="58"/>
  <c r="U278" i="22" s="1"/>
  <c r="W22" i="40"/>
  <c r="C14" i="22" s="1"/>
  <c r="AA169" i="54"/>
  <c r="AF58" i="22" s="1"/>
  <c r="Z655" i="40"/>
  <c r="X209" i="22" s="1"/>
  <c r="Y56" i="57"/>
  <c r="T24" i="22" s="1"/>
  <c r="Z282" i="54"/>
  <c r="Z273" i="54"/>
  <c r="W115" i="57"/>
  <c r="F43" i="22" s="1"/>
  <c r="Y613" i="54"/>
  <c r="R194" i="22" s="1"/>
  <c r="X776" i="54"/>
  <c r="K230" i="22" s="1"/>
  <c r="Z1176" i="58"/>
  <c r="AB277" i="22" s="1"/>
  <c r="X282" i="40"/>
  <c r="X273" i="40"/>
  <c r="Z115" i="57"/>
  <c r="AA43" i="22" s="1"/>
  <c r="Z219" i="40"/>
  <c r="X82" i="22" s="1"/>
  <c r="Z148" i="57"/>
  <c r="AA52" i="22" s="1"/>
  <c r="W807" i="54"/>
  <c r="D243" i="22" s="1"/>
  <c r="W715" i="58"/>
  <c r="G219" i="22" s="1"/>
  <c r="X1022" i="56"/>
  <c r="L260" i="22" s="1"/>
  <c r="Z801" i="56"/>
  <c r="Z237" i="22" s="1"/>
  <c r="Z261" i="57"/>
  <c r="AA99" i="22" s="1"/>
  <c r="AA190" i="40"/>
  <c r="AE68" i="22" s="1"/>
  <c r="W89" i="54"/>
  <c r="D33" i="22" s="1"/>
  <c r="X711" i="58"/>
  <c r="N215" i="22" s="1"/>
  <c r="AA619" i="57"/>
  <c r="AA609" i="57"/>
  <c r="AA640" i="57"/>
  <c r="W377" i="54"/>
  <c r="D135" i="22" s="1"/>
  <c r="X296" i="54"/>
  <c r="K110" i="22" s="1"/>
  <c r="W88" i="58"/>
  <c r="G32" i="22" s="1"/>
  <c r="Z145" i="54"/>
  <c r="Y49" i="22" s="1"/>
  <c r="X326" i="54"/>
  <c r="K120" i="22" s="1"/>
  <c r="Y777" i="54"/>
  <c r="R231" i="22" s="1"/>
  <c r="W716" i="57"/>
  <c r="F220" i="22" s="1"/>
  <c r="Y558" i="40"/>
  <c r="Q170" i="22" s="1"/>
  <c r="Y326" i="54"/>
  <c r="R120" i="22" s="1"/>
  <c r="W546" i="57"/>
  <c r="F162" i="22" s="1"/>
  <c r="W1155" i="57"/>
  <c r="F272" i="22" s="1"/>
  <c r="BU106" i="22" s="1"/>
  <c r="AA256" i="54"/>
  <c r="AF94" i="22" s="1"/>
  <c r="AA279" i="54"/>
  <c r="AF107" i="22" s="1"/>
  <c r="AA117" i="54"/>
  <c r="AF45" i="22" s="1"/>
  <c r="AA1193" i="54"/>
  <c r="AA1190" i="54"/>
  <c r="X144" i="54"/>
  <c r="X153" i="54"/>
  <c r="W238" i="56"/>
  <c r="E90" i="22" s="1"/>
  <c r="X325" i="40"/>
  <c r="J119" i="22" s="1"/>
  <c r="Y548" i="54"/>
  <c r="R164" i="22" s="1"/>
  <c r="AA214" i="54"/>
  <c r="AF77" i="22" s="1"/>
  <c r="W799" i="40"/>
  <c r="C235" i="22" s="1"/>
  <c r="Z647" i="58"/>
  <c r="Z660" i="58"/>
  <c r="Y172" i="40"/>
  <c r="Q61" i="22" s="1"/>
  <c r="Z56" i="40"/>
  <c r="X24" i="22" s="1"/>
  <c r="W718" i="54"/>
  <c r="D222" i="22" s="1"/>
  <c r="Y719" i="56"/>
  <c r="S223" i="22" s="1"/>
  <c r="Z775" i="57"/>
  <c r="AA229" i="22" s="1"/>
  <c r="Y541" i="40"/>
  <c r="Y534" i="40"/>
  <c r="Y24" i="54"/>
  <c r="R16" i="22" s="1"/>
  <c r="X652" i="54"/>
  <c r="K206" i="22" s="1"/>
  <c r="W577" i="40"/>
  <c r="C181" i="22" s="1"/>
  <c r="W147" i="54"/>
  <c r="D51" i="22" s="1"/>
  <c r="W150" i="54"/>
  <c r="D54" i="22" s="1"/>
  <c r="X557" i="54"/>
  <c r="K169" i="22" s="1"/>
  <c r="X812" i="56"/>
  <c r="L248" i="22" s="1"/>
  <c r="Z300" i="57"/>
  <c r="AA114" i="22" s="1"/>
  <c r="Y654" i="57"/>
  <c r="T208" i="22" s="1"/>
  <c r="W566" i="57"/>
  <c r="F174" i="22" s="1"/>
  <c r="Y238" i="58"/>
  <c r="U90" i="22" s="1"/>
  <c r="Y370" i="58"/>
  <c r="U128" i="22" s="1"/>
  <c r="W325" i="54"/>
  <c r="D119" i="22" s="1"/>
  <c r="W798" i="56"/>
  <c r="W822" i="56"/>
  <c r="Z1156" i="58"/>
  <c r="AB273" i="22" s="1"/>
  <c r="CE107" i="22" s="1"/>
  <c r="AA377" i="57"/>
  <c r="AH135" i="22" s="1"/>
  <c r="W218" i="56"/>
  <c r="E81" i="22" s="1"/>
  <c r="X537" i="58"/>
  <c r="N157" i="22" s="1"/>
  <c r="Y1025" i="57"/>
  <c r="T262" i="22" s="1"/>
  <c r="W173" i="56"/>
  <c r="E62" i="22" s="1"/>
  <c r="Z18" i="40"/>
  <c r="AA302" i="56"/>
  <c r="AG116" i="22" s="1"/>
  <c r="X278" i="58"/>
  <c r="N106" i="22" s="1"/>
  <c r="X60" i="58"/>
  <c r="N28" i="22" s="1"/>
  <c r="Z1029" i="56"/>
  <c r="Z266" i="22" s="1"/>
  <c r="Y811" i="40"/>
  <c r="Q247" i="22" s="1"/>
  <c r="AA613" i="58"/>
  <c r="AI194" i="22" s="1"/>
  <c r="Y1175" i="54"/>
  <c r="R276" i="22" s="1"/>
  <c r="AA1175" i="58"/>
  <c r="AI276" i="22" s="1"/>
  <c r="X711" i="56"/>
  <c r="L215" i="22" s="1"/>
  <c r="Y776" i="40"/>
  <c r="Q230" i="22" s="1"/>
  <c r="AA545" i="58"/>
  <c r="AI161" i="22" s="1"/>
  <c r="CD94" i="22" s="1"/>
  <c r="X657" i="57"/>
  <c r="M211" i="22" s="1"/>
  <c r="AA648" i="58"/>
  <c r="AI202" i="22" s="1"/>
  <c r="Y580" i="40"/>
  <c r="Y573" i="40"/>
  <c r="AA561" i="40"/>
  <c r="AA554" i="40"/>
  <c r="W1021" i="54"/>
  <c r="D259" i="22" s="1"/>
  <c r="Z192" i="56"/>
  <c r="Z70" i="22" s="1"/>
  <c r="Z713" i="40"/>
  <c r="X217" i="22" s="1"/>
  <c r="X371" i="54"/>
  <c r="K129" i="22" s="1"/>
  <c r="Z23" i="57"/>
  <c r="AA15" i="22" s="1"/>
  <c r="W296" i="54"/>
  <c r="D110" i="22" s="1"/>
  <c r="Z760" i="58"/>
  <c r="AB226" i="22" s="1"/>
  <c r="AA712" i="56"/>
  <c r="AG216" i="22" s="1"/>
  <c r="AU137" i="22" s="1"/>
  <c r="Y775" i="58"/>
  <c r="U229" i="22" s="1"/>
  <c r="Y92" i="56"/>
  <c r="S36" i="22" s="1"/>
  <c r="Y710" i="57"/>
  <c r="T214" i="22" s="1"/>
  <c r="X1152" i="40"/>
  <c r="J269" i="22" s="1"/>
  <c r="BA103" i="22" s="1"/>
  <c r="X558" i="58"/>
  <c r="N170" i="22" s="1"/>
  <c r="Z509" i="57"/>
  <c r="AA149" i="22" s="1"/>
  <c r="Z508" i="40"/>
  <c r="X148" i="22" s="1"/>
  <c r="Y192" i="54"/>
  <c r="R70" i="22" s="1"/>
  <c r="Z548" i="57"/>
  <c r="AA164" i="22" s="1"/>
  <c r="X298" i="57"/>
  <c r="M112" i="22" s="1"/>
  <c r="Z715" i="40"/>
  <c r="X219" i="22" s="1"/>
  <c r="AA275" i="57"/>
  <c r="AH103" i="22" s="1"/>
  <c r="X763" i="54"/>
  <c r="X759" i="54"/>
  <c r="AA716" i="58"/>
  <c r="AI220" i="22" s="1"/>
  <c r="AW141" i="22" s="1"/>
  <c r="Y88" i="56"/>
  <c r="S32" i="22" s="1"/>
  <c r="Y509" i="56"/>
  <c r="S149" i="22" s="1"/>
  <c r="AA511" i="58"/>
  <c r="AI151" i="22" s="1"/>
  <c r="X169" i="58"/>
  <c r="N58" i="22" s="1"/>
  <c r="Z812" i="54"/>
  <c r="Y248" i="22" s="1"/>
  <c r="Y214" i="58"/>
  <c r="U77" i="22" s="1"/>
  <c r="X637" i="57"/>
  <c r="M199" i="22" s="1"/>
  <c r="W170" i="57"/>
  <c r="F59" i="22" s="1"/>
  <c r="AA612" i="58"/>
  <c r="AI193" i="22" s="1"/>
  <c r="Z24" i="56"/>
  <c r="Z16" i="22" s="1"/>
  <c r="Y173" i="40"/>
  <c r="Q62" i="22" s="1"/>
  <c r="W546" i="40"/>
  <c r="C162" i="22" s="1"/>
  <c r="Z374" i="58"/>
  <c r="AB132" i="22" s="1"/>
  <c r="Z173" i="58"/>
  <c r="AB62" i="22" s="1"/>
  <c r="X1152" i="58"/>
  <c r="N269" i="22" s="1"/>
  <c r="CC103" i="22" s="1"/>
  <c r="X212" i="40"/>
  <c r="J75" i="22" s="1"/>
  <c r="AA258" i="40"/>
  <c r="AE96" i="22" s="1"/>
  <c r="AA591" i="58"/>
  <c r="AI187" i="22" s="1"/>
  <c r="Z297" i="40"/>
  <c r="X111" i="22" s="1"/>
  <c r="AA237" i="40"/>
  <c r="AE89" i="22" s="1"/>
  <c r="W117" i="54"/>
  <c r="D45" i="22" s="1"/>
  <c r="X1186" i="58"/>
  <c r="X1183" i="58"/>
  <c r="X241" i="56"/>
  <c r="X232" i="56"/>
  <c r="W803" i="58"/>
  <c r="G239" i="22" s="1"/>
  <c r="W590" i="56"/>
  <c r="E186" i="22" s="1"/>
  <c r="Y20" i="57"/>
  <c r="T12" i="22" s="1"/>
  <c r="X554" i="56"/>
  <c r="X561" i="56"/>
  <c r="W111" i="57"/>
  <c r="F39" i="22" s="1"/>
  <c r="W275" i="40"/>
  <c r="C103" i="22" s="1"/>
  <c r="Z350" i="54"/>
  <c r="Y125" i="22" s="1"/>
  <c r="W648" i="54"/>
  <c r="D202" i="22" s="1"/>
  <c r="Y55" i="58"/>
  <c r="U23" i="22" s="1"/>
  <c r="W301" i="40"/>
  <c r="C115" i="22" s="1"/>
  <c r="AA719" i="57"/>
  <c r="AH223" i="22" s="1"/>
  <c r="AV144" i="22" s="1"/>
  <c r="AA538" i="58"/>
  <c r="AI158" i="22" s="1"/>
  <c r="W23" i="54"/>
  <c r="D15" i="22" s="1"/>
  <c r="Y614" i="57"/>
  <c r="T195" i="22" s="1"/>
  <c r="AA609" i="56"/>
  <c r="AA619" i="56"/>
  <c r="AA574" i="40"/>
  <c r="AE178" i="22" s="1"/>
  <c r="BD94" i="22" s="1"/>
  <c r="AW94" i="22" s="1"/>
  <c r="X20" i="54"/>
  <c r="K12" i="22" s="1"/>
  <c r="X175" i="56"/>
  <c r="L64" i="22" s="1"/>
  <c r="X509" i="57"/>
  <c r="M149" i="22" s="1"/>
  <c r="Y148" i="58"/>
  <c r="U52" i="22" s="1"/>
  <c r="AA808" i="57"/>
  <c r="AH244" i="22" s="1"/>
  <c r="Z302" i="57"/>
  <c r="AA116" i="22" s="1"/>
  <c r="X276" i="54"/>
  <c r="K104" i="22" s="1"/>
  <c r="Z1175" i="54"/>
  <c r="Y276" i="22" s="1"/>
  <c r="X592" i="56"/>
  <c r="L188" i="22" s="1"/>
  <c r="Z146" i="58"/>
  <c r="AB50" i="22" s="1"/>
  <c r="W214" i="40"/>
  <c r="C77" i="22" s="1"/>
  <c r="X145" i="58"/>
  <c r="N49" i="22" s="1"/>
  <c r="X611" i="56"/>
  <c r="L192" i="22" s="1"/>
  <c r="AA327" i="57"/>
  <c r="AH121" i="22" s="1"/>
  <c r="AV75" i="22" s="1"/>
  <c r="X256" i="54"/>
  <c r="K94" i="22" s="1"/>
  <c r="Y1196" i="40"/>
  <c r="Y1199" i="40"/>
  <c r="Z190" i="58"/>
  <c r="AB68" i="22" s="1"/>
  <c r="W614" i="58"/>
  <c r="G195" i="22" s="1"/>
  <c r="W373" i="54"/>
  <c r="D131" i="22" s="1"/>
  <c r="AA537" i="54"/>
  <c r="AF157" i="22" s="1"/>
  <c r="BG96" i="22" s="1"/>
  <c r="AA169" i="58"/>
  <c r="AI58" i="22" s="1"/>
  <c r="Z118" i="57"/>
  <c r="AA46" i="22" s="1"/>
  <c r="AA511" i="57"/>
  <c r="AH151" i="22" s="1"/>
  <c r="X719" i="56"/>
  <c r="L223" i="22" s="1"/>
  <c r="W300" i="54"/>
  <c r="D114" i="22" s="1"/>
  <c r="Y21" i="58"/>
  <c r="U13" i="22" s="1"/>
  <c r="Z615" i="54"/>
  <c r="Y196" i="22" s="1"/>
  <c r="W87" i="56"/>
  <c r="E31" i="22" s="1"/>
  <c r="AA172" i="57"/>
  <c r="AH61" i="22" s="1"/>
  <c r="Y577" i="58"/>
  <c r="U181" i="22" s="1"/>
  <c r="AA216" i="54"/>
  <c r="AF79" i="22" s="1"/>
  <c r="AA213" i="40"/>
  <c r="AE76" i="22" s="1"/>
  <c r="AA222" i="40"/>
  <c r="AA211" i="40"/>
  <c r="Z241" i="58"/>
  <c r="Z232" i="58"/>
  <c r="X150" i="57"/>
  <c r="M54" i="22" s="1"/>
  <c r="X147" i="57"/>
  <c r="M51" i="22" s="1"/>
  <c r="X255" i="54"/>
  <c r="K93" i="22" s="1"/>
  <c r="Y350" i="54"/>
  <c r="R125" i="22" s="1"/>
  <c r="W193" i="56"/>
  <c r="E71" i="22" s="1"/>
  <c r="AA89" i="54"/>
  <c r="AF33" i="22" s="1"/>
  <c r="Z147" i="54"/>
  <c r="Y51" i="22" s="1"/>
  <c r="Z150" i="54"/>
  <c r="Y54" i="22" s="1"/>
  <c r="Z60" i="54"/>
  <c r="Y28" i="22" s="1"/>
  <c r="X258" i="57"/>
  <c r="M96" i="22" s="1"/>
  <c r="AA115" i="57"/>
  <c r="AH43" i="22" s="1"/>
  <c r="Y1019" i="54"/>
  <c r="R257" i="22" s="1"/>
  <c r="W508" i="54"/>
  <c r="D148" i="22" s="1"/>
  <c r="AA373" i="40"/>
  <c r="AE131" i="22" s="1"/>
  <c r="W803" i="54"/>
  <c r="D239" i="22" s="1"/>
  <c r="Y275" i="40"/>
  <c r="Q103" i="22" s="1"/>
  <c r="X282" i="57"/>
  <c r="X273" i="57"/>
  <c r="X175" i="58"/>
  <c r="N64" i="22" s="1"/>
  <c r="X655" i="40"/>
  <c r="J209" i="22" s="1"/>
  <c r="X651" i="40"/>
  <c r="J205" i="22" s="1"/>
  <c r="AA298" i="57"/>
  <c r="AH112" i="22" s="1"/>
  <c r="AA649" i="54"/>
  <c r="AF203" i="22" s="1"/>
  <c r="W233" i="58"/>
  <c r="G85" i="22" s="1"/>
  <c r="AA259" i="40"/>
  <c r="AE97" i="22" s="1"/>
  <c r="Z557" i="58"/>
  <c r="AB169" i="22" s="1"/>
  <c r="X256" i="58"/>
  <c r="N94" i="22" s="1"/>
  <c r="W24" i="40"/>
  <c r="C16" i="22" s="1"/>
  <c r="X150" i="40"/>
  <c r="J54" i="22" s="1"/>
  <c r="X147" i="40"/>
  <c r="J51" i="22" s="1"/>
  <c r="Y580" i="54"/>
  <c r="Y573" i="54"/>
  <c r="Z197" i="40"/>
  <c r="Z188" i="40"/>
  <c r="X297" i="57"/>
  <c r="M111" i="22" s="1"/>
  <c r="AA712" i="40"/>
  <c r="AE216" i="22" s="1"/>
  <c r="AS137" i="22" s="1"/>
  <c r="AA509" i="54"/>
  <c r="AF149" i="22" s="1"/>
  <c r="X780" i="56"/>
  <c r="X774" i="56"/>
  <c r="AA595" i="58"/>
  <c r="AA589" i="58"/>
  <c r="AA21" i="40"/>
  <c r="AE13" i="22" s="1"/>
  <c r="AS56" i="22" s="1"/>
  <c r="W650" i="57"/>
  <c r="F204" i="22" s="1"/>
  <c r="AA777" i="56"/>
  <c r="AG231" i="22" s="1"/>
  <c r="AU131" i="22" s="1"/>
  <c r="AA590" i="57"/>
  <c r="AH186" i="22" s="1"/>
  <c r="X214" i="40"/>
  <c r="J77" i="22" s="1"/>
  <c r="W589" i="57"/>
  <c r="W595" i="57"/>
  <c r="AA91" i="57"/>
  <c r="AH35" i="22" s="1"/>
  <c r="Z636" i="40"/>
  <c r="Z653" i="57"/>
  <c r="AA207" i="22" s="1"/>
  <c r="X548" i="58"/>
  <c r="N164" i="22" s="1"/>
  <c r="Y377" i="57"/>
  <c r="T135" i="22" s="1"/>
  <c r="X112" i="40"/>
  <c r="J40" i="22" s="1"/>
  <c r="Y149" i="58"/>
  <c r="U53" i="22" s="1"/>
  <c r="Y236" i="40"/>
  <c r="Q88" i="22" s="1"/>
  <c r="Y715" i="40"/>
  <c r="Q219" i="22" s="1"/>
  <c r="X57" i="40"/>
  <c r="J25" i="22" s="1"/>
  <c r="Z1154" i="58"/>
  <c r="AB271" i="22" s="1"/>
  <c r="CE105" i="22" s="1"/>
  <c r="X780" i="58"/>
  <c r="X774" i="58"/>
  <c r="Y278" i="58"/>
  <c r="U106" i="22" s="1"/>
  <c r="Y574" i="40"/>
  <c r="Q178" i="22" s="1"/>
  <c r="X654" i="58"/>
  <c r="N208" i="22" s="1"/>
  <c r="Z305" i="58"/>
  <c r="Z295" i="58"/>
  <c r="Z558" i="54"/>
  <c r="Y170" i="22" s="1"/>
  <c r="X116" i="56"/>
  <c r="L44" i="22" s="1"/>
  <c r="AA719" i="40"/>
  <c r="AE223" i="22" s="1"/>
  <c r="AS144" i="22" s="1"/>
  <c r="W91" i="54"/>
  <c r="D35" i="22" s="1"/>
  <c r="W710" i="54"/>
  <c r="D214" i="22" s="1"/>
  <c r="W590" i="40"/>
  <c r="C186" i="22" s="1"/>
  <c r="Y326" i="58"/>
  <c r="U120" i="22" s="1"/>
  <c r="AA544" i="56"/>
  <c r="AA551" i="56"/>
  <c r="W570" i="54"/>
  <c r="W564" i="54"/>
  <c r="Z591" i="40"/>
  <c r="X187" i="22" s="1"/>
  <c r="Z1018" i="40"/>
  <c r="Z1035" i="40"/>
  <c r="X153" i="56"/>
  <c r="X144" i="56"/>
  <c r="W570" i="40"/>
  <c r="W564" i="40"/>
  <c r="Z235" i="57"/>
  <c r="AA87" i="22" s="1"/>
  <c r="Y325" i="54"/>
  <c r="R119" i="22" s="1"/>
  <c r="X197" i="58"/>
  <c r="X188" i="58"/>
  <c r="X509" i="40"/>
  <c r="J149" i="22" s="1"/>
  <c r="AA718" i="57"/>
  <c r="AH222" i="22" s="1"/>
  <c r="AV143" i="22" s="1"/>
  <c r="W577" i="58"/>
  <c r="G181" i="22" s="1"/>
  <c r="AA1022" i="40"/>
  <c r="AE260" i="22" s="1"/>
  <c r="AA301" i="57"/>
  <c r="AH115" i="22" s="1"/>
  <c r="X1155" i="54"/>
  <c r="K272" i="22" s="1"/>
  <c r="BH106" i="22" s="1"/>
  <c r="AT106" i="22" s="1"/>
  <c r="X804" i="56"/>
  <c r="L240" i="22" s="1"/>
  <c r="X809" i="58"/>
  <c r="N245" i="22" s="1"/>
  <c r="AA1152" i="56"/>
  <c r="AG269" i="22" s="1"/>
  <c r="BR103" i="22" s="1"/>
  <c r="AA648" i="57"/>
  <c r="AH202" i="22" s="1"/>
  <c r="AA148" i="54"/>
  <c r="AF52" i="22" s="1"/>
  <c r="Z167" i="57"/>
  <c r="Z178" i="57"/>
  <c r="W376" i="54"/>
  <c r="D134" i="22" s="1"/>
  <c r="W380" i="54"/>
  <c r="W19" i="40"/>
  <c r="C11" i="22" s="1"/>
  <c r="Z536" i="57"/>
  <c r="AA156" i="22" s="1"/>
  <c r="W23" i="58"/>
  <c r="G15" i="22" s="1"/>
  <c r="AA300" i="56"/>
  <c r="AG114" i="22" s="1"/>
  <c r="Y567" i="56"/>
  <c r="S175" i="22" s="1"/>
  <c r="Y570" i="56"/>
  <c r="Y564" i="56"/>
  <c r="W509" i="56"/>
  <c r="E149" i="22" s="1"/>
  <c r="Z146" i="54"/>
  <c r="Y50" i="22" s="1"/>
  <c r="AA557" i="54"/>
  <c r="AF169" i="22" s="1"/>
  <c r="BH96" i="22" s="1"/>
  <c r="AA274" i="40"/>
  <c r="AE102" i="22" s="1"/>
  <c r="Z349" i="56"/>
  <c r="Z124" i="22" s="1"/>
  <c r="AA150" i="56"/>
  <c r="AG54" i="22" s="1"/>
  <c r="AA147" i="56"/>
  <c r="AG51" i="22" s="1"/>
  <c r="X807" i="58"/>
  <c r="N243" i="22" s="1"/>
  <c r="AA55" i="56"/>
  <c r="AG23" i="22" s="1"/>
  <c r="AU24" i="22" s="1"/>
  <c r="AU81" i="22" s="1"/>
  <c r="W558" i="57"/>
  <c r="F170" i="22" s="1"/>
  <c r="X1019" i="58"/>
  <c r="N257" i="22" s="1"/>
  <c r="W54" i="58"/>
  <c r="G22" i="22" s="1"/>
  <c r="Y1155" i="40"/>
  <c r="Q272" i="22" s="1"/>
  <c r="BB106" i="22" s="1"/>
  <c r="Z52" i="40"/>
  <c r="Z63" i="40"/>
  <c r="X800" i="56"/>
  <c r="L236" i="22" s="1"/>
  <c r="X801" i="58"/>
  <c r="N237" i="22" s="1"/>
  <c r="Z1152" i="58"/>
  <c r="AB269" i="22" s="1"/>
  <c r="CE103" i="22" s="1"/>
  <c r="AA95" i="40"/>
  <c r="AA86" i="40"/>
  <c r="Z169" i="57"/>
  <c r="AA58" i="22" s="1"/>
  <c r="X612" i="56"/>
  <c r="L193" i="22" s="1"/>
  <c r="Z583" i="54"/>
  <c r="Y183" i="22" s="1"/>
  <c r="AA610" i="54"/>
  <c r="AF191" i="22" s="1"/>
  <c r="W299" i="57"/>
  <c r="F113" i="22" s="1"/>
  <c r="Z1153" i="40"/>
  <c r="X270" i="22" s="1"/>
  <c r="BC104" i="22" s="1"/>
  <c r="AA1152" i="57"/>
  <c r="AH269" i="22" s="1"/>
  <c r="BY103" i="22" s="1"/>
  <c r="AA655" i="58"/>
  <c r="AI209" i="22" s="1"/>
  <c r="W537" i="58"/>
  <c r="G157" i="22" s="1"/>
  <c r="Z719" i="40"/>
  <c r="X223" i="22" s="1"/>
  <c r="X174" i="58"/>
  <c r="N63" i="22" s="1"/>
  <c r="X801" i="40"/>
  <c r="J237" i="22" s="1"/>
  <c r="W573" i="40"/>
  <c r="W580" i="40"/>
  <c r="AA114" i="40"/>
  <c r="AE42" i="22" s="1"/>
  <c r="X574" i="54"/>
  <c r="K178" i="22" s="1"/>
  <c r="AA295" i="54"/>
  <c r="AA305" i="54"/>
  <c r="AA1153" i="57"/>
  <c r="AH270" i="22" s="1"/>
  <c r="BY104" i="22" s="1"/>
  <c r="W1151" i="40"/>
  <c r="W1160" i="40"/>
  <c r="Y512" i="54"/>
  <c r="R152" i="22" s="1"/>
  <c r="Z377" i="54"/>
  <c r="Y135" i="22" s="1"/>
  <c r="Z811" i="54"/>
  <c r="Y247" i="22" s="1"/>
  <c r="X656" i="57"/>
  <c r="M210" i="22" s="1"/>
  <c r="Y274" i="57"/>
  <c r="T102" i="22" s="1"/>
  <c r="Y56" i="54"/>
  <c r="R24" i="22" s="1"/>
  <c r="X87" i="57"/>
  <c r="M31" i="22" s="1"/>
  <c r="Z575" i="56"/>
  <c r="Z179" i="22" s="1"/>
  <c r="X372" i="56"/>
  <c r="L130" i="22" s="1"/>
  <c r="AA57" i="40"/>
  <c r="AE25" i="22" s="1"/>
  <c r="AS26" i="22" s="1"/>
  <c r="AS83" i="22" s="1"/>
  <c r="AA547" i="54"/>
  <c r="AF163" i="22" s="1"/>
  <c r="BI96" i="22" s="1"/>
  <c r="Z1190" i="58"/>
  <c r="Z1193" i="58"/>
  <c r="Y171" i="56"/>
  <c r="S60" i="22" s="1"/>
  <c r="W809" i="58"/>
  <c r="G245" i="22" s="1"/>
  <c r="AA801" i="58"/>
  <c r="AI237" i="22" s="1"/>
  <c r="Z1021" i="40"/>
  <c r="X259" i="22" s="1"/>
  <c r="X261" i="54"/>
  <c r="K99" i="22" s="1"/>
  <c r="W326" i="56"/>
  <c r="E120" i="22" s="1"/>
  <c r="X89" i="58"/>
  <c r="N33" i="22" s="1"/>
  <c r="W112" i="56"/>
  <c r="E40" i="22" s="1"/>
  <c r="X809" i="56"/>
  <c r="L245" i="22" s="1"/>
  <c r="Z558" i="58"/>
  <c r="AB170" i="22" s="1"/>
  <c r="W169" i="56"/>
  <c r="E58" i="22" s="1"/>
  <c r="AA171" i="54"/>
  <c r="AF60" i="22" s="1"/>
  <c r="Y53" i="56"/>
  <c r="S21" i="22" s="1"/>
  <c r="W254" i="54"/>
  <c r="W264" i="54"/>
  <c r="AA648" i="54"/>
  <c r="AF202" i="22" s="1"/>
  <c r="W1177" i="54"/>
  <c r="D278" i="22" s="1"/>
  <c r="AA326" i="54"/>
  <c r="AF120" i="22" s="1"/>
  <c r="Y371" i="40"/>
  <c r="Y615" i="57"/>
  <c r="T196" i="22" s="1"/>
  <c r="X777" i="57"/>
  <c r="M231" i="22" s="1"/>
  <c r="W111" i="40"/>
  <c r="C39" i="22" s="1"/>
  <c r="W722" i="40"/>
  <c r="W709" i="40"/>
  <c r="AA804" i="54"/>
  <c r="AF240" i="22" s="1"/>
  <c r="AA777" i="54"/>
  <c r="AF231" i="22" s="1"/>
  <c r="AT131" i="22" s="1"/>
  <c r="W149" i="58"/>
  <c r="G53" i="22" s="1"/>
  <c r="W1025" i="54"/>
  <c r="D262" i="22" s="1"/>
  <c r="W235" i="56"/>
  <c r="E87" i="22" s="1"/>
  <c r="X326" i="40"/>
  <c r="J120" i="22" s="1"/>
  <c r="W277" i="54"/>
  <c r="D105" i="22" s="1"/>
  <c r="Z541" i="57"/>
  <c r="Z534" i="57"/>
  <c r="W149" i="40"/>
  <c r="C53" i="22" s="1"/>
  <c r="Z590" i="40"/>
  <c r="X186" i="22" s="1"/>
  <c r="Z59" i="57"/>
  <c r="AA27" i="22" s="1"/>
  <c r="Z508" i="57"/>
  <c r="AA148" i="22" s="1"/>
  <c r="W300" i="40"/>
  <c r="C114" i="22" s="1"/>
  <c r="X609" i="58"/>
  <c r="X619" i="58"/>
  <c r="Y801" i="54"/>
  <c r="R237" i="22" s="1"/>
  <c r="Z544" i="57"/>
  <c r="Z551" i="57"/>
  <c r="X56" i="40"/>
  <c r="J24" i="22" s="1"/>
  <c r="Z215" i="58"/>
  <c r="AB78" i="22" s="1"/>
  <c r="W305" i="57"/>
  <c r="W295" i="57"/>
  <c r="Z640" i="58"/>
  <c r="Y86" i="57"/>
  <c r="Y95" i="57"/>
  <c r="W257" i="54"/>
  <c r="D95" i="22" s="1"/>
  <c r="AA372" i="54"/>
  <c r="AF130" i="22" s="1"/>
  <c r="Y324" i="54"/>
  <c r="Y331" i="54"/>
  <c r="AA25" i="54"/>
  <c r="AF17" i="22" s="1"/>
  <c r="X813" i="40"/>
  <c r="J249" i="22" s="1"/>
  <c r="AA114" i="54"/>
  <c r="AF42" i="22" s="1"/>
  <c r="Y654" i="54"/>
  <c r="R208" i="22" s="1"/>
  <c r="AA763" i="56"/>
  <c r="AA759" i="56"/>
  <c r="Y655" i="40"/>
  <c r="Q209" i="22" s="1"/>
  <c r="W1160" i="56"/>
  <c r="W1151" i="56"/>
  <c r="W174" i="56"/>
  <c r="E63" i="22" s="1"/>
  <c r="W508" i="58"/>
  <c r="G148" i="22" s="1"/>
  <c r="W614" i="56"/>
  <c r="E195" i="22" s="1"/>
  <c r="AA236" i="54"/>
  <c r="AF88" i="22" s="1"/>
  <c r="W536" i="54"/>
  <c r="D156" i="22" s="1"/>
  <c r="W1176" i="40"/>
  <c r="C277" i="22" s="1"/>
  <c r="Z1152" i="40"/>
  <c r="X269" i="22" s="1"/>
  <c r="BC103" i="22" s="1"/>
  <c r="X146" i="57"/>
  <c r="M50" i="22" s="1"/>
  <c r="AA592" i="58"/>
  <c r="AI188" i="22" s="1"/>
  <c r="AA54" i="57"/>
  <c r="AH22" i="22" s="1"/>
  <c r="AV23" i="22" s="1"/>
  <c r="AV80" i="22" s="1"/>
  <c r="Y1153" i="40"/>
  <c r="Q270" i="22" s="1"/>
  <c r="BB104" i="22" s="1"/>
  <c r="X234" i="56"/>
  <c r="L86" i="22" s="1"/>
  <c r="AA573" i="54"/>
  <c r="AA580" i="54"/>
  <c r="Z711" i="40"/>
  <c r="X215" i="22" s="1"/>
  <c r="W273" i="57"/>
  <c r="W282" i="57"/>
  <c r="Y173" i="56"/>
  <c r="S62" i="22" s="1"/>
  <c r="AA653" i="56"/>
  <c r="AG207" i="22" s="1"/>
  <c r="AA331" i="54"/>
  <c r="AA324" i="54"/>
  <c r="AA554" i="58"/>
  <c r="AA561" i="58"/>
  <c r="Y279" i="56"/>
  <c r="S107" i="22" s="1"/>
  <c r="AA799" i="58"/>
  <c r="AI235" i="22" s="1"/>
  <c r="AA649" i="56"/>
  <c r="AG203" i="22" s="1"/>
  <c r="Y564" i="40"/>
  <c r="Y570" i="40"/>
  <c r="X1022" i="54"/>
  <c r="K260" i="22" s="1"/>
  <c r="X650" i="58"/>
  <c r="N204" i="22" s="1"/>
  <c r="AA1019" i="54"/>
  <c r="AF257" i="22" s="1"/>
  <c r="X508" i="40"/>
  <c r="J148" i="22" s="1"/>
  <c r="W652" i="54"/>
  <c r="D206" i="22" s="1"/>
  <c r="X87" i="40"/>
  <c r="J31" i="22" s="1"/>
  <c r="W544" i="58"/>
  <c r="W551" i="58"/>
  <c r="X653" i="56"/>
  <c r="L207" i="22" s="1"/>
  <c r="AA219" i="40"/>
  <c r="AE82" i="22" s="1"/>
  <c r="Z810" i="58"/>
  <c r="AB246" i="22" s="1"/>
  <c r="AA20" i="57"/>
  <c r="AH12" i="22" s="1"/>
  <c r="AV55" i="22" s="1"/>
  <c r="AV84" i="22" s="1"/>
  <c r="Y301" i="58"/>
  <c r="U115" i="22" s="1"/>
  <c r="Y55" i="54"/>
  <c r="R23" i="22" s="1"/>
  <c r="X53" i="58"/>
  <c r="N21" i="22" s="1"/>
  <c r="Y374" i="56"/>
  <c r="S132" i="22" s="1"/>
  <c r="AA640" i="58"/>
  <c r="Y235" i="54"/>
  <c r="R87" i="22" s="1"/>
  <c r="AA583" i="56"/>
  <c r="AG183" i="22" s="1"/>
  <c r="X86" i="40"/>
  <c r="X95" i="40"/>
  <c r="AA217" i="54"/>
  <c r="AF80" i="22" s="1"/>
  <c r="AA717" i="58"/>
  <c r="AI221" i="22" s="1"/>
  <c r="AW142" i="22" s="1"/>
  <c r="X113" i="54"/>
  <c r="K41" i="22" s="1"/>
  <c r="W149" i="57"/>
  <c r="F53" i="22" s="1"/>
  <c r="AA189" i="58"/>
  <c r="AI67" i="22" s="1"/>
  <c r="X92" i="58"/>
  <c r="N36" i="22" s="1"/>
  <c r="Y547" i="58"/>
  <c r="U163" i="22" s="1"/>
  <c r="Y188" i="56"/>
  <c r="Y197" i="56"/>
  <c r="W275" i="58"/>
  <c r="G103" i="22" s="1"/>
  <c r="Z803" i="54"/>
  <c r="Y239" i="22" s="1"/>
  <c r="Y656" i="57"/>
  <c r="T210" i="22" s="1"/>
  <c r="Y1196" i="56"/>
  <c r="Y1199" i="56"/>
  <c r="Z377" i="57"/>
  <c r="AA135" i="22" s="1"/>
  <c r="AA1026" i="57"/>
  <c r="AH263" i="22" s="1"/>
  <c r="Y1156" i="40"/>
  <c r="Q273" i="22" s="1"/>
  <c r="BB107" i="22" s="1"/>
  <c r="X1018" i="58"/>
  <c r="X1035" i="58"/>
  <c r="Z175" i="57"/>
  <c r="AA64" i="22" s="1"/>
  <c r="X636" i="56"/>
  <c r="Y55" i="40"/>
  <c r="Q23" i="22" s="1"/>
  <c r="Y169" i="58"/>
  <c r="U58" i="22" s="1"/>
  <c r="W1029" i="58"/>
  <c r="G266" i="22" s="1"/>
  <c r="Z298" i="56"/>
  <c r="Z112" i="22" s="1"/>
  <c r="X370" i="54"/>
  <c r="K128" i="22" s="1"/>
  <c r="Z174" i="54"/>
  <c r="Y63" i="22" s="1"/>
  <c r="Z232" i="57"/>
  <c r="Z241" i="57"/>
  <c r="Y719" i="40"/>
  <c r="Q223" i="22" s="1"/>
  <c r="X26" i="54"/>
  <c r="K18" i="22" s="1"/>
  <c r="X29" i="54"/>
  <c r="Y170" i="54"/>
  <c r="R59" i="22" s="1"/>
  <c r="AA302" i="54"/>
  <c r="AF116" i="22" s="1"/>
  <c r="X325" i="57"/>
  <c r="M119" i="22" s="1"/>
  <c r="Z470" i="57"/>
  <c r="AA140" i="22" s="1"/>
  <c r="W89" i="56"/>
  <c r="E33" i="22" s="1"/>
  <c r="W197" i="58"/>
  <c r="W188" i="58"/>
  <c r="X297" i="58"/>
  <c r="N111" i="22" s="1"/>
  <c r="Y299" i="54"/>
  <c r="R113" i="22" s="1"/>
  <c r="AA649" i="58"/>
  <c r="AI203" i="22" s="1"/>
  <c r="Y114" i="54"/>
  <c r="R42" i="22" s="1"/>
  <c r="Y613" i="56"/>
  <c r="S194" i="22" s="1"/>
  <c r="X55" i="54"/>
  <c r="K23" i="22" s="1"/>
  <c r="W1028" i="54"/>
  <c r="D265" i="22" s="1"/>
  <c r="X327" i="40"/>
  <c r="J121" i="22" s="1"/>
  <c r="W1155" i="54"/>
  <c r="D272" i="22" s="1"/>
  <c r="BG106" i="22" s="1"/>
  <c r="AS106" i="22" s="1"/>
  <c r="AA812" i="58"/>
  <c r="AI248" i="22" s="1"/>
  <c r="Y537" i="54"/>
  <c r="R157" i="22" s="1"/>
  <c r="W650" i="40"/>
  <c r="C204" i="22" s="1"/>
  <c r="AA369" i="58"/>
  <c r="Z169" i="58"/>
  <c r="AB58" i="22" s="1"/>
  <c r="X1177" i="58"/>
  <c r="N278" i="22" s="1"/>
  <c r="X55" i="58"/>
  <c r="N23" i="22" s="1"/>
  <c r="X300" i="54"/>
  <c r="K114" i="22" s="1"/>
  <c r="W302" i="57"/>
  <c r="F116" i="22" s="1"/>
  <c r="W798" i="57"/>
  <c r="W822" i="57"/>
  <c r="Z712" i="57"/>
  <c r="AA216" i="22" s="1"/>
  <c r="X652" i="58"/>
  <c r="N206" i="22" s="1"/>
  <c r="X88" i="57"/>
  <c r="M32" i="22" s="1"/>
  <c r="W20" i="56"/>
  <c r="E12" i="22" s="1"/>
  <c r="W260" i="58"/>
  <c r="G98" i="22" s="1"/>
  <c r="AA760" i="54"/>
  <c r="AF226" i="22" s="1"/>
  <c r="Y760" i="40"/>
  <c r="Q226" i="22" s="1"/>
  <c r="Z799" i="56"/>
  <c r="Z235" i="22" s="1"/>
  <c r="Y508" i="58"/>
  <c r="U148" i="22" s="1"/>
  <c r="Z1020" i="56"/>
  <c r="Z258" i="22" s="1"/>
  <c r="W56" i="56"/>
  <c r="E24" i="22" s="1"/>
  <c r="X113" i="57"/>
  <c r="M41" i="22" s="1"/>
  <c r="AA256" i="58"/>
  <c r="AI94" i="22" s="1"/>
  <c r="AA648" i="56"/>
  <c r="AG202" i="22" s="1"/>
  <c r="W583" i="57"/>
  <c r="F183" i="22" s="1"/>
  <c r="Y168" i="54"/>
  <c r="R57" i="22" s="1"/>
  <c r="X260" i="57"/>
  <c r="M98" i="22" s="1"/>
  <c r="X259" i="56"/>
  <c r="L97" i="22" s="1"/>
  <c r="Y298" i="56"/>
  <c r="S112" i="22" s="1"/>
  <c r="X807" i="56"/>
  <c r="L243" i="22" s="1"/>
  <c r="Y380" i="57"/>
  <c r="Y376" i="57"/>
  <c r="T134" i="22" s="1"/>
  <c r="X325" i="58"/>
  <c r="N119" i="22" s="1"/>
  <c r="X808" i="57"/>
  <c r="M244" i="22" s="1"/>
  <c r="Y1156" i="58"/>
  <c r="U273" i="22" s="1"/>
  <c r="CD107" i="22" s="1"/>
  <c r="Y219" i="56"/>
  <c r="S82" i="22" s="1"/>
  <c r="W813" i="40"/>
  <c r="C249" i="22" s="1"/>
  <c r="Y234" i="54"/>
  <c r="R86" i="22" s="1"/>
  <c r="Z173" i="40"/>
  <c r="X62" i="22" s="1"/>
  <c r="X257" i="57"/>
  <c r="M95" i="22" s="1"/>
  <c r="X558" i="57"/>
  <c r="M170" i="22" s="1"/>
  <c r="W648" i="57"/>
  <c r="F202" i="22" s="1"/>
  <c r="W279" i="57"/>
  <c r="F107" i="22" s="1"/>
  <c r="W614" i="54"/>
  <c r="D195" i="22" s="1"/>
  <c r="Z348" i="58"/>
  <c r="Z353" i="58"/>
  <c r="X115" i="56"/>
  <c r="L43" i="22" s="1"/>
  <c r="X509" i="58"/>
  <c r="N149" i="22" s="1"/>
  <c r="AA1175" i="56"/>
  <c r="AG276" i="22" s="1"/>
  <c r="Z508" i="56"/>
  <c r="Z148" i="22" s="1"/>
  <c r="X546" i="56"/>
  <c r="L162" i="22" s="1"/>
  <c r="Y611" i="57"/>
  <c r="T192" i="22" s="1"/>
  <c r="Y60" i="40"/>
  <c r="Q28" i="22" s="1"/>
  <c r="Z655" i="57"/>
  <c r="AA209" i="22" s="1"/>
  <c r="AA19" i="54"/>
  <c r="AF11" i="22" s="1"/>
  <c r="AT54" i="22" s="1"/>
  <c r="Z536" i="56"/>
  <c r="Z156" i="22" s="1"/>
  <c r="Z146" i="56"/>
  <c r="Z50" i="22" s="1"/>
  <c r="AA215" i="58"/>
  <c r="AI78" i="22" s="1"/>
  <c r="W274" i="58"/>
  <c r="G102" i="22" s="1"/>
  <c r="W348" i="57"/>
  <c r="W353" i="57"/>
  <c r="AA811" i="56"/>
  <c r="AG247" i="22" s="1"/>
  <c r="Z219" i="54"/>
  <c r="Y82" i="22" s="1"/>
  <c r="X168" i="56"/>
  <c r="L57" i="22" s="1"/>
  <c r="Y660" i="40"/>
  <c r="Y647" i="40"/>
  <c r="X89" i="40"/>
  <c r="J33" i="22" s="1"/>
  <c r="W541" i="57"/>
  <c r="W534" i="57"/>
  <c r="AA557" i="58"/>
  <c r="AI169" i="22" s="1"/>
  <c r="CC96" i="22" s="1"/>
  <c r="W327" i="56"/>
  <c r="E121" i="22" s="1"/>
  <c r="Y636" i="40"/>
  <c r="Y640" i="56"/>
  <c r="X149" i="40"/>
  <c r="J53" i="22" s="1"/>
  <c r="Z535" i="58"/>
  <c r="AB155" i="22" s="1"/>
  <c r="Y583" i="54"/>
  <c r="R183" i="22" s="1"/>
  <c r="AA558" i="58"/>
  <c r="AI170" i="22" s="1"/>
  <c r="AA711" i="56"/>
  <c r="AG215" i="22" s="1"/>
  <c r="AU136" i="22" s="1"/>
  <c r="Y22" i="54"/>
  <c r="R14" i="22" s="1"/>
  <c r="Y536" i="58"/>
  <c r="U156" i="22" s="1"/>
  <c r="AA567" i="56"/>
  <c r="AG175" i="22" s="1"/>
  <c r="X647" i="58"/>
  <c r="X660" i="58"/>
  <c r="X172" i="58"/>
  <c r="N61" i="22" s="1"/>
  <c r="Y595" i="57"/>
  <c r="Y589" i="57"/>
  <c r="AA375" i="54"/>
  <c r="AF133" i="22" s="1"/>
  <c r="Y510" i="57"/>
  <c r="T150" i="22" s="1"/>
  <c r="Y257" i="54"/>
  <c r="R95" i="22" s="1"/>
  <c r="W653" i="58"/>
  <c r="G207" i="22" s="1"/>
  <c r="X174" i="54"/>
  <c r="K63" i="22" s="1"/>
  <c r="Y295" i="57"/>
  <c r="Y305" i="57"/>
  <c r="W538" i="54"/>
  <c r="D158" i="22" s="1"/>
  <c r="AA508" i="56"/>
  <c r="AG148" i="22" s="1"/>
  <c r="Z510" i="54"/>
  <c r="Y150" i="22" s="1"/>
  <c r="AA650" i="58"/>
  <c r="AI204" i="22" s="1"/>
  <c r="X1028" i="58"/>
  <c r="N265" i="22" s="1"/>
  <c r="W260" i="56"/>
  <c r="E98" i="22" s="1"/>
  <c r="X261" i="58"/>
  <c r="N99" i="22" s="1"/>
  <c r="X192" i="54"/>
  <c r="K70" i="22" s="1"/>
  <c r="W277" i="56"/>
  <c r="E105" i="22" s="1"/>
  <c r="W1029" i="54"/>
  <c r="D266" i="22" s="1"/>
  <c r="W470" i="57"/>
  <c r="F140" i="22" s="1"/>
  <c r="Y60" i="57"/>
  <c r="T28" i="22" s="1"/>
  <c r="W95" i="56"/>
  <c r="W86" i="56"/>
  <c r="Z217" i="40"/>
  <c r="X80" i="22" s="1"/>
  <c r="Z1175" i="57"/>
  <c r="AA276" i="22" s="1"/>
  <c r="Y655" i="56"/>
  <c r="S209" i="22" s="1"/>
  <c r="Z777" i="56"/>
  <c r="Z231" i="22" s="1"/>
  <c r="X171" i="58"/>
  <c r="N60" i="22" s="1"/>
  <c r="Z145" i="57"/>
  <c r="AA49" i="22" s="1"/>
  <c r="AA371" i="56"/>
  <c r="Z301" i="40"/>
  <c r="X115" i="22" s="1"/>
  <c r="W372" i="58"/>
  <c r="G130" i="22" s="1"/>
  <c r="W255" i="54"/>
  <c r="D93" i="22" s="1"/>
  <c r="Y1193" i="58"/>
  <c r="Y1190" i="58"/>
  <c r="Z1022" i="54"/>
  <c r="Y260" i="22" s="1"/>
  <c r="Y173" i="57"/>
  <c r="T62" i="22" s="1"/>
  <c r="W116" i="54"/>
  <c r="D44" i="22" s="1"/>
  <c r="Z369" i="40"/>
  <c r="X555" i="56"/>
  <c r="L167" i="22" s="1"/>
  <c r="X191" i="58"/>
  <c r="N69" i="22" s="1"/>
  <c r="Y1026" i="58"/>
  <c r="U263" i="22" s="1"/>
  <c r="W565" i="54"/>
  <c r="D173" i="22" s="1"/>
  <c r="AA53" i="40"/>
  <c r="AE21" i="22" s="1"/>
  <c r="AS22" i="22" s="1"/>
  <c r="AS79" i="22" s="1"/>
  <c r="X510" i="40"/>
  <c r="J150" i="22" s="1"/>
  <c r="AA22" i="54"/>
  <c r="AF14" i="22" s="1"/>
  <c r="AT57" i="22" s="1"/>
  <c r="AT87" i="22" s="1"/>
  <c r="AA118" i="54"/>
  <c r="AF46" i="22" s="1"/>
  <c r="Z808" i="58"/>
  <c r="AB244" i="22" s="1"/>
  <c r="Z57" i="56"/>
  <c r="Z25" i="22" s="1"/>
  <c r="Z276" i="54"/>
  <c r="Y104" i="22" s="1"/>
  <c r="AA637" i="57"/>
  <c r="AH199" i="22" s="1"/>
  <c r="AA998" i="57"/>
  <c r="AA995" i="57"/>
  <c r="X59" i="40"/>
  <c r="J27" i="22" s="1"/>
  <c r="X577" i="58"/>
  <c r="N181" i="22" s="1"/>
  <c r="X90" i="56"/>
  <c r="L34" i="22" s="1"/>
  <c r="X21" i="58"/>
  <c r="N13" i="22" s="1"/>
  <c r="W92" i="58"/>
  <c r="G36" i="22" s="1"/>
  <c r="Z21" i="58"/>
  <c r="AB13" i="22" s="1"/>
  <c r="W190" i="58"/>
  <c r="G68" i="22" s="1"/>
  <c r="X1152" i="56"/>
  <c r="L269" i="22" s="1"/>
  <c r="BO103" i="22" s="1"/>
  <c r="Y652" i="57"/>
  <c r="T206" i="22" s="1"/>
  <c r="X169" i="56"/>
  <c r="L58" i="22" s="1"/>
  <c r="AA1021" i="57"/>
  <c r="AH259" i="22" s="1"/>
  <c r="Z807" i="57"/>
  <c r="AA243" i="22" s="1"/>
  <c r="Y507" i="56"/>
  <c r="Y515" i="56"/>
  <c r="X191" i="54"/>
  <c r="K69" i="22" s="1"/>
  <c r="Z1035" i="56"/>
  <c r="Z1018" i="56"/>
  <c r="AA233" i="54"/>
  <c r="AF85" i="22" s="1"/>
  <c r="Z233" i="58"/>
  <c r="AB85" i="22" s="1"/>
  <c r="AA25" i="57"/>
  <c r="AH17" i="22" s="1"/>
  <c r="W188" i="56"/>
  <c r="W197" i="56"/>
  <c r="Z799" i="58"/>
  <c r="AB235" i="22" s="1"/>
  <c r="X190" i="58"/>
  <c r="N68" i="22" s="1"/>
  <c r="Z800" i="40"/>
  <c r="X236" i="22" s="1"/>
  <c r="W214" i="58"/>
  <c r="G77" i="22" s="1"/>
  <c r="X216" i="58"/>
  <c r="N79" i="22" s="1"/>
  <c r="Y619" i="54"/>
  <c r="Y609" i="54"/>
  <c r="Y215" i="56"/>
  <c r="S78" i="22" s="1"/>
  <c r="Y258" i="58"/>
  <c r="U96" i="22" s="1"/>
  <c r="Y232" i="40"/>
  <c r="Y241" i="40"/>
  <c r="Y715" i="56"/>
  <c r="S219" i="22" s="1"/>
  <c r="Y53" i="58"/>
  <c r="U21" i="22" s="1"/>
  <c r="AA1183" i="54"/>
  <c r="AA1186" i="54"/>
  <c r="Z190" i="57"/>
  <c r="AA68" i="22" s="1"/>
  <c r="Z717" i="54"/>
  <c r="Y221" i="22" s="1"/>
  <c r="W1025" i="57"/>
  <c r="F262" i="22" s="1"/>
  <c r="AA657" i="54"/>
  <c r="AF211" i="22" s="1"/>
  <c r="W274" i="57"/>
  <c r="F102" i="22" s="1"/>
  <c r="Z216" i="57"/>
  <c r="AA79" i="22" s="1"/>
  <c r="Z53" i="40"/>
  <c r="X21" i="22" s="1"/>
  <c r="X583" i="54"/>
  <c r="K183" i="22" s="1"/>
  <c r="X25" i="54"/>
  <c r="K17" i="22" s="1"/>
  <c r="X551" i="54"/>
  <c r="X544" i="54"/>
  <c r="Z1025" i="54"/>
  <c r="Y262" i="22" s="1"/>
  <c r="Y715" i="54"/>
  <c r="R219" i="22" s="1"/>
  <c r="W509" i="58"/>
  <c r="G149" i="22" s="1"/>
  <c r="Y812" i="40"/>
  <c r="Q248" i="22" s="1"/>
  <c r="Y655" i="58"/>
  <c r="U209" i="22" s="1"/>
  <c r="W613" i="54"/>
  <c r="D194" i="22" s="1"/>
  <c r="Y710" i="54"/>
  <c r="R214" i="22" s="1"/>
  <c r="AA615" i="40"/>
  <c r="AE196" i="22" s="1"/>
  <c r="Y349" i="54"/>
  <c r="R124" i="22" s="1"/>
  <c r="Z29" i="57"/>
  <c r="Z26" i="57"/>
  <c r="AA18" i="22" s="1"/>
  <c r="X710" i="57"/>
  <c r="M214" i="22" s="1"/>
  <c r="X300" i="58"/>
  <c r="N114" i="22" s="1"/>
  <c r="X612" i="40"/>
  <c r="J193" i="22" s="1"/>
  <c r="Z615" i="58"/>
  <c r="AB196" i="22" s="1"/>
  <c r="Z18" i="56"/>
  <c r="X53" i="56"/>
  <c r="L21" i="22" s="1"/>
  <c r="W22" i="54"/>
  <c r="D14" i="22" s="1"/>
  <c r="Y649" i="40"/>
  <c r="Q203" i="22" s="1"/>
  <c r="W800" i="40"/>
  <c r="C236" i="22" s="1"/>
  <c r="X18" i="57"/>
  <c r="X813" i="54"/>
  <c r="K249" i="22" s="1"/>
  <c r="X260" i="58"/>
  <c r="N98" i="22" s="1"/>
  <c r="AA111" i="40"/>
  <c r="AE39" i="22" s="1"/>
  <c r="W25" i="58"/>
  <c r="G17" i="22" s="1"/>
  <c r="X170" i="40"/>
  <c r="J59" i="22" s="1"/>
  <c r="Z637" i="40"/>
  <c r="X199" i="22" s="1"/>
  <c r="AA190" i="58"/>
  <c r="AI68" i="22" s="1"/>
  <c r="Y611" i="56"/>
  <c r="S192" i="22" s="1"/>
  <c r="Y86" i="54"/>
  <c r="Y95" i="54"/>
  <c r="Z234" i="40"/>
  <c r="X86" i="22" s="1"/>
  <c r="Y1020" i="56"/>
  <c r="S258" i="22" s="1"/>
  <c r="X58" i="58"/>
  <c r="N26" i="22" s="1"/>
  <c r="AA302" i="57"/>
  <c r="AH116" i="22" s="1"/>
  <c r="Z595" i="58"/>
  <c r="Z589" i="58"/>
  <c r="Z509" i="54"/>
  <c r="Y149" i="22" s="1"/>
  <c r="Z717" i="57"/>
  <c r="AA221" i="22" s="1"/>
  <c r="AA1193" i="56"/>
  <c r="AA1190" i="56"/>
  <c r="AA88" i="40"/>
  <c r="AE32" i="22" s="1"/>
  <c r="W116" i="57"/>
  <c r="F44" i="22" s="1"/>
  <c r="X1177" i="56"/>
  <c r="L278" i="22" s="1"/>
  <c r="X1186" i="40"/>
  <c r="X1183" i="40"/>
  <c r="W218" i="57"/>
  <c r="F81" i="22" s="1"/>
  <c r="AA1152" i="40"/>
  <c r="AE269" i="22" s="1"/>
  <c r="BD103" i="22" s="1"/>
  <c r="W640" i="40"/>
  <c r="Z20" i="54"/>
  <c r="Y12" i="22" s="1"/>
  <c r="X194" i="40"/>
  <c r="J72" i="22" s="1"/>
  <c r="Z374" i="57"/>
  <c r="AA132" i="22" s="1"/>
  <c r="W1152" i="40"/>
  <c r="C269" i="22" s="1"/>
  <c r="AZ103" i="22" s="1"/>
  <c r="AA636" i="54"/>
  <c r="Y718" i="58"/>
  <c r="U222" i="22" s="1"/>
  <c r="Z88" i="54"/>
  <c r="Y32" i="22" s="1"/>
  <c r="AA236" i="40"/>
  <c r="AE88" i="22" s="1"/>
  <c r="W238" i="58"/>
  <c r="G90" i="22" s="1"/>
  <c r="Z718" i="57"/>
  <c r="AA222" i="22" s="1"/>
  <c r="W115" i="58"/>
  <c r="G43" i="22" s="1"/>
  <c r="W801" i="57"/>
  <c r="F237" i="22" s="1"/>
  <c r="W802" i="58"/>
  <c r="G238" i="22" s="1"/>
  <c r="W348" i="56"/>
  <c r="W353" i="56"/>
  <c r="AA215" i="40"/>
  <c r="AE78" i="22" s="1"/>
  <c r="Y575" i="56"/>
  <c r="S179" i="22" s="1"/>
  <c r="AA374" i="58"/>
  <c r="AI132" i="22" s="1"/>
  <c r="AA808" i="54"/>
  <c r="AF244" i="22" s="1"/>
  <c r="AA1151" i="54"/>
  <c r="AA1160" i="54"/>
  <c r="Y807" i="56"/>
  <c r="S243" i="22" s="1"/>
  <c r="X1021" i="56"/>
  <c r="L259" i="22" s="1"/>
  <c r="W24" i="56"/>
  <c r="E16" i="22" s="1"/>
  <c r="AA301" i="54"/>
  <c r="AF115" i="22" s="1"/>
  <c r="W574" i="54"/>
  <c r="D178" i="22" s="1"/>
  <c r="Z191" i="40"/>
  <c r="X69" i="22" s="1"/>
  <c r="X111" i="54"/>
  <c r="K39" i="22" s="1"/>
  <c r="X810" i="54"/>
  <c r="K246" i="22" s="1"/>
  <c r="AA656" i="57"/>
  <c r="AH210" i="22" s="1"/>
  <c r="W589" i="56"/>
  <c r="W595" i="56"/>
  <c r="W375" i="56"/>
  <c r="E133" i="22" s="1"/>
  <c r="AA257" i="54"/>
  <c r="AF95" i="22" s="1"/>
  <c r="AA567" i="54"/>
  <c r="AF175" i="22" s="1"/>
  <c r="Y808" i="58"/>
  <c r="U244" i="22" s="1"/>
  <c r="Z87" i="57"/>
  <c r="AA31" i="22" s="1"/>
  <c r="AA92" i="56"/>
  <c r="AG36" i="22" s="1"/>
  <c r="AA89" i="40"/>
  <c r="AE33" i="22" s="1"/>
  <c r="Y1028" i="56"/>
  <c r="S265" i="22" s="1"/>
  <c r="Z121" i="54"/>
  <c r="Z110" i="54"/>
  <c r="AA567" i="58"/>
  <c r="AI175" i="22" s="1"/>
  <c r="Y191" i="57"/>
  <c r="T69" i="22" s="1"/>
  <c r="X222" i="54"/>
  <c r="X211" i="54"/>
  <c r="X656" i="58"/>
  <c r="N210" i="22" s="1"/>
  <c r="AA640" i="54"/>
  <c r="X194" i="54"/>
  <c r="K72" i="22" s="1"/>
  <c r="AA1176" i="57"/>
  <c r="AH277" i="22" s="1"/>
  <c r="Y535" i="58"/>
  <c r="U155" i="22" s="1"/>
  <c r="X277" i="58"/>
  <c r="N105" i="22" s="1"/>
  <c r="Y111" i="57"/>
  <c r="T39" i="22" s="1"/>
  <c r="Y113" i="54"/>
  <c r="R41" i="22" s="1"/>
  <c r="Z614" i="58"/>
  <c r="AB195" i="22" s="1"/>
  <c r="Z1029" i="58"/>
  <c r="AB266" i="22" s="1"/>
  <c r="Y26" i="54"/>
  <c r="R18" i="22" s="1"/>
  <c r="Y29" i="54"/>
  <c r="Z57" i="54"/>
  <c r="Y25" i="22" s="1"/>
  <c r="W1026" i="56"/>
  <c r="E263" i="22" s="1"/>
  <c r="X467" i="40"/>
  <c r="Z716" i="58"/>
  <c r="AB220" i="22" s="1"/>
  <c r="X57" i="54"/>
  <c r="K25" i="22" s="1"/>
  <c r="Z25" i="54"/>
  <c r="Y17" i="22" s="1"/>
  <c r="W712" i="58"/>
  <c r="G216" i="22" s="1"/>
  <c r="AA192" i="54"/>
  <c r="AF70" i="22" s="1"/>
  <c r="AA1156" i="54"/>
  <c r="AF273" i="22" s="1"/>
  <c r="AA1153" i="58"/>
  <c r="AI270" i="22" s="1"/>
  <c r="CF104" i="22" s="1"/>
  <c r="X215" i="54"/>
  <c r="K78" i="22" s="1"/>
  <c r="Y575" i="58"/>
  <c r="U179" i="22" s="1"/>
  <c r="Z259" i="58"/>
  <c r="AB97" i="22" s="1"/>
  <c r="X647" i="54"/>
  <c r="X660" i="54"/>
  <c r="W218" i="54"/>
  <c r="D81" i="22" s="1"/>
  <c r="AA656" i="58"/>
  <c r="AI210" i="22" s="1"/>
  <c r="X374" i="57"/>
  <c r="M132" i="22" s="1"/>
  <c r="X22" i="54"/>
  <c r="K14" i="22" s="1"/>
  <c r="AA237" i="56"/>
  <c r="AG89" i="22" s="1"/>
  <c r="AA535" i="58"/>
  <c r="AI155" i="22" s="1"/>
  <c r="CB94" i="22" s="1"/>
  <c r="Z712" i="56"/>
  <c r="Z216" i="22" s="1"/>
  <c r="AA810" i="54"/>
  <c r="AF246" i="22" s="1"/>
  <c r="Z710" i="57"/>
  <c r="AA214" i="22" s="1"/>
  <c r="Y471" i="40"/>
  <c r="Q141" i="22" s="1"/>
  <c r="AA148" i="56"/>
  <c r="AG52" i="22" s="1"/>
  <c r="AA305" i="56"/>
  <c r="AA295" i="56"/>
  <c r="Z548" i="56"/>
  <c r="Z164" i="22" s="1"/>
  <c r="Y91" i="58"/>
  <c r="U35" i="22" s="1"/>
  <c r="W92" i="54"/>
  <c r="D36" i="22" s="1"/>
  <c r="X217" i="40"/>
  <c r="J80" i="22" s="1"/>
  <c r="Y566" i="54"/>
  <c r="R174" i="22" s="1"/>
  <c r="W615" i="58"/>
  <c r="G196" i="22" s="1"/>
  <c r="AA218" i="56"/>
  <c r="AG81" i="22" s="1"/>
  <c r="AA56" i="57"/>
  <c r="AH24" i="22" s="1"/>
  <c r="AV25" i="22" s="1"/>
  <c r="AV85" i="22" s="1"/>
  <c r="X471" i="57"/>
  <c r="M141" i="22" s="1"/>
  <c r="AA636" i="58"/>
  <c r="AA763" i="58"/>
  <c r="AA759" i="58"/>
  <c r="X116" i="54"/>
  <c r="K44" i="22" s="1"/>
  <c r="Y258" i="57"/>
  <c r="T96" i="22" s="1"/>
  <c r="AA218" i="58"/>
  <c r="AI81" i="22" s="1"/>
  <c r="Y800" i="58"/>
  <c r="U236" i="22" s="1"/>
  <c r="X545" i="58"/>
  <c r="N161" i="22" s="1"/>
  <c r="AA89" i="58"/>
  <c r="AI33" i="22" s="1"/>
  <c r="AA535" i="56"/>
  <c r="AG155" i="22" s="1"/>
  <c r="BN94" i="22" s="1"/>
  <c r="X24" i="40"/>
  <c r="J16" i="22" s="1"/>
  <c r="Z657" i="54"/>
  <c r="Y211" i="22" s="1"/>
  <c r="Y173" i="54"/>
  <c r="R62" i="22" s="1"/>
  <c r="W175" i="56"/>
  <c r="E64" i="22" s="1"/>
  <c r="Y1180" i="40"/>
  <c r="Y1174" i="40"/>
  <c r="Y763" i="57"/>
  <c r="Y759" i="57"/>
  <c r="W1025" i="58"/>
  <c r="G262" i="22" s="1"/>
  <c r="W331" i="57"/>
  <c r="W324" i="57"/>
  <c r="Y118" i="58"/>
  <c r="U46" i="22" s="1"/>
  <c r="AA95" i="54"/>
  <c r="AA86" i="54"/>
  <c r="AA469" i="58"/>
  <c r="AI139" i="22" s="1"/>
  <c r="W114" i="58"/>
  <c r="G42" i="22" s="1"/>
  <c r="W565" i="56"/>
  <c r="E173" i="22" s="1"/>
  <c r="Y145" i="56"/>
  <c r="S49" i="22" s="1"/>
  <c r="Z192" i="54"/>
  <c r="Y70" i="22" s="1"/>
  <c r="Z1196" i="58"/>
  <c r="Z1199" i="58"/>
  <c r="Z301" i="58"/>
  <c r="AB115" i="22" s="1"/>
  <c r="X1029" i="57"/>
  <c r="M266" i="22" s="1"/>
  <c r="Z637" i="56"/>
  <c r="Z199" i="22" s="1"/>
  <c r="W1021" i="40"/>
  <c r="C259" i="22" s="1"/>
  <c r="Y112" i="58"/>
  <c r="U40" i="22" s="1"/>
  <c r="Y188" i="40"/>
  <c r="Y197" i="40"/>
  <c r="AA1186" i="57"/>
  <c r="AA1183" i="57"/>
  <c r="X535" i="54"/>
  <c r="K155" i="22" s="1"/>
  <c r="W722" i="57"/>
  <c r="W709" i="57"/>
  <c r="Y511" i="54"/>
  <c r="R151" i="22" s="1"/>
  <c r="W615" i="40"/>
  <c r="C196" i="22" s="1"/>
  <c r="Y648" i="58"/>
  <c r="U202" i="22" s="1"/>
  <c r="W194" i="56"/>
  <c r="E72" i="22" s="1"/>
  <c r="Z58" i="56"/>
  <c r="Z26" i="22" s="1"/>
  <c r="X995" i="40"/>
  <c r="X998" i="40"/>
  <c r="Y90" i="56"/>
  <c r="S34" i="22" s="1"/>
  <c r="X178" i="58"/>
  <c r="X167" i="58"/>
  <c r="AA544" i="54"/>
  <c r="AA551" i="54"/>
  <c r="X54" i="58"/>
  <c r="N22" i="22" s="1"/>
  <c r="Z21" i="54"/>
  <c r="Y13" i="22" s="1"/>
  <c r="W998" i="57"/>
  <c r="W995" i="57"/>
  <c r="W660" i="54"/>
  <c r="W647" i="54"/>
  <c r="Z719" i="57"/>
  <c r="AA223" i="22" s="1"/>
  <c r="W369" i="40"/>
  <c r="AA614" i="58"/>
  <c r="AI195" i="22" s="1"/>
  <c r="Z577" i="58"/>
  <c r="AB181" i="22" s="1"/>
  <c r="AA212" i="56"/>
  <c r="AG75" i="22" s="1"/>
  <c r="W713" i="54"/>
  <c r="D217" i="22" s="1"/>
  <c r="X172" i="57"/>
  <c r="M61" i="22" s="1"/>
  <c r="W777" i="56"/>
  <c r="E231" i="22" s="1"/>
  <c r="Y255" i="56"/>
  <c r="S93" i="22" s="1"/>
  <c r="X189" i="57"/>
  <c r="M67" i="22" s="1"/>
  <c r="Z296" i="54"/>
  <c r="Y110" i="22" s="1"/>
  <c r="X654" i="40"/>
  <c r="J208" i="22" s="1"/>
  <c r="AA117" i="57"/>
  <c r="AH45" i="22" s="1"/>
  <c r="Y774" i="54"/>
  <c r="Y780" i="54"/>
  <c r="Y219" i="58"/>
  <c r="U82" i="22" s="1"/>
  <c r="W170" i="54"/>
  <c r="D59" i="22" s="1"/>
  <c r="AA640" i="56"/>
  <c r="W213" i="58"/>
  <c r="G76" i="22" s="1"/>
  <c r="Z546" i="54"/>
  <c r="Y162" i="22" s="1"/>
  <c r="AA277" i="56"/>
  <c r="AG105" i="22" s="1"/>
  <c r="X612" i="58"/>
  <c r="N193" i="22" s="1"/>
  <c r="W54" i="54"/>
  <c r="D22" i="22" s="1"/>
  <c r="W804" i="58"/>
  <c r="G240" i="22" s="1"/>
  <c r="Y24" i="58"/>
  <c r="U16" i="22" s="1"/>
  <c r="AA327" i="40"/>
  <c r="AE121" i="22" s="1"/>
  <c r="AS75" i="22" s="1"/>
  <c r="AA56" i="54"/>
  <c r="AF24" i="22" s="1"/>
  <c r="AT25" i="22" s="1"/>
  <c r="AT85" i="22" s="1"/>
  <c r="AA610" i="56"/>
  <c r="AG191" i="22" s="1"/>
  <c r="W555" i="54"/>
  <c r="D167" i="22" s="1"/>
  <c r="Z803" i="56"/>
  <c r="Z239" i="22" s="1"/>
  <c r="Y714" i="56"/>
  <c r="S218" i="22" s="1"/>
  <c r="W809" i="56"/>
  <c r="E245" i="22" s="1"/>
  <c r="W1156" i="57"/>
  <c r="F273" i="22" s="1"/>
  <c r="BU107" i="22" s="1"/>
  <c r="Z147" i="58"/>
  <c r="AB51" i="22" s="1"/>
  <c r="Z150" i="58"/>
  <c r="AB54" i="22" s="1"/>
  <c r="Z775" i="54"/>
  <c r="Y229" i="22" s="1"/>
  <c r="W167" i="40"/>
  <c r="W178" i="40"/>
  <c r="W25" i="54"/>
  <c r="D17" i="22" s="1"/>
  <c r="Z651" i="56"/>
  <c r="Z205" i="22" s="1"/>
  <c r="AA810" i="58"/>
  <c r="AI246" i="22" s="1"/>
  <c r="Y296" i="40"/>
  <c r="Q110" i="22" s="1"/>
  <c r="AA261" i="40"/>
  <c r="AE99" i="22" s="1"/>
  <c r="Z469" i="40"/>
  <c r="X139" i="22" s="1"/>
  <c r="AA1175" i="57"/>
  <c r="AH276" i="22" s="1"/>
  <c r="Z1176" i="54"/>
  <c r="Y277" i="22" s="1"/>
  <c r="W258" i="57"/>
  <c r="F96" i="22" s="1"/>
  <c r="X1190" i="58"/>
  <c r="X1193" i="58"/>
  <c r="X190" i="54"/>
  <c r="K68" i="22" s="1"/>
  <c r="Z1004" i="58"/>
  <c r="Z1009" i="58"/>
  <c r="Z216" i="40"/>
  <c r="X79" i="22" s="1"/>
  <c r="Z377" i="56"/>
  <c r="Z135" i="22" s="1"/>
  <c r="Z803" i="57"/>
  <c r="AA239" i="22" s="1"/>
  <c r="AA548" i="54"/>
  <c r="AF164" i="22" s="1"/>
  <c r="AA715" i="56"/>
  <c r="AG219" i="22" s="1"/>
  <c r="AU140" i="22" s="1"/>
  <c r="Y54" i="58"/>
  <c r="U22" i="22" s="1"/>
  <c r="AA654" i="58"/>
  <c r="AI208" i="22" s="1"/>
  <c r="X52" i="56"/>
  <c r="X63" i="56"/>
  <c r="X63" i="58"/>
  <c r="X52" i="58"/>
  <c r="W1180" i="54"/>
  <c r="W1174" i="54"/>
  <c r="W711" i="40"/>
  <c r="C215" i="22" s="1"/>
  <c r="X149" i="54"/>
  <c r="K53" i="22" s="1"/>
  <c r="W1019" i="54"/>
  <c r="D257" i="22" s="1"/>
  <c r="AA612" i="57"/>
  <c r="AH193" i="22" s="1"/>
  <c r="AA376" i="56"/>
  <c r="AG134" i="22" s="1"/>
  <c r="AA380" i="56"/>
  <c r="Z172" i="54"/>
  <c r="Y61" i="22" s="1"/>
  <c r="X277" i="54"/>
  <c r="K105" i="22" s="1"/>
  <c r="AA1176" i="40"/>
  <c r="AE277" i="22" s="1"/>
  <c r="Z215" i="57"/>
  <c r="AA78" i="22" s="1"/>
  <c r="Y56" i="40"/>
  <c r="Q24" i="22" s="1"/>
  <c r="Y614" i="54"/>
  <c r="R195" i="22" s="1"/>
  <c r="AA26" i="40"/>
  <c r="AE18" i="22" s="1"/>
  <c r="AS61" i="22" s="1"/>
  <c r="AA29" i="40"/>
  <c r="AA277" i="58"/>
  <c r="AI105" i="22" s="1"/>
  <c r="X595" i="40"/>
  <c r="X589" i="40"/>
  <c r="AA583" i="57"/>
  <c r="AH183" i="22" s="1"/>
  <c r="X217" i="58"/>
  <c r="N80" i="22" s="1"/>
  <c r="Y595" i="56"/>
  <c r="Y589" i="56"/>
  <c r="X88" i="54"/>
  <c r="K32" i="22" s="1"/>
  <c r="X117" i="57"/>
  <c r="M45" i="22" s="1"/>
  <c r="Z575" i="57"/>
  <c r="AA179" i="22" s="1"/>
  <c r="AA1153" i="54"/>
  <c r="AF270" i="22" s="1"/>
  <c r="BK104" i="22" s="1"/>
  <c r="AW104" i="22" s="1"/>
  <c r="Y216" i="57"/>
  <c r="T79" i="22" s="1"/>
  <c r="Y300" i="56"/>
  <c r="S114" i="22" s="1"/>
  <c r="Z592" i="40"/>
  <c r="X188" i="22" s="1"/>
  <c r="W173" i="40"/>
  <c r="C62" i="22" s="1"/>
  <c r="Y278" i="54"/>
  <c r="R106" i="22" s="1"/>
  <c r="W775" i="57"/>
  <c r="F229" i="22" s="1"/>
  <c r="Y18" i="58"/>
  <c r="Y657" i="57"/>
  <c r="T211" i="22" s="1"/>
  <c r="Y234" i="56"/>
  <c r="S86" i="22" s="1"/>
  <c r="X580" i="57"/>
  <c r="X573" i="57"/>
  <c r="X650" i="54"/>
  <c r="K204" i="22" s="1"/>
  <c r="X580" i="58"/>
  <c r="X573" i="58"/>
  <c r="Z299" i="40"/>
  <c r="X113" i="22" s="1"/>
  <c r="W256" i="58"/>
  <c r="G94" i="22" s="1"/>
  <c r="W371" i="56"/>
  <c r="E129" i="22" s="1"/>
  <c r="Y350" i="57"/>
  <c r="T125" i="22" s="1"/>
  <c r="X92" i="40"/>
  <c r="J36" i="22" s="1"/>
  <c r="X171" i="54"/>
  <c r="K60" i="22" s="1"/>
  <c r="Y278" i="57"/>
  <c r="T106" i="22" s="1"/>
  <c r="Y637" i="58"/>
  <c r="U199" i="22" s="1"/>
  <c r="AA546" i="56"/>
  <c r="AG162" i="22" s="1"/>
  <c r="BP95" i="22" s="1"/>
  <c r="Z1004" i="56"/>
  <c r="Z1009" i="56"/>
  <c r="Y217" i="57"/>
  <c r="T80" i="22" s="1"/>
  <c r="AA799" i="54"/>
  <c r="AF235" i="22" s="1"/>
  <c r="Y53" i="54"/>
  <c r="R21" i="22" s="1"/>
  <c r="AA657" i="58"/>
  <c r="AI211" i="22" s="1"/>
  <c r="W116" i="58"/>
  <c r="G44" i="22" s="1"/>
  <c r="X537" i="40"/>
  <c r="J157" i="22" s="1"/>
  <c r="W810" i="57"/>
  <c r="F246" i="22" s="1"/>
  <c r="Z1160" i="40"/>
  <c r="Z1151" i="40"/>
  <c r="Z111" i="54"/>
  <c r="Y39" i="22" s="1"/>
  <c r="AA637" i="56"/>
  <c r="AG199" i="22" s="1"/>
  <c r="Y803" i="54"/>
  <c r="R239" i="22" s="1"/>
  <c r="X1180" i="57"/>
  <c r="X1174" i="57"/>
  <c r="AA297" i="54"/>
  <c r="AF111" i="22" s="1"/>
  <c r="Y174" i="58"/>
  <c r="U63" i="22" s="1"/>
  <c r="Y808" i="57"/>
  <c r="T244" i="22" s="1"/>
  <c r="W21" i="54"/>
  <c r="D13" i="22" s="1"/>
  <c r="Z192" i="58"/>
  <c r="AB70" i="22" s="1"/>
  <c r="Y534" i="58"/>
  <c r="Y541" i="58"/>
  <c r="Y261" i="56"/>
  <c r="S99" i="22" s="1"/>
  <c r="AA88" i="57"/>
  <c r="AH32" i="22" s="1"/>
  <c r="Z89" i="56"/>
  <c r="Z33" i="22" s="1"/>
  <c r="Y716" i="58"/>
  <c r="U220" i="22" s="1"/>
  <c r="W715" i="56"/>
  <c r="E219" i="22" s="1"/>
  <c r="X373" i="54"/>
  <c r="K131" i="22" s="1"/>
  <c r="W241" i="54"/>
  <c r="W232" i="54"/>
  <c r="W611" i="57"/>
  <c r="F192" i="22" s="1"/>
  <c r="Z149" i="57"/>
  <c r="AA53" i="22" s="1"/>
  <c r="W512" i="54"/>
  <c r="D152" i="22" s="1"/>
  <c r="W215" i="56"/>
  <c r="E78" i="22" s="1"/>
  <c r="AA175" i="58"/>
  <c r="AI64" i="22" s="1"/>
  <c r="W1154" i="54"/>
  <c r="D271" i="22" s="1"/>
  <c r="BG105" i="22" s="1"/>
  <c r="AS105" i="22" s="1"/>
  <c r="Z719" i="58"/>
  <c r="AB223" i="22" s="1"/>
  <c r="X114" i="58"/>
  <c r="N42" i="22" s="1"/>
  <c r="Y536" i="40"/>
  <c r="Q156" i="22" s="1"/>
  <c r="AA192" i="57"/>
  <c r="AH70" i="22" s="1"/>
  <c r="X1155" i="56"/>
  <c r="L272" i="22" s="1"/>
  <c r="BO106" i="22" s="1"/>
  <c r="AA278" i="57"/>
  <c r="AH106" i="22" s="1"/>
  <c r="W112" i="54"/>
  <c r="D40" i="22" s="1"/>
  <c r="Y193" i="54"/>
  <c r="R71" i="22" s="1"/>
  <c r="X194" i="58"/>
  <c r="N72" i="22" s="1"/>
  <c r="W219" i="56"/>
  <c r="E82" i="22" s="1"/>
  <c r="Z1190" i="57"/>
  <c r="Z1193" i="57"/>
  <c r="AA577" i="56"/>
  <c r="AG181" i="22" s="1"/>
  <c r="W612" i="56"/>
  <c r="E193" i="22" s="1"/>
  <c r="Y1029" i="57"/>
  <c r="T266" i="22" s="1"/>
  <c r="W60" i="57"/>
  <c r="F28" i="22" s="1"/>
  <c r="Y371" i="54"/>
  <c r="W611" i="54"/>
  <c r="D192" i="22" s="1"/>
  <c r="W807" i="57"/>
  <c r="F243" i="22" s="1"/>
  <c r="Z116" i="40"/>
  <c r="X44" i="22" s="1"/>
  <c r="AA55" i="57"/>
  <c r="AH23" i="22" s="1"/>
  <c r="AV24" i="22" s="1"/>
  <c r="AV81" i="22" s="1"/>
  <c r="Y710" i="56"/>
  <c r="S214" i="22" s="1"/>
  <c r="W557" i="56"/>
  <c r="E169" i="22" s="1"/>
  <c r="Y300" i="40"/>
  <c r="Q114" i="22" s="1"/>
  <c r="X655" i="54"/>
  <c r="K209" i="22" s="1"/>
  <c r="X556" i="57"/>
  <c r="M168" i="22" s="1"/>
  <c r="W148" i="54"/>
  <c r="D52" i="22" s="1"/>
  <c r="Y802" i="57"/>
  <c r="T238" i="22" s="1"/>
  <c r="W299" i="58"/>
  <c r="G113" i="22" s="1"/>
  <c r="X146" i="54"/>
  <c r="K50" i="22" s="1"/>
  <c r="Y88" i="57"/>
  <c r="T32" i="22" s="1"/>
  <c r="X822" i="56"/>
  <c r="X798" i="56"/>
  <c r="AA1028" i="54"/>
  <c r="AF265" i="22" s="1"/>
  <c r="X169" i="54"/>
  <c r="K58" i="22" s="1"/>
  <c r="AA115" i="56"/>
  <c r="AG43" i="22" s="1"/>
  <c r="Z234" i="57"/>
  <c r="AA86" i="22" s="1"/>
  <c r="W799" i="58"/>
  <c r="G235" i="22" s="1"/>
  <c r="Y237" i="57"/>
  <c r="T89" i="22" s="1"/>
  <c r="X24" i="54"/>
  <c r="K16" i="22" s="1"/>
  <c r="AA536" i="58"/>
  <c r="AI156" i="22" s="1"/>
  <c r="CB95" i="22" s="1"/>
  <c r="Z255" i="54"/>
  <c r="Y93" i="22" s="1"/>
  <c r="X713" i="57"/>
  <c r="M217" i="22" s="1"/>
  <c r="X148" i="56"/>
  <c r="L52" i="22" s="1"/>
  <c r="AA121" i="54"/>
  <c r="AA110" i="54"/>
  <c r="Z20" i="40"/>
  <c r="X12" i="22" s="1"/>
  <c r="W1029" i="56"/>
  <c r="E266" i="22" s="1"/>
  <c r="W813" i="58"/>
  <c r="G249" i="22" s="1"/>
  <c r="AA591" i="54"/>
  <c r="AF187" i="22" s="1"/>
  <c r="AA20" i="56"/>
  <c r="AG12" i="22" s="1"/>
  <c r="AU55" i="22" s="1"/>
  <c r="AU84" i="22" s="1"/>
  <c r="X595" i="56"/>
  <c r="X589" i="56"/>
  <c r="Z759" i="54"/>
  <c r="Z763" i="54"/>
  <c r="Y1175" i="56"/>
  <c r="S276" i="22" s="1"/>
  <c r="AA216" i="58"/>
  <c r="AI79" i="22" s="1"/>
  <c r="Y238" i="57"/>
  <c r="T90" i="22" s="1"/>
  <c r="W1180" i="40"/>
  <c r="W1175" i="40"/>
  <c r="Z324" i="54"/>
  <c r="Z331" i="54"/>
  <c r="X90" i="58"/>
  <c r="N34" i="22" s="1"/>
  <c r="Z555" i="56"/>
  <c r="Z167" i="22" s="1"/>
  <c r="X191" i="57"/>
  <c r="M69" i="22" s="1"/>
  <c r="W547" i="58"/>
  <c r="G163" i="22" s="1"/>
  <c r="Z511" i="57"/>
  <c r="AA151" i="22" s="1"/>
  <c r="Z374" i="56"/>
  <c r="Z132" i="22" s="1"/>
  <c r="W218" i="40"/>
  <c r="C81" i="22" s="1"/>
  <c r="AA254" i="57"/>
  <c r="AA264" i="57"/>
  <c r="AA714" i="57"/>
  <c r="AH218" i="22" s="1"/>
  <c r="AV139" i="22" s="1"/>
  <c r="AA63" i="56"/>
  <c r="AA52" i="56"/>
  <c r="W219" i="57"/>
  <c r="F82" i="22" s="1"/>
  <c r="W537" i="56"/>
  <c r="E157" i="22" s="1"/>
  <c r="AA580" i="40"/>
  <c r="AA573" i="40"/>
  <c r="Z656" i="54"/>
  <c r="Y210" i="22" s="1"/>
  <c r="Z282" i="58"/>
  <c r="Z273" i="58"/>
  <c r="Z570" i="54"/>
  <c r="Z564" i="54"/>
  <c r="Z538" i="58"/>
  <c r="AB158" i="22" s="1"/>
  <c r="W711" i="54"/>
  <c r="D215" i="22" s="1"/>
  <c r="AA117" i="58"/>
  <c r="AI45" i="22" s="1"/>
  <c r="Z275" i="57"/>
  <c r="AA103" i="22" s="1"/>
  <c r="Y23" i="57"/>
  <c r="T15" i="22" s="1"/>
  <c r="Y374" i="54"/>
  <c r="R132" i="22" s="1"/>
  <c r="W189" i="54"/>
  <c r="D67" i="22" s="1"/>
  <c r="W1183" i="57"/>
  <c r="W1186" i="57"/>
  <c r="X1193" i="56"/>
  <c r="X1190" i="56"/>
  <c r="Y375" i="57"/>
  <c r="T133" i="22" s="1"/>
  <c r="AA259" i="57"/>
  <c r="AH97" i="22" s="1"/>
  <c r="Y212" i="54"/>
  <c r="R75" i="22" s="1"/>
  <c r="X372" i="54"/>
  <c r="K130" i="22" s="1"/>
  <c r="Z276" i="56"/>
  <c r="Z104" i="22" s="1"/>
  <c r="W1154" i="57"/>
  <c r="F271" i="22" s="1"/>
  <c r="BU105" i="22" s="1"/>
  <c r="Y545" i="57"/>
  <c r="T161" i="22" s="1"/>
  <c r="Y714" i="57"/>
  <c r="T218" i="22" s="1"/>
  <c r="X255" i="58"/>
  <c r="N93" i="22" s="1"/>
  <c r="Y274" i="58"/>
  <c r="U102" i="22" s="1"/>
  <c r="Z804" i="57"/>
  <c r="AA240" i="22" s="1"/>
  <c r="AA255" i="56"/>
  <c r="AG93" i="22" s="1"/>
  <c r="W589" i="58"/>
  <c r="W595" i="58"/>
  <c r="Y804" i="57"/>
  <c r="T240" i="22" s="1"/>
  <c r="X95" i="54"/>
  <c r="X86" i="54"/>
  <c r="Z515" i="56"/>
  <c r="Z507" i="56"/>
  <c r="W619" i="40"/>
  <c r="W609" i="40"/>
  <c r="AA812" i="57"/>
  <c r="AH248" i="22" s="1"/>
  <c r="Y234" i="57"/>
  <c r="T86" i="22" s="1"/>
  <c r="Y802" i="54"/>
  <c r="R238" i="22" s="1"/>
  <c r="Z167" i="54"/>
  <c r="Z178" i="54"/>
  <c r="Y557" i="54"/>
  <c r="R169" i="22" s="1"/>
  <c r="X1154" i="54"/>
  <c r="K271" i="22" s="1"/>
  <c r="BH105" i="22" s="1"/>
  <c r="AT105" i="22" s="1"/>
  <c r="AA554" i="54"/>
  <c r="AA561" i="54"/>
  <c r="X565" i="54"/>
  <c r="K173" i="22" s="1"/>
  <c r="Z350" i="57"/>
  <c r="AA125" i="22" s="1"/>
  <c r="Y211" i="40"/>
  <c r="Y222" i="40"/>
  <c r="X1175" i="54"/>
  <c r="K276" i="22" s="1"/>
  <c r="AA1029" i="56"/>
  <c r="AG266" i="22" s="1"/>
  <c r="AA232" i="54"/>
  <c r="AA241" i="54"/>
  <c r="W536" i="58"/>
  <c r="G156" i="22" s="1"/>
  <c r="X777" i="58"/>
  <c r="N231" i="22" s="1"/>
  <c r="W60" i="54"/>
  <c r="D28" i="22" s="1"/>
  <c r="AA371" i="58"/>
  <c r="AI129" i="22" s="1"/>
  <c r="BD16" i="22" s="1"/>
  <c r="AA279" i="58"/>
  <c r="AI107" i="22" s="1"/>
  <c r="W472" i="56"/>
  <c r="E142" i="22" s="1"/>
  <c r="W548" i="57"/>
  <c r="F164" i="22" s="1"/>
  <c r="AA471" i="56"/>
  <c r="AG141" i="22" s="1"/>
  <c r="W812" i="54"/>
  <c r="D248" i="22" s="1"/>
  <c r="W636" i="57"/>
  <c r="AA295" i="40"/>
  <c r="AA305" i="40"/>
  <c r="AA1154" i="57"/>
  <c r="AH271" i="22" s="1"/>
  <c r="Y233" i="56"/>
  <c r="S85" i="22" s="1"/>
  <c r="Y380" i="56"/>
  <c r="Y376" i="56"/>
  <c r="S134" i="22" s="1"/>
  <c r="Z1026" i="56"/>
  <c r="Z263" i="22" s="1"/>
  <c r="AA111" i="54"/>
  <c r="AF39" i="22" s="1"/>
  <c r="X1154" i="57"/>
  <c r="M271" i="22" s="1"/>
  <c r="BV105" i="22" s="1"/>
  <c r="AA191" i="58"/>
  <c r="AI69" i="22" s="1"/>
  <c r="X565" i="56"/>
  <c r="L173" i="22" s="1"/>
  <c r="W374" i="54"/>
  <c r="D132" i="22" s="1"/>
  <c r="Y257" i="58"/>
  <c r="U95" i="22" s="1"/>
  <c r="Z370" i="54"/>
  <c r="Y128" i="22" s="1"/>
  <c r="X613" i="54"/>
  <c r="K194" i="22" s="1"/>
  <c r="AA300" i="54"/>
  <c r="AF114" i="22" s="1"/>
  <c r="Y650" i="56"/>
  <c r="S204" i="22" s="1"/>
  <c r="W325" i="57"/>
  <c r="F119" i="22" s="1"/>
  <c r="AA614" i="40"/>
  <c r="AE195" i="22" s="1"/>
  <c r="Z255" i="57"/>
  <c r="AA93" i="22" s="1"/>
  <c r="X717" i="58"/>
  <c r="N221" i="22" s="1"/>
  <c r="AA548" i="40"/>
  <c r="AE164" i="22" s="1"/>
  <c r="Y574" i="54"/>
  <c r="R178" i="22" s="1"/>
  <c r="Z56" i="54"/>
  <c r="Y24" i="22" s="1"/>
  <c r="AA254" i="58"/>
  <c r="AA264" i="58"/>
  <c r="Z259" i="57"/>
  <c r="AA97" i="22" s="1"/>
  <c r="Y551" i="57"/>
  <c r="Y544" i="57"/>
  <c r="X1153" i="54"/>
  <c r="K270" i="22" s="1"/>
  <c r="BH104" i="22" s="1"/>
  <c r="AT104" i="22" s="1"/>
  <c r="Z114" i="58"/>
  <c r="AB42" i="22" s="1"/>
  <c r="X717" i="56"/>
  <c r="L221" i="22" s="1"/>
  <c r="Z555" i="54"/>
  <c r="Y167" i="22" s="1"/>
  <c r="Y117" i="54"/>
  <c r="R45" i="22" s="1"/>
  <c r="Z114" i="56"/>
  <c r="Z42" i="22" s="1"/>
  <c r="W273" i="54"/>
  <c r="W282" i="54"/>
  <c r="Z325" i="54"/>
  <c r="Y119" i="22" s="1"/>
  <c r="AA171" i="58"/>
  <c r="AI60" i="22" s="1"/>
  <c r="X470" i="56"/>
  <c r="L140" i="22" s="1"/>
  <c r="Z1028" i="56"/>
  <c r="Z265" i="22" s="1"/>
  <c r="AA811" i="54"/>
  <c r="AF247" i="22" s="1"/>
  <c r="AA613" i="57"/>
  <c r="AH194" i="22" s="1"/>
  <c r="AA799" i="56"/>
  <c r="AG235" i="22" s="1"/>
  <c r="Z612" i="54"/>
  <c r="Y193" i="22" s="1"/>
  <c r="AA570" i="56"/>
  <c r="AA564" i="56"/>
  <c r="X822" i="54"/>
  <c r="X798" i="54"/>
  <c r="X1176" i="58"/>
  <c r="N277" i="22" s="1"/>
  <c r="W217" i="58"/>
  <c r="G80" i="22" s="1"/>
  <c r="Z808" i="54"/>
  <c r="Y244" i="22" s="1"/>
  <c r="Y649" i="58"/>
  <c r="U203" i="22" s="1"/>
  <c r="Y257" i="56"/>
  <c r="S95" i="22" s="1"/>
  <c r="AA370" i="54"/>
  <c r="AF128" i="22" s="1"/>
  <c r="X21" i="54"/>
  <c r="K13" i="22" s="1"/>
  <c r="AA350" i="56"/>
  <c r="AG125" i="22" s="1"/>
  <c r="X566" i="40"/>
  <c r="J174" i="22" s="1"/>
  <c r="Q174" i="22" s="1"/>
  <c r="Z370" i="56"/>
  <c r="Z128" i="22" s="1"/>
  <c r="AA22" i="56"/>
  <c r="AG14" i="22" s="1"/>
  <c r="AU57" i="22" s="1"/>
  <c r="AU87" i="22" s="1"/>
  <c r="Y1028" i="57"/>
  <c r="T265" i="22" s="1"/>
  <c r="AA1021" i="40"/>
  <c r="AE259" i="22" s="1"/>
  <c r="Z813" i="56"/>
  <c r="Z249" i="22" s="1"/>
  <c r="Z650" i="56"/>
  <c r="Z204" i="22" s="1"/>
  <c r="Y302" i="58"/>
  <c r="U116" i="22" s="1"/>
  <c r="X327" i="56"/>
  <c r="L121" i="22" s="1"/>
  <c r="Z175" i="58"/>
  <c r="AB64" i="22" s="1"/>
  <c r="Z116" i="58"/>
  <c r="AB44" i="22" s="1"/>
  <c r="Z20" i="58"/>
  <c r="AB12" i="22" s="1"/>
  <c r="Z576" i="54"/>
  <c r="Y180" i="22" s="1"/>
  <c r="X29" i="58"/>
  <c r="X26" i="58"/>
  <c r="N18" i="22" s="1"/>
  <c r="Z301" i="54"/>
  <c r="Y115" i="22" s="1"/>
  <c r="X236" i="56"/>
  <c r="L88" i="22" s="1"/>
  <c r="Y508" i="56"/>
  <c r="S148" i="22" s="1"/>
  <c r="W236" i="54"/>
  <c r="D88" i="22" s="1"/>
  <c r="AA60" i="40"/>
  <c r="AE28" i="22" s="1"/>
  <c r="AS28" i="22" s="1"/>
  <c r="Y545" i="56"/>
  <c r="S161" i="22" s="1"/>
  <c r="AA558" i="56"/>
  <c r="AG170" i="22" s="1"/>
  <c r="Z998" i="54"/>
  <c r="Z995" i="54"/>
  <c r="Z807" i="54"/>
  <c r="Y243" i="22" s="1"/>
  <c r="Z1156" i="54"/>
  <c r="Y273" i="22" s="1"/>
  <c r="BJ107" i="22" s="1"/>
  <c r="AV107" i="22" s="1"/>
  <c r="AA370" i="58"/>
  <c r="AI128" i="22" s="1"/>
  <c r="X557" i="56"/>
  <c r="L169" i="22" s="1"/>
  <c r="Z614" i="54"/>
  <c r="Y195" i="22" s="1"/>
  <c r="Z169" i="56"/>
  <c r="Z58" i="22" s="1"/>
  <c r="X174" i="57"/>
  <c r="M63" i="22" s="1"/>
  <c r="W714" i="54"/>
  <c r="D218" i="22" s="1"/>
  <c r="Z1196" i="56"/>
  <c r="Z1199" i="56"/>
  <c r="Y371" i="56"/>
  <c r="W995" i="56"/>
  <c r="W998" i="56"/>
  <c r="AA233" i="40"/>
  <c r="AE85" i="22" s="1"/>
  <c r="AA191" i="56"/>
  <c r="AG69" i="22" s="1"/>
  <c r="W575" i="54"/>
  <c r="D179" i="22" s="1"/>
  <c r="Z115" i="54"/>
  <c r="Y43" i="22" s="1"/>
  <c r="AA296" i="56"/>
  <c r="AG110" i="22" s="1"/>
  <c r="Y218" i="58"/>
  <c r="U81" i="22" s="1"/>
  <c r="W173" i="54"/>
  <c r="D62" i="22" s="1"/>
  <c r="X178" i="54"/>
  <c r="X167" i="54"/>
  <c r="W258" i="54"/>
  <c r="D96" i="22" s="1"/>
  <c r="AA478" i="57"/>
  <c r="W810" i="56"/>
  <c r="E246" i="22" s="1"/>
  <c r="Z777" i="58"/>
  <c r="AB231" i="22" s="1"/>
  <c r="AA146" i="58"/>
  <c r="AI50" i="22" s="1"/>
  <c r="Y535" i="57"/>
  <c r="T155" i="22" s="1"/>
  <c r="Z660" i="40"/>
  <c r="Z647" i="40"/>
  <c r="Y153" i="54"/>
  <c r="Y144" i="54"/>
  <c r="Y275" i="58"/>
  <c r="U103" i="22" s="1"/>
  <c r="W807" i="40"/>
  <c r="C243" i="22" s="1"/>
  <c r="X509" i="56"/>
  <c r="L149" i="22" s="1"/>
  <c r="AA173" i="54"/>
  <c r="AF62" i="22" s="1"/>
  <c r="Y115" i="54"/>
  <c r="R43" i="22" s="1"/>
  <c r="Y558" i="57"/>
  <c r="T170" i="22" s="1"/>
  <c r="AA1029" i="57"/>
  <c r="AH266" i="22" s="1"/>
  <c r="W507" i="58"/>
  <c r="W515" i="58"/>
  <c r="W58" i="56"/>
  <c r="E26" i="22" s="1"/>
  <c r="Z372" i="56"/>
  <c r="Z130" i="22" s="1"/>
  <c r="W218" i="58"/>
  <c r="G81" i="22" s="1"/>
  <c r="Y561" i="54"/>
  <c r="Y554" i="54"/>
  <c r="Z712" i="54"/>
  <c r="Y216" i="22" s="1"/>
  <c r="Y296" i="56"/>
  <c r="S110" i="22" s="1"/>
  <c r="Y214" i="54"/>
  <c r="R77" i="22" s="1"/>
  <c r="W22" i="58"/>
  <c r="G14" i="22" s="1"/>
  <c r="W168" i="54"/>
  <c r="D57" i="22" s="1"/>
  <c r="Y716" i="56"/>
  <c r="S220" i="22" s="1"/>
  <c r="Y218" i="57"/>
  <c r="T81" i="22" s="1"/>
  <c r="Z261" i="40"/>
  <c r="X99" i="22" s="1"/>
  <c r="W811" i="58"/>
  <c r="G247" i="22" s="1"/>
  <c r="Y558" i="54"/>
  <c r="R170" i="22" s="1"/>
  <c r="AA649" i="57"/>
  <c r="AH203" i="22" s="1"/>
  <c r="Y149" i="54"/>
  <c r="R53" i="22" s="1"/>
  <c r="X512" i="58"/>
  <c r="N152" i="22" s="1"/>
  <c r="Y114" i="40"/>
  <c r="Q42" i="22" s="1"/>
  <c r="X282" i="58"/>
  <c r="X273" i="58"/>
  <c r="Y89" i="40"/>
  <c r="Q33" i="22" s="1"/>
  <c r="AA536" i="54"/>
  <c r="AF156" i="22" s="1"/>
  <c r="BG95" i="22" s="1"/>
  <c r="W615" i="54"/>
  <c r="D196" i="22" s="1"/>
  <c r="X545" i="57"/>
  <c r="M161" i="22" s="1"/>
  <c r="X172" i="54"/>
  <c r="K61" i="22" s="1"/>
  <c r="X54" i="57"/>
  <c r="M22" i="22" s="1"/>
  <c r="Y219" i="54"/>
  <c r="R82" i="22" s="1"/>
  <c r="AA544" i="58"/>
  <c r="AA551" i="58"/>
  <c r="Y566" i="58"/>
  <c r="U174" i="22" s="1"/>
  <c r="Y548" i="57"/>
  <c r="T164" i="22" s="1"/>
  <c r="Z474" i="57"/>
  <c r="AA144" i="22" s="1"/>
  <c r="AA26" i="56"/>
  <c r="AG18" i="22" s="1"/>
  <c r="AU61" i="22" s="1"/>
  <c r="AA29" i="56"/>
  <c r="X567" i="58"/>
  <c r="N175" i="22" s="1"/>
  <c r="AA91" i="56"/>
  <c r="AG35" i="22" s="1"/>
  <c r="Z87" i="54"/>
  <c r="Y31" i="22" s="1"/>
  <c r="Z613" i="58"/>
  <c r="AB194" i="22" s="1"/>
  <c r="Z590" i="54"/>
  <c r="Y186" i="22" s="1"/>
  <c r="X1019" i="57"/>
  <c r="M257" i="22" s="1"/>
  <c r="Y193" i="57"/>
  <c r="T71" i="22" s="1"/>
  <c r="X235" i="57"/>
  <c r="M87" i="22" s="1"/>
  <c r="Y471" i="54"/>
  <c r="R141" i="22" s="1"/>
  <c r="AA546" i="54"/>
  <c r="AF162" i="22" s="1"/>
  <c r="BI95" i="22" s="1"/>
  <c r="X56" i="54"/>
  <c r="K24" i="22" s="1"/>
  <c r="X111" i="57"/>
  <c r="M39" i="22" s="1"/>
  <c r="Z649" i="54"/>
  <c r="Y203" i="22" s="1"/>
  <c r="X576" i="54"/>
  <c r="K180" i="22" s="1"/>
  <c r="Z299" i="57"/>
  <c r="AA113" i="22" s="1"/>
  <c r="AA801" i="56"/>
  <c r="AG237" i="22" s="1"/>
  <c r="Z264" i="57"/>
  <c r="Z254" i="57"/>
  <c r="W56" i="58"/>
  <c r="G24" i="22" s="1"/>
  <c r="Y117" i="40"/>
  <c r="Q45" i="22" s="1"/>
  <c r="X554" i="54"/>
  <c r="X561" i="54"/>
  <c r="W275" i="54"/>
  <c r="D103" i="22" s="1"/>
  <c r="AA801" i="57"/>
  <c r="AH237" i="22" s="1"/>
  <c r="Z236" i="54"/>
  <c r="Y88" i="22" s="1"/>
  <c r="Z800" i="56"/>
  <c r="Z236" i="22" s="1"/>
  <c r="Z1019" i="54"/>
  <c r="Y257" i="22" s="1"/>
  <c r="AA719" i="56"/>
  <c r="AG223" i="22" s="1"/>
  <c r="AU144" i="22" s="1"/>
  <c r="W541" i="56"/>
  <c r="W534" i="56"/>
  <c r="X654" i="56"/>
  <c r="L208" i="22" s="1"/>
  <c r="W554" i="54"/>
  <c r="W561" i="54"/>
  <c r="Y1021" i="57"/>
  <c r="T259" i="22" s="1"/>
  <c r="Y711" i="58"/>
  <c r="U215" i="22" s="1"/>
  <c r="Y274" i="40"/>
  <c r="Q102" i="22" s="1"/>
  <c r="Y23" i="54"/>
  <c r="R15" i="22" s="1"/>
  <c r="Y373" i="56"/>
  <c r="S131" i="22" s="1"/>
  <c r="X610" i="58"/>
  <c r="N191" i="22" s="1"/>
  <c r="AA1019" i="57"/>
  <c r="AH257" i="22" s="1"/>
  <c r="AA802" i="54"/>
  <c r="AF238" i="22" s="1"/>
  <c r="Z1196" i="40"/>
  <c r="Z1199" i="40"/>
  <c r="X377" i="54"/>
  <c r="K135" i="22" s="1"/>
  <c r="Y90" i="54"/>
  <c r="R34" i="22" s="1"/>
  <c r="X353" i="58"/>
  <c r="X348" i="58"/>
  <c r="Y212" i="40"/>
  <c r="Q75" i="22" s="1"/>
  <c r="Y256" i="57"/>
  <c r="T94" i="22" s="1"/>
  <c r="Y612" i="40"/>
  <c r="Q193" i="22" s="1"/>
  <c r="AA655" i="54"/>
  <c r="AF209" i="22" s="1"/>
  <c r="Y214" i="56"/>
  <c r="S77" i="22" s="1"/>
  <c r="W474" i="56"/>
  <c r="E144" i="22" s="1"/>
  <c r="AA716" i="40"/>
  <c r="AE220" i="22" s="1"/>
  <c r="AS141" i="22" s="1"/>
  <c r="Z171" i="54"/>
  <c r="Y60" i="22" s="1"/>
  <c r="W575" i="40"/>
  <c r="C179" i="22" s="1"/>
  <c r="W255" i="40"/>
  <c r="C93" i="22" s="1"/>
  <c r="Z90" i="57"/>
  <c r="AA34" i="22" s="1"/>
  <c r="W567" i="58"/>
  <c r="G175" i="22" s="1"/>
  <c r="Z580" i="54"/>
  <c r="Z573" i="54"/>
  <c r="Y555" i="56"/>
  <c r="S167" i="22" s="1"/>
  <c r="Z55" i="57"/>
  <c r="AA23" i="22" s="1"/>
  <c r="Z19" i="56"/>
  <c r="Z11" i="22" s="1"/>
  <c r="AA86" i="57"/>
  <c r="AA95" i="57"/>
  <c r="Y217" i="56"/>
  <c r="S80" i="22" s="1"/>
  <c r="X613" i="56"/>
  <c r="L194" i="22" s="1"/>
  <c r="Z760" i="40"/>
  <c r="X226" i="22" s="1"/>
  <c r="AA557" i="56"/>
  <c r="AG169" i="22" s="1"/>
  <c r="BO96" i="22" s="1"/>
  <c r="AA565" i="54"/>
  <c r="AF173" i="22" s="1"/>
  <c r="BJ94" i="22" s="1"/>
  <c r="Y174" i="54"/>
  <c r="R63" i="22" s="1"/>
  <c r="X117" i="54"/>
  <c r="K45" i="22" s="1"/>
  <c r="W302" i="56"/>
  <c r="E116" i="22" s="1"/>
  <c r="Y810" i="56"/>
  <c r="S246" i="22" s="1"/>
  <c r="Y110" i="56"/>
  <c r="Y121" i="56"/>
  <c r="W87" i="54"/>
  <c r="D31" i="22" s="1"/>
  <c r="X278" i="54"/>
  <c r="K106" i="22" s="1"/>
  <c r="X1018" i="56"/>
  <c r="X1035" i="56"/>
  <c r="W234" i="58"/>
  <c r="G86" i="22" s="1"/>
  <c r="W567" i="56"/>
  <c r="E175" i="22" s="1"/>
  <c r="X237" i="56"/>
  <c r="L89" i="22" s="1"/>
  <c r="Y150" i="58"/>
  <c r="U54" i="22" s="1"/>
  <c r="Y147" i="58"/>
  <c r="U51" i="22" s="1"/>
  <c r="Z169" i="54"/>
  <c r="Y58" i="22" s="1"/>
  <c r="W234" i="54"/>
  <c r="D86" i="22" s="1"/>
  <c r="AA515" i="54"/>
  <c r="AA507" i="54"/>
  <c r="AA178" i="58"/>
  <c r="AA167" i="58"/>
  <c r="W1175" i="56"/>
  <c r="E276" i="22" s="1"/>
  <c r="Y189" i="58"/>
  <c r="U67" i="22" s="1"/>
  <c r="Y547" i="57"/>
  <c r="T163" i="22" s="1"/>
  <c r="Z1155" i="54"/>
  <c r="Y272" i="22" s="1"/>
  <c r="BJ106" i="22" s="1"/>
  <c r="AV106" i="22" s="1"/>
  <c r="X191" i="56"/>
  <c r="L69" i="22" s="1"/>
  <c r="Y822" i="54"/>
  <c r="Y798" i="54"/>
  <c r="W535" i="56"/>
  <c r="E155" i="22" s="1"/>
  <c r="X609" i="54"/>
  <c r="X619" i="54"/>
  <c r="Y59" i="58"/>
  <c r="U27" i="22" s="1"/>
  <c r="Y60" i="54"/>
  <c r="R28" i="22" s="1"/>
  <c r="Y717" i="54"/>
  <c r="R221" i="22" s="1"/>
  <c r="W541" i="54"/>
  <c r="W534" i="54"/>
  <c r="Y191" i="58"/>
  <c r="U69" i="22" s="1"/>
  <c r="W26" i="54"/>
  <c r="D18" i="22" s="1"/>
  <c r="W29" i="54"/>
  <c r="W637" i="57"/>
  <c r="F199" i="22" s="1"/>
  <c r="W171" i="56"/>
  <c r="E60" i="22" s="1"/>
  <c r="Z113" i="56"/>
  <c r="Z41" i="22" s="1"/>
  <c r="Z58" i="57"/>
  <c r="AA26" i="22" s="1"/>
  <c r="X573" i="56"/>
  <c r="X580" i="56"/>
  <c r="AA1155" i="58"/>
  <c r="AI272" i="22" s="1"/>
  <c r="X52" i="54"/>
  <c r="X63" i="54"/>
  <c r="X301" i="56"/>
  <c r="L115" i="22" s="1"/>
  <c r="W331" i="58"/>
  <c r="W324" i="58"/>
  <c r="W654" i="58"/>
  <c r="G208" i="22" s="1"/>
  <c r="Z193" i="58"/>
  <c r="AB71" i="22" s="1"/>
  <c r="Y89" i="54"/>
  <c r="R33" i="22" s="1"/>
  <c r="W350" i="56"/>
  <c r="E125" i="22" s="1"/>
  <c r="X18" i="54"/>
  <c r="Z802" i="58"/>
  <c r="AB238" i="22" s="1"/>
  <c r="Z149" i="54"/>
  <c r="Y53" i="22" s="1"/>
  <c r="Y259" i="58"/>
  <c r="U97" i="22" s="1"/>
  <c r="W278" i="40"/>
  <c r="C106" i="22" s="1"/>
  <c r="AA212" i="54"/>
  <c r="AF75" i="22" s="1"/>
  <c r="X325" i="54"/>
  <c r="K119" i="22" s="1"/>
  <c r="Z117" i="54"/>
  <c r="Y45" i="22" s="1"/>
  <c r="W548" i="54"/>
  <c r="D164" i="22" s="1"/>
  <c r="Z112" i="57"/>
  <c r="AA40" i="22" s="1"/>
  <c r="W538" i="58"/>
  <c r="G158" i="22" s="1"/>
  <c r="Y467" i="58"/>
  <c r="Z222" i="58"/>
  <c r="Z211" i="58"/>
  <c r="X717" i="57"/>
  <c r="M221" i="22" s="1"/>
  <c r="X574" i="40"/>
  <c r="J178" i="22" s="1"/>
  <c r="AA148" i="58"/>
  <c r="AI52" i="22" s="1"/>
  <c r="W237" i="58"/>
  <c r="G89" i="22" s="1"/>
  <c r="W574" i="58"/>
  <c r="G178" i="22" s="1"/>
  <c r="Z216" i="54"/>
  <c r="Y79" i="22" s="1"/>
  <c r="Y557" i="56"/>
  <c r="S169" i="22" s="1"/>
  <c r="AA1196" i="58"/>
  <c r="AA1199" i="58"/>
  <c r="Y651" i="40"/>
  <c r="Q205" i="22" s="1"/>
  <c r="W1193" i="56"/>
  <c r="W1190" i="56"/>
  <c r="Y800" i="57"/>
  <c r="T236" i="22" s="1"/>
  <c r="W53" i="56"/>
  <c r="E21" i="22" s="1"/>
  <c r="W535" i="54"/>
  <c r="D155" i="22" s="1"/>
  <c r="W717" i="58"/>
  <c r="G221" i="22" s="1"/>
  <c r="AA301" i="58"/>
  <c r="AI115" i="22" s="1"/>
  <c r="Y118" i="57"/>
  <c r="T46" i="22" s="1"/>
  <c r="Y807" i="40"/>
  <c r="Q243" i="22" s="1"/>
  <c r="AA510" i="56"/>
  <c r="AG150" i="22" s="1"/>
  <c r="X649" i="56"/>
  <c r="L203" i="22" s="1"/>
  <c r="Y235" i="56"/>
  <c r="S87" i="22" s="1"/>
  <c r="W192" i="56"/>
  <c r="E70" i="22" s="1"/>
  <c r="X1176" i="56"/>
  <c r="L277" i="22" s="1"/>
  <c r="AA149" i="57"/>
  <c r="AH53" i="22" s="1"/>
  <c r="Y508" i="57"/>
  <c r="T148" i="22" s="1"/>
  <c r="Y712" i="58"/>
  <c r="U216" i="22" s="1"/>
  <c r="W260" i="40"/>
  <c r="C98" i="22" s="1"/>
  <c r="X370" i="58"/>
  <c r="N128" i="22" s="1"/>
  <c r="W1026" i="54"/>
  <c r="D263" i="22" s="1"/>
  <c r="AA652" i="56"/>
  <c r="AG206" i="22" s="1"/>
  <c r="Y995" i="57"/>
  <c r="Y998" i="57"/>
  <c r="W1027" i="57"/>
  <c r="F264" i="22" s="1"/>
  <c r="W538" i="57"/>
  <c r="F158" i="22" s="1"/>
  <c r="Z348" i="57"/>
  <c r="Z353" i="57"/>
  <c r="X567" i="57"/>
  <c r="M175" i="22" s="1"/>
  <c r="X538" i="54"/>
  <c r="K158" i="22" s="1"/>
  <c r="X660" i="40"/>
  <c r="X647" i="40"/>
  <c r="Y469" i="40"/>
  <c r="Q139" i="22" s="1"/>
  <c r="Z302" i="56"/>
  <c r="Z116" i="22" s="1"/>
  <c r="Z714" i="57"/>
  <c r="AA218" i="22" s="1"/>
  <c r="AA110" i="40"/>
  <c r="AA121" i="40"/>
  <c r="Y541" i="57"/>
  <c r="Y534" i="57"/>
  <c r="W509" i="57"/>
  <c r="F149" i="22" s="1"/>
  <c r="Z1175" i="56"/>
  <c r="Z276" i="22" s="1"/>
  <c r="X331" i="57"/>
  <c r="X324" i="57"/>
  <c r="X299" i="58"/>
  <c r="N113" i="22" s="1"/>
  <c r="W576" i="58"/>
  <c r="G180" i="22" s="1"/>
  <c r="Y759" i="54"/>
  <c r="Y763" i="54"/>
  <c r="X813" i="56"/>
  <c r="L249" i="22" s="1"/>
  <c r="AA349" i="58"/>
  <c r="AI124" i="22" s="1"/>
  <c r="AW110" i="22" s="1"/>
  <c r="Y535" i="54"/>
  <c r="R155" i="22" s="1"/>
  <c r="Z260" i="54"/>
  <c r="Y98" i="22" s="1"/>
  <c r="Z810" i="40"/>
  <c r="X246" i="22" s="1"/>
  <c r="AA298" i="56"/>
  <c r="AG112" i="22" s="1"/>
  <c r="Z545" i="58"/>
  <c r="AB161" i="22" s="1"/>
  <c r="W1160" i="58"/>
  <c r="W1151" i="58"/>
  <c r="Z297" i="54"/>
  <c r="Y111" i="22" s="1"/>
  <c r="W190" i="54"/>
  <c r="D68" i="22" s="1"/>
  <c r="Z800" i="58"/>
  <c r="AB236" i="22" s="1"/>
  <c r="W592" i="54"/>
  <c r="D188" i="22" s="1"/>
  <c r="Z257" i="54"/>
  <c r="Y95" i="22" s="1"/>
  <c r="Z561" i="57"/>
  <c r="Z554" i="57"/>
  <c r="AA175" i="56"/>
  <c r="AG64" i="22" s="1"/>
  <c r="AA118" i="56"/>
  <c r="AG46" i="22" s="1"/>
  <c r="Y637" i="56"/>
  <c r="S199" i="22" s="1"/>
  <c r="X710" i="58"/>
  <c r="N214" i="22" s="1"/>
  <c r="AA613" i="56"/>
  <c r="AG194" i="22" s="1"/>
  <c r="AA25" i="56"/>
  <c r="AG17" i="22" s="1"/>
  <c r="X471" i="56"/>
  <c r="L141" i="22" s="1"/>
  <c r="X472" i="56"/>
  <c r="L142" i="22" s="1"/>
  <c r="Y259" i="54"/>
  <c r="R97" i="22" s="1"/>
  <c r="Y216" i="56"/>
  <c r="S79" i="22" s="1"/>
  <c r="X1183" i="56"/>
  <c r="X1186" i="56"/>
  <c r="W719" i="58"/>
  <c r="G223" i="22" s="1"/>
  <c r="X193" i="56"/>
  <c r="L71" i="22" s="1"/>
  <c r="X615" i="56"/>
  <c r="L196" i="22" s="1"/>
  <c r="X534" i="58"/>
  <c r="X541" i="58"/>
  <c r="Y372" i="54"/>
  <c r="R130" i="22" s="1"/>
  <c r="Y656" i="58"/>
  <c r="U210" i="22" s="1"/>
  <c r="Z615" i="56"/>
  <c r="Z196" i="22" s="1"/>
  <c r="Z810" i="54"/>
  <c r="Y246" i="22" s="1"/>
  <c r="AA217" i="56"/>
  <c r="AG80" i="22" s="1"/>
  <c r="AA192" i="58"/>
  <c r="AI70" i="22" s="1"/>
  <c r="AA468" i="57"/>
  <c r="AH138" i="22" s="1"/>
  <c r="AA373" i="54"/>
  <c r="AF131" i="22" s="1"/>
  <c r="Z1025" i="58"/>
  <c r="AB262" i="22" s="1"/>
  <c r="AA710" i="58"/>
  <c r="AI214" i="22" s="1"/>
  <c r="AW135" i="22" s="1"/>
  <c r="Y192" i="58"/>
  <c r="U70" i="22" s="1"/>
  <c r="AA1035" i="56"/>
  <c r="AA1018" i="56"/>
  <c r="W1152" i="54"/>
  <c r="D269" i="22" s="1"/>
  <c r="BG103" i="22" s="1"/>
  <c r="AS103" i="22" s="1"/>
  <c r="Y192" i="56"/>
  <c r="S70" i="22" s="1"/>
  <c r="X171" i="40"/>
  <c r="J60" i="22" s="1"/>
  <c r="X121" i="54"/>
  <c r="X110" i="54"/>
  <c r="Y475" i="58"/>
  <c r="U145" i="22" s="1"/>
  <c r="X302" i="58"/>
  <c r="N116" i="22" s="1"/>
  <c r="Y116" i="58"/>
  <c r="U44" i="22" s="1"/>
  <c r="W212" i="54"/>
  <c r="D75" i="22" s="1"/>
  <c r="X1022" i="58"/>
  <c r="N260" i="22" s="1"/>
  <c r="Z508" i="54"/>
  <c r="Y148" i="22" s="1"/>
  <c r="AA564" i="54"/>
  <c r="AA570" i="54"/>
  <c r="AA375" i="56"/>
  <c r="AG133" i="22" s="1"/>
  <c r="AA18" i="54"/>
  <c r="Y212" i="56"/>
  <c r="S75" i="22" s="1"/>
  <c r="X1153" i="56"/>
  <c r="L270" i="22" s="1"/>
  <c r="BO104" i="22" s="1"/>
  <c r="W656" i="54"/>
  <c r="D210" i="22" s="1"/>
  <c r="X575" i="57"/>
  <c r="M179" i="22" s="1"/>
  <c r="X326" i="56"/>
  <c r="L120" i="22" s="1"/>
  <c r="W326" i="58"/>
  <c r="G120" i="22" s="1"/>
  <c r="W471" i="58"/>
  <c r="G141" i="22" s="1"/>
  <c r="W282" i="56"/>
  <c r="W273" i="56"/>
  <c r="AA508" i="54"/>
  <c r="AF148" i="22" s="1"/>
  <c r="X649" i="54"/>
  <c r="K203" i="22" s="1"/>
  <c r="AA274" i="54"/>
  <c r="AF102" i="22" s="1"/>
  <c r="AA808" i="56"/>
  <c r="AG244" i="22" s="1"/>
  <c r="W276" i="58"/>
  <c r="G104" i="22" s="1"/>
  <c r="X591" i="54"/>
  <c r="K187" i="22" s="1"/>
  <c r="Z649" i="56"/>
  <c r="Z203" i="22" s="1"/>
  <c r="Z60" i="56"/>
  <c r="Z28" i="22" s="1"/>
  <c r="AA654" i="54"/>
  <c r="AF208" i="22" s="1"/>
  <c r="AA575" i="56"/>
  <c r="AG179" i="22" s="1"/>
  <c r="BR95" i="22" s="1"/>
  <c r="Y115" i="56"/>
  <c r="S43" i="22" s="1"/>
  <c r="W574" i="40"/>
  <c r="C178" i="22" s="1"/>
  <c r="Y1175" i="40"/>
  <c r="Q276" i="22" s="1"/>
  <c r="W349" i="54"/>
  <c r="D124" i="22" s="1"/>
  <c r="AA507" i="56"/>
  <c r="AA515" i="56"/>
  <c r="Y233" i="54"/>
  <c r="R85" i="22" s="1"/>
  <c r="Z20" i="56"/>
  <c r="Z12" i="22" s="1"/>
  <c r="X558" i="56"/>
  <c r="L170" i="22" s="1"/>
  <c r="X24" i="56"/>
  <c r="L16" i="22" s="1"/>
  <c r="Z813" i="54"/>
  <c r="Y249" i="22" s="1"/>
  <c r="W115" i="54"/>
  <c r="D43" i="22" s="1"/>
  <c r="AA574" i="58"/>
  <c r="AI178" i="22" s="1"/>
  <c r="CF94" i="22" s="1"/>
  <c r="Y774" i="56"/>
  <c r="Y780" i="56"/>
  <c r="W173" i="58"/>
  <c r="G62" i="22" s="1"/>
  <c r="X377" i="40"/>
  <c r="J135" i="22" s="1"/>
  <c r="Z349" i="54"/>
  <c r="Y124" i="22" s="1"/>
  <c r="X551" i="58"/>
  <c r="X544" i="58"/>
  <c r="AA1193" i="57"/>
  <c r="AA1190" i="57"/>
  <c r="X146" i="58"/>
  <c r="N50" i="22" s="1"/>
  <c r="Y327" i="54"/>
  <c r="R121" i="22" s="1"/>
  <c r="AA174" i="57"/>
  <c r="AH63" i="22" s="1"/>
  <c r="W1021" i="58"/>
  <c r="G259" i="22" s="1"/>
  <c r="W375" i="58"/>
  <c r="G133" i="22" s="1"/>
  <c r="Z237" i="56"/>
  <c r="Z89" i="22" s="1"/>
  <c r="Y609" i="58"/>
  <c r="Y619" i="58"/>
  <c r="W515" i="56"/>
  <c r="W507" i="56"/>
  <c r="AA537" i="56"/>
  <c r="AG157" i="22" s="1"/>
  <c r="BN96" i="22" s="1"/>
  <c r="Y610" i="58"/>
  <c r="U191" i="22" s="1"/>
  <c r="W350" i="54"/>
  <c r="D125" i="22" s="1"/>
  <c r="Z547" i="56"/>
  <c r="Z163" i="22" s="1"/>
  <c r="AA1196" i="54"/>
  <c r="AA1199" i="54"/>
  <c r="X775" i="56"/>
  <c r="L229" i="22" s="1"/>
  <c r="Z714" i="54"/>
  <c r="Y218" i="22" s="1"/>
  <c r="Z537" i="57"/>
  <c r="AA157" i="22" s="1"/>
  <c r="X89" i="54"/>
  <c r="K33" i="22" s="1"/>
  <c r="Y114" i="58"/>
  <c r="U42" i="22" s="1"/>
  <c r="Z217" i="58"/>
  <c r="AB80" i="22" s="1"/>
  <c r="X235" i="54"/>
  <c r="K87" i="22" s="1"/>
  <c r="Z279" i="58"/>
  <c r="AB107" i="22" s="1"/>
  <c r="X87" i="54"/>
  <c r="K31" i="22" s="1"/>
  <c r="AA190" i="56"/>
  <c r="AG68" i="22" s="1"/>
  <c r="Y713" i="56"/>
  <c r="S217" i="22" s="1"/>
  <c r="X776" i="56"/>
  <c r="L230" i="22" s="1"/>
  <c r="W214" i="54"/>
  <c r="D77" i="22" s="1"/>
  <c r="X802" i="56"/>
  <c r="L238" i="22" s="1"/>
  <c r="AA19" i="56"/>
  <c r="AG11" i="22" s="1"/>
  <c r="AU54" i="22" s="1"/>
  <c r="AA1156" i="58"/>
  <c r="AI273" i="22" s="1"/>
  <c r="W653" i="54"/>
  <c r="D207" i="22" s="1"/>
  <c r="AA650" i="54"/>
  <c r="AF204" i="22" s="1"/>
  <c r="Z577" i="56"/>
  <c r="Z181" i="22" s="1"/>
  <c r="X258" i="56"/>
  <c r="L96" i="22" s="1"/>
  <c r="X614" i="56"/>
  <c r="L195" i="22" s="1"/>
  <c r="W302" i="54"/>
  <c r="D116" i="22" s="1"/>
  <c r="Z1152" i="56"/>
  <c r="Z269" i="22" s="1"/>
  <c r="BQ103" i="22" s="1"/>
  <c r="Y574" i="56"/>
  <c r="S178" i="22" s="1"/>
  <c r="W90" i="54"/>
  <c r="D34" i="22" s="1"/>
  <c r="Z809" i="58"/>
  <c r="AB245" i="22" s="1"/>
  <c r="Y713" i="57"/>
  <c r="T217" i="22" s="1"/>
  <c r="X802" i="54"/>
  <c r="K238" i="22" s="1"/>
  <c r="W211" i="58"/>
  <c r="W222" i="58"/>
  <c r="Y55" i="56"/>
  <c r="S23" i="22" s="1"/>
  <c r="AA1020" i="58"/>
  <c r="AI258" i="22" s="1"/>
  <c r="Y718" i="54"/>
  <c r="R222" i="22" s="1"/>
  <c r="Z213" i="54"/>
  <c r="Y76" i="22" s="1"/>
  <c r="X715" i="56"/>
  <c r="L219" i="22" s="1"/>
  <c r="Z799" i="57"/>
  <c r="AA235" i="22" s="1"/>
  <c r="AA254" i="54"/>
  <c r="AA264" i="54"/>
  <c r="Z92" i="56"/>
  <c r="Z36" i="22" s="1"/>
  <c r="W111" i="56"/>
  <c r="E39" i="22" s="1"/>
  <c r="Z1019" i="57"/>
  <c r="AA257" i="22" s="1"/>
  <c r="W719" i="56"/>
  <c r="E223" i="22" s="1"/>
  <c r="W612" i="58"/>
  <c r="G193" i="22" s="1"/>
  <c r="Y274" i="56"/>
  <c r="S102" i="22" s="1"/>
  <c r="X276" i="56"/>
  <c r="L104" i="22" s="1"/>
  <c r="Z24" i="54"/>
  <c r="Y16" i="22" s="1"/>
  <c r="Y241" i="54"/>
  <c r="Y232" i="54"/>
  <c r="Y91" i="56"/>
  <c r="S35" i="22" s="1"/>
  <c r="X712" i="58"/>
  <c r="N216" i="22" s="1"/>
  <c r="Y254" i="54"/>
  <c r="Y264" i="54"/>
  <c r="AA57" i="58"/>
  <c r="AI25" i="22" s="1"/>
  <c r="AW26" i="22" s="1"/>
  <c r="AW83" i="22" s="1"/>
  <c r="Y57" i="56"/>
  <c r="S25" i="22" s="1"/>
  <c r="X507" i="58"/>
  <c r="X515" i="58"/>
  <c r="AA534" i="57"/>
  <c r="AA541" i="57"/>
  <c r="X234" i="58"/>
  <c r="N86" i="22" s="1"/>
  <c r="Y565" i="56"/>
  <c r="S173" i="22" s="1"/>
  <c r="AA478" i="58"/>
  <c r="W472" i="57"/>
  <c r="F142" i="22" s="1"/>
  <c r="AA259" i="56"/>
  <c r="AG97" i="22" s="1"/>
  <c r="Z170" i="56"/>
  <c r="Z59" i="22" s="1"/>
  <c r="W234" i="57"/>
  <c r="F86" i="22" s="1"/>
  <c r="Y58" i="56"/>
  <c r="S26" i="22" s="1"/>
  <c r="W260" i="54"/>
  <c r="D98" i="22" s="1"/>
  <c r="X324" i="54"/>
  <c r="X331" i="54"/>
  <c r="W809" i="57"/>
  <c r="F245" i="22" s="1"/>
  <c r="W52" i="40"/>
  <c r="W63" i="40"/>
  <c r="X595" i="54"/>
  <c r="X589" i="54"/>
  <c r="Y90" i="40"/>
  <c r="Q34" i="22" s="1"/>
  <c r="W19" i="56"/>
  <c r="E11" i="22" s="1"/>
  <c r="Y260" i="54"/>
  <c r="R98" i="22" s="1"/>
  <c r="Y478" i="57"/>
  <c r="X59" i="58"/>
  <c r="N27" i="22" s="1"/>
  <c r="Z555" i="58"/>
  <c r="AB167" i="22" s="1"/>
  <c r="Z170" i="58"/>
  <c r="AB59" i="22" s="1"/>
  <c r="AA235" i="58"/>
  <c r="AI87" i="22" s="1"/>
  <c r="X118" i="56"/>
  <c r="L46" i="22" s="1"/>
  <c r="AA116" i="58"/>
  <c r="AI44" i="22" s="1"/>
  <c r="AA538" i="57"/>
  <c r="AH158" i="22" s="1"/>
  <c r="W212" i="58"/>
  <c r="G75" i="22" s="1"/>
  <c r="X91" i="58"/>
  <c r="N35" i="22" s="1"/>
  <c r="Z592" i="57"/>
  <c r="AA188" i="22" s="1"/>
  <c r="Z515" i="54"/>
  <c r="Z507" i="54"/>
  <c r="AA112" i="56"/>
  <c r="AG40" i="22" s="1"/>
  <c r="Y650" i="57"/>
  <c r="T204" i="22" s="1"/>
  <c r="AA1176" i="56"/>
  <c r="AG277" i="22" s="1"/>
  <c r="X775" i="58"/>
  <c r="N229" i="22" s="1"/>
  <c r="Z619" i="56"/>
  <c r="Z609" i="56"/>
  <c r="Z22" i="56"/>
  <c r="Z14" i="22" s="1"/>
  <c r="AA327" i="56"/>
  <c r="AG121" i="22" s="1"/>
  <c r="AU75" i="22" s="1"/>
  <c r="Y640" i="57"/>
  <c r="W711" i="58"/>
  <c r="G215" i="22" s="1"/>
  <c r="AA90" i="56"/>
  <c r="AG34" i="22" s="1"/>
  <c r="X170" i="54"/>
  <c r="K59" i="22" s="1"/>
  <c r="W327" i="58"/>
  <c r="G121" i="22" s="1"/>
  <c r="Y472" i="58"/>
  <c r="U142" i="22" s="1"/>
  <c r="Z372" i="40"/>
  <c r="X130" i="22" s="1"/>
  <c r="Z298" i="58"/>
  <c r="AB112" i="22" s="1"/>
  <c r="Y711" i="40"/>
  <c r="Q215" i="22" s="1"/>
  <c r="AA278" i="56"/>
  <c r="AG106" i="22" s="1"/>
  <c r="W194" i="54"/>
  <c r="D72" i="22" s="1"/>
  <c r="X168" i="58"/>
  <c r="N57" i="22" s="1"/>
  <c r="Z194" i="56"/>
  <c r="Z72" i="22" s="1"/>
  <c r="W575" i="56"/>
  <c r="E179" i="22" s="1"/>
  <c r="Y711" i="56"/>
  <c r="S215" i="22" s="1"/>
  <c r="W808" i="54"/>
  <c r="D244" i="22" s="1"/>
  <c r="W583" i="54"/>
  <c r="D183" i="22" s="1"/>
  <c r="X257" i="56"/>
  <c r="L95" i="22" s="1"/>
  <c r="Y471" i="56"/>
  <c r="S141" i="22" s="1"/>
  <c r="X295" i="56"/>
  <c r="X305" i="56"/>
  <c r="Z610" i="54"/>
  <c r="Y191" i="22" s="1"/>
  <c r="Z188" i="54"/>
  <c r="Z197" i="54"/>
  <c r="W803" i="56"/>
  <c r="E239" i="22" s="1"/>
  <c r="AA21" i="56"/>
  <c r="AG13" i="22" s="1"/>
  <c r="AU56" i="22" s="1"/>
  <c r="Z149" i="58"/>
  <c r="AB53" i="22" s="1"/>
  <c r="W510" i="54"/>
  <c r="D150" i="22" s="1"/>
  <c r="X277" i="40"/>
  <c r="J105" i="22" s="1"/>
  <c r="AA87" i="54"/>
  <c r="AF31" i="22" s="1"/>
  <c r="AA651" i="58"/>
  <c r="AI205" i="22" s="1"/>
  <c r="W58" i="58"/>
  <c r="G26" i="22" s="1"/>
  <c r="Y115" i="58"/>
  <c r="U43" i="22" s="1"/>
  <c r="W53" i="54"/>
  <c r="D21" i="22" s="1"/>
  <c r="Z565" i="54"/>
  <c r="Y173" i="22" s="1"/>
  <c r="AA1175" i="54"/>
  <c r="AF276" i="22" s="1"/>
  <c r="Z175" i="54"/>
  <c r="Y64" i="22" s="1"/>
  <c r="AA760" i="58"/>
  <c r="AI226" i="22" s="1"/>
  <c r="Y1154" i="54"/>
  <c r="R271" i="22" s="1"/>
  <c r="BI105" i="22" s="1"/>
  <c r="AU105" i="22" s="1"/>
  <c r="Y515" i="54"/>
  <c r="Y507" i="54"/>
  <c r="Y809" i="57"/>
  <c r="T245" i="22" s="1"/>
  <c r="W591" i="56"/>
  <c r="E187" i="22" s="1"/>
  <c r="W655" i="54"/>
  <c r="D209" i="22" s="1"/>
  <c r="Y215" i="54"/>
  <c r="R78" i="22" s="1"/>
  <c r="AA590" i="58"/>
  <c r="AI186" i="22" s="1"/>
  <c r="Z91" i="56"/>
  <c r="Z35" i="22" s="1"/>
  <c r="W279" i="58"/>
  <c r="G107" i="22" s="1"/>
  <c r="AA299" i="57"/>
  <c r="AH113" i="22" s="1"/>
  <c r="Z23" i="58"/>
  <c r="AB15" i="22" s="1"/>
  <c r="Z473" i="58"/>
  <c r="AB143" i="22" s="1"/>
  <c r="X298" i="58"/>
  <c r="N112" i="22" s="1"/>
  <c r="Z88" i="57"/>
  <c r="AA32" i="22" s="1"/>
  <c r="AA211" i="57"/>
  <c r="AA222" i="57"/>
  <c r="Y1160" i="54"/>
  <c r="Y1151" i="54"/>
  <c r="X110" i="56"/>
  <c r="X121" i="56"/>
  <c r="Y591" i="54"/>
  <c r="R187" i="22" s="1"/>
  <c r="W651" i="54"/>
  <c r="D205" i="22" s="1"/>
  <c r="X1199" i="56"/>
  <c r="X1196" i="56"/>
  <c r="Z716" i="40"/>
  <c r="X220" i="22" s="1"/>
  <c r="X192" i="40"/>
  <c r="J70" i="22" s="1"/>
  <c r="AA145" i="58"/>
  <c r="AI49" i="22" s="1"/>
  <c r="Y25" i="40"/>
  <c r="Q17" i="22" s="1"/>
  <c r="Y575" i="54"/>
  <c r="R179" i="22" s="1"/>
  <c r="W777" i="54"/>
  <c r="D231" i="22" s="1"/>
  <c r="X648" i="56"/>
  <c r="L202" i="22" s="1"/>
  <c r="AA380" i="54"/>
  <c r="AA376" i="54"/>
  <c r="AF134" i="22" s="1"/>
  <c r="W799" i="56"/>
  <c r="E235" i="22" s="1"/>
  <c r="X144" i="58"/>
  <c r="X153" i="58"/>
  <c r="Y714" i="58"/>
  <c r="U218" i="22" s="1"/>
  <c r="Z640" i="56"/>
  <c r="Y52" i="56"/>
  <c r="Y63" i="56"/>
  <c r="Y296" i="58"/>
  <c r="U110" i="22" s="1"/>
  <c r="Y331" i="58"/>
  <c r="Y324" i="58"/>
  <c r="W471" i="57"/>
  <c r="F141" i="22" s="1"/>
  <c r="X170" i="56"/>
  <c r="L59" i="22" s="1"/>
  <c r="Y236" i="57"/>
  <c r="T88" i="22" s="1"/>
  <c r="W1025" i="56"/>
  <c r="E262" i="22" s="1"/>
  <c r="W373" i="56"/>
  <c r="E131" i="22" s="1"/>
  <c r="W510" i="57"/>
  <c r="F150" i="22" s="1"/>
  <c r="W241" i="56"/>
  <c r="W232" i="56"/>
  <c r="Z475" i="40"/>
  <c r="X145" i="22" s="1"/>
  <c r="AA614" i="56"/>
  <c r="AG195" i="22" s="1"/>
  <c r="AA350" i="57"/>
  <c r="AH125" i="22" s="1"/>
  <c r="AA215" i="54"/>
  <c r="AF78" i="22" s="1"/>
  <c r="W1021" i="56"/>
  <c r="E259" i="22" s="1"/>
  <c r="X234" i="54"/>
  <c r="K86" i="22" s="1"/>
  <c r="Z170" i="54"/>
  <c r="Y59" i="22" s="1"/>
  <c r="W1022" i="58"/>
  <c r="G260" i="22" s="1"/>
  <c r="W169" i="58"/>
  <c r="G58" i="22" s="1"/>
  <c r="X811" i="54"/>
  <c r="K247" i="22" s="1"/>
  <c r="Z219" i="58"/>
  <c r="AB82" i="22" s="1"/>
  <c r="W478" i="58"/>
  <c r="Z60" i="58"/>
  <c r="AB28" i="22" s="1"/>
  <c r="X376" i="54"/>
  <c r="K134" i="22" s="1"/>
  <c r="X380" i="54"/>
  <c r="AA20" i="54"/>
  <c r="AF12" i="22" s="1"/>
  <c r="AT55" i="22" s="1"/>
  <c r="AT84" i="22" s="1"/>
  <c r="W173" i="57"/>
  <c r="F62" i="22" s="1"/>
  <c r="AA1160" i="57"/>
  <c r="AA1151" i="57"/>
  <c r="W760" i="56"/>
  <c r="E226" i="22" s="1"/>
  <c r="AA775" i="56"/>
  <c r="AG229" i="22" s="1"/>
  <c r="AU129" i="22" s="1"/>
  <c r="Y112" i="57"/>
  <c r="T40" i="22" s="1"/>
  <c r="Y369" i="54"/>
  <c r="Z541" i="56"/>
  <c r="Z534" i="56"/>
  <c r="AA23" i="56"/>
  <c r="AG15" i="22" s="1"/>
  <c r="AU58" i="22" s="1"/>
  <c r="AA1009" i="56"/>
  <c r="AA1004" i="56"/>
  <c r="AA279" i="56"/>
  <c r="AG107" i="22" s="1"/>
  <c r="X577" i="54"/>
  <c r="K181" i="22" s="1"/>
  <c r="Y236" i="54"/>
  <c r="R88" i="22" s="1"/>
  <c r="W370" i="56"/>
  <c r="E128" i="22" s="1"/>
  <c r="X112" i="58"/>
  <c r="N40" i="22" s="1"/>
  <c r="W371" i="58"/>
  <c r="G129" i="22" s="1"/>
  <c r="Z574" i="58"/>
  <c r="AB178" i="22" s="1"/>
  <c r="X373" i="57"/>
  <c r="M131" i="22" s="1"/>
  <c r="Y279" i="54"/>
  <c r="R107" i="22" s="1"/>
  <c r="AA541" i="40"/>
  <c r="AA534" i="40"/>
  <c r="X238" i="54"/>
  <c r="K90" i="22" s="1"/>
  <c r="W192" i="58"/>
  <c r="G70" i="22" s="1"/>
  <c r="X212" i="54"/>
  <c r="K75" i="22" s="1"/>
  <c r="W468" i="56"/>
  <c r="E138" i="22" s="1"/>
  <c r="Z1176" i="40"/>
  <c r="X277" i="22" s="1"/>
  <c r="Z305" i="56"/>
  <c r="Z295" i="56"/>
  <c r="AA211" i="58"/>
  <c r="AA222" i="58"/>
  <c r="AA22" i="58"/>
  <c r="AI14" i="22" s="1"/>
  <c r="AW57" i="22" s="1"/>
  <c r="AW87" i="22" s="1"/>
  <c r="W297" i="54"/>
  <c r="D111" i="22" s="1"/>
  <c r="Z260" i="56"/>
  <c r="Z98" i="22" s="1"/>
  <c r="Y89" i="56"/>
  <c r="S33" i="22" s="1"/>
  <c r="Y175" i="54"/>
  <c r="R64" i="22" s="1"/>
  <c r="Z1004" i="54"/>
  <c r="Z1009" i="54"/>
  <c r="X799" i="54"/>
  <c r="K235" i="22" s="1"/>
  <c r="Y556" i="56"/>
  <c r="S168" i="22" s="1"/>
  <c r="X656" i="54"/>
  <c r="K210" i="22" s="1"/>
  <c r="X218" i="40"/>
  <c r="J81" i="22" s="1"/>
  <c r="W95" i="54"/>
  <c r="W86" i="54"/>
  <c r="X566" i="58"/>
  <c r="N174" i="22" s="1"/>
  <c r="AA297" i="56"/>
  <c r="AG111" i="22" s="1"/>
  <c r="AA211" i="56"/>
  <c r="AA222" i="56"/>
  <c r="Y1021" i="54"/>
  <c r="R259" i="22" s="1"/>
  <c r="Y822" i="58"/>
  <c r="Y798" i="58"/>
  <c r="Z178" i="58"/>
  <c r="Z167" i="58"/>
  <c r="X235" i="58"/>
  <c r="N87" i="22" s="1"/>
  <c r="X218" i="58"/>
  <c r="N81" i="22" s="1"/>
  <c r="X264" i="58"/>
  <c r="X254" i="58"/>
  <c r="X215" i="40"/>
  <c r="J78" i="22" s="1"/>
  <c r="Y92" i="54"/>
  <c r="R36" i="22" s="1"/>
  <c r="Y1029" i="58"/>
  <c r="U266" i="22" s="1"/>
  <c r="AA90" i="58"/>
  <c r="AI34" i="22" s="1"/>
  <c r="Z998" i="58"/>
  <c r="Z995" i="58"/>
  <c r="Y650" i="58"/>
  <c r="U204" i="22" s="1"/>
  <c r="Y580" i="56"/>
  <c r="Y573" i="56"/>
  <c r="Z89" i="54"/>
  <c r="Y33" i="22" s="1"/>
  <c r="X114" i="56"/>
  <c r="L42" i="22" s="1"/>
  <c r="Y91" i="57"/>
  <c r="T35" i="22" s="1"/>
  <c r="AA326" i="57"/>
  <c r="AH120" i="22" s="1"/>
  <c r="Z189" i="54"/>
  <c r="Y67" i="22" s="1"/>
  <c r="X807" i="54"/>
  <c r="K243" i="22" s="1"/>
  <c r="AA592" i="40"/>
  <c r="AE188" i="22" s="1"/>
  <c r="Y546" i="54"/>
  <c r="R162" i="22" s="1"/>
  <c r="W619" i="58"/>
  <c r="W609" i="58"/>
  <c r="Y813" i="58"/>
  <c r="U249" i="22" s="1"/>
  <c r="Y510" i="56"/>
  <c r="S150" i="22" s="1"/>
  <c r="Y612" i="54"/>
  <c r="R193" i="22" s="1"/>
  <c r="X92" i="54"/>
  <c r="K36" i="22" s="1"/>
  <c r="Z576" i="58"/>
  <c r="AB180" i="22" s="1"/>
  <c r="X995" i="56"/>
  <c r="X998" i="56"/>
  <c r="Z112" i="54"/>
  <c r="Y40" i="22" s="1"/>
  <c r="Z812" i="57"/>
  <c r="AA248" i="22" s="1"/>
  <c r="Z652" i="54"/>
  <c r="Y206" i="22" s="1"/>
  <c r="X1019" i="56"/>
  <c r="L257" i="22" s="1"/>
  <c r="AA590" i="40"/>
  <c r="AE186" i="22" s="1"/>
  <c r="W118" i="58"/>
  <c r="G46" i="22" s="1"/>
  <c r="AA174" i="58"/>
  <c r="AI63" i="22" s="1"/>
  <c r="AA612" i="56"/>
  <c r="AG193" i="22" s="1"/>
  <c r="X276" i="57"/>
  <c r="M104" i="22" s="1"/>
  <c r="AA215" i="56"/>
  <c r="AG78" i="22" s="1"/>
  <c r="Y171" i="57"/>
  <c r="T60" i="22" s="1"/>
  <c r="X574" i="58"/>
  <c r="N178" i="22" s="1"/>
  <c r="Z172" i="56"/>
  <c r="Z61" i="22" s="1"/>
  <c r="Z193" i="56"/>
  <c r="Z71" i="22" s="1"/>
  <c r="Y547" i="56"/>
  <c r="S163" i="22" s="1"/>
  <c r="AA1026" i="54"/>
  <c r="AF263" i="22" s="1"/>
  <c r="Z1028" i="58"/>
  <c r="AB265" i="22" s="1"/>
  <c r="AA1026" i="56"/>
  <c r="AG263" i="22" s="1"/>
  <c r="W649" i="54"/>
  <c r="D203" i="22" s="1"/>
  <c r="Z776" i="56"/>
  <c r="Z230" i="22" s="1"/>
  <c r="X780" i="54"/>
  <c r="X774" i="54"/>
  <c r="AA325" i="58"/>
  <c r="AI119" i="22" s="1"/>
  <c r="AW71" i="22" s="1"/>
  <c r="W371" i="40"/>
  <c r="C129" i="22" s="1"/>
  <c r="Y777" i="57"/>
  <c r="T231" i="22" s="1"/>
  <c r="Y472" i="57"/>
  <c r="T142" i="22" s="1"/>
  <c r="W478" i="57"/>
  <c r="W802" i="54"/>
  <c r="D238" i="22" s="1"/>
  <c r="AA653" i="57"/>
  <c r="AH207" i="22" s="1"/>
  <c r="Z274" i="54"/>
  <c r="Y102" i="22" s="1"/>
  <c r="W172" i="56"/>
  <c r="E61" i="22" s="1"/>
  <c r="Y193" i="56"/>
  <c r="S71" i="22" s="1"/>
  <c r="X380" i="58"/>
  <c r="X376" i="58"/>
  <c r="N134" i="22" s="1"/>
  <c r="X511" i="56"/>
  <c r="L151" i="22" s="1"/>
  <c r="Y471" i="58"/>
  <c r="U141" i="22" s="1"/>
  <c r="Y217" i="58"/>
  <c r="U80" i="22" s="1"/>
  <c r="W576" i="40"/>
  <c r="C180" i="22" s="1"/>
  <c r="AA776" i="54"/>
  <c r="AF230" i="22" s="1"/>
  <c r="AT130" i="22" s="1"/>
  <c r="X173" i="56"/>
  <c r="L62" i="22" s="1"/>
  <c r="X566" i="54"/>
  <c r="K174" i="22" s="1"/>
  <c r="AA1174" i="57"/>
  <c r="AA1180" i="57"/>
  <c r="Z59" i="54"/>
  <c r="Y27" i="22" s="1"/>
  <c r="Y273" i="54"/>
  <c r="Y282" i="54"/>
  <c r="Y470" i="57"/>
  <c r="T140" i="22" s="1"/>
  <c r="Y110" i="58"/>
  <c r="Y121" i="58"/>
  <c r="X573" i="54"/>
  <c r="X580" i="54"/>
  <c r="X640" i="56"/>
  <c r="W1175" i="57"/>
  <c r="F276" i="22" s="1"/>
  <c r="W372" i="40"/>
  <c r="C130" i="22" s="1"/>
  <c r="Y511" i="56"/>
  <c r="S151" i="22" s="1"/>
  <c r="W117" i="56"/>
  <c r="E45" i="22" s="1"/>
  <c r="X1026" i="54"/>
  <c r="K263" i="22" s="1"/>
  <c r="W238" i="57"/>
  <c r="F90" i="22" s="1"/>
  <c r="AA191" i="54"/>
  <c r="AF69" i="22" s="1"/>
  <c r="W1176" i="56"/>
  <c r="E277" i="22" s="1"/>
  <c r="X711" i="54"/>
  <c r="K215" i="22" s="1"/>
  <c r="Z117" i="56"/>
  <c r="Z45" i="22" s="1"/>
  <c r="X114" i="54"/>
  <c r="K42" i="22" s="1"/>
  <c r="X380" i="56"/>
  <c r="X376" i="56"/>
  <c r="L134" i="22" s="1"/>
  <c r="AA194" i="54"/>
  <c r="AF72" i="22" s="1"/>
  <c r="AA566" i="58"/>
  <c r="AI174" i="22" s="1"/>
  <c r="CE96" i="22" s="1"/>
  <c r="AW114" i="22"/>
  <c r="Y147" i="56"/>
  <c r="S51" i="22" s="1"/>
  <c r="Y150" i="56"/>
  <c r="S54" i="22" s="1"/>
  <c r="X19" i="56"/>
  <c r="L11" i="22" s="1"/>
  <c r="Y234" i="58"/>
  <c r="U86" i="22" s="1"/>
  <c r="Y544" i="56"/>
  <c r="Y551" i="56"/>
  <c r="Z512" i="57"/>
  <c r="AA152" i="22" s="1"/>
  <c r="X278" i="40"/>
  <c r="J106" i="22" s="1"/>
  <c r="Z372" i="54"/>
  <c r="Y130" i="22" s="1"/>
  <c r="X173" i="54"/>
  <c r="K62" i="22" s="1"/>
  <c r="X1180" i="58"/>
  <c r="X1174" i="58"/>
  <c r="Y653" i="58"/>
  <c r="U207" i="22" s="1"/>
  <c r="W469" i="40"/>
  <c r="C139" i="22" s="1"/>
  <c r="X512" i="56"/>
  <c r="L152" i="22" s="1"/>
  <c r="AA23" i="40"/>
  <c r="AE15" i="22" s="1"/>
  <c r="AS58" i="22" s="1"/>
  <c r="AA370" i="56"/>
  <c r="AG128" i="22" s="1"/>
  <c r="X713" i="54"/>
  <c r="K217" i="22" s="1"/>
  <c r="AA774" i="54"/>
  <c r="AA780" i="54"/>
  <c r="W475" i="40"/>
  <c r="C145" i="22" s="1"/>
  <c r="Z92" i="58"/>
  <c r="AB36" i="22" s="1"/>
  <c r="Y647" i="56"/>
  <c r="Y660" i="56"/>
  <c r="W813" i="56"/>
  <c r="E249" i="22" s="1"/>
  <c r="W370" i="54"/>
  <c r="D128" i="22" s="1"/>
  <c r="X1029" i="54"/>
  <c r="K266" i="22" s="1"/>
  <c r="AA255" i="58"/>
  <c r="AI93" i="22" s="1"/>
  <c r="Z53" i="57"/>
  <c r="AA21" i="22" s="1"/>
  <c r="AA512" i="57"/>
  <c r="AH152" i="22" s="1"/>
  <c r="W114" i="56"/>
  <c r="E42" i="22" s="1"/>
  <c r="X57" i="56"/>
  <c r="L25" i="22" s="1"/>
  <c r="Z656" i="56"/>
  <c r="Z210" i="22" s="1"/>
  <c r="Z298" i="54"/>
  <c r="Y112" i="22" s="1"/>
  <c r="X640" i="54"/>
  <c r="AA275" i="56"/>
  <c r="AG103" i="22" s="1"/>
  <c r="AA92" i="57"/>
  <c r="AH36" i="22" s="1"/>
  <c r="Y26" i="58"/>
  <c r="U18" i="22" s="1"/>
  <c r="Y29" i="58"/>
  <c r="X214" i="56"/>
  <c r="L77" i="22" s="1"/>
  <c r="Z535" i="56"/>
  <c r="Z155" i="22" s="1"/>
  <c r="AA21" i="54"/>
  <c r="AF13" i="22" s="1"/>
  <c r="AT56" i="22" s="1"/>
  <c r="AA63" i="54"/>
  <c r="AA52" i="54"/>
  <c r="Z653" i="54"/>
  <c r="Y207" i="22" s="1"/>
  <c r="Z812" i="56"/>
  <c r="Z248" i="22" s="1"/>
  <c r="W1151" i="54"/>
  <c r="W1160" i="54"/>
  <c r="Y172" i="54"/>
  <c r="R61" i="22" s="1"/>
  <c r="W719" i="54"/>
  <c r="D223" i="22" s="1"/>
  <c r="Z353" i="54"/>
  <c r="Z348" i="54"/>
  <c r="AA116" i="54"/>
  <c r="AF44" i="22" s="1"/>
  <c r="X91" i="54"/>
  <c r="K35" i="22" s="1"/>
  <c r="Z90" i="58"/>
  <c r="AB34" i="22" s="1"/>
  <c r="Y813" i="56"/>
  <c r="S249" i="22" s="1"/>
  <c r="Z1174" i="54"/>
  <c r="Z1180" i="54"/>
  <c r="X538" i="58"/>
  <c r="N158" i="22" s="1"/>
  <c r="Z23" i="56"/>
  <c r="Z15" i="22" s="1"/>
  <c r="Y25" i="54"/>
  <c r="R17" i="22" s="1"/>
  <c r="AA371" i="57"/>
  <c r="AH129" i="22" s="1"/>
  <c r="BC16" i="22" s="1"/>
  <c r="X261" i="57"/>
  <c r="M99" i="22" s="1"/>
  <c r="X536" i="56"/>
  <c r="L156" i="22" s="1"/>
  <c r="W257" i="56"/>
  <c r="E95" i="22" s="1"/>
  <c r="W20" i="58"/>
  <c r="G12" i="22" s="1"/>
  <c r="W800" i="56"/>
  <c r="E236" i="22" s="1"/>
  <c r="X472" i="40"/>
  <c r="J142" i="22" s="1"/>
  <c r="Y473" i="54"/>
  <c r="R143" i="22" s="1"/>
  <c r="X297" i="56"/>
  <c r="L111" i="22" s="1"/>
  <c r="X537" i="56"/>
  <c r="L157" i="22" s="1"/>
  <c r="Y538" i="54"/>
  <c r="R158" i="22" s="1"/>
  <c r="Z376" i="56"/>
  <c r="Z134" i="22" s="1"/>
  <c r="Z380" i="56"/>
  <c r="AA803" i="58"/>
  <c r="AI239" i="22" s="1"/>
  <c r="AA146" i="56"/>
  <c r="AG50" i="22" s="1"/>
  <c r="Z282" i="56"/>
  <c r="Z273" i="56"/>
  <c r="AA611" i="58"/>
  <c r="AI192" i="22" s="1"/>
  <c r="W801" i="54"/>
  <c r="D237" i="22" s="1"/>
  <c r="Y719" i="58"/>
  <c r="U223" i="22" s="1"/>
  <c r="Z822" i="58"/>
  <c r="Z798" i="58"/>
  <c r="W144" i="54"/>
  <c r="W153" i="54"/>
  <c r="Z775" i="56"/>
  <c r="Z229" i="22" s="1"/>
  <c r="Z194" i="57"/>
  <c r="AA72" i="22" s="1"/>
  <c r="W650" i="56"/>
  <c r="E204" i="22" s="1"/>
  <c r="W512" i="56"/>
  <c r="E152" i="22" s="1"/>
  <c r="AA90" i="54"/>
  <c r="AF34" i="22" s="1"/>
  <c r="Y148" i="54"/>
  <c r="R52" i="22" s="1"/>
  <c r="AA475" i="40"/>
  <c r="AE145" i="22" s="1"/>
  <c r="AA807" i="56"/>
  <c r="AG243" i="22" s="1"/>
  <c r="Z300" i="56"/>
  <c r="Z114" i="22" s="1"/>
  <c r="AA88" i="58"/>
  <c r="AI32" i="22" s="1"/>
  <c r="W570" i="58"/>
  <c r="W564" i="58"/>
  <c r="AA112" i="57"/>
  <c r="AH40" i="22" s="1"/>
  <c r="X145" i="56"/>
  <c r="L49" i="22" s="1"/>
  <c r="Y1018" i="54"/>
  <c r="Y1035" i="54"/>
  <c r="X326" i="57"/>
  <c r="M120" i="22" s="1"/>
  <c r="X564" i="57"/>
  <c r="X570" i="57"/>
  <c r="X715" i="58"/>
  <c r="N219" i="22" s="1"/>
  <c r="W534" i="40"/>
  <c r="W541" i="40"/>
  <c r="X232" i="58"/>
  <c r="X241" i="58"/>
  <c r="Y1153" i="54"/>
  <c r="R270" i="22" s="1"/>
  <c r="BI104" i="22" s="1"/>
  <c r="AU104" i="22" s="1"/>
  <c r="X512" i="54"/>
  <c r="K152" i="22" s="1"/>
  <c r="W18" i="56"/>
  <c r="Y583" i="58"/>
  <c r="U183" i="22" s="1"/>
  <c r="Z590" i="56"/>
  <c r="Z186" i="22" s="1"/>
  <c r="X651" i="54"/>
  <c r="K205" i="22" s="1"/>
  <c r="Z1154" i="56"/>
  <c r="Z271" i="22" s="1"/>
  <c r="BQ105" i="22" s="1"/>
  <c r="Y175" i="58"/>
  <c r="U64" i="22" s="1"/>
  <c r="AA216" i="56"/>
  <c r="AG79" i="22" s="1"/>
  <c r="Y812" i="56"/>
  <c r="S248" i="22" s="1"/>
  <c r="Y90" i="57"/>
  <c r="T34" i="22" s="1"/>
  <c r="X1026" i="56"/>
  <c r="L263" i="22" s="1"/>
  <c r="AA59" i="54"/>
  <c r="AF27" i="22" s="1"/>
  <c r="AT29" i="22" s="1"/>
  <c r="Y211" i="57"/>
  <c r="Y222" i="57"/>
  <c r="W649" i="56"/>
  <c r="E203" i="22" s="1"/>
  <c r="Z1020" i="57"/>
  <c r="AA258" i="22" s="1"/>
  <c r="AA474" i="58"/>
  <c r="AI144" i="22" s="1"/>
  <c r="Z327" i="54"/>
  <c r="Y121" i="22" s="1"/>
  <c r="W1009" i="56"/>
  <c r="W1004" i="56"/>
  <c r="Z264" i="56"/>
  <c r="Z254" i="56"/>
  <c r="Z714" i="40"/>
  <c r="X218" i="22" s="1"/>
  <c r="Y537" i="56"/>
  <c r="S157" i="22" s="1"/>
  <c r="X610" i="54"/>
  <c r="K191" i="22" s="1"/>
  <c r="X175" i="54"/>
  <c r="K64" i="22" s="1"/>
  <c r="X58" i="56"/>
  <c r="L26" i="22" s="1"/>
  <c r="Z799" i="54"/>
  <c r="Y235" i="22" s="1"/>
  <c r="X808" i="56"/>
  <c r="L244" i="22" s="1"/>
  <c r="Z798" i="56"/>
  <c r="Z822" i="56"/>
  <c r="Z373" i="58"/>
  <c r="AB131" i="22" s="1"/>
  <c r="AA716" i="56"/>
  <c r="AG220" i="22" s="1"/>
  <c r="AU141" i="22" s="1"/>
  <c r="Y567" i="54"/>
  <c r="R175" i="22" s="1"/>
  <c r="X803" i="54"/>
  <c r="K239" i="22" s="1"/>
  <c r="X60" i="56"/>
  <c r="L28" i="22" s="1"/>
  <c r="X812" i="54"/>
  <c r="K248" i="22" s="1"/>
  <c r="Z1029" i="54"/>
  <c r="Y266" i="22" s="1"/>
  <c r="AA88" i="54"/>
  <c r="AF32" i="22" s="1"/>
  <c r="X116" i="58"/>
  <c r="N44" i="22" s="1"/>
  <c r="Z371" i="54"/>
  <c r="Z469" i="57"/>
  <c r="AA139" i="22" s="1"/>
  <c r="Z776" i="57"/>
  <c r="AA230" i="22" s="1"/>
  <c r="Z575" i="54"/>
  <c r="Y179" i="22" s="1"/>
  <c r="Z471" i="40"/>
  <c r="X141" i="22" s="1"/>
  <c r="AA189" i="56"/>
  <c r="AG67" i="22" s="1"/>
  <c r="Z261" i="54"/>
  <c r="Y99" i="22" s="1"/>
  <c r="Y273" i="57"/>
  <c r="Y282" i="57"/>
  <c r="W718" i="58"/>
  <c r="G222" i="22" s="1"/>
  <c r="W508" i="56"/>
  <c r="E148" i="22" s="1"/>
  <c r="W114" i="54"/>
  <c r="D42" i="22" s="1"/>
  <c r="X536" i="54"/>
  <c r="K156" i="22" s="1"/>
  <c r="Y809" i="56"/>
  <c r="S245" i="22" s="1"/>
  <c r="Y302" i="57"/>
  <c r="T116" i="22" s="1"/>
  <c r="AA349" i="54"/>
  <c r="AF124" i="22" s="1"/>
  <c r="AT110" i="22" s="1"/>
  <c r="X192" i="56"/>
  <c r="L70" i="22" s="1"/>
  <c r="Y350" i="56"/>
  <c r="S125" i="22" s="1"/>
  <c r="Z256" i="58"/>
  <c r="AB94" i="22" s="1"/>
  <c r="X714" i="54"/>
  <c r="K218" i="22" s="1"/>
  <c r="Y776" i="57"/>
  <c r="T230" i="22" s="1"/>
  <c r="W305" i="58"/>
  <c r="W295" i="58"/>
  <c r="Z468" i="40"/>
  <c r="X138" i="22" s="1"/>
  <c r="X614" i="58"/>
  <c r="N195" i="22" s="1"/>
  <c r="Y722" i="56"/>
  <c r="Y709" i="56"/>
  <c r="Z90" i="56"/>
  <c r="Z34" i="22" s="1"/>
  <c r="W576" i="56"/>
  <c r="E180" i="22" s="1"/>
  <c r="Y169" i="54"/>
  <c r="R58" i="22" s="1"/>
  <c r="AA214" i="58"/>
  <c r="AI77" i="22" s="1"/>
  <c r="Y583" i="56"/>
  <c r="S183" i="22" s="1"/>
  <c r="Y1028" i="54"/>
  <c r="R265" i="22" s="1"/>
  <c r="W146" i="54"/>
  <c r="D50" i="22" s="1"/>
  <c r="Z718" i="54"/>
  <c r="Y222" i="22" s="1"/>
  <c r="Z325" i="58"/>
  <c r="AB119" i="22" s="1"/>
  <c r="Y194" i="56"/>
  <c r="S72" i="22" s="1"/>
  <c r="Y591" i="56"/>
  <c r="S187" i="22" s="1"/>
  <c r="Y274" i="54"/>
  <c r="R102" i="22" s="1"/>
  <c r="X475" i="56"/>
  <c r="L145" i="22" s="1"/>
  <c r="Z370" i="57"/>
  <c r="AA128" i="22" s="1"/>
  <c r="Z777" i="54"/>
  <c r="Y231" i="22" s="1"/>
  <c r="AA258" i="54"/>
  <c r="AF96" i="22" s="1"/>
  <c r="Y146" i="56"/>
  <c r="S50" i="22" s="1"/>
  <c r="W717" i="54"/>
  <c r="D221" i="22" s="1"/>
  <c r="AA574" i="56"/>
  <c r="AG178" i="22" s="1"/>
  <c r="BR94" i="22" s="1"/>
  <c r="X541" i="54"/>
  <c r="X534" i="54"/>
  <c r="W716" i="56"/>
  <c r="E220" i="22" s="1"/>
  <c r="Y299" i="56"/>
  <c r="S113" i="22" s="1"/>
  <c r="AA717" i="56"/>
  <c r="AG221" i="22" s="1"/>
  <c r="AU142" i="22" s="1"/>
  <c r="AA259" i="54"/>
  <c r="AF97" i="22" s="1"/>
  <c r="W580" i="56"/>
  <c r="W573" i="56"/>
  <c r="X804" i="58"/>
  <c r="N240" i="22" s="1"/>
  <c r="Z214" i="54"/>
  <c r="Y77" i="22" s="1"/>
  <c r="Z718" i="56"/>
  <c r="Z222" i="22" s="1"/>
  <c r="AA194" i="56"/>
  <c r="AG72" i="22" s="1"/>
  <c r="W592" i="56"/>
  <c r="E188" i="22" s="1"/>
  <c r="Z544" i="58"/>
  <c r="Z551" i="58"/>
  <c r="X615" i="54"/>
  <c r="K196" i="22" s="1"/>
  <c r="Z150" i="56"/>
  <c r="Z54" i="22" s="1"/>
  <c r="Z147" i="56"/>
  <c r="Z51" i="22" s="1"/>
  <c r="AA238" i="56"/>
  <c r="AG90" i="22" s="1"/>
  <c r="Y470" i="58"/>
  <c r="U140" i="22" s="1"/>
  <c r="X1151" i="40"/>
  <c r="X1160" i="40"/>
  <c r="Z776" i="54"/>
  <c r="Y230" i="22" s="1"/>
  <c r="W167" i="56"/>
  <c r="W178" i="56"/>
  <c r="X570" i="56"/>
  <c r="X564" i="56"/>
  <c r="X555" i="54"/>
  <c r="K167" i="22" s="1"/>
  <c r="W24" i="54"/>
  <c r="D16" i="22" s="1"/>
  <c r="W57" i="56"/>
  <c r="E25" i="22" s="1"/>
  <c r="AA804" i="56"/>
  <c r="AG240" i="22" s="1"/>
  <c r="AA798" i="56"/>
  <c r="AA822" i="56"/>
  <c r="W472" i="40"/>
  <c r="C142" i="22" s="1"/>
  <c r="Y276" i="56"/>
  <c r="S104" i="22" s="1"/>
  <c r="Y171" i="58"/>
  <c r="U60" i="22" s="1"/>
  <c r="Z1186" i="56"/>
  <c r="Z1183" i="56"/>
  <c r="X238" i="58"/>
  <c r="N90" i="22" s="1"/>
  <c r="X371" i="56"/>
  <c r="L129" i="22" s="1"/>
  <c r="Y117" i="58"/>
  <c r="U45" i="22" s="1"/>
  <c r="W369" i="58"/>
  <c r="X636" i="58"/>
  <c r="X710" i="56"/>
  <c r="L214" i="22" s="1"/>
  <c r="W1022" i="40"/>
  <c r="C260" i="22" s="1"/>
  <c r="X583" i="56"/>
  <c r="L183" i="22" s="1"/>
  <c r="W193" i="54"/>
  <c r="D71" i="22" s="1"/>
  <c r="Z194" i="54"/>
  <c r="Y72" i="22" s="1"/>
  <c r="Z174" i="58"/>
  <c r="AB63" i="22" s="1"/>
  <c r="W369" i="54"/>
  <c r="Z375" i="56"/>
  <c r="Z133" i="22" s="1"/>
  <c r="AA800" i="54"/>
  <c r="AF236" i="22" s="1"/>
  <c r="Y21" i="56"/>
  <c r="S13" i="22" s="1"/>
  <c r="W374" i="58"/>
  <c r="G132" i="22" s="1"/>
  <c r="AA473" i="56"/>
  <c r="AG143" i="22" s="1"/>
  <c r="W719" i="40"/>
  <c r="C223" i="22" s="1"/>
  <c r="Z189" i="58"/>
  <c r="AB67" i="22" s="1"/>
  <c r="Y1190" i="56"/>
  <c r="Y1193" i="56"/>
  <c r="Y575" i="57"/>
  <c r="T179" i="22" s="1"/>
  <c r="W807" i="58"/>
  <c r="G243" i="22" s="1"/>
  <c r="Z114" i="54"/>
  <c r="Y42" i="22" s="1"/>
  <c r="Z145" i="56"/>
  <c r="Z49" i="22" s="1"/>
  <c r="W261" i="54"/>
  <c r="D99" i="22" s="1"/>
  <c r="Y146" i="54"/>
  <c r="R50" i="22" s="1"/>
  <c r="Y472" i="40"/>
  <c r="Q142" i="22" s="1"/>
  <c r="X238" i="56"/>
  <c r="L90" i="22" s="1"/>
  <c r="W192" i="54"/>
  <c r="D70" i="22" s="1"/>
  <c r="X24" i="58"/>
  <c r="N16" i="22" s="1"/>
  <c r="Y256" i="56"/>
  <c r="S94" i="22" s="1"/>
  <c r="Z511" i="56"/>
  <c r="Z151" i="22" s="1"/>
  <c r="Z236" i="56"/>
  <c r="Z88" i="22" s="1"/>
  <c r="W467" i="56"/>
  <c r="Y718" i="57"/>
  <c r="T222" i="22" s="1"/>
  <c r="X149" i="56"/>
  <c r="L53" i="22" s="1"/>
  <c r="AA274" i="56"/>
  <c r="AG102" i="22" s="1"/>
  <c r="Y590" i="54"/>
  <c r="R186" i="22" s="1"/>
  <c r="W170" i="56"/>
  <c r="E59" i="22" s="1"/>
  <c r="Y776" i="56"/>
  <c r="S230" i="22" s="1"/>
  <c r="W258" i="56"/>
  <c r="E96" i="22" s="1"/>
  <c r="Y565" i="58"/>
  <c r="U173" i="22" s="1"/>
  <c r="Y802" i="56"/>
  <c r="S238" i="22" s="1"/>
  <c r="Y218" i="56"/>
  <c r="S81" i="22" s="1"/>
  <c r="Y612" i="56"/>
  <c r="S193" i="22" s="1"/>
  <c r="Z148" i="56"/>
  <c r="Z52" i="22" s="1"/>
  <c r="W29" i="40"/>
  <c r="W26" i="40"/>
  <c r="C18" i="22" s="1"/>
  <c r="Z52" i="56"/>
  <c r="Z63" i="56"/>
  <c r="W558" i="54"/>
  <c r="D170" i="22" s="1"/>
  <c r="W167" i="57"/>
  <c r="W178" i="57"/>
  <c r="Z804" i="56"/>
  <c r="Z240" i="22" s="1"/>
  <c r="AA656" i="56"/>
  <c r="AG210" i="22" s="1"/>
  <c r="AA23" i="58"/>
  <c r="AI15" i="22" s="1"/>
  <c r="AW58" i="22" s="1"/>
  <c r="Z26" i="54"/>
  <c r="Y18" i="22" s="1"/>
  <c r="Z29" i="54"/>
  <c r="Z1155" i="57"/>
  <c r="AA272" i="22" s="1"/>
  <c r="BX106" i="22" s="1"/>
  <c r="Y478" i="58"/>
  <c r="X468" i="58"/>
  <c r="N138" i="22" s="1"/>
  <c r="AA58" i="56"/>
  <c r="AG26" i="22" s="1"/>
  <c r="Y813" i="54"/>
  <c r="R249" i="22" s="1"/>
  <c r="X299" i="56"/>
  <c r="L113" i="22" s="1"/>
  <c r="X538" i="56"/>
  <c r="L158" i="22" s="1"/>
  <c r="X255" i="56"/>
  <c r="L93" i="22" s="1"/>
  <c r="Z650" i="54"/>
  <c r="Y204" i="22" s="1"/>
  <c r="Y60" i="56"/>
  <c r="S28" i="22" s="1"/>
  <c r="W536" i="56"/>
  <c r="E156" i="22" s="1"/>
  <c r="X213" i="56"/>
  <c r="L76" i="22" s="1"/>
  <c r="W169" i="54"/>
  <c r="D58" i="22" s="1"/>
  <c r="AA813" i="56"/>
  <c r="AG249" i="22" s="1"/>
  <c r="X218" i="57"/>
  <c r="M81" i="22" s="1"/>
  <c r="X590" i="56"/>
  <c r="L186" i="22" s="1"/>
  <c r="W804" i="40"/>
  <c r="C240" i="22" s="1"/>
  <c r="W255" i="56"/>
  <c r="E93" i="22" s="1"/>
  <c r="Z353" i="56"/>
  <c r="Z348" i="56"/>
  <c r="W377" i="56"/>
  <c r="E135" i="22" s="1"/>
  <c r="AU114" i="22"/>
  <c r="AA566" i="56"/>
  <c r="AG174" i="22" s="1"/>
  <c r="BQ96" i="22" s="1"/>
  <c r="Z557" i="54"/>
  <c r="Y169" i="22" s="1"/>
  <c r="X801" i="54"/>
  <c r="K237" i="22" s="1"/>
  <c r="Z275" i="54"/>
  <c r="Y103" i="22" s="1"/>
  <c r="X278" i="56"/>
  <c r="L106" i="22" s="1"/>
  <c r="AA473" i="54"/>
  <c r="AF143" i="22" s="1"/>
  <c r="AA60" i="58"/>
  <c r="AI28" i="22" s="1"/>
  <c r="AW28" i="22" s="1"/>
  <c r="X801" i="56"/>
  <c r="L237" i="22" s="1"/>
  <c r="Z257" i="56"/>
  <c r="Z95" i="22" s="1"/>
  <c r="Y1004" i="54"/>
  <c r="Y1009" i="54"/>
  <c r="AA537" i="58"/>
  <c r="AI157" i="22" s="1"/>
  <c r="CB96" i="22" s="1"/>
  <c r="Y212" i="58"/>
  <c r="U75" i="22" s="1"/>
  <c r="Y610" i="54"/>
  <c r="R191" i="22" s="1"/>
  <c r="AA475" i="56"/>
  <c r="AG145" i="22" s="1"/>
  <c r="W577" i="56"/>
  <c r="E181" i="22" s="1"/>
  <c r="X555" i="57"/>
  <c r="M167" i="22" s="1"/>
  <c r="AA574" i="57"/>
  <c r="AH178" i="22" s="1"/>
  <c r="BY94" i="22" s="1"/>
  <c r="W1183" i="56"/>
  <c r="W1186" i="56"/>
  <c r="AA636" i="56"/>
  <c r="Y657" i="56"/>
  <c r="S211" i="22" s="1"/>
  <c r="AA713" i="56"/>
  <c r="AG217" i="22" s="1"/>
  <c r="AU138" i="22" s="1"/>
  <c r="AA193" i="40"/>
  <c r="AE71" i="22" s="1"/>
  <c r="Z331" i="58"/>
  <c r="Z324" i="58"/>
  <c r="W557" i="57"/>
  <c r="F169" i="22" s="1"/>
  <c r="W1019" i="58"/>
  <c r="G257" i="22" s="1"/>
  <c r="X56" i="56"/>
  <c r="L24" i="22" s="1"/>
  <c r="Y52" i="58"/>
  <c r="Y63" i="58"/>
  <c r="W274" i="54"/>
  <c r="D102" i="22" s="1"/>
  <c r="X713" i="56"/>
  <c r="L217" i="22" s="1"/>
  <c r="W60" i="56"/>
  <c r="E28" i="22" s="1"/>
  <c r="Z471" i="56"/>
  <c r="Z141" i="22" s="1"/>
  <c r="W713" i="56"/>
  <c r="E217" i="22" s="1"/>
  <c r="X612" i="57"/>
  <c r="M193" i="22" s="1"/>
  <c r="Y111" i="56"/>
  <c r="S39" i="22" s="1"/>
  <c r="Z652" i="57"/>
  <c r="AA206" i="22" s="1"/>
  <c r="X324" i="56"/>
  <c r="X331" i="56"/>
  <c r="AA570" i="57"/>
  <c r="AA564" i="57"/>
  <c r="Z472" i="54"/>
  <c r="Y142" i="22" s="1"/>
  <c r="Z325" i="57"/>
  <c r="AA119" i="22" s="1"/>
  <c r="Y1029" i="56"/>
  <c r="S266" i="22" s="1"/>
  <c r="W712" i="54"/>
  <c r="D216" i="22" s="1"/>
  <c r="Z591" i="54"/>
  <c r="Y187" i="22" s="1"/>
  <c r="AA655" i="56"/>
  <c r="AG209" i="22" s="1"/>
  <c r="X112" i="57"/>
  <c r="M40" i="22" s="1"/>
  <c r="Z472" i="40"/>
  <c r="X142" i="22" s="1"/>
  <c r="Y546" i="56"/>
  <c r="S162" i="22" s="1"/>
  <c r="AA610" i="58"/>
  <c r="AI191" i="22" s="1"/>
  <c r="AA813" i="58"/>
  <c r="AI249" i="22" s="1"/>
  <c r="W298" i="54"/>
  <c r="D112" i="22" s="1"/>
  <c r="Y114" i="56"/>
  <c r="S42" i="22" s="1"/>
  <c r="Y298" i="57"/>
  <c r="T112" i="22" s="1"/>
  <c r="Y566" i="40"/>
  <c r="AA471" i="57"/>
  <c r="AH141" i="22" s="1"/>
  <c r="Y1035" i="57"/>
  <c r="Y1018" i="57"/>
  <c r="W648" i="56"/>
  <c r="E202" i="22" s="1"/>
  <c r="X1021" i="58"/>
  <c r="N259" i="22" s="1"/>
  <c r="W146" i="57"/>
  <c r="F50" i="22" s="1"/>
  <c r="X1175" i="57"/>
  <c r="M276" i="22" s="1"/>
  <c r="Z259" i="56"/>
  <c r="Z97" i="22" s="1"/>
  <c r="Z545" i="54"/>
  <c r="Y161" i="22" s="1"/>
  <c r="X657" i="56"/>
  <c r="L211" i="22" s="1"/>
  <c r="Y236" i="58"/>
  <c r="U88" i="22" s="1"/>
  <c r="W592" i="58"/>
  <c r="G188" i="22" s="1"/>
  <c r="Z760" i="54"/>
  <c r="Y226" i="22" s="1"/>
  <c r="Z113" i="58"/>
  <c r="AB41" i="22" s="1"/>
  <c r="Y55" i="57"/>
  <c r="T23" i="22" s="1"/>
  <c r="Z299" i="58"/>
  <c r="AB113" i="22" s="1"/>
  <c r="X254" i="56"/>
  <c r="X264" i="56"/>
  <c r="X55" i="56"/>
  <c r="L23" i="22" s="1"/>
  <c r="Z171" i="56"/>
  <c r="Z60" i="22" s="1"/>
  <c r="AA349" i="56"/>
  <c r="AG124" i="22" s="1"/>
  <c r="AU110" i="22" s="1"/>
  <c r="Y213" i="54"/>
  <c r="R76" i="22" s="1"/>
  <c r="Z277" i="56"/>
  <c r="Z105" i="22" s="1"/>
  <c r="AA121" i="56"/>
  <c r="AA110" i="56"/>
  <c r="X1021" i="57"/>
  <c r="M259" i="22" s="1"/>
  <c r="X547" i="54"/>
  <c r="K163" i="22" s="1"/>
  <c r="Y325" i="58"/>
  <c r="U119" i="22" s="1"/>
  <c r="AA145" i="56"/>
  <c r="AG49" i="22" s="1"/>
  <c r="W469" i="56"/>
  <c r="E139" i="22" s="1"/>
  <c r="AA536" i="56"/>
  <c r="AG156" i="22" s="1"/>
  <c r="BN95" i="22" s="1"/>
  <c r="W88" i="54"/>
  <c r="D32" i="22" s="1"/>
  <c r="X471" i="40"/>
  <c r="J141" i="22" s="1"/>
  <c r="Y537" i="58"/>
  <c r="U157" i="22" s="1"/>
  <c r="AA301" i="56"/>
  <c r="AG115" i="22" s="1"/>
  <c r="Z570" i="56"/>
  <c r="Z564" i="56"/>
  <c r="W591" i="54"/>
  <c r="D187" i="22" s="1"/>
  <c r="Z255" i="58"/>
  <c r="AB93" i="22" s="1"/>
  <c r="W653" i="56"/>
  <c r="E207" i="22" s="1"/>
  <c r="AA636" i="57"/>
  <c r="AA53" i="56"/>
  <c r="AG21" i="22" s="1"/>
  <c r="AU22" i="22" s="1"/>
  <c r="AU79" i="22" s="1"/>
  <c r="Y118" i="56"/>
  <c r="S46" i="22" s="1"/>
  <c r="W722" i="58"/>
  <c r="W709" i="58"/>
  <c r="AA655" i="57"/>
  <c r="AH209" i="22" s="1"/>
  <c r="X261" i="56"/>
  <c r="L99" i="22" s="1"/>
  <c r="Z261" i="56"/>
  <c r="Z99" i="22" s="1"/>
  <c r="Z275" i="56"/>
  <c r="Z103" i="22" s="1"/>
  <c r="W145" i="58"/>
  <c r="G49" i="22" s="1"/>
  <c r="X23" i="56"/>
  <c r="L15" i="22" s="1"/>
  <c r="X760" i="56"/>
  <c r="L226" i="22" s="1"/>
  <c r="Y370" i="56"/>
  <c r="S128" i="22" s="1"/>
  <c r="AA1177" i="54"/>
  <c r="AF278" i="22" s="1"/>
  <c r="AA780" i="56"/>
  <c r="AA774" i="56"/>
  <c r="Y375" i="56"/>
  <c r="S133" i="22" s="1"/>
  <c r="Z191" i="58"/>
  <c r="AB69" i="22" s="1"/>
  <c r="AA467" i="56"/>
  <c r="AA611" i="56"/>
  <c r="AG192" i="22" s="1"/>
  <c r="Z547" i="57"/>
  <c r="AA163" i="22" s="1"/>
  <c r="Z472" i="58"/>
  <c r="AB142" i="22" s="1"/>
  <c r="AA469" i="56"/>
  <c r="AG139" i="22" s="1"/>
  <c r="Y538" i="56"/>
  <c r="S158" i="22" s="1"/>
  <c r="Y1019" i="58"/>
  <c r="U257" i="22" s="1"/>
  <c r="X167" i="56"/>
  <c r="X178" i="56"/>
  <c r="Z716" i="54"/>
  <c r="Y220" i="22" s="1"/>
  <c r="AA718" i="56"/>
  <c r="AG222" i="22" s="1"/>
  <c r="AU143" i="22" s="1"/>
  <c r="Z256" i="54"/>
  <c r="Y94" i="22" s="1"/>
  <c r="AA258" i="57"/>
  <c r="AH96" i="22" s="1"/>
  <c r="Y656" i="56"/>
  <c r="S210" i="22" s="1"/>
  <c r="Y369" i="58"/>
  <c r="AA722" i="56"/>
  <c r="AA709" i="56"/>
  <c r="Y191" i="56"/>
  <c r="S69" i="22" s="1"/>
  <c r="AA774" i="57"/>
  <c r="AA780" i="57"/>
  <c r="Z233" i="57"/>
  <c r="AA85" i="22" s="1"/>
  <c r="Y474" i="56"/>
  <c r="S144" i="22" s="1"/>
  <c r="Y111" i="54"/>
  <c r="R39" i="22" s="1"/>
  <c r="W21" i="56"/>
  <c r="E13" i="22" s="1"/>
  <c r="Z467" i="58"/>
  <c r="X467" i="54"/>
  <c r="Y808" i="54"/>
  <c r="R244" i="22" s="1"/>
  <c r="W507" i="57"/>
  <c r="W515" i="57"/>
  <c r="Z305" i="54"/>
  <c r="Z295" i="54"/>
  <c r="Z258" i="54"/>
  <c r="Y96" i="22" s="1"/>
  <c r="Y275" i="54"/>
  <c r="R103" i="22" s="1"/>
  <c r="AA467" i="57"/>
  <c r="W636" i="58"/>
  <c r="X1020" i="58"/>
  <c r="N258" i="22" s="1"/>
  <c r="W212" i="57"/>
  <c r="F75" i="22" s="1"/>
  <c r="Y556" i="54"/>
  <c r="R168" i="22" s="1"/>
  <c r="W774" i="54"/>
  <c r="W780" i="54"/>
  <c r="X374" i="56"/>
  <c r="L132" i="22" s="1"/>
  <c r="Z759" i="56"/>
  <c r="Z763" i="56"/>
  <c r="W92" i="56"/>
  <c r="E36" i="22" s="1"/>
  <c r="Y1160" i="57"/>
  <c r="Y1151" i="57"/>
  <c r="X298" i="54"/>
  <c r="K112" i="22" s="1"/>
  <c r="Z647" i="56"/>
  <c r="Z660" i="56"/>
  <c r="X567" i="56"/>
  <c r="L175" i="22" s="1"/>
  <c r="AA60" i="54"/>
  <c r="AF28" i="22" s="1"/>
  <c r="AT28" i="22" s="1"/>
  <c r="Z473" i="54"/>
  <c r="Y143" i="22" s="1"/>
  <c r="Z470" i="54"/>
  <c r="Y140" i="22" s="1"/>
  <c r="Z478" i="58"/>
  <c r="Z580" i="56"/>
  <c r="Z573" i="56"/>
  <c r="W213" i="54"/>
  <c r="D76" i="22" s="1"/>
  <c r="AA710" i="56"/>
  <c r="AG214" i="22" s="1"/>
  <c r="AU135" i="22" s="1"/>
  <c r="Y780" i="57"/>
  <c r="Y774" i="57"/>
  <c r="X515" i="56"/>
  <c r="X507" i="56"/>
  <c r="AA297" i="58"/>
  <c r="AI111" i="22" s="1"/>
  <c r="AA56" i="56"/>
  <c r="AG24" i="22" s="1"/>
  <c r="AU25" i="22" s="1"/>
  <c r="AU85" i="22" s="1"/>
  <c r="AA23" i="54"/>
  <c r="AF15" i="22" s="1"/>
  <c r="AT58" i="22" s="1"/>
  <c r="AA172" i="56"/>
  <c r="AG61" i="22" s="1"/>
  <c r="X216" i="56"/>
  <c r="L79" i="22" s="1"/>
  <c r="AA472" i="56"/>
  <c r="AG142" i="22" s="1"/>
  <c r="W118" i="56"/>
  <c r="E46" i="22" s="1"/>
  <c r="X1009" i="54"/>
  <c r="X1004" i="54"/>
  <c r="Z190" i="56"/>
  <c r="Z68" i="22" s="1"/>
  <c r="W175" i="54"/>
  <c r="D64" i="22" s="1"/>
  <c r="X192" i="58"/>
  <c r="N70" i="22" s="1"/>
  <c r="X469" i="40"/>
  <c r="J139" i="22" s="1"/>
  <c r="Z546" i="58"/>
  <c r="AB162" i="22" s="1"/>
  <c r="X114" i="57"/>
  <c r="M42" i="22" s="1"/>
  <c r="Y1156" i="54"/>
  <c r="R273" i="22" s="1"/>
  <c r="BI107" i="22" s="1"/>
  <c r="AU107" i="22" s="1"/>
  <c r="Z611" i="56"/>
  <c r="Z192" i="22" s="1"/>
  <c r="Y709" i="54"/>
  <c r="Y722" i="54"/>
  <c r="W716" i="54"/>
  <c r="D220" i="22" s="1"/>
  <c r="W656" i="56"/>
  <c r="E210" i="22" s="1"/>
  <c r="Z53" i="56"/>
  <c r="Z21" i="22" s="1"/>
  <c r="Y811" i="58"/>
  <c r="U247" i="22" s="1"/>
  <c r="Z89" i="57"/>
  <c r="AA33" i="22" s="1"/>
  <c r="Y1025" i="56"/>
  <c r="S262" i="22" s="1"/>
  <c r="AA59" i="56"/>
  <c r="AG27" i="22" s="1"/>
  <c r="AU29" i="22" s="1"/>
  <c r="W515" i="54"/>
  <c r="W507" i="54"/>
  <c r="Y95" i="56"/>
  <c r="Y86" i="56"/>
  <c r="X714" i="58"/>
  <c r="N218" i="22" s="1"/>
  <c r="Y23" i="56"/>
  <c r="S15" i="22" s="1"/>
  <c r="X19" i="54"/>
  <c r="K11" i="22" s="1"/>
  <c r="Z91" i="58"/>
  <c r="AB35" i="22" s="1"/>
  <c r="Z574" i="56"/>
  <c r="Z178" i="22" s="1"/>
  <c r="X508" i="54"/>
  <c r="K148" i="22" s="1"/>
  <c r="Y259" i="57"/>
  <c r="T97" i="22" s="1"/>
  <c r="AA276" i="54"/>
  <c r="AF104" i="22" s="1"/>
  <c r="W110" i="56"/>
  <c r="W121" i="56"/>
  <c r="Z468" i="54"/>
  <c r="Y138" i="22" s="1"/>
  <c r="Z86" i="58"/>
  <c r="Z95" i="58"/>
  <c r="AA809" i="56"/>
  <c r="AG245" i="22" s="1"/>
  <c r="Z217" i="54"/>
  <c r="Y80" i="22" s="1"/>
  <c r="X274" i="56"/>
  <c r="L102" i="22" s="1"/>
  <c r="Z1151" i="57"/>
  <c r="Z1160" i="57"/>
  <c r="Y556" i="58"/>
  <c r="U168" i="22" s="1"/>
  <c r="W327" i="54"/>
  <c r="D121" i="22" s="1"/>
  <c r="W18" i="54"/>
  <c r="Y577" i="54"/>
  <c r="R181" i="22" s="1"/>
  <c r="AA194" i="57"/>
  <c r="AH72" i="22" s="1"/>
  <c r="W812" i="56"/>
  <c r="E248" i="22" s="1"/>
  <c r="Y349" i="56"/>
  <c r="S124" i="22" s="1"/>
  <c r="AA59" i="58"/>
  <c r="AI27" i="22" s="1"/>
  <c r="AW29" i="22" s="1"/>
  <c r="X217" i="56"/>
  <c r="L80" i="22" s="1"/>
  <c r="Z258" i="57"/>
  <c r="AA96" i="22" s="1"/>
  <c r="AA24" i="58"/>
  <c r="AI16" i="22" s="1"/>
  <c r="AA717" i="57"/>
  <c r="AH221" i="22" s="1"/>
  <c r="AV142" i="22" s="1"/>
  <c r="W473" i="57"/>
  <c r="F143" i="22" s="1"/>
  <c r="Y261" i="54"/>
  <c r="R99" i="22" s="1"/>
  <c r="Z475" i="57"/>
  <c r="AA145" i="22" s="1"/>
  <c r="X478" i="54"/>
  <c r="AA760" i="56"/>
  <c r="AG226" i="22" s="1"/>
  <c r="X509" i="54"/>
  <c r="K149" i="22" s="1"/>
  <c r="Y190" i="56"/>
  <c r="S68" i="22" s="1"/>
  <c r="Y213" i="56"/>
  <c r="S76" i="22" s="1"/>
  <c r="Z302" i="54"/>
  <c r="Y116" i="22" s="1"/>
  <c r="X478" i="57"/>
  <c r="Y149" i="56"/>
  <c r="S53" i="22" s="1"/>
  <c r="Y512" i="56"/>
  <c r="S152" i="22" s="1"/>
  <c r="Z236" i="57"/>
  <c r="AA88" i="22" s="1"/>
  <c r="X472" i="54"/>
  <c r="K142" i="22" s="1"/>
  <c r="Y472" i="56"/>
  <c r="S142" i="22" s="1"/>
  <c r="Z471" i="54"/>
  <c r="Y141" i="22" s="1"/>
  <c r="AA509" i="56"/>
  <c r="AG149" i="22" s="1"/>
  <c r="W215" i="57"/>
  <c r="F78" i="22" s="1"/>
  <c r="Z478" i="57"/>
  <c r="X21" i="56"/>
  <c r="L13" i="22" s="1"/>
  <c r="Z168" i="57"/>
  <c r="AA57" i="22" s="1"/>
  <c r="Z197" i="56"/>
  <c r="Z188" i="56"/>
  <c r="X274" i="54"/>
  <c r="K102" i="22" s="1"/>
  <c r="W589" i="54"/>
  <c r="W595" i="54"/>
  <c r="Z470" i="56"/>
  <c r="Z140" i="22" s="1"/>
  <c r="W296" i="56"/>
  <c r="E110" i="22" s="1"/>
  <c r="AA998" i="56"/>
  <c r="AA995" i="56"/>
  <c r="Y147" i="57"/>
  <c r="T51" i="22" s="1"/>
  <c r="Y150" i="57"/>
  <c r="T54" i="22" s="1"/>
  <c r="AA60" i="56"/>
  <c r="AG28" i="22" s="1"/>
  <c r="AU28" i="22" s="1"/>
  <c r="X545" i="54"/>
  <c r="K161" i="22" s="1"/>
  <c r="AA777" i="40"/>
  <c r="AE231" i="22" s="1"/>
  <c r="AS131" i="22" s="1"/>
  <c r="Y18" i="57"/>
  <c r="X535" i="56"/>
  <c r="L155" i="22" s="1"/>
  <c r="Y300" i="54"/>
  <c r="R114" i="22" s="1"/>
  <c r="Z468" i="58"/>
  <c r="AB138" i="22" s="1"/>
  <c r="X775" i="54"/>
  <c r="K229" i="22" s="1"/>
  <c r="X369" i="56"/>
  <c r="Z576" i="56"/>
  <c r="Z180" i="22" s="1"/>
  <c r="X475" i="54"/>
  <c r="K145" i="22" s="1"/>
  <c r="W282" i="58"/>
  <c r="W273" i="58"/>
  <c r="X92" i="57"/>
  <c r="M36" i="22" s="1"/>
  <c r="W174" i="58"/>
  <c r="G63" i="22" s="1"/>
  <c r="X233" i="54"/>
  <c r="K85" i="22" s="1"/>
  <c r="Z648" i="54"/>
  <c r="Y202" i="22" s="1"/>
  <c r="X576" i="56"/>
  <c r="L180" i="22" s="1"/>
  <c r="AA472" i="58"/>
  <c r="AI142" i="22" s="1"/>
  <c r="Z58" i="54"/>
  <c r="Y26" i="22" s="1"/>
  <c r="AA214" i="57"/>
  <c r="AH77" i="22" s="1"/>
  <c r="X188" i="56"/>
  <c r="X197" i="56"/>
  <c r="X241" i="57"/>
  <c r="X232" i="57"/>
  <c r="W804" i="56"/>
  <c r="E240" i="22" s="1"/>
  <c r="AA213" i="56"/>
  <c r="AG76" i="22" s="1"/>
  <c r="W172" i="54"/>
  <c r="D61" i="22" s="1"/>
  <c r="X260" i="56"/>
  <c r="L98" i="22" s="1"/>
  <c r="W807" i="56"/>
  <c r="E243" i="22" s="1"/>
  <c r="X174" i="56"/>
  <c r="L63" i="22" s="1"/>
  <c r="Z809" i="56"/>
  <c r="Z245" i="22" s="1"/>
  <c r="AA278" i="58"/>
  <c r="AI106" i="22" s="1"/>
  <c r="W59" i="58"/>
  <c r="G27" i="22" s="1"/>
  <c r="Y470" i="40"/>
  <c r="Q140" i="22" s="1"/>
  <c r="AA299" i="56"/>
  <c r="AG113" i="22" s="1"/>
  <c r="AA146" i="54"/>
  <c r="AF50" i="22" s="1"/>
  <c r="X277" i="56"/>
  <c r="L105" i="22" s="1"/>
  <c r="Y800" i="54"/>
  <c r="R236" i="22" s="1"/>
  <c r="AA471" i="40"/>
  <c r="AE141" i="22" s="1"/>
  <c r="Z567" i="56"/>
  <c r="Z175" i="22" s="1"/>
  <c r="Y649" i="56"/>
  <c r="S203" i="22" s="1"/>
  <c r="Y349" i="57"/>
  <c r="T124" i="22" s="1"/>
  <c r="AA261" i="57"/>
  <c r="AH99" i="22" s="1"/>
  <c r="X469" i="58"/>
  <c r="N139" i="22" s="1"/>
  <c r="AA473" i="58"/>
  <c r="AI143" i="22" s="1"/>
  <c r="Y275" i="57"/>
  <c r="T103" i="22" s="1"/>
  <c r="Z538" i="56"/>
  <c r="Z158" i="22" s="1"/>
  <c r="AA52" i="57"/>
  <c r="AA63" i="57"/>
  <c r="X472" i="57"/>
  <c r="M142" i="22" s="1"/>
  <c r="W56" i="54"/>
  <c r="D24" i="22" s="1"/>
  <c r="Y636" i="56"/>
  <c r="X20" i="56"/>
  <c r="L12" i="22" s="1"/>
  <c r="AA1153" i="56"/>
  <c r="AG270" i="22" s="1"/>
  <c r="BR104" i="22" s="1"/>
  <c r="Z648" i="56"/>
  <c r="Z202" i="22" s="1"/>
  <c r="AA809" i="58"/>
  <c r="AI245" i="22" s="1"/>
  <c r="Z258" i="56"/>
  <c r="Z96" i="22" s="1"/>
  <c r="W467" i="57"/>
  <c r="W191" i="56"/>
  <c r="E69" i="22" s="1"/>
  <c r="W467" i="40"/>
  <c r="Z653" i="56"/>
  <c r="Z207" i="22" s="1"/>
  <c r="X256" i="56"/>
  <c r="L94" i="22" s="1"/>
  <c r="Z612" i="56"/>
  <c r="Z193" i="22" s="1"/>
  <c r="Z595" i="57"/>
  <c r="Z589" i="57"/>
  <c r="Z1151" i="56"/>
  <c r="Z1160" i="56"/>
  <c r="W59" i="57"/>
  <c r="F27" i="22" s="1"/>
  <c r="Z647" i="54"/>
  <c r="Z660" i="54"/>
  <c r="AA86" i="56"/>
  <c r="AA95" i="56"/>
  <c r="Z112" i="56"/>
  <c r="Z40" i="22" s="1"/>
  <c r="Y118" i="54"/>
  <c r="R46" i="22" s="1"/>
  <c r="Y538" i="57"/>
  <c r="T158" i="22" s="1"/>
  <c r="Z474" i="54"/>
  <c r="Y144" i="22" s="1"/>
  <c r="Z376" i="54"/>
  <c r="Y134" i="22" s="1"/>
  <c r="Z380" i="54"/>
  <c r="Z1190" i="54"/>
  <c r="Z1193" i="54"/>
  <c r="X145" i="40"/>
  <c r="J49" i="22" s="1"/>
  <c r="X1028" i="54"/>
  <c r="K265" i="22" s="1"/>
  <c r="Z188" i="58"/>
  <c r="Z197" i="58"/>
  <c r="Z715" i="54"/>
  <c r="Y219" i="22" s="1"/>
  <c r="W774" i="56"/>
  <c r="W780" i="56"/>
  <c r="Z25" i="56"/>
  <c r="Z17" i="22" s="1"/>
  <c r="Y546" i="57"/>
  <c r="T162" i="22" s="1"/>
  <c r="Y117" i="56"/>
  <c r="S45" i="22" s="1"/>
  <c r="Y112" i="56"/>
  <c r="S40" i="22" s="1"/>
  <c r="AA472" i="57"/>
  <c r="AH142" i="22" s="1"/>
  <c r="Y780" i="58"/>
  <c r="Y774" i="58"/>
  <c r="Y348" i="58"/>
  <c r="Y353" i="58"/>
  <c r="Z374" i="54"/>
  <c r="Y132" i="22" s="1"/>
  <c r="AA218" i="54"/>
  <c r="AF81" i="22" s="1"/>
  <c r="W219" i="54"/>
  <c r="D82" i="22" s="1"/>
  <c r="W1028" i="58"/>
  <c r="G265" i="22" s="1"/>
  <c r="Z473" i="56"/>
  <c r="Z143" i="22" s="1"/>
  <c r="Y541" i="56"/>
  <c r="Y534" i="56"/>
  <c r="Z807" i="58"/>
  <c r="AB243" i="22" s="1"/>
  <c r="Y541" i="54"/>
  <c r="Y534" i="54"/>
  <c r="AA112" i="54"/>
  <c r="AF40" i="22" s="1"/>
  <c r="Y592" i="56"/>
  <c r="S188" i="22" s="1"/>
  <c r="X56" i="58"/>
  <c r="N24" i="22" s="1"/>
  <c r="Y469" i="58"/>
  <c r="U139" i="22" s="1"/>
  <c r="Z146" i="40"/>
  <c r="X50" i="22" s="1"/>
  <c r="W63" i="54"/>
  <c r="W52" i="54"/>
  <c r="W759" i="56"/>
  <c r="W763" i="56"/>
  <c r="W780" i="58"/>
  <c r="W774" i="58"/>
  <c r="AA467" i="54"/>
  <c r="X29" i="56"/>
  <c r="X26" i="56"/>
  <c r="L18" i="22" s="1"/>
  <c r="Z580" i="58"/>
  <c r="Z573" i="58"/>
  <c r="W259" i="54"/>
  <c r="D97" i="22" s="1"/>
  <c r="Y468" i="54"/>
  <c r="R138" i="22" s="1"/>
  <c r="Z712" i="40"/>
  <c r="X216" i="22" s="1"/>
  <c r="AA92" i="40"/>
  <c r="AE36" i="22" s="1"/>
  <c r="Z174" i="57"/>
  <c r="AA63" i="22" s="1"/>
  <c r="Y811" i="56"/>
  <c r="S247" i="22" s="1"/>
  <c r="Y614" i="56"/>
  <c r="S195" i="22" s="1"/>
  <c r="Y510" i="58"/>
  <c r="U150" i="22" s="1"/>
  <c r="AA775" i="54"/>
  <c r="AF229" i="22" s="1"/>
  <c r="AT129" i="22" s="1"/>
  <c r="Y222" i="58"/>
  <c r="Y211" i="58"/>
  <c r="Y238" i="56"/>
  <c r="S90" i="22" s="1"/>
  <c r="Y798" i="56"/>
  <c r="Y822" i="56"/>
  <c r="Y640" i="40"/>
  <c r="Z801" i="54"/>
  <c r="Y237" i="22" s="1"/>
  <c r="W640" i="57"/>
  <c r="Y113" i="56"/>
  <c r="S41" i="22" s="1"/>
  <c r="X112" i="54"/>
  <c r="K40" i="22" s="1"/>
  <c r="AA275" i="54"/>
  <c r="AF103" i="22" s="1"/>
  <c r="W301" i="57"/>
  <c r="F115" i="22" s="1"/>
  <c r="AA144" i="56"/>
  <c r="AA153" i="56"/>
  <c r="Y173" i="58"/>
  <c r="U62" i="22" s="1"/>
  <c r="Z373" i="57"/>
  <c r="AA131" i="22" s="1"/>
  <c r="AA802" i="57"/>
  <c r="AH238" i="22" s="1"/>
  <c r="AA471" i="54"/>
  <c r="AF141" i="22" s="1"/>
  <c r="AA715" i="58"/>
  <c r="AI219" i="22" s="1"/>
  <c r="AW140" i="22" s="1"/>
  <c r="W657" i="54"/>
  <c r="D211" i="22" s="1"/>
  <c r="W114" i="57"/>
  <c r="F42" i="22" s="1"/>
  <c r="X722" i="56"/>
  <c r="X709" i="56"/>
  <c r="Y512" i="40"/>
  <c r="Q152" i="22" s="1"/>
  <c r="AA380" i="57"/>
  <c r="AA376" i="57"/>
  <c r="AH134" i="22" s="1"/>
  <c r="Y353" i="56"/>
  <c r="Y348" i="56"/>
  <c r="Z780" i="56"/>
  <c r="Z774" i="56"/>
  <c r="Z558" i="56"/>
  <c r="Z170" i="22" s="1"/>
  <c r="Z274" i="58"/>
  <c r="AB102" i="22" s="1"/>
  <c r="W276" i="56"/>
  <c r="E104" i="22" s="1"/>
  <c r="AA1022" i="54"/>
  <c r="AF260" i="22" s="1"/>
  <c r="W87" i="58"/>
  <c r="G31" i="22" s="1"/>
  <c r="Y474" i="54"/>
  <c r="R144" i="22" s="1"/>
  <c r="X474" i="54"/>
  <c r="K144" i="22" s="1"/>
  <c r="Z636" i="56"/>
  <c r="AA1177" i="56"/>
  <c r="AG278" i="22" s="1"/>
  <c r="Z216" i="58"/>
  <c r="AB79" i="22" s="1"/>
  <c r="AA470" i="57"/>
  <c r="AH140" i="22" s="1"/>
  <c r="W29" i="58"/>
  <c r="W26" i="58"/>
  <c r="G18" i="22" s="1"/>
  <c r="X558" i="54"/>
  <c r="K170" i="22" s="1"/>
  <c r="Z566" i="58"/>
  <c r="AB174" i="22" s="1"/>
  <c r="Z595" i="56"/>
  <c r="Z589" i="56"/>
  <c r="Y374" i="58"/>
  <c r="U132" i="22" s="1"/>
  <c r="W566" i="58"/>
  <c r="G174" i="22" s="1"/>
  <c r="Y804" i="56"/>
  <c r="S240" i="22" s="1"/>
  <c r="W57" i="57"/>
  <c r="F25" i="22" s="1"/>
  <c r="X508" i="56"/>
  <c r="L148" i="22" s="1"/>
  <c r="Z474" i="56"/>
  <c r="Z144" i="22" s="1"/>
  <c r="AA241" i="58"/>
  <c r="AA232" i="58"/>
  <c r="Z583" i="57"/>
  <c r="AA183" i="22" s="1"/>
  <c r="X507" i="54"/>
  <c r="X515" i="54"/>
  <c r="W541" i="58"/>
  <c r="W534" i="58"/>
  <c r="AA324" i="57"/>
  <c r="AA331" i="57"/>
  <c r="X275" i="58"/>
  <c r="N103" i="22" s="1"/>
  <c r="W636" i="56"/>
  <c r="Y261" i="57"/>
  <c r="T99" i="22" s="1"/>
  <c r="X348" i="56"/>
  <c r="X353" i="56"/>
  <c r="W190" i="56"/>
  <c r="E68" i="22" s="1"/>
  <c r="Z168" i="56"/>
  <c r="Z57" i="22" s="1"/>
  <c r="AA147" i="54"/>
  <c r="AF51" i="22" s="1"/>
  <c r="AA150" i="54"/>
  <c r="AF54" i="22" s="1"/>
  <c r="W331" i="56"/>
  <c r="W324" i="56"/>
  <c r="Z331" i="56"/>
  <c r="Z324" i="56"/>
  <c r="Y468" i="57"/>
  <c r="T138" i="22" s="1"/>
  <c r="Y548" i="40"/>
  <c r="Q164" i="22" s="1"/>
  <c r="X215" i="58"/>
  <c r="N78" i="22" s="1"/>
  <c r="X556" i="58"/>
  <c r="N168" i="22" s="1"/>
  <c r="Z776" i="58"/>
  <c r="AB230" i="22" s="1"/>
  <c r="W274" i="56"/>
  <c r="E102" i="22" s="1"/>
  <c r="W717" i="56"/>
  <c r="E221" i="22" s="1"/>
  <c r="AA478" i="40"/>
  <c r="W472" i="58"/>
  <c r="G142" i="22" s="1"/>
  <c r="W372" i="57"/>
  <c r="F130" i="22" s="1"/>
  <c r="Z471" i="57"/>
  <c r="AA141" i="22" s="1"/>
  <c r="X556" i="56"/>
  <c r="L168" i="22" s="1"/>
  <c r="Y561" i="56"/>
  <c r="Y554" i="56"/>
  <c r="Z54" i="56"/>
  <c r="Z22" i="22" s="1"/>
  <c r="Z149" i="56"/>
  <c r="Z53" i="22" s="1"/>
  <c r="X712" i="54"/>
  <c r="K216" i="22" s="1"/>
  <c r="Y24" i="56"/>
  <c r="S16" i="22" s="1"/>
  <c r="AA255" i="57"/>
  <c r="AH93" i="22" s="1"/>
  <c r="AA235" i="57"/>
  <c r="AH87" i="22" s="1"/>
  <c r="AA468" i="40"/>
  <c r="AE138" i="22" s="1"/>
  <c r="Z175" i="40"/>
  <c r="X64" i="22" s="1"/>
  <c r="W474" i="54"/>
  <c r="D144" i="22" s="1"/>
  <c r="W799" i="54"/>
  <c r="D235" i="22" s="1"/>
  <c r="X264" i="57"/>
  <c r="X254" i="57"/>
  <c r="X235" i="56"/>
  <c r="L87" i="22" s="1"/>
  <c r="AA219" i="54"/>
  <c r="AF82" i="22" s="1"/>
  <c r="X92" i="56"/>
  <c r="L36" i="22" s="1"/>
  <c r="AA538" i="54"/>
  <c r="AF158" i="22" s="1"/>
  <c r="AA1177" i="40"/>
  <c r="AE278" i="22" s="1"/>
  <c r="X470" i="40"/>
  <c r="J140" i="22" s="1"/>
  <c r="X650" i="40"/>
  <c r="J204" i="22" s="1"/>
  <c r="X1196" i="54"/>
  <c r="X1199" i="54"/>
  <c r="Z472" i="57"/>
  <c r="AA142" i="22" s="1"/>
  <c r="W1153" i="54"/>
  <c r="D270" i="22" s="1"/>
  <c r="BG104" i="22" s="1"/>
  <c r="AS104" i="22" s="1"/>
  <c r="AA1019" i="56"/>
  <c r="AG257" i="22" s="1"/>
  <c r="AA475" i="57"/>
  <c r="AH145" i="22" s="1"/>
  <c r="AA261" i="56"/>
  <c r="AG99" i="22" s="1"/>
  <c r="Y615" i="56"/>
  <c r="S196" i="22" s="1"/>
  <c r="W811" i="54"/>
  <c r="D247" i="22" s="1"/>
  <c r="AA1199" i="56"/>
  <c r="AA1196" i="56"/>
  <c r="X649" i="40"/>
  <c r="J203" i="22" s="1"/>
  <c r="Y590" i="56"/>
  <c r="S186" i="22" s="1"/>
  <c r="Y470" i="54"/>
  <c r="R140" i="22" s="1"/>
  <c r="Z467" i="40"/>
  <c r="X20" i="58"/>
  <c r="N12" i="22" s="1"/>
  <c r="W470" i="40"/>
  <c r="C140" i="22" s="1"/>
  <c r="AA374" i="54"/>
  <c r="AF132" i="22" s="1"/>
  <c r="Z610" i="58"/>
  <c r="AB191" i="22" s="1"/>
  <c r="X541" i="56"/>
  <c r="X534" i="56"/>
  <c r="AA507" i="57"/>
  <c r="AA515" i="57"/>
  <c r="X470" i="54"/>
  <c r="K140" i="22" s="1"/>
  <c r="W474" i="40"/>
  <c r="C144" i="22" s="1"/>
  <c r="Y88" i="54"/>
  <c r="R32" i="22" s="1"/>
  <c r="W237" i="56"/>
  <c r="E89" i="22" s="1"/>
  <c r="Z467" i="54"/>
  <c r="Z580" i="57"/>
  <c r="Z573" i="57"/>
  <c r="AA174" i="56"/>
  <c r="AG63" i="22" s="1"/>
  <c r="AA117" i="56"/>
  <c r="AG45" i="22" s="1"/>
  <c r="X25" i="56"/>
  <c r="L17" i="22" s="1"/>
  <c r="X18" i="56"/>
  <c r="X467" i="57"/>
  <c r="W561" i="40"/>
  <c r="W554" i="40"/>
  <c r="Z467" i="57"/>
  <c r="AA474" i="54"/>
  <c r="AF144" i="22" s="1"/>
  <c r="AA547" i="56"/>
  <c r="AG163" i="22" s="1"/>
  <c r="BP96" i="22" s="1"/>
  <c r="Z1174" i="56"/>
  <c r="Z1180" i="56"/>
  <c r="W117" i="58"/>
  <c r="G45" i="22" s="1"/>
  <c r="Z471" i="58"/>
  <c r="AB141" i="22" s="1"/>
  <c r="Y467" i="40"/>
  <c r="Y54" i="54"/>
  <c r="R22" i="22" s="1"/>
  <c r="X112" i="56"/>
  <c r="L40" i="22" s="1"/>
  <c r="X547" i="58"/>
  <c r="N163" i="22" s="1"/>
  <c r="Y468" i="40"/>
  <c r="Q138" i="22" s="1"/>
  <c r="Z255" i="56"/>
  <c r="Z93" i="22" s="1"/>
  <c r="Z18" i="54"/>
  <c r="W297" i="58"/>
  <c r="G111" i="22" s="1"/>
  <c r="AA238" i="57"/>
  <c r="AH90" i="22" s="1"/>
  <c r="AA650" i="57"/>
  <c r="AH204" i="22" s="1"/>
  <c r="Z171" i="58"/>
  <c r="AB60" i="22" s="1"/>
  <c r="X1020" i="56"/>
  <c r="L258" i="22" s="1"/>
  <c r="X1035" i="57"/>
  <c r="X1018" i="57"/>
  <c r="AA353" i="56"/>
  <c r="AA348" i="56"/>
  <c r="Z474" i="58"/>
  <c r="AB144" i="22" s="1"/>
  <c r="X712" i="56"/>
  <c r="L216" i="22" s="1"/>
  <c r="Y611" i="54"/>
  <c r="R192" i="22" s="1"/>
  <c r="Y273" i="56"/>
  <c r="Y282" i="56"/>
  <c r="Y237" i="58"/>
  <c r="U89" i="22" s="1"/>
  <c r="X655" i="56"/>
  <c r="L209" i="22" s="1"/>
  <c r="Y331" i="57"/>
  <c r="Y324" i="57"/>
  <c r="Z369" i="54"/>
  <c r="Z657" i="56"/>
  <c r="Z211" i="22" s="1"/>
  <c r="X574" i="56"/>
  <c r="L178" i="22" s="1"/>
  <c r="Y169" i="57"/>
  <c r="T58" i="22" s="1"/>
  <c r="W473" i="58"/>
  <c r="G143" i="22" s="1"/>
  <c r="Z654" i="56"/>
  <c r="Z208" i="22" s="1"/>
  <c r="Y302" i="56"/>
  <c r="S116" i="22" s="1"/>
  <c r="W121" i="58"/>
  <c r="W110" i="58"/>
  <c r="X60" i="54"/>
  <c r="K28" i="22" s="1"/>
  <c r="AA145" i="54"/>
  <c r="AF49" i="22" s="1"/>
  <c r="W610" i="40"/>
  <c r="C191" i="22" s="1"/>
  <c r="Y21" i="54"/>
  <c r="R13" i="22" s="1"/>
  <c r="W301" i="54"/>
  <c r="D115" i="22" s="1"/>
  <c r="Y297" i="56"/>
  <c r="S111" i="22" s="1"/>
  <c r="X150" i="56"/>
  <c r="L54" i="22" s="1"/>
  <c r="X147" i="56"/>
  <c r="L51" i="22" s="1"/>
  <c r="X510" i="56"/>
  <c r="L150" i="22" s="1"/>
  <c r="W369" i="56"/>
  <c r="W55" i="56"/>
  <c r="E23" i="22" s="1"/>
  <c r="W1020" i="54"/>
  <c r="D258" i="22" s="1"/>
  <c r="X475" i="40"/>
  <c r="J145" i="22" s="1"/>
  <c r="W1020" i="58"/>
  <c r="G258" i="22" s="1"/>
  <c r="X1156" i="54"/>
  <c r="K273" i="22" s="1"/>
  <c r="BH107" i="22" s="1"/>
  <c r="AT107" i="22" s="1"/>
  <c r="X212" i="57"/>
  <c r="M75" i="22" s="1"/>
  <c r="AA1028" i="56"/>
  <c r="AG265" i="22" s="1"/>
  <c r="Y717" i="57"/>
  <c r="T221" i="22" s="1"/>
  <c r="X171" i="56"/>
  <c r="L60" i="22" s="1"/>
  <c r="Z325" i="56"/>
  <c r="Z119" i="22" s="1"/>
  <c r="X1183" i="57"/>
  <c r="X1186" i="57"/>
  <c r="X260" i="54"/>
  <c r="K98" i="22" s="1"/>
  <c r="W115" i="56"/>
  <c r="E43" i="22" s="1"/>
  <c r="AA558" i="54"/>
  <c r="AF170" i="22" s="1"/>
  <c r="W718" i="56"/>
  <c r="E222" i="22" s="1"/>
  <c r="X219" i="56"/>
  <c r="L82" i="22" s="1"/>
  <c r="W298" i="56"/>
  <c r="E112" i="22" s="1"/>
  <c r="X377" i="56"/>
  <c r="L135" i="22" s="1"/>
  <c r="X22" i="56"/>
  <c r="L14" i="22" s="1"/>
  <c r="Y640" i="54"/>
  <c r="Z296" i="40"/>
  <c r="X110" i="22" s="1"/>
  <c r="Y475" i="40"/>
  <c r="Q145" i="22" s="1"/>
  <c r="X211" i="58"/>
  <c r="X222" i="58"/>
  <c r="X575" i="54"/>
  <c r="K179" i="22" s="1"/>
  <c r="Y54" i="56"/>
  <c r="S22" i="22" s="1"/>
  <c r="Y1018" i="56"/>
  <c r="Y1035" i="56"/>
  <c r="AA260" i="58"/>
  <c r="AI98" i="22" s="1"/>
  <c r="W473" i="40"/>
  <c r="C143" i="22" s="1"/>
  <c r="X610" i="56"/>
  <c r="L191" i="22" s="1"/>
  <c r="W1153" i="57"/>
  <c r="F270" i="22" s="1"/>
  <c r="BU104" i="22" s="1"/>
  <c r="AA474" i="56"/>
  <c r="AG144" i="22" s="1"/>
  <c r="AA257" i="56"/>
  <c r="AG95" i="22" s="1"/>
  <c r="AA802" i="56"/>
  <c r="AG238" i="22" s="1"/>
  <c r="W276" i="54"/>
  <c r="D104" i="22" s="1"/>
  <c r="Z350" i="56"/>
  <c r="Z125" i="22" s="1"/>
  <c r="AA760" i="40"/>
  <c r="AE226" i="22" s="1"/>
  <c r="X474" i="40"/>
  <c r="J144" i="22" s="1"/>
  <c r="AA325" i="56"/>
  <c r="AG119" i="22" s="1"/>
  <c r="AU71" i="22" s="1"/>
  <c r="X719" i="58"/>
  <c r="N223" i="22" s="1"/>
  <c r="Y59" i="56"/>
  <c r="S27" i="22" s="1"/>
  <c r="Z55" i="58"/>
  <c r="AB23" i="22" s="1"/>
  <c r="W349" i="56"/>
  <c r="E124" i="22" s="1"/>
  <c r="X475" i="58"/>
  <c r="N145" i="22" s="1"/>
  <c r="W370" i="57"/>
  <c r="F128" i="22" s="1"/>
  <c r="W234" i="56"/>
  <c r="E86" i="22" s="1"/>
  <c r="Z175" i="56"/>
  <c r="Z64" i="22" s="1"/>
  <c r="Y473" i="56"/>
  <c r="S143" i="22" s="1"/>
  <c r="X91" i="56"/>
  <c r="L35" i="22" s="1"/>
  <c r="Y148" i="56"/>
  <c r="S52" i="22" s="1"/>
  <c r="W22" i="56"/>
  <c r="E14" i="22" s="1"/>
  <c r="Y325" i="57"/>
  <c r="T119" i="22" s="1"/>
  <c r="Z371" i="57"/>
  <c r="AA129" i="22" s="1"/>
  <c r="X508" i="57"/>
  <c r="M148" i="22" s="1"/>
  <c r="AA24" i="56"/>
  <c r="AG16" i="22" s="1"/>
  <c r="Z478" i="40"/>
  <c r="W715" i="54"/>
  <c r="D219" i="22" s="1"/>
  <c r="W651" i="56"/>
  <c r="E205" i="22" s="1"/>
  <c r="AA214" i="56"/>
  <c r="AG77" i="22" s="1"/>
  <c r="Z583" i="56"/>
  <c r="Z183" i="22" s="1"/>
  <c r="Y153" i="56"/>
  <c r="Y144" i="56"/>
  <c r="X478" i="40"/>
  <c r="Y87" i="57"/>
  <c r="T31" i="22" s="1"/>
  <c r="AA471" i="58"/>
  <c r="AI141" i="22" s="1"/>
  <c r="Z1176" i="56"/>
  <c r="Z277" i="22" s="1"/>
  <c r="W191" i="54"/>
  <c r="D69" i="22" s="1"/>
  <c r="Y478" i="54"/>
  <c r="W238" i="54"/>
  <c r="D90" i="22" s="1"/>
  <c r="Z470" i="58"/>
  <c r="AB140" i="22" s="1"/>
  <c r="X305" i="54"/>
  <c r="X295" i="54"/>
  <c r="X554" i="40"/>
  <c r="X561" i="40"/>
  <c r="Y719" i="57"/>
  <c r="T223" i="22" s="1"/>
  <c r="W1152" i="57"/>
  <c r="F269" i="22" s="1"/>
  <c r="BU103" i="22" s="1"/>
  <c r="X474" i="57"/>
  <c r="M144" i="22" s="1"/>
  <c r="Z474" i="40"/>
  <c r="X144" i="22" s="1"/>
  <c r="AA536" i="57"/>
  <c r="AH156" i="22" s="1"/>
  <c r="BU95" i="22" s="1"/>
  <c r="X89" i="56"/>
  <c r="L33" i="22" s="1"/>
  <c r="Y475" i="57"/>
  <c r="T145" i="22" s="1"/>
  <c r="X275" i="56"/>
  <c r="L103" i="22" s="1"/>
  <c r="Y277" i="56"/>
  <c r="S105" i="22" s="1"/>
  <c r="AA470" i="40"/>
  <c r="AE140" i="22" s="1"/>
  <c r="W56" i="57"/>
  <c r="F24" i="22" s="1"/>
  <c r="Y474" i="57"/>
  <c r="T144" i="22" s="1"/>
  <c r="Z86" i="56"/>
  <c r="Z95" i="56"/>
  <c r="AA114" i="56"/>
  <c r="AG42" i="22" s="1"/>
  <c r="X258" i="54"/>
  <c r="K96" i="22" s="1"/>
  <c r="Z238" i="56"/>
  <c r="Z90" i="22" s="1"/>
  <c r="W478" i="56"/>
  <c r="Y515" i="40"/>
  <c r="Y507" i="40"/>
  <c r="AA20" i="58"/>
  <c r="AI12" i="22" s="1"/>
  <c r="AW55" i="22" s="1"/>
  <c r="AW84" i="22" s="1"/>
  <c r="AA193" i="58"/>
  <c r="AI71" i="22" s="1"/>
  <c r="W538" i="56"/>
  <c r="E158" i="22" s="1"/>
  <c r="W474" i="57"/>
  <c r="F144" i="22" s="1"/>
  <c r="W167" i="58"/>
  <c r="W178" i="58"/>
  <c r="AA260" i="56"/>
  <c r="AG98" i="22" s="1"/>
  <c r="Z1022" i="56"/>
  <c r="Z260" i="22" s="1"/>
  <c r="Z277" i="54"/>
  <c r="Y105" i="22" s="1"/>
  <c r="X60" i="57"/>
  <c r="M28" i="22" s="1"/>
  <c r="W475" i="57"/>
  <c r="F145" i="22" s="1"/>
  <c r="AA149" i="56"/>
  <c r="AG53" i="22" s="1"/>
  <c r="W174" i="54"/>
  <c r="D63" i="22" s="1"/>
  <c r="Z613" i="54"/>
  <c r="Y194" i="22" s="1"/>
  <c r="X473" i="57"/>
  <c r="M143" i="22" s="1"/>
  <c r="Z1156" i="56"/>
  <c r="Z273" i="22" s="1"/>
  <c r="BQ107" i="22" s="1"/>
  <c r="AA54" i="56"/>
  <c r="AG22" i="22" s="1"/>
  <c r="AU23" i="22" s="1"/>
  <c r="AU80" i="22" s="1"/>
  <c r="AA276" i="40"/>
  <c r="AE104" i="22" s="1"/>
  <c r="AA470" i="58"/>
  <c r="AI140" i="22" s="1"/>
  <c r="AA475" i="58"/>
  <c r="AI145" i="22" s="1"/>
  <c r="X471" i="58"/>
  <c r="N141" i="22" s="1"/>
  <c r="AA467" i="58"/>
  <c r="AA236" i="57"/>
  <c r="AH88" i="22" s="1"/>
  <c r="AA554" i="56"/>
  <c r="AA561" i="56"/>
  <c r="AA235" i="56"/>
  <c r="AG87" i="22" s="1"/>
  <c r="Z544" i="56"/>
  <c r="Z551" i="56"/>
  <c r="X589" i="58"/>
  <c r="X595" i="58"/>
  <c r="AA535" i="54"/>
  <c r="AF155" i="22" s="1"/>
  <c r="BG94" i="22" s="1"/>
  <c r="AA468" i="58"/>
  <c r="AI138" i="22" s="1"/>
  <c r="Z467" i="56"/>
  <c r="Y475" i="54"/>
  <c r="R145" i="22" s="1"/>
  <c r="W612" i="54"/>
  <c r="D193" i="22" s="1"/>
  <c r="AA213" i="58"/>
  <c r="AI76" i="22" s="1"/>
  <c r="Y22" i="56"/>
  <c r="S14" i="22" s="1"/>
  <c r="W657" i="56"/>
  <c r="E211" i="22" s="1"/>
  <c r="W472" i="54"/>
  <c r="D142" i="22" s="1"/>
  <c r="Y170" i="58"/>
  <c r="U59" i="22" s="1"/>
  <c r="W374" i="56"/>
  <c r="E132" i="22" s="1"/>
  <c r="AA583" i="54"/>
  <c r="AF183" i="22" s="1"/>
  <c r="W474" i="58"/>
  <c r="G144" i="22" s="1"/>
  <c r="Y469" i="56"/>
  <c r="S139" i="22" s="1"/>
  <c r="Z55" i="56"/>
  <c r="Z23" i="22" s="1"/>
  <c r="X370" i="57"/>
  <c r="M128" i="22" s="1"/>
  <c r="AA576" i="56"/>
  <c r="AG180" i="22" s="1"/>
  <c r="BR96" i="22" s="1"/>
  <c r="Z259" i="54"/>
  <c r="Y97" i="22" s="1"/>
  <c r="X472" i="58"/>
  <c r="N142" i="22" s="1"/>
  <c r="X216" i="54"/>
  <c r="K79" i="22" s="1"/>
  <c r="X473" i="56"/>
  <c r="L143" i="22" s="1"/>
  <c r="AA472" i="54"/>
  <c r="AF142" i="22" s="1"/>
  <c r="X375" i="57"/>
  <c r="M133" i="22" s="1"/>
  <c r="W168" i="58"/>
  <c r="G57" i="22" s="1"/>
  <c r="W470" i="56"/>
  <c r="E140" i="22" s="1"/>
  <c r="Y565" i="54"/>
  <c r="R173" i="22" s="1"/>
  <c r="W370" i="58"/>
  <c r="G128" i="22" s="1"/>
  <c r="AA478" i="54"/>
  <c r="W256" i="56"/>
  <c r="E94" i="22" s="1"/>
  <c r="Z614" i="57"/>
  <c r="AA195" i="22" s="1"/>
  <c r="W510" i="56"/>
  <c r="E150" i="22" s="1"/>
  <c r="X619" i="56"/>
  <c r="X609" i="56"/>
  <c r="Y56" i="58"/>
  <c r="U24" i="22" s="1"/>
  <c r="W574" i="56"/>
  <c r="E178" i="22" s="1"/>
  <c r="Z56" i="56"/>
  <c r="Z24" i="22" s="1"/>
  <c r="W468" i="58"/>
  <c r="G138" i="22" s="1"/>
  <c r="Z258" i="58"/>
  <c r="AB96" i="22" s="1"/>
  <c r="Y377" i="58"/>
  <c r="U135" i="22" s="1"/>
  <c r="AA19" i="58"/>
  <c r="AI11" i="22" s="1"/>
  <c r="AW54" i="22" s="1"/>
  <c r="Z273" i="57"/>
  <c r="Z282" i="57"/>
  <c r="Y510" i="40"/>
  <c r="Q150" i="22" s="1"/>
  <c r="AA472" i="40"/>
  <c r="AE142" i="22" s="1"/>
  <c r="Y536" i="56"/>
  <c r="S156" i="22" s="1"/>
  <c r="X1029" i="56"/>
  <c r="L266" i="22" s="1"/>
  <c r="X87" i="56"/>
  <c r="L31" i="22" s="1"/>
  <c r="Z610" i="56"/>
  <c r="Z191" i="22" s="1"/>
  <c r="AA1009" i="57"/>
  <c r="AA1004" i="57"/>
  <c r="W236" i="56"/>
  <c r="E88" i="22" s="1"/>
  <c r="AA276" i="56"/>
  <c r="AG104" i="22" s="1"/>
  <c r="W471" i="54"/>
  <c r="D141" i="22" s="1"/>
  <c r="Y648" i="56"/>
  <c r="S202" i="22" s="1"/>
  <c r="Z299" i="56"/>
  <c r="Z113" i="22" s="1"/>
  <c r="AA188" i="56"/>
  <c r="AA197" i="56"/>
  <c r="Z475" i="58"/>
  <c r="AB145" i="22" s="1"/>
  <c r="X1160" i="56"/>
  <c r="X1151" i="56"/>
  <c r="Y216" i="54"/>
  <c r="R79" i="22" s="1"/>
  <c r="AA88" i="56"/>
  <c r="AG32" i="22" s="1"/>
  <c r="AA57" i="56"/>
  <c r="AG25" i="22" s="1"/>
  <c r="AU26" i="22" s="1"/>
  <c r="AU83" i="22" s="1"/>
  <c r="W470" i="58"/>
  <c r="G140" i="22" s="1"/>
  <c r="X377" i="57"/>
  <c r="M135" i="22" s="1"/>
  <c r="AA173" i="56"/>
  <c r="AG62" i="22" s="1"/>
  <c r="W468" i="57"/>
  <c r="F138" i="22" s="1"/>
  <c r="X473" i="54"/>
  <c r="K143" i="22" s="1"/>
  <c r="X190" i="56"/>
  <c r="L68" i="22" s="1"/>
  <c r="X478" i="56"/>
  <c r="Y583" i="57"/>
  <c r="T183" i="22" s="1"/>
  <c r="W279" i="54"/>
  <c r="D107" i="22" s="1"/>
  <c r="Z53" i="54"/>
  <c r="Y21" i="22" s="1"/>
  <c r="X810" i="56"/>
  <c r="L246" i="22" s="1"/>
  <c r="W59" i="56"/>
  <c r="E27" i="22" s="1"/>
  <c r="X654" i="54"/>
  <c r="K208" i="22" s="1"/>
  <c r="W713" i="57"/>
  <c r="F217" i="22" s="1"/>
  <c r="W353" i="54"/>
  <c r="W348" i="54"/>
  <c r="Y536" i="54"/>
  <c r="R156" i="22" s="1"/>
  <c r="Z475" i="54"/>
  <c r="Y145" i="22" s="1"/>
  <c r="AA545" i="54"/>
  <c r="AF161" i="22" s="1"/>
  <c r="BI94" i="22" s="1"/>
  <c r="W471" i="40"/>
  <c r="C141" i="22" s="1"/>
  <c r="X1156" i="56"/>
  <c r="L273" i="22" s="1"/>
  <c r="BO107" i="22" s="1"/>
  <c r="X718" i="57"/>
  <c r="M222" i="22" s="1"/>
  <c r="X719" i="57"/>
  <c r="M223" i="22" s="1"/>
  <c r="Y25" i="56"/>
  <c r="S17" i="22" s="1"/>
  <c r="Z301" i="56"/>
  <c r="Z115" i="22" s="1"/>
  <c r="W278" i="56"/>
  <c r="E106" i="22" s="1"/>
  <c r="W575" i="58"/>
  <c r="G179" i="22" s="1"/>
  <c r="Y799" i="54"/>
  <c r="R235" i="22" s="1"/>
  <c r="Y147" i="54"/>
  <c r="R51" i="22" s="1"/>
  <c r="Y150" i="54"/>
  <c r="R54" i="22" s="1"/>
  <c r="X212" i="56"/>
  <c r="L75" i="22" s="1"/>
  <c r="W468" i="40"/>
  <c r="C138" i="22" s="1"/>
  <c r="Y615" i="54"/>
  <c r="R196" i="22" s="1"/>
  <c r="AA1009" i="58"/>
  <c r="AA1004" i="58"/>
  <c r="W468" i="54"/>
  <c r="D138" i="22" s="1"/>
  <c r="W58" i="57"/>
  <c r="F26" i="22" s="1"/>
  <c r="AA89" i="56"/>
  <c r="AG33" i="22" s="1"/>
  <c r="W275" i="56"/>
  <c r="E103" i="22" s="1"/>
  <c r="X1193" i="40"/>
  <c r="X1190" i="40"/>
  <c r="Y474" i="40"/>
  <c r="Q144" i="22" s="1"/>
  <c r="AA468" i="56"/>
  <c r="AG138" i="22" s="1"/>
  <c r="Z274" i="56"/>
  <c r="Z102" i="22" s="1"/>
  <c r="Z473" i="57"/>
  <c r="AA143" i="22" s="1"/>
  <c r="X324" i="58"/>
  <c r="X331" i="58"/>
  <c r="X1160" i="58"/>
  <c r="X1151" i="58"/>
  <c r="X349" i="56"/>
  <c r="L124" i="22" s="1"/>
  <c r="AA1186" i="56"/>
  <c r="AA1183" i="56"/>
  <c r="W712" i="56"/>
  <c r="E216" i="22" s="1"/>
  <c r="Y470" i="56"/>
  <c r="S140" i="22" s="1"/>
  <c r="Z190" i="54"/>
  <c r="Y68" i="22" s="1"/>
  <c r="Z545" i="57"/>
  <c r="AA161" i="22" s="1"/>
  <c r="Z1028" i="54"/>
  <c r="Y265" i="22" s="1"/>
  <c r="AA541" i="56"/>
  <c r="AA534" i="56"/>
  <c r="W21" i="58"/>
  <c r="G13" i="22" s="1"/>
  <c r="W300" i="56"/>
  <c r="E114" i="22" s="1"/>
  <c r="Z326" i="56"/>
  <c r="Z120" i="22" s="1"/>
  <c r="Z189" i="56"/>
  <c r="Z67" i="22" s="1"/>
  <c r="AA469" i="40"/>
  <c r="AE139" i="22" s="1"/>
  <c r="Z473" i="40"/>
  <c r="X143" i="22" s="1"/>
  <c r="X215" i="56"/>
  <c r="L78" i="22" s="1"/>
  <c r="Y576" i="54"/>
  <c r="R180" i="22" s="1"/>
  <c r="X467" i="56"/>
  <c r="W110" i="54"/>
  <c r="W121" i="54"/>
  <c r="X478" i="58"/>
  <c r="Z1177" i="56"/>
  <c r="Z278" i="22" s="1"/>
  <c r="W473" i="54"/>
  <c r="D143" i="22" s="1"/>
  <c r="W467" i="54"/>
  <c r="Z1174" i="57"/>
  <c r="Z1180" i="57"/>
  <c r="AA474" i="57"/>
  <c r="AH144" i="22" s="1"/>
  <c r="W261" i="58"/>
  <c r="G99" i="22" s="1"/>
  <c r="X660" i="56"/>
  <c r="X647" i="56"/>
  <c r="Y277" i="40"/>
  <c r="Q105" i="22" s="1"/>
  <c r="X467" i="58"/>
  <c r="W469" i="58"/>
  <c r="G139" i="22" s="1"/>
  <c r="Y1019" i="57"/>
  <c r="T257" i="22" s="1"/>
  <c r="X375" i="56"/>
  <c r="L133" i="22" s="1"/>
  <c r="Y178" i="54"/>
  <c r="Y167" i="54"/>
  <c r="Y652" i="56"/>
  <c r="S206" i="22" s="1"/>
  <c r="Y29" i="56"/>
  <c r="Y26" i="56"/>
  <c r="S18" i="22" s="1"/>
  <c r="X565" i="40"/>
  <c r="J173" i="22" s="1"/>
  <c r="Q173" i="22" s="1"/>
  <c r="Z297" i="56"/>
  <c r="Z111" i="22" s="1"/>
  <c r="AA469" i="54"/>
  <c r="AF139" i="22" s="1"/>
  <c r="AA324" i="56"/>
  <c r="AA331" i="56"/>
  <c r="Y535" i="56"/>
  <c r="S155" i="22" s="1"/>
  <c r="X711" i="57"/>
  <c r="M215" i="22" s="1"/>
  <c r="W232" i="57"/>
  <c r="W241" i="57"/>
  <c r="Z468" i="56"/>
  <c r="Z138" i="22" s="1"/>
  <c r="Z174" i="56"/>
  <c r="Z63" i="22" s="1"/>
  <c r="Y551" i="40"/>
  <c r="Y544" i="40"/>
  <c r="Z92" i="57"/>
  <c r="AA36" i="22" s="1"/>
  <c r="Y712" i="54"/>
  <c r="R216" i="22" s="1"/>
  <c r="X648" i="58"/>
  <c r="N202" i="22" s="1"/>
  <c r="Z115" i="56"/>
  <c r="Z43" i="22" s="1"/>
  <c r="Z475" i="56"/>
  <c r="Z145" i="22" s="1"/>
  <c r="AA18" i="58"/>
  <c r="Y472" i="54"/>
  <c r="R142" i="22" s="1"/>
  <c r="W470" i="54"/>
  <c r="D140" i="22" s="1"/>
  <c r="X113" i="56"/>
  <c r="L41" i="22" s="1"/>
  <c r="X474" i="56"/>
  <c r="L144" i="22" s="1"/>
  <c r="Y473" i="40"/>
  <c r="Q143" i="22" s="1"/>
  <c r="AA169" i="56"/>
  <c r="AG58" i="22" s="1"/>
  <c r="Z468" i="57"/>
  <c r="AA138" i="22" s="1"/>
  <c r="W590" i="58"/>
  <c r="G186" i="22" s="1"/>
  <c r="W475" i="58"/>
  <c r="G145" i="22" s="1"/>
  <c r="W52" i="56"/>
  <c r="W63" i="56"/>
  <c r="W259" i="56"/>
  <c r="E97" i="22" s="1"/>
  <c r="W710" i="56"/>
  <c r="E214" i="22" s="1"/>
  <c r="AA192" i="56"/>
  <c r="AG70" i="22" s="1"/>
  <c r="AA111" i="56"/>
  <c r="AG39" i="22" s="1"/>
  <c r="Z545" i="56"/>
  <c r="Z161" i="22" s="1"/>
  <c r="Y188" i="57"/>
  <c r="Y197" i="57"/>
  <c r="AA556" i="40"/>
  <c r="AE168" i="22" s="1"/>
  <c r="BA95" i="22" s="1"/>
  <c r="AT95" i="22" s="1"/>
  <c r="X218" i="56"/>
  <c r="L81" i="22" s="1"/>
  <c r="X640" i="57"/>
  <c r="Z373" i="56"/>
  <c r="Z131" i="22" s="1"/>
  <c r="W189" i="56"/>
  <c r="E67" i="22" s="1"/>
  <c r="X475" i="57"/>
  <c r="M145" i="22" s="1"/>
  <c r="Z546" i="56"/>
  <c r="Z162" i="22" s="1"/>
  <c r="Y1019" i="56"/>
  <c r="S257" i="22" s="1"/>
  <c r="AA470" i="56"/>
  <c r="AG140" i="22" s="1"/>
  <c r="AA467" i="40"/>
  <c r="X470" i="57"/>
  <c r="M140" i="22" s="1"/>
  <c r="X189" i="56"/>
  <c r="L67" i="22" s="1"/>
  <c r="X350" i="56"/>
  <c r="L125" i="22" s="1"/>
  <c r="AA95" i="58"/>
  <c r="AA86" i="58"/>
  <c r="AA759" i="54"/>
  <c r="AA763" i="54"/>
  <c r="Y510" i="54"/>
  <c r="R150" i="22" s="1"/>
  <c r="AA470" i="54"/>
  <c r="AF140" i="22" s="1"/>
  <c r="Y474" i="58"/>
  <c r="U144" i="22" s="1"/>
  <c r="Z369" i="56"/>
  <c r="Y233" i="57"/>
  <c r="T85" i="22" s="1"/>
  <c r="W613" i="56"/>
  <c r="E194" i="22" s="1"/>
  <c r="W546" i="54"/>
  <c r="D162" i="22" s="1"/>
  <c r="AA475" i="54"/>
  <c r="AF145" i="22" s="1"/>
  <c r="W60" i="58"/>
  <c r="G28" i="22" s="1"/>
  <c r="Z574" i="54"/>
  <c r="Y178" i="22" s="1"/>
  <c r="AA234" i="56"/>
  <c r="AG86" i="22" s="1"/>
  <c r="AA1155" i="57"/>
  <c r="AH272" i="22" s="1"/>
  <c r="AA258" i="56"/>
  <c r="AG96" i="22" s="1"/>
  <c r="Y116" i="56"/>
  <c r="S44" i="22" s="1"/>
  <c r="W254" i="56"/>
  <c r="W264" i="56"/>
  <c r="Z478" i="56"/>
  <c r="Z171" i="57"/>
  <c r="AA60" i="22" s="1"/>
  <c r="W804" i="54"/>
  <c r="D240" i="22" s="1"/>
  <c r="Z371" i="56"/>
  <c r="X370" i="56"/>
  <c r="L128" i="22" s="1"/>
  <c r="Y566" i="56"/>
  <c r="S174" i="22" s="1"/>
  <c r="Y218" i="54"/>
  <c r="R81" i="22" s="1"/>
  <c r="W714" i="56"/>
  <c r="E218" i="22" s="1"/>
  <c r="AA113" i="56"/>
  <c r="AG41" i="22" s="1"/>
  <c r="W175" i="58"/>
  <c r="G64" i="22" s="1"/>
  <c r="AA509" i="57"/>
  <c r="AH149" i="22" s="1"/>
  <c r="X591" i="56"/>
  <c r="L187" i="22" s="1"/>
  <c r="W59" i="54"/>
  <c r="D27" i="22" s="1"/>
  <c r="X650" i="56"/>
  <c r="L204" i="22" s="1"/>
  <c r="Z234" i="56"/>
  <c r="Z86" i="22" s="1"/>
  <c r="Z235" i="56"/>
  <c r="Z87" i="22" s="1"/>
  <c r="W279" i="56"/>
  <c r="E107" i="22" s="1"/>
  <c r="X325" i="56"/>
  <c r="L119" i="22" s="1"/>
  <c r="X117" i="56"/>
  <c r="L45" i="22" s="1"/>
  <c r="X296" i="56"/>
  <c r="L110" i="22" s="1"/>
  <c r="Y145" i="58"/>
  <c r="U49" i="22" s="1"/>
  <c r="W374" i="57"/>
  <c r="F132" i="22" s="1"/>
  <c r="X473" i="40"/>
  <c r="J143" i="22" s="1"/>
  <c r="AA92" i="54"/>
  <c r="AF36" i="22" s="1"/>
  <c r="Z470" i="40"/>
  <c r="X140" i="22" s="1"/>
  <c r="Y237" i="56"/>
  <c r="S89" i="22" s="1"/>
  <c r="W637" i="56"/>
  <c r="E199" i="22" s="1"/>
  <c r="X468" i="40"/>
  <c r="J138" i="22" s="1"/>
  <c r="AA167" i="56"/>
  <c r="AA178" i="56"/>
  <c r="X295" i="57"/>
  <c r="X305" i="57"/>
  <c r="AA87" i="56"/>
  <c r="AG31" i="22" s="1"/>
  <c r="Z609" i="57"/>
  <c r="Z619" i="57"/>
  <c r="W215" i="54"/>
  <c r="D78" i="22" s="1"/>
  <c r="Y20" i="56"/>
  <c r="S12" i="22" s="1"/>
  <c r="Y469" i="54"/>
  <c r="R139" i="22" s="1"/>
  <c r="Y256" i="54"/>
  <c r="R94" i="22" s="1"/>
  <c r="AA474" i="40"/>
  <c r="AE144" i="22" s="1"/>
  <c r="X219" i="58"/>
  <c r="N82" i="22" s="1"/>
  <c r="Z510" i="56"/>
  <c r="Z150" i="22" s="1"/>
  <c r="X468" i="57"/>
  <c r="M138" i="22" s="1"/>
  <c r="Z297" i="58"/>
  <c r="AB111" i="22" s="1"/>
  <c r="AA282" i="56"/>
  <c r="AA273" i="56"/>
  <c r="Y469" i="57"/>
  <c r="T139" i="22" s="1"/>
  <c r="Y258" i="56"/>
  <c r="S96" i="22" s="1"/>
  <c r="AA234" i="57"/>
  <c r="AH86" i="22" s="1"/>
  <c r="Z565" i="56"/>
  <c r="Z173" i="22" s="1"/>
  <c r="AA173" i="58"/>
  <c r="AI62" i="22" s="1"/>
  <c r="Z548" i="54"/>
  <c r="Y164" i="22" s="1"/>
  <c r="W23" i="56"/>
  <c r="E15" i="22" s="1"/>
  <c r="W473" i="56"/>
  <c r="E143" i="22" s="1"/>
  <c r="Z469" i="56"/>
  <c r="Z139" i="22" s="1"/>
  <c r="W469" i="57"/>
  <c r="F139" i="22" s="1"/>
  <c r="Z173" i="56"/>
  <c r="Z62" i="22" s="1"/>
  <c r="X113" i="58"/>
  <c r="N41" i="22" s="1"/>
  <c r="Y189" i="56"/>
  <c r="S67" i="22" s="1"/>
  <c r="W564" i="56"/>
  <c r="W570" i="56"/>
  <c r="Y653" i="56"/>
  <c r="S207" i="22" s="1"/>
  <c r="AA149" i="54"/>
  <c r="AF53" i="22" s="1"/>
  <c r="X59" i="57"/>
  <c r="M27" i="22" s="1"/>
  <c r="Y56" i="56"/>
  <c r="S24" i="22" s="1"/>
  <c r="X468" i="56"/>
  <c r="L138" i="22" s="1"/>
  <c r="X468" i="54"/>
  <c r="K138" i="22" s="1"/>
  <c r="X88" i="56"/>
  <c r="L32" i="22" s="1"/>
  <c r="W478" i="54"/>
  <c r="AA555" i="56"/>
  <c r="AG167" i="22" s="1"/>
  <c r="BO94" i="22" s="1"/>
  <c r="W776" i="54"/>
  <c r="D230" i="22" s="1"/>
  <c r="X254" i="54"/>
  <c r="X264" i="54"/>
  <c r="Y468" i="58"/>
  <c r="U138" i="22" s="1"/>
  <c r="W471" i="56"/>
  <c r="E141" i="22" s="1"/>
  <c r="Y575" i="40"/>
  <c r="Q179" i="22" s="1"/>
  <c r="Y467" i="54"/>
  <c r="W1186" i="58"/>
  <c r="W1183" i="58"/>
  <c r="W91" i="56"/>
  <c r="E35" i="22" s="1"/>
  <c r="W233" i="54"/>
  <c r="D85" i="22" s="1"/>
  <c r="Y296" i="54"/>
  <c r="R110" i="22" s="1"/>
  <c r="AA261" i="58"/>
  <c r="AI99" i="22" s="1"/>
  <c r="Z478" i="54"/>
  <c r="Z537" i="56"/>
  <c r="Z157" i="22" s="1"/>
  <c r="Z469" i="54"/>
  <c r="Y139" i="22" s="1"/>
  <c r="X709" i="57"/>
  <c r="X722" i="57"/>
  <c r="Z469" i="58"/>
  <c r="AB139" i="22" s="1"/>
  <c r="Z1021" i="57"/>
  <c r="AA259" i="22" s="1"/>
  <c r="W469" i="54"/>
  <c r="D139" i="22" s="1"/>
  <c r="Y301" i="54"/>
  <c r="R115" i="22" s="1"/>
  <c r="AA18" i="56"/>
  <c r="X471" i="54"/>
  <c r="K141" i="22" s="1"/>
  <c r="Y260" i="56"/>
  <c r="S98" i="22" s="1"/>
  <c r="Z111" i="56"/>
  <c r="Z39" i="22" s="1"/>
  <c r="AA654" i="56"/>
  <c r="AG208" i="22" s="1"/>
  <c r="Y558" i="56"/>
  <c r="S170" i="22" s="1"/>
  <c r="Y256" i="58"/>
  <c r="U94" i="22" s="1"/>
  <c r="W660" i="56"/>
  <c r="W647" i="56"/>
  <c r="Z613" i="56"/>
  <c r="Z194" i="22" s="1"/>
  <c r="Y467" i="56"/>
  <c r="W1020" i="56"/>
  <c r="E258" i="22" s="1"/>
  <c r="AA478" i="56"/>
  <c r="X300" i="56"/>
  <c r="L114" i="22" s="1"/>
  <c r="W467" i="58"/>
  <c r="X637" i="58"/>
  <c r="N199" i="22" s="1"/>
  <c r="Z110" i="58"/>
  <c r="Z121" i="58"/>
  <c r="X211" i="56"/>
  <c r="X222" i="56"/>
  <c r="W298" i="58"/>
  <c r="G112" i="22" s="1"/>
  <c r="X637" i="56"/>
  <c r="L199" i="22" s="1"/>
  <c r="Y801" i="56"/>
  <c r="S237" i="22" s="1"/>
  <c r="W373" i="58"/>
  <c r="G131" i="22" s="1"/>
  <c r="Y468" i="56"/>
  <c r="S138" i="22" s="1"/>
  <c r="AA1020" i="56"/>
  <c r="AG258" i="22" s="1"/>
  <c r="W148" i="57"/>
  <c r="F52" i="22" s="1"/>
  <c r="Y467" i="57"/>
  <c r="X369" i="57"/>
  <c r="W113" i="56"/>
  <c r="E41" i="22" s="1"/>
  <c r="Y478" i="56"/>
  <c r="X150" i="54"/>
  <c r="K54" i="22" s="1"/>
  <c r="X147" i="54"/>
  <c r="K51" i="22" s="1"/>
  <c r="X259" i="54"/>
  <c r="K97" i="22" s="1"/>
  <c r="Y478" i="40"/>
  <c r="Z118" i="56"/>
  <c r="Z46" i="22" s="1"/>
  <c r="Z760" i="56"/>
  <c r="Z226" i="22" s="1"/>
  <c r="Z59" i="56"/>
  <c r="Z27" i="22" s="1"/>
  <c r="W1035" i="56"/>
  <c r="W1018" i="56"/>
  <c r="W475" i="56"/>
  <c r="E145" i="22" s="1"/>
  <c r="Y1009" i="57"/>
  <c r="Y1004" i="57"/>
  <c r="W609" i="56"/>
  <c r="W619" i="56"/>
  <c r="X799" i="56"/>
  <c r="L235" i="22" s="1"/>
  <c r="Z1021" i="56"/>
  <c r="Z259" i="22" s="1"/>
  <c r="X652" i="56"/>
  <c r="L206" i="22" s="1"/>
  <c r="Z566" i="56"/>
  <c r="Z174" i="22" s="1"/>
  <c r="X273" i="56"/>
  <c r="X282" i="56"/>
  <c r="X241" i="54"/>
  <c r="X232" i="54"/>
  <c r="AA296" i="54"/>
  <c r="AF110" i="22" s="1"/>
  <c r="X716" i="56"/>
  <c r="L220" i="22" s="1"/>
  <c r="Z509" i="56"/>
  <c r="Z149" i="22" s="1"/>
  <c r="X473" i="58"/>
  <c r="N143" i="22" s="1"/>
  <c r="X257" i="54"/>
  <c r="K95" i="22" s="1"/>
  <c r="AA508" i="57"/>
  <c r="AH148" i="22" s="1"/>
  <c r="X510" i="58"/>
  <c r="N150" i="22" s="1"/>
  <c r="Y995" i="54"/>
  <c r="Y998" i="54"/>
  <c r="AA473" i="40"/>
  <c r="AE143" i="22" s="1"/>
  <c r="W21" i="40"/>
  <c r="C13" i="22" s="1"/>
  <c r="Y18" i="56"/>
  <c r="AA371" i="40"/>
  <c r="Y19" i="56"/>
  <c r="S11" i="22" s="1"/>
  <c r="AA469" i="57"/>
  <c r="AH139" i="22" s="1"/>
  <c r="Y471" i="57"/>
  <c r="T141" i="22" s="1"/>
  <c r="AA193" i="56"/>
  <c r="AG71" i="22" s="1"/>
  <c r="Z472" i="56"/>
  <c r="Z142" i="22" s="1"/>
  <c r="Y241" i="56"/>
  <c r="Y232" i="56"/>
  <c r="X188" i="57"/>
  <c r="X197" i="57"/>
  <c r="X233" i="57"/>
  <c r="M85" i="22" s="1"/>
  <c r="AA716" i="57"/>
  <c r="AH220" i="22" s="1"/>
  <c r="AV141" i="22" s="1"/>
  <c r="AA1020" i="54"/>
  <c r="AF258" i="22" s="1"/>
  <c r="AA473" i="57"/>
  <c r="AH143" i="22" s="1"/>
  <c r="X469" i="56"/>
  <c r="L139" i="22" s="1"/>
  <c r="Z233" i="56"/>
  <c r="Z85" i="22" s="1"/>
  <c r="Y473" i="57"/>
  <c r="T143" i="22" s="1"/>
  <c r="Y475" i="56"/>
  <c r="S145" i="22" s="1"/>
  <c r="X474" i="58"/>
  <c r="N144" i="22" s="1"/>
  <c r="X172" i="56"/>
  <c r="L61" i="22" s="1"/>
  <c r="Z327" i="58"/>
  <c r="AB121" i="22" s="1"/>
  <c r="W475" i="54"/>
  <c r="D145" i="22" s="1"/>
  <c r="W295" i="56"/>
  <c r="W305" i="56"/>
  <c r="W371" i="54"/>
  <c r="D129" i="22" s="1"/>
  <c r="X86" i="56"/>
  <c r="X95" i="56"/>
  <c r="W299" i="54"/>
  <c r="D113" i="22" s="1"/>
  <c r="AA468" i="54"/>
  <c r="AF138" i="22" s="1"/>
  <c r="X551" i="56"/>
  <c r="X544" i="56"/>
  <c r="Y87" i="54"/>
  <c r="R31" i="22" s="1"/>
  <c r="AA22" i="57"/>
  <c r="AH14" i="22" s="1"/>
  <c r="AV57" i="22" s="1"/>
  <c r="AV87" i="22" s="1"/>
  <c r="W775" i="54"/>
  <c r="D229" i="22" s="1"/>
  <c r="Z299" i="54"/>
  <c r="Y113" i="22" s="1"/>
  <c r="X555" i="58"/>
  <c r="N167" i="22" s="1"/>
  <c r="W1153" i="58"/>
  <c r="G270" i="22" s="1"/>
  <c r="CB104" i="22" s="1"/>
  <c r="Y576" i="56"/>
  <c r="S180" i="22" s="1"/>
  <c r="X651" i="57"/>
  <c r="M205" i="22" s="1"/>
  <c r="Z512" i="56"/>
  <c r="Z152" i="22" s="1"/>
  <c r="X215" i="57"/>
  <c r="M78" i="22" s="1"/>
  <c r="Z327" i="40"/>
  <c r="X121" i="22" s="1"/>
  <c r="X470" i="58"/>
  <c r="N140" i="22" s="1"/>
  <c r="Y145" i="54"/>
  <c r="R49" i="22" s="1"/>
  <c r="X469" i="57"/>
  <c r="M139" i="22" s="1"/>
  <c r="AA776" i="56"/>
  <c r="AG230" i="22" s="1"/>
  <c r="AU130" i="22" s="1"/>
  <c r="X469" i="54"/>
  <c r="K139" i="22" s="1"/>
  <c r="Y473" i="58"/>
  <c r="U143" i="22" s="1"/>
  <c r="AV27" i="22" l="1"/>
  <c r="AV82" i="22" s="1"/>
  <c r="BC17" i="22"/>
  <c r="AW27" i="22"/>
  <c r="AW82" i="22" s="1"/>
  <c r="AU60" i="22"/>
  <c r="AU88" i="22" s="1"/>
  <c r="AV60" i="22"/>
  <c r="AV88" i="22" s="1"/>
  <c r="L74" i="22"/>
  <c r="X221" i="56"/>
  <c r="AA762" i="54"/>
  <c r="AF225" i="22"/>
  <c r="AT39" i="22" s="1"/>
  <c r="AG228" i="22"/>
  <c r="AA779" i="56"/>
  <c r="AB118" i="22"/>
  <c r="Z330" i="58"/>
  <c r="R253" i="22"/>
  <c r="Y1008" i="54"/>
  <c r="E137" i="22"/>
  <c r="W477" i="56"/>
  <c r="W304" i="58"/>
  <c r="G109" i="22"/>
  <c r="S160" i="22"/>
  <c r="Y550" i="56"/>
  <c r="G190" i="22"/>
  <c r="W618" i="58"/>
  <c r="D30" i="22"/>
  <c r="W94" i="54"/>
  <c r="X1198" i="56"/>
  <c r="L284" i="22"/>
  <c r="Z196" i="54"/>
  <c r="Y66" i="22"/>
  <c r="AA540" i="57"/>
  <c r="AH154" i="22"/>
  <c r="BU93" i="22" s="1"/>
  <c r="R225" i="22"/>
  <c r="Y762" i="54"/>
  <c r="L177" i="22"/>
  <c r="X579" i="56"/>
  <c r="W540" i="54"/>
  <c r="D154" i="22"/>
  <c r="Y821" i="54"/>
  <c r="R234" i="22"/>
  <c r="F198" i="22"/>
  <c r="W639" i="57"/>
  <c r="L282" i="22"/>
  <c r="X1192" i="56"/>
  <c r="AE177" i="22"/>
  <c r="BD93" i="22" s="1"/>
  <c r="AW93" i="22" s="1"/>
  <c r="AA579" i="40"/>
  <c r="AA263" i="57"/>
  <c r="AH92" i="22"/>
  <c r="Y225" i="22"/>
  <c r="Z762" i="54"/>
  <c r="AF38" i="22"/>
  <c r="AA120" i="54"/>
  <c r="X268" i="22"/>
  <c r="BC102" i="22" s="1"/>
  <c r="Z1159" i="40"/>
  <c r="X62" i="56"/>
  <c r="L20" i="22"/>
  <c r="X997" i="40"/>
  <c r="J251" i="22"/>
  <c r="AA639" i="58"/>
  <c r="AI198" i="22"/>
  <c r="X659" i="54"/>
  <c r="K201" i="22"/>
  <c r="AA1192" i="56"/>
  <c r="AG282" i="22"/>
  <c r="Z256" i="22"/>
  <c r="Z1034" i="56"/>
  <c r="N201" i="22"/>
  <c r="X659" i="58"/>
  <c r="Q201" i="22"/>
  <c r="Y659" i="40"/>
  <c r="W579" i="40"/>
  <c r="C177" i="22"/>
  <c r="X256" i="22"/>
  <c r="Z1034" i="40"/>
  <c r="W594" i="57"/>
  <c r="F185" i="22"/>
  <c r="X779" i="56"/>
  <c r="L228" i="22"/>
  <c r="X1185" i="58"/>
  <c r="N280" i="22"/>
  <c r="K225" i="22"/>
  <c r="X762" i="54"/>
  <c r="Q177" i="22"/>
  <c r="Y579" i="40"/>
  <c r="G20" i="22"/>
  <c r="W62" i="58"/>
  <c r="Z779" i="40"/>
  <c r="X228" i="22"/>
  <c r="U284" i="22"/>
  <c r="Y1198" i="58"/>
  <c r="Y762" i="40"/>
  <c r="Q225" i="22"/>
  <c r="D234" i="22"/>
  <c r="W821" i="54"/>
  <c r="AA234" i="22"/>
  <c r="Z821" i="57"/>
  <c r="X62" i="40"/>
  <c r="J20" i="22"/>
  <c r="Z62" i="58"/>
  <c r="AB20" i="22"/>
  <c r="X1008" i="56"/>
  <c r="L253" i="22"/>
  <c r="J177" i="22"/>
  <c r="X579" i="40"/>
  <c r="K280" i="22"/>
  <c r="X1185" i="54"/>
  <c r="AG92" i="22"/>
  <c r="AA263" i="56"/>
  <c r="F172" i="22"/>
  <c r="W569" i="57"/>
  <c r="N30" i="22"/>
  <c r="X94" i="58"/>
  <c r="Y639" i="54"/>
  <c r="R198" i="22"/>
  <c r="X118" i="22"/>
  <c r="Z330" i="40"/>
  <c r="Y514" i="58"/>
  <c r="U147" i="22"/>
  <c r="Q251" i="22"/>
  <c r="Y997" i="40"/>
  <c r="J84" i="22"/>
  <c r="X240" i="40"/>
  <c r="Y1159" i="40"/>
  <c r="Q268" i="22"/>
  <c r="BB102" i="22" s="1"/>
  <c r="X221" i="57"/>
  <c r="M74" i="22"/>
  <c r="Y240" i="57"/>
  <c r="T84" i="22"/>
  <c r="AA152" i="54"/>
  <c r="AF48" i="22"/>
  <c r="AA62" i="40"/>
  <c r="AE20" i="22"/>
  <c r="AS21" i="22" s="1"/>
  <c r="AS78" i="22" s="1"/>
  <c r="F228" i="22"/>
  <c r="W779" i="57"/>
  <c r="Z779" i="58"/>
  <c r="AB228" i="22"/>
  <c r="X56" i="22"/>
  <c r="Z177" i="40"/>
  <c r="AH201" i="22"/>
  <c r="AA659" i="57"/>
  <c r="X821" i="57"/>
  <c r="M234" i="22"/>
  <c r="W721" i="56"/>
  <c r="E213" i="22"/>
  <c r="AH160" i="22"/>
  <c r="BW93" i="22" s="1"/>
  <c r="AA550" i="57"/>
  <c r="Z28" i="57"/>
  <c r="AA10" i="22"/>
  <c r="AV67" i="22"/>
  <c r="AV68" i="22" s="1"/>
  <c r="AV86" i="22"/>
  <c r="R20" i="22"/>
  <c r="Y62" i="54"/>
  <c r="Z196" i="57"/>
  <c r="AA66" i="22"/>
  <c r="Z1192" i="40"/>
  <c r="X282" i="22"/>
  <c r="X154" i="22"/>
  <c r="Z540" i="40"/>
  <c r="X74" i="22"/>
  <c r="Z221" i="40"/>
  <c r="Z514" i="58"/>
  <c r="AB147" i="22"/>
  <c r="G225" i="22"/>
  <c r="W762" i="58"/>
  <c r="M201" i="22"/>
  <c r="X659" i="57"/>
  <c r="AH109" i="22"/>
  <c r="AA304" i="57"/>
  <c r="AH38" i="22"/>
  <c r="AA120" i="57"/>
  <c r="M123" i="22"/>
  <c r="X352" i="57"/>
  <c r="Z379" i="58"/>
  <c r="AB127" i="22"/>
  <c r="Q38" i="22"/>
  <c r="Y120" i="40"/>
  <c r="C253" i="22"/>
  <c r="W1008" i="40"/>
  <c r="X234" i="22"/>
  <c r="Z821" i="40"/>
  <c r="X550" i="57"/>
  <c r="M160" i="22"/>
  <c r="Y20" i="22"/>
  <c r="Z62" i="54"/>
  <c r="W1034" i="57"/>
  <c r="F256" i="22"/>
  <c r="F166" i="22"/>
  <c r="W560" i="57"/>
  <c r="Y352" i="40"/>
  <c r="Q123" i="22"/>
  <c r="Y1159" i="58"/>
  <c r="U268" i="22"/>
  <c r="CD102" i="22" s="1"/>
  <c r="Z721" i="40"/>
  <c r="X213" i="22"/>
  <c r="Q256" i="22"/>
  <c r="Y1034" i="40"/>
  <c r="R10" i="22"/>
  <c r="Y28" i="54"/>
  <c r="Q92" i="22"/>
  <c r="Y263" i="40"/>
  <c r="Y1008" i="57"/>
  <c r="T253" i="22"/>
  <c r="Y550" i="40"/>
  <c r="Q160" i="22"/>
  <c r="J166" i="22"/>
  <c r="X560" i="40"/>
  <c r="M137" i="22"/>
  <c r="X477" i="57"/>
  <c r="X721" i="56"/>
  <c r="L213" i="22"/>
  <c r="Z92" i="22"/>
  <c r="Z263" i="56"/>
  <c r="Z190" i="22"/>
  <c r="Z618" i="56"/>
  <c r="G118" i="22"/>
  <c r="W330" i="58"/>
  <c r="AF147" i="22"/>
  <c r="AA514" i="54"/>
  <c r="AA550" i="58"/>
  <c r="AI160" i="22"/>
  <c r="CD93" i="22" s="1"/>
  <c r="Y560" i="54"/>
  <c r="R166" i="22"/>
  <c r="AG172" i="22"/>
  <c r="BQ93" i="22" s="1"/>
  <c r="AA569" i="56"/>
  <c r="Z152" i="54"/>
  <c r="Y48" i="22"/>
  <c r="U172" i="22"/>
  <c r="Y569" i="58"/>
  <c r="Z550" i="54"/>
  <c r="Y160" i="22"/>
  <c r="BK106" i="22"/>
  <c r="AW106" i="22" s="1"/>
  <c r="AT73" i="22"/>
  <c r="X280" i="22"/>
  <c r="Z1185" i="40"/>
  <c r="F48" i="22"/>
  <c r="W152" i="57"/>
  <c r="Y177" i="56"/>
  <c r="S56" i="22"/>
  <c r="BR106" i="22"/>
  <c r="AU73" i="22"/>
  <c r="Z221" i="54"/>
  <c r="Y74" i="22"/>
  <c r="AA74" i="22"/>
  <c r="Z221" i="57"/>
  <c r="Y1179" i="56"/>
  <c r="S275" i="22"/>
  <c r="S84" i="22"/>
  <c r="Y240" i="56"/>
  <c r="S10" i="22"/>
  <c r="Y28" i="56"/>
  <c r="AB38" i="22"/>
  <c r="Z120" i="58"/>
  <c r="W659" i="56"/>
  <c r="E201" i="22"/>
  <c r="AA28" i="56"/>
  <c r="AG10" i="22"/>
  <c r="AU53" i="22" s="1"/>
  <c r="Y477" i="54"/>
  <c r="R137" i="22"/>
  <c r="AG56" i="22"/>
  <c r="AA177" i="56"/>
  <c r="AA28" i="58"/>
  <c r="AI10" i="22"/>
  <c r="AW53" i="22" s="1"/>
  <c r="D38" i="22"/>
  <c r="W120" i="54"/>
  <c r="L268" i="22"/>
  <c r="BO102" i="22" s="1"/>
  <c r="X1159" i="56"/>
  <c r="X304" i="54"/>
  <c r="K109" i="22"/>
  <c r="X1034" i="57"/>
  <c r="M256" i="22"/>
  <c r="L10" i="22"/>
  <c r="X28" i="56"/>
  <c r="Z198" i="22"/>
  <c r="Z639" i="56"/>
  <c r="Z228" i="22"/>
  <c r="Z779" i="56"/>
  <c r="W62" i="54"/>
  <c r="D20" i="22"/>
  <c r="Z594" i="57"/>
  <c r="AA185" i="22"/>
  <c r="S30" i="22"/>
  <c r="Y94" i="56"/>
  <c r="T228" i="22"/>
  <c r="Y779" i="57"/>
  <c r="F147" i="22"/>
  <c r="W514" i="57"/>
  <c r="L118" i="22"/>
  <c r="X330" i="56"/>
  <c r="T74" i="22"/>
  <c r="Y221" i="57"/>
  <c r="Z821" i="58"/>
  <c r="AB234" i="22"/>
  <c r="AA779" i="54"/>
  <c r="AF228" i="22"/>
  <c r="X997" i="56"/>
  <c r="L251" i="22"/>
  <c r="S177" i="22"/>
  <c r="Y579" i="56"/>
  <c r="AA1159" i="57"/>
  <c r="AH268" i="22"/>
  <c r="BY102" i="22" s="1"/>
  <c r="W62" i="40"/>
  <c r="C20" i="22"/>
  <c r="N147" i="22"/>
  <c r="X514" i="58"/>
  <c r="AA1198" i="54"/>
  <c r="AF284" i="22"/>
  <c r="Y618" i="58"/>
  <c r="U190" i="22"/>
  <c r="AG147" i="22"/>
  <c r="AA514" i="56"/>
  <c r="AF10" i="22"/>
  <c r="AT53" i="22" s="1"/>
  <c r="AA28" i="54"/>
  <c r="AA120" i="40"/>
  <c r="AE38" i="22"/>
  <c r="AH30" i="22"/>
  <c r="AA94" i="57"/>
  <c r="W1179" i="40"/>
  <c r="C276" i="22"/>
  <c r="Z1008" i="56"/>
  <c r="Z253" i="22"/>
  <c r="X594" i="40"/>
  <c r="J185" i="22"/>
  <c r="W379" i="40"/>
  <c r="C127" i="22"/>
  <c r="AA304" i="56"/>
  <c r="AG109" i="22"/>
  <c r="X221" i="54"/>
  <c r="K74" i="22"/>
  <c r="W352" i="56"/>
  <c r="E123" i="22"/>
  <c r="Q198" i="22"/>
  <c r="Y639" i="40"/>
  <c r="Y94" i="57"/>
  <c r="T30" i="22"/>
  <c r="AA154" i="22"/>
  <c r="Z540" i="57"/>
  <c r="W569" i="54"/>
  <c r="D172" i="22"/>
  <c r="N228" i="22"/>
  <c r="X779" i="58"/>
  <c r="X560" i="56"/>
  <c r="L166" i="22"/>
  <c r="AA550" i="40"/>
  <c r="AE160" i="22"/>
  <c r="BB93" i="22" s="1"/>
  <c r="AU93" i="22" s="1"/>
  <c r="AA821" i="40"/>
  <c r="AE234" i="22"/>
  <c r="AH185" i="22"/>
  <c r="AA594" i="57"/>
  <c r="W560" i="56"/>
  <c r="E166" i="22"/>
  <c r="Y92" i="22"/>
  <c r="Z263" i="54"/>
  <c r="C30" i="22"/>
  <c r="W94" i="40"/>
  <c r="K282" i="22"/>
  <c r="X1192" i="54"/>
  <c r="Y1198" i="57"/>
  <c r="T284" i="22"/>
  <c r="C280" i="22"/>
  <c r="W1185" i="40"/>
  <c r="K127" i="22"/>
  <c r="X379" i="54"/>
  <c r="Y779" i="40"/>
  <c r="Q228" i="22"/>
  <c r="AE48" i="22"/>
  <c r="AA152" i="40"/>
  <c r="G30" i="22"/>
  <c r="W94" i="58"/>
  <c r="AF74" i="22"/>
  <c r="AA221" i="54"/>
  <c r="Z48" i="22"/>
  <c r="Z152" i="56"/>
  <c r="W263" i="57"/>
  <c r="F92" i="22"/>
  <c r="X1179" i="54"/>
  <c r="K275" i="22"/>
  <c r="T234" i="22"/>
  <c r="Y821" i="57"/>
  <c r="U30" i="22"/>
  <c r="Y94" i="58"/>
  <c r="X101" i="22"/>
  <c r="Z281" i="40"/>
  <c r="AA618" i="54"/>
  <c r="AF190" i="22"/>
  <c r="X177" i="22"/>
  <c r="Z579" i="40"/>
  <c r="AW72" i="22"/>
  <c r="CF105" i="22"/>
  <c r="T166" i="22"/>
  <c r="Y560" i="57"/>
  <c r="AA198" i="22"/>
  <c r="Z639" i="57"/>
  <c r="Y579" i="57"/>
  <c r="T177" i="22"/>
  <c r="M20" i="22"/>
  <c r="X62" i="57"/>
  <c r="K172" i="22"/>
  <c r="X569" i="54"/>
  <c r="BK105" i="22"/>
  <c r="AW105" i="22" s="1"/>
  <c r="AT72" i="22"/>
  <c r="Y618" i="40"/>
  <c r="Q190" i="22"/>
  <c r="AE251" i="22"/>
  <c r="AA997" i="40"/>
  <c r="X177" i="57"/>
  <c r="M56" i="22"/>
  <c r="AS30" i="22"/>
  <c r="AS59" i="22"/>
  <c r="AS62" i="22" s="1"/>
  <c r="AS63" i="22" s="1"/>
  <c r="Y639" i="58"/>
  <c r="U198" i="22"/>
  <c r="Z639" i="54"/>
  <c r="Y198" i="22"/>
  <c r="Z28" i="58"/>
  <c r="AB10" i="22"/>
  <c r="K213" i="22"/>
  <c r="X721" i="54"/>
  <c r="AG177" i="22"/>
  <c r="BR93" i="22" s="1"/>
  <c r="AA579" i="56"/>
  <c r="AV30" i="22"/>
  <c r="AV59" i="22"/>
  <c r="AV62" i="22" s="1"/>
  <c r="AV63" i="22" s="1"/>
  <c r="Y1185" i="56"/>
  <c r="S280" i="22"/>
  <c r="Z240" i="40"/>
  <c r="X84" i="22"/>
  <c r="F20" i="22"/>
  <c r="W62" i="57"/>
  <c r="C84" i="22"/>
  <c r="W240" i="40"/>
  <c r="D118" i="22"/>
  <c r="W330" i="54"/>
  <c r="Q280" i="22"/>
  <c r="Y1185" i="40"/>
  <c r="Y281" i="58"/>
  <c r="U101" i="22"/>
  <c r="U56" i="22"/>
  <c r="Y177" i="58"/>
  <c r="Z282" i="22"/>
  <c r="Z1192" i="56"/>
  <c r="X30" i="22"/>
  <c r="Z94" i="40"/>
  <c r="Q56" i="22"/>
  <c r="Y177" i="40"/>
  <c r="Y721" i="40"/>
  <c r="Q213" i="22"/>
  <c r="AA721" i="40"/>
  <c r="AE213" i="22"/>
  <c r="J118" i="22"/>
  <c r="X330" i="40"/>
  <c r="W1185" i="54"/>
  <c r="D280" i="22"/>
  <c r="AS27" i="22"/>
  <c r="AS82" i="22" s="1"/>
  <c r="Y618" i="56"/>
  <c r="S190" i="22"/>
  <c r="T190" i="22"/>
  <c r="Y618" i="57"/>
  <c r="C251" i="22"/>
  <c r="W997" i="40"/>
  <c r="X352" i="40"/>
  <c r="J123" i="22"/>
  <c r="N109" i="22"/>
  <c r="X304" i="58"/>
  <c r="U48" i="22"/>
  <c r="Y152" i="58"/>
  <c r="M213" i="22"/>
  <c r="X721" i="57"/>
  <c r="S256" i="22"/>
  <c r="Y1034" i="56"/>
  <c r="AA94" i="58"/>
  <c r="AI30" i="22"/>
  <c r="AA330" i="56"/>
  <c r="AG118" i="22"/>
  <c r="BB15" i="22" s="1"/>
  <c r="AU15" i="22" s="1"/>
  <c r="Z550" i="56"/>
  <c r="Z160" i="22"/>
  <c r="Z185" i="22"/>
  <c r="Z594" i="56"/>
  <c r="Z20" i="22"/>
  <c r="Z62" i="56"/>
  <c r="Y821" i="58"/>
  <c r="U234" i="22"/>
  <c r="CF107" i="22"/>
  <c r="AW74" i="22"/>
  <c r="AH282" i="22"/>
  <c r="AA1192" i="57"/>
  <c r="AG256" i="22"/>
  <c r="AA1034" i="56"/>
  <c r="U137" i="22"/>
  <c r="Y477" i="58"/>
  <c r="Q275" i="22"/>
  <c r="Y1179" i="40"/>
  <c r="Z28" i="56"/>
  <c r="Z10" i="22"/>
  <c r="K160" i="22"/>
  <c r="X550" i="54"/>
  <c r="W263" i="40"/>
  <c r="C92" i="22"/>
  <c r="W152" i="56"/>
  <c r="E48" i="22"/>
  <c r="W821" i="58"/>
  <c r="G234" i="22"/>
  <c r="C284" i="22"/>
  <c r="W1198" i="40"/>
  <c r="D284" i="22"/>
  <c r="W1198" i="54"/>
  <c r="E109" i="22"/>
  <c r="W304" i="56"/>
  <c r="W569" i="56"/>
  <c r="E172" i="22"/>
  <c r="AV73" i="22"/>
  <c r="BY106" i="22"/>
  <c r="Z127" i="22"/>
  <c r="Z379" i="56"/>
  <c r="L137" i="22"/>
  <c r="X477" i="56"/>
  <c r="AA1185" i="56"/>
  <c r="AG280" i="22"/>
  <c r="Z137" i="22"/>
  <c r="Z477" i="56"/>
  <c r="Z94" i="56"/>
  <c r="Z30" i="22"/>
  <c r="AU59" i="22"/>
  <c r="AU62" i="22" s="1"/>
  <c r="AU63" i="22" s="1"/>
  <c r="AU30" i="22"/>
  <c r="Z1179" i="56"/>
  <c r="Z275" i="22"/>
  <c r="X1198" i="54"/>
  <c r="K284" i="22"/>
  <c r="X263" i="57"/>
  <c r="M92" i="22"/>
  <c r="AA330" i="57"/>
  <c r="AH118" i="22"/>
  <c r="BC15" i="22" s="1"/>
  <c r="AG48" i="22"/>
  <c r="AA152" i="56"/>
  <c r="AH20" i="22"/>
  <c r="AV21" i="22" s="1"/>
  <c r="AV78" i="22" s="1"/>
  <c r="AA62" i="57"/>
  <c r="M84" i="22"/>
  <c r="X240" i="57"/>
  <c r="X379" i="56"/>
  <c r="L127" i="22"/>
  <c r="W594" i="54"/>
  <c r="D185" i="22"/>
  <c r="W639" i="58"/>
  <c r="G198" i="22"/>
  <c r="AH228" i="22"/>
  <c r="AA779" i="57"/>
  <c r="W721" i="58"/>
  <c r="G213" i="22"/>
  <c r="Z172" i="22"/>
  <c r="Z569" i="56"/>
  <c r="Z1185" i="56"/>
  <c r="Z280" i="22"/>
  <c r="Z550" i="58"/>
  <c r="AB160" i="22"/>
  <c r="E253" i="22"/>
  <c r="W1008" i="56"/>
  <c r="C154" i="22"/>
  <c r="W540" i="40"/>
  <c r="AT67" i="22"/>
  <c r="AT68" i="22" s="1"/>
  <c r="AT86" i="22"/>
  <c r="X779" i="54"/>
  <c r="K228" i="22"/>
  <c r="N92" i="22"/>
  <c r="X263" i="58"/>
  <c r="X304" i="56"/>
  <c r="L109" i="22"/>
  <c r="N160" i="22"/>
  <c r="X550" i="58"/>
  <c r="M118" i="22"/>
  <c r="X330" i="57"/>
  <c r="Z352" i="57"/>
  <c r="AA123" i="22"/>
  <c r="E282" i="22"/>
  <c r="W1192" i="56"/>
  <c r="L256" i="22"/>
  <c r="X1034" i="56"/>
  <c r="D166" i="22"/>
  <c r="W560" i="54"/>
  <c r="E251" i="22"/>
  <c r="W997" i="56"/>
  <c r="Y550" i="57"/>
  <c r="T160" i="22"/>
  <c r="AA240" i="54"/>
  <c r="AF84" i="22"/>
  <c r="AF166" i="22"/>
  <c r="BH93" i="22" s="1"/>
  <c r="AA560" i="54"/>
  <c r="C190" i="22"/>
  <c r="W618" i="40"/>
  <c r="W594" i="58"/>
  <c r="G185" i="22"/>
  <c r="F280" i="22"/>
  <c r="W1185" i="57"/>
  <c r="Y172" i="22"/>
  <c r="Z569" i="54"/>
  <c r="AA282" i="22"/>
  <c r="Z1192" i="57"/>
  <c r="X1179" i="57"/>
  <c r="M275" i="22"/>
  <c r="Y28" i="58"/>
  <c r="U10" i="22"/>
  <c r="W1179" i="54"/>
  <c r="D275" i="22"/>
  <c r="AF160" i="22"/>
  <c r="BI93" i="22" s="1"/>
  <c r="AA550" i="54"/>
  <c r="AB284" i="22"/>
  <c r="Z1198" i="58"/>
  <c r="J137" i="22"/>
  <c r="X477" i="40"/>
  <c r="AF198" i="22"/>
  <c r="AA639" i="54"/>
  <c r="X1185" i="40"/>
  <c r="J280" i="22"/>
  <c r="R30" i="22"/>
  <c r="Y94" i="54"/>
  <c r="Y1192" i="58"/>
  <c r="U282" i="22"/>
  <c r="Y196" i="56"/>
  <c r="S66" i="22"/>
  <c r="W721" i="40"/>
  <c r="C213" i="22"/>
  <c r="X20" i="22"/>
  <c r="Z62" i="40"/>
  <c r="Z177" i="57"/>
  <c r="AA56" i="22"/>
  <c r="C172" i="22"/>
  <c r="W569" i="40"/>
  <c r="X281" i="40"/>
  <c r="J101" i="22"/>
  <c r="F225" i="22"/>
  <c r="W762" i="57"/>
  <c r="Z514" i="40"/>
  <c r="X147" i="22"/>
  <c r="W1159" i="57"/>
  <c r="F268" i="22"/>
  <c r="BU102" i="22" s="1"/>
  <c r="AU74" i="22"/>
  <c r="BR107" i="22"/>
  <c r="M228" i="22"/>
  <c r="X779" i="57"/>
  <c r="W379" i="57"/>
  <c r="F127" i="22"/>
  <c r="Y263" i="57"/>
  <c r="T92" i="22"/>
  <c r="AF234" i="22"/>
  <c r="AA821" i="54"/>
  <c r="W550" i="56"/>
  <c r="E160" i="22"/>
  <c r="AW67" i="22"/>
  <c r="AW68" i="22" s="1"/>
  <c r="AW86" i="22"/>
  <c r="W120" i="57"/>
  <c r="F38" i="22"/>
  <c r="AA196" i="58"/>
  <c r="AI66" i="22"/>
  <c r="Y196" i="54"/>
  <c r="R66" i="22"/>
  <c r="Y221" i="56"/>
  <c r="S74" i="22"/>
  <c r="X253" i="22"/>
  <c r="Z1008" i="40"/>
  <c r="J228" i="22"/>
  <c r="X779" i="40"/>
  <c r="X762" i="56"/>
  <c r="L225" i="22"/>
  <c r="AH213" i="22"/>
  <c r="AA721" i="57"/>
  <c r="M268" i="22"/>
  <c r="BV102" i="22" s="1"/>
  <c r="X1159" i="57"/>
  <c r="AS72" i="22"/>
  <c r="BD105" i="22"/>
  <c r="AA514" i="58"/>
  <c r="AI147" i="22"/>
  <c r="Y152" i="40"/>
  <c r="Q48" i="22"/>
  <c r="X762" i="57"/>
  <c r="M225" i="22"/>
  <c r="K123" i="22"/>
  <c r="X352" i="54"/>
  <c r="X1034" i="40"/>
  <c r="J256" i="22"/>
  <c r="D282" i="22"/>
  <c r="W1192" i="54"/>
  <c r="J198" i="22"/>
  <c r="X639" i="40"/>
  <c r="X821" i="40"/>
  <c r="J234" i="22"/>
  <c r="Z560" i="54"/>
  <c r="Y166" i="22"/>
  <c r="M284" i="22"/>
  <c r="X1198" i="57"/>
  <c r="AA779" i="58"/>
  <c r="AI228" i="22"/>
  <c r="AH127" i="22"/>
  <c r="AA379" i="57"/>
  <c r="J92" i="22"/>
  <c r="X263" i="40"/>
  <c r="X172" i="22"/>
  <c r="Z569" i="40"/>
  <c r="Y62" i="57"/>
  <c r="T20" i="22"/>
  <c r="C256" i="22"/>
  <c r="W1034" i="40"/>
  <c r="Z1185" i="58"/>
  <c r="AB280" i="22"/>
  <c r="Z779" i="57"/>
  <c r="AA228" i="22"/>
  <c r="AB225" i="22"/>
  <c r="Z762" i="58"/>
  <c r="X721" i="40"/>
  <c r="J213" i="22"/>
  <c r="Y284" i="22"/>
  <c r="Z1198" i="54"/>
  <c r="AA618" i="58"/>
  <c r="AI190" i="22"/>
  <c r="X166" i="22"/>
  <c r="Z560" i="40"/>
  <c r="Q118" i="22"/>
  <c r="Y330" i="40"/>
  <c r="AT27" i="22"/>
  <c r="AT82" i="22" s="1"/>
  <c r="X762" i="40"/>
  <c r="J225" i="22"/>
  <c r="AV74" i="22"/>
  <c r="BY107" i="22"/>
  <c r="X196" i="40"/>
  <c r="J66" i="22"/>
  <c r="R109" i="22"/>
  <c r="Y304" i="54"/>
  <c r="W579" i="57"/>
  <c r="F177" i="22"/>
  <c r="AA256" i="22"/>
  <c r="Z1034" i="57"/>
  <c r="Z120" i="40"/>
  <c r="X38" i="22"/>
  <c r="AF213" i="22"/>
  <c r="AA721" i="54"/>
  <c r="AA1179" i="40"/>
  <c r="AE275" i="22"/>
  <c r="G177" i="22"/>
  <c r="W579" i="58"/>
  <c r="E284" i="22"/>
  <c r="W1198" i="56"/>
  <c r="U256" i="22"/>
  <c r="Y1034" i="58"/>
  <c r="AS73" i="22"/>
  <c r="BD106" i="22"/>
  <c r="U84" i="22"/>
  <c r="Y240" i="58"/>
  <c r="Z721" i="58"/>
  <c r="AB213" i="22"/>
  <c r="AF66" i="22"/>
  <c r="AA196" i="54"/>
  <c r="AF185" i="22"/>
  <c r="AA594" i="54"/>
  <c r="AA1198" i="40"/>
  <c r="AE284" i="22"/>
  <c r="AE256" i="22"/>
  <c r="AA1034" i="40"/>
  <c r="W762" i="40"/>
  <c r="C225" i="22"/>
  <c r="AA225" i="22"/>
  <c r="Z762" i="57"/>
  <c r="AA196" i="57"/>
  <c r="AH66" i="22"/>
  <c r="Y1192" i="54"/>
  <c r="R282" i="22"/>
  <c r="AA997" i="58"/>
  <c r="AI251" i="22"/>
  <c r="Y659" i="54"/>
  <c r="R201" i="22"/>
  <c r="AE190" i="22"/>
  <c r="AA618" i="40"/>
  <c r="T268" i="22"/>
  <c r="BW102" i="22" s="1"/>
  <c r="Y1159" i="57"/>
  <c r="M280" i="22"/>
  <c r="X1185" i="57"/>
  <c r="AI84" i="22"/>
  <c r="AA240" i="58"/>
  <c r="Y540" i="54"/>
  <c r="R154" i="22"/>
  <c r="W477" i="57"/>
  <c r="F137" i="22"/>
  <c r="E38" i="22"/>
  <c r="W120" i="56"/>
  <c r="W152" i="54"/>
  <c r="D48" i="22"/>
  <c r="Y240" i="54"/>
  <c r="R84" i="22"/>
  <c r="Y779" i="56"/>
  <c r="S228" i="22"/>
  <c r="AA94" i="54"/>
  <c r="AF30" i="22"/>
  <c r="W1034" i="54"/>
  <c r="D256" i="22"/>
  <c r="Y30" i="22"/>
  <c r="Z94" i="54"/>
  <c r="AA20" i="22"/>
  <c r="Z62" i="57"/>
  <c r="U225" i="22"/>
  <c r="Y762" i="58"/>
  <c r="R172" i="22"/>
  <c r="Y569" i="54"/>
  <c r="AF251" i="22"/>
  <c r="AA997" i="54"/>
  <c r="AA177" i="57"/>
  <c r="AH56" i="22"/>
  <c r="F160" i="22"/>
  <c r="W550" i="57"/>
  <c r="X550" i="56"/>
  <c r="L160" i="22"/>
  <c r="G137" i="22"/>
  <c r="W477" i="58"/>
  <c r="AA275" i="22"/>
  <c r="Z1179" i="57"/>
  <c r="AG154" i="22"/>
  <c r="BN93" i="22" s="1"/>
  <c r="AA540" i="56"/>
  <c r="AA1008" i="58"/>
  <c r="AI253" i="22"/>
  <c r="AA1008" i="57"/>
  <c r="AH253" i="22"/>
  <c r="AG166" i="22"/>
  <c r="BO93" i="22" s="1"/>
  <c r="AA560" i="56"/>
  <c r="Y514" i="40"/>
  <c r="Q147" i="22"/>
  <c r="Y152" i="56"/>
  <c r="S48" i="22"/>
  <c r="N74" i="22"/>
  <c r="X221" i="58"/>
  <c r="W379" i="56"/>
  <c r="E127" i="22"/>
  <c r="Y281" i="56"/>
  <c r="S101" i="22"/>
  <c r="G154" i="22"/>
  <c r="W540" i="58"/>
  <c r="S123" i="22"/>
  <c r="Y352" i="56"/>
  <c r="S234" i="22"/>
  <c r="Y821" i="56"/>
  <c r="Y540" i="56"/>
  <c r="S154" i="22"/>
  <c r="U123" i="22"/>
  <c r="Y352" i="58"/>
  <c r="Y282" i="22"/>
  <c r="Z1192" i="54"/>
  <c r="AA94" i="56"/>
  <c r="AG30" i="22"/>
  <c r="D147" i="22"/>
  <c r="W514" i="54"/>
  <c r="Z225" i="22"/>
  <c r="Z762" i="56"/>
  <c r="AH137" i="22"/>
  <c r="AA477" i="57"/>
  <c r="K137" i="22"/>
  <c r="X477" i="54"/>
  <c r="Y62" i="58"/>
  <c r="U20" i="22"/>
  <c r="Z352" i="56"/>
  <c r="Z123" i="22"/>
  <c r="AU27" i="22"/>
  <c r="AU82" i="22" s="1"/>
  <c r="X1159" i="40"/>
  <c r="J268" i="22"/>
  <c r="BA102" i="22" s="1"/>
  <c r="Y721" i="56"/>
  <c r="S213" i="22"/>
  <c r="W569" i="58"/>
  <c r="G172" i="22"/>
  <c r="Z1179" i="54"/>
  <c r="Y275" i="22"/>
  <c r="Y281" i="54"/>
  <c r="R101" i="22"/>
  <c r="Z540" i="56"/>
  <c r="Z154" i="22"/>
  <c r="AF92" i="22"/>
  <c r="AA263" i="54"/>
  <c r="G74" i="22"/>
  <c r="W221" i="58"/>
  <c r="X120" i="54"/>
  <c r="K38" i="22"/>
  <c r="L280" i="22"/>
  <c r="X1185" i="56"/>
  <c r="X28" i="54"/>
  <c r="K10" i="22"/>
  <c r="X352" i="58"/>
  <c r="N123" i="22"/>
  <c r="W281" i="54"/>
  <c r="D101" i="22"/>
  <c r="AG20" i="22"/>
  <c r="AU21" i="22" s="1"/>
  <c r="AU78" i="22" s="1"/>
  <c r="AA62" i="56"/>
  <c r="D84" i="22"/>
  <c r="W240" i="54"/>
  <c r="X579" i="58"/>
  <c r="N177" i="22"/>
  <c r="N282" i="22"/>
  <c r="X1192" i="58"/>
  <c r="W659" i="54"/>
  <c r="D201" i="22"/>
  <c r="N56" i="22"/>
  <c r="X177" i="58"/>
  <c r="Y196" i="40"/>
  <c r="Q66" i="22"/>
  <c r="F118" i="22"/>
  <c r="W330" i="57"/>
  <c r="AF268" i="22"/>
  <c r="BK102" i="22" s="1"/>
  <c r="AW102" i="22" s="1"/>
  <c r="AA1159" i="54"/>
  <c r="Z594" i="58"/>
  <c r="AB185" i="22"/>
  <c r="M10" i="22"/>
  <c r="X28" i="57"/>
  <c r="Y618" i="54"/>
  <c r="R190" i="22"/>
  <c r="E66" i="22"/>
  <c r="W196" i="56"/>
  <c r="S147" i="22"/>
  <c r="Y514" i="56"/>
  <c r="Y594" i="57"/>
  <c r="T185" i="22"/>
  <c r="W196" i="58"/>
  <c r="G66" i="22"/>
  <c r="X94" i="40"/>
  <c r="J30" i="22"/>
  <c r="W281" i="57"/>
  <c r="F101" i="22"/>
  <c r="E268" i="22"/>
  <c r="BN102" i="22" s="1"/>
  <c r="W1159" i="56"/>
  <c r="AT60" i="22"/>
  <c r="AT88" i="22" s="1"/>
  <c r="W304" i="57"/>
  <c r="F109" i="22"/>
  <c r="N190" i="22"/>
  <c r="X618" i="58"/>
  <c r="AB282" i="22"/>
  <c r="Z1192" i="58"/>
  <c r="AF109" i="22"/>
  <c r="AA304" i="54"/>
  <c r="Q284" i="22"/>
  <c r="Y1198" i="40"/>
  <c r="X152" i="54"/>
  <c r="K48" i="22"/>
  <c r="W304" i="40"/>
  <c r="C109" i="22"/>
  <c r="X120" i="57"/>
  <c r="M38" i="22"/>
  <c r="Y94" i="40"/>
  <c r="Q30" i="22"/>
  <c r="AH101" i="22"/>
  <c r="AA281" i="57"/>
  <c r="AA118" i="22"/>
  <c r="Z330" i="57"/>
  <c r="Y221" i="54"/>
  <c r="R74" i="22"/>
  <c r="AE127" i="22"/>
  <c r="AA379" i="40"/>
  <c r="Z120" i="57"/>
  <c r="AA38" i="22"/>
  <c r="R280" i="22"/>
  <c r="Y1185" i="54"/>
  <c r="G282" i="22"/>
  <c r="W1192" i="58"/>
  <c r="Y659" i="58"/>
  <c r="U201" i="22"/>
  <c r="AT30" i="22"/>
  <c r="AT59" i="22"/>
  <c r="AT62" i="22" s="1"/>
  <c r="AT63" i="22" s="1"/>
  <c r="J190" i="22"/>
  <c r="X618" i="40"/>
  <c r="X1008" i="57"/>
  <c r="M253" i="22"/>
  <c r="M30" i="22"/>
  <c r="X94" i="57"/>
  <c r="AA330" i="58"/>
  <c r="AI118" i="22"/>
  <c r="BD15" i="22" s="1"/>
  <c r="Z379" i="57"/>
  <c r="AA127" i="22"/>
  <c r="D253" i="22"/>
  <c r="W1008" i="54"/>
  <c r="S253" i="22"/>
  <c r="Y1008" i="56"/>
  <c r="X639" i="54"/>
  <c r="K198" i="22"/>
  <c r="AA379" i="54"/>
  <c r="AF127" i="22"/>
  <c r="F253" i="22"/>
  <c r="W1008" i="57"/>
  <c r="W1198" i="57"/>
  <c r="F284" i="22"/>
  <c r="AB166" i="22"/>
  <c r="Z560" i="58"/>
  <c r="W821" i="40"/>
  <c r="C234" i="22"/>
  <c r="AE84" i="22"/>
  <c r="AA240" i="40"/>
  <c r="AG268" i="22"/>
  <c r="BR102" i="22" s="1"/>
  <c r="AA1159" i="56"/>
  <c r="AA172" i="22"/>
  <c r="Z569" i="57"/>
  <c r="M147" i="22"/>
  <c r="X514" i="57"/>
  <c r="J56" i="22"/>
  <c r="X177" i="40"/>
  <c r="Q282" i="22"/>
  <c r="Y1192" i="40"/>
  <c r="S92" i="22"/>
  <c r="Y263" i="56"/>
  <c r="C74" i="22"/>
  <c r="W221" i="40"/>
  <c r="AI268" i="22"/>
  <c r="CF102" i="22" s="1"/>
  <c r="AA1159" i="58"/>
  <c r="W618" i="57"/>
  <c r="F190" i="22"/>
  <c r="W330" i="40"/>
  <c r="C118" i="22"/>
  <c r="X48" i="22"/>
  <c r="Z152" i="40"/>
  <c r="Q253" i="22"/>
  <c r="Y1008" i="40"/>
  <c r="Z560" i="56"/>
  <c r="Z166" i="22"/>
  <c r="W352" i="58"/>
  <c r="G123" i="22"/>
  <c r="X1179" i="40"/>
  <c r="J275" i="22"/>
  <c r="X379" i="58"/>
  <c r="N127" i="22"/>
  <c r="S268" i="22"/>
  <c r="BP102" i="22" s="1"/>
  <c r="Y1159" i="56"/>
  <c r="W579" i="54"/>
  <c r="D177" i="22"/>
  <c r="Y721" i="57"/>
  <c r="T213" i="22"/>
  <c r="M251" i="22"/>
  <c r="X997" i="57"/>
  <c r="Q109" i="22"/>
  <c r="Y304" i="40"/>
  <c r="AE228" i="22"/>
  <c r="AA779" i="40"/>
  <c r="X221" i="40"/>
  <c r="J74" i="22"/>
  <c r="BR105" i="22"/>
  <c r="AU72" i="22"/>
  <c r="L275" i="22"/>
  <c r="X1179" i="56"/>
  <c r="X120" i="40"/>
  <c r="J38" i="22"/>
  <c r="X560" i="58"/>
  <c r="N166" i="22"/>
  <c r="W997" i="58"/>
  <c r="G251" i="22"/>
  <c r="AE10" i="22"/>
  <c r="AS53" i="22" s="1"/>
  <c r="AA28" i="40"/>
  <c r="M185" i="22"/>
  <c r="X594" i="57"/>
  <c r="AA1192" i="40"/>
  <c r="AE282" i="22"/>
  <c r="AH166" i="22"/>
  <c r="BV93" i="22" s="1"/>
  <c r="AA560" i="57"/>
  <c r="S109" i="22"/>
  <c r="Y304" i="56"/>
  <c r="J147" i="22"/>
  <c r="X514" i="40"/>
  <c r="AA48" i="22"/>
  <c r="Z152" i="57"/>
  <c r="AA1179" i="58"/>
  <c r="AI275" i="22"/>
  <c r="N253" i="22"/>
  <c r="X1008" i="58"/>
  <c r="X618" i="57"/>
  <c r="M190" i="22"/>
  <c r="Z721" i="54"/>
  <c r="Y213" i="22"/>
  <c r="L30" i="22"/>
  <c r="X94" i="56"/>
  <c r="W1185" i="58"/>
  <c r="G280" i="22"/>
  <c r="W263" i="56"/>
  <c r="E92" i="22"/>
  <c r="E20" i="22"/>
  <c r="W62" i="56"/>
  <c r="R56" i="22"/>
  <c r="Y177" i="54"/>
  <c r="Y137" i="22"/>
  <c r="Z477" i="54"/>
  <c r="AB66" i="22"/>
  <c r="Z196" i="58"/>
  <c r="M66" i="22"/>
  <c r="X196" i="57"/>
  <c r="AA268" i="22"/>
  <c r="BX102" i="22" s="1"/>
  <c r="Z1159" i="57"/>
  <c r="E56" i="22"/>
  <c r="W177" i="56"/>
  <c r="AA62" i="54"/>
  <c r="AF20" i="22"/>
  <c r="AT21" i="22" s="1"/>
  <c r="AT78" i="22" s="1"/>
  <c r="X1179" i="58"/>
  <c r="N275" i="22"/>
  <c r="U38" i="22"/>
  <c r="Y120" i="58"/>
  <c r="E101" i="22"/>
  <c r="W281" i="56"/>
  <c r="N101" i="22"/>
  <c r="X281" i="58"/>
  <c r="Z330" i="54"/>
  <c r="Y118" i="22"/>
  <c r="Z1008" i="58"/>
  <c r="AB253" i="22"/>
  <c r="W594" i="56"/>
  <c r="E185" i="22"/>
  <c r="AH251" i="22"/>
  <c r="AA997" i="57"/>
  <c r="X1034" i="58"/>
  <c r="N256" i="22"/>
  <c r="W550" i="58"/>
  <c r="G160" i="22"/>
  <c r="Z550" i="57"/>
  <c r="AA160" i="22"/>
  <c r="W1159" i="40"/>
  <c r="C268" i="22"/>
  <c r="AZ102" i="22" s="1"/>
  <c r="X1034" i="54"/>
  <c r="K256" i="22"/>
  <c r="C201" i="22"/>
  <c r="W659" i="40"/>
  <c r="AA579" i="58"/>
  <c r="AI177" i="22"/>
  <c r="CF93" i="22" s="1"/>
  <c r="W1179" i="58"/>
  <c r="G275" i="22"/>
  <c r="Z540" i="54"/>
  <c r="Y154" i="22"/>
  <c r="R275" i="22"/>
  <c r="Y1179" i="54"/>
  <c r="AI282" i="22"/>
  <c r="AA1192" i="58"/>
  <c r="X540" i="57"/>
  <c r="M154" i="22"/>
  <c r="W1034" i="56"/>
  <c r="E256" i="22"/>
  <c r="Z618" i="57"/>
  <c r="AA190" i="22"/>
  <c r="F84" i="22"/>
  <c r="W240" i="57"/>
  <c r="N137" i="22"/>
  <c r="X477" i="58"/>
  <c r="W477" i="54"/>
  <c r="D137" i="22"/>
  <c r="AA101" i="22"/>
  <c r="Z281" i="57"/>
  <c r="L190" i="22"/>
  <c r="X618" i="56"/>
  <c r="X137" i="22"/>
  <c r="Z477" i="40"/>
  <c r="Z330" i="56"/>
  <c r="Z118" i="22"/>
  <c r="AF137" i="22"/>
  <c r="AA477" i="54"/>
  <c r="Y779" i="58"/>
  <c r="U228" i="22"/>
  <c r="W779" i="56"/>
  <c r="E228" i="22"/>
  <c r="Z66" i="22"/>
  <c r="Z196" i="56"/>
  <c r="AW30" i="22"/>
  <c r="AW59" i="22"/>
  <c r="AW62" i="22" s="1"/>
  <c r="AW63" i="22" s="1"/>
  <c r="D10" i="22"/>
  <c r="W28" i="54"/>
  <c r="Z477" i="58"/>
  <c r="AB137" i="22"/>
  <c r="AA721" i="56"/>
  <c r="AG213" i="22"/>
  <c r="AA477" i="56"/>
  <c r="AG137" i="22"/>
  <c r="T256" i="22"/>
  <c r="Y1034" i="57"/>
  <c r="AG198" i="22"/>
  <c r="AA639" i="56"/>
  <c r="W28" i="56"/>
  <c r="E10" i="22"/>
  <c r="Z997" i="58"/>
  <c r="AB251" i="22"/>
  <c r="AG74" i="22"/>
  <c r="AA221" i="56"/>
  <c r="E84" i="22"/>
  <c r="W240" i="56"/>
  <c r="U118" i="22"/>
  <c r="Y330" i="58"/>
  <c r="X152" i="58"/>
  <c r="N48" i="22"/>
  <c r="L38" i="22"/>
  <c r="X120" i="56"/>
  <c r="AU86" i="22"/>
  <c r="AU67" i="22"/>
  <c r="AU68" i="22" s="1"/>
  <c r="X330" i="54"/>
  <c r="K118" i="22"/>
  <c r="AF172" i="22"/>
  <c r="BJ93" i="22" s="1"/>
  <c r="AA569" i="54"/>
  <c r="K20" i="22"/>
  <c r="X62" i="54"/>
  <c r="E154" i="22"/>
  <c r="W540" i="56"/>
  <c r="AV72" i="22"/>
  <c r="BY105" i="22"/>
  <c r="Z147" i="22"/>
  <c r="Z514" i="56"/>
  <c r="AB101" i="22"/>
  <c r="Z281" i="58"/>
  <c r="X821" i="56"/>
  <c r="L234" i="22"/>
  <c r="Y540" i="58"/>
  <c r="U154" i="22"/>
  <c r="N20" i="22"/>
  <c r="X62" i="58"/>
  <c r="AT74" i="22"/>
  <c r="BK107" i="22"/>
  <c r="AW107" i="22" s="1"/>
  <c r="AA1185" i="54"/>
  <c r="AF280" i="22"/>
  <c r="F154" i="22"/>
  <c r="W540" i="57"/>
  <c r="Z352" i="58"/>
  <c r="AB123" i="22"/>
  <c r="D92" i="22"/>
  <c r="W263" i="54"/>
  <c r="AE30" i="22"/>
  <c r="AA94" i="40"/>
  <c r="X152" i="56"/>
  <c r="L48" i="22"/>
  <c r="AG160" i="22"/>
  <c r="BP93" i="22" s="1"/>
  <c r="AA550" i="56"/>
  <c r="Z304" i="58"/>
  <c r="AB109" i="22"/>
  <c r="Z639" i="40"/>
  <c r="X198" i="22"/>
  <c r="AS86" i="22"/>
  <c r="AS67" i="22"/>
  <c r="AS68" i="22" s="1"/>
  <c r="Z196" i="40"/>
  <c r="X66" i="22"/>
  <c r="M101" i="22"/>
  <c r="X281" i="57"/>
  <c r="Y540" i="40"/>
  <c r="Q154" i="22"/>
  <c r="Z659" i="58"/>
  <c r="AB201" i="22"/>
  <c r="AA1192" i="54"/>
  <c r="AF282" i="22"/>
  <c r="K268" i="22"/>
  <c r="BH102" i="22" s="1"/>
  <c r="AT102" i="22" s="1"/>
  <c r="X1159" i="54"/>
  <c r="Z1034" i="54"/>
  <c r="Y256" i="22"/>
  <c r="X762" i="58"/>
  <c r="N225" i="22"/>
  <c r="Q101" i="22"/>
  <c r="Y281" i="40"/>
  <c r="AS60" i="22"/>
  <c r="AS88" i="22" s="1"/>
  <c r="Y352" i="57"/>
  <c r="T123" i="22"/>
  <c r="G92" i="22"/>
  <c r="W263" i="58"/>
  <c r="X821" i="58"/>
  <c r="N234" i="22"/>
  <c r="AS74" i="22"/>
  <c r="BD107" i="22"/>
  <c r="W1192" i="57"/>
  <c r="F282" i="22"/>
  <c r="W120" i="40"/>
  <c r="C38" i="22"/>
  <c r="X160" i="22"/>
  <c r="Z550" i="40"/>
  <c r="AI172" i="22"/>
  <c r="CE93" i="22" s="1"/>
  <c r="AA569" i="58"/>
  <c r="S127" i="22"/>
  <c r="Y379" i="56"/>
  <c r="Q234" i="22"/>
  <c r="Y821" i="40"/>
  <c r="Y234" i="22"/>
  <c r="Z821" i="54"/>
  <c r="T198" i="22"/>
  <c r="Y639" i="57"/>
  <c r="AF123" i="22"/>
  <c r="BA14" i="22" s="1"/>
  <c r="AT14" i="22" s="1"/>
  <c r="AA352" i="54"/>
  <c r="AA1185" i="58"/>
  <c r="AI280" i="22"/>
  <c r="X275" i="22"/>
  <c r="Z1179" i="40"/>
  <c r="W221" i="56"/>
  <c r="E74" i="22"/>
  <c r="Y1185" i="57"/>
  <c r="T280" i="22"/>
  <c r="Z762" i="40"/>
  <c r="X225" i="22"/>
  <c r="C147" i="22"/>
  <c r="W514" i="40"/>
  <c r="D66" i="22"/>
  <c r="W196" i="54"/>
  <c r="W659" i="57"/>
  <c r="F201" i="22"/>
  <c r="U66" i="22"/>
  <c r="Y196" i="58"/>
  <c r="X997" i="54"/>
  <c r="K251" i="22"/>
  <c r="S251" i="22"/>
  <c r="Y997" i="56"/>
  <c r="AH84" i="22"/>
  <c r="AA240" i="57"/>
  <c r="Y185" i="22"/>
  <c r="Z594" i="54"/>
  <c r="AI256" i="22"/>
  <c r="AA1034" i="58"/>
  <c r="Z263" i="58"/>
  <c r="AB92" i="22"/>
  <c r="Y379" i="40"/>
  <c r="Q127" i="22"/>
  <c r="AH123" i="22"/>
  <c r="BC14" i="22" s="1"/>
  <c r="AA352" i="57"/>
  <c r="AA152" i="57"/>
  <c r="AH48" i="22"/>
  <c r="U253" i="22"/>
  <c r="Y1008" i="58"/>
  <c r="Y721" i="58"/>
  <c r="U213" i="22"/>
  <c r="W560" i="58"/>
  <c r="G166" i="22"/>
  <c r="W659" i="58"/>
  <c r="G201" i="22"/>
  <c r="AA109" i="22"/>
  <c r="Z304" i="57"/>
  <c r="D56" i="22"/>
  <c r="W177" i="54"/>
  <c r="AB48" i="22"/>
  <c r="Z152" i="58"/>
  <c r="Y352" i="54"/>
  <c r="R123" i="22"/>
  <c r="W304" i="54"/>
  <c r="D109" i="22"/>
  <c r="AE172" i="22"/>
  <c r="BC93" i="22" s="1"/>
  <c r="AV93" i="22" s="1"/>
  <c r="AA569" i="40"/>
  <c r="AE101" i="22"/>
  <c r="AA281" i="40"/>
  <c r="X560" i="57"/>
  <c r="M166" i="22"/>
  <c r="T172" i="22"/>
  <c r="Y569" i="57"/>
  <c r="AE280" i="22"/>
  <c r="AA1185" i="40"/>
  <c r="N284" i="22"/>
  <c r="X1198" i="58"/>
  <c r="Y514" i="57"/>
  <c r="T147" i="22"/>
  <c r="AA540" i="54"/>
  <c r="AF154" i="22"/>
  <c r="BG93" i="22" s="1"/>
  <c r="W281" i="40"/>
  <c r="C101" i="22"/>
  <c r="AE253" i="22"/>
  <c r="AA1008" i="40"/>
  <c r="AF201" i="22"/>
  <c r="AA659" i="54"/>
  <c r="X540" i="40"/>
  <c r="J154" i="22"/>
  <c r="X304" i="57"/>
  <c r="M109" i="22"/>
  <c r="W639" i="56"/>
  <c r="E198" i="22"/>
  <c r="X514" i="56"/>
  <c r="L147" i="22"/>
  <c r="AA281" i="56"/>
  <c r="AG101" i="22"/>
  <c r="T66" i="22"/>
  <c r="Y196" i="57"/>
  <c r="N118" i="22"/>
  <c r="X330" i="58"/>
  <c r="Z28" i="54"/>
  <c r="Y10" i="22"/>
  <c r="AA1198" i="56"/>
  <c r="AG284" i="22"/>
  <c r="AB177" i="22"/>
  <c r="Z579" i="58"/>
  <c r="Z1159" i="56"/>
  <c r="Z268" i="22"/>
  <c r="BQ102" i="22" s="1"/>
  <c r="AA821" i="56"/>
  <c r="AG234" i="22"/>
  <c r="Z821" i="56"/>
  <c r="Z234" i="22"/>
  <c r="R256" i="22"/>
  <c r="Y1034" i="54"/>
  <c r="Z352" i="54"/>
  <c r="Y123" i="22"/>
  <c r="AG253" i="22"/>
  <c r="AA1008" i="56"/>
  <c r="Y62" i="56"/>
  <c r="S20" i="22"/>
  <c r="AH74" i="22"/>
  <c r="AA221" i="57"/>
  <c r="X284" i="22"/>
  <c r="Z1198" i="40"/>
  <c r="AA92" i="22"/>
  <c r="Z263" i="57"/>
  <c r="K56" i="22"/>
  <c r="X177" i="54"/>
  <c r="Q84" i="22"/>
  <c r="Y240" i="40"/>
  <c r="F234" i="22"/>
  <c r="W821" i="57"/>
  <c r="S172" i="22"/>
  <c r="Y569" i="56"/>
  <c r="AE74" i="22"/>
  <c r="AA221" i="40"/>
  <c r="Z281" i="54"/>
  <c r="Y101" i="22"/>
  <c r="Y177" i="57"/>
  <c r="T56" i="22"/>
  <c r="AB275" i="22"/>
  <c r="Z1179" i="58"/>
  <c r="T38" i="22"/>
  <c r="Y120" i="57"/>
  <c r="Y550" i="54"/>
  <c r="R160" i="22"/>
  <c r="N38" i="22"/>
  <c r="X120" i="58"/>
  <c r="W221" i="54"/>
  <c r="D74" i="22"/>
  <c r="Y190" i="22"/>
  <c r="Z618" i="54"/>
  <c r="AI38" i="22"/>
  <c r="AA120" i="58"/>
  <c r="X281" i="54"/>
  <c r="K101" i="22"/>
  <c r="Z659" i="57"/>
  <c r="AA201" i="22"/>
  <c r="Z74" i="22"/>
  <c r="Z221" i="56"/>
  <c r="J253" i="22"/>
  <c r="X1008" i="40"/>
  <c r="C123" i="22"/>
  <c r="W352" i="40"/>
  <c r="Y997" i="54"/>
  <c r="R251" i="22"/>
  <c r="K84" i="22"/>
  <c r="X240" i="54"/>
  <c r="M127" i="22"/>
  <c r="X379" i="57"/>
  <c r="AA477" i="40"/>
  <c r="AE137" i="22"/>
  <c r="X1159" i="58"/>
  <c r="N268" i="22"/>
  <c r="CC102" i="22" s="1"/>
  <c r="X1192" i="40"/>
  <c r="J282" i="22"/>
  <c r="AG66" i="22"/>
  <c r="AA196" i="56"/>
  <c r="AI137" i="22"/>
  <c r="AA477" i="58"/>
  <c r="G38" i="22"/>
  <c r="W120" i="58"/>
  <c r="Y127" i="22"/>
  <c r="Z379" i="54"/>
  <c r="Z477" i="57"/>
  <c r="AA137" i="22"/>
  <c r="AA177" i="22"/>
  <c r="Z579" i="57"/>
  <c r="AA514" i="57"/>
  <c r="AH147" i="22"/>
  <c r="X352" i="56"/>
  <c r="L123" i="22"/>
  <c r="Y221" i="58"/>
  <c r="U74" i="22"/>
  <c r="W779" i="58"/>
  <c r="G228" i="22"/>
  <c r="Y201" i="22"/>
  <c r="Z659" i="54"/>
  <c r="L66" i="22"/>
  <c r="X196" i="56"/>
  <c r="AG251" i="22"/>
  <c r="AA997" i="56"/>
  <c r="AB30" i="22"/>
  <c r="Z94" i="58"/>
  <c r="Y721" i="54"/>
  <c r="R213" i="22"/>
  <c r="Z579" i="56"/>
  <c r="Z177" i="22"/>
  <c r="Z659" i="56"/>
  <c r="Z201" i="22"/>
  <c r="L56" i="22"/>
  <c r="X177" i="56"/>
  <c r="W177" i="57"/>
  <c r="F56" i="22"/>
  <c r="X639" i="58"/>
  <c r="N198" i="22"/>
  <c r="L172" i="22"/>
  <c r="X569" i="56"/>
  <c r="M172" i="22"/>
  <c r="X569" i="57"/>
  <c r="W1159" i="54"/>
  <c r="D268" i="22"/>
  <c r="BG102" i="22" s="1"/>
  <c r="AS102" i="22" s="1"/>
  <c r="Y659" i="56"/>
  <c r="S201" i="22"/>
  <c r="AA221" i="58"/>
  <c r="AI74" i="22"/>
  <c r="AE154" i="22"/>
  <c r="AZ93" i="22" s="1"/>
  <c r="AS93" i="22" s="1"/>
  <c r="AA540" i="40"/>
  <c r="R127" i="22"/>
  <c r="Y379" i="54"/>
  <c r="R268" i="22"/>
  <c r="BI102" i="22" s="1"/>
  <c r="AU102" i="22" s="1"/>
  <c r="Y1159" i="54"/>
  <c r="R147" i="22"/>
  <c r="Y514" i="54"/>
  <c r="Y263" i="54"/>
  <c r="R92" i="22"/>
  <c r="G268" i="22"/>
  <c r="CB102" i="22" s="1"/>
  <c r="W1159" i="58"/>
  <c r="X659" i="40"/>
  <c r="J201" i="22"/>
  <c r="CF106" i="22"/>
  <c r="AW73" i="22"/>
  <c r="X618" i="54"/>
  <c r="K190" i="22"/>
  <c r="Y177" i="22"/>
  <c r="Z579" i="54"/>
  <c r="X560" i="54"/>
  <c r="K166" i="22"/>
  <c r="Z1198" i="56"/>
  <c r="Z284" i="22"/>
  <c r="Y594" i="56"/>
  <c r="S185" i="22"/>
  <c r="Y779" i="54"/>
  <c r="R228" i="22"/>
  <c r="W997" i="57"/>
  <c r="F251" i="22"/>
  <c r="W721" i="57"/>
  <c r="F213" i="22"/>
  <c r="AA762" i="58"/>
  <c r="AI225" i="22"/>
  <c r="AW39" i="22" s="1"/>
  <c r="Y38" i="22"/>
  <c r="Z120" i="54"/>
  <c r="T109" i="22"/>
  <c r="Y304" i="57"/>
  <c r="F123" i="22"/>
  <c r="W352" i="57"/>
  <c r="L198" i="22"/>
  <c r="X639" i="56"/>
  <c r="S284" i="22"/>
  <c r="Y1198" i="56"/>
  <c r="AA560" i="58"/>
  <c r="AI166" i="22"/>
  <c r="CC93" i="22" s="1"/>
  <c r="Y330" i="54"/>
  <c r="R118" i="22"/>
  <c r="AI185" i="22"/>
  <c r="AA594" i="58"/>
  <c r="AA618" i="56"/>
  <c r="AG190" i="22"/>
  <c r="L84" i="22"/>
  <c r="X240" i="56"/>
  <c r="AE166" i="22"/>
  <c r="BA93" i="22" s="1"/>
  <c r="AT93" i="22" s="1"/>
  <c r="AA560" i="40"/>
  <c r="AH190" i="22"/>
  <c r="AA618" i="57"/>
  <c r="AI213" i="22"/>
  <c r="AA721" i="58"/>
  <c r="X152" i="40"/>
  <c r="J48" i="22"/>
  <c r="Z56" i="22"/>
  <c r="Z177" i="56"/>
  <c r="T275" i="22"/>
  <c r="Y1179" i="57"/>
  <c r="W721" i="54"/>
  <c r="D213" i="22"/>
  <c r="AI109" i="22"/>
  <c r="AA304" i="58"/>
  <c r="X190" i="22"/>
  <c r="Z618" i="40"/>
  <c r="W639" i="40"/>
  <c r="C198" i="22"/>
  <c r="AA1179" i="56"/>
  <c r="AG275" i="22"/>
  <c r="AF275" i="22"/>
  <c r="AA1179" i="54"/>
  <c r="Y560" i="58"/>
  <c r="U166" i="22"/>
  <c r="Y579" i="58"/>
  <c r="U177" i="22"/>
  <c r="Y762" i="56"/>
  <c r="S225" i="22"/>
  <c r="G84" i="22"/>
  <c r="W240" i="58"/>
  <c r="W779" i="40"/>
  <c r="C228" i="22"/>
  <c r="J284" i="22"/>
  <c r="X1198" i="40"/>
  <c r="Z240" i="56"/>
  <c r="Z84" i="22"/>
  <c r="Z352" i="40"/>
  <c r="X123" i="22"/>
  <c r="AW60" i="22"/>
  <c r="AW88" i="22" s="1"/>
  <c r="AA213" i="22"/>
  <c r="Z721" i="57"/>
  <c r="M48" i="22"/>
  <c r="X152" i="57"/>
  <c r="AE123" i="22"/>
  <c r="AZ14" i="22" s="1"/>
  <c r="AS14" i="22" s="1"/>
  <c r="AA352" i="40"/>
  <c r="Y594" i="58"/>
  <c r="U185" i="22"/>
  <c r="X569" i="40"/>
  <c r="J172" i="22"/>
  <c r="AA379" i="56"/>
  <c r="AG127" i="22"/>
  <c r="AA62" i="58"/>
  <c r="AI20" i="22"/>
  <c r="AW21" i="22" s="1"/>
  <c r="AW78" i="22" s="1"/>
  <c r="E275" i="22"/>
  <c r="W1179" i="56"/>
  <c r="AE66" i="22"/>
  <c r="AA196" i="40"/>
  <c r="W28" i="58"/>
  <c r="G10" i="22"/>
  <c r="K66" i="22"/>
  <c r="X196" i="54"/>
  <c r="T201" i="22"/>
  <c r="Y659" i="57"/>
  <c r="Z1185" i="57"/>
  <c r="AA280" i="22"/>
  <c r="X92" i="22"/>
  <c r="Z263" i="40"/>
  <c r="AA821" i="57"/>
  <c r="AH234" i="22"/>
  <c r="Z1159" i="54"/>
  <c r="Y268" i="22"/>
  <c r="BJ102" i="22" s="1"/>
  <c r="AV102" i="22" s="1"/>
  <c r="AA352" i="58"/>
  <c r="AI123" i="22"/>
  <c r="BD14" i="22" s="1"/>
  <c r="W1034" i="58"/>
  <c r="G256" i="22"/>
  <c r="X1192" i="57"/>
  <c r="M282" i="22"/>
  <c r="X251" i="22"/>
  <c r="Z997" i="40"/>
  <c r="AA177" i="54"/>
  <c r="AF56" i="22"/>
  <c r="W639" i="54"/>
  <c r="D198" i="22"/>
  <c r="C10" i="22"/>
  <c r="W28" i="40"/>
  <c r="X304" i="40"/>
  <c r="J109" i="22"/>
  <c r="X109" i="22"/>
  <c r="Z304" i="40"/>
  <c r="AI234" i="22"/>
  <c r="AA821" i="58"/>
  <c r="X28" i="40"/>
  <c r="J10" i="22"/>
  <c r="AA1198" i="57"/>
  <c r="AH284" i="22"/>
  <c r="AA1034" i="57"/>
  <c r="AH256" i="22"/>
  <c r="AI48" i="22"/>
  <c r="AA152" i="58"/>
  <c r="W997" i="54"/>
  <c r="D251" i="22"/>
  <c r="G253" i="22"/>
  <c r="W1008" i="58"/>
  <c r="X639" i="57"/>
  <c r="M198" i="22"/>
  <c r="Y997" i="58"/>
  <c r="U251" i="22"/>
  <c r="AA659" i="40"/>
  <c r="AE201" i="22"/>
  <c r="AA330" i="40"/>
  <c r="AE118" i="22"/>
  <c r="AZ15" i="22" s="1"/>
  <c r="AS15" i="22" s="1"/>
  <c r="AF256" i="22"/>
  <c r="AA1034" i="54"/>
  <c r="BD17" i="22"/>
  <c r="X28" i="58"/>
  <c r="N10" i="22"/>
  <c r="J160" i="22"/>
  <c r="X550" i="40"/>
  <c r="AA28" i="57"/>
  <c r="AH10" i="22"/>
  <c r="AV53" i="22" s="1"/>
  <c r="Q10" i="22"/>
  <c r="Y28" i="40"/>
  <c r="C66" i="22"/>
  <c r="W196" i="40"/>
  <c r="AA540" i="58"/>
  <c r="AI154" i="22"/>
  <c r="CB93" i="22" s="1"/>
  <c r="Y379" i="57"/>
  <c r="T127" i="22"/>
  <c r="F275" i="22"/>
  <c r="W1179" i="57"/>
  <c r="Z240" i="54"/>
  <c r="Y84" i="22"/>
  <c r="AB190" i="22"/>
  <c r="Z618" i="58"/>
  <c r="W152" i="58"/>
  <c r="G48" i="22"/>
  <c r="T282" i="22"/>
  <c r="Y1192" i="57"/>
  <c r="S137" i="22"/>
  <c r="Y477" i="56"/>
  <c r="AG123" i="22"/>
  <c r="BB14" i="22" s="1"/>
  <c r="AU14" i="22" s="1"/>
  <c r="AA352" i="56"/>
  <c r="Y28" i="57"/>
  <c r="T10" i="22"/>
  <c r="X281" i="56"/>
  <c r="L101" i="22"/>
  <c r="W762" i="56"/>
  <c r="E225" i="22"/>
  <c r="E177" i="22"/>
  <c r="W579" i="56"/>
  <c r="N84" i="22"/>
  <c r="X240" i="58"/>
  <c r="Z659" i="40"/>
  <c r="X201" i="22"/>
  <c r="L185" i="22"/>
  <c r="X594" i="56"/>
  <c r="AA1185" i="57"/>
  <c r="AH280" i="22"/>
  <c r="Y569" i="40"/>
  <c r="Z38" i="22"/>
  <c r="Z120" i="56"/>
  <c r="W221" i="57"/>
  <c r="F74" i="22"/>
  <c r="D190" i="22"/>
  <c r="W618" i="54"/>
  <c r="AA639" i="40"/>
  <c r="AE198" i="22"/>
  <c r="N172" i="22"/>
  <c r="X569" i="58"/>
  <c r="U109" i="22"/>
  <c r="Y304" i="58"/>
  <c r="AA659" i="58"/>
  <c r="AI201" i="22"/>
  <c r="W550" i="54"/>
  <c r="D160" i="22"/>
  <c r="AA281" i="54"/>
  <c r="AF101" i="22"/>
  <c r="E190" i="22"/>
  <c r="W618" i="56"/>
  <c r="Y477" i="57"/>
  <c r="T137" i="22"/>
  <c r="K92" i="22"/>
  <c r="X263" i="54"/>
  <c r="X659" i="56"/>
  <c r="L201" i="22"/>
  <c r="D123" i="22"/>
  <c r="W352" i="54"/>
  <c r="N185" i="22"/>
  <c r="X594" i="58"/>
  <c r="G56" i="22"/>
  <c r="W177" i="58"/>
  <c r="T118" i="22"/>
  <c r="Y330" i="57"/>
  <c r="Y477" i="40"/>
  <c r="Q137" i="22"/>
  <c r="C166" i="22"/>
  <c r="W560" i="40"/>
  <c r="X540" i="56"/>
  <c r="L154" i="22"/>
  <c r="Y560" i="56"/>
  <c r="S166" i="22"/>
  <c r="E118" i="22"/>
  <c r="W330" i="56"/>
  <c r="X514" i="54"/>
  <c r="K147" i="22"/>
  <c r="W477" i="40"/>
  <c r="C137" i="22"/>
  <c r="S198" i="22"/>
  <c r="Y639" i="56"/>
  <c r="G101" i="22"/>
  <c r="W281" i="58"/>
  <c r="X1008" i="54"/>
  <c r="K253" i="22"/>
  <c r="W779" i="54"/>
  <c r="D228" i="22"/>
  <c r="Z304" i="54"/>
  <c r="Y109" i="22"/>
  <c r="U127" i="22"/>
  <c r="Y379" i="58"/>
  <c r="AH198" i="22"/>
  <c r="AA639" i="57"/>
  <c r="AA120" i="56"/>
  <c r="AG38" i="22"/>
  <c r="L92" i="22"/>
  <c r="X263" i="56"/>
  <c r="AH172" i="22"/>
  <c r="BX93" i="22" s="1"/>
  <c r="AA569" i="57"/>
  <c r="W1185" i="56"/>
  <c r="E280" i="22"/>
  <c r="Y1192" i="56"/>
  <c r="S282" i="22"/>
  <c r="W379" i="54"/>
  <c r="D127" i="22"/>
  <c r="W379" i="58"/>
  <c r="G127" i="22"/>
  <c r="K154" i="22"/>
  <c r="X540" i="54"/>
  <c r="Y281" i="57"/>
  <c r="T101" i="22"/>
  <c r="Z101" i="22"/>
  <c r="Z281" i="56"/>
  <c r="K177" i="22"/>
  <c r="X579" i="54"/>
  <c r="AA1179" i="57"/>
  <c r="AH275" i="22"/>
  <c r="Z177" i="58"/>
  <c r="AB56" i="22"/>
  <c r="Y253" i="22"/>
  <c r="Z1008" i="54"/>
  <c r="Z109" i="22"/>
  <c r="Z304" i="56"/>
  <c r="Z514" i="54"/>
  <c r="Y147" i="22"/>
  <c r="X594" i="54"/>
  <c r="K185" i="22"/>
  <c r="E147" i="22"/>
  <c r="W514" i="56"/>
  <c r="N154" i="22"/>
  <c r="X540" i="58"/>
  <c r="AA166" i="22"/>
  <c r="Z560" i="57"/>
  <c r="T154" i="22"/>
  <c r="Y540" i="57"/>
  <c r="T251" i="22"/>
  <c r="Y997" i="57"/>
  <c r="AI284" i="22"/>
  <c r="AA1198" i="58"/>
  <c r="AB74" i="22"/>
  <c r="Z221" i="58"/>
  <c r="AA177" i="58"/>
  <c r="AI56" i="22"/>
  <c r="Y120" i="56"/>
  <c r="S38" i="22"/>
  <c r="G147" i="22"/>
  <c r="W514" i="58"/>
  <c r="R48" i="22"/>
  <c r="Y152" i="54"/>
  <c r="Z997" i="54"/>
  <c r="Y251" i="22"/>
  <c r="X821" i="54"/>
  <c r="K234" i="22"/>
  <c r="AI92" i="22"/>
  <c r="AA263" i="58"/>
  <c r="AA304" i="40"/>
  <c r="AE109" i="22"/>
  <c r="Q74" i="22"/>
  <c r="Y221" i="40"/>
  <c r="Y56" i="22"/>
  <c r="Z177" i="54"/>
  <c r="X94" i="54"/>
  <c r="K30" i="22"/>
  <c r="X579" i="57"/>
  <c r="M177" i="22"/>
  <c r="C56" i="22"/>
  <c r="W177" i="40"/>
  <c r="Y762" i="57"/>
  <c r="T225" i="22"/>
  <c r="Z379" i="40"/>
  <c r="X127" i="22"/>
  <c r="E30" i="22"/>
  <c r="W94" i="56"/>
  <c r="AA379" i="58"/>
  <c r="AI127" i="22"/>
  <c r="AA84" i="22"/>
  <c r="Z240" i="57"/>
  <c r="AF118" i="22"/>
  <c r="BA15" i="22" s="1"/>
  <c r="AT15" i="22" s="1"/>
  <c r="AA330" i="54"/>
  <c r="AF177" i="22"/>
  <c r="BK93" i="22" s="1"/>
  <c r="AA579" i="54"/>
  <c r="AG225" i="22"/>
  <c r="AU39" i="22" s="1"/>
  <c r="AA762" i="56"/>
  <c r="N66" i="22"/>
  <c r="X196" i="58"/>
  <c r="R177" i="22"/>
  <c r="Y579" i="54"/>
  <c r="AB84" i="22"/>
  <c r="Z240" i="58"/>
  <c r="X10" i="22"/>
  <c r="Z28" i="40"/>
  <c r="E234" i="22"/>
  <c r="W821" i="56"/>
  <c r="AI101" i="22"/>
  <c r="AA281" i="58"/>
  <c r="AA30" i="22"/>
  <c r="Z94" i="57"/>
  <c r="Z594" i="40"/>
  <c r="X185" i="22"/>
  <c r="AH177" i="22"/>
  <c r="BY93" i="22" s="1"/>
  <c r="AA579" i="57"/>
  <c r="C185" i="22"/>
  <c r="W594" i="40"/>
  <c r="Z514" i="57"/>
  <c r="AA147" i="22"/>
  <c r="AB256" i="22"/>
  <c r="Z1034" i="58"/>
  <c r="AA251" i="22"/>
  <c r="Z997" i="57"/>
  <c r="Y120" i="54"/>
  <c r="R38" i="22"/>
  <c r="AB172" i="22"/>
  <c r="Z569" i="58"/>
  <c r="F10" i="22"/>
  <c r="W28" i="57"/>
  <c r="AA284" i="22"/>
  <c r="Z1198" i="57"/>
  <c r="AG201" i="22"/>
  <c r="AA659" i="56"/>
  <c r="AB198" i="22"/>
  <c r="Z639" i="58"/>
  <c r="Z540" i="58"/>
  <c r="AB154" i="22"/>
  <c r="Z1185" i="54"/>
  <c r="Y280" i="22"/>
  <c r="C160" i="22"/>
  <c r="W550" i="40"/>
  <c r="F66" i="22"/>
  <c r="W196" i="57"/>
  <c r="X379" i="40"/>
  <c r="J127" i="22"/>
  <c r="W1192" i="40"/>
  <c r="C282" i="22"/>
  <c r="Y228" i="22"/>
  <c r="Z779" i="54"/>
  <c r="Y152" i="57"/>
  <c r="T48" i="22"/>
  <c r="AE268" i="22"/>
  <c r="BD102" i="22" s="1"/>
  <c r="AA1159" i="40"/>
  <c r="Y550" i="58"/>
  <c r="U160" i="22"/>
  <c r="Y1179" i="58"/>
  <c r="U275" i="22"/>
  <c r="W152" i="40"/>
  <c r="C48" i="22"/>
  <c r="AG84" i="22"/>
  <c r="AA240" i="56"/>
  <c r="AE56" i="22"/>
  <c r="AA177" i="40"/>
  <c r="AA762" i="57"/>
  <c r="AH225" i="22"/>
  <c r="AV39" i="22" s="1"/>
  <c r="Y263" i="58"/>
  <c r="U92" i="22"/>
  <c r="Y560" i="40"/>
  <c r="Q166" i="22"/>
  <c r="U280" i="22"/>
  <c r="Y1185" i="58"/>
  <c r="Y330" i="56"/>
  <c r="S118" i="22"/>
  <c r="AE92" i="22"/>
  <c r="AA263" i="40"/>
  <c r="Q185" i="22"/>
  <c r="Y594" i="40"/>
  <c r="W94" i="57"/>
  <c r="F30" i="22"/>
  <c r="AA253" i="22"/>
  <c r="Z1008" i="57"/>
  <c r="Y62" i="40"/>
  <c r="Q20" i="22"/>
  <c r="X997" i="58"/>
  <c r="N251" i="22"/>
  <c r="AA1008" i="54"/>
  <c r="AF253" i="22"/>
  <c r="Z213" i="22"/>
  <c r="Z721" i="56"/>
  <c r="W1198" i="58"/>
  <c r="G284" i="22"/>
  <c r="AA594" i="40"/>
  <c r="AE185" i="22"/>
  <c r="R185" i="22"/>
  <c r="Y594" i="54"/>
  <c r="AB268" i="22"/>
  <c r="CE102" i="22" s="1"/>
  <c r="Z1159" i="58"/>
  <c r="R284" i="22"/>
  <c r="Y1198" i="54"/>
  <c r="D225" i="22"/>
  <c r="W762" i="54"/>
  <c r="AA762" i="40"/>
  <c r="AE225" i="22"/>
  <c r="AS39" i="22" s="1"/>
  <c r="AA594" i="56"/>
  <c r="AG185" i="22"/>
  <c r="Z251" i="22"/>
  <c r="Z997" i="56"/>
  <c r="AA514" i="40"/>
  <c r="AE147" i="22"/>
  <c r="X721" i="58"/>
  <c r="N213" i="22"/>
  <c r="BC18" i="22" l="1"/>
  <c r="AW134" i="22"/>
  <c r="AW37" i="22"/>
  <c r="BA13" i="22"/>
  <c r="AT13" i="22" s="1"/>
  <c r="AT38" i="22"/>
  <c r="AV128" i="22"/>
  <c r="AV36" i="22"/>
  <c r="AS37" i="22"/>
  <c r="AS134" i="22"/>
  <c r="AT36" i="22"/>
  <c r="AT128" i="22"/>
  <c r="BA168" i="22"/>
  <c r="AF129" i="22" s="1"/>
  <c r="AM168" i="22"/>
  <c r="R129" i="22" s="1"/>
  <c r="AT168" i="22"/>
  <c r="Y129" i="22" s="1"/>
  <c r="Q172" i="22"/>
  <c r="AL168" i="22"/>
  <c r="Q129" i="22" s="1"/>
  <c r="AS168" i="22"/>
  <c r="X129" i="22" s="1"/>
  <c r="AZ168" i="22"/>
  <c r="AE129" i="22" s="1"/>
  <c r="AV37" i="22"/>
  <c r="AV134" i="22"/>
  <c r="AW38" i="22"/>
  <c r="BD13" i="22"/>
  <c r="AU134" i="22"/>
  <c r="AU37" i="22"/>
  <c r="AZ18" i="22"/>
  <c r="AS18" i="22" s="1"/>
  <c r="AU36" i="22"/>
  <c r="AU128" i="22"/>
  <c r="AZ13" i="22"/>
  <c r="AS13" i="22" s="1"/>
  <c r="AS38" i="22"/>
  <c r="BB13" i="22"/>
  <c r="AU13" i="22" s="1"/>
  <c r="AU38" i="22"/>
  <c r="AS128" i="22"/>
  <c r="AS36" i="22"/>
  <c r="BD18" i="22"/>
  <c r="BA18" i="22"/>
  <c r="AT18" i="22" s="1"/>
  <c r="AU168" i="22"/>
  <c r="Z129" i="22" s="1"/>
  <c r="AN168" i="22"/>
  <c r="S129" i="22" s="1"/>
  <c r="BB168" i="22"/>
  <c r="AG129" i="22" s="1"/>
  <c r="BB18" i="22"/>
  <c r="AU18" i="22" s="1"/>
  <c r="AT134" i="22"/>
  <c r="AT37" i="22"/>
  <c r="AV38" i="22"/>
  <c r="BC13" i="22"/>
  <c r="AW36" i="22"/>
  <c r="AW128" i="22"/>
  <c r="BA16" i="22" l="1"/>
  <c r="AT16" i="22" s="1"/>
  <c r="BA17" i="22"/>
  <c r="AT17" i="22" s="1"/>
  <c r="BB16" i="22"/>
  <c r="AU16" i="22" s="1"/>
  <c r="BB17" i="22"/>
  <c r="AU17" i="22" s="1"/>
  <c r="AZ16" i="22"/>
  <c r="AS16" i="22" s="1"/>
  <c r="AZ17" i="22"/>
  <c r="AS17" i="22" s="1"/>
</calcChain>
</file>

<file path=xl/sharedStrings.xml><?xml version="1.0" encoding="utf-8"?>
<sst xmlns="http://schemas.openxmlformats.org/spreadsheetml/2006/main" count="39553" uniqueCount="2342">
  <si>
    <r>
      <t>Aanpassing van de Runnaam alleen in CEL B3 (</t>
    </r>
    <r>
      <rPr>
        <sz val="11"/>
        <color theme="6"/>
        <rFont val="Calibri"/>
        <family val="2"/>
        <scheme val="minor"/>
      </rPr>
      <t>met een groene achtergrond</t>
    </r>
    <r>
      <rPr>
        <sz val="11"/>
        <color theme="1"/>
        <rFont val="Calibri"/>
        <family val="2"/>
        <scheme val="minor"/>
      </rPr>
      <t>), waarbij de naam maximaal 31 karakters mag zijn (maximum tabblad naam binnen Excel), Cel B4 (</t>
    </r>
    <r>
      <rPr>
        <sz val="11"/>
        <color rgb="FFFF0000"/>
        <rFont val="Calibri"/>
        <family val="2"/>
        <scheme val="minor"/>
      </rPr>
      <t>rode achtergrond</t>
    </r>
    <r>
      <rPr>
        <sz val="11"/>
        <color theme="1"/>
        <rFont val="Calibri"/>
        <family val="2"/>
        <scheme val="minor"/>
      </rPr>
      <t>) ongewijzigd laten!</t>
    </r>
  </si>
  <si>
    <t>Ruimte voor beschrijvingen</t>
  </si>
  <si>
    <t>Woning_Gebruiker_Vastrecht</t>
  </si>
  <si>
    <t>UitlegWoning_Gebruiker_Vastrecht</t>
  </si>
  <si>
    <t>Utiliteit_Gebruiker_Vastrecht</t>
  </si>
  <si>
    <t>UitlegUtil_Gebruiker_Vastrecht</t>
  </si>
  <si>
    <t>Glastuinbouw_Gebruiker_Vastrecht</t>
  </si>
  <si>
    <t>UitlegGlTb_Gebruiker_Vastrecht</t>
  </si>
  <si>
    <t>Woning_Eigenaar_LokaleOpwekking</t>
  </si>
  <si>
    <t>UitlegWoning_Eigenaar_LokaleOpwekking</t>
  </si>
  <si>
    <t>Utiliteit_Eigenaar_LokaleOpwekking</t>
  </si>
  <si>
    <t>UitlegUtil_Eigenaar_LokaleOpwekking</t>
  </si>
  <si>
    <t>Glastuinbouw_Eigenaar_LokaleOpwekking</t>
  </si>
  <si>
    <t>UitlegGlTb_Eigenaar_LokaleOpwekking</t>
  </si>
  <si>
    <t>PrimairTransport_RestWarmte</t>
  </si>
  <si>
    <t>RestWarmte_</t>
  </si>
  <si>
    <t>Leverancier_RestWarmte</t>
  </si>
  <si>
    <t>PrimairTransport_GeoThermie</t>
  </si>
  <si>
    <t>PrimairTransport_BioWKK</t>
  </si>
  <si>
    <t>PrimairTransport_WijkWKK</t>
  </si>
  <si>
    <t>GeoThermie_</t>
  </si>
  <si>
    <t>BioWKK_</t>
  </si>
  <si>
    <t>WijkWKK_</t>
  </si>
  <si>
    <t>Leverancier_GeoThermie</t>
  </si>
  <si>
    <t>Leverancier_BioWKK</t>
  </si>
  <si>
    <t>Leverancier_WijkWKK</t>
  </si>
  <si>
    <t>Woning_Gebruiker_Elektriciteit</t>
  </si>
  <si>
    <t>UitlegWoning_Gebruiker_Elektriciteit</t>
  </si>
  <si>
    <t>Woning_Eigenaar_LokaleOpwekking_OA</t>
  </si>
  <si>
    <t>UitlegWoning_Eigenaar_LokaleOpwekking_OA</t>
  </si>
  <si>
    <t>Woning_Gebruiker_AardGas</t>
  </si>
  <si>
    <t>UitlegWoning_Gebruiker_AardGas</t>
  </si>
  <si>
    <t>Utiliteit_Gebruiker_AardGas</t>
  </si>
  <si>
    <t>UitlegUtil_Gebruiker_AardGas</t>
  </si>
  <si>
    <t>Glastuinbouw_Gebruiker_AardGas</t>
  </si>
  <si>
    <t>UitlegGlTb_Gebruiker_AardGas</t>
  </si>
  <si>
    <t>Utiliteit_Gebruiker_Elektriciteit</t>
  </si>
  <si>
    <t>UitlegUtil_Gebruiker_Elektriciteit</t>
  </si>
  <si>
    <t>Glastuinbouw_Gebruiker_Elektriciteit</t>
  </si>
  <si>
    <t>UitlegGlTb_Gebruiker_Elektriciteit</t>
  </si>
  <si>
    <t>RestWarmte_Opwekking</t>
  </si>
  <si>
    <t>GeoThermie_Opwekking</t>
  </si>
  <si>
    <t>BioWKK_Opwekking</t>
  </si>
  <si>
    <t>WijkWKK_Opwekking</t>
  </si>
  <si>
    <t>Woning_Eigenaar_AardGas</t>
  </si>
  <si>
    <t>UitlegWoning_Eigenaar_AardGas</t>
  </si>
  <si>
    <t>Utiliteit_Eigenaar_AardGas</t>
  </si>
  <si>
    <t>UitlegUtil_Eigenaar_AardGas</t>
  </si>
  <si>
    <t>Glastuinbouw_Eigenaar_AardGas</t>
  </si>
  <si>
    <t>UitlegGlTb_Eigenaar_AardGas</t>
  </si>
  <si>
    <t>Woning_Eigenaar_ZonneBoiler</t>
  </si>
  <si>
    <t>UitlegWoning_Eigenaar_ZonneBoiler</t>
  </si>
  <si>
    <t>Utiliteit_Eigenaar_ZonneBoiler</t>
  </si>
  <si>
    <t>UitlegUtil_Eigenaar_ZonneBoiler</t>
  </si>
  <si>
    <t>Glastuinbouw_Eigenaar_ZonneBoiler</t>
  </si>
  <si>
    <t>UitlegGlTb_Eigenaar_ZonneBoiler</t>
  </si>
  <si>
    <t>Woning_Eigenaar_Zon_PV</t>
  </si>
  <si>
    <t>UitlegWoning_Eigenaar_Zon_PV</t>
  </si>
  <si>
    <t>Utiliteit_Eigenaar_Zon_PV</t>
  </si>
  <si>
    <t>UitlegUtil_Eigenaar_Zon_PV</t>
  </si>
  <si>
    <t>Glastuinbouw_Eigenaar_Zon_PV</t>
  </si>
  <si>
    <t>UitlegGlTb_Eigenaar_Zon_PV</t>
  </si>
  <si>
    <t>BTW_GebouwverbeteringWoning</t>
  </si>
  <si>
    <t>BTW_GebouwverbeteringUitlegWoning</t>
  </si>
  <si>
    <t>Woning_Eigenaar_EIA30</t>
  </si>
  <si>
    <t>UitlegWoning_Eigenaar_EIA30</t>
  </si>
  <si>
    <t>Utiliteit_Eigenaar_EIA30</t>
  </si>
  <si>
    <t>UitlegUtil_Eigenaar_EIA30</t>
  </si>
  <si>
    <t>Glastuinbouw_Eigenaar_EIA30</t>
  </si>
  <si>
    <t>UitlegGlTb_Eigenaar_EIA30</t>
  </si>
  <si>
    <t>Woning_Eigenaar_EIA15</t>
  </si>
  <si>
    <t>UitlegWoning_Eigenaar_EIA15</t>
  </si>
  <si>
    <t>Utiliteit_Eigenaar_EIA15</t>
  </si>
  <si>
    <t>UitlegUtil_Eigenaar_EIA15</t>
  </si>
  <si>
    <t>Glastuinbouw_Eigenaar_EIA15</t>
  </si>
  <si>
    <t>UitlegGlTb_Eigenaar_EIA15</t>
  </si>
  <si>
    <t>Woning_Eigenaar_Gebouwverbetering</t>
  </si>
  <si>
    <t>UitlegWoning_Eigenaar_Gebouwverbetering</t>
  </si>
  <si>
    <t>Utiliteit_Eigenaar_Gebouwverbetering</t>
  </si>
  <si>
    <t>UitlegUtil_Eigenaar_Gebouwverbetering</t>
  </si>
  <si>
    <t>Glastuinbouw_Eigenaar_Gebouwverbetering</t>
  </si>
  <si>
    <t>UitlegGlTb_Eigenaar_Gebouwverbetering</t>
  </si>
  <si>
    <t>Subsidie_EIA30Woning</t>
  </si>
  <si>
    <t>Subsidie_EIA30UitlegWoning</t>
  </si>
  <si>
    <t>Subsidie_EIA30Utiliteit</t>
  </si>
  <si>
    <t>Subsidie_EIA30UitlegUtil</t>
  </si>
  <si>
    <t>Subsidie_EIA30Glastuinbouw</t>
  </si>
  <si>
    <t>Subsidie_EIA30UitlegGlTb</t>
  </si>
  <si>
    <t>Subsidie_EIA15Woning</t>
  </si>
  <si>
    <t>Subsidie_EIA15UitlegWoning</t>
  </si>
  <si>
    <t>Subsidie_EIA15Utiliteit</t>
  </si>
  <si>
    <t>Subsidie_EIA15UitlegUtil</t>
  </si>
  <si>
    <t>Subsidie_EIA15Glastuinbouw</t>
  </si>
  <si>
    <t>Subsidie_EIA15UitlegGlTb</t>
  </si>
  <si>
    <t>BTW_Woning30j</t>
  </si>
  <si>
    <t>BTW_UitlegWoning30j</t>
  </si>
  <si>
    <t>BTW_Woning15j</t>
  </si>
  <si>
    <t>BTW_UitlegWoning15j</t>
  </si>
  <si>
    <t>Woning_Eigenaar_eWP</t>
  </si>
  <si>
    <t>UitlegWoning_Eigenaar_eWP</t>
  </si>
  <si>
    <t>Utiliteit_Eigenaar_eWP</t>
  </si>
  <si>
    <t>UitlegUtil_Eigenaar_eWP</t>
  </si>
  <si>
    <t>Glastuinbouw_Eigenaar_eWP</t>
  </si>
  <si>
    <t>UitlegGlTb_Eigenaar_eWP</t>
  </si>
  <si>
    <t>Woning_Eigenaar_EWV</t>
  </si>
  <si>
    <t>UitlegWoning_Eigenaar_EWV</t>
  </si>
  <si>
    <t>Utiliteit_Eigenaar_EWV</t>
  </si>
  <si>
    <t>UitlegUtil_Eigenaar_EWV</t>
  </si>
  <si>
    <t>Glastuinbouw_Eigenaar_EWV</t>
  </si>
  <si>
    <t>UitlegGlTb_Eigenaar_EWV</t>
  </si>
  <si>
    <t>KL_p_RestWarmte</t>
  </si>
  <si>
    <t>KL_p_GeoThermie</t>
  </si>
  <si>
    <t>KL_p_BioWKK</t>
  </si>
  <si>
    <t>KL_p_WijkWKK</t>
  </si>
  <si>
    <t>Leverancier_Aansluitbijdrage_RestWarmte_Woning</t>
  </si>
  <si>
    <t>Leverancier_Aansluitbijdrage_RestWarmte_UitlegWoning</t>
  </si>
  <si>
    <t>Leverancier_Aansluitbijdrage_RestWarmte_Utiliteit</t>
  </si>
  <si>
    <t>Leverancier_Aansluitbijdrage_RestWarmte_UitlegUtil</t>
  </si>
  <si>
    <t>Leverancier_Aansluitbijdrage_RestWarmte_Glastuinbouw</t>
  </si>
  <si>
    <t>Leverancier_Aansluitbijdrage_RestWarmte_UitlegGlTb</t>
  </si>
  <si>
    <t>RestWarmte_RestWarmte</t>
  </si>
  <si>
    <t>Leverancier_Aansluitbijdrage_GeoThermie_Woning</t>
  </si>
  <si>
    <t>Leverancier_Aansluitbijdrage_BioWKK_Woning</t>
  </si>
  <si>
    <t>Leverancier_Aansluitbijdrage_WijkWKK_Woning</t>
  </si>
  <si>
    <t>Leverancier_Aansluitbijdrage_GeoThermie_UitlegWoning</t>
  </si>
  <si>
    <t>Leverancier_Aansluitbijdrage_BioWKK_UitlegWoning</t>
  </si>
  <si>
    <t>Leverancier_Aansluitbijdrage_WijkWKK_UitlegWoning</t>
  </si>
  <si>
    <t>Leverancier_Aansluitbijdrage_GeoThermie_Utiliteit</t>
  </si>
  <si>
    <t>Leverancier_Aansluitbijdrage_BioWKK_Utiliteit</t>
  </si>
  <si>
    <t>Leverancier_Aansluitbijdrage_WijkWKK_Utiliteit</t>
  </si>
  <si>
    <t>Leverancier_Aansluitbijdrage_GeoThermie_UitlegUtil</t>
  </si>
  <si>
    <t>Leverancier_Aansluitbijdrage_BioWKK_UitlegUtil</t>
  </si>
  <si>
    <t>Leverancier_Aansluitbijdrage_WijkWKK_UitlegUtil</t>
  </si>
  <si>
    <t>Leverancier_Aansluitbijdrage_GeoThermie_Glastuinbouw</t>
  </si>
  <si>
    <t>Leverancier_Aansluitbijdrage_BioWKK_Glastuinbouw</t>
  </si>
  <si>
    <t>Leverancier_Aansluitbijdrage_WijkWKK_Glastuinbouw</t>
  </si>
  <si>
    <t>Leverancier_Aansluitbijdrage_GeoThermie_UitlegGlTb</t>
  </si>
  <si>
    <t>Leverancier_Aansluitbijdrage_BioWKK_UitlegGlTb</t>
  </si>
  <si>
    <t>Leverancier_Aansluitbijdrage_WijkWKK_UitlegGlTb</t>
  </si>
  <si>
    <t>GeoThermie_GeoThermie</t>
  </si>
  <si>
    <t>BioWKK_BioWKK</t>
  </si>
  <si>
    <t>WijkWKK_WijkWKK</t>
  </si>
  <si>
    <t>RestWarmte_Verrekening</t>
  </si>
  <si>
    <t>Admin_RestWarmte</t>
  </si>
  <si>
    <t>KL_p_Aansluitbijdrage_RestWarmte_Woning</t>
  </si>
  <si>
    <t>KL_p_Aansluitbijdrage_RestWarmte_UitlegWoning</t>
  </si>
  <si>
    <t>KL_p_Aansluitbijdrage_RestWarmte_Utiliteit</t>
  </si>
  <si>
    <t>KL_p_Aansluitbijdrage_RestWarmte_UitlegUtil</t>
  </si>
  <si>
    <t>KL_p_Aansluitbijdrage_RestWarmte_Glastuinbouw</t>
  </si>
  <si>
    <t>KL_p_Aansluitbijdrage_RestWarmte_UitlegGlTb</t>
  </si>
  <si>
    <t>GeoThermie_Verrekening</t>
  </si>
  <si>
    <t>BioWKK_Verrekening</t>
  </si>
  <si>
    <t>WijkWKK_Verrekening</t>
  </si>
  <si>
    <t>Admin_GeoThermie</t>
  </si>
  <si>
    <t>Admin_BioWKK</t>
  </si>
  <si>
    <t>Admin_WijkWKK</t>
  </si>
  <si>
    <t>KL_p_Aansluitbijdrage_GeoThermie_Woning</t>
  </si>
  <si>
    <t>KL_p_Aansluitbijdrage_BioWKK_Woning</t>
  </si>
  <si>
    <t>KL_p_Aansluitbijdrage_WijkWKK_Woning</t>
  </si>
  <si>
    <t>KL_p_Aansluitbijdrage_GeoThermie_UitlegWoning</t>
  </si>
  <si>
    <t>KL_p_Aansluitbijdrage_BioWKK_UitlegWoning</t>
  </si>
  <si>
    <t>KL_p_Aansluitbijdrage_WijkWKK_UitlegWoning</t>
  </si>
  <si>
    <t>KL_p_Aansluitbijdrage_GeoThermie_Utiliteit</t>
  </si>
  <si>
    <t>KL_p_Aansluitbijdrage_BioWKK_Utiliteit</t>
  </si>
  <si>
    <t>KL_p_Aansluitbijdrage_WijkWKK_Utiliteit</t>
  </si>
  <si>
    <t>KL_p_Aansluitbijdrage_GeoThermie_UitlegUtil</t>
  </si>
  <si>
    <t>KL_p_Aansluitbijdrage_BioWKK_UitlegUtil</t>
  </si>
  <si>
    <t>KL_p_Aansluitbijdrage_WijkWKK_UitlegUtil</t>
  </si>
  <si>
    <t>KL_p_Aansluitbijdrage_GeoThermie_Glastuinbouw</t>
  </si>
  <si>
    <t>KL_p_Aansluitbijdrage_BioWKK_Glastuinbouw</t>
  </si>
  <si>
    <t>KL_p_Aansluitbijdrage_WijkWKK_Glastuinbouw</t>
  </si>
  <si>
    <t>KL_p_Aansluitbijdrage_GeoThermie_UitlegGlTb</t>
  </si>
  <si>
    <t>KL_p_Aansluitbijdrage_BioWKK_UitlegGlTb</t>
  </si>
  <si>
    <t>KL_p_Aansluitbijdrage_WijkWKK_UitlegGlTb</t>
  </si>
  <si>
    <t>Onderhoud_RestWarmte</t>
  </si>
  <si>
    <t>Precario_RestWarmte</t>
  </si>
  <si>
    <t>Subsidie_EEA</t>
  </si>
  <si>
    <t>Leverancier_Verrekening</t>
  </si>
  <si>
    <t>Onderhoud_GeoThermie</t>
  </si>
  <si>
    <t>Onderhoud_BioWKK</t>
  </si>
  <si>
    <t>Onderhoud_WijkWKK</t>
  </si>
  <si>
    <t>Precario_GeoThermie</t>
  </si>
  <si>
    <t>Precario_BioWKK</t>
  </si>
  <si>
    <t>Precario_WijkWKK</t>
  </si>
  <si>
    <t>Onderhoud_</t>
  </si>
  <si>
    <t>Admin_</t>
  </si>
  <si>
    <t>WarmteInkoop_Commodity</t>
  </si>
  <si>
    <t>EnergieHeffing_Opwekking</t>
  </si>
  <si>
    <t>RestWarmte_Commodity</t>
  </si>
  <si>
    <t>GeoThermie_Commodity</t>
  </si>
  <si>
    <t>BioWKK_Commodity</t>
  </si>
  <si>
    <t>WijkWKK_Commodity</t>
  </si>
  <si>
    <t>KL_e_ZonneBoiler</t>
  </si>
  <si>
    <t>KL_e_Zon_PV</t>
  </si>
  <si>
    <t>Onderhoud_LokaleOpwekking</t>
  </si>
  <si>
    <t>Glastuinbouw_Gebruiker_VergoedingLabelSprong</t>
  </si>
  <si>
    <t>Glastuinbouw_Gebruiker_VergoedingZonPV</t>
  </si>
  <si>
    <t>Glastuinbouw_Gebruiker_VergoedingZonneBoiler</t>
  </si>
  <si>
    <t>Subsidie_LokaleOpwekking</t>
  </si>
  <si>
    <t>Elektriciteit_Commodity</t>
  </si>
  <si>
    <t>EnergieHeffing_AardGas</t>
  </si>
  <si>
    <t>EnergieHeffing_Elektriciteit</t>
  </si>
  <si>
    <t>Glastuinbouw_Eigenaar_VergoedingLabelSprong</t>
  </si>
  <si>
    <t>Glastuinbouw_Eigenaar_VergoedingZonPV</t>
  </si>
  <si>
    <t>Glastuinbouw_Eigenaar_VergoedingZonneBoiler</t>
  </si>
  <si>
    <t>UitlegGlTb_Gebruiker_VergoedingLabelSprong</t>
  </si>
  <si>
    <t>UitlegGlTb_Gebruiker_VergoedingZonPV</t>
  </si>
  <si>
    <t>UitlegGlTb_Gebruiker_VergoedingZonneBoiler</t>
  </si>
  <si>
    <t>UitlegGlTb_Eigenaar_VergoedingLabelSprong</t>
  </si>
  <si>
    <t>UitlegGlTb_Eigenaar_VergoedingZonPV</t>
  </si>
  <si>
    <t>UitlegGlTb_Eigenaar_VergoedingZonneBoiler</t>
  </si>
  <si>
    <t>UitlegUtil_Gebruiker_VergoedingLabelSprong</t>
  </si>
  <si>
    <t>UitlegUtil_Gebruiker_VergoedingZonPV</t>
  </si>
  <si>
    <t>UitlegUtil_Gebruiker_VergoedingZonneBoiler</t>
  </si>
  <si>
    <t>UitlegUtil_Eigenaar_VergoedingLabelSprong</t>
  </si>
  <si>
    <t>UitlegUtil_Eigenaar_VergoedingZonPV</t>
  </si>
  <si>
    <t>UitlegUtil_Eigenaar_VergoedingZonneBoiler</t>
  </si>
  <si>
    <t>BTW_LokaleOpwekking_OA</t>
  </si>
  <si>
    <t>UitlegWoning_Gebruiker_VergoedingLabelSprong</t>
  </si>
  <si>
    <t>UitlegWoning_Gebruiker_VergoedingZonPV</t>
  </si>
  <si>
    <t>UitlegWoning_Gebruiker_VergoedingZonneBoiler</t>
  </si>
  <si>
    <t>BTW_Elektriciteit</t>
  </si>
  <si>
    <t>UitlegWoning_Eigenaar_VergoedingLabelSprong</t>
  </si>
  <si>
    <t>UitlegWoning_Eigenaar_VergoedingZonPV</t>
  </si>
  <si>
    <t>UitlegWoning_Eigenaar_VergoedingZonneBoiler</t>
  </si>
  <si>
    <t>Utiliteit_Gebruiker_VergoedingLabelSprong</t>
  </si>
  <si>
    <t>Utiliteit_Gebruiker_VergoedingZonPV</t>
  </si>
  <si>
    <t>Utiliteit_Gebruiker_VergoedingZonneBoiler</t>
  </si>
  <si>
    <t>Utiliteit_Eigenaar_VergoedingLabelSprong</t>
  </si>
  <si>
    <t>Utiliteit_Eigenaar_VergoedingZonPV</t>
  </si>
  <si>
    <t>Utiliteit_Eigenaar_VergoedingZonneBoiler</t>
  </si>
  <si>
    <t>Woning_Gebruiker_VergoedingLabelSprong</t>
  </si>
  <si>
    <t>Woning_Gebruiker_VergoedingZonPV</t>
  </si>
  <si>
    <t>Woning_Gebruiker_VergoedingZonneBoiler</t>
  </si>
  <si>
    <t>Woning_Eigenaar_VergoedingLabelSprong</t>
  </si>
  <si>
    <t>Woning_Eigenaar_VergoedingZonPV</t>
  </si>
  <si>
    <t>Woning_Eigenaar_VergoedingZonneBoiler</t>
  </si>
  <si>
    <t>Aardgas</t>
  </si>
  <si>
    <t>Admin</t>
  </si>
  <si>
    <t>BTW</t>
  </si>
  <si>
    <t>Elektriciteit</t>
  </si>
  <si>
    <t>EmissieRechten</t>
  </si>
  <si>
    <t>EnergieHeffing</t>
  </si>
  <si>
    <t>KL_e (Kapitaallasten eigenaar)</t>
  </si>
  <si>
    <t>Tabelnamen voor VLOOKUP</t>
  </si>
  <si>
    <t>Tabelcellen voor Vlookup</t>
  </si>
  <si>
    <t xml:space="preserve"> </t>
  </si>
  <si>
    <t>KL_p (kapitaallasten producent)</t>
  </si>
  <si>
    <t>Leverancier</t>
  </si>
  <si>
    <t>Onderhoud</t>
  </si>
  <si>
    <t>Precario</t>
  </si>
  <si>
    <t>RestWarmte</t>
  </si>
  <si>
    <t>Subsidie</t>
  </si>
  <si>
    <t>WarmteInkoop</t>
  </si>
  <si>
    <t>Wijkdistributie</t>
  </si>
  <si>
    <t>Grootboek bebouwing</t>
  </si>
  <si>
    <t>Glastuinbouw_Eigenaar</t>
  </si>
  <si>
    <t>Glastuinbouw_Gebruiker</t>
  </si>
  <si>
    <t>UitlegGlTb_Eigenaar</t>
  </si>
  <si>
    <t>UitlegGlTb_Gebruiker</t>
  </si>
  <si>
    <t>UitlegUtil_Eigenaar</t>
  </si>
  <si>
    <t>UitlegUtil_Gebruiker</t>
  </si>
  <si>
    <t>UitlegWoning_Eigenaar</t>
  </si>
  <si>
    <t>UitlegWoning_Gebruiker</t>
  </si>
  <si>
    <t>Utiliteit_Eigenaar</t>
  </si>
  <si>
    <t>Utiliteit_Gebruiker</t>
  </si>
  <si>
    <t>Woning_Eigenaar</t>
  </si>
  <si>
    <t>Woning_Gebruiker</t>
  </si>
  <si>
    <t>Grootboek overige actoren</t>
  </si>
  <si>
    <t>Aantal cellen tussen het eerste resultaat van scenario 1 en scenario 2 voor de mutatietabellen van de bebouwingscomponenten (kolom D/E)</t>
  </si>
  <si>
    <t>Aantal cellen tussen het eerste resultaat van scenario 1 en scenario 2 voor de mutatietabellen van de overige actoren (kolom A/B)</t>
  </si>
  <si>
    <t>Aansluitbijdrage gas (incl. BTW)</t>
  </si>
  <si>
    <t>Lokale Opwekking</t>
  </si>
  <si>
    <t>Lokale Opwekking (incl. BTW)</t>
  </si>
  <si>
    <t>Vergoeding voor schilverbetering en zonnepanelen/collectoren</t>
  </si>
  <si>
    <t>Aardgas commodity (incl. BTW)</t>
  </si>
  <si>
    <t>Aardgas vastrecht (incl. BTW)</t>
  </si>
  <si>
    <t>Elektriciteit (incl. BTW)</t>
  </si>
  <si>
    <t>Energieheffing (aardgas en elektriciteit)</t>
  </si>
  <si>
    <t>Warmtelevering door gebiedsopties (incl. BTW)</t>
  </si>
  <si>
    <t>Vastrecht gebiedsopties (incl. BTW)</t>
  </si>
  <si>
    <t>Aansluitbijdrage gebiedsopties (incl BTW)</t>
  </si>
  <si>
    <t xml:space="preserve">Aansluitbijdrage gas </t>
  </si>
  <si>
    <t>Aansluitbijdrage gebiedsopties</t>
  </si>
  <si>
    <t>Totaal tabel met inidividuele transacties (tabel links)</t>
  </si>
  <si>
    <t>Totaal tabel met gesommeerde transacties (tabel rechts)</t>
  </si>
  <si>
    <t>Aardgas commodity</t>
  </si>
  <si>
    <t>Aardgas vastrecht</t>
  </si>
  <si>
    <t xml:space="preserve">Lokale Opwekking </t>
  </si>
  <si>
    <t xml:space="preserve">Vastrecht gebiedsopties </t>
  </si>
  <si>
    <t xml:space="preserve">Warmtelevering door gebiedsopties </t>
  </si>
  <si>
    <t>Aardgas (commodity), voor alle bebouwingstypes</t>
  </si>
  <si>
    <t>EmissieRechten, voor alle bebouwingstypes</t>
  </si>
  <si>
    <t>Vastrecht Aardgas, voor alle bebouwingstypes</t>
  </si>
  <si>
    <t>Bijstook, voor alle gebiedsopties</t>
  </si>
  <si>
    <t>Elektriciteit (commodity), voor alle bebouwingstypes</t>
  </si>
  <si>
    <t>Verrekening Wijkdistributie</t>
  </si>
  <si>
    <t>Verrekening Primair Transport</t>
  </si>
  <si>
    <t>Verrekening Gebiedsopties</t>
  </si>
  <si>
    <t>Administratiekosten leverancier</t>
  </si>
  <si>
    <t>Kapitaallasten aansluitbijdrage gebiedsopties</t>
  </si>
  <si>
    <t>Vastrecht gebiedsopties</t>
  </si>
  <si>
    <t>Warmtelevering gebiedsopties</t>
  </si>
  <si>
    <t>Kapitaallasten investering wijkdistributie voor gebiedsopties</t>
  </si>
  <si>
    <t>Onderhoud en Beheer</t>
  </si>
  <si>
    <t>Administratiekosten wijkdistribiteur</t>
  </si>
  <si>
    <t>Precario kosten wijkdistribiteur</t>
  </si>
  <si>
    <t>Bijstook van aardgas voor gebiedsopties</t>
  </si>
  <si>
    <t>Energieheffing bijstook van aardgas voor gebiedsopties</t>
  </si>
  <si>
    <t>Verrekening van wijkdistributie met leverancier</t>
  </si>
  <si>
    <t>Kapitaallasten investering primair transport voor gebiedsopties</t>
  </si>
  <si>
    <t>Onderhoud en Beheer wijkdistributie</t>
  </si>
  <si>
    <t>Onderhoud en Beheer primair transport</t>
  </si>
  <si>
    <t>Primair Transport</t>
  </si>
  <si>
    <t>Verrekening van primair transport met leverancier</t>
  </si>
  <si>
    <t>Administratiekosten primair transport</t>
  </si>
  <si>
    <t>Precario kosten primair transport</t>
  </si>
  <si>
    <t>Kapitaallasten investeringen Restwarmte-opwekker</t>
  </si>
  <si>
    <t>Onderhoud en Beheer bij de opwekker van Restwarmte</t>
  </si>
  <si>
    <t>Administratiekosten van de opwekker van Restwarmte</t>
  </si>
  <si>
    <t>Verrekening van Restwarmte-opwekker met leverancier</t>
  </si>
  <si>
    <t>WarmteInkoop kosten bij RestWarmte, incl. energieheffing</t>
  </si>
  <si>
    <t>WarmteInkoop voor de gebiedsopties</t>
  </si>
  <si>
    <t>Administratiekosten</t>
  </si>
  <si>
    <t>Gebiedsopties</t>
  </si>
  <si>
    <t>Opwekkers van warmte voor warmtenetten</t>
  </si>
  <si>
    <t>Leverancier van warmte</t>
  </si>
  <si>
    <t>Subsidies (EIA en EEA)</t>
  </si>
  <si>
    <t>Aardgasverbruik (commodity)</t>
  </si>
  <si>
    <t>Vastrecht aardgas</t>
  </si>
  <si>
    <t>Aansluitbijdrage aardgas</t>
  </si>
  <si>
    <t>Elektriciteitsverbruik (commodity)</t>
  </si>
  <si>
    <t>Aansluitbijdrage Gebiedsopties</t>
  </si>
  <si>
    <t>Warmteverbruik gebiedsopties</t>
  </si>
  <si>
    <t>Emissierechten</t>
  </si>
  <si>
    <t>Bijstook wijkdistributie voor gebiedsopties</t>
  </si>
  <si>
    <t>Energieheffing over extra input bij opwekkers warmte gebiedsopties</t>
  </si>
  <si>
    <t>Uitgaven</t>
  </si>
  <si>
    <t>Inkomsten</t>
  </si>
  <si>
    <t>Kapitaallasten Eigenaar</t>
  </si>
  <si>
    <t>LokaleOpwekking</t>
  </si>
  <si>
    <t>Kapitaallasten bij Gebouwverbeteringen</t>
  </si>
  <si>
    <t>Gebouwverbetering (incl. BTW)</t>
  </si>
  <si>
    <t>Kapitaallasten producent</t>
  </si>
  <si>
    <t>Aansluitbijdrage voor gebiedsopties</t>
  </si>
  <si>
    <t>Wijkdistributie voor gebiedsopties</t>
  </si>
  <si>
    <t>Primair transport voor gebiedsopties</t>
  </si>
  <si>
    <t>Warmtebronnen voor gebiedsopties</t>
  </si>
  <si>
    <t>Run naam, zoals gebruikt in output grafieken</t>
  </si>
  <si>
    <t>Totalen</t>
  </si>
  <si>
    <t>BioWKK</t>
  </si>
  <si>
    <t>Geothermie</t>
  </si>
  <si>
    <t>WijkWKK</t>
  </si>
  <si>
    <t>Kapitaallasten investeringen Geothermie-opwekker</t>
  </si>
  <si>
    <t>Onderhoud en Beheer bij de opwekker van Geothermie</t>
  </si>
  <si>
    <t>Administratiekosten van de opwekker van Geothermie</t>
  </si>
  <si>
    <t>WarmteInkoop kosten bij Geothermie, incl. energieheffing</t>
  </si>
  <si>
    <t>Verrekening van Geothermie-opwekker met leverancier</t>
  </si>
  <si>
    <t>Kapitaallasten investeringen WijkWKK-opwekker</t>
  </si>
  <si>
    <t>Onderhoud en Beheer bij de opwekker van WijkWKK</t>
  </si>
  <si>
    <t>Administratiekosten van de opwekker van WijkWKK</t>
  </si>
  <si>
    <t>WarmteInkoop kosten bij WijkWKK, incl. energieheffing</t>
  </si>
  <si>
    <t>Verrekening van WijkWKK-opwekker met leverancier</t>
  </si>
  <si>
    <t>Kapitaallasten investeringen BioWKK-opwekker</t>
  </si>
  <si>
    <t>Onderhoud en Beheer bij de opwekker van BioWKK</t>
  </si>
  <si>
    <t>Administratiekosten van de opwekker van BioWKK</t>
  </si>
  <si>
    <t>WarmteInkoop kosten bij BioWKK, incl. energieheffing</t>
  </si>
  <si>
    <t>Verrekening van BioWKK-opwekker met leverancier</t>
  </si>
  <si>
    <t>Totaaloverzicht</t>
  </si>
  <si>
    <t>Inkomsten Overheid</t>
  </si>
  <si>
    <t>Complete run naam (zoals op Vesta server)</t>
  </si>
  <si>
    <t>Beschrijving</t>
  </si>
  <si>
    <t>Run 1</t>
  </si>
  <si>
    <t>Run 2</t>
  </si>
  <si>
    <t>Run 3</t>
  </si>
  <si>
    <t>Run 4</t>
  </si>
  <si>
    <t>Run 5</t>
  </si>
  <si>
    <t>Uitgangspunten en bevindingen van de WLO scenario's</t>
  </si>
  <si>
    <t>WLO uitgangsscenario:</t>
  </si>
  <si>
    <t>Dit houdt in dat de volgende aannames van toepassing zijn:</t>
  </si>
  <si>
    <t>Economische groei</t>
  </si>
  <si>
    <t>Bevolkingsgroei</t>
  </si>
  <si>
    <t>Temperatuur stijging ivm energievraag</t>
  </si>
  <si>
    <t>Energieprijzen (wereldhandel)</t>
  </si>
  <si>
    <t>Hoog</t>
  </si>
  <si>
    <t>Laag</t>
  </si>
  <si>
    <t>Energiebelasting en CO2-heffing</t>
  </si>
  <si>
    <t>Bron voor energieprijzen</t>
  </si>
  <si>
    <t>Energiebelasting op aardgas in 2010, voor kleinverbruik</t>
  </si>
  <si>
    <t>Energiebelasting op aardgas in 2020, voor kleinverbruik</t>
  </si>
  <si>
    <t>Energiebelasting op aardgas in 2030, voor kleinverbruik</t>
  </si>
  <si>
    <t>Energiebelasting op aardgas in 2040, voor kleinverbruik</t>
  </si>
  <si>
    <t>Energiebelasting op aardgas in 2050, voor kleinverbruik</t>
  </si>
  <si>
    <t>euro2010/m3</t>
  </si>
  <si>
    <t>Glastuinbouw</t>
  </si>
  <si>
    <t>Gas</t>
  </si>
  <si>
    <t>euro2010/kWh</t>
  </si>
  <si>
    <t>Energiebelasting op aardgas in 2010, voor glastuinbouw</t>
  </si>
  <si>
    <t>Energiebelasting op aardgas in 2020, voor glastuinbouw</t>
  </si>
  <si>
    <t>Energiebelasting op aardgas in 2030, voor glastuinbouw</t>
  </si>
  <si>
    <t>Energiebelasting op aardgas in 2040, voor glastuinbouw</t>
  </si>
  <si>
    <t>Energiebelasting op aardgas in 2050, voor glastuinbouw</t>
  </si>
  <si>
    <t>CO2 heffing</t>
  </si>
  <si>
    <t>CO2 intensiteit elektriciteit in 2010</t>
  </si>
  <si>
    <t>CO2-prijs</t>
  </si>
  <si>
    <t>CO2 intensiteit elektriciteit</t>
  </si>
  <si>
    <t>euro2010/ton CO2</t>
  </si>
  <si>
    <t>kg CO2/kWh</t>
  </si>
  <si>
    <t>CO2 prijs in 2010</t>
  </si>
  <si>
    <t>CO2 intensiteit elektriciteit in 2020</t>
  </si>
  <si>
    <t>CO2 intensiteit elektriciteit in 2030</t>
  </si>
  <si>
    <t>CO2 intensiteit elektriciteit in 2040</t>
  </si>
  <si>
    <t>CO2 intensiteit elektriciteit in 2050</t>
  </si>
  <si>
    <t>CO2 prijs in 2020</t>
  </si>
  <si>
    <t>CO2 prijs in 2030</t>
  </si>
  <si>
    <t>CO2 prijs in 2040</t>
  </si>
  <si>
    <t>CO2 prijs in 2050</t>
  </si>
  <si>
    <t>CO2-heffing voor aardgas</t>
  </si>
  <si>
    <t>Is er een CO2-heffing van toepassing op aardgas vanaf 2030?</t>
  </si>
  <si>
    <t>Ja/Nee</t>
  </si>
  <si>
    <t>Nee</t>
  </si>
  <si>
    <t>Subsidies op investeringen</t>
  </si>
  <si>
    <t>Gebouweigenaar</t>
  </si>
  <si>
    <t>Warmtenetten</t>
  </si>
  <si>
    <t>%</t>
  </si>
  <si>
    <t>Percentage van gesubsidieerde investeringskosten bij schilverbetering</t>
  </si>
  <si>
    <t>Percentage van gesubsidieerde investeringskosten bij lokale opwekking</t>
  </si>
  <si>
    <t>Percentage van gesubsidieerde investeringskosten bij warmteproducent</t>
  </si>
  <si>
    <t>Percentage van gesubsidieerde investeringskosten bij distributeur</t>
  </si>
  <si>
    <t>Percentage van gesubsidieerde investeringskosten bij transporteur</t>
  </si>
  <si>
    <t>Percentage van gesubsidieerde investeringskosten bij gebouweigenaar</t>
  </si>
  <si>
    <t>Is een vaste warmteprijs meegenomen</t>
  </si>
  <si>
    <t>Zo ja, wat is de hoogte van deze warmteprijs</t>
  </si>
  <si>
    <t>Euro2010/GJ</t>
  </si>
  <si>
    <t>Nvt</t>
  </si>
  <si>
    <t>Eenheid</t>
  </si>
  <si>
    <t>Lagere rendementseis voor publiek-private investeringen</t>
  </si>
  <si>
    <t>Verplichte energieprestatie woningen en utiliteit</t>
  </si>
  <si>
    <t>Opleggen van energieprestatie of rendabel draaien?</t>
  </si>
  <si>
    <t>Wordt in 2010 een energielabel opgelegd, of wordt de labelsprong bepaald obv rentabiliteit?</t>
  </si>
  <si>
    <t>Wordt in 2020 een energielabel opgelegd, of wordt de labelsprong bepaald obv rentabiliteit?</t>
  </si>
  <si>
    <t>Wordt in 2030 een energielabel opgelegd, of wordt de labelsprong bepaald obv rentabiliteit?</t>
  </si>
  <si>
    <t>Wordt in 2040 een energielabel opgelegd, of wordt de labelsprong bepaald obv rentabiliteit?</t>
  </si>
  <si>
    <t>Wordt in 2050 een energielabel opgelegd, of wordt de labelsprong bepaald obv rentabiliteit?</t>
  </si>
  <si>
    <t>Opgelegd/rendabel</t>
  </si>
  <si>
    <t>Rendabel</t>
  </si>
  <si>
    <t>Welk energielabel wordt opgelegd wanneer deze verplicht wordt?</t>
  </si>
  <si>
    <t>Opgelegde label in 2010</t>
  </si>
  <si>
    <t>Opgelegde label in 2020</t>
  </si>
  <si>
    <t>Opgelegde label in 2030</t>
  </si>
  <si>
    <t>Opgelegde label in 2040</t>
  </si>
  <si>
    <t>Opgelegde label in 2050</t>
  </si>
  <si>
    <t>Label/Nvt</t>
  </si>
  <si>
    <t>Warmteprijs</t>
  </si>
  <si>
    <t>Mate waarin wordt vastgehouden aan het NMDA-principe (1 is helemaal, &lt;1 gaat warmteprijs omlaag ten opzichte van gasprijs)</t>
  </si>
  <si>
    <t>0-1</t>
  </si>
  <si>
    <t>WijkDistributeur_RestWarmte</t>
  </si>
  <si>
    <t>PrimairTransporteur_RestWarmte</t>
  </si>
  <si>
    <t>WijkDistributeur_GeoThermie</t>
  </si>
  <si>
    <t>WijkDistributeur_BioWKK</t>
  </si>
  <si>
    <t>WijkDistributeur_WijkWKK</t>
  </si>
  <si>
    <t>PrimairTransporteur_GeoThermie</t>
  </si>
  <si>
    <t>PrimairTransporteur_BioWKK</t>
  </si>
  <si>
    <t>PrimairTransporteur_WijkWKK</t>
  </si>
  <si>
    <t>KL_e_ElektriciteitAansluitbijdrageWoning</t>
  </si>
  <si>
    <t>KL_e_ElektriciteitAansluitbijdrageUitlegWoning</t>
  </si>
  <si>
    <t>KL_e_Woning30j</t>
  </si>
  <si>
    <t>KL_e_UitlegWoning30j</t>
  </si>
  <si>
    <t>KL_e_Woning15j</t>
  </si>
  <si>
    <t>KL_e_UitlegWoning15j</t>
  </si>
  <si>
    <t>KL_e_GebouwverbeteringWoning</t>
  </si>
  <si>
    <t>KL_e_GebouwverbeteringUitlegWoning</t>
  </si>
  <si>
    <t>ElektriciteitsNet_NetkostenWoning</t>
  </si>
  <si>
    <t>ElektriciteitsNet_NetkostenUitlegWoning</t>
  </si>
  <si>
    <t>ElektriciteitsNet_NetkostenUtiliteit</t>
  </si>
  <si>
    <t>ElektriciteitsNet_NetkostenUitlegUtil</t>
  </si>
  <si>
    <t>ElektriciteitsNet_NetkostenGlastuinbouw</t>
  </si>
  <si>
    <t>ElektriciteitsNet_NetkostenUitlegGlTb</t>
  </si>
  <si>
    <t>Netwerk_kapitaallasten</t>
  </si>
  <si>
    <t>Netwerk_verwijderkosten</t>
  </si>
  <si>
    <t>KL_e_AansluitbijdrageWoning</t>
  </si>
  <si>
    <t>KL_e_AansluitbijdrageUitlegWoning</t>
  </si>
  <si>
    <t>KL_e_AansluitbijdrageUtiliteit</t>
  </si>
  <si>
    <t>KL_e_AansluitbijdrageUitlegUtil</t>
  </si>
  <si>
    <t>KL_e_AansluitbijdrageGlastuinbouw</t>
  </si>
  <si>
    <t>KL_e_AansluitbijdrageUitlegGlTb</t>
  </si>
  <si>
    <t>KL_e_GebouwverbeteringUtiliteit</t>
  </si>
  <si>
    <t>KL_e_GebouwverbeteringUitlegUtil</t>
  </si>
  <si>
    <t>KL_e_GebouwverbeteringGlastuinbouw</t>
  </si>
  <si>
    <t>KL_e_GebouwverbeteringUitlegGlTb</t>
  </si>
  <si>
    <t>ElektriciteitsNet_AansluitbijdrageWoning</t>
  </si>
  <si>
    <t>ElektriciteitsNet_AansluitbijdrageUitlegWoning</t>
  </si>
  <si>
    <t>ElektriciteitsNet_AansluitbijdrageUtiliteit</t>
  </si>
  <si>
    <t>ElektriciteitsNet_AansluitbijdrageUitlegUtil</t>
  </si>
  <si>
    <t>ElektriciteitsNet_AansluitbijdrageGlastuinbouw</t>
  </si>
  <si>
    <t>ElektriciteitsNet_AansluitbijdrageUitlegGlTb</t>
  </si>
  <si>
    <t>BTW_ElektriciteitAansluitbijdrageWoning</t>
  </si>
  <si>
    <t>BTW_ElektriciteitAansluitbijdrageUitlegWoning</t>
  </si>
  <si>
    <t>LokaleOpwekking_Woning30j</t>
  </si>
  <si>
    <t>LokaleOpwekking_UitlegWoning30j</t>
  </si>
  <si>
    <t>LokaleOpwekking_Utiliteit30j</t>
  </si>
  <si>
    <t>LokaleOpwekking_UitlegUtil30j</t>
  </si>
  <si>
    <t>LokaleOpwekking_Glastuinbouw30j</t>
  </si>
  <si>
    <t>LokaleOpwekking_UitlegGlTb30j</t>
  </si>
  <si>
    <t>LokaleOpwekking_Woning15j</t>
  </si>
  <si>
    <t>LokaleOpwekking_UitlegWoning15j</t>
  </si>
  <si>
    <t>LokaleOpwekking_Utiliteit15j</t>
  </si>
  <si>
    <t>LokaleOpwekking_UitlegUtil15j</t>
  </si>
  <si>
    <t>LokaleOpwekking_Glastuinbouw15j</t>
  </si>
  <si>
    <t>LokaleOpwekking_UitlegGlTb15j</t>
  </si>
  <si>
    <t>Gebouw_GebouwverbeteringWoning</t>
  </si>
  <si>
    <t>Gebouw_GebouwverbeteringUitlegWoning</t>
  </si>
  <si>
    <t>Gebouw_GebouwverbeteringUtiliteit</t>
  </si>
  <si>
    <t>Gebouw_GebouwverbeteringUitlegUtil</t>
  </si>
  <si>
    <t>Gebouw_GebouwverbeteringGlastuinbouw</t>
  </si>
  <si>
    <t>Gebouw_GebouwverbeteringUitlegGlTb</t>
  </si>
  <si>
    <t>Woning_Eigenaar_Elektriciteit</t>
  </si>
  <si>
    <t>UitlegWoning_Eigenaar_Elektriciteit</t>
  </si>
  <si>
    <t>Utiliteit_Eigenaar_Elektriciteit</t>
  </si>
  <si>
    <t>UitlegUtil_Eigenaar_Elektriciteit</t>
  </si>
  <si>
    <t>Glastuinbouw_Eigenaar_Elektriciteit</t>
  </si>
  <si>
    <t>UitlegGlTb_Eigenaar_Elektriciteit</t>
  </si>
  <si>
    <t>Woning_Eigenaar_mWKK</t>
  </si>
  <si>
    <t>UitlegWoning_Eigenaar_mWKK</t>
  </si>
  <si>
    <t>Utiliteit_Eigenaar_mWKK</t>
  </si>
  <si>
    <t>UitlegUtil_Eigenaar_mWKK</t>
  </si>
  <si>
    <t>Glastuinbouw_Eigenaar_mWKK</t>
  </si>
  <si>
    <t>UitlegGlTb_Eigenaar_mWKK</t>
  </si>
  <si>
    <t>Woning_Eigenaar_hWP</t>
  </si>
  <si>
    <t>UitlegWoning_Eigenaar_hWP</t>
  </si>
  <si>
    <t>Utiliteit_Eigenaar_hWP</t>
  </si>
  <si>
    <t>UitlegUtil_Eigenaar_hWP</t>
  </si>
  <si>
    <t>Glastuinbouw_Eigenaar_hWP</t>
  </si>
  <si>
    <t>UitlegGlTb_Eigenaar_hWP</t>
  </si>
  <si>
    <t>Opwekking_RestWarmte</t>
  </si>
  <si>
    <t>Opwekking_GeoThermie</t>
  </si>
  <si>
    <t>Opwekking_BioWKK</t>
  </si>
  <si>
    <t>Opwekking_WijkWKK</t>
  </si>
  <si>
    <t>WijkDistributeur_Verrekening</t>
  </si>
  <si>
    <t>PrimairTransporteur_Verrekening</t>
  </si>
  <si>
    <t>KL_e_Utiliteit30j</t>
  </si>
  <si>
    <t>KL_e_UitlegUtil30j</t>
  </si>
  <si>
    <t>KL_e_Glastuinbouw30j</t>
  </si>
  <si>
    <t>KL_e_UitlegGlTb30j</t>
  </si>
  <si>
    <t>KL_e_Utiliteit15j</t>
  </si>
  <si>
    <t>KL_e_UitlegUtil15j</t>
  </si>
  <si>
    <t>KL_e_Glastuinbouw15j</t>
  </si>
  <si>
    <t>KL_e_UitlegGlTb15j</t>
  </si>
  <si>
    <t>GasNet_kapitaallasten</t>
  </si>
  <si>
    <t>GasNet_verwijderkosten</t>
  </si>
  <si>
    <t>ElektriciteitsNet_kapitaallasten</t>
  </si>
  <si>
    <t>ElektriciteitsNet_netverzwaring</t>
  </si>
  <si>
    <t>GasNet_</t>
  </si>
  <si>
    <t>ElektriciteitsNet_</t>
  </si>
  <si>
    <t>KL_e_EIA30Woning</t>
  </si>
  <si>
    <t>KL_e_EIA30UitlegWoning</t>
  </si>
  <si>
    <t>KL_e_EIA30Utiliteit</t>
  </si>
  <si>
    <t>KL_e_EIA30UitlegUtil</t>
  </si>
  <si>
    <t>KL_e_EIA30Glastuinbouw</t>
  </si>
  <si>
    <t>KL_e_EIA30UitlegGlTb</t>
  </si>
  <si>
    <t>KL_e_EIA15Woning</t>
  </si>
  <si>
    <t>KL_e_EIA15UitlegWoning</t>
  </si>
  <si>
    <t>KL_e_EIA15Utiliteit</t>
  </si>
  <si>
    <t>KL_e_EIA15UitlegUtil</t>
  </si>
  <si>
    <t>KL_e_EIA15Glastuinbouw</t>
  </si>
  <si>
    <t>KL_e_EIA15UitlegGlTb</t>
  </si>
  <si>
    <t>Vastrecht Elektriciteit, voor alle bebouwingstypes</t>
  </si>
  <si>
    <t>GasNet (Gasinfrastructuur)</t>
  </si>
  <si>
    <t>Kapitaallasten gasnetwerk</t>
  </si>
  <si>
    <t>Verwijderkosten gasnetwerk</t>
  </si>
  <si>
    <t>Onderhoudskosten gasnetwerk</t>
  </si>
  <si>
    <t>Inkomsten variabele gasnetwerkkosten</t>
  </si>
  <si>
    <t>Aansluitbijdrage voor gasnetwerk</t>
  </si>
  <si>
    <t>Vastrecht voor gasnetwerk</t>
  </si>
  <si>
    <t>Gebouw</t>
  </si>
  <si>
    <t>Aansluitbijdrage voor het gasnet (incl BTW)</t>
  </si>
  <si>
    <t>Aansluitbijdrage voor het elektriciteitsnet (incl BTW)</t>
  </si>
  <si>
    <t>Investering in Lokale Opwekking (incl BTW)</t>
  </si>
  <si>
    <t>Investering in Energiebesparing (incl BTW)</t>
  </si>
  <si>
    <t>Subsidie op energiebesparing en lokale opwekking</t>
  </si>
  <si>
    <t>Aansluitbijdrage gebiedsopties voor verschillende gebouwtypes (incl BTW)</t>
  </si>
  <si>
    <t>Inkomsten voor Eigenaar</t>
  </si>
  <si>
    <t>Uitgaven voor Eigenaar</t>
  </si>
  <si>
    <t>Aansluitbijdrage gasnet (incl BTW)</t>
  </si>
  <si>
    <t>Aansluitbijdrage elektriciteitsnet (incl BTW)</t>
  </si>
  <si>
    <t>Investering in energiebesparing (incl BTW)</t>
  </si>
  <si>
    <t>Subsidies voor investering in Energiebesparing en Lokale Opwekking</t>
  </si>
  <si>
    <t>Kapitaallasten bij Lokale Opwekking</t>
  </si>
  <si>
    <t>Netwerk</t>
  </si>
  <si>
    <t>Kapitaallasten elektriciteitsnetwerk</t>
  </si>
  <si>
    <t>Netverzwaringskosten elektriciteitsnetwerk</t>
  </si>
  <si>
    <t>Gasnetwerk</t>
  </si>
  <si>
    <t>Elektriciteitsnetwerk</t>
  </si>
  <si>
    <t>Opwekking (warmtebronnen)</t>
  </si>
  <si>
    <t>Opwekking van warmte voor warmtenetten</t>
  </si>
  <si>
    <t>Kapitaallasten warmteopties</t>
  </si>
  <si>
    <t>PrimairTransporteur</t>
  </si>
  <si>
    <t>Primair transport investeringen warmtebronnen</t>
  </si>
  <si>
    <t>Kapitaallasten primair transport investeringen voor warmteopties</t>
  </si>
  <si>
    <t>Wijkdistributie investeringen warmtebronnen</t>
  </si>
  <si>
    <t>KL_e_AardGas</t>
  </si>
  <si>
    <t>KL_e_Elektriciteit</t>
  </si>
  <si>
    <t>KL_e_mWKK</t>
  </si>
  <si>
    <t>KL_e_eWP</t>
  </si>
  <si>
    <t>KL_e_EWV</t>
  </si>
  <si>
    <t>KL_e_hWP</t>
  </si>
  <si>
    <t>KL_e_Gebouwverbetering</t>
  </si>
  <si>
    <t>KL_e_EIA30</t>
  </si>
  <si>
    <t>KL_e_EIA15</t>
  </si>
  <si>
    <t>GasNet_Vastrecht</t>
  </si>
  <si>
    <t>ElektriciteitsNet_Vastrecht</t>
  </si>
  <si>
    <t>Aansluitbijdrage elektriciteit</t>
  </si>
  <si>
    <t>Elektriciteit vastrecht</t>
  </si>
  <si>
    <t>Aansluitbijdrage elektriciteit (incl BTW)</t>
  </si>
  <si>
    <t>Elektriciteit vastrecht (incl BTW)</t>
  </si>
  <si>
    <t>Huurverlaging door overgang verketeling naar centrale warmte-opwekking</t>
  </si>
  <si>
    <t>Wijkdistributeur</t>
  </si>
  <si>
    <t>Kapitaallasten opwekking van warmte voor warmtenetten</t>
  </si>
  <si>
    <t>Kapitaallasten Primair transport investeringen warmtebronnen</t>
  </si>
  <si>
    <t>Kapitaallasten Wijkdistributie investeringen warmtebronnen</t>
  </si>
  <si>
    <t>Referentie_L</t>
  </si>
  <si>
    <t>Kleinverbruik (&lt;5.000 m3/jr)</t>
  </si>
  <si>
    <t>Klein-Middelgroot Gebruik  (5001 t/m 170,000 m3)</t>
  </si>
  <si>
    <t>Energiebelasting op aardgas in 2010, voor kleine-middelgrote gebruikers</t>
  </si>
  <si>
    <t>Energiebelasting op aardgas in 2020, voor kleine-middelgrote gebruikers</t>
  </si>
  <si>
    <t>Energiebelasting op aardgas in 2030, voor kleine-middelgrote gebruikers</t>
  </si>
  <si>
    <t>Energiebelasting op aardgas in 2040, voor kleine-middelgrote gebruikers</t>
  </si>
  <si>
    <t>Energiebelasting op aardgas in 2050, voor kleine-middelgrote gebruikers</t>
  </si>
  <si>
    <t>Midden Middelgroot Gebruik (170 duizend m3 tot 1 miljoen m3)</t>
  </si>
  <si>
    <t>Energiebelasting op aardgas in 2010, voor midden-middelgrote gebruikers</t>
  </si>
  <si>
    <t>Energiebelasting op aardgas in 2020, voor midden-middelgrote gebruikers</t>
  </si>
  <si>
    <t>Energiebelasting op aardgas in 2030, voor midden-middelgrote gebruikers</t>
  </si>
  <si>
    <t>Energiebelasting op aardgas in 2040, voor midden-middelgrote gebruikers</t>
  </si>
  <si>
    <t>Energiebelasting op aardgas in 2050, voor midden-middelgrote gebruikers</t>
  </si>
  <si>
    <t>Groot Middelgroot Gebruik &amp; Grootgebruik (&gt;1 miljoen m3)</t>
  </si>
  <si>
    <t>Energiebelasting op aardgas in 2010, voor grote-middelgrote gebruikers &amp; grootgebruikers</t>
  </si>
  <si>
    <t>Energiebelasting op aardgas in 2020, voor grote-middelgrote gebruikers &amp; grootgebruikers</t>
  </si>
  <si>
    <t>Energiebelasting op aardgas in 2030, voor grote-middelgrote gebruikers &amp; grootgebruikers</t>
  </si>
  <si>
    <t>Energiebelasting op aardgas in 2040, voor grote-middelgrote gebruikers &amp; grootgebruikers</t>
  </si>
  <si>
    <t>Energiebelasting op aardgas in 2050, voor grote-middelgrote gebruikers &amp; grootgebruikers</t>
  </si>
  <si>
    <t>KleinGebruik (&lt;10.000 kWh/jr)</t>
  </si>
  <si>
    <t>Energiebelasting op elektriciteit in 2010, voor kleingebruikers</t>
  </si>
  <si>
    <t>Energiebelasting op elektriciteit in 2020, voor kleingebruikers</t>
  </si>
  <si>
    <t>Energiebelasting op elektriciteit in 2030, voor kleingebruikers</t>
  </si>
  <si>
    <t>Energiebelasting op elektriciteit in 2040, voor kleingebruikers</t>
  </si>
  <si>
    <t>Energiebelasting op elektriciteit in 2050, voor kleingebruikers</t>
  </si>
  <si>
    <t>Klein-Middelgroot Gebruik (10,001 t/m 50,000 kWh)</t>
  </si>
  <si>
    <t>Energiebelasting op elektriciteit in 2010, voor kleine-middelgrote gebruikers</t>
  </si>
  <si>
    <t>Energiebelasting op elektriciteit in 2020, voor kleine-middelgrote gebruikers</t>
  </si>
  <si>
    <t>Energiebelasting op elektriciteit in 2030, voor kleine-middelgrote gebruikers</t>
  </si>
  <si>
    <t>Energiebelasting op elektriciteit in 2040, voor kleine-middelgrote gebruikers</t>
  </si>
  <si>
    <t>Energiebelasting op elektriciteit in 2050, voor kleine-middelgrote gebruikers</t>
  </si>
  <si>
    <t>Midden Middelgroot Gebruik (50,001 t/m 10 miljoen kWh)</t>
  </si>
  <si>
    <t>Energiebelasting op elektriciteit in 2010, voor midden-middelgrote gebruikers</t>
  </si>
  <si>
    <t>Energiebelasting op elektriciteit in 2020, voor midden-middelgrote gebruikers</t>
  </si>
  <si>
    <t>Energiebelasting op elektriciteit in 2030, voor midden-middelgrote gebruikers</t>
  </si>
  <si>
    <t>Energiebelasting op elektriciteit in 2040, voor midden-middelgrote gebruikers</t>
  </si>
  <si>
    <t>Energiebelasting op elektriciteit in 2050, voor midden-middelgrote gebruikers</t>
  </si>
  <si>
    <t>GrootGebruik (meer dan 10 miljoen kWh)</t>
  </si>
  <si>
    <t>Energiebelasting op elektriciteit in 2010, voor grote-middelgrote gebruikers</t>
  </si>
  <si>
    <t>Energiebelasting op elektriciteit in 2020, voor grote-middelgrote gebruikers</t>
  </si>
  <si>
    <t>Energiebelasting op elektriciteit in 2030, voor grote-middelgrote gebruikers</t>
  </si>
  <si>
    <t>Energiebelasting op elektriciteit in 2040, voor grote-middelgrote gebruikers</t>
  </si>
  <si>
    <t>Energiebelasting op elektriciteit in 2050, voor grote-middelgrote gebruikers</t>
  </si>
  <si>
    <t>Subsidies</t>
  </si>
  <si>
    <t>Exploitatiesubsisie</t>
  </si>
  <si>
    <t>Exploitatiesubsidie voor opwekkers</t>
  </si>
  <si>
    <t>Hoogte van de exploitatie subsidie voor opwekkers in 2010</t>
  </si>
  <si>
    <t>Euro/GJ</t>
  </si>
  <si>
    <t>Hoogte van de exploitatie subsidie voor opwekkers in 2020</t>
  </si>
  <si>
    <t>Hoogte van de exploitatie subsidie voor opwekkers in 2030</t>
  </si>
  <si>
    <t>Hoogte van de exploitatie subsidie voor opwekkers in 2040</t>
  </si>
  <si>
    <t>Hoogte van de exploitatie subsidie voor opwekkers in 2050</t>
  </si>
  <si>
    <t>Volgorde waarin gebiedsopties worden meegenomen</t>
  </si>
  <si>
    <t>Rangorde plek 1 voor de inzet van gebiedsopties</t>
  </si>
  <si>
    <t>Gebiedsoptie</t>
  </si>
  <si>
    <t>Rangorde plek 2 voor de inzet van gebiedsopties</t>
  </si>
  <si>
    <t>Restwarmte</t>
  </si>
  <si>
    <t>Rangorde plek 3 voor de inzet van gebiedsopties</t>
  </si>
  <si>
    <t>Bio-WKK</t>
  </si>
  <si>
    <t>Rangorde plek 4 voor de inzet van gebiedsopties</t>
  </si>
  <si>
    <t>Wijk-WKK</t>
  </si>
  <si>
    <t>Maatschappelijk:</t>
  </si>
  <si>
    <t>Discontovoet voor bepaling van eindgebruikerskosten:</t>
  </si>
  <si>
    <t>Warmtebedrijven</t>
  </si>
  <si>
    <t>Opwekker:</t>
  </si>
  <si>
    <t>Transporteur:</t>
  </si>
  <si>
    <t>Distributeur:</t>
  </si>
  <si>
    <t>Leverancier:</t>
  </si>
  <si>
    <t>Inpandige distributie:</t>
  </si>
  <si>
    <t>Gebouweigenaar (bestaand en nieuw)</t>
  </si>
  <si>
    <t>Huishouden:</t>
  </si>
  <si>
    <t>Utiliteit:</t>
  </si>
  <si>
    <t>Glastuinbouw:</t>
  </si>
  <si>
    <t>Gebouwgebruiker (bestaand en nieuw)</t>
  </si>
  <si>
    <t>Wordt de hybride warmtepomp ingezet</t>
  </si>
  <si>
    <t>Voor welke labels wordt in 2010 de hybride warmtepomp ingezet</t>
  </si>
  <si>
    <t>Voor welke labels wordt in 2020 de hybride warmtepomp ingezet</t>
  </si>
  <si>
    <t>Voor welke labels wordt in 2030 de hybride warmtepomp ingezet</t>
  </si>
  <si>
    <t>Voor welke labels wordt in 2040 de hybride warmtepomp ingezet</t>
  </si>
  <si>
    <t>Voor welke labels wordt in 2050 de hybride warmtepomp ingezet</t>
  </si>
  <si>
    <t>Fractie van gebouwtypes die een hybride warmtepomp installeert</t>
  </si>
  <si>
    <t>Fractie van gebouwtypes die in 2010 overgaat op de hybride warmtepomp</t>
  </si>
  <si>
    <t>Per Label (0-1)</t>
  </si>
  <si>
    <t>Fractie van gebouwtypes die in 2020 overgaat op de hybride warmtepomp</t>
  </si>
  <si>
    <t>Fractie van gebouwtypes die in 2030 overgaat op de hybride warmtepomp</t>
  </si>
  <si>
    <t>Fractie van gebouwtypes die in 2040 overgaat op de hybride warmtepomp</t>
  </si>
  <si>
    <t>Fractie van gebouwtypes die in 2050 overgaat op de hybride warmtepomp</t>
  </si>
  <si>
    <t>Zon-PV</t>
  </si>
  <si>
    <t>In welke mate wordt het potentieel van de Zon-PV ingezet in 2010</t>
  </si>
  <si>
    <t>In welke mate wordt het potentieel van de Zon-PV ingezet in 2020</t>
  </si>
  <si>
    <t>In welke mate wordt het potentieel van de Zon-PV ingezet in 2030</t>
  </si>
  <si>
    <t>In welke mate wordt het potentieel van de Zon-PV ingezet in 2040</t>
  </si>
  <si>
    <t>In welke mate wordt het potentieel van de Zon-PV ingezet in 2050</t>
  </si>
  <si>
    <t>Zonneboiler</t>
  </si>
  <si>
    <t>In welke mate wordt het potentieel van de zonneboiler ingezet in 2010</t>
  </si>
  <si>
    <t>In welke mate wordt het potentieel van de zonneboiler ingezet in 2020</t>
  </si>
  <si>
    <t>In welke mate wordt het potentieel van de zonneboiler ingezet in 2030</t>
  </si>
  <si>
    <t>In welke mate wordt het potentieel van de zonneboiler ingezet in 2040</t>
  </si>
  <si>
    <t>In welke mate wordt het potentieel van de zonneboiler ingezet in 2050</t>
  </si>
  <si>
    <t>Bijstook</t>
  </si>
  <si>
    <t>Inkomsten hele aardgassector</t>
  </si>
  <si>
    <t>Uitgaven woningeigenaar</t>
  </si>
  <si>
    <t>Resulterende grafieknaam voor de sheets:</t>
  </si>
  <si>
    <t>Sheet</t>
  </si>
  <si>
    <t>Scenario</t>
  </si>
  <si>
    <t>Grafiektitel</t>
  </si>
  <si>
    <t>UIWoningeigenaar</t>
  </si>
  <si>
    <t>IAardgas</t>
  </si>
  <si>
    <t>UIWarmteleverancier</t>
  </si>
  <si>
    <t>UIWijkdistributie</t>
  </si>
  <si>
    <t>IBTW</t>
  </si>
  <si>
    <t>IOverheid</t>
  </si>
  <si>
    <t>Run4Combi_2016_Referentie\2010\AllFlow\mut_AardGas.csv</t>
  </si>
  <si>
    <t>Run4Combi_2016_Referentie\2010\AllFlow\mut_Admin.csv</t>
  </si>
  <si>
    <t>Run4Combi_2016_Referentie\2010\AllFlow\mut_BioWKK.csv</t>
  </si>
  <si>
    <t>Run4Combi_2016_Referentie\2010\AllFlow\mut_BTW.csv</t>
  </si>
  <si>
    <t>Run4Combi_2016_Referentie\2010\AllFlow\mut_Elektriciteit.csv</t>
  </si>
  <si>
    <t>Run4Combi_2016_Referentie\2010\AllFlow\mut_GasNet.csv</t>
  </si>
  <si>
    <t>Run4Combi_2016_Referentie\2010\AllFlow\mut_KL_e.csv</t>
  </si>
  <si>
    <t>Run4Combi_2016_Referentie\2010\AllFlow\mut_KL_p.csv</t>
  </si>
  <si>
    <t>Run4Combi_2016_Referentie\2010\AllFlow\mut_Leverancier.csv</t>
  </si>
  <si>
    <t>Run4Combi_2016_Referentie\2010\AllFlow\mut_LokaleOpwekking.csv</t>
  </si>
  <si>
    <t>Run4Combi_2016_Referentie\2010\AllFlow\mut_Opwekking.csv</t>
  </si>
  <si>
    <t>Run4Combi_2016_Referentie\2010\AllFlow\mut_Precario.csv</t>
  </si>
  <si>
    <t>Run4Combi_2016_Referentie\2010\AllFlow\mut_PrimairTransport.csv</t>
  </si>
  <si>
    <t>Run4Combi_2016_Referentie\2010\AllFlow\mut_PrimairTransporteur.csv</t>
  </si>
  <si>
    <t>Run4Combi_2016_Referentie\2010\AllFlow\mut_RestWarmte.csv</t>
  </si>
  <si>
    <t>Run4Combi_2016_Referentie\2010\AllFlow\mut_WarmteInkoop.csv</t>
  </si>
  <si>
    <t>Run4Combi_2016_Referentie\2010\AllFlow\mut_WijkDistributeur.csv</t>
  </si>
  <si>
    <t>Run4Combi_2016_Referentie\2010\AllFlow\mut_WijkDistributie.csv</t>
  </si>
  <si>
    <t>Run4Combi_2016_Referentie\2010\AllFlow\mut_WijkWKK.csv</t>
  </si>
  <si>
    <t>Run4Combi_2016_Referentie\2020\AllFlow\mut_AardGas.csv</t>
  </si>
  <si>
    <t>Run4Combi_2016_Referentie\2020\AllFlow\mut_BioWKK.csv</t>
  </si>
  <si>
    <t>Run4Combi_2016_Referentie\2030\AllFlow\mut_BioWKK.csv</t>
  </si>
  <si>
    <t>Run4Combi_2016_Referentie\2040\AllFlow\mut_BioWKK.csv</t>
  </si>
  <si>
    <t>Run4Combi_2016_Referentie\2050\AllFlow\mut_BioWKK.csv</t>
  </si>
  <si>
    <t>Run4Combi_2016_Referentie\2010\AllFlow\mut_ElektriciteitsNet.csv</t>
  </si>
  <si>
    <t>Run4Combi_2016_Referentie\2010\AllFlow\mut_EmissieRechten.csv</t>
  </si>
  <si>
    <t>Run4Combi_2016_Referentie\2010\AllFlow\mut_EnergieHeffing.csv</t>
  </si>
  <si>
    <t>Run4Combi_2016_Referentie\2010\AllFlow\mut_Gebouw.csv</t>
  </si>
  <si>
    <t>Run4Combi_2016_Referentie\2010\AllFlow\mut_GeoThermie.csv</t>
  </si>
  <si>
    <t>Run4Combi_2016_Referentie\2010\AllFlow\mut_Netwerk.csv</t>
  </si>
  <si>
    <t>Run4Combi_2016_Referentie\2010\AllFlow\mut_Onderhoud.csv</t>
  </si>
  <si>
    <t>Run4Combi_2016_Referentie\2010\AllFlow\mut_Subsidie.csv</t>
  </si>
  <si>
    <t>Run4Combi_2016_Referentie\2020\AllFlow\mut_Admin.csv</t>
  </si>
  <si>
    <t>Run4Combi_2016_Referentie\2020\AllFlow\mut_BTW.csv</t>
  </si>
  <si>
    <t>Run4Combi_2016_Referentie\2020\AllFlow\mut_Elektriciteit.csv</t>
  </si>
  <si>
    <t>Run4Combi_2016_Referentie\2020\AllFlow\mut_ElektriciteitsNet.csv</t>
  </si>
  <si>
    <t>Run4Combi_2016_Referentie\2020\AllFlow\mut_EmissieRechten.csv</t>
  </si>
  <si>
    <t>Run4Combi_2016_Referentie\2020\AllFlow\mut_EnergieHeffing.csv</t>
  </si>
  <si>
    <t>Run4Combi_2016_Referentie\2020\AllFlow\mut_GasNet.csv</t>
  </si>
  <si>
    <t>Run4Combi_2016_Referentie\2020\AllFlow\mut_Gebouw.csv</t>
  </si>
  <si>
    <t>Run4Combi_2016_Referentie\2020\AllFlow\mut_GeoThermie.csv</t>
  </si>
  <si>
    <t>Run4Combi_2016_Referentie\2020\AllFlow\mut_KL_e.csv</t>
  </si>
  <si>
    <t>Run4Combi_2016_Referentie\2020\AllFlow\mut_KL_p.csv</t>
  </si>
  <si>
    <t>Run4Combi_2016_Referentie\2020\AllFlow\mut_Leverancier.csv</t>
  </si>
  <si>
    <t>Run4Combi_2016_Referentie\2020\AllFlow\mut_LokaleOpwekking.csv</t>
  </si>
  <si>
    <t>Run4Combi_2016_Referentie\2020\AllFlow\mut_Netwerk.csv</t>
  </si>
  <si>
    <t>Run4Combi_2016_Referentie\2020\AllFlow\mut_Onderhoud.csv</t>
  </si>
  <si>
    <t>Run4Combi_2016_Referentie\2020\AllFlow\mut_Opwekking.csv</t>
  </si>
  <si>
    <t>Run4Combi_2016_Referentie\2020\AllFlow\mut_Precario.csv</t>
  </si>
  <si>
    <t>Run4Combi_2016_Referentie\2020\AllFlow\mut_PrimairTransport.csv</t>
  </si>
  <si>
    <t>Run4Combi_2016_Referentie\2020\AllFlow\mut_PrimairTransporteur.csv</t>
  </si>
  <si>
    <t>Run4Combi_2016_Referentie\2020\AllFlow\mut_RestWarmte.csv</t>
  </si>
  <si>
    <t>Run4Combi_2016_Referentie\2020\AllFlow\mut_Subsidie.csv</t>
  </si>
  <si>
    <t>Run4Combi_2016_Referentie\2020\AllFlow\mut_WarmteInkoop.csv</t>
  </si>
  <si>
    <t>Run4Combi_2016_Referentie\2020\AllFlow\mut_WijkDistributeur.csv</t>
  </si>
  <si>
    <t>Run4Combi_2016_Referentie\2020\AllFlow\mut_WijkDistributie.csv</t>
  </si>
  <si>
    <t>Run4Combi_2016_Referentie\2020\AllFlow\mut_WijkWKK.csv</t>
  </si>
  <si>
    <t>Run4Combi_2016_Referentie\2030\AllFlow\mut_AardGas.csv</t>
  </si>
  <si>
    <t>Run4Combi_2016_Referentie\2030\AllFlow\mut_Admin.csv</t>
  </si>
  <si>
    <t>Run4Combi_2016_Referentie\2030\AllFlow\mut_BTW.csv</t>
  </si>
  <si>
    <t>Run4Combi_2016_Referentie\2030\AllFlow\mut_Elektriciteit.csv</t>
  </si>
  <si>
    <t>Run4Combi_2016_Referentie\2030\AllFlow\mut_ElektriciteitsNet.csv</t>
  </si>
  <si>
    <t>Run4Combi_2016_Referentie\2030\AllFlow\mut_EmissieRechten.csv</t>
  </si>
  <si>
    <t>Run4Combi_2016_Referentie\2030\AllFlow\mut_EnergieHeffing.csv</t>
  </si>
  <si>
    <t>Run4Combi_2016_Referentie\2030\AllFlow\mut_GasNet.csv</t>
  </si>
  <si>
    <t>Run4Combi_2016_Referentie\2030\AllFlow\mut_Gebouw.csv</t>
  </si>
  <si>
    <t>Run4Combi_2016_Referentie\2030\AllFlow\mut_GeoThermie.csv</t>
  </si>
  <si>
    <t>Run4Combi_2016_Referentie\2030\AllFlow\mut_KL_e.csv</t>
  </si>
  <si>
    <t>Run4Combi_2016_Referentie\2030\AllFlow\mut_KL_p.csv</t>
  </si>
  <si>
    <t>Run4Combi_2016_Referentie\2030\AllFlow\mut_Leverancier.csv</t>
  </si>
  <si>
    <t>Run4Combi_2016_Referentie\2030\AllFlow\mut_LokaleOpwekking.csv</t>
  </si>
  <si>
    <t>Run4Combi_2016_Referentie\2030\AllFlow\mut_Netwerk.csv</t>
  </si>
  <si>
    <t>Run4Combi_2016_Referentie\2030\AllFlow\mut_Onderhoud.csv</t>
  </si>
  <si>
    <t>Run4Combi_2016_Referentie\2030\AllFlow\mut_Opwekking.csv</t>
  </si>
  <si>
    <t>Run4Combi_2016_Referentie\2030\AllFlow\mut_Precario.csv</t>
  </si>
  <si>
    <t>Run4Combi_2016_Referentie\2030\AllFlow\mut_PrimairTransport.csv</t>
  </si>
  <si>
    <t>Run4Combi_2016_Referentie\2030\AllFlow\mut_PrimairTransporteur.csv</t>
  </si>
  <si>
    <t>Run4Combi_2016_Referentie\2030\AllFlow\mut_RestWarmte.csv</t>
  </si>
  <si>
    <t>Run4Combi_2016_Referentie\2030\AllFlow\mut_Subsidie.csv</t>
  </si>
  <si>
    <t>Run4Combi_2016_Referentie\2030\AllFlow\mut_WarmteInkoop.csv</t>
  </si>
  <si>
    <t>Run4Combi_2016_Referentie\2030\AllFlow\mut_WijkDistributeur.csv</t>
  </si>
  <si>
    <t>Run4Combi_2016_Referentie\2030\AllFlow\mut_WijkDistributie.csv</t>
  </si>
  <si>
    <t>Run4Combi_2016_Referentie\2030\AllFlow\mut_WijkWKK.csv</t>
  </si>
  <si>
    <t>Run4Combi_2016_Referentie\2040\AllFlow\mut_AardGas.csv</t>
  </si>
  <si>
    <t>Run4Combi_2016_Referentie\2040\AllFlow\mut_Admin.csv</t>
  </si>
  <si>
    <t>Run4Combi_2016_Referentie\2040\AllFlow\mut_BTW.csv</t>
  </si>
  <si>
    <t>Run4Combi_2016_Referentie\2040\AllFlow\mut_Elektriciteit.csv</t>
  </si>
  <si>
    <t>Run4Combi_2016_Referentie\2040\AllFlow\mut_ElektriciteitsNet.csv</t>
  </si>
  <si>
    <t>Run4Combi_2016_Referentie\2040\AllFlow\mut_EmissieRechten.csv</t>
  </si>
  <si>
    <t>Run4Combi_2016_Referentie\2040\AllFlow\mut_EnergieHeffing.csv</t>
  </si>
  <si>
    <t>Run4Combi_2016_Referentie\2040\AllFlow\mut_GasNet.csv</t>
  </si>
  <si>
    <t>Run4Combi_2016_Referentie\2040\AllFlow\mut_Gebouw.csv</t>
  </si>
  <si>
    <t>Run4Combi_2016_Referentie\2040\AllFlow\mut_GeoThermie.csv</t>
  </si>
  <si>
    <t>Run4Combi_2016_Referentie\2040\AllFlow\mut_KL_e.csv</t>
  </si>
  <si>
    <t>Run4Combi_2016_Referentie\2040\AllFlow\mut_KL_p.csv</t>
  </si>
  <si>
    <t>Run4Combi_2016_Referentie\2040\AllFlow\mut_Leverancier.csv</t>
  </si>
  <si>
    <t>Run4Combi_2016_Referentie\2040\AllFlow\mut_LokaleOpwekking.csv</t>
  </si>
  <si>
    <t>Run4Combi_2016_Referentie\2040\AllFlow\mut_Netwerk.csv</t>
  </si>
  <si>
    <t>Run4Combi_2016_Referentie\2040\AllFlow\mut_Onderhoud.csv</t>
  </si>
  <si>
    <t>Run4Combi_2016_Referentie\2040\AllFlow\mut_Opwekking.csv</t>
  </si>
  <si>
    <t>Run4Combi_2016_Referentie\2040\AllFlow\mut_Precario.csv</t>
  </si>
  <si>
    <t>Run4Combi_2016_Referentie\2040\AllFlow\mut_PrimairTransport.csv</t>
  </si>
  <si>
    <t>Run4Combi_2016_Referentie\2040\AllFlow\mut_PrimairTransporteur.csv</t>
  </si>
  <si>
    <t>Run4Combi_2016_Referentie\2040\AllFlow\mut_RestWarmte.csv</t>
  </si>
  <si>
    <t>Run4Combi_2016_Referentie\2040\AllFlow\mut_Subsidie.csv</t>
  </si>
  <si>
    <t>Run4Combi_2016_Referentie\2040\AllFlow\mut_WarmteInkoop.csv</t>
  </si>
  <si>
    <t>Run4Combi_2016_Referentie\2040\AllFlow\mut_WijkDistributeur.csv</t>
  </si>
  <si>
    <t>Run4Combi_2016_Referentie\2040\AllFlow\mut_WijkDistributie.csv</t>
  </si>
  <si>
    <t>Run4Combi_2016_Referentie\2040\AllFlow\mut_WijkWKK.csv</t>
  </si>
  <si>
    <t>Run4Combi_2016_Referentie\2050\AllFlow\mut_AardGas.csv</t>
  </si>
  <si>
    <t>Run4Combi_2016_Referentie\2050\AllFlow\mut_Admin.csv</t>
  </si>
  <si>
    <t>Run4Combi_2016_Referentie\2050\AllFlow\mut_BTW.csv</t>
  </si>
  <si>
    <t>Run4Combi_2016_Referentie\2050\AllFlow\mut_Elektriciteit.csv</t>
  </si>
  <si>
    <t>Run4Combi_2016_Referentie\2050\AllFlow\mut_ElektriciteitsNet.csv</t>
  </si>
  <si>
    <t>Run4Combi_2016_Referentie\2050\AllFlow\mut_EmissieRechten.csv</t>
  </si>
  <si>
    <t>Run4Combi_2016_Referentie\2050\AllFlow\mut_EnergieHeffing.csv</t>
  </si>
  <si>
    <t>Run4Combi_2016_Referentie\2050\AllFlow\mut_GasNet.csv</t>
  </si>
  <si>
    <t>Run4Combi_2016_Referentie\2050\AllFlow\mut_Gebouw.csv</t>
  </si>
  <si>
    <t>Run4Combi_2016_Referentie\2050\AllFlow\mut_GeoThermie.csv</t>
  </si>
  <si>
    <t>Run4Combi_2016_Referentie\2050\AllFlow\mut_KL_e.csv</t>
  </si>
  <si>
    <t>Run4Combi_2016_Referentie\2050\AllFlow\mut_KL_p.csv</t>
  </si>
  <si>
    <t>Run4Combi_2016_Referentie\2050\AllFlow\mut_Leverancier.csv</t>
  </si>
  <si>
    <t>Run4Combi_2016_Referentie\2050\AllFlow\mut_LokaleOpwekking.csv</t>
  </si>
  <si>
    <t>Run4Combi_2016_Referentie\2050\AllFlow\mut_Netwerk.csv</t>
  </si>
  <si>
    <t>Run4Combi_2016_Referentie\2050\AllFlow\mut_Onderhoud.csv</t>
  </si>
  <si>
    <t>Run4Combi_2016_Referentie\2050\AllFlow\mut_Opwekking.csv</t>
  </si>
  <si>
    <t>Run4Combi_2016_Referentie\2050\AllFlow\mut_Precario.csv</t>
  </si>
  <si>
    <t>Run4Combi_2016_Referentie\2050\AllFlow\mut_PrimairTransport.csv</t>
  </si>
  <si>
    <t>Run4Combi_2016_Referentie\2050\AllFlow\mut_PrimairTransporteur.csv</t>
  </si>
  <si>
    <t>Run4Combi_2016_Referentie\2050\AllFlow\mut_RestWarmte.csv</t>
  </si>
  <si>
    <t>Run4Combi_2016_Referentie\2050\AllFlow\mut_Subsidie.csv</t>
  </si>
  <si>
    <t>Run4Combi_2016_Referentie\2050\AllFlow\mut_WarmteInkoop.csv</t>
  </si>
  <si>
    <t>Run4Combi_2016_Referentie\2050\AllFlow\mut_WijkDistributeur.csv</t>
  </si>
  <si>
    <t>Run4Combi_2016_Referentie\2050\AllFlow\mut_WijkDistributie.csv</t>
  </si>
  <si>
    <t>Run4Combi_2016_Referentie\2050\AllFlow\mut_WijkWKK.csv</t>
  </si>
  <si>
    <t>Run4Combi_2016_Referentie\2010\AllFlow\mut_Glastuinbouw\Eigenaar.csv</t>
  </si>
  <si>
    <t>Run4Combi_2016_Referentie\2010\AllFlow\mut_Glastuinbouw\Gebruiker.csv</t>
  </si>
  <si>
    <t>Run4Combi_2016_Referentie\2010\AllFlow\mut_UitlegGlTb\Eigenaar.csv</t>
  </si>
  <si>
    <t>Run4Combi_2016_Referentie\2010\AllFlow\mut_UitlegGlTb\Gebruiker.csv</t>
  </si>
  <si>
    <t>Run4Combi_2016_Referentie\2010\AllFlow\mut_UitlegUtil\Eigenaar.csv</t>
  </si>
  <si>
    <t>Run4Combi_2016_Referentie\2010\AllFlow\mut_UitlegUtil\Gebruiker.csv</t>
  </si>
  <si>
    <t>Run4Combi_2016_Referentie\2010\AllFlow\mut_UitlegWoning\Eigenaar.csv</t>
  </si>
  <si>
    <t>Run4Combi_2016_Referentie\2010\AllFlow\mut_UitlegWoning\Gebruiker.csv</t>
  </si>
  <si>
    <t>Run4Combi_2016_Referentie\2010\AllFlow\mut_Utiliteit\Eigenaar.csv</t>
  </si>
  <si>
    <t>Run4Combi_2016_Referentie\2010\AllFlow\mut_Utiliteit\Gebruiker.csv</t>
  </si>
  <si>
    <t>Run4Combi_2016_Referentie\2010\AllFlow\mut_Woning\Eigenaar.csv</t>
  </si>
  <si>
    <t>Run4Combi_2016_Referentie\2010\AllFlow\mut_Woning\Gebruiker.csv</t>
  </si>
  <si>
    <t>Run4Combi_2016_Referentie\2020\AllFlow\mut_Glastuinbouw\Eigenaar.csv</t>
  </si>
  <si>
    <t>Run4Combi_2016_Referentie\2020\AllFlow\mut_Glastuinbouw\Gebruiker.csv</t>
  </si>
  <si>
    <t>Run4Combi_2016_Referentie\2020\AllFlow\mut_UitlegGlTb\Eigenaar.csv</t>
  </si>
  <si>
    <t>Run4Combi_2016_Referentie\2020\AllFlow\mut_UitlegGlTb\Gebruiker.csv</t>
  </si>
  <si>
    <t>Run4Combi_2016_Referentie\2020\AllFlow\mut_UitlegUtil\Eigenaar.csv</t>
  </si>
  <si>
    <t>Run4Combi_2016_Referentie\2020\AllFlow\mut_UitlegUtil\Gebruiker.csv</t>
  </si>
  <si>
    <t>Run4Combi_2016_Referentie\2020\AllFlow\mut_UitlegWoning\Eigenaar.csv</t>
  </si>
  <si>
    <t>Run4Combi_2016_Referentie\2020\AllFlow\mut_UitlegWoning\Gebruiker.csv</t>
  </si>
  <si>
    <t>Run4Combi_2016_Referentie\2020\AllFlow\mut_Utiliteit\Eigenaar.csv</t>
  </si>
  <si>
    <t>Run4Combi_2016_Referentie\2020\AllFlow\mut_Utiliteit\Gebruiker.csv</t>
  </si>
  <si>
    <t>Run4Combi_2016_Referentie\2020\AllFlow\mut_Woning\Eigenaar.csv</t>
  </si>
  <si>
    <t>Run4Combi_2016_Referentie\2020\AllFlow\mut_Woning\Gebruiker.csv</t>
  </si>
  <si>
    <t>Run4Combi_2016_Referentie\2030\AllFlow\mut_Glastuinbouw\Eigenaar.csv</t>
  </si>
  <si>
    <t>Run4Combi_2016_Referentie\2030\AllFlow\mut_Glastuinbouw\Gebruiker.csv</t>
  </si>
  <si>
    <t>Run4Combi_2016_Referentie\2030\AllFlow\mut_UitlegGlTb\Eigenaar.csv</t>
  </si>
  <si>
    <t>Run4Combi_2016_Referentie\2030\AllFlow\mut_UitlegGlTb\Gebruiker.csv</t>
  </si>
  <si>
    <t>Run4Combi_2016_Referentie\2030\AllFlow\mut_UitlegUtil\Eigenaar.csv</t>
  </si>
  <si>
    <t>Run4Combi_2016_Referentie\2030\AllFlow\mut_UitlegUtil\Gebruiker.csv</t>
  </si>
  <si>
    <t>Run4Combi_2016_Referentie\2030\AllFlow\mut_UitlegWoning\Eigenaar.csv</t>
  </si>
  <si>
    <t>Run4Combi_2016_Referentie\2030\AllFlow\mut_UitlegWoning\Gebruiker.csv</t>
  </si>
  <si>
    <t>Run4Combi_2016_Referentie\2030\AllFlow\mut_Utiliteit\Eigenaar.csv</t>
  </si>
  <si>
    <t>Run4Combi_2016_Referentie\2030\AllFlow\mut_Utiliteit\Gebruiker.csv</t>
  </si>
  <si>
    <t>Run4Combi_2016_Referentie\2030\AllFlow\mut_Woning\Eigenaar.csv</t>
  </si>
  <si>
    <t>Run4Combi_2016_Referentie\2030\AllFlow\mut_Woning\Gebruiker.csv</t>
  </si>
  <si>
    <t>Run4Combi_2016_Referentie\2040\AllFlow\mut_Glastuinbouw\Eigenaar.csv</t>
  </si>
  <si>
    <t>Run4Combi_2016_Referentie\2040\AllFlow\mut_Glastuinbouw\Gebruiker.csv</t>
  </si>
  <si>
    <t>Run4Combi_2016_Referentie\2040\AllFlow\mut_UitlegGlTb\Eigenaar.csv</t>
  </si>
  <si>
    <t>Run4Combi_2016_Referentie\2040\AllFlow\mut_UitlegGlTb\Gebruiker.csv</t>
  </si>
  <si>
    <t>Run4Combi_2016_Referentie\2040\AllFlow\mut_UitlegUtil\Eigenaar.csv</t>
  </si>
  <si>
    <t>Run4Combi_2016_Referentie\2040\AllFlow\mut_UitlegUtil\Gebruiker.csv</t>
  </si>
  <si>
    <t>Run4Combi_2016_Referentie\2040\AllFlow\mut_UitlegWoning\Eigenaar.csv</t>
  </si>
  <si>
    <t>Run4Combi_2016_Referentie\2040\AllFlow\mut_UitlegWoning\Gebruiker.csv</t>
  </si>
  <si>
    <t>Run4Combi_2016_Referentie\2040\AllFlow\mut_Utiliteit\Eigenaar.csv</t>
  </si>
  <si>
    <t>Run4Combi_2016_Referentie\2040\AllFlow\mut_Utiliteit\Gebruiker.csv</t>
  </si>
  <si>
    <t>Run4Combi_2016_Referentie\2040\AllFlow\mut_Woning\Eigenaar.csv</t>
  </si>
  <si>
    <t>Run4Combi_2016_Referentie\2040\AllFlow\mut_Woning\Gebruiker.csv</t>
  </si>
  <si>
    <t>Run4Combi_2016_Referentie\2050\AllFlow\mut_Glastuinbouw\Eigenaar.csv</t>
  </si>
  <si>
    <t>Run4Combi_2016_Referentie\2050\AllFlow\mut_Glastuinbouw\Gebruiker.csv</t>
  </si>
  <si>
    <t>Run4Combi_2016_Referentie\2050\AllFlow\mut_UitlegGlTb\Eigenaar.csv</t>
  </si>
  <si>
    <t>Run4Combi_2016_Referentie\2050\AllFlow\mut_UitlegGlTb\Gebruiker.csv</t>
  </si>
  <si>
    <t>Run4Combi_2016_Referentie\2050\AllFlow\mut_UitlegUtil\Eigenaar.csv</t>
  </si>
  <si>
    <t>Run4Combi_2016_Referentie\2050\AllFlow\mut_UitlegUtil\Gebruiker.csv</t>
  </si>
  <si>
    <t>Run4Combi_2016_Referentie\2050\AllFlow\mut_UitlegWoning\Eigenaar.csv</t>
  </si>
  <si>
    <t>Run4Combi_2016_Referentie\2050\AllFlow\mut_UitlegWoning\Gebruiker.csv</t>
  </si>
  <si>
    <t>Run4Combi_2016_Referentie\2050\AllFlow\mut_Utiliteit\Eigenaar.csv</t>
  </si>
  <si>
    <t>Run4Combi_2016_Referentie\2050\AllFlow\mut_Utiliteit\Gebruiker.csv</t>
  </si>
  <si>
    <t>Run4Combi_2016_Referentie\2050\AllFlow\mut_Woning\Eigenaar.csv</t>
  </si>
  <si>
    <t>Run4Combi_2016_Referentie\2050\AllFlow\mut_Woning\Gebruiker.csv</t>
  </si>
  <si>
    <t>titel</t>
  </si>
  <si>
    <t>bedrag</t>
  </si>
  <si>
    <t>[text]</t>
  </si>
  <si>
    <t>[MEUR/Yr]</t>
  </si>
  <si>
    <t>Netwerk_netverzwaring</t>
  </si>
  <si>
    <t>Elektriciteit_NetkostenWoning</t>
  </si>
  <si>
    <t>Elektriciteit_NetkostenUitlegWoning</t>
  </si>
  <si>
    <t>Elektriciteit_NetkostenUtiliteit</t>
  </si>
  <si>
    <t>Elektriciteit_NetkostenUitlegUtil</t>
  </si>
  <si>
    <t>Elektriciteit_NetkostenGlastuinbouw</t>
  </si>
  <si>
    <t>Elektriciteit_NetkostenUitlegGlTb</t>
  </si>
  <si>
    <t>Woning_Eigenaar_EIA</t>
  </si>
  <si>
    <t>Woning_Eigenaar_projectmanagement</t>
  </si>
  <si>
    <t>Woning_Eigenaar_ongeriefsvergoeding</t>
  </si>
  <si>
    <t>Subsidie_ge_EIA</t>
  </si>
  <si>
    <t>Woning_Eigenaar_Verrekening</t>
  </si>
  <si>
    <t>InpandigeDistributeur_Verrekening</t>
  </si>
  <si>
    <t>InpandigeDistributeur_RestWarmte</t>
  </si>
  <si>
    <t>KL_e_ge_EIA</t>
  </si>
  <si>
    <t>Woning_Eigenaar_EEA</t>
  </si>
  <si>
    <t>InpandigeDistributeur_GeoThermie</t>
  </si>
  <si>
    <t>InpandigeDistributeur_BioWKK</t>
  </si>
  <si>
    <t>InpandigeDistributeur_WijkWKK</t>
  </si>
  <si>
    <t>KL_e_projectmanagement</t>
  </si>
  <si>
    <t>KL_e_ongeriefsvergoeding</t>
  </si>
  <si>
    <t>Comfort_HuurVerlaging</t>
  </si>
  <si>
    <t>KL_e_EIA</t>
  </si>
  <si>
    <t>mut_Glastuinbouw</t>
  </si>
  <si>
    <t>mut_UitlegGlTb</t>
  </si>
  <si>
    <t>mut_UitlegUtil</t>
  </si>
  <si>
    <t>mut_UitlegWoning</t>
  </si>
  <si>
    <t>mut_Utiliteit</t>
  </si>
  <si>
    <t>mut_Woning</t>
  </si>
  <si>
    <t>Eigenaar</t>
  </si>
  <si>
    <t>Gebruiker</t>
  </si>
  <si>
    <t>mut_AardGas</t>
  </si>
  <si>
    <t>mut_Admin</t>
  </si>
  <si>
    <t>mut_BioWKK</t>
  </si>
  <si>
    <t>mut_BTW</t>
  </si>
  <si>
    <t>mut_Elektriciteit</t>
  </si>
  <si>
    <t>mut_ElektriciteitsNet</t>
  </si>
  <si>
    <t>mut_EmissieRechten</t>
  </si>
  <si>
    <t>mut_EnergieHeffing</t>
  </si>
  <si>
    <t>mut_GasNet</t>
  </si>
  <si>
    <t>mut_Gebouw</t>
  </si>
  <si>
    <t>mut_GeoThermie</t>
  </si>
  <si>
    <t>mut_KL_e</t>
  </si>
  <si>
    <t>mut_KL_p</t>
  </si>
  <si>
    <t>mut_Leverancier</t>
  </si>
  <si>
    <t>mut_LokaleOpwekking</t>
  </si>
  <si>
    <t>mut_Netwerk</t>
  </si>
  <si>
    <t>mut_Onderhoud</t>
  </si>
  <si>
    <t>mut_Opwekking</t>
  </si>
  <si>
    <t>mut_Precario</t>
  </si>
  <si>
    <t>mut_PrimairTransport</t>
  </si>
  <si>
    <t>mut_PrimairTransporteur</t>
  </si>
  <si>
    <t>mut_RestWarmte</t>
  </si>
  <si>
    <t>mut_Subsidie</t>
  </si>
  <si>
    <t>mut_WarmteInkoop</t>
  </si>
  <si>
    <t>mut_WijkDistributeur</t>
  </si>
  <si>
    <t>mut_WijkDistributie</t>
  </si>
  <si>
    <t>mut_WijkWKK</t>
  </si>
  <si>
    <t>Nieuwe records niet toegekend! Onduidelijk waarbij</t>
  </si>
  <si>
    <t>WijkDistributeur_RestWarmte_bijstook</t>
  </si>
  <si>
    <t>InpandigeDistributie_RestWarmte</t>
  </si>
  <si>
    <t>InpandigeDistributeur_RestWarmte_EIA</t>
  </si>
  <si>
    <t>WijkDistributie_RestWarmte</t>
  </si>
  <si>
    <t>WijkDistributeur_RestWarmte_EIA</t>
  </si>
  <si>
    <t>PrimairTransporteur_RestWarmte_EIA</t>
  </si>
  <si>
    <t>RestWarmte_RestWarmte_EIA</t>
  </si>
  <si>
    <t>Subsidie_RestWarmte_EIA_id</t>
  </si>
  <si>
    <t>Subsidie_RestWarmte_EIA_wd</t>
  </si>
  <si>
    <t>Subsidie_RestWarmte_EIA_pt</t>
  </si>
  <si>
    <t>Subsidie_RestWarmte_EIA_ov</t>
  </si>
  <si>
    <t>KL_p_RestWarmte_EIA</t>
  </si>
  <si>
    <t>Subsidie_RestWarmte_EEA</t>
  </si>
  <si>
    <t>KL_p_RestWarmte_EIA_id</t>
  </si>
  <si>
    <t>InpandigeDistributeur_RestWarmte_EEA</t>
  </si>
  <si>
    <t>KL_p_RestWarmte_EIA_wd</t>
  </si>
  <si>
    <t>WijkDistributeur_RestWarmte_EEA</t>
  </si>
  <si>
    <t>KL_p_RestWarmte_EIA_pt</t>
  </si>
  <si>
    <t>PrimairTransporteur_RestWarmte_EEA</t>
  </si>
  <si>
    <t>KL_p_RestWarmte_EIA_ov</t>
  </si>
  <si>
    <t>RestWarmte_RestWarmte_EEA</t>
  </si>
  <si>
    <t>AardGas_RestWarmte_bijstook</t>
  </si>
  <si>
    <t>EnergieHeffing_RestWarmte_bijstook</t>
  </si>
  <si>
    <t>WijkDistributeur_GeoThermie_bijstook</t>
  </si>
  <si>
    <t>WijkDistributeur_BioWKK_bijstook</t>
  </si>
  <si>
    <t>WijkDistributeur_WijkWKK_bijstook</t>
  </si>
  <si>
    <t>KL_p_BioWKK_EIA</t>
  </si>
  <si>
    <t>Subsidie_BioWKK_EEA</t>
  </si>
  <si>
    <t>KL_p_GeoThermie_EIA</t>
  </si>
  <si>
    <t>Subsidie_GeoThermie_EEA</t>
  </si>
  <si>
    <t>InpandigeDistributie_GeoThermie</t>
  </si>
  <si>
    <t>InpandigeDistributie_BioWKK</t>
  </si>
  <si>
    <t>InpandigeDistributie_WijkWKK</t>
  </si>
  <si>
    <t>InpandigeDistributeur_GeoThermie_EIA</t>
  </si>
  <si>
    <t>InpandigeDistributeur_BioWKK_EIA</t>
  </si>
  <si>
    <t>InpandigeDistributeur_WijkWKK_EIA</t>
  </si>
  <si>
    <t>WijkDistributie_GeoThermie</t>
  </si>
  <si>
    <t>WijkDistributie_BioWKK</t>
  </si>
  <si>
    <t>WijkDistributie_WijkWKK</t>
  </si>
  <si>
    <t>WijkDistributeur_GeoThermie_EIA</t>
  </si>
  <si>
    <t>WijkDistributeur_BioWKK_EIA</t>
  </si>
  <si>
    <t>WijkDistributeur_WijkWKK_EIA</t>
  </si>
  <si>
    <t>PrimairTransporteur_GeoThermie_EIA</t>
  </si>
  <si>
    <t>PrimairTransporteur_BioWKK_EIA</t>
  </si>
  <si>
    <t>PrimairTransporteur_WijkWKK_EIA</t>
  </si>
  <si>
    <t>GeoThermie_GeoThermie_EIA</t>
  </si>
  <si>
    <t>BioWKK_BioWKK_EIA</t>
  </si>
  <si>
    <t>WijkWKK_WijkWKK_EIA</t>
  </si>
  <si>
    <t>Subsidie_GeoThermie_EIA_id</t>
  </si>
  <si>
    <t>Subsidie_BioWKK_EIA_id</t>
  </si>
  <si>
    <t>Subsidie_WijkWKK_EIA_id</t>
  </si>
  <si>
    <t>Subsidie_GeoThermie_EIA_wd</t>
  </si>
  <si>
    <t>Subsidie_BioWKK_EIA_wd</t>
  </si>
  <si>
    <t>Subsidie_WijkWKK_EIA_wd</t>
  </si>
  <si>
    <t>Subsidie_GeoThermie_EIA_pt</t>
  </si>
  <si>
    <t>Subsidie_BioWKK_EIA_pt</t>
  </si>
  <si>
    <t>Subsidie_WijkWKK_EIA_pt</t>
  </si>
  <si>
    <t>Subsidie_GeoThermie_EIA_ov</t>
  </si>
  <si>
    <t>Subsidie_BioWKK_EIA_ov</t>
  </si>
  <si>
    <t>Subsidie_WijkWKK_EIA_ov</t>
  </si>
  <si>
    <t>KL_p_WijkWKK_EIA</t>
  </si>
  <si>
    <t>Subsidie_WijkWKK_EEA</t>
  </si>
  <si>
    <t>KL_p_GeoThermie_EIA_id</t>
  </si>
  <si>
    <t>KL_p_BioWKK_EIA_id</t>
  </si>
  <si>
    <t>KL_p_WijkWKK_EIA_id</t>
  </si>
  <si>
    <t>InpandigeDistributeur_GeoThermie_EEA</t>
  </si>
  <si>
    <t>InpandigeDistributeur_BioWKK_EEA</t>
  </si>
  <si>
    <t>InpandigeDistributeur_WijkWKK_EEA</t>
  </si>
  <si>
    <t>KL_p_GeoThermie_EIA_wd</t>
  </si>
  <si>
    <t>KL_p_BioWKK_EIA_wd</t>
  </si>
  <si>
    <t>KL_p_WijkWKK_EIA_wd</t>
  </si>
  <si>
    <t>WijkDistributeur_GeoThermie_EEA</t>
  </si>
  <si>
    <t>WijkDistributeur_BioWKK_EEA</t>
  </si>
  <si>
    <t>WijkDistributeur_WijkWKK_EEA</t>
  </si>
  <si>
    <t>KL_p_GeoThermie_EIA_pt</t>
  </si>
  <si>
    <t>KL_p_BioWKK_EIA_pt</t>
  </si>
  <si>
    <t>KL_p_WijkWKK_EIA_pt</t>
  </si>
  <si>
    <t>PrimairTransporteur_GeoThermie_EEA</t>
  </si>
  <si>
    <t>PrimairTransporteur_BioWKK_EEA</t>
  </si>
  <si>
    <t>PrimairTransporteur_WijkWKK_EEA</t>
  </si>
  <si>
    <t>KL_p_GeoThermie_EIA_ov</t>
  </si>
  <si>
    <t>KL_p_BioWKK_EIA_ov</t>
  </si>
  <si>
    <t>KL_p_WijkWKK_EIA_ov</t>
  </si>
  <si>
    <t>GeoThermie_GeoThermie_EEA</t>
  </si>
  <si>
    <t>BioWKK_BioWKK_EEA</t>
  </si>
  <si>
    <t>WijkWKK_WijkWKK_EEA</t>
  </si>
  <si>
    <t>AardGas_GeoThermie_bijstook</t>
  </si>
  <si>
    <t>AardGas_BioWKK_bijstook</t>
  </si>
  <si>
    <t>AardGas_WijkWKK_bijstook</t>
  </si>
  <si>
    <t>EnergieHeffing_GeoThermie_bijstook</t>
  </si>
  <si>
    <t>EnergieHeffing_BioWKK_bijstook</t>
  </si>
  <si>
    <t>EnergieHeffing_WijkWKK_bijstook</t>
  </si>
  <si>
    <t>Referentie_H</t>
  </si>
  <si>
    <t>Run4_25cent</t>
  </si>
  <si>
    <t>Run4_150cent</t>
  </si>
  <si>
    <t>Run4_50cent</t>
  </si>
  <si>
    <t>EmissieRechten_CO2Woning</t>
  </si>
  <si>
    <t>EmissieRechten_CO2UitlegWoning</t>
  </si>
  <si>
    <t>EmissieRechten_CO2Utiliteit</t>
  </si>
  <si>
    <t>EmissieRechten_CO2UitlegUtil</t>
  </si>
  <si>
    <t>EmissieRechten_CO2Glastuinbouw</t>
  </si>
  <si>
    <t>EmissieRechten_CO2UitlegGlTb</t>
  </si>
  <si>
    <t>GasNet_Netkosten_Woning</t>
  </si>
  <si>
    <t>GasNet_Netkosten_UitlegWoning</t>
  </si>
  <si>
    <t>GasNet_Netkosten_Utiliteit</t>
  </si>
  <si>
    <t>GasNet_Netkosten_UitlegUtil</t>
  </si>
  <si>
    <t>GasNet_Netkosten_Glastuinbouw</t>
  </si>
  <si>
    <t>KL_e_Aansluitbijdrage_RestWarmte</t>
  </si>
  <si>
    <t>GasNet_Netkosten_UitlegGlTb</t>
  </si>
  <si>
    <t>Woning_Gebruiker_maatschappelijk</t>
  </si>
  <si>
    <t>UitlegWoning_Gebruiker_maatschappelijk</t>
  </si>
  <si>
    <t>Utiliteit_Gebruiker_maatschappelijk</t>
  </si>
  <si>
    <t>UitlegUtil_Gebruiker_maatschappelijk</t>
  </si>
  <si>
    <t>Glastuinbouw_Gebruiker_maatschappelijk</t>
  </si>
  <si>
    <t>UitlegGlTb_Gebruiker_maatschappelijk</t>
  </si>
  <si>
    <t>AardGas_maatschappelijk</t>
  </si>
  <si>
    <t>KL_e_projectmanagemente</t>
  </si>
  <si>
    <t>Elektriciteit_maatschappelijk</t>
  </si>
  <si>
    <t>Leverancier_Vastrecht_RestWarmte</t>
  </si>
  <si>
    <t>Leverancier_Warmte_RestWarmte</t>
  </si>
  <si>
    <t>Woning_Gebruiker_Aardgas</t>
  </si>
  <si>
    <t>UitlegWoning_Gebruiker_Aardgas</t>
  </si>
  <si>
    <t>Woning_Gebruiker_VastrechtGasNet</t>
  </si>
  <si>
    <t>UitlegWoning_Gebruiker_VastrechtGasNet</t>
  </si>
  <si>
    <t>KL_e_Aansluitbijdrage_AardGasWoning</t>
  </si>
  <si>
    <t>KL_e_Aansluitbijdrage_AardGasUitlegWoning</t>
  </si>
  <si>
    <t>Woning_Gebruiker_VastrechtElektriciteitsNet</t>
  </si>
  <si>
    <t>UitlegWoning_Gebruiker_VastrechtElektriciteitsNet</t>
  </si>
  <si>
    <t>KL_e_Aansluitbijdrage_RestWarmte_Woning</t>
  </si>
  <si>
    <t>KL_e_Aansluitbijdrage_RestWarmte_UitlegWoning</t>
  </si>
  <si>
    <t>Woning_Gebruiker_Vastrecht_RestWarmte</t>
  </si>
  <si>
    <t>UitlegWoning_Gebruiker_Vastrecht_RestWarmte</t>
  </si>
  <si>
    <t>Woning_Gebruiker_Warmte_RestWarmte</t>
  </si>
  <si>
    <t>UitlegWoning_Gebruiker_Warmte_RestWarmte</t>
  </si>
  <si>
    <t>AardGas_CO2Woning</t>
  </si>
  <si>
    <t>AardGas_CO2UitlegWoning</t>
  </si>
  <si>
    <t>AardGas_CO2Utiliteit</t>
  </si>
  <si>
    <t>AardGas_CO2UitlegUtil</t>
  </si>
  <si>
    <t>AardGas_CO2Glastuinbouw</t>
  </si>
  <si>
    <t>AardGas_CO2UitlegGlTb</t>
  </si>
  <si>
    <t>Elektriciteit_CO2Woning</t>
  </si>
  <si>
    <t>Elektriciteit_CO2UitlegWoning</t>
  </si>
  <si>
    <t>Elektriciteit_CO2Utiliteit</t>
  </si>
  <si>
    <t>Elektriciteit_CO2UitlegUtil</t>
  </si>
  <si>
    <t>Elektriciteit_CO2Glastuinbouw</t>
  </si>
  <si>
    <t>Elektriciteit_CO2UitlegGlTb</t>
  </si>
  <si>
    <t>BTW_Aardgas</t>
  </si>
  <si>
    <t>BTW_VastrechtGasNet</t>
  </si>
  <si>
    <t>BTW_VastrechtElektriciteitsNet</t>
  </si>
  <si>
    <t>BTW_Vastrecht_RestWarmte</t>
  </si>
  <si>
    <t>BTW_Warmte_RestWarmte</t>
  </si>
  <si>
    <t>AardGas_Netkosten_Woning</t>
  </si>
  <si>
    <t>AardGas_Netkosten_UitlegWoning</t>
  </si>
  <si>
    <t>AardGas_Netkosten_Utiliteit</t>
  </si>
  <si>
    <t>AardGas_Netkosten_UitlegUtil</t>
  </si>
  <si>
    <t>AardGas_Netkosten_Glastuinbouw</t>
  </si>
  <si>
    <t>AardGas_Netkosten_UitlegGlTb</t>
  </si>
  <si>
    <t>KL_e_Aansluitbijdrage_Woning</t>
  </si>
  <si>
    <t>KL_e_Aansluitbijdrage_UitlegWoning</t>
  </si>
  <si>
    <t>KL_e_Aansluitbijdrage_Utiliteit</t>
  </si>
  <si>
    <t>KL_e_Aansluitbijdrage_UitlegUtil</t>
  </si>
  <si>
    <t>KL_e_Aansluitbijdrage_Glastuinbouw</t>
  </si>
  <si>
    <t>KL_e_Aansluitbijdrage_UitlegGlTb</t>
  </si>
  <si>
    <t>GasNet_Aansluitbijdrage_Woning</t>
  </si>
  <si>
    <t>GasNet_Aansluitbijdrage_UitlegWoning</t>
  </si>
  <si>
    <t>GasNet_Aansluitbijdrage_Utiliteit</t>
  </si>
  <si>
    <t>GasNet_Aansluitbijdrage_UitlegUtil</t>
  </si>
  <si>
    <t>GasNet_Aansluitbijdrage_Glastuinbouw</t>
  </si>
  <si>
    <t>GasNet_Aansluitbijdrage_UitlegGlTb</t>
  </si>
  <si>
    <t>BTW_Aansluitbijdrage_AardGasWoning</t>
  </si>
  <si>
    <t>BTW_Aansluitbijdrage_AardGasUitlegWoning</t>
  </si>
  <si>
    <t>BTW_Aansluitbijdrage_RestWarmte_Woning</t>
  </si>
  <si>
    <t>BTW_Aansluitbijdrage_RestWarmte_UitlegWoning</t>
  </si>
  <si>
    <t>Admin_projectmanagemente</t>
  </si>
  <si>
    <t>Comfort_ongeriefsvergoeding</t>
  </si>
  <si>
    <t>KL_e_Aansluitbijdrage_GeoThermie</t>
  </si>
  <si>
    <t>KL_e_Aansluitbijdrage_BioWKK</t>
  </si>
  <si>
    <t>KL_e_Aansluitbijdrage_WijkWKK</t>
  </si>
  <si>
    <t>Leverancier_Vastrecht_GeoThermie</t>
  </si>
  <si>
    <t>Leverancier_Vastrecht_BioWKK</t>
  </si>
  <si>
    <t>Leverancier_Vastrecht_WijkWKK</t>
  </si>
  <si>
    <t>Leverancier_Warmte_GeoThermie</t>
  </si>
  <si>
    <t>Leverancier_Warmte_BioWKK</t>
  </si>
  <si>
    <t>Leverancier_Warmte_WijkWKK</t>
  </si>
  <si>
    <t>Woning_Eigenaar_Aansluitbijdrage_RestWarmte</t>
  </si>
  <si>
    <t>UitlegWoning_Eigenaar_Aansluitbijdrage_RestWarmte</t>
  </si>
  <si>
    <t>Utiliteit_Eigenaar_Aansluitbijdrage_RestWarmte</t>
  </si>
  <si>
    <t>UitlegUtil_Eigenaar_Aansluitbijdrage_RestWarmte</t>
  </si>
  <si>
    <t>Glastuinbouw_Eigenaar_Aansluitbijdrage_RestWarmte</t>
  </si>
  <si>
    <t>UitlegGlTb_Eigenaar_Aansluitbijdrage_RestWarmte</t>
  </si>
  <si>
    <t>KL_e_Aansluitbijdrage_WKO</t>
  </si>
  <si>
    <t>Leverancier_Verbruik_WKO</t>
  </si>
  <si>
    <t>Comfort_Koude_WKO</t>
  </si>
  <si>
    <t>KL_e_Aansluitbijdrage_RestWarmte_Utiliteit</t>
  </si>
  <si>
    <t>KL_e_Aansluitbijdrage_RestWarmte_UitlegUtil</t>
  </si>
  <si>
    <t>KL_e_Aansluitbijdrage_RestWarmte_Glastuinbouw</t>
  </si>
  <si>
    <t>KL_e_Aansluitbijdrage_RestWarmte_UitlegGlTb</t>
  </si>
  <si>
    <t>BTW_Vastrecht_GeoThermie</t>
  </si>
  <si>
    <t>BTW_Vastrecht_BioWKK</t>
  </si>
  <si>
    <t>BTW_Vastrecht_WijkWKK</t>
  </si>
  <si>
    <t>BTW_Warmte_GeoThermie</t>
  </si>
  <si>
    <t>BTW_Warmte_BioWKK</t>
  </si>
  <si>
    <t>BTW_Warmte_WijkWKK</t>
  </si>
  <si>
    <t>BTW_Verbruik_WKO</t>
  </si>
  <si>
    <t>KL_e_projectmanagement_WKO</t>
  </si>
  <si>
    <t>KL_e_ongeriefsvergoeding_WKO</t>
  </si>
  <si>
    <t>Utiliteit_Gebruiker_Vastrecht_RestWarmte</t>
  </si>
  <si>
    <t>UitlegUtil_Gebruiker_Vastrecht_RestWarmte</t>
  </si>
  <si>
    <t>Glastuinbouw_Gebruiker_Vastrecht_RestWarmte</t>
  </si>
  <si>
    <t>UitlegGlTb_Gebruiker_Vastrecht_RestWarmte</t>
  </si>
  <si>
    <t>Utiliteit_Gebruiker_Warmte_RestWarmte</t>
  </si>
  <si>
    <t>UitlegUtil_Gebruiker_Warmte_RestWarmte</t>
  </si>
  <si>
    <t>Glastuinbouw_Gebruiker_Warmte_RestWarmte</t>
  </si>
  <si>
    <t>UitlegGlTb_Gebruiker_Warmte_RestWarmte</t>
  </si>
  <si>
    <t>KL_e_EIA_WKO</t>
  </si>
  <si>
    <t>Subsidie_EEA_WKO</t>
  </si>
  <si>
    <t>Leverancier_VerrekeningWKO</t>
  </si>
  <si>
    <t>Run4Combi_2016_Referentie\2010\AllFlow\mut_WKO.csv</t>
  </si>
  <si>
    <t>KL_e_Aansluitbijdrage_GeoThermie_Woning</t>
  </si>
  <si>
    <t>KL_e_Aansluitbijdrage_BioWKK_Woning</t>
  </si>
  <si>
    <t>KL_e_Aansluitbijdrage_WijkWKK_Woning</t>
  </si>
  <si>
    <t>KL_e_Aansluitbijdrage_GeoThermie_UitlegWoning</t>
  </si>
  <si>
    <t>KL_e_Aansluitbijdrage_BioWKK_UitlegWoning</t>
  </si>
  <si>
    <t>KL_e_Aansluitbijdrage_WijkWKK_UitlegWoning</t>
  </si>
  <si>
    <t>Woning_Gebruiker_Vastrecht_GeoThermie</t>
  </si>
  <si>
    <t>Woning_Gebruiker_Vastrecht_BioWKK</t>
  </si>
  <si>
    <t>Woning_Gebruiker_Vastrecht_WijkWKK</t>
  </si>
  <si>
    <t>UitlegWoning_Gebruiker_Vastrecht_GeoThermie</t>
  </si>
  <si>
    <t>UitlegWoning_Gebruiker_Vastrecht_BioWKK</t>
  </si>
  <si>
    <t>UitlegWoning_Gebruiker_Vastrecht_WijkWKK</t>
  </si>
  <si>
    <t>Woning_Gebruiker_Warmte_GeoThermie</t>
  </si>
  <si>
    <t>Woning_Gebruiker_Warmte_BioWKK</t>
  </si>
  <si>
    <t>Woning_Gebruiker_Warmte_WijkWKK</t>
  </si>
  <si>
    <t>UitlegWoning_Gebruiker_Warmte_GeoThermie</t>
  </si>
  <si>
    <t>UitlegWoning_Gebruiker_Warmte_BioWKK</t>
  </si>
  <si>
    <t>UitlegWoning_Gebruiker_Warmte_WijkWKK</t>
  </si>
  <si>
    <t>KL_e_Aansluitbijdrage_WKO_Woning</t>
  </si>
  <si>
    <t>KL_e_Aansluitbijdrage_WKO_UitlegWoning</t>
  </si>
  <si>
    <t>Woning_Gebruiker_Verbruik_WKO</t>
  </si>
  <si>
    <t>UitlegWoning_Gebruiker_Verbruik_WKO</t>
  </si>
  <si>
    <t>Elektriciteit_CO2WKO</t>
  </si>
  <si>
    <t>WKO_Opwekking</t>
  </si>
  <si>
    <t>BTW_Aansluitbijdrage_GeoThermie_Woning</t>
  </si>
  <si>
    <t>BTW_Aansluitbijdrage_BioWKK_Woning</t>
  </si>
  <si>
    <t>BTW_Aansluitbijdrage_WijkWKK_Woning</t>
  </si>
  <si>
    <t>BTW_Aansluitbijdrage_GeoThermie_UitlegWoning</t>
  </si>
  <si>
    <t>BTW_Aansluitbijdrage_BioWKK_UitlegWoning</t>
  </si>
  <si>
    <t>BTW_Aansluitbijdrage_WijkWKK_UitlegWoning</t>
  </si>
  <si>
    <t>BTW_Aansluitbijdrage_WKO_Woning</t>
  </si>
  <si>
    <t>BTW_Aansluitbijdrage_WKO_UitlegWoning</t>
  </si>
  <si>
    <t>KL_p_Aansluitbijdrage_WKO_Woning</t>
  </si>
  <si>
    <t>KL_p_Aansluitbijdrage_WKO_UitlegWoning</t>
  </si>
  <si>
    <t>KL_p_Aansluitbijdrage_WKO_Utiliteit</t>
  </si>
  <si>
    <t>KL_p_Aansluitbijdrage_WKO_UitlegUtil</t>
  </si>
  <si>
    <t>Admin_projectmanagement_WKO</t>
  </si>
  <si>
    <t>Comfort_ongeriefsvergoeding_WKO</t>
  </si>
  <si>
    <t>Woning_Eigenaar_EIA_WKO</t>
  </si>
  <si>
    <t>Woning_Eigenaar_Aansluitbijdrage_GeoThermie</t>
  </si>
  <si>
    <t>Woning_Eigenaar_Aansluitbijdrage_BioWKK</t>
  </si>
  <si>
    <t>Woning_Eigenaar_Aansluitbijdrage_WijkWKK</t>
  </si>
  <si>
    <t>UitlegWoning_Eigenaar_Aansluitbijdrage_GeoThermie</t>
  </si>
  <si>
    <t>UitlegWoning_Eigenaar_Aansluitbijdrage_BioWKK</t>
  </si>
  <si>
    <t>UitlegWoning_Eigenaar_Aansluitbijdrage_WijkWKK</t>
  </si>
  <si>
    <t>Utiliteit_Eigenaar_Aansluitbijdrage_GeoThermie</t>
  </si>
  <si>
    <t>Utiliteit_Eigenaar_Aansluitbijdrage_BioWKK</t>
  </si>
  <si>
    <t>Utiliteit_Eigenaar_Aansluitbijdrage_WijkWKK</t>
  </si>
  <si>
    <t>UitlegUtil_Eigenaar_Aansluitbijdrage_GeoThermie</t>
  </si>
  <si>
    <t>UitlegUtil_Eigenaar_Aansluitbijdrage_BioWKK</t>
  </si>
  <si>
    <t>UitlegUtil_Eigenaar_Aansluitbijdrage_WijkWKK</t>
  </si>
  <si>
    <t>Glastuinbouw_Eigenaar_Aansluitbijdrage_GeoThermie</t>
  </si>
  <si>
    <t>Glastuinbouw_Eigenaar_Aansluitbijdrage_BioWKK</t>
  </si>
  <si>
    <t>Glastuinbouw_Eigenaar_Aansluitbijdrage_WijkWKK</t>
  </si>
  <si>
    <t>UitlegGlTb_Eigenaar_Aansluitbijdrage_GeoThermie</t>
  </si>
  <si>
    <t>UitlegGlTb_Eigenaar_Aansluitbijdrage_BioWKK</t>
  </si>
  <si>
    <t>UitlegGlTb_Eigenaar_Aansluitbijdrage_WijkWKK</t>
  </si>
  <si>
    <t>Woning_Eigenaar_Aansluitbijdrage_WKO</t>
  </si>
  <si>
    <t>UitlegWoning_Eigenaar_Aansluitbijdrage_WKO</t>
  </si>
  <si>
    <t>Utiliteit_Eigenaar_Aansluitbijdrage_WKO</t>
  </si>
  <si>
    <t>UitlegUtil_Eigenaar_Aansluitbijdrage_WKO</t>
  </si>
  <si>
    <t>Woning_Eigenaar_projectmanagement_WKO</t>
  </si>
  <si>
    <t>Woning_Eigenaar_ongeriefsvergoeding_WKO</t>
  </si>
  <si>
    <t>Subsidie_EIA_WKO</t>
  </si>
  <si>
    <t>Leverancier_Aansluitbijdrage_WKO_Woning</t>
  </si>
  <si>
    <t>Leverancier_Aansluitbijdrage_WKO_UitlegWoning</t>
  </si>
  <si>
    <t>Leverancier_Aansluitbijdrage_WKO_Utiliteit</t>
  </si>
  <si>
    <t>Leverancier_Aansluitbijdrage_WKO_UitlegUtil</t>
  </si>
  <si>
    <t>InpandigeDistributie_WKO</t>
  </si>
  <si>
    <t>InpandigeDistributeur_WKO_EIA</t>
  </si>
  <si>
    <t>WijkDistributie_WKO</t>
  </si>
  <si>
    <t>WijkDistributeur_WKO_EIA</t>
  </si>
  <si>
    <t>Opwekking_WKO</t>
  </si>
  <si>
    <t>WKO_WKO_EIA</t>
  </si>
  <si>
    <t>KL_e_Aansluitbijdrage_GeoThermie_Utiliteit</t>
  </si>
  <si>
    <t>KL_e_Aansluitbijdrage_BioWKK_Utiliteit</t>
  </si>
  <si>
    <t>KL_e_Aansluitbijdrage_WijkWKK_Utiliteit</t>
  </si>
  <si>
    <t>KL_e_Aansluitbijdrage_GeoThermie_UitlegUtil</t>
  </si>
  <si>
    <t>KL_e_Aansluitbijdrage_BioWKK_UitlegUtil</t>
  </si>
  <si>
    <t>KL_e_Aansluitbijdrage_WijkWKK_UitlegUtil</t>
  </si>
  <si>
    <t>KL_e_Aansluitbijdrage_GeoThermie_Glastuinbouw</t>
  </si>
  <si>
    <t>KL_e_Aansluitbijdrage_BioWKK_Glastuinbouw</t>
  </si>
  <si>
    <t>KL_e_Aansluitbijdrage_WijkWKK_Glastuinbouw</t>
  </si>
  <si>
    <t>KL_e_Aansluitbijdrage_GeoThermie_UitlegGlTb</t>
  </si>
  <si>
    <t>KL_e_Aansluitbijdrage_BioWKK_UitlegGlTb</t>
  </si>
  <si>
    <t>KL_e_Aansluitbijdrage_WijkWKK_UitlegGlTb</t>
  </si>
  <si>
    <t>KL_e_Aansluitbijdrage_WKO_Utiliteit</t>
  </si>
  <si>
    <t>KL_e_Aansluitbijdrage_WKO_UitlegUtil</t>
  </si>
  <si>
    <t>InpandigeDistributeur_WKO</t>
  </si>
  <si>
    <t>Subsidie_WKO_EIA_id</t>
  </si>
  <si>
    <t>WijkDistributeur_WKO</t>
  </si>
  <si>
    <t>Subsidie_WKO_EIA_wd</t>
  </si>
  <si>
    <t>WKO_WKO</t>
  </si>
  <si>
    <t>Subsidie_WKO_EIA_ov</t>
  </si>
  <si>
    <t>Woning_Eigenaar_VerrekeningWKO</t>
  </si>
  <si>
    <t>InpandigeDistributeur_VerrekeningWKO</t>
  </si>
  <si>
    <t>WijkDistributeur_VerrekeningWKO</t>
  </si>
  <si>
    <t>WKO_Verrekening</t>
  </si>
  <si>
    <t>Utiliteit_Gebruiker_Vastrecht_GeoThermie</t>
  </si>
  <si>
    <t>Utiliteit_Gebruiker_Vastrecht_BioWKK</t>
  </si>
  <si>
    <t>Utiliteit_Gebruiker_Vastrecht_WijkWKK</t>
  </si>
  <si>
    <t>UitlegUtil_Gebruiker_Vastrecht_GeoThermie</t>
  </si>
  <si>
    <t>UitlegUtil_Gebruiker_Vastrecht_BioWKK</t>
  </si>
  <si>
    <t>UitlegUtil_Gebruiker_Vastrecht_WijkWKK</t>
  </si>
  <si>
    <t>Glastuinbouw_Gebruiker_Vastrecht_GeoThermie</t>
  </si>
  <si>
    <t>Glastuinbouw_Gebruiker_Vastrecht_BioWKK</t>
  </si>
  <si>
    <t>Glastuinbouw_Gebruiker_Vastrecht_WijkWKK</t>
  </si>
  <si>
    <t>UitlegGlTb_Gebruiker_Vastrecht_GeoThermie</t>
  </si>
  <si>
    <t>UitlegGlTb_Gebruiker_Vastrecht_BioWKK</t>
  </si>
  <si>
    <t>UitlegGlTb_Gebruiker_Vastrecht_WijkWKK</t>
  </si>
  <si>
    <t>Utiliteit_Gebruiker_Warmte_GeoThermie</t>
  </si>
  <si>
    <t>Utiliteit_Gebruiker_Warmte_BioWKK</t>
  </si>
  <si>
    <t>Utiliteit_Gebruiker_Warmte_WijkWKK</t>
  </si>
  <si>
    <t>UitlegUtil_Gebruiker_Warmte_GeoThermie</t>
  </si>
  <si>
    <t>UitlegUtil_Gebruiker_Warmte_BioWKK</t>
  </si>
  <si>
    <t>UitlegUtil_Gebruiker_Warmte_WijkWKK</t>
  </si>
  <si>
    <t>Glastuinbouw_Gebruiker_Warmte_GeoThermie</t>
  </si>
  <si>
    <t>Glastuinbouw_Gebruiker_Warmte_BioWKK</t>
  </si>
  <si>
    <t>Glastuinbouw_Gebruiker_Warmte_WijkWKK</t>
  </si>
  <si>
    <t>UitlegGlTb_Gebruiker_Warmte_GeoThermie</t>
  </si>
  <si>
    <t>UitlegGlTb_Gebruiker_Warmte_BioWKK</t>
  </si>
  <si>
    <t>UitlegGlTb_Gebruiker_Warmte_WijkWKK</t>
  </si>
  <si>
    <t>Utiliteit_Gebruiker_Verbruik_WKO</t>
  </si>
  <si>
    <t>UitlegUtil_Gebruiker_Verbruik_WKO</t>
  </si>
  <si>
    <t>WKO_</t>
  </si>
  <si>
    <t>KL_p_WKO</t>
  </si>
  <si>
    <t>Woning_Eigenaar_EEA_WKO</t>
  </si>
  <si>
    <t>KL_p_WKO_EIA_id</t>
  </si>
  <si>
    <t>InpandigeDistributeur_WKO_EEA</t>
  </si>
  <si>
    <t>KL_p_WKO_EIA_wd</t>
  </si>
  <si>
    <t>WijkDistributeur_WKO_EEA</t>
  </si>
  <si>
    <t>KL_p_WKO_EIA_ov</t>
  </si>
  <si>
    <t>WKO_WKO_EEA</t>
  </si>
  <si>
    <t>Precario_WKO</t>
  </si>
  <si>
    <t>KL_p_WKO_EIA</t>
  </si>
  <si>
    <t>Subsidie_WKO_EEA</t>
  </si>
  <si>
    <t>Run4Combi_2016_Referentie\2020\AllFlow\mut_WKO.csv</t>
  </si>
  <si>
    <t>Run4Combi_2016_Referentie\2030\AllFlow\mut_WKO.csv</t>
  </si>
  <si>
    <t>Run4Combi_2016_Referentie\2040\AllFlow\mut_WKO.csv</t>
  </si>
  <si>
    <t>Run4Combi_2016_Referentie\2050\AllFlow\mut_WKO.csv</t>
  </si>
  <si>
    <t>Energieinstallaties gebouw (incl. BTW)</t>
  </si>
  <si>
    <t>Schilverbetering (incl BTW)</t>
  </si>
  <si>
    <t>Vergoeding voor schilverbetering en energieinstallaties</t>
  </si>
  <si>
    <t>Projectmanagement en ongeriefsvergoeding</t>
  </si>
  <si>
    <t>Aardgas (incl. BTW)</t>
  </si>
  <si>
    <t>Vergoeding voor schilverbetering en gebouwinstallaties</t>
  </si>
  <si>
    <t>Comfortverbetering koude</t>
  </si>
  <si>
    <t>Energieinstallaties gebouw</t>
  </si>
  <si>
    <t>Schilverbetering</t>
  </si>
  <si>
    <t>Warmtelevering door gebiedsopties</t>
  </si>
  <si>
    <t>Verrekening Woningeigenaar</t>
  </si>
  <si>
    <t>Verrekening Inpandige Distributie</t>
  </si>
  <si>
    <t>Subsidie investering wijkdistributie</t>
  </si>
  <si>
    <t>Subsidie afschrijving wijkdistributie</t>
  </si>
  <si>
    <t>Subsidie primair transport</t>
  </si>
  <si>
    <t>WKO</t>
  </si>
  <si>
    <t>Kapitaallasten investeringen WKO-opwekker</t>
  </si>
  <si>
    <t>Onderhoud en Beheer bij de opwekker van WKO</t>
  </si>
  <si>
    <t>WarmteInkoop kosten bij WKO, incl. energieheffing</t>
  </si>
  <si>
    <t>Verrekening van WKO-opwekker met leverancier</t>
  </si>
  <si>
    <t>Inpandige distributie</t>
  </si>
  <si>
    <t>Investering lokale opwekking gebouwen</t>
  </si>
  <si>
    <t>Investering alle gebouwmaatregelen</t>
  </si>
  <si>
    <t>Investering wijkdistributie</t>
  </si>
  <si>
    <t>Investering primair transport</t>
  </si>
  <si>
    <t>Investering opwekking gebiedsopties</t>
  </si>
  <si>
    <t>Afschrijving maatregel woningeigenaar</t>
  </si>
  <si>
    <t>Investering inpandige distributie</t>
  </si>
  <si>
    <t>Afschrijving maatregel inpandige distributie</t>
  </si>
  <si>
    <t>Afschrijving wijkdistributie</t>
  </si>
  <si>
    <t>Afschrijving primair transport</t>
  </si>
  <si>
    <t>Afschrijving opwekking gebiedsopties</t>
  </si>
  <si>
    <t>Vastrecht elektriciteit</t>
  </si>
  <si>
    <t>Investering 15j&amp;30j&amp;OA</t>
  </si>
  <si>
    <t>Investering gebouwverbetering</t>
  </si>
  <si>
    <t>mut_WKO</t>
  </si>
  <si>
    <t>WLO Hoog</t>
  </si>
  <si>
    <t>2,5 a 3 graden</t>
  </si>
  <si>
    <t>Vastrecht gebiedsopties exclusief WKO (incl. BTW)</t>
  </si>
  <si>
    <t>Warmte en koudelevering gebiedsopties inclusief WKO (incl. BTW)</t>
  </si>
  <si>
    <t>Vastrecht gebiedsopties (excl WKO)</t>
  </si>
  <si>
    <t>Warmtelevering gebiedsopties (incl WKO)</t>
  </si>
  <si>
    <t>Kapitaallasten aansluitbijdrage gebiedsopties (incl WKO)</t>
  </si>
  <si>
    <t>Woningeigenaar</t>
  </si>
  <si>
    <t xml:space="preserve">Kapitaallasten investering </t>
  </si>
  <si>
    <t>Onderhoud en beheer</t>
  </si>
  <si>
    <t>Administratie</t>
  </si>
  <si>
    <t>Energieheffing bijstook</t>
  </si>
  <si>
    <t>Verrekening met leverancier</t>
  </si>
  <si>
    <t>Subsidie investering</t>
  </si>
  <si>
    <t>Subsidie afschrijving</t>
  </si>
  <si>
    <t>Investering gebouwinstallaties</t>
  </si>
  <si>
    <t>Verbruiksafhankelijke netwerkinkomsten</t>
  </si>
  <si>
    <t>Vastrecht</t>
  </si>
  <si>
    <t>Aansluitbijdrage</t>
  </si>
  <si>
    <t>Bijstook warmtedistributie</t>
  </si>
  <si>
    <t>Levering gasverbruik</t>
  </si>
  <si>
    <t>Primair transport</t>
  </si>
  <si>
    <t>Energieheffing</t>
  </si>
  <si>
    <t>Kapitaallasten</t>
  </si>
  <si>
    <t>Verwijderen</t>
  </si>
  <si>
    <t>Inkomsten verbruiksafhankelijk</t>
  </si>
  <si>
    <t>Uitgaven woninggebruiker</t>
  </si>
  <si>
    <t>UWoningGebr.Excl</t>
  </si>
  <si>
    <t>UWoningGebr.Incl</t>
  </si>
  <si>
    <t>Uitgaven woningen, woninggebruikers en eigenaren</t>
  </si>
  <si>
    <t>Uwoning</t>
  </si>
  <si>
    <t>Uitgaven gebiedsopties</t>
  </si>
  <si>
    <t>Ielektriciteit</t>
  </si>
  <si>
    <t>Inkomsten hele elektriciteitssector</t>
  </si>
  <si>
    <t>Levering elektriciteitsverbruik</t>
  </si>
  <si>
    <t>Levering WKO</t>
  </si>
  <si>
    <t>Uitgaven en Inkomsten Gasnetwerk, per variant</t>
  </si>
  <si>
    <t>ElektriciteitsNet (Elektriciteitsinfrastructuur)</t>
  </si>
  <si>
    <t>Onderhoudskosten elektriciteitsnetwerk</t>
  </si>
  <si>
    <t>Inkomsten variabele elektriciteitsnetwerkkosten</t>
  </si>
  <si>
    <t>Vastrecht voor elektriciteitsnetwerk</t>
  </si>
  <si>
    <t>Aansluitbijdrage voor elektriciteitsnetwerk</t>
  </si>
  <si>
    <t>Elektriciteitsnet (Elektriciteitsinfrastructuur)</t>
  </si>
  <si>
    <t>Verzwaren</t>
  </si>
  <si>
    <t>Verzwaarkosten elektriciteitsnetwerk</t>
  </si>
  <si>
    <t>IEnergieheffing</t>
  </si>
  <si>
    <t>Aardgas verbruik (incl. BTW)</t>
  </si>
  <si>
    <t>Elektriciteit verbruik (incl. BTW)</t>
  </si>
  <si>
    <t>Huurverlaging vanwege overgang verketeling naar centrale warmte-opwekking</t>
  </si>
  <si>
    <t>Verbruiksafhankelijke netwerkinkomsten Elektriciteit, voor alle bebouwingstypes</t>
  </si>
  <si>
    <t>Warmte inkoop</t>
  </si>
  <si>
    <t>Aardgas eindgebruik</t>
  </si>
  <si>
    <t>Elektriciteit eindgebruik</t>
  </si>
  <si>
    <t>Aardgas bijstook wijkdistributie</t>
  </si>
  <si>
    <t>Elektriciteit tbv opwekking WKO</t>
  </si>
  <si>
    <t>Koudelevering WKO (incl. BTW)</t>
  </si>
  <si>
    <t>Warmtelevering gebiedsopties inclusief WKO (incl. BTW)</t>
  </si>
  <si>
    <t>Weergave in figuur</t>
  </si>
  <si>
    <t>Aangeven welk scenario je wil zien</t>
  </si>
  <si>
    <t>IActoren</t>
  </si>
  <si>
    <t>UIGasNetwerk, Var</t>
  </si>
  <si>
    <t xml:space="preserve">UIElektriciteitsNetwerk, Var </t>
  </si>
  <si>
    <t>Ugebiedsopties, Var</t>
  </si>
  <si>
    <t>Scenario voor weergave figuur</t>
  </si>
  <si>
    <t>Uitgaven en inkomsten Elektriciteitsnetwerk, per variant</t>
  </si>
  <si>
    <t>Gebouwgebonden maatregelen</t>
  </si>
  <si>
    <t>Overheid</t>
  </si>
  <si>
    <t>Verzameling van gegevens</t>
  </si>
  <si>
    <t>Variabele netwerkkosten aardgas, voor alle bebouwingstypes</t>
  </si>
  <si>
    <t>Aardgasinkomsten (Commodity, variabele netwerkkosten en Emissierechten), voor alle bebouwingstypes</t>
  </si>
  <si>
    <t>Elektriciteitsinkomsten (Commodity, variabele netwerkkosten en emissierechten), voor alle bebouwingstypes</t>
  </si>
  <si>
    <t>Warmtedistributie</t>
  </si>
  <si>
    <t>Warmte-opwekking</t>
  </si>
  <si>
    <t>Woningaantallen</t>
  </si>
  <si>
    <t>Utiliteit aantallen</t>
  </si>
  <si>
    <t>Overzicht inkomsten overheid</t>
  </si>
  <si>
    <t>Uitwerken van teruggave energieheffing</t>
  </si>
  <si>
    <t xml:space="preserve">Bron: </t>
  </si>
  <si>
    <t>20160906 BAG WLO ECN</t>
  </si>
  <si>
    <t>Directory</t>
  </si>
  <si>
    <t>Y:\Project\m500115_energie_duurzaam_ontwikkeling\Data\Steven_Vesta\RunResultaten\Bewerking\09_September\070916_hoog</t>
  </si>
  <si>
    <t>Teruggave energieheffing per verblijfsobject</t>
  </si>
  <si>
    <t>Huishoudens</t>
  </si>
  <si>
    <t>Teruggave energieheffing huishoudens</t>
  </si>
  <si>
    <t>BTW teruggave energieheffing huishoudens</t>
  </si>
  <si>
    <t>Diensten</t>
  </si>
  <si>
    <t>Teruggave energieheffing diensten</t>
  </si>
  <si>
    <t>Totaal</t>
  </si>
  <si>
    <t>Teruggave energieheffing diensten en huishoudens</t>
  </si>
  <si>
    <t>BTW teruggave energieheffing</t>
  </si>
  <si>
    <t>Elektriciteit, gecorriggeerd voor teruggave energieheffing</t>
  </si>
  <si>
    <t>Elektriciteit, gecorrigeerd voor BTW bij teruggave energieheffing</t>
  </si>
  <si>
    <t>Bestaand</t>
  </si>
  <si>
    <t>Nieuwbouw</t>
  </si>
  <si>
    <t>Aantal verblijfsobjecten (bestaande bouw) binnen WLO Hoog</t>
  </si>
  <si>
    <t>Y:\Project\m500115_energie_duurzaam_ontwikkeling\Data\Steven_Vesta\RunResultaten\Bewerking\09_September\labelsprongen_set1</t>
  </si>
  <si>
    <t>labelsprongen_set1</t>
  </si>
  <si>
    <t>Algemene informatie voor doorrekeningen</t>
  </si>
  <si>
    <t>Algemene beschrijving doorrekeningen (gebruikt in grafiektitels)</t>
  </si>
  <si>
    <t>Versiebeheer voor doorrekening</t>
  </si>
  <si>
    <t>Executable</t>
  </si>
  <si>
    <t>Github versie</t>
  </si>
  <si>
    <t>Algemene prefix voor bestandslocatie data</t>
  </si>
  <si>
    <t>SourceData versie</t>
  </si>
  <si>
    <t>Bronbestand voor ruimtelijke data</t>
  </si>
  <si>
    <t>Versie met lokale aanpassingen</t>
  </si>
  <si>
    <t>Versie 7.130</t>
  </si>
  <si>
    <t>65c2ccb</t>
  </si>
  <si>
    <t>Y:\data\Vesta\v3\model_uit\Case_Utrecht\65c2ccb</t>
  </si>
  <si>
    <t>SD_instellingen_BMC_RO</t>
  </si>
  <si>
    <t>20160528_Vesta_energieprijzen_WLO_hoog</t>
  </si>
  <si>
    <t>Run2</t>
  </si>
  <si>
    <t>Discontovoet voor Nationale kosten</t>
  </si>
  <si>
    <t>Algemene omschrijving run</t>
  </si>
  <si>
    <t>Naam Run, zoals deze wordt gebruikt op de tabbladen zelf</t>
  </si>
  <si>
    <t>Referentie</t>
  </si>
  <si>
    <t>Doorrekening Utrecht, Label Opleggen en Warmteprijs</t>
  </si>
  <si>
    <t>cfginstellingen_OpleggenLabel_Warmteprijs</t>
  </si>
  <si>
    <t>Run4Combi_2016_Referentie_Besparen_Warmtenetten</t>
  </si>
  <si>
    <t>Run4Combi_2016_Besparen_Label_B</t>
  </si>
  <si>
    <t>Run4Combi_2016_Besparen_Label_Aplus</t>
  </si>
  <si>
    <t>Run4Combi_2016_Besparen_Label_Aplus_eWP</t>
  </si>
  <si>
    <t>Run4Combi_2016_Warmtenetten_Label_B</t>
  </si>
  <si>
    <t>Referentie Utrecht</t>
  </si>
  <si>
    <t>Utrecht met het opleggen van Label B in 2020 en daarna met alle opties open</t>
  </si>
  <si>
    <t>Utrecht met het opleggen van Label A+ in 2020 en daarna met alle opties open</t>
  </si>
  <si>
    <t>Utrecht met het opleggen van Label Aplus in 2020, met eWP volgende zichtjaren worden alle opties meegenomen o.b.v. rentabiliteit</t>
  </si>
  <si>
    <t>Utrecht met het opleggen van Label B in 2020 en een warmteprijs overeenkomende met 2euro/m3 gas o.b.v. het NMDA principe (na 2020 nog steeds een Warmteprijs van 2 euro/m3)</t>
  </si>
  <si>
    <t>ReferentieUtrecht</t>
  </si>
  <si>
    <t>Utrecht_Label B</t>
  </si>
  <si>
    <t>Utrecht_Label Aplus</t>
  </si>
  <si>
    <t>Utrecht_Label Aplus, met eWP</t>
  </si>
  <si>
    <t>Utrecht_Label B_Warmtenetten</t>
  </si>
  <si>
    <t>Label_B</t>
  </si>
  <si>
    <t>Label_A+</t>
  </si>
  <si>
    <t>Label_A+_eWP</t>
  </si>
  <si>
    <t>Label_B_WP2euro/m3</t>
  </si>
  <si>
    <t>Opgelegd</t>
  </si>
  <si>
    <t>Label B</t>
  </si>
  <si>
    <t>Label Aplus</t>
  </si>
  <si>
    <t>Label Aplus, met EWP</t>
  </si>
  <si>
    <t>Run4Combi_2016_Warmtenetten_Label_B\2010\AllFlow\mut_AardGas.csv</t>
  </si>
  <si>
    <t>Run4Combi_2016_Warmtenetten_Label_B\2010\AllFlow\mut_Admin.csv</t>
  </si>
  <si>
    <t>Run4Combi_2016_Warmtenetten_Label_B\2010\AllFlow\mut_BioWKK.csv</t>
  </si>
  <si>
    <t>Run4Combi_2016_Warmtenetten_Label_B\2010\AllFlow\mut_BTW.csv</t>
  </si>
  <si>
    <t>Run4Combi_2016_Warmtenetten_Label_B\2010\AllFlow\mut_Elektriciteit.csv</t>
  </si>
  <si>
    <t>Run4Combi_2016_Warmtenetten_Label_B\2010\AllFlow\mut_ElektriciteitsNet.csv</t>
  </si>
  <si>
    <t>Run4Combi_2016_Warmtenetten_Label_B\2010\AllFlow\mut_EmissieRechten.csv</t>
  </si>
  <si>
    <t>Run4Combi_2016_Warmtenetten_Label_B\2010\AllFlow\mut_EnergieHeffing.csv</t>
  </si>
  <si>
    <t>Run4Combi_2016_Warmtenetten_Label_B\2010\AllFlow\mut_GasNet.csv</t>
  </si>
  <si>
    <t>Run4Combi_2016_Warmtenetten_Label_B\2010\AllFlow\mut_Gebouw.csv</t>
  </si>
  <si>
    <t>Run4Combi_2016_Warmtenetten_Label_B\2010\AllFlow\mut_GeoThermie.csv</t>
  </si>
  <si>
    <t>Run4Combi_2016_Warmtenetten_Label_B\2010\AllFlow\mut_KL_e.csv</t>
  </si>
  <si>
    <t>Run4Combi_2016_Warmtenetten_Label_B\2010\AllFlow\mut_KL_p.csv</t>
  </si>
  <si>
    <t>Run4Combi_2016_Warmtenetten_Label_B\2010\AllFlow\mut_Leverancier.csv</t>
  </si>
  <si>
    <t>Run4Combi_2016_Warmtenetten_Label_B\2010\AllFlow\mut_LokaleOpwekking.csv</t>
  </si>
  <si>
    <t>Run4Combi_2016_Warmtenetten_Label_B\2010\AllFlow\mut_Netwerk.csv</t>
  </si>
  <si>
    <t>Run4Combi_2016_Warmtenetten_Label_B\2010\AllFlow\mut_Onderhoud.csv</t>
  </si>
  <si>
    <t>Run4Combi_2016_Warmtenetten_Label_B\2010\AllFlow\mut_Opwekking.csv</t>
  </si>
  <si>
    <t>Run4Combi_2016_Warmtenetten_Label_B\2010\AllFlow\mut_Precario.csv</t>
  </si>
  <si>
    <t>Run4Combi_2016_Warmtenetten_Label_B\2010\AllFlow\mut_PrimairTransport.csv</t>
  </si>
  <si>
    <t>Run4Combi_2016_Warmtenetten_Label_B\2010\AllFlow\mut_PrimairTransporteur.csv</t>
  </si>
  <si>
    <t>Run4Combi_2016_Warmtenetten_Label_B\2010\AllFlow\mut_RestWarmte.csv</t>
  </si>
  <si>
    <t>Run4Combi_2016_Warmtenetten_Label_B\2010\AllFlow\mut_Subsidie.csv</t>
  </si>
  <si>
    <t>Run4Combi_2016_Warmtenetten_Label_B\2010\AllFlow\mut_WarmteInkoop.csv</t>
  </si>
  <si>
    <t>Run4Combi_2016_Warmtenetten_Label_B\2010\AllFlow\mut_WijkDistributeur.csv</t>
  </si>
  <si>
    <t>Run4Combi_2016_Warmtenetten_Label_B\2010\AllFlow\mut_WijkDistributie.csv</t>
  </si>
  <si>
    <t>Run4Combi_2016_Warmtenetten_Label_B\2010\AllFlow\mut_WijkWKK.csv</t>
  </si>
  <si>
    <t>Run4Combi_2016_Warmtenetten_Label_B\2010\AllFlow\mut_WKO.csv</t>
  </si>
  <si>
    <t>Run4Combi_2016_Warmtenetten_Label_B\2020\AllFlow\mut_AardGas.csv</t>
  </si>
  <si>
    <t>Run4Combi_2016_Warmtenetten_Label_B\2020\AllFlow\mut_Admin.csv</t>
  </si>
  <si>
    <t>Run4Combi_2016_Warmtenetten_Label_B\2020\AllFlow\mut_BioWKK.csv</t>
  </si>
  <si>
    <t>Run4Combi_2016_Warmtenetten_Label_B\2020\AllFlow\mut_BTW.csv</t>
  </si>
  <si>
    <t>Run4Combi_2016_Warmtenetten_Label_B\2020\AllFlow\mut_Elektriciteit.csv</t>
  </si>
  <si>
    <t>EmissieRechten_CO2WKO</t>
  </si>
  <si>
    <t>WKO_Commodity</t>
  </si>
  <si>
    <t>Run4Combi_2016_Warmtenetten_Label_B\2020\AllFlow\mut_ElektriciteitsNet.csv</t>
  </si>
  <si>
    <t>Run4Combi_2016_Warmtenetten_Label_B\2020\AllFlow\mut_EmissieRechten.csv</t>
  </si>
  <si>
    <t>Run4Combi_2016_Warmtenetten_Label_B\2020\AllFlow\mut_EnergieHeffing.csv</t>
  </si>
  <si>
    <t>Run4Combi_2016_Warmtenetten_Label_B\2020\AllFlow\mut_GasNet.csv</t>
  </si>
  <si>
    <t>Run4Combi_2016_Warmtenetten_Label_B\2020\AllFlow\mut_Gebouw.csv</t>
  </si>
  <si>
    <t>Run4Combi_2016_Warmtenetten_Label_B\2020\AllFlow\mut_GeoThermie.csv</t>
  </si>
  <si>
    <t>Run4Combi_2016_Warmtenetten_Label_B\2020\AllFlow\mut_KL_e.csv</t>
  </si>
  <si>
    <t>Run4Combi_2016_Warmtenetten_Label_B\2020\AllFlow\mut_KL_p.csv</t>
  </si>
  <si>
    <t>Run4Combi_2016_Warmtenetten_Label_B\2020\AllFlow\mut_Leverancier.csv</t>
  </si>
  <si>
    <t>Run4Combi_2016_Warmtenetten_Label_B\2020\AllFlow\mut_LokaleOpwekking.csv</t>
  </si>
  <si>
    <t>Run4Combi_2016_Warmtenetten_Label_B\2020\AllFlow\mut_Netwerk.csv</t>
  </si>
  <si>
    <t>Run4Combi_2016_Warmtenetten_Label_B\2020\AllFlow\mut_Onderhoud.csv</t>
  </si>
  <si>
    <t>Run4Combi_2016_Warmtenetten_Label_B\2020\AllFlow\mut_Opwekking.csv</t>
  </si>
  <si>
    <t>Run4Combi_2016_Warmtenetten_Label_B\2020\AllFlow\mut_Precario.csv</t>
  </si>
  <si>
    <t>Run4Combi_2016_Warmtenetten_Label_B\2020\AllFlow\mut_PrimairTransport.csv</t>
  </si>
  <si>
    <t>Run4Combi_2016_Warmtenetten_Label_B\2020\AllFlow\mut_PrimairTransporteur.csv</t>
  </si>
  <si>
    <t>Run4Combi_2016_Warmtenetten_Label_B\2020\AllFlow\mut_RestWarmte.csv</t>
  </si>
  <si>
    <t>Run4Combi_2016_Warmtenetten_Label_B\2020\AllFlow\mut_Subsidie.csv</t>
  </si>
  <si>
    <t>Run4Combi_2016_Warmtenetten_Label_B\2020\AllFlow\mut_WarmteInkoop.csv</t>
  </si>
  <si>
    <t>Run4Combi_2016_Warmtenetten_Label_B\2020\AllFlow\mut_WijkDistributeur.csv</t>
  </si>
  <si>
    <t>Run4Combi_2016_Warmtenetten_Label_B\2020\AllFlow\mut_WijkDistributie.csv</t>
  </si>
  <si>
    <t>Run4Combi_2016_Warmtenetten_Label_B\2020\AllFlow\mut_WijkWKK.csv</t>
  </si>
  <si>
    <t>Run4Combi_2016_Warmtenetten_Label_B\2020\AllFlow\mut_WKO.csv</t>
  </si>
  <si>
    <t>Run4Combi_2016_Warmtenetten_Label_B\2030\AllFlow\mut_AardGas.csv</t>
  </si>
  <si>
    <t>Run4Combi_2016_Warmtenetten_Label_B\2030\AllFlow\mut_Admin.csv</t>
  </si>
  <si>
    <t>Run4Combi_2016_Warmtenetten_Label_B\2030\AllFlow\mut_BioWKK.csv</t>
  </si>
  <si>
    <t>Run4Combi_2016_Warmtenetten_Label_B\2030\AllFlow\mut_BTW.csv</t>
  </si>
  <si>
    <t>Run4Combi_2016_Warmtenetten_Label_B\2030\AllFlow\mut_Elektriciteit.csv</t>
  </si>
  <si>
    <t>Run4Combi_2016_Warmtenetten_Label_B\2030\AllFlow\mut_ElektriciteitsNet.csv</t>
  </si>
  <si>
    <t>Run4Combi_2016_Warmtenetten_Label_B\2030\AllFlow\mut_EmissieRechten.csv</t>
  </si>
  <si>
    <t>Run4Combi_2016_Warmtenetten_Label_B\2030\AllFlow\mut_EnergieHeffing.csv</t>
  </si>
  <si>
    <t>Run4Combi_2016_Warmtenetten_Label_B\2030\AllFlow\mut_GasNet.csv</t>
  </si>
  <si>
    <t>Run4Combi_2016_Warmtenetten_Label_B\2030\AllFlow\mut_Gebouw.csv</t>
  </si>
  <si>
    <t>Run4Combi_2016_Warmtenetten_Label_B\2030\AllFlow\mut_GeoThermie.csv</t>
  </si>
  <si>
    <t>Run4Combi_2016_Warmtenetten_Label_B\2030\AllFlow\mut_KL_e.csv</t>
  </si>
  <si>
    <t>Run4Combi_2016_Warmtenetten_Label_B\2030\AllFlow\mut_KL_p.csv</t>
  </si>
  <si>
    <t>Run4Combi_2016_Warmtenetten_Label_B\2030\AllFlow\mut_Leverancier.csv</t>
  </si>
  <si>
    <t>Run4Combi_2016_Warmtenetten_Label_B\2030\AllFlow\mut_LokaleOpwekking.csv</t>
  </si>
  <si>
    <t>Run4Combi_2016_Warmtenetten_Label_B\2030\AllFlow\mut_Netwerk.csv</t>
  </si>
  <si>
    <t>Run4Combi_2016_Warmtenetten_Label_B\2030\AllFlow\mut_Onderhoud.csv</t>
  </si>
  <si>
    <t>Run4Combi_2016_Warmtenetten_Label_B\2030\AllFlow\mut_Opwekking.csv</t>
  </si>
  <si>
    <t>Run4Combi_2016_Warmtenetten_Label_B\2030\AllFlow\mut_Precario.csv</t>
  </si>
  <si>
    <t>Run4Combi_2016_Warmtenetten_Label_B\2030\AllFlow\mut_PrimairTransport.csv</t>
  </si>
  <si>
    <t>Run4Combi_2016_Warmtenetten_Label_B\2030\AllFlow\mut_PrimairTransporteur.csv</t>
  </si>
  <si>
    <t>Run4Combi_2016_Warmtenetten_Label_B\2030\AllFlow\mut_RestWarmte.csv</t>
  </si>
  <si>
    <t>Run4Combi_2016_Warmtenetten_Label_B\2030\AllFlow\mut_Subsidie.csv</t>
  </si>
  <si>
    <t>Run4Combi_2016_Warmtenetten_Label_B\2030\AllFlow\mut_WarmteInkoop.csv</t>
  </si>
  <si>
    <t>Run4Combi_2016_Warmtenetten_Label_B\2030\AllFlow\mut_WijkDistributeur.csv</t>
  </si>
  <si>
    <t>Run4Combi_2016_Warmtenetten_Label_B\2030\AllFlow\mut_WijkDistributie.csv</t>
  </si>
  <si>
    <t>Run4Combi_2016_Warmtenetten_Label_B\2030\AllFlow\mut_WijkWKK.csv</t>
  </si>
  <si>
    <t>Run4Combi_2016_Warmtenetten_Label_B\2030\AllFlow\mut_WKO.csv</t>
  </si>
  <si>
    <t>Run4Combi_2016_Warmtenetten_Label_B\2040\AllFlow\mut_AardGas.csv</t>
  </si>
  <si>
    <t>Run4Combi_2016_Warmtenetten_Label_B\2040\AllFlow\mut_Admin.csv</t>
  </si>
  <si>
    <t>Run4Combi_2016_Warmtenetten_Label_B\2040\AllFlow\mut_BioWKK.csv</t>
  </si>
  <si>
    <t>Run4Combi_2016_Warmtenetten_Label_B\2040\AllFlow\mut_BTW.csv</t>
  </si>
  <si>
    <t>Run4Combi_2016_Warmtenetten_Label_B\2040\AllFlow\mut_Elektriciteit.csv</t>
  </si>
  <si>
    <t>Run4Combi_2016_Warmtenetten_Label_B\2040\AllFlow\mut_ElektriciteitsNet.csv</t>
  </si>
  <si>
    <t>Run4Combi_2016_Warmtenetten_Label_B\2040\AllFlow\mut_EmissieRechten.csv</t>
  </si>
  <si>
    <t>Run4Combi_2016_Warmtenetten_Label_B\2040\AllFlow\mut_EnergieHeffing.csv</t>
  </si>
  <si>
    <t>Run4Combi_2016_Warmtenetten_Label_B\2040\AllFlow\mut_GasNet.csv</t>
  </si>
  <si>
    <t>Run4Combi_2016_Warmtenetten_Label_B\2040\AllFlow\mut_Gebouw.csv</t>
  </si>
  <si>
    <t>Run4Combi_2016_Warmtenetten_Label_B\2040\AllFlow\mut_GeoThermie.csv</t>
  </si>
  <si>
    <t>Run4Combi_2016_Warmtenetten_Label_B\2040\AllFlow\mut_KL_e.csv</t>
  </si>
  <si>
    <t>Run4Combi_2016_Warmtenetten_Label_B\2040\AllFlow\mut_KL_p.csv</t>
  </si>
  <si>
    <t>Run4Combi_2016_Warmtenetten_Label_B\2040\AllFlow\mut_Leverancier.csv</t>
  </si>
  <si>
    <t>Run4Combi_2016_Warmtenetten_Label_B\2040\AllFlow\mut_LokaleOpwekking.csv</t>
  </si>
  <si>
    <t>Run4Combi_2016_Warmtenetten_Label_B\2040\AllFlow\mut_Netwerk.csv</t>
  </si>
  <si>
    <t>Run4Combi_2016_Warmtenetten_Label_B\2040\AllFlow\mut_Onderhoud.csv</t>
  </si>
  <si>
    <t>Run4Combi_2016_Warmtenetten_Label_B\2040\AllFlow\mut_Opwekking.csv</t>
  </si>
  <si>
    <t>Run4Combi_2016_Warmtenetten_Label_B\2040\AllFlow\mut_Precario.csv</t>
  </si>
  <si>
    <t>Run4Combi_2016_Warmtenetten_Label_B\2040\AllFlow\mut_PrimairTransport.csv</t>
  </si>
  <si>
    <t>Run4Combi_2016_Warmtenetten_Label_B\2040\AllFlow\mut_PrimairTransporteur.csv</t>
  </si>
  <si>
    <t>Run4Combi_2016_Warmtenetten_Label_B\2040\AllFlow\mut_RestWarmte.csv</t>
  </si>
  <si>
    <t>Run4Combi_2016_Warmtenetten_Label_B\2040\AllFlow\mut_Subsidie.csv</t>
  </si>
  <si>
    <t>Run4Combi_2016_Warmtenetten_Label_B\2040\AllFlow\mut_WarmteInkoop.csv</t>
  </si>
  <si>
    <t>Run4Combi_2016_Warmtenetten_Label_B\2040\AllFlow\mut_WijkDistributeur.csv</t>
  </si>
  <si>
    <t>Run4Combi_2016_Warmtenetten_Label_B\2040\AllFlow\mut_WijkDistributie.csv</t>
  </si>
  <si>
    <t>Run4Combi_2016_Warmtenetten_Label_B\2040\AllFlow\mut_WijkWKK.csv</t>
  </si>
  <si>
    <t>Run4Combi_2016_Warmtenetten_Label_B\2040\AllFlow\mut_WKO.csv</t>
  </si>
  <si>
    <t>Run4Combi_2016_Warmtenetten_Label_B\2050\AllFlow\mut_AardGas.csv</t>
  </si>
  <si>
    <t>Run4Combi_2016_Warmtenetten_Label_B\2050\AllFlow\mut_Admin.csv</t>
  </si>
  <si>
    <t>Run4Combi_2016_Warmtenetten_Label_B\2050\AllFlow\mut_BioWKK.csv</t>
  </si>
  <si>
    <t>Run4Combi_2016_Warmtenetten_Label_B\2050\AllFlow\mut_BTW.csv</t>
  </si>
  <si>
    <t>Run4Combi_2016_Warmtenetten_Label_B\2050\AllFlow\mut_Elektriciteit.csv</t>
  </si>
  <si>
    <t>Run4Combi_2016_Warmtenetten_Label_B\2050\AllFlow\mut_ElektriciteitsNet.csv</t>
  </si>
  <si>
    <t>Run4Combi_2016_Warmtenetten_Label_B\2050\AllFlow\mut_EmissieRechten.csv</t>
  </si>
  <si>
    <t>Run4Combi_2016_Warmtenetten_Label_B\2050\AllFlow\mut_EnergieHeffing.csv</t>
  </si>
  <si>
    <t>Run4Combi_2016_Warmtenetten_Label_B\2050\AllFlow\mut_GasNet.csv</t>
  </si>
  <si>
    <t>Run4Combi_2016_Warmtenetten_Label_B\2050\AllFlow\mut_Gebouw.csv</t>
  </si>
  <si>
    <t>Run4Combi_2016_Warmtenetten_Label_B\2050\AllFlow\mut_GeoThermie.csv</t>
  </si>
  <si>
    <t>Run4Combi_2016_Warmtenetten_Label_B\2050\AllFlow\mut_KL_e.csv</t>
  </si>
  <si>
    <t>Run4Combi_2016_Warmtenetten_Label_B\2050\AllFlow\mut_KL_p.csv</t>
  </si>
  <si>
    <t>Run4Combi_2016_Warmtenetten_Label_B\2050\AllFlow\mut_Leverancier.csv</t>
  </si>
  <si>
    <t>Run4Combi_2016_Warmtenetten_Label_B\2050\AllFlow\mut_LokaleOpwekking.csv</t>
  </si>
  <si>
    <t>Run4Combi_2016_Warmtenetten_Label_B\2050\AllFlow\mut_Netwerk.csv</t>
  </si>
  <si>
    <t>Run4Combi_2016_Warmtenetten_Label_B\2050\AllFlow\mut_Onderhoud.csv</t>
  </si>
  <si>
    <t>Run4Combi_2016_Warmtenetten_Label_B\2050\AllFlow\mut_Opwekking.csv</t>
  </si>
  <si>
    <t>Run4Combi_2016_Warmtenetten_Label_B\2050\AllFlow\mut_Precario.csv</t>
  </si>
  <si>
    <t>Run4Combi_2016_Warmtenetten_Label_B\2050\AllFlow\mut_PrimairTransport.csv</t>
  </si>
  <si>
    <t>Run4Combi_2016_Warmtenetten_Label_B\2050\AllFlow\mut_PrimairTransporteur.csv</t>
  </si>
  <si>
    <t>Run4Combi_2016_Warmtenetten_Label_B\2050\AllFlow\mut_RestWarmte.csv</t>
  </si>
  <si>
    <t>Run4Combi_2016_Warmtenetten_Label_B\2050\AllFlow\mut_Subsidie.csv</t>
  </si>
  <si>
    <t>Run4Combi_2016_Warmtenetten_Label_B\2050\AllFlow\mut_WarmteInkoop.csv</t>
  </si>
  <si>
    <t>Run4Combi_2016_Warmtenetten_Label_B\2050\AllFlow\mut_WijkDistributeur.csv</t>
  </si>
  <si>
    <t>Run4Combi_2016_Warmtenetten_Label_B\2050\AllFlow\mut_WijkDistributie.csv</t>
  </si>
  <si>
    <t>Run4Combi_2016_Warmtenetten_Label_B\2050\AllFlow\mut_WijkWKK.csv</t>
  </si>
  <si>
    <t>Run4Combi_2016_Warmtenetten_Label_B\2050\AllFlow\mut_WKO.csv</t>
  </si>
  <si>
    <t>Run4Combi_2016_Besparen_Label_B\2010\AllFlow\mut_AardGas.csv</t>
  </si>
  <si>
    <t>Run4Combi_2016_Besparen_Label_B\2010\AllFlow\mut_Admin.csv</t>
  </si>
  <si>
    <t>Run4Combi_2016_Besparen_Label_B\2010\AllFlow\mut_BioWKK.csv</t>
  </si>
  <si>
    <t>Run4Combi_2016_Besparen_Label_B\2010\AllFlow\mut_BTW.csv</t>
  </si>
  <si>
    <t>Run4Combi_2016_Besparen_Label_B\2010\AllFlow\mut_Elektriciteit.csv</t>
  </si>
  <si>
    <t>Run4Combi_2016_Besparen_Label_B\2010\AllFlow\mut_ElektriciteitsNet.csv</t>
  </si>
  <si>
    <t>Run4Combi_2016_Besparen_Label_B\2010\AllFlow\mut_EmissieRechten.csv</t>
  </si>
  <si>
    <t>Run4Combi_2016_Besparen_Label_B\2010\AllFlow\mut_EnergieHeffing.csv</t>
  </si>
  <si>
    <t>Run4Combi_2016_Besparen_Label_B\2010\AllFlow\mut_GasNet.csv</t>
  </si>
  <si>
    <t>Run4Combi_2016_Besparen_Label_B\2010\AllFlow\mut_Gebouw.csv</t>
  </si>
  <si>
    <t>Run4Combi_2016_Besparen_Label_B\2010\AllFlow\mut_GeoThermie.csv</t>
  </si>
  <si>
    <t>Run4Combi_2016_Besparen_Label_B\2010\AllFlow\mut_KL_e.csv</t>
  </si>
  <si>
    <t>Run4Combi_2016_Besparen_Label_B\2010\AllFlow\mut_KL_p.csv</t>
  </si>
  <si>
    <t>Run4Combi_2016_Besparen_Label_B\2010\AllFlow\mut_Leverancier.csv</t>
  </si>
  <si>
    <t>Run4Combi_2016_Besparen_Label_B\2010\AllFlow\mut_LokaleOpwekking.csv</t>
  </si>
  <si>
    <t>Run4Combi_2016_Besparen_Label_B\2010\AllFlow\mut_Netwerk.csv</t>
  </si>
  <si>
    <t>Run4Combi_2016_Besparen_Label_B\2010\AllFlow\mut_Onderhoud.csv</t>
  </si>
  <si>
    <t>Run4Combi_2016_Besparen_Label_B\2010\AllFlow\mut_Opwekking.csv</t>
  </si>
  <si>
    <t>Run4Combi_2016_Besparen_Label_B\2010\AllFlow\mut_Precario.csv</t>
  </si>
  <si>
    <t>Run4Combi_2016_Besparen_Label_B\2010\AllFlow\mut_PrimairTransport.csv</t>
  </si>
  <si>
    <t>Run4Combi_2016_Besparen_Label_B\2010\AllFlow\mut_PrimairTransporteur.csv</t>
  </si>
  <si>
    <t>Run4Combi_2016_Besparen_Label_B\2010\AllFlow\mut_RestWarmte.csv</t>
  </si>
  <si>
    <t>Run4Combi_2016_Besparen_Label_B\2010\AllFlow\mut_Subsidie.csv</t>
  </si>
  <si>
    <t>Run4Combi_2016_Besparen_Label_B\2010\AllFlow\mut_WarmteInkoop.csv</t>
  </si>
  <si>
    <t>Run4Combi_2016_Besparen_Label_B\2010\AllFlow\mut_WijkDistributeur.csv</t>
  </si>
  <si>
    <t>Run4Combi_2016_Besparen_Label_B\2010\AllFlow\mut_WijkDistributie.csv</t>
  </si>
  <si>
    <t>Run4Combi_2016_Besparen_Label_B\2010\AllFlow\mut_WijkWKK.csv</t>
  </si>
  <si>
    <t>Run4Combi_2016_Besparen_Label_B\2010\AllFlow\mut_WKO.csv</t>
  </si>
  <si>
    <t>Run4Combi_2016_Besparen_Label_B\2020\AllFlow\mut_AardGas.csv</t>
  </si>
  <si>
    <t>Run4Combi_2016_Besparen_Label_B\2020\AllFlow\mut_Admin.csv</t>
  </si>
  <si>
    <t>Run4Combi_2016_Besparen_Label_B\2020\AllFlow\mut_BioWKK.csv</t>
  </si>
  <si>
    <t>Run4Combi_2016_Besparen_Label_B\2020\AllFlow\mut_BTW.csv</t>
  </si>
  <si>
    <t>Run4Combi_2016_Besparen_Label_B\2020\AllFlow\mut_Elektriciteit.csv</t>
  </si>
  <si>
    <t>Run4Combi_2016_Besparen_Label_B\2020\AllFlow\mut_ElektriciteitsNet.csv</t>
  </si>
  <si>
    <t>Run4Combi_2016_Besparen_Label_B\2020\AllFlow\mut_EmissieRechten.csv</t>
  </si>
  <si>
    <t>Run4Combi_2016_Besparen_Label_B\2020\AllFlow\mut_EnergieHeffing.csv</t>
  </si>
  <si>
    <t>Run4Combi_2016_Besparen_Label_B\2020\AllFlow\mut_GasNet.csv</t>
  </si>
  <si>
    <t>Run4Combi_2016_Besparen_Label_B\2020\AllFlow\mut_Gebouw.csv</t>
  </si>
  <si>
    <t>Run4Combi_2016_Besparen_Label_B\2020\AllFlow\mut_GeoThermie.csv</t>
  </si>
  <si>
    <t>Run4Combi_2016_Besparen_Label_B\2020\AllFlow\mut_KL_e.csv</t>
  </si>
  <si>
    <t>Run4Combi_2016_Besparen_Label_B\2020\AllFlow\mut_KL_p.csv</t>
  </si>
  <si>
    <t>Run4Combi_2016_Besparen_Label_B\2020\AllFlow\mut_Leverancier.csv</t>
  </si>
  <si>
    <t>Run4Combi_2016_Besparen_Label_B\2020\AllFlow\mut_LokaleOpwekking.csv</t>
  </si>
  <si>
    <t>Run4Combi_2016_Besparen_Label_B\2020\AllFlow\mut_Netwerk.csv</t>
  </si>
  <si>
    <t>Run4Combi_2016_Besparen_Label_B\2020\AllFlow\mut_Onderhoud.csv</t>
  </si>
  <si>
    <t>Run4Combi_2016_Besparen_Label_B\2020\AllFlow\mut_Opwekking.csv</t>
  </si>
  <si>
    <t>Run4Combi_2016_Besparen_Label_B\2020\AllFlow\mut_Precario.csv</t>
  </si>
  <si>
    <t>Run4Combi_2016_Besparen_Label_B\2020\AllFlow\mut_PrimairTransport.csv</t>
  </si>
  <si>
    <t>Run4Combi_2016_Besparen_Label_B\2020\AllFlow\mut_PrimairTransporteur.csv</t>
  </si>
  <si>
    <t>Run4Combi_2016_Besparen_Label_B\2020\AllFlow\mut_RestWarmte.csv</t>
  </si>
  <si>
    <t>Run4Combi_2016_Besparen_Label_B\2020\AllFlow\mut_Subsidie.csv</t>
  </si>
  <si>
    <t>Run4Combi_2016_Besparen_Label_B\2020\AllFlow\mut_WarmteInkoop.csv</t>
  </si>
  <si>
    <t>Run4Combi_2016_Besparen_Label_B\2020\AllFlow\mut_WijkDistributeur.csv</t>
  </si>
  <si>
    <t>Run4Combi_2016_Besparen_Label_B\2020\AllFlow\mut_WijkDistributie.csv</t>
  </si>
  <si>
    <t>Run4Combi_2016_Besparen_Label_B\2020\AllFlow\mut_WijkWKK.csv</t>
  </si>
  <si>
    <t>Run4Combi_2016_Besparen_Label_B\2020\AllFlow\mut_WKO.csv</t>
  </si>
  <si>
    <t>Run4Combi_2016_Besparen_Label_B\2030\AllFlow\mut_AardGas.csv</t>
  </si>
  <si>
    <t>Run4Combi_2016_Besparen_Label_B\2030\AllFlow\mut_Admin.csv</t>
  </si>
  <si>
    <t>Run4Combi_2016_Besparen_Label_B\2030\AllFlow\mut_BioWKK.csv</t>
  </si>
  <si>
    <t>Run4Combi_2016_Besparen_Label_B\2030\AllFlow\mut_BTW.csv</t>
  </si>
  <si>
    <t>Run4Combi_2016_Besparen_Label_B\2030\AllFlow\mut_Elektriciteit.csv</t>
  </si>
  <si>
    <t>Run4Combi_2016_Besparen_Label_B\2030\AllFlow\mut_ElektriciteitsNet.csv</t>
  </si>
  <si>
    <t>Run4Combi_2016_Besparen_Label_B\2030\AllFlow\mut_EmissieRechten.csv</t>
  </si>
  <si>
    <t>Run4Combi_2016_Besparen_Label_B\2030\AllFlow\mut_EnergieHeffing.csv</t>
  </si>
  <si>
    <t>Run4Combi_2016_Besparen_Label_B\2030\AllFlow\mut_GasNet.csv</t>
  </si>
  <si>
    <t>Run4Combi_2016_Besparen_Label_B\2030\AllFlow\mut_Gebouw.csv</t>
  </si>
  <si>
    <t>Run4Combi_2016_Besparen_Label_B\2030\AllFlow\mut_GeoThermie.csv</t>
  </si>
  <si>
    <t>Run4Combi_2016_Besparen_Label_B\2030\AllFlow\mut_KL_e.csv</t>
  </si>
  <si>
    <t>Run4Combi_2016_Besparen_Label_B\2030\AllFlow\mut_KL_p.csv</t>
  </si>
  <si>
    <t>Run4Combi_2016_Besparen_Label_B\2030\AllFlow\mut_Leverancier.csv</t>
  </si>
  <si>
    <t>Run4Combi_2016_Besparen_Label_B\2030\AllFlow\mut_LokaleOpwekking.csv</t>
  </si>
  <si>
    <t>Run4Combi_2016_Besparen_Label_B\2030\AllFlow\mut_Netwerk.csv</t>
  </si>
  <si>
    <t>Run4Combi_2016_Besparen_Label_B\2030\AllFlow\mut_Onderhoud.csv</t>
  </si>
  <si>
    <t>Run4Combi_2016_Besparen_Label_B\2030\AllFlow\mut_Opwekking.csv</t>
  </si>
  <si>
    <t>Run4Combi_2016_Besparen_Label_B\2030\AllFlow\mut_Precario.csv</t>
  </si>
  <si>
    <t>Run4Combi_2016_Besparen_Label_B\2030\AllFlow\mut_PrimairTransport.csv</t>
  </si>
  <si>
    <t>Run4Combi_2016_Besparen_Label_B\2030\AllFlow\mut_PrimairTransporteur.csv</t>
  </si>
  <si>
    <t>Run4Combi_2016_Besparen_Label_B\2030\AllFlow\mut_RestWarmte.csv</t>
  </si>
  <si>
    <t>Run4Combi_2016_Besparen_Label_B\2030\AllFlow\mut_Subsidie.csv</t>
  </si>
  <si>
    <t>Run4Combi_2016_Besparen_Label_B\2030\AllFlow\mut_WarmteInkoop.csv</t>
  </si>
  <si>
    <t>Run4Combi_2016_Besparen_Label_B\2030\AllFlow\mut_WijkDistributeur.csv</t>
  </si>
  <si>
    <t>Run4Combi_2016_Besparen_Label_B\2030\AllFlow\mut_WijkDistributie.csv</t>
  </si>
  <si>
    <t>Run4Combi_2016_Besparen_Label_B\2030\AllFlow\mut_WijkWKK.csv</t>
  </si>
  <si>
    <t>Run4Combi_2016_Besparen_Label_B\2030\AllFlow\mut_WKO.csv</t>
  </si>
  <si>
    <t>Run4Combi_2016_Besparen_Label_B\2040\AllFlow\mut_AardGas.csv</t>
  </si>
  <si>
    <t>Run4Combi_2016_Besparen_Label_B\2040\AllFlow\mut_Admin.csv</t>
  </si>
  <si>
    <t>Run4Combi_2016_Besparen_Label_B\2040\AllFlow\mut_BioWKK.csv</t>
  </si>
  <si>
    <t>Run4Combi_2016_Besparen_Label_B\2040\AllFlow\mut_BTW.csv</t>
  </si>
  <si>
    <t>Run4Combi_2016_Besparen_Label_B\2040\AllFlow\mut_Elektriciteit.csv</t>
  </si>
  <si>
    <t>Run4Combi_2016_Besparen_Label_B\2040\AllFlow\mut_ElektriciteitsNet.csv</t>
  </si>
  <si>
    <t>Run4Combi_2016_Besparen_Label_B\2040\AllFlow\mut_EmissieRechten.csv</t>
  </si>
  <si>
    <t>Run4Combi_2016_Besparen_Label_B\2040\AllFlow\mut_EnergieHeffing.csv</t>
  </si>
  <si>
    <t>Run4Combi_2016_Besparen_Label_B\2040\AllFlow\mut_GasNet.csv</t>
  </si>
  <si>
    <t>Run4Combi_2016_Besparen_Label_B\2040\AllFlow\mut_Gebouw.csv</t>
  </si>
  <si>
    <t>Run4Combi_2016_Besparen_Label_B\2040\AllFlow\mut_GeoThermie.csv</t>
  </si>
  <si>
    <t>Run4Combi_2016_Besparen_Label_B\2040\AllFlow\mut_KL_e.csv</t>
  </si>
  <si>
    <t>Run4Combi_2016_Besparen_Label_B\2040\AllFlow\mut_KL_p.csv</t>
  </si>
  <si>
    <t>Run4Combi_2016_Besparen_Label_B\2040\AllFlow\mut_Leverancier.csv</t>
  </si>
  <si>
    <t>Run4Combi_2016_Besparen_Label_B\2040\AllFlow\mut_LokaleOpwekking.csv</t>
  </si>
  <si>
    <t>Run4Combi_2016_Besparen_Label_B\2040\AllFlow\mut_Netwerk.csv</t>
  </si>
  <si>
    <t>Run4Combi_2016_Besparen_Label_B\2040\AllFlow\mut_Onderhoud.csv</t>
  </si>
  <si>
    <t>Run4Combi_2016_Besparen_Label_B\2040\AllFlow\mut_Opwekking.csv</t>
  </si>
  <si>
    <t>Run4Combi_2016_Besparen_Label_B\2040\AllFlow\mut_Precario.csv</t>
  </si>
  <si>
    <t>Run4Combi_2016_Besparen_Label_B\2040\AllFlow\mut_PrimairTransport.csv</t>
  </si>
  <si>
    <t>Run4Combi_2016_Besparen_Label_B\2040\AllFlow\mut_PrimairTransporteur.csv</t>
  </si>
  <si>
    <t>Run4Combi_2016_Besparen_Label_B\2040\AllFlow\mut_RestWarmte.csv</t>
  </si>
  <si>
    <t>Run4Combi_2016_Besparen_Label_B\2040\AllFlow\mut_Subsidie.csv</t>
  </si>
  <si>
    <t>Run4Combi_2016_Besparen_Label_B\2040\AllFlow\mut_WarmteInkoop.csv</t>
  </si>
  <si>
    <t>Run4Combi_2016_Besparen_Label_B\2040\AllFlow\mut_WijkDistributeur.csv</t>
  </si>
  <si>
    <t>Run4Combi_2016_Besparen_Label_B\2040\AllFlow\mut_WijkDistributie.csv</t>
  </si>
  <si>
    <t>Run4Combi_2016_Besparen_Label_B\2040\AllFlow\mut_WijkWKK.csv</t>
  </si>
  <si>
    <t>Run4Combi_2016_Besparen_Label_B\2040\AllFlow\mut_WKO.csv</t>
  </si>
  <si>
    <t>Run4Combi_2016_Besparen_Label_B\2050\AllFlow\mut_AardGas.csv</t>
  </si>
  <si>
    <t>Run4Combi_2016_Besparen_Label_B\2050\AllFlow\mut_Admin.csv</t>
  </si>
  <si>
    <t>Run4Combi_2016_Besparen_Label_B\2050\AllFlow\mut_BioWKK.csv</t>
  </si>
  <si>
    <t>Run4Combi_2016_Besparen_Label_B\2050\AllFlow\mut_BTW.csv</t>
  </si>
  <si>
    <t>Run4Combi_2016_Besparen_Label_B\2050\AllFlow\mut_Elektriciteit.csv</t>
  </si>
  <si>
    <t>Run4Combi_2016_Besparen_Label_B\2050\AllFlow\mut_ElektriciteitsNet.csv</t>
  </si>
  <si>
    <t>Run4Combi_2016_Besparen_Label_B\2050\AllFlow\mut_EmissieRechten.csv</t>
  </si>
  <si>
    <t>Run4Combi_2016_Besparen_Label_B\2050\AllFlow\mut_EnergieHeffing.csv</t>
  </si>
  <si>
    <t>Run4Combi_2016_Besparen_Label_B\2050\AllFlow\mut_GasNet.csv</t>
  </si>
  <si>
    <t>Run4Combi_2016_Besparen_Label_B\2050\AllFlow\mut_Gebouw.csv</t>
  </si>
  <si>
    <t>Run4Combi_2016_Besparen_Label_B\2050\AllFlow\mut_GeoThermie.csv</t>
  </si>
  <si>
    <t>Run4Combi_2016_Besparen_Label_B\2050\AllFlow\mut_KL_e.csv</t>
  </si>
  <si>
    <t>Run4Combi_2016_Besparen_Label_B\2050\AllFlow\mut_KL_p.csv</t>
  </si>
  <si>
    <t>Run4Combi_2016_Besparen_Label_B\2050\AllFlow\mut_Leverancier.csv</t>
  </si>
  <si>
    <t>Run4Combi_2016_Besparen_Label_B\2050\AllFlow\mut_LokaleOpwekking.csv</t>
  </si>
  <si>
    <t>Run4Combi_2016_Besparen_Label_B\2050\AllFlow\mut_Netwerk.csv</t>
  </si>
  <si>
    <t>Run4Combi_2016_Besparen_Label_B\2050\AllFlow\mut_Onderhoud.csv</t>
  </si>
  <si>
    <t>Run4Combi_2016_Besparen_Label_B\2050\AllFlow\mut_Opwekking.csv</t>
  </si>
  <si>
    <t>Run4Combi_2016_Besparen_Label_B\2050\AllFlow\mut_Precario.csv</t>
  </si>
  <si>
    <t>Run4Combi_2016_Besparen_Label_B\2050\AllFlow\mut_PrimairTransport.csv</t>
  </si>
  <si>
    <t>Run4Combi_2016_Besparen_Label_B\2050\AllFlow\mut_PrimairTransporteur.csv</t>
  </si>
  <si>
    <t>Run4Combi_2016_Besparen_Label_B\2050\AllFlow\mut_RestWarmte.csv</t>
  </si>
  <si>
    <t>Run4Combi_2016_Besparen_Label_B\2050\AllFlow\mut_Subsidie.csv</t>
  </si>
  <si>
    <t>Run4Combi_2016_Besparen_Label_B\2050\AllFlow\mut_WarmteInkoop.csv</t>
  </si>
  <si>
    <t>Run4Combi_2016_Besparen_Label_B\2050\AllFlow\mut_WijkDistributeur.csv</t>
  </si>
  <si>
    <t>Run4Combi_2016_Besparen_Label_B\2050\AllFlow\mut_WijkDistributie.csv</t>
  </si>
  <si>
    <t>Run4Combi_2016_Besparen_Label_B\2050\AllFlow\mut_WijkWKK.csv</t>
  </si>
  <si>
    <t>Run4Combi_2016_Besparen_Label_B\2050\AllFlow\mut_WKO.csv</t>
  </si>
  <si>
    <t>Run4Combi_2016_Besparen_Label_Aplus\2010\AllFlow\mut_AardGas.csv</t>
  </si>
  <si>
    <t>Run4Combi_2016_Besparen_Label_Aplus\2010\AllFlow\mut_Admin.csv</t>
  </si>
  <si>
    <t>Run4Combi_2016_Besparen_Label_Aplus\2010\AllFlow\mut_BioWKK.csv</t>
  </si>
  <si>
    <t>Run4Combi_2016_Besparen_Label_Aplus\2010\AllFlow\mut_BTW.csv</t>
  </si>
  <si>
    <t>Run4Combi_2016_Besparen_Label_Aplus\2010\AllFlow\mut_Elektriciteit.csv</t>
  </si>
  <si>
    <t>Run4Combi_2016_Besparen_Label_Aplus\2010\AllFlow\mut_ElektriciteitsNet.csv</t>
  </si>
  <si>
    <t>Run4Combi_2016_Besparen_Label_Aplus\2010\AllFlow\mut_EmissieRechten.csv</t>
  </si>
  <si>
    <t>Run4Combi_2016_Besparen_Label_Aplus\2010\AllFlow\mut_EnergieHeffing.csv</t>
  </si>
  <si>
    <t>Run4Combi_2016_Besparen_Label_Aplus\2010\AllFlow\mut_GasNet.csv</t>
  </si>
  <si>
    <t>Run4Combi_2016_Besparen_Label_Aplus\2010\AllFlow\mut_Gebouw.csv</t>
  </si>
  <si>
    <t>Run4Combi_2016_Besparen_Label_Aplus\2010\AllFlow\mut_GeoThermie.csv</t>
  </si>
  <si>
    <t>Run4Combi_2016_Besparen_Label_Aplus\2010\AllFlow\mut_KL_e.csv</t>
  </si>
  <si>
    <t>Run4Combi_2016_Besparen_Label_Aplus\2010\AllFlow\mut_KL_p.csv</t>
  </si>
  <si>
    <t>Run4Combi_2016_Besparen_Label_Aplus\2010\AllFlow\mut_Leverancier.csv</t>
  </si>
  <si>
    <t>Run4Combi_2016_Besparen_Label_Aplus\2010\AllFlow\mut_LokaleOpwekking.csv</t>
  </si>
  <si>
    <t>Run4Combi_2016_Besparen_Label_Aplus\2010\AllFlow\mut_Netwerk.csv</t>
  </si>
  <si>
    <t>Run4Combi_2016_Besparen_Label_Aplus\2010\AllFlow\mut_Onderhoud.csv</t>
  </si>
  <si>
    <t>Run4Combi_2016_Besparen_Label_Aplus\2010\AllFlow\mut_Opwekking.csv</t>
  </si>
  <si>
    <t>Run4Combi_2016_Besparen_Label_Aplus\2010\AllFlow\mut_Precario.csv</t>
  </si>
  <si>
    <t>Run4Combi_2016_Besparen_Label_Aplus\2010\AllFlow\mut_PrimairTransport.csv</t>
  </si>
  <si>
    <t>Run4Combi_2016_Besparen_Label_Aplus\2010\AllFlow\mut_PrimairTransporteur.csv</t>
  </si>
  <si>
    <t>Run4Combi_2016_Besparen_Label_Aplus\2010\AllFlow\mut_RestWarmte.csv</t>
  </si>
  <si>
    <t>Run4Combi_2016_Besparen_Label_Aplus\2010\AllFlow\mut_Subsidie.csv</t>
  </si>
  <si>
    <t>Run4Combi_2016_Besparen_Label_Aplus\2010\AllFlow\mut_WarmteInkoop.csv</t>
  </si>
  <si>
    <t>Run4Combi_2016_Besparen_Label_Aplus\2010\AllFlow\mut_WijkDistributeur.csv</t>
  </si>
  <si>
    <t>Run4Combi_2016_Besparen_Label_Aplus\2010\AllFlow\mut_WijkDistributie.csv</t>
  </si>
  <si>
    <t>Run4Combi_2016_Besparen_Label_Aplus\2010\AllFlow\mut_WijkWKK.csv</t>
  </si>
  <si>
    <t>Run4Combi_2016_Besparen_Label_Aplus\2010\AllFlow\mut_WKO.csv</t>
  </si>
  <si>
    <t>Run4Combi_2016_Besparen_Label_Aplus\2020\AllFlow\mut_AardGas.csv</t>
  </si>
  <si>
    <t>Run4Combi_2016_Besparen_Label_Aplus\2020\AllFlow\mut_Admin.csv</t>
  </si>
  <si>
    <t>Run4Combi_2016_Besparen_Label_Aplus\2020\AllFlow\mut_BioWKK.csv</t>
  </si>
  <si>
    <t>Run4Combi_2016_Besparen_Label_Aplus\2020\AllFlow\mut_BTW.csv</t>
  </si>
  <si>
    <t>Run4Combi_2016_Besparen_Label_Aplus\2020\AllFlow\mut_Elektriciteit.csv</t>
  </si>
  <si>
    <t>Run4Combi_2016_Besparen_Label_Aplus\2020\AllFlow\mut_ElektriciteitsNet.csv</t>
  </si>
  <si>
    <t>Run4Combi_2016_Besparen_Label_Aplus\2020\AllFlow\mut_EmissieRechten.csv</t>
  </si>
  <si>
    <t>Run4Combi_2016_Besparen_Label_Aplus\2020\AllFlow\mut_EnergieHeffing.csv</t>
  </si>
  <si>
    <t>Run4Combi_2016_Besparen_Label_Aplus\2020\AllFlow\mut_GasNet.csv</t>
  </si>
  <si>
    <t>Run4Combi_2016_Besparen_Label_Aplus\2020\AllFlow\mut_Gebouw.csv</t>
  </si>
  <si>
    <t>Run4Combi_2016_Besparen_Label_Aplus\2020\AllFlow\mut_GeoThermie.csv</t>
  </si>
  <si>
    <t>Run4Combi_2016_Besparen_Label_Aplus\2020\AllFlow\mut_KL_e.csv</t>
  </si>
  <si>
    <t>Run4Combi_2016_Besparen_Label_Aplus\2020\AllFlow\mut_KL_p.csv</t>
  </si>
  <si>
    <t>Run4Combi_2016_Besparen_Label_Aplus\2020\AllFlow\mut_Leverancier.csv</t>
  </si>
  <si>
    <t>Run4Combi_2016_Besparen_Label_Aplus\2020\AllFlow\mut_LokaleOpwekking.csv</t>
  </si>
  <si>
    <t>Run4Combi_2016_Besparen_Label_Aplus\2020\AllFlow\mut_Netwerk.csv</t>
  </si>
  <si>
    <t>Run4Combi_2016_Besparen_Label_Aplus\2020\AllFlow\mut_Onderhoud.csv</t>
  </si>
  <si>
    <t>Run4Combi_2016_Besparen_Label_Aplus\2020\AllFlow\mut_Opwekking.csv</t>
  </si>
  <si>
    <t>Run4Combi_2016_Besparen_Label_Aplus\2020\AllFlow\mut_Precario.csv</t>
  </si>
  <si>
    <t>Run4Combi_2016_Besparen_Label_Aplus\2020\AllFlow\mut_PrimairTransport.csv</t>
  </si>
  <si>
    <t>Run4Combi_2016_Besparen_Label_Aplus\2020\AllFlow\mut_PrimairTransporteur.csv</t>
  </si>
  <si>
    <t>Run4Combi_2016_Besparen_Label_Aplus\2020\AllFlow\mut_RestWarmte.csv</t>
  </si>
  <si>
    <t>Run4Combi_2016_Besparen_Label_Aplus\2020\AllFlow\mut_Subsidie.csv</t>
  </si>
  <si>
    <t>Run4Combi_2016_Besparen_Label_Aplus\2020\AllFlow\mut_WarmteInkoop.csv</t>
  </si>
  <si>
    <t>Run4Combi_2016_Besparen_Label_Aplus\2020\AllFlow\mut_WijkDistributeur.csv</t>
  </si>
  <si>
    <t>Run4Combi_2016_Besparen_Label_Aplus\2020\AllFlow\mut_WijkDistributie.csv</t>
  </si>
  <si>
    <t>Run4Combi_2016_Besparen_Label_Aplus\2020\AllFlow\mut_WijkWKK.csv</t>
  </si>
  <si>
    <t>Run4Combi_2016_Besparen_Label_Aplus\2020\AllFlow\mut_WKO.csv</t>
  </si>
  <si>
    <t>Run4Combi_2016_Besparen_Label_Aplus\2030\AllFlow\mut_AardGas.csv</t>
  </si>
  <si>
    <t>Run4Combi_2016_Besparen_Label_Aplus\2030\AllFlow\mut_Admin.csv</t>
  </si>
  <si>
    <t>Run4Combi_2016_Besparen_Label_Aplus\2030\AllFlow\mut_BioWKK.csv</t>
  </si>
  <si>
    <t>Run4Combi_2016_Besparen_Label_Aplus\2030\AllFlow\mut_BTW.csv</t>
  </si>
  <si>
    <t>Run4Combi_2016_Besparen_Label_Aplus\2030\AllFlow\mut_Elektriciteit.csv</t>
  </si>
  <si>
    <t>Run4Combi_2016_Besparen_Label_Aplus\2030\AllFlow\mut_ElektriciteitsNet.csv</t>
  </si>
  <si>
    <t>Run4Combi_2016_Besparen_Label_Aplus\2030\AllFlow\mut_EmissieRechten.csv</t>
  </si>
  <si>
    <t>Run4Combi_2016_Besparen_Label_Aplus\2030\AllFlow\mut_EnergieHeffing.csv</t>
  </si>
  <si>
    <t>Run4Combi_2016_Besparen_Label_Aplus\2030\AllFlow\mut_GasNet.csv</t>
  </si>
  <si>
    <t>Run4Combi_2016_Besparen_Label_Aplus\2030\AllFlow\mut_Gebouw.csv</t>
  </si>
  <si>
    <t>Run4Combi_2016_Besparen_Label_Aplus\2030\AllFlow\mut_GeoThermie.csv</t>
  </si>
  <si>
    <t>Run4Combi_2016_Besparen_Label_Aplus\2030\AllFlow\mut_KL_e.csv</t>
  </si>
  <si>
    <t>Run4Combi_2016_Besparen_Label_Aplus\2030\AllFlow\mut_KL_p.csv</t>
  </si>
  <si>
    <t>Run4Combi_2016_Besparen_Label_Aplus\2030\AllFlow\mut_Leverancier.csv</t>
  </si>
  <si>
    <t>Run4Combi_2016_Besparen_Label_Aplus\2030\AllFlow\mut_LokaleOpwekking.csv</t>
  </si>
  <si>
    <t>Run4Combi_2016_Besparen_Label_Aplus\2030\AllFlow\mut_Netwerk.csv</t>
  </si>
  <si>
    <t>Run4Combi_2016_Besparen_Label_Aplus\2030\AllFlow\mut_Onderhoud.csv</t>
  </si>
  <si>
    <t>Run4Combi_2016_Besparen_Label_Aplus\2030\AllFlow\mut_Opwekking.csv</t>
  </si>
  <si>
    <t>Run4Combi_2016_Besparen_Label_Aplus\2030\AllFlow\mut_Precario.csv</t>
  </si>
  <si>
    <t>Run4Combi_2016_Besparen_Label_Aplus\2030\AllFlow\mut_PrimairTransport.csv</t>
  </si>
  <si>
    <t>Run4Combi_2016_Besparen_Label_Aplus\2030\AllFlow\mut_PrimairTransporteur.csv</t>
  </si>
  <si>
    <t>Run4Combi_2016_Besparen_Label_Aplus\2030\AllFlow\mut_RestWarmte.csv</t>
  </si>
  <si>
    <t>Run4Combi_2016_Besparen_Label_Aplus\2030\AllFlow\mut_Subsidie.csv</t>
  </si>
  <si>
    <t>Run4Combi_2016_Besparen_Label_Aplus\2030\AllFlow\mut_WarmteInkoop.csv</t>
  </si>
  <si>
    <t>Run4Combi_2016_Besparen_Label_Aplus\2030\AllFlow\mut_WijkDistributeur.csv</t>
  </si>
  <si>
    <t>Run4Combi_2016_Besparen_Label_Aplus\2030\AllFlow\mut_WijkDistributie.csv</t>
  </si>
  <si>
    <t>Run4Combi_2016_Besparen_Label_Aplus\2030\AllFlow\mut_WijkWKK.csv</t>
  </si>
  <si>
    <t>Run4Combi_2016_Besparen_Label_Aplus\2030\AllFlow\mut_WKO.csv</t>
  </si>
  <si>
    <t>Run4Combi_2016_Besparen_Label_Aplus\2040\AllFlow\mut_AardGas.csv</t>
  </si>
  <si>
    <t>Run4Combi_2016_Besparen_Label_Aplus\2040\AllFlow\mut_Admin.csv</t>
  </si>
  <si>
    <t>Run4Combi_2016_Besparen_Label_Aplus\2040\AllFlow\mut_BioWKK.csv</t>
  </si>
  <si>
    <t>Run4Combi_2016_Besparen_Label_Aplus\2040\AllFlow\mut_BTW.csv</t>
  </si>
  <si>
    <t>Run4Combi_2016_Besparen_Label_Aplus\2040\AllFlow\mut_Elektriciteit.csv</t>
  </si>
  <si>
    <t>Run4Combi_2016_Besparen_Label_Aplus\2040\AllFlow\mut_ElektriciteitsNet.csv</t>
  </si>
  <si>
    <t>Run4Combi_2016_Besparen_Label_Aplus\2040\AllFlow\mut_EmissieRechten.csv</t>
  </si>
  <si>
    <t>Run4Combi_2016_Besparen_Label_Aplus\2040\AllFlow\mut_EnergieHeffing.csv</t>
  </si>
  <si>
    <t>Run4Combi_2016_Besparen_Label_Aplus\2040\AllFlow\mut_GasNet.csv</t>
  </si>
  <si>
    <t>Run4Combi_2016_Besparen_Label_Aplus\2040\AllFlow\mut_Gebouw.csv</t>
  </si>
  <si>
    <t>Run4Combi_2016_Besparen_Label_Aplus\2040\AllFlow\mut_GeoThermie.csv</t>
  </si>
  <si>
    <t>Run4Combi_2016_Besparen_Label_Aplus\2040\AllFlow\mut_KL_e.csv</t>
  </si>
  <si>
    <t>Run4Combi_2016_Besparen_Label_Aplus\2040\AllFlow\mut_KL_p.csv</t>
  </si>
  <si>
    <t>Run4Combi_2016_Besparen_Label_Aplus\2040\AllFlow\mut_Leverancier.csv</t>
  </si>
  <si>
    <t>Run4Combi_2016_Besparen_Label_Aplus\2040\AllFlow\mut_LokaleOpwekking.csv</t>
  </si>
  <si>
    <t>Run4Combi_2016_Besparen_Label_Aplus\2040\AllFlow\mut_Netwerk.csv</t>
  </si>
  <si>
    <t>Run4Combi_2016_Besparen_Label_Aplus\2040\AllFlow\mut_Onderhoud.csv</t>
  </si>
  <si>
    <t>Run4Combi_2016_Besparen_Label_Aplus\2040\AllFlow\mut_Opwekking.csv</t>
  </si>
  <si>
    <t>Run4Combi_2016_Besparen_Label_Aplus\2040\AllFlow\mut_Precario.csv</t>
  </si>
  <si>
    <t>Run4Combi_2016_Besparen_Label_Aplus\2040\AllFlow\mut_PrimairTransport.csv</t>
  </si>
  <si>
    <t>Run4Combi_2016_Besparen_Label_Aplus\2040\AllFlow\mut_PrimairTransporteur.csv</t>
  </si>
  <si>
    <t>Run4Combi_2016_Besparen_Label_Aplus\2040\AllFlow\mut_RestWarmte.csv</t>
  </si>
  <si>
    <t>Run4Combi_2016_Besparen_Label_Aplus\2040\AllFlow\mut_Subsidie.csv</t>
  </si>
  <si>
    <t>Run4Combi_2016_Besparen_Label_Aplus\2040\AllFlow\mut_WarmteInkoop.csv</t>
  </si>
  <si>
    <t>Run4Combi_2016_Besparen_Label_Aplus\2040\AllFlow\mut_WijkDistributeur.csv</t>
  </si>
  <si>
    <t>Run4Combi_2016_Besparen_Label_Aplus\2040\AllFlow\mut_WijkDistributie.csv</t>
  </si>
  <si>
    <t>Run4Combi_2016_Besparen_Label_Aplus\2040\AllFlow\mut_WijkWKK.csv</t>
  </si>
  <si>
    <t>Run4Combi_2016_Besparen_Label_Aplus\2040\AllFlow\mut_WKO.csv</t>
  </si>
  <si>
    <t>Run4Combi_2016_Besparen_Label_Aplus\2050\AllFlow\mut_AardGas.csv</t>
  </si>
  <si>
    <t>Run4Combi_2016_Besparen_Label_Aplus\2050\AllFlow\mut_Admin.csv</t>
  </si>
  <si>
    <t>Run4Combi_2016_Besparen_Label_Aplus\2050\AllFlow\mut_BioWKK.csv</t>
  </si>
  <si>
    <t>Run4Combi_2016_Besparen_Label_Aplus\2050\AllFlow\mut_BTW.csv</t>
  </si>
  <si>
    <t>Run4Combi_2016_Besparen_Label_Aplus\2050\AllFlow\mut_Elektriciteit.csv</t>
  </si>
  <si>
    <t>Run4Combi_2016_Besparen_Label_Aplus\2050\AllFlow\mut_ElektriciteitsNet.csv</t>
  </si>
  <si>
    <t>Run4Combi_2016_Besparen_Label_Aplus\2050\AllFlow\mut_EmissieRechten.csv</t>
  </si>
  <si>
    <t>Run4Combi_2016_Besparen_Label_Aplus\2050\AllFlow\mut_EnergieHeffing.csv</t>
  </si>
  <si>
    <t>Run4Combi_2016_Besparen_Label_Aplus\2050\AllFlow\mut_GasNet.csv</t>
  </si>
  <si>
    <t>Run4Combi_2016_Besparen_Label_Aplus\2050\AllFlow\mut_Gebouw.csv</t>
  </si>
  <si>
    <t>Run4Combi_2016_Besparen_Label_Aplus\2050\AllFlow\mut_GeoThermie.csv</t>
  </si>
  <si>
    <t>Run4Combi_2016_Besparen_Label_Aplus\2050\AllFlow\mut_KL_e.csv</t>
  </si>
  <si>
    <t>Run4Combi_2016_Besparen_Label_Aplus\2050\AllFlow\mut_KL_p.csv</t>
  </si>
  <si>
    <t>Run4Combi_2016_Besparen_Label_Aplus\2050\AllFlow\mut_Leverancier.csv</t>
  </si>
  <si>
    <t>Run4Combi_2016_Besparen_Label_Aplus\2050\AllFlow\mut_LokaleOpwekking.csv</t>
  </si>
  <si>
    <t>Run4Combi_2016_Besparen_Label_Aplus\2050\AllFlow\mut_Netwerk.csv</t>
  </si>
  <si>
    <t>Run4Combi_2016_Besparen_Label_Aplus\2050\AllFlow\mut_Onderhoud.csv</t>
  </si>
  <si>
    <t>Run4Combi_2016_Besparen_Label_Aplus\2050\AllFlow\mut_Opwekking.csv</t>
  </si>
  <si>
    <t>Run4Combi_2016_Besparen_Label_Aplus\2050\AllFlow\mut_Precario.csv</t>
  </si>
  <si>
    <t>Run4Combi_2016_Besparen_Label_Aplus\2050\AllFlow\mut_PrimairTransport.csv</t>
  </si>
  <si>
    <t>Run4Combi_2016_Besparen_Label_Aplus\2050\AllFlow\mut_PrimairTransporteur.csv</t>
  </si>
  <si>
    <t>Run4Combi_2016_Besparen_Label_Aplus\2050\AllFlow\mut_RestWarmte.csv</t>
  </si>
  <si>
    <t>Run4Combi_2016_Besparen_Label_Aplus\2050\AllFlow\mut_Subsidie.csv</t>
  </si>
  <si>
    <t>Run4Combi_2016_Besparen_Label_Aplus\2050\AllFlow\mut_WarmteInkoop.csv</t>
  </si>
  <si>
    <t>Run4Combi_2016_Besparen_Label_Aplus\2050\AllFlow\mut_WijkDistributeur.csv</t>
  </si>
  <si>
    <t>Run4Combi_2016_Besparen_Label_Aplus\2050\AllFlow\mut_WijkDistributie.csv</t>
  </si>
  <si>
    <t>Run4Combi_2016_Besparen_Label_Aplus\2050\AllFlow\mut_WijkWKK.csv</t>
  </si>
  <si>
    <t>Run4Combi_2016_Besparen_Label_Aplus\2050\AllFlow\mut_WKO.csv</t>
  </si>
  <si>
    <t>Run4Combi_2016_Besparen_Label_Aplus_eWP\2010\AllFlow\mut_AardGas.csv</t>
  </si>
  <si>
    <t>Run4Combi_2016_Besparen_Label_Aplus_eWP\2010\AllFlow\mut_Admin.csv</t>
  </si>
  <si>
    <t>Run4Combi_2016_Besparen_Label_Aplus_eWP\2010\AllFlow\mut_BioWKK.csv</t>
  </si>
  <si>
    <t>Run4Combi_2016_Besparen_Label_Aplus_eWP\2010\AllFlow\mut_BTW.csv</t>
  </si>
  <si>
    <t>Run4Combi_2016_Besparen_Label_Aplus_eWP\2010\AllFlow\mut_Elektriciteit.csv</t>
  </si>
  <si>
    <t>Run4Combi_2016_Besparen_Label_Aplus_eWP\2010\AllFlow\mut_ElektriciteitsNet.csv</t>
  </si>
  <si>
    <t>Run4Combi_2016_Besparen_Label_Aplus_eWP\2010\AllFlow\mut_EmissieRechten.csv</t>
  </si>
  <si>
    <t>Run4Combi_2016_Besparen_Label_Aplus_eWP\2010\AllFlow\mut_EnergieHeffing.csv</t>
  </si>
  <si>
    <t>Run4Combi_2016_Besparen_Label_Aplus_eWP\2010\AllFlow\mut_GasNet.csv</t>
  </si>
  <si>
    <t>Run4Combi_2016_Besparen_Label_Aplus_eWP\2010\AllFlow\mut_Gebouw.csv</t>
  </si>
  <si>
    <t>Run4Combi_2016_Besparen_Label_Aplus_eWP\2010\AllFlow\mut_GeoThermie.csv</t>
  </si>
  <si>
    <t>Run4Combi_2016_Besparen_Label_Aplus_eWP\2010\AllFlow\mut_KL_e.csv</t>
  </si>
  <si>
    <t>Run4Combi_2016_Besparen_Label_Aplus_eWP\2010\AllFlow\mut_KL_p.csv</t>
  </si>
  <si>
    <t>Run4Combi_2016_Besparen_Label_Aplus_eWP\2010\AllFlow\mut_Leverancier.csv</t>
  </si>
  <si>
    <t>Run4Combi_2016_Besparen_Label_Aplus_eWP\2010\AllFlow\mut_LokaleOpwekking.csv</t>
  </si>
  <si>
    <t>Run4Combi_2016_Besparen_Label_Aplus_eWP\2010\AllFlow\mut_Netwerk.csv</t>
  </si>
  <si>
    <t>Run4Combi_2016_Besparen_Label_Aplus_eWP\2010\AllFlow\mut_Onderhoud.csv</t>
  </si>
  <si>
    <t>Run4Combi_2016_Besparen_Label_Aplus_eWP\2010\AllFlow\mut_Opwekking.csv</t>
  </si>
  <si>
    <t>Run4Combi_2016_Besparen_Label_Aplus_eWP\2010\AllFlow\mut_Precario.csv</t>
  </si>
  <si>
    <t>Run4Combi_2016_Besparen_Label_Aplus_eWP\2010\AllFlow\mut_PrimairTransport.csv</t>
  </si>
  <si>
    <t>Run4Combi_2016_Besparen_Label_Aplus_eWP\2010\AllFlow\mut_PrimairTransporteur.csv</t>
  </si>
  <si>
    <t>Run4Combi_2016_Besparen_Label_Aplus_eWP\2010\AllFlow\mut_RestWarmte.csv</t>
  </si>
  <si>
    <t>Run4Combi_2016_Besparen_Label_Aplus_eWP\2010\AllFlow\mut_Subsidie.csv</t>
  </si>
  <si>
    <t>Run4Combi_2016_Besparen_Label_Aplus_eWP\2010\AllFlow\mut_WarmteInkoop.csv</t>
  </si>
  <si>
    <t>Run4Combi_2016_Besparen_Label_Aplus_eWP\2010\AllFlow\mut_WijkDistributeur.csv</t>
  </si>
  <si>
    <t>Run4Combi_2016_Besparen_Label_Aplus_eWP\2010\AllFlow\mut_WijkDistributie.csv</t>
  </si>
  <si>
    <t>Run4Combi_2016_Besparen_Label_Aplus_eWP\2010\AllFlow\mut_WijkWKK.csv</t>
  </si>
  <si>
    <t>Run4Combi_2016_Besparen_Label_Aplus_eWP\2010\AllFlow\mut_WKO.csv</t>
  </si>
  <si>
    <t>Run4Combi_2016_Besparen_Label_Aplus_eWP\2020\AllFlow\mut_AardGas.csv</t>
  </si>
  <si>
    <t>Run4Combi_2016_Besparen_Label_Aplus_eWP\2020\AllFlow\mut_Admin.csv</t>
  </si>
  <si>
    <t>Run4Combi_2016_Besparen_Label_Aplus_eWP\2020\AllFlow\mut_BioWKK.csv</t>
  </si>
  <si>
    <t>Run4Combi_2016_Besparen_Label_Aplus_eWP\2020\AllFlow\mut_BTW.csv</t>
  </si>
  <si>
    <t>Run4Combi_2016_Besparen_Label_Aplus_eWP\2020\AllFlow\mut_Elektriciteit.csv</t>
  </si>
  <si>
    <t>Run4Combi_2016_Besparen_Label_Aplus_eWP\2020\AllFlow\mut_ElektriciteitsNet.csv</t>
  </si>
  <si>
    <t>Run4Combi_2016_Besparen_Label_Aplus_eWP\2020\AllFlow\mut_EmissieRechten.csv</t>
  </si>
  <si>
    <t>Run4Combi_2016_Besparen_Label_Aplus_eWP\2020\AllFlow\mut_EnergieHeffing.csv</t>
  </si>
  <si>
    <t>Run4Combi_2016_Besparen_Label_Aplus_eWP\2020\AllFlow\mut_GasNet.csv</t>
  </si>
  <si>
    <t>Run4Combi_2016_Besparen_Label_Aplus_eWP\2020\AllFlow\mut_Gebouw.csv</t>
  </si>
  <si>
    <t>Run4Combi_2016_Besparen_Label_Aplus_eWP\2020\AllFlow\mut_GeoThermie.csv</t>
  </si>
  <si>
    <t>Run4Combi_2016_Besparen_Label_Aplus_eWP\2020\AllFlow\mut_KL_e.csv</t>
  </si>
  <si>
    <t>Run4Combi_2016_Besparen_Label_Aplus_eWP\2020\AllFlow\mut_KL_p.csv</t>
  </si>
  <si>
    <t>Run4Combi_2016_Besparen_Label_Aplus_eWP\2020\AllFlow\mut_Leverancier.csv</t>
  </si>
  <si>
    <t>Run4Combi_2016_Besparen_Label_Aplus_eWP\2020\AllFlow\mut_LokaleOpwekking.csv</t>
  </si>
  <si>
    <t>Run4Combi_2016_Besparen_Label_Aplus_eWP\2020\AllFlow\mut_Netwerk.csv</t>
  </si>
  <si>
    <t>Run4Combi_2016_Besparen_Label_Aplus_eWP\2020\AllFlow\mut_Onderhoud.csv</t>
  </si>
  <si>
    <t>Run4Combi_2016_Besparen_Label_Aplus_eWP\2020\AllFlow\mut_Opwekking.csv</t>
  </si>
  <si>
    <t>Run4Combi_2016_Besparen_Label_Aplus_eWP\2020\AllFlow\mut_Precario.csv</t>
  </si>
  <si>
    <t>Run4Combi_2016_Besparen_Label_Aplus_eWP\2020\AllFlow\mut_PrimairTransport.csv</t>
  </si>
  <si>
    <t>Run4Combi_2016_Besparen_Label_Aplus_eWP\2020\AllFlow\mut_PrimairTransporteur.csv</t>
  </si>
  <si>
    <t>Run4Combi_2016_Besparen_Label_Aplus_eWP\2020\AllFlow\mut_RestWarmte.csv</t>
  </si>
  <si>
    <t>Run4Combi_2016_Besparen_Label_Aplus_eWP\2020\AllFlow\mut_Subsidie.csv</t>
  </si>
  <si>
    <t>Run4Combi_2016_Besparen_Label_Aplus_eWP\2020\AllFlow\mut_WarmteInkoop.csv</t>
  </si>
  <si>
    <t>Run4Combi_2016_Besparen_Label_Aplus_eWP\2020\AllFlow\mut_WijkDistributeur.csv</t>
  </si>
  <si>
    <t>Run4Combi_2016_Besparen_Label_Aplus_eWP\2020\AllFlow\mut_WijkDistributie.csv</t>
  </si>
  <si>
    <t>Run4Combi_2016_Besparen_Label_Aplus_eWP\2020\AllFlow\mut_WijkWKK.csv</t>
  </si>
  <si>
    <t>Run4Combi_2016_Besparen_Label_Aplus_eWP\2020\AllFlow\mut_WKO.csv</t>
  </si>
  <si>
    <t>Run4Combi_2016_Besparen_Label_Aplus_eWP\2030\AllFlow\mut_AardGas.csv</t>
  </si>
  <si>
    <t>Run4Combi_2016_Besparen_Label_Aplus_eWP\2030\AllFlow\mut_Admin.csv</t>
  </si>
  <si>
    <t>Run4Combi_2016_Besparen_Label_Aplus_eWP\2030\AllFlow\mut_BioWKK.csv</t>
  </si>
  <si>
    <t>Run4Combi_2016_Besparen_Label_Aplus_eWP\2030\AllFlow\mut_BTW.csv</t>
  </si>
  <si>
    <t>Run4Combi_2016_Besparen_Label_Aplus_eWP\2030\AllFlow\mut_Elektriciteit.csv</t>
  </si>
  <si>
    <t>Run4Combi_2016_Besparen_Label_Aplus_eWP\2030\AllFlow\mut_ElektriciteitsNet.csv</t>
  </si>
  <si>
    <t>Run4Combi_2016_Besparen_Label_Aplus_eWP\2030\AllFlow\mut_EmissieRechten.csv</t>
  </si>
  <si>
    <t>Run4Combi_2016_Besparen_Label_Aplus_eWP\2030\AllFlow\mut_EnergieHeffing.csv</t>
  </si>
  <si>
    <t>Run4Combi_2016_Besparen_Label_Aplus_eWP\2030\AllFlow\mut_GasNet.csv</t>
  </si>
  <si>
    <t>Run4Combi_2016_Besparen_Label_Aplus_eWP\2030\AllFlow\mut_Gebouw.csv</t>
  </si>
  <si>
    <t>Run4Combi_2016_Besparen_Label_Aplus_eWP\2030\AllFlow\mut_GeoThermie.csv</t>
  </si>
  <si>
    <t>Run4Combi_2016_Besparen_Label_Aplus_eWP\2030\AllFlow\mut_KL_e.csv</t>
  </si>
  <si>
    <t>Run4Combi_2016_Besparen_Label_Aplus_eWP\2030\AllFlow\mut_KL_p.csv</t>
  </si>
  <si>
    <t>Run4Combi_2016_Besparen_Label_Aplus_eWP\2030\AllFlow\mut_Leverancier.csv</t>
  </si>
  <si>
    <t>Run4Combi_2016_Besparen_Label_Aplus_eWP\2030\AllFlow\mut_LokaleOpwekking.csv</t>
  </si>
  <si>
    <t>Run4Combi_2016_Besparen_Label_Aplus_eWP\2030\AllFlow\mut_Netwerk.csv</t>
  </si>
  <si>
    <t>Run4Combi_2016_Besparen_Label_Aplus_eWP\2030\AllFlow\mut_Onderhoud.csv</t>
  </si>
  <si>
    <t>Run4Combi_2016_Besparen_Label_Aplus_eWP\2030\AllFlow\mut_Opwekking.csv</t>
  </si>
  <si>
    <t>Run4Combi_2016_Besparen_Label_Aplus_eWP\2030\AllFlow\mut_Precario.csv</t>
  </si>
  <si>
    <t>Run4Combi_2016_Besparen_Label_Aplus_eWP\2030\AllFlow\mut_PrimairTransport.csv</t>
  </si>
  <si>
    <t>Run4Combi_2016_Besparen_Label_Aplus_eWP\2030\AllFlow\mut_PrimairTransporteur.csv</t>
  </si>
  <si>
    <t>Run4Combi_2016_Besparen_Label_Aplus_eWP\2030\AllFlow\mut_RestWarmte.csv</t>
  </si>
  <si>
    <t>Run4Combi_2016_Besparen_Label_Aplus_eWP\2030\AllFlow\mut_Subsidie.csv</t>
  </si>
  <si>
    <t>Run4Combi_2016_Besparen_Label_Aplus_eWP\2030\AllFlow\mut_WarmteInkoop.csv</t>
  </si>
  <si>
    <t>Run4Combi_2016_Besparen_Label_Aplus_eWP\2030\AllFlow\mut_WijkDistributeur.csv</t>
  </si>
  <si>
    <t>Run4Combi_2016_Besparen_Label_Aplus_eWP\2030\AllFlow\mut_WijkDistributie.csv</t>
  </si>
  <si>
    <t>Run4Combi_2016_Besparen_Label_Aplus_eWP\2030\AllFlow\mut_WijkWKK.csv</t>
  </si>
  <si>
    <t>Run4Combi_2016_Besparen_Label_Aplus_eWP\2030\AllFlow\mut_WKO.csv</t>
  </si>
  <si>
    <t>Run4Combi_2016_Besparen_Label_Aplus_eWP\2040\AllFlow\mut_AardGas.csv</t>
  </si>
  <si>
    <t>Run4Combi_2016_Besparen_Label_Aplus_eWP\2040\AllFlow\mut_Admin.csv</t>
  </si>
  <si>
    <t>Run4Combi_2016_Besparen_Label_Aplus_eWP\2040\AllFlow\mut_BioWKK.csv</t>
  </si>
  <si>
    <t>Run4Combi_2016_Besparen_Label_Aplus_eWP\2040\AllFlow\mut_BTW.csv</t>
  </si>
  <si>
    <t>Run4Combi_2016_Besparen_Label_Aplus_eWP\2040\AllFlow\mut_Elektriciteit.csv</t>
  </si>
  <si>
    <t>Run4Combi_2016_Besparen_Label_Aplus_eWP\2040\AllFlow\mut_ElektriciteitsNet.csv</t>
  </si>
  <si>
    <t>Run4Combi_2016_Besparen_Label_Aplus_eWP\2040\AllFlow\mut_EmissieRechten.csv</t>
  </si>
  <si>
    <t>Run4Combi_2016_Besparen_Label_Aplus_eWP\2040\AllFlow\mut_EnergieHeffing.csv</t>
  </si>
  <si>
    <t>Run4Combi_2016_Besparen_Label_Aplus_eWP\2040\AllFlow\mut_GasNet.csv</t>
  </si>
  <si>
    <t>Run4Combi_2016_Besparen_Label_Aplus_eWP\2040\AllFlow\mut_Gebouw.csv</t>
  </si>
  <si>
    <t>Run4Combi_2016_Besparen_Label_Aplus_eWP\2040\AllFlow\mut_GeoThermie.csv</t>
  </si>
  <si>
    <t>Run4Combi_2016_Besparen_Label_Aplus_eWP\2040\AllFlow\mut_KL_e.csv</t>
  </si>
  <si>
    <t>Run4Combi_2016_Besparen_Label_Aplus_eWP\2040\AllFlow\mut_KL_p.csv</t>
  </si>
  <si>
    <t>Run4Combi_2016_Besparen_Label_Aplus_eWP\2040\AllFlow\mut_Leverancier.csv</t>
  </si>
  <si>
    <t>Run4Combi_2016_Besparen_Label_Aplus_eWP\2040\AllFlow\mut_LokaleOpwekking.csv</t>
  </si>
  <si>
    <t>Run4Combi_2016_Besparen_Label_Aplus_eWP\2040\AllFlow\mut_Netwerk.csv</t>
  </si>
  <si>
    <t>Run4Combi_2016_Besparen_Label_Aplus_eWP\2040\AllFlow\mut_Onderhoud.csv</t>
  </si>
  <si>
    <t>Run4Combi_2016_Besparen_Label_Aplus_eWP\2040\AllFlow\mut_Opwekking.csv</t>
  </si>
  <si>
    <t>Run4Combi_2016_Besparen_Label_Aplus_eWP\2040\AllFlow\mut_Precario.csv</t>
  </si>
  <si>
    <t>Run4Combi_2016_Besparen_Label_Aplus_eWP\2040\AllFlow\mut_PrimairTransport.csv</t>
  </si>
  <si>
    <t>Run4Combi_2016_Besparen_Label_Aplus_eWP\2040\AllFlow\mut_PrimairTransporteur.csv</t>
  </si>
  <si>
    <t>Run4Combi_2016_Besparen_Label_Aplus_eWP\2040\AllFlow\mut_RestWarmte.csv</t>
  </si>
  <si>
    <t>Run4Combi_2016_Besparen_Label_Aplus_eWP\2040\AllFlow\mut_Subsidie.csv</t>
  </si>
  <si>
    <t>Run4Combi_2016_Besparen_Label_Aplus_eWP\2040\AllFlow\mut_WarmteInkoop.csv</t>
  </si>
  <si>
    <t>Run4Combi_2016_Besparen_Label_Aplus_eWP\2040\AllFlow\mut_WijkDistributeur.csv</t>
  </si>
  <si>
    <t>Run4Combi_2016_Besparen_Label_Aplus_eWP\2040\AllFlow\mut_WijkDistributie.csv</t>
  </si>
  <si>
    <t>Run4Combi_2016_Besparen_Label_Aplus_eWP\2040\AllFlow\mut_WijkWKK.csv</t>
  </si>
  <si>
    <t>Run4Combi_2016_Besparen_Label_Aplus_eWP\2040\AllFlow\mut_WKO.csv</t>
  </si>
  <si>
    <t>Run4Combi_2016_Besparen_Label_Aplus_eWP\2050\AllFlow\mut_AardGas.csv</t>
  </si>
  <si>
    <t>Run4Combi_2016_Besparen_Label_Aplus_eWP\2050\AllFlow\mut_Admin.csv</t>
  </si>
  <si>
    <t>Run4Combi_2016_Besparen_Label_Aplus_eWP\2050\AllFlow\mut_BioWKK.csv</t>
  </si>
  <si>
    <t>Run4Combi_2016_Besparen_Label_Aplus_eWP\2050\AllFlow\mut_BTW.csv</t>
  </si>
  <si>
    <t>Run4Combi_2016_Besparen_Label_Aplus_eWP\2050\AllFlow\mut_Elektriciteit.csv</t>
  </si>
  <si>
    <t>Run4Combi_2016_Besparen_Label_Aplus_eWP\2050\AllFlow\mut_ElektriciteitsNet.csv</t>
  </si>
  <si>
    <t>Run4Combi_2016_Besparen_Label_Aplus_eWP\2050\AllFlow\mut_EmissieRechten.csv</t>
  </si>
  <si>
    <t>Run4Combi_2016_Besparen_Label_Aplus_eWP\2050\AllFlow\mut_EnergieHeffing.csv</t>
  </si>
  <si>
    <t>Run4Combi_2016_Besparen_Label_Aplus_eWP\2050\AllFlow\mut_GasNet.csv</t>
  </si>
  <si>
    <t>Run4Combi_2016_Besparen_Label_Aplus_eWP\2050\AllFlow\mut_Gebouw.csv</t>
  </si>
  <si>
    <t>Run4Combi_2016_Besparen_Label_Aplus_eWP\2050\AllFlow\mut_GeoThermie.csv</t>
  </si>
  <si>
    <t>Run4Combi_2016_Besparen_Label_Aplus_eWP\2050\AllFlow\mut_KL_e.csv</t>
  </si>
  <si>
    <t>Run4Combi_2016_Besparen_Label_Aplus_eWP\2050\AllFlow\mut_KL_p.csv</t>
  </si>
  <si>
    <t>Run4Combi_2016_Besparen_Label_Aplus_eWP\2050\AllFlow\mut_Leverancier.csv</t>
  </si>
  <si>
    <t>Run4Combi_2016_Besparen_Label_Aplus_eWP\2050\AllFlow\mut_LokaleOpwekking.csv</t>
  </si>
  <si>
    <t>Run4Combi_2016_Besparen_Label_Aplus_eWP\2050\AllFlow\mut_Netwerk.csv</t>
  </si>
  <si>
    <t>Run4Combi_2016_Besparen_Label_Aplus_eWP\2050\AllFlow\mut_Onderhoud.csv</t>
  </si>
  <si>
    <t>Run4Combi_2016_Besparen_Label_Aplus_eWP\2050\AllFlow\mut_Opwekking.csv</t>
  </si>
  <si>
    <t>Run4Combi_2016_Besparen_Label_Aplus_eWP\2050\AllFlow\mut_Precario.csv</t>
  </si>
  <si>
    <t>Run4Combi_2016_Besparen_Label_Aplus_eWP\2050\AllFlow\mut_PrimairTransport.csv</t>
  </si>
  <si>
    <t>Run4Combi_2016_Besparen_Label_Aplus_eWP\2050\AllFlow\mut_PrimairTransporteur.csv</t>
  </si>
  <si>
    <t>Run4Combi_2016_Besparen_Label_Aplus_eWP\2050\AllFlow\mut_RestWarmte.csv</t>
  </si>
  <si>
    <t>Run4Combi_2016_Besparen_Label_Aplus_eWP\2050\AllFlow\mut_Subsidie.csv</t>
  </si>
  <si>
    <t>Run4Combi_2016_Besparen_Label_Aplus_eWP\2050\AllFlow\mut_WarmteInkoop.csv</t>
  </si>
  <si>
    <t>Run4Combi_2016_Besparen_Label_Aplus_eWP\2050\AllFlow\mut_WijkDistributeur.csv</t>
  </si>
  <si>
    <t>Run4Combi_2016_Besparen_Label_Aplus_eWP\2050\AllFlow\mut_WijkDistributie.csv</t>
  </si>
  <si>
    <t>Run4Combi_2016_Besparen_Label_Aplus_eWP\2050\AllFlow\mut_WijkWKK.csv</t>
  </si>
  <si>
    <t>Run4Combi_2016_Besparen_Label_Aplus_eWP\2050\AllFlow\mut_WKO.csv</t>
  </si>
  <si>
    <t>Run4Combi_2016_Warmtenetten_Label_B\2010\AllFlow\mut_Glastuinbouw\Eigenaar.csv</t>
  </si>
  <si>
    <t>Run4Combi_2016_Warmtenetten_Label_B\2010\AllFlow\mut_Glastuinbouw\Gebruiker.csv</t>
  </si>
  <si>
    <t>Run4Combi_2016_Warmtenetten_Label_B\2010\AllFlow\mut_UitlegGlTb\Eigenaar.csv</t>
  </si>
  <si>
    <t>Run4Combi_2016_Warmtenetten_Label_B\2010\AllFlow\mut_UitlegGlTb\Gebruiker.csv</t>
  </si>
  <si>
    <t>Run4Combi_2016_Warmtenetten_Label_B\2010\AllFlow\mut_UitlegUtil\Eigenaar.csv</t>
  </si>
  <si>
    <t>Run4Combi_2016_Warmtenetten_Label_B\2010\AllFlow\mut_UitlegUtil\Gebruiker.csv</t>
  </si>
  <si>
    <t>Run4Combi_2016_Warmtenetten_Label_B\2010\AllFlow\mut_UitlegWoning\Eigenaar.csv</t>
  </si>
  <si>
    <t>Run4Combi_2016_Warmtenetten_Label_B\2010\AllFlow\mut_UitlegWoning\Gebruiker.csv</t>
  </si>
  <si>
    <t>Run4Combi_2016_Warmtenetten_Label_B\2010\AllFlow\mut_Utiliteit\Eigenaar.csv</t>
  </si>
  <si>
    <t>Run4Combi_2016_Warmtenetten_Label_B\2010\AllFlow\mut_Utiliteit\Gebruiker.csv</t>
  </si>
  <si>
    <t>Run4Combi_2016_Warmtenetten_Label_B\2010\AllFlow\mut_Woning\Eigenaar.csv</t>
  </si>
  <si>
    <t>Run4Combi_2016_Warmtenetten_Label_B\2010\AllFlow\mut_Woning\Gebruiker.csv</t>
  </si>
  <si>
    <t>Run4Combi_2016_Warmtenetten_Label_B\2020\AllFlow\mut_Glastuinbouw\Eigenaar.csv</t>
  </si>
  <si>
    <t>Run4Combi_2016_Warmtenetten_Label_B\2020\AllFlow\mut_Glastuinbouw\Gebruiker.csv</t>
  </si>
  <si>
    <t>Run4Combi_2016_Warmtenetten_Label_B\2020\AllFlow\mut_UitlegGlTb\Eigenaar.csv</t>
  </si>
  <si>
    <t>Run4Combi_2016_Warmtenetten_Label_B\2020\AllFlow\mut_UitlegGlTb\Gebruiker.csv</t>
  </si>
  <si>
    <t>Run4Combi_2016_Warmtenetten_Label_B\2020\AllFlow\mut_UitlegUtil\Eigenaar.csv</t>
  </si>
  <si>
    <t>Run4Combi_2016_Warmtenetten_Label_B\2020\AllFlow\mut_UitlegUtil\Gebruiker.csv</t>
  </si>
  <si>
    <t>Run4Combi_2016_Warmtenetten_Label_B\2020\AllFlow\mut_UitlegWoning\Eigenaar.csv</t>
  </si>
  <si>
    <t>Run4Combi_2016_Warmtenetten_Label_B\2020\AllFlow\mut_UitlegWoning\Gebruiker.csv</t>
  </si>
  <si>
    <t>Run4Combi_2016_Warmtenetten_Label_B\2020\AllFlow\mut_Utiliteit\Eigenaar.csv</t>
  </si>
  <si>
    <t>Run4Combi_2016_Warmtenetten_Label_B\2020\AllFlow\mut_Utiliteit\Gebruiker.csv</t>
  </si>
  <si>
    <t>Run4Combi_2016_Warmtenetten_Label_B\2020\AllFlow\mut_Woning\Eigenaar.csv</t>
  </si>
  <si>
    <t>Run4Combi_2016_Warmtenetten_Label_B\2020\AllFlow\mut_Woning\Gebruiker.csv</t>
  </si>
  <si>
    <t>Run4Combi_2016_Warmtenetten_Label_B\2030\AllFlow\mut_Glastuinbouw\Eigenaar.csv</t>
  </si>
  <si>
    <t>Run4Combi_2016_Warmtenetten_Label_B\2030\AllFlow\mut_Glastuinbouw\Gebruiker.csv</t>
  </si>
  <si>
    <t>Run4Combi_2016_Warmtenetten_Label_B\2030\AllFlow\mut_UitlegGlTb\Eigenaar.csv</t>
  </si>
  <si>
    <t>Run4Combi_2016_Warmtenetten_Label_B\2030\AllFlow\mut_UitlegGlTb\Gebruiker.csv</t>
  </si>
  <si>
    <t>Run4Combi_2016_Warmtenetten_Label_B\2030\AllFlow\mut_UitlegUtil\Eigenaar.csv</t>
  </si>
  <si>
    <t>Run4Combi_2016_Warmtenetten_Label_B\2030\AllFlow\mut_UitlegUtil\Gebruiker.csv</t>
  </si>
  <si>
    <t>Run4Combi_2016_Warmtenetten_Label_B\2030\AllFlow\mut_UitlegWoning\Eigenaar.csv</t>
  </si>
  <si>
    <t>Run4Combi_2016_Warmtenetten_Label_B\2030\AllFlow\mut_UitlegWoning\Gebruiker.csv</t>
  </si>
  <si>
    <t>Run4Combi_2016_Warmtenetten_Label_B\2030\AllFlow\mut_Utiliteit\Eigenaar.csv</t>
  </si>
  <si>
    <t>Run4Combi_2016_Warmtenetten_Label_B\2030\AllFlow\mut_Utiliteit\Gebruiker.csv</t>
  </si>
  <si>
    <t>Run4Combi_2016_Warmtenetten_Label_B\2030\AllFlow\mut_Woning\Eigenaar.csv</t>
  </si>
  <si>
    <t>Run4Combi_2016_Warmtenetten_Label_B\2030\AllFlow\mut_Woning\Gebruiker.csv</t>
  </si>
  <si>
    <t>Run4Combi_2016_Warmtenetten_Label_B\2040\AllFlow\mut_Glastuinbouw\Eigenaar.csv</t>
  </si>
  <si>
    <t>Run4Combi_2016_Warmtenetten_Label_B\2040\AllFlow\mut_Glastuinbouw\Gebruiker.csv</t>
  </si>
  <si>
    <t>Run4Combi_2016_Warmtenetten_Label_B\2040\AllFlow\mut_UitlegGlTb\Eigenaar.csv</t>
  </si>
  <si>
    <t>Run4Combi_2016_Warmtenetten_Label_B\2040\AllFlow\mut_UitlegGlTb\Gebruiker.csv</t>
  </si>
  <si>
    <t>Run4Combi_2016_Warmtenetten_Label_B\2040\AllFlow\mut_UitlegUtil\Eigenaar.csv</t>
  </si>
  <si>
    <t>Run4Combi_2016_Warmtenetten_Label_B\2040\AllFlow\mut_UitlegUtil\Gebruiker.csv</t>
  </si>
  <si>
    <t>Run4Combi_2016_Warmtenetten_Label_B\2040\AllFlow\mut_UitlegWoning\Eigenaar.csv</t>
  </si>
  <si>
    <t>Run4Combi_2016_Warmtenetten_Label_B\2040\AllFlow\mut_UitlegWoning\Gebruiker.csv</t>
  </si>
  <si>
    <t>Run4Combi_2016_Warmtenetten_Label_B\2040\AllFlow\mut_Utiliteit\Eigenaar.csv</t>
  </si>
  <si>
    <t>Run4Combi_2016_Warmtenetten_Label_B\2040\AllFlow\mut_Utiliteit\Gebruiker.csv</t>
  </si>
  <si>
    <t>Run4Combi_2016_Warmtenetten_Label_B\2040\AllFlow\mut_Woning\Eigenaar.csv</t>
  </si>
  <si>
    <t>Run4Combi_2016_Warmtenetten_Label_B\2040\AllFlow\mut_Woning\Gebruiker.csv</t>
  </si>
  <si>
    <t>Run4Combi_2016_Warmtenetten_Label_B\2050\AllFlow\mut_Glastuinbouw\Eigenaar.csv</t>
  </si>
  <si>
    <t>Run4Combi_2016_Warmtenetten_Label_B\2050\AllFlow\mut_Glastuinbouw\Gebruiker.csv</t>
  </si>
  <si>
    <t>Run4Combi_2016_Warmtenetten_Label_B\2050\AllFlow\mut_UitlegGlTb\Eigenaar.csv</t>
  </si>
  <si>
    <t>Run4Combi_2016_Warmtenetten_Label_B\2050\AllFlow\mut_UitlegGlTb\Gebruiker.csv</t>
  </si>
  <si>
    <t>Run4Combi_2016_Warmtenetten_Label_B\2050\AllFlow\mut_UitlegUtil\Eigenaar.csv</t>
  </si>
  <si>
    <t>Run4Combi_2016_Warmtenetten_Label_B\2050\AllFlow\mut_UitlegUtil\Gebruiker.csv</t>
  </si>
  <si>
    <t>Run4Combi_2016_Warmtenetten_Label_B\2050\AllFlow\mut_UitlegWoning\Eigenaar.csv</t>
  </si>
  <si>
    <t>Run4Combi_2016_Warmtenetten_Label_B\2050\AllFlow\mut_UitlegWoning\Gebruiker.csv</t>
  </si>
  <si>
    <t>Run4Combi_2016_Warmtenetten_Label_B\2050\AllFlow\mut_Utiliteit\Eigenaar.csv</t>
  </si>
  <si>
    <t>Run4Combi_2016_Warmtenetten_Label_B\2050\AllFlow\mut_Utiliteit\Gebruiker.csv</t>
  </si>
  <si>
    <t>Run4Combi_2016_Warmtenetten_Label_B\2050\AllFlow\mut_Woning\Eigenaar.csv</t>
  </si>
  <si>
    <t>Run4Combi_2016_Warmtenetten_Label_B\2050\AllFlow\mut_Woning\Gebruiker.csv</t>
  </si>
  <si>
    <t>Run4Combi_2016_Besparen_Label_B\2010\AllFlow\mut_Glastuinbouw\Eigenaar.csv</t>
  </si>
  <si>
    <t>Run4Combi_2016_Besparen_Label_B\2010\AllFlow\mut_Glastuinbouw\Gebruiker.csv</t>
  </si>
  <si>
    <t>Run4Combi_2016_Besparen_Label_B\2010\AllFlow\mut_UitlegGlTb\Eigenaar.csv</t>
  </si>
  <si>
    <t>Run4Combi_2016_Besparen_Label_B\2010\AllFlow\mut_UitlegGlTb\Gebruiker.csv</t>
  </si>
  <si>
    <t>Run4Combi_2016_Besparen_Label_B\2010\AllFlow\mut_UitlegUtil\Eigenaar.csv</t>
  </si>
  <si>
    <t>Run4Combi_2016_Besparen_Label_B\2010\AllFlow\mut_UitlegUtil\Gebruiker.csv</t>
  </si>
  <si>
    <t>Run4Combi_2016_Besparen_Label_B\2010\AllFlow\mut_UitlegWoning\Eigenaar.csv</t>
  </si>
  <si>
    <t>Run4Combi_2016_Besparen_Label_B\2010\AllFlow\mut_UitlegWoning\Gebruiker.csv</t>
  </si>
  <si>
    <t>Run4Combi_2016_Besparen_Label_B\2010\AllFlow\mut_Utiliteit\Eigenaar.csv</t>
  </si>
  <si>
    <t>Run4Combi_2016_Besparen_Label_B\2010\AllFlow\mut_Utiliteit\Gebruiker.csv</t>
  </si>
  <si>
    <t>Run4Combi_2016_Besparen_Label_B\2010\AllFlow\mut_Woning\Eigenaar.csv</t>
  </si>
  <si>
    <t>Run4Combi_2016_Besparen_Label_B\2010\AllFlow\mut_Woning\Gebruiker.csv</t>
  </si>
  <si>
    <t>Run4Combi_2016_Besparen_Label_B\2020\AllFlow\mut_Glastuinbouw\Eigenaar.csv</t>
  </si>
  <si>
    <t>Run4Combi_2016_Besparen_Label_B\2020\AllFlow\mut_Glastuinbouw\Gebruiker.csv</t>
  </si>
  <si>
    <t>Run4Combi_2016_Besparen_Label_B\2020\AllFlow\mut_UitlegGlTb\Eigenaar.csv</t>
  </si>
  <si>
    <t>Run4Combi_2016_Besparen_Label_B\2020\AllFlow\mut_UitlegGlTb\Gebruiker.csv</t>
  </si>
  <si>
    <t>Run4Combi_2016_Besparen_Label_B\2020\AllFlow\mut_UitlegUtil\Eigenaar.csv</t>
  </si>
  <si>
    <t>Run4Combi_2016_Besparen_Label_B\2020\AllFlow\mut_UitlegUtil\Gebruiker.csv</t>
  </si>
  <si>
    <t>Run4Combi_2016_Besparen_Label_B\2020\AllFlow\mut_UitlegWoning\Eigenaar.csv</t>
  </si>
  <si>
    <t>Run4Combi_2016_Besparen_Label_B\2020\AllFlow\mut_UitlegWoning\Gebruiker.csv</t>
  </si>
  <si>
    <t>Run4Combi_2016_Besparen_Label_B\2020\AllFlow\mut_Utiliteit\Eigenaar.csv</t>
  </si>
  <si>
    <t>Run4Combi_2016_Besparen_Label_B\2020\AllFlow\mut_Utiliteit\Gebruiker.csv</t>
  </si>
  <si>
    <t>Run4Combi_2016_Besparen_Label_B\2020\AllFlow\mut_Woning\Eigenaar.csv</t>
  </si>
  <si>
    <t>Run4Combi_2016_Besparen_Label_B\2020\AllFlow\mut_Woning\Gebruiker.csv</t>
  </si>
  <si>
    <t>Run4Combi_2016_Besparen_Label_B\2030\AllFlow\mut_Glastuinbouw\Eigenaar.csv</t>
  </si>
  <si>
    <t>Run4Combi_2016_Besparen_Label_B\2030\AllFlow\mut_Glastuinbouw\Gebruiker.csv</t>
  </si>
  <si>
    <t>Run4Combi_2016_Besparen_Label_B\2030\AllFlow\mut_UitlegGlTb\Eigenaar.csv</t>
  </si>
  <si>
    <t>Run4Combi_2016_Besparen_Label_B\2030\AllFlow\mut_UitlegGlTb\Gebruiker.csv</t>
  </si>
  <si>
    <t>Run4Combi_2016_Besparen_Label_B\2030\AllFlow\mut_UitlegUtil\Eigenaar.csv</t>
  </si>
  <si>
    <t>Run4Combi_2016_Besparen_Label_B\2030\AllFlow\mut_UitlegUtil\Gebruiker.csv</t>
  </si>
  <si>
    <t>Run4Combi_2016_Besparen_Label_B\2030\AllFlow\mut_UitlegWoning\Eigenaar.csv</t>
  </si>
  <si>
    <t>Run4Combi_2016_Besparen_Label_B\2030\AllFlow\mut_UitlegWoning\Gebruiker.csv</t>
  </si>
  <si>
    <t>Run4Combi_2016_Besparen_Label_B\2030\AllFlow\mut_Utiliteit\Eigenaar.csv</t>
  </si>
  <si>
    <t>Run4Combi_2016_Besparen_Label_B\2030\AllFlow\mut_Utiliteit\Gebruiker.csv</t>
  </si>
  <si>
    <t>Run4Combi_2016_Besparen_Label_B\2030\AllFlow\mut_Woning\Eigenaar.csv</t>
  </si>
  <si>
    <t>Run4Combi_2016_Besparen_Label_B\2030\AllFlow\mut_Woning\Gebruiker.csv</t>
  </si>
  <si>
    <t>Run4Combi_2016_Besparen_Label_B\2040\AllFlow\mut_Glastuinbouw\Eigenaar.csv</t>
  </si>
  <si>
    <t>Run4Combi_2016_Besparen_Label_B\2040\AllFlow\mut_Glastuinbouw\Gebruiker.csv</t>
  </si>
  <si>
    <t>Run4Combi_2016_Besparen_Label_B\2040\AllFlow\mut_UitlegGlTb\Eigenaar.csv</t>
  </si>
  <si>
    <t>Run4Combi_2016_Besparen_Label_B\2040\AllFlow\mut_UitlegGlTb\Gebruiker.csv</t>
  </si>
  <si>
    <t>Run4Combi_2016_Besparen_Label_B\2040\AllFlow\mut_UitlegUtil\Eigenaar.csv</t>
  </si>
  <si>
    <t>Run4Combi_2016_Besparen_Label_B\2040\AllFlow\mut_UitlegUtil\Gebruiker.csv</t>
  </si>
  <si>
    <t>Run4Combi_2016_Besparen_Label_B\2040\AllFlow\mut_UitlegWoning\Eigenaar.csv</t>
  </si>
  <si>
    <t>Run4Combi_2016_Besparen_Label_B\2040\AllFlow\mut_UitlegWoning\Gebruiker.csv</t>
  </si>
  <si>
    <t>Run4Combi_2016_Besparen_Label_B\2040\AllFlow\mut_Utiliteit\Eigenaar.csv</t>
  </si>
  <si>
    <t>Run4Combi_2016_Besparen_Label_B\2040\AllFlow\mut_Utiliteit\Gebruiker.csv</t>
  </si>
  <si>
    <t>Run4Combi_2016_Besparen_Label_B\2040\AllFlow\mut_Woning\Eigenaar.csv</t>
  </si>
  <si>
    <t>Run4Combi_2016_Besparen_Label_B\2040\AllFlow\mut_Woning\Gebruiker.csv</t>
  </si>
  <si>
    <t>Run4Combi_2016_Besparen_Label_B\2050\AllFlow\mut_Glastuinbouw\Eigenaar.csv</t>
  </si>
  <si>
    <t>Run4Combi_2016_Besparen_Label_B\2050\AllFlow\mut_Glastuinbouw\Gebruiker.csv</t>
  </si>
  <si>
    <t>Run4Combi_2016_Besparen_Label_B\2050\AllFlow\mut_UitlegGlTb\Eigenaar.csv</t>
  </si>
  <si>
    <t>Run4Combi_2016_Besparen_Label_B\2050\AllFlow\mut_UitlegGlTb\Gebruiker.csv</t>
  </si>
  <si>
    <t>Run4Combi_2016_Besparen_Label_B\2050\AllFlow\mut_UitlegUtil\Eigenaar.csv</t>
  </si>
  <si>
    <t>Run4Combi_2016_Besparen_Label_B\2050\AllFlow\mut_UitlegUtil\Gebruiker.csv</t>
  </si>
  <si>
    <t>Run4Combi_2016_Besparen_Label_B\2050\AllFlow\mut_UitlegWoning\Eigenaar.csv</t>
  </si>
  <si>
    <t>Run4Combi_2016_Besparen_Label_B\2050\AllFlow\mut_UitlegWoning\Gebruiker.csv</t>
  </si>
  <si>
    <t>Run4Combi_2016_Besparen_Label_B\2050\AllFlow\mut_Utiliteit\Eigenaar.csv</t>
  </si>
  <si>
    <t>Run4Combi_2016_Besparen_Label_B\2050\AllFlow\mut_Utiliteit\Gebruiker.csv</t>
  </si>
  <si>
    <t>Run4Combi_2016_Besparen_Label_B\2050\AllFlow\mut_Woning\Eigenaar.csv</t>
  </si>
  <si>
    <t>Run4Combi_2016_Besparen_Label_B\2050\AllFlow\mut_Woning\Gebruiker.csv</t>
  </si>
  <si>
    <t>Run4Combi_2016_Besparen_Label_Aplus\2010\AllFlow\mut_Glastuinbouw\Eigenaar.csv</t>
  </si>
  <si>
    <t>Run4Combi_2016_Besparen_Label_Aplus\2010\AllFlow\mut_Glastuinbouw\Gebruiker.csv</t>
  </si>
  <si>
    <t>Run4Combi_2016_Besparen_Label_Aplus\2010\AllFlow\mut_UitlegGlTb\Eigenaar.csv</t>
  </si>
  <si>
    <t>Run4Combi_2016_Besparen_Label_Aplus\2010\AllFlow\mut_UitlegGlTb\Gebruiker.csv</t>
  </si>
  <si>
    <t>Run4Combi_2016_Besparen_Label_Aplus\2010\AllFlow\mut_UitlegUtil\Eigenaar.csv</t>
  </si>
  <si>
    <t>Run4Combi_2016_Besparen_Label_Aplus\2010\AllFlow\mut_UitlegUtil\Gebruiker.csv</t>
  </si>
  <si>
    <t>Run4Combi_2016_Besparen_Label_Aplus\2010\AllFlow\mut_UitlegWoning\Eigenaar.csv</t>
  </si>
  <si>
    <t>Run4Combi_2016_Besparen_Label_Aplus\2010\AllFlow\mut_UitlegWoning\Gebruiker.csv</t>
  </si>
  <si>
    <t>Run4Combi_2016_Besparen_Label_Aplus\2010\AllFlow\mut_Utiliteit\Eigenaar.csv</t>
  </si>
  <si>
    <t>Run4Combi_2016_Besparen_Label_Aplus\2010\AllFlow\mut_Utiliteit\Gebruiker.csv</t>
  </si>
  <si>
    <t>Run4Combi_2016_Besparen_Label_Aplus\2010\AllFlow\mut_Woning\Eigenaar.csv</t>
  </si>
  <si>
    <t>Run4Combi_2016_Besparen_Label_Aplus\2010\AllFlow\mut_Woning\Gebruiker.csv</t>
  </si>
  <si>
    <t>Run4Combi_2016_Besparen_Label_Aplus\2020\AllFlow\mut_Glastuinbouw\Eigenaar.csv</t>
  </si>
  <si>
    <t>Run4Combi_2016_Besparen_Label_Aplus\2020\AllFlow\mut_Glastuinbouw\Gebruiker.csv</t>
  </si>
  <si>
    <t>Run4Combi_2016_Besparen_Label_Aplus\2020\AllFlow\mut_UitlegGlTb\Eigenaar.csv</t>
  </si>
  <si>
    <t>Run4Combi_2016_Besparen_Label_Aplus\2020\AllFlow\mut_UitlegGlTb\Gebruiker.csv</t>
  </si>
  <si>
    <t>Run4Combi_2016_Besparen_Label_Aplus\2020\AllFlow\mut_UitlegUtil\Eigenaar.csv</t>
  </si>
  <si>
    <t>Run4Combi_2016_Besparen_Label_Aplus\2020\AllFlow\mut_UitlegUtil\Gebruiker.csv</t>
  </si>
  <si>
    <t>Run4Combi_2016_Besparen_Label_Aplus\2020\AllFlow\mut_UitlegWoning\Eigenaar.csv</t>
  </si>
  <si>
    <t>Run4Combi_2016_Besparen_Label_Aplus\2020\AllFlow\mut_UitlegWoning\Gebruiker.csv</t>
  </si>
  <si>
    <t>Run4Combi_2016_Besparen_Label_Aplus\2020\AllFlow\mut_Utiliteit\Eigenaar.csv</t>
  </si>
  <si>
    <t>Run4Combi_2016_Besparen_Label_Aplus\2020\AllFlow\mut_Utiliteit\Gebruiker.csv</t>
  </si>
  <si>
    <t>Run4Combi_2016_Besparen_Label_Aplus\2020\AllFlow\mut_Woning\Eigenaar.csv</t>
  </si>
  <si>
    <t>Run4Combi_2016_Besparen_Label_Aplus\2020\AllFlow\mut_Woning\Gebruiker.csv</t>
  </si>
  <si>
    <t>Run4Combi_2016_Besparen_Label_Aplus\2030\AllFlow\mut_Glastuinbouw\Eigenaar.csv</t>
  </si>
  <si>
    <t>Run4Combi_2016_Besparen_Label_Aplus\2030\AllFlow\mut_Glastuinbouw\Gebruiker.csv</t>
  </si>
  <si>
    <t>Run4Combi_2016_Besparen_Label_Aplus\2030\AllFlow\mut_UitlegGlTb\Eigenaar.csv</t>
  </si>
  <si>
    <t>Run4Combi_2016_Besparen_Label_Aplus\2030\AllFlow\mut_UitlegGlTb\Gebruiker.csv</t>
  </si>
  <si>
    <t>Run4Combi_2016_Besparen_Label_Aplus\2030\AllFlow\mut_UitlegUtil\Eigenaar.csv</t>
  </si>
  <si>
    <t>Run4Combi_2016_Besparen_Label_Aplus\2030\AllFlow\mut_UitlegUtil\Gebruiker.csv</t>
  </si>
  <si>
    <t>Run4Combi_2016_Besparen_Label_Aplus\2030\AllFlow\mut_UitlegWoning\Eigenaar.csv</t>
  </si>
  <si>
    <t>Run4Combi_2016_Besparen_Label_Aplus\2030\AllFlow\mut_UitlegWoning\Gebruiker.csv</t>
  </si>
  <si>
    <t>Run4Combi_2016_Besparen_Label_Aplus\2030\AllFlow\mut_Utiliteit\Eigenaar.csv</t>
  </si>
  <si>
    <t>Run4Combi_2016_Besparen_Label_Aplus\2030\AllFlow\mut_Utiliteit\Gebruiker.csv</t>
  </si>
  <si>
    <t>Run4Combi_2016_Besparen_Label_Aplus\2030\AllFlow\mut_Woning\Eigenaar.csv</t>
  </si>
  <si>
    <t>Run4Combi_2016_Besparen_Label_Aplus\2030\AllFlow\mut_Woning\Gebruiker.csv</t>
  </si>
  <si>
    <t>Run4Combi_2016_Besparen_Label_Aplus\2040\AllFlow\mut_Glastuinbouw\Eigenaar.csv</t>
  </si>
  <si>
    <t>Run4Combi_2016_Besparen_Label_Aplus\2040\AllFlow\mut_Glastuinbouw\Gebruiker.csv</t>
  </si>
  <si>
    <t>Run4Combi_2016_Besparen_Label_Aplus\2040\AllFlow\mut_UitlegGlTb\Eigenaar.csv</t>
  </si>
  <si>
    <t>Run4Combi_2016_Besparen_Label_Aplus\2040\AllFlow\mut_UitlegGlTb\Gebruiker.csv</t>
  </si>
  <si>
    <t>Run4Combi_2016_Besparen_Label_Aplus\2040\AllFlow\mut_UitlegUtil\Eigenaar.csv</t>
  </si>
  <si>
    <t>Run4Combi_2016_Besparen_Label_Aplus\2040\AllFlow\mut_UitlegUtil\Gebruiker.csv</t>
  </si>
  <si>
    <t>Run4Combi_2016_Besparen_Label_Aplus\2040\AllFlow\mut_UitlegWoning\Eigenaar.csv</t>
  </si>
  <si>
    <t>Run4Combi_2016_Besparen_Label_Aplus\2040\AllFlow\mut_UitlegWoning\Gebruiker.csv</t>
  </si>
  <si>
    <t>Run4Combi_2016_Besparen_Label_Aplus\2040\AllFlow\mut_Utiliteit\Eigenaar.csv</t>
  </si>
  <si>
    <t>Run4Combi_2016_Besparen_Label_Aplus\2040\AllFlow\mut_Utiliteit\Gebruiker.csv</t>
  </si>
  <si>
    <t>Run4Combi_2016_Besparen_Label_Aplus\2040\AllFlow\mut_Woning\Eigenaar.csv</t>
  </si>
  <si>
    <t>Run4Combi_2016_Besparen_Label_Aplus\2040\AllFlow\mut_Woning\Gebruiker.csv</t>
  </si>
  <si>
    <t>Run4Combi_2016_Besparen_Label_Aplus\2050\AllFlow\mut_Glastuinbouw\Eigenaar.csv</t>
  </si>
  <si>
    <t>Run4Combi_2016_Besparen_Label_Aplus\2050\AllFlow\mut_Glastuinbouw\Gebruiker.csv</t>
  </si>
  <si>
    <t>Run4Combi_2016_Besparen_Label_Aplus\2050\AllFlow\mut_UitlegGlTb\Eigenaar.csv</t>
  </si>
  <si>
    <t>Run4Combi_2016_Besparen_Label_Aplus\2050\AllFlow\mut_UitlegGlTb\Gebruiker.csv</t>
  </si>
  <si>
    <t>Run4Combi_2016_Besparen_Label_Aplus\2050\AllFlow\mut_UitlegUtil\Eigenaar.csv</t>
  </si>
  <si>
    <t>Run4Combi_2016_Besparen_Label_Aplus\2050\AllFlow\mut_UitlegUtil\Gebruiker.csv</t>
  </si>
  <si>
    <t>Run4Combi_2016_Besparen_Label_Aplus\2050\AllFlow\mut_UitlegWoning\Eigenaar.csv</t>
  </si>
  <si>
    <t>Run4Combi_2016_Besparen_Label_Aplus\2050\AllFlow\mut_UitlegWoning\Gebruiker.csv</t>
  </si>
  <si>
    <t>Run4Combi_2016_Besparen_Label_Aplus\2050\AllFlow\mut_Utiliteit\Eigenaar.csv</t>
  </si>
  <si>
    <t>Run4Combi_2016_Besparen_Label_Aplus\2050\AllFlow\mut_Utiliteit\Gebruiker.csv</t>
  </si>
  <si>
    <t>Run4Combi_2016_Besparen_Label_Aplus\2050\AllFlow\mut_Woning\Eigenaar.csv</t>
  </si>
  <si>
    <t>Run4Combi_2016_Besparen_Label_Aplus\2050\AllFlow\mut_Woning\Gebruiker.csv</t>
  </si>
  <si>
    <t>Run4Combi_2016_Besparen_Label_Aplus_eWP\2010\AllFlow\mut_Glastuinbouw\Eigenaar.csv</t>
  </si>
  <si>
    <t>Run4Combi_2016_Besparen_Label_Aplus_eWP\2010\AllFlow\mut_Glastuinbouw\Gebruiker.csv</t>
  </si>
  <si>
    <t>Run4Combi_2016_Besparen_Label_Aplus_eWP\2010\AllFlow\mut_UitlegGlTb\Eigenaar.csv</t>
  </si>
  <si>
    <t>Run4Combi_2016_Besparen_Label_Aplus_eWP\2010\AllFlow\mut_UitlegGlTb\Gebruiker.csv</t>
  </si>
  <si>
    <t>Run4Combi_2016_Besparen_Label_Aplus_eWP\2010\AllFlow\mut_UitlegUtil\Eigenaar.csv</t>
  </si>
  <si>
    <t>Run4Combi_2016_Besparen_Label_Aplus_eWP\2010\AllFlow\mut_UitlegUtil\Gebruiker.csv</t>
  </si>
  <si>
    <t>Run4Combi_2016_Besparen_Label_Aplus_eWP\2010\AllFlow\mut_UitlegWoning\Eigenaar.csv</t>
  </si>
  <si>
    <t>Run4Combi_2016_Besparen_Label_Aplus_eWP\2010\AllFlow\mut_UitlegWoning\Gebruiker.csv</t>
  </si>
  <si>
    <t>Run4Combi_2016_Besparen_Label_Aplus_eWP\2010\AllFlow\mut_Utiliteit\Eigenaar.csv</t>
  </si>
  <si>
    <t>Run4Combi_2016_Besparen_Label_Aplus_eWP\2010\AllFlow\mut_Utiliteit\Gebruiker.csv</t>
  </si>
  <si>
    <t>Run4Combi_2016_Besparen_Label_Aplus_eWP\2010\AllFlow\mut_Woning\Eigenaar.csv</t>
  </si>
  <si>
    <t>Run4Combi_2016_Besparen_Label_Aplus_eWP\2010\AllFlow\mut_Woning\Gebruiker.csv</t>
  </si>
  <si>
    <t>Run4Combi_2016_Besparen_Label_Aplus_eWP\2020\AllFlow\mut_Glastuinbouw\Eigenaar.csv</t>
  </si>
  <si>
    <t>Run4Combi_2016_Besparen_Label_Aplus_eWP\2020\AllFlow\mut_Glastuinbouw\Gebruiker.csv</t>
  </si>
  <si>
    <t>Run4Combi_2016_Besparen_Label_Aplus_eWP\2020\AllFlow\mut_UitlegGlTb\Eigenaar.csv</t>
  </si>
  <si>
    <t>Run4Combi_2016_Besparen_Label_Aplus_eWP\2020\AllFlow\mut_UitlegGlTb\Gebruiker.csv</t>
  </si>
  <si>
    <t>Run4Combi_2016_Besparen_Label_Aplus_eWP\2020\AllFlow\mut_UitlegUtil\Eigenaar.csv</t>
  </si>
  <si>
    <t>Run4Combi_2016_Besparen_Label_Aplus_eWP\2020\AllFlow\mut_UitlegUtil\Gebruiker.csv</t>
  </si>
  <si>
    <t>Run4Combi_2016_Besparen_Label_Aplus_eWP\2020\AllFlow\mut_UitlegWoning\Eigenaar.csv</t>
  </si>
  <si>
    <t>Run4Combi_2016_Besparen_Label_Aplus_eWP\2020\AllFlow\mut_UitlegWoning\Gebruiker.csv</t>
  </si>
  <si>
    <t>Run4Combi_2016_Besparen_Label_Aplus_eWP\2020\AllFlow\mut_Utiliteit\Eigenaar.csv</t>
  </si>
  <si>
    <t>Run4Combi_2016_Besparen_Label_Aplus_eWP\2020\AllFlow\mut_Utiliteit\Gebruiker.csv</t>
  </si>
  <si>
    <t>Run4Combi_2016_Besparen_Label_Aplus_eWP\2020\AllFlow\mut_Woning\Eigenaar.csv</t>
  </si>
  <si>
    <t>Run4Combi_2016_Besparen_Label_Aplus_eWP\2020\AllFlow\mut_Woning\Gebruiker.csv</t>
  </si>
  <si>
    <t>Run4Combi_2016_Besparen_Label_Aplus_eWP\2030\AllFlow\mut_Glastuinbouw\Eigenaar.csv</t>
  </si>
  <si>
    <t>Run4Combi_2016_Besparen_Label_Aplus_eWP\2030\AllFlow\mut_Glastuinbouw\Gebruiker.csv</t>
  </si>
  <si>
    <t>Run4Combi_2016_Besparen_Label_Aplus_eWP\2030\AllFlow\mut_UitlegGlTb\Eigenaar.csv</t>
  </si>
  <si>
    <t>Run4Combi_2016_Besparen_Label_Aplus_eWP\2030\AllFlow\mut_UitlegGlTb\Gebruiker.csv</t>
  </si>
  <si>
    <t>Run4Combi_2016_Besparen_Label_Aplus_eWP\2030\AllFlow\mut_UitlegUtil\Eigenaar.csv</t>
  </si>
  <si>
    <t>Run4Combi_2016_Besparen_Label_Aplus_eWP\2030\AllFlow\mut_UitlegUtil\Gebruiker.csv</t>
  </si>
  <si>
    <t>Run4Combi_2016_Besparen_Label_Aplus_eWP\2030\AllFlow\mut_UitlegWoning\Eigenaar.csv</t>
  </si>
  <si>
    <t>Run4Combi_2016_Besparen_Label_Aplus_eWP\2030\AllFlow\mut_UitlegWoning\Gebruiker.csv</t>
  </si>
  <si>
    <t>Run4Combi_2016_Besparen_Label_Aplus_eWP\2030\AllFlow\mut_Utiliteit\Eigenaar.csv</t>
  </si>
  <si>
    <t>Run4Combi_2016_Besparen_Label_Aplus_eWP\2030\AllFlow\mut_Utiliteit\Gebruiker.csv</t>
  </si>
  <si>
    <t>Run4Combi_2016_Besparen_Label_Aplus_eWP\2030\AllFlow\mut_Woning\Eigenaar.csv</t>
  </si>
  <si>
    <t>Run4Combi_2016_Besparen_Label_Aplus_eWP\2030\AllFlow\mut_Woning\Gebruiker.csv</t>
  </si>
  <si>
    <t>Run4Combi_2016_Besparen_Label_Aplus_eWP\2040\AllFlow\mut_Glastuinbouw\Eigenaar.csv</t>
  </si>
  <si>
    <t>Run4Combi_2016_Besparen_Label_Aplus_eWP\2040\AllFlow\mut_Glastuinbouw\Gebruiker.csv</t>
  </si>
  <si>
    <t>Run4Combi_2016_Besparen_Label_Aplus_eWP\2040\AllFlow\mut_UitlegGlTb\Eigenaar.csv</t>
  </si>
  <si>
    <t>Run4Combi_2016_Besparen_Label_Aplus_eWP\2040\AllFlow\mut_UitlegGlTb\Gebruiker.csv</t>
  </si>
  <si>
    <t>Run4Combi_2016_Besparen_Label_Aplus_eWP\2040\AllFlow\mut_UitlegUtil\Eigenaar.csv</t>
  </si>
  <si>
    <t>Run4Combi_2016_Besparen_Label_Aplus_eWP\2040\AllFlow\mut_UitlegUtil\Gebruiker.csv</t>
  </si>
  <si>
    <t>Run4Combi_2016_Besparen_Label_Aplus_eWP\2040\AllFlow\mut_UitlegWoning\Eigenaar.csv</t>
  </si>
  <si>
    <t>Run4Combi_2016_Besparen_Label_Aplus_eWP\2040\AllFlow\mut_UitlegWoning\Gebruiker.csv</t>
  </si>
  <si>
    <t>Run4Combi_2016_Besparen_Label_Aplus_eWP\2040\AllFlow\mut_Utiliteit\Eigenaar.csv</t>
  </si>
  <si>
    <t>Run4Combi_2016_Besparen_Label_Aplus_eWP\2040\AllFlow\mut_Utiliteit\Gebruiker.csv</t>
  </si>
  <si>
    <t>Run4Combi_2016_Besparen_Label_Aplus_eWP\2040\AllFlow\mut_Woning\Eigenaar.csv</t>
  </si>
  <si>
    <t>Run4Combi_2016_Besparen_Label_Aplus_eWP\2040\AllFlow\mut_Woning\Gebruiker.csv</t>
  </si>
  <si>
    <t>Run4Combi_2016_Besparen_Label_Aplus_eWP\2050\AllFlow\mut_Glastuinbouw\Eigenaar.csv</t>
  </si>
  <si>
    <t>Run4Combi_2016_Besparen_Label_Aplus_eWP\2050\AllFlow\mut_Glastuinbouw\Gebruiker.csv</t>
  </si>
  <si>
    <t>Run4Combi_2016_Besparen_Label_Aplus_eWP\2050\AllFlow\mut_UitlegGlTb\Eigenaar.csv</t>
  </si>
  <si>
    <t>Run4Combi_2016_Besparen_Label_Aplus_eWP\2050\AllFlow\mut_UitlegGlTb\Gebruiker.csv</t>
  </si>
  <si>
    <t>Run4Combi_2016_Besparen_Label_Aplus_eWP\2050\AllFlow\mut_UitlegUtil\Eigenaar.csv</t>
  </si>
  <si>
    <t>Run4Combi_2016_Besparen_Label_Aplus_eWP\2050\AllFlow\mut_UitlegUtil\Gebruiker.csv</t>
  </si>
  <si>
    <t>Run4Combi_2016_Besparen_Label_Aplus_eWP\2050\AllFlow\mut_UitlegWoning\Eigenaar.csv</t>
  </si>
  <si>
    <t>Run4Combi_2016_Besparen_Label_Aplus_eWP\2050\AllFlow\mut_UitlegWoning\Gebruiker.csv</t>
  </si>
  <si>
    <t>Run4Combi_2016_Besparen_Label_Aplus_eWP\2050\AllFlow\mut_Utiliteit\Eigenaar.csv</t>
  </si>
  <si>
    <t>Run4Combi_2016_Besparen_Label_Aplus_eWP\2050\AllFlow\mut_Utiliteit\Gebruiker.csv</t>
  </si>
  <si>
    <t>Run4Combi_2016_Besparen_Label_Aplus_eWP\2050\AllFlow\mut_Woning\Eigenaar.csv</t>
  </si>
  <si>
    <t>Run4Combi_2016_Besparen_Label_Aplus_eWP\2050\AllFlow\mut_Woning\Gebruiker.csv</t>
  </si>
  <si>
    <t>Beschrijving plakstappen voor modelresultaten</t>
  </si>
  <si>
    <t xml:space="preserve">Om te komen tot snel te interpreteren grafieken voor het grootboek is deze Excel file opgezet. Hierbij moeten de modelresultaten in de sheet 'Modelresultaten' worden ingeplakt. </t>
  </si>
  <si>
    <t>De stappen om dit te doen worden hier beschreven:</t>
  </si>
  <si>
    <t>Ten eerste worden de modelresultaten voor de volgende actoren ingeplakt: Woningeigenaren, Woninggebruikers, Utiliteitseigenaren, Utiliteitsgebruikers, Glastuinbouweigenaren en Glastuinbouwgebruikers.</t>
  </si>
  <si>
    <t>Deze worden apart weggeschreven binnen Vesta en deze moeten daarom ook apart ingeplakt worden. Verder wordt hierbij onderscheid gemaakt naar bestaande bouw en nieuwbouw (Uitleg).</t>
  </si>
  <si>
    <t>De data hiervoor is te vinden in de Excel file "all_mut_tables_gebouw", welke een resultaat is van de Merge file.</t>
  </si>
  <si>
    <t>De data voor het eerste scenario begint bij rij 1, voor het tweede scenario bij rij 1616, derde scenario bij rij 3231, vierde scenario bij 4846 en het vijfde scenario bij rij 6461.</t>
  </si>
  <si>
    <t>Hierbij moet goed worden opgelet op de volgorde van inplakken (welke manueel moet gebeuren), omdat de volgorde van inplakken ook terug komt in de volgorde van de grafieken.</t>
  </si>
  <si>
    <t>Daarnaast moet de data voor deze actoren worden ingeplakt in kolom D.</t>
  </si>
  <si>
    <t>Wanneer dit gedaan is, dan is de scenariovolgorde bekend voor het inplakken van de overige actoren.</t>
  </si>
  <si>
    <t>De data hiervoor is te vinden in de Excel file ""all_mut_tables"", welke een resultaat is van de Merge file."</t>
  </si>
  <si>
    <t>Hier worden dan dezelfde stappen aangehouden als hierboven, alleen het aantal rijen dat moet worden ingepakt is een stuk groter.</t>
  </si>
  <si>
    <t xml:space="preserve">De stappen zijn nu als volgt: Scenario 1 start op rij 1, scenario 2 start op rij 4676, scenario 3 start op rij 9351, scenario 4 start op rij 14026 en scenario 5 start op rij 18701. </t>
  </si>
  <si>
    <t>Daarnaast moet de data voor deze actoren worden ingeplakt in kolom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</si>
</sst>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0"/>
    <numFmt numFmtId="165" formatCode="_(&quot;€ &quot;* #,##0.00_);_(&quot;€ &quot;* \(#,##0.00\);_(&quot;€ &quot;* \-??_);_(@_)"/>
    <numFmt numFmtId="166" formatCode="_(* #,##0.00_);_(* \(#,##0.00\);_(* \-??_);_(@_)"/>
    <numFmt numFmtId="167" formatCode="0.0"/>
  </numFmts>
  <fonts count="35" x14ac:knownFonts="1">
    <font>
      <sz val="11"/>
      <color theme="1"/>
      <name val="Calibri"/>
      <family val="2"/>
      <scheme val="minor"/>
    </font>
    <font>
      <sz val="11"/>
      <color rgb="FFFF0000"/>
      <name val="Calibri"/>
      <family val="2"/>
      <scheme val="minor"/>
    </font>
    <font>
      <sz val="11"/>
      <color theme="6"/>
      <name val="Calibri"/>
      <family val="2"/>
      <scheme val="minor"/>
    </font>
    <font>
      <b/>
      <sz val="11"/>
      <color theme="1"/>
      <name val="Calibri"/>
      <family val="2"/>
      <scheme val="minor"/>
    </font>
    <font>
      <b/>
      <u/>
      <sz val="16"/>
      <color theme="1"/>
      <name val="Calibri"/>
      <family val="2"/>
      <scheme val="minor"/>
    </font>
    <font>
      <b/>
      <u/>
      <sz val="11"/>
      <color theme="1"/>
      <name val="Calibri"/>
      <family val="2"/>
      <scheme val="minor"/>
    </font>
    <font>
      <b/>
      <u/>
      <sz val="20"/>
      <color theme="1"/>
      <name val="Calibri"/>
      <family val="2"/>
      <scheme val="minor"/>
    </font>
    <font>
      <u/>
      <sz val="11"/>
      <color theme="1"/>
      <name val="Calibri"/>
      <family val="2"/>
      <scheme val="minor"/>
    </font>
    <font>
      <sz val="11"/>
      <color theme="1"/>
      <name val="Calibri"/>
      <family val="2"/>
      <scheme val="minor"/>
    </font>
    <font>
      <i/>
      <sz val="11"/>
      <color theme="1"/>
      <name val="Calibri"/>
      <family val="2"/>
      <scheme val="minor"/>
    </font>
    <font>
      <sz val="10"/>
      <name val="Arial"/>
      <family val="2"/>
    </font>
    <font>
      <sz val="11"/>
      <name val="Arial"/>
      <family val="2"/>
    </font>
    <font>
      <b/>
      <sz val="16"/>
      <color theme="1"/>
      <name val="Calibri"/>
      <family val="2"/>
      <scheme val="minor"/>
    </font>
    <font>
      <u/>
      <sz val="16"/>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color theme="1"/>
      <name val="Trebuchet MS"/>
      <family val="2"/>
    </font>
    <font>
      <sz val="8"/>
      <color theme="1"/>
      <name val="Trebuchet MS"/>
      <family val="2"/>
    </font>
    <font>
      <b/>
      <sz val="11"/>
      <color rgb="FFFF0000"/>
      <name val="Calibri"/>
      <family val="2"/>
      <scheme val="minor"/>
    </font>
    <font>
      <sz val="11"/>
      <name val="Calibri"/>
      <family val="2"/>
      <scheme val="minor"/>
    </font>
    <font>
      <sz val="11"/>
      <color rgb="FF000000"/>
      <name val="Calibri"/>
      <family val="2"/>
    </font>
    <font>
      <sz val="11"/>
      <color rgb="FF000000"/>
      <name val="Calibri"/>
      <family val="2"/>
      <scheme val="minor"/>
    </font>
    <font>
      <b/>
      <sz val="16"/>
      <color rgb="FF000000"/>
      <name val="Calibri"/>
      <family val="2"/>
    </font>
  </fonts>
  <fills count="7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lightUp"/>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5"/>
        <bgColor indexed="64"/>
      </patternFill>
    </fill>
    <fill>
      <patternFill patternType="solid">
        <fgColor theme="6" tint="0.79998168889431442"/>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6" tint="-0.249977111117893"/>
        <bgColor indexed="64"/>
      </patternFill>
    </fill>
    <fill>
      <patternFill patternType="solid">
        <fgColor rgb="FFCCFF66"/>
        <bgColor indexed="64"/>
      </patternFill>
    </fill>
    <fill>
      <patternFill patternType="solid">
        <fgColor rgb="FF00FFFF"/>
        <bgColor indexed="64"/>
      </patternFill>
    </fill>
    <fill>
      <patternFill patternType="solid">
        <fgColor rgb="FFFF9999"/>
        <bgColor indexed="64"/>
      </patternFill>
    </fill>
    <fill>
      <patternFill patternType="solid">
        <fgColor rgb="FFFF5050"/>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6699FF"/>
        <bgColor indexed="64"/>
      </patternFill>
    </fill>
    <fill>
      <patternFill patternType="solid">
        <fgColor theme="7"/>
        <bgColor indexed="64"/>
      </patternFill>
    </fill>
    <fill>
      <patternFill patternType="solid">
        <fgColor theme="0" tint="-0.14999847407452621"/>
        <bgColor indexed="64"/>
      </patternFill>
    </fill>
    <fill>
      <patternFill patternType="solid">
        <fgColor rgb="FFCCCC00"/>
        <bgColor indexed="64"/>
      </patternFill>
    </fill>
    <fill>
      <patternFill patternType="solid">
        <fgColor rgb="FFFFCCFF"/>
        <bgColor indexed="64"/>
      </patternFill>
    </fill>
    <fill>
      <patternFill patternType="solid">
        <fgColor rgb="FF00CCFF"/>
        <bgColor indexed="64"/>
      </patternFill>
    </fill>
    <fill>
      <patternFill patternType="solid">
        <fgColor rgb="FF339966"/>
        <bgColor indexed="64"/>
      </patternFill>
    </fill>
    <fill>
      <patternFill patternType="solid">
        <fgColor rgb="FFFFFFCC"/>
        <bgColor indexed="64"/>
      </patternFill>
    </fill>
    <fill>
      <patternFill patternType="solid">
        <fgColor rgb="FFCCFFFF"/>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rgb="FFFFCCCC"/>
        <bgColor indexed="64"/>
      </patternFill>
    </fill>
    <fill>
      <patternFill patternType="solid">
        <fgColor theme="5" tint="0.39997558519241921"/>
        <bgColor indexed="64"/>
      </patternFill>
    </fill>
    <fill>
      <patternFill patternType="solid">
        <fgColor rgb="FFCCFF99"/>
        <bgColor indexed="64"/>
      </patternFill>
    </fill>
    <fill>
      <patternFill patternType="solid">
        <fgColor rgb="FF00B050"/>
        <bgColor indexed="64"/>
      </patternFill>
    </fill>
    <fill>
      <patternFill patternType="solid">
        <fgColor theme="9"/>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59999389629810485"/>
        <bgColor indexed="64"/>
      </patternFill>
    </fill>
    <fill>
      <patternFill patternType="solid">
        <fgColor theme="9" tint="-0.249977111117893"/>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auto="1"/>
      </bottom>
      <diagonal/>
    </border>
    <border>
      <left/>
      <right/>
      <top style="dashed">
        <color auto="1"/>
      </top>
      <bottom/>
      <diagonal/>
    </border>
    <border>
      <left/>
      <right/>
      <top/>
      <bottom style="dashed">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6">
    <xf numFmtId="0" fontId="0" fillId="0" borderId="0"/>
    <xf numFmtId="0" fontId="10" fillId="0" borderId="0"/>
    <xf numFmtId="165" fontId="10" fillId="0" borderId="0" applyFill="0" applyBorder="0" applyAlignment="0" applyProtection="0"/>
    <xf numFmtId="166" fontId="10" fillId="0" borderId="0" applyFill="0" applyBorder="0" applyAlignment="0" applyProtection="0"/>
    <xf numFmtId="166" fontId="10" fillId="0" borderId="0" applyFill="0" applyBorder="0" applyAlignment="0" applyProtection="0"/>
    <xf numFmtId="0" fontId="10" fillId="0" borderId="0"/>
    <xf numFmtId="0" fontId="11" fillId="0" borderId="0"/>
    <xf numFmtId="9" fontId="10" fillId="0" borderId="0" applyFill="0" applyBorder="0" applyAlignment="0" applyProtection="0"/>
    <xf numFmtId="9" fontId="10" fillId="0" borderId="0" applyFill="0" applyBorder="0" applyAlignment="0" applyProtection="0"/>
    <xf numFmtId="0" fontId="8" fillId="0" borderId="0"/>
    <xf numFmtId="0" fontId="8" fillId="0" borderId="0"/>
    <xf numFmtId="0" fontId="11" fillId="0" borderId="0"/>
    <xf numFmtId="0" fontId="10" fillId="0" borderId="0"/>
    <xf numFmtId="165" fontId="10" fillId="0" borderId="0" applyFill="0" applyBorder="0" applyAlignment="0" applyProtection="0"/>
    <xf numFmtId="165" fontId="10" fillId="0" borderId="0" applyFill="0" applyBorder="0" applyAlignment="0" applyProtection="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34" borderId="0" applyNumberFormat="0" applyBorder="0" applyAlignment="0" applyProtection="0"/>
    <xf numFmtId="0" fontId="19" fillId="35" borderId="0" applyNumberFormat="0" applyBorder="0" applyAlignment="0" applyProtection="0"/>
    <xf numFmtId="0" fontId="20" fillId="36" borderId="0" applyNumberFormat="0" applyBorder="0" applyAlignment="0" applyProtection="0"/>
    <xf numFmtId="0" fontId="21" fillId="37" borderId="9" applyNumberFormat="0" applyAlignment="0" applyProtection="0"/>
    <xf numFmtId="0" fontId="22" fillId="38" borderId="10" applyNumberFormat="0" applyAlignment="0" applyProtection="0"/>
    <xf numFmtId="0" fontId="23" fillId="38" borderId="9" applyNumberFormat="0" applyAlignment="0" applyProtection="0"/>
    <xf numFmtId="0" fontId="24" fillId="0" borderId="11" applyNumberFormat="0" applyFill="0" applyAlignment="0" applyProtection="0"/>
    <xf numFmtId="0" fontId="25" fillId="39" borderId="12" applyNumberFormat="0" applyAlignment="0" applyProtection="0"/>
    <xf numFmtId="0" fontId="1" fillId="0" borderId="0" applyNumberFormat="0" applyFill="0" applyBorder="0" applyAlignment="0" applyProtection="0"/>
    <xf numFmtId="0" fontId="8" fillId="40" borderId="13" applyNumberFormat="0" applyFont="0" applyAlignment="0" applyProtection="0"/>
    <xf numFmtId="0" fontId="26" fillId="0" borderId="0" applyNumberFormat="0" applyFill="0" applyBorder="0" applyAlignment="0" applyProtection="0"/>
    <xf numFmtId="0" fontId="3" fillId="0" borderId="14" applyNumberFormat="0" applyFill="0" applyAlignment="0" applyProtection="0"/>
    <xf numFmtId="0" fontId="27"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27" fillId="44" borderId="0" applyNumberFormat="0" applyBorder="0" applyAlignment="0" applyProtection="0"/>
    <xf numFmtId="0" fontId="27"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27" fillId="48" borderId="0" applyNumberFormat="0" applyBorder="0" applyAlignment="0" applyProtection="0"/>
    <xf numFmtId="0" fontId="27"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27" fillId="52" borderId="0" applyNumberFormat="0" applyBorder="0" applyAlignment="0" applyProtection="0"/>
    <xf numFmtId="0" fontId="27"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27" fillId="56" borderId="0" applyNumberFormat="0" applyBorder="0" applyAlignment="0" applyProtection="0"/>
    <xf numFmtId="0" fontId="27" fillId="57"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27" fillId="60" borderId="0" applyNumberFormat="0" applyBorder="0" applyAlignment="0" applyProtection="0"/>
    <xf numFmtId="0" fontId="27" fillId="61" borderId="0" applyNumberFormat="0" applyBorder="0" applyAlignment="0" applyProtection="0"/>
    <xf numFmtId="0" fontId="8" fillId="62" borderId="0" applyNumberFormat="0" applyBorder="0" applyAlignment="0" applyProtection="0"/>
    <xf numFmtId="0" fontId="8" fillId="63" borderId="0" applyNumberFormat="0" applyBorder="0" applyAlignment="0" applyProtection="0"/>
    <xf numFmtId="0" fontId="27" fillId="64" borderId="0" applyNumberFormat="0" applyBorder="0" applyAlignment="0" applyProtection="0"/>
  </cellStyleXfs>
  <cellXfs count="267">
    <xf numFmtId="0" fontId="0" fillId="0" borderId="0" xfId="0"/>
    <xf numFmtId="0" fontId="0" fillId="0" borderId="0" xfId="0" applyAlignment="1">
      <alignment horizontal="center"/>
    </xf>
    <xf numFmtId="0" fontId="0" fillId="2" borderId="0" xfId="0" applyFill="1"/>
    <xf numFmtId="0" fontId="0" fillId="3" borderId="0" xfId="0" applyFill="1"/>
    <xf numFmtId="0" fontId="4" fillId="0" borderId="0" xfId="0" applyFont="1" applyFill="1"/>
    <xf numFmtId="1" fontId="0" fillId="0" borderId="0" xfId="0" applyNumberFormat="1" applyFill="1" applyAlignment="1">
      <alignment horizontal="center"/>
    </xf>
    <xf numFmtId="0" fontId="3" fillId="0" borderId="0" xfId="0" applyFont="1" applyFill="1"/>
    <xf numFmtId="1" fontId="0" fillId="0" borderId="0" xfId="0" applyNumberFormat="1" applyAlignment="1">
      <alignment horizontal="center"/>
    </xf>
    <xf numFmtId="0" fontId="0" fillId="0" borderId="0" xfId="0" applyFill="1"/>
    <xf numFmtId="0" fontId="3" fillId="0" borderId="0" xfId="0" applyFont="1" applyAlignment="1">
      <alignment horizontal="center"/>
    </xf>
    <xf numFmtId="0" fontId="0" fillId="0" borderId="0" xfId="0" applyBorder="1"/>
    <xf numFmtId="1" fontId="0" fillId="0" borderId="0" xfId="0" applyNumberFormat="1" applyBorder="1" applyAlignment="1">
      <alignment horizontal="center"/>
    </xf>
    <xf numFmtId="0" fontId="5" fillId="0" borderId="0" xfId="0" applyFont="1" applyBorder="1"/>
    <xf numFmtId="0" fontId="0" fillId="0" borderId="1" xfId="0" applyFill="1" applyBorder="1" applyAlignment="1">
      <alignment horizontal="center"/>
    </xf>
    <xf numFmtId="0" fontId="0" fillId="5" borderId="0" xfId="0" applyFill="1"/>
    <xf numFmtId="1" fontId="0" fillId="5" borderId="0" xfId="0" applyNumberFormat="1" applyFill="1"/>
    <xf numFmtId="1" fontId="0" fillId="5" borderId="0" xfId="0" applyNumberFormat="1" applyFill="1" applyAlignment="1">
      <alignment horizontal="center"/>
    </xf>
    <xf numFmtId="0" fontId="0" fillId="6" borderId="0" xfId="0" applyFill="1"/>
    <xf numFmtId="1" fontId="0" fillId="6" borderId="0" xfId="0" applyNumberFormat="1" applyFill="1" applyAlignment="1">
      <alignment horizontal="center"/>
    </xf>
    <xf numFmtId="1" fontId="0" fillId="7" borderId="0" xfId="0" applyNumberFormat="1" applyFill="1" applyAlignment="1">
      <alignment horizontal="center"/>
    </xf>
    <xf numFmtId="0" fontId="0" fillId="7" borderId="0" xfId="0" applyFill="1"/>
    <xf numFmtId="1" fontId="0" fillId="7" borderId="0" xfId="0" applyNumberFormat="1" applyFill="1"/>
    <xf numFmtId="0" fontId="0" fillId="8" borderId="0" xfId="0" applyFill="1"/>
    <xf numFmtId="1" fontId="0" fillId="8" borderId="0" xfId="0" applyNumberFormat="1" applyFill="1"/>
    <xf numFmtId="0" fontId="0" fillId="9" borderId="0" xfId="0" applyFill="1"/>
    <xf numFmtId="0" fontId="0" fillId="10" borderId="0" xfId="0" applyFill="1"/>
    <xf numFmtId="1" fontId="0" fillId="10" borderId="0" xfId="0" applyNumberFormat="1" applyFill="1"/>
    <xf numFmtId="0" fontId="0" fillId="11" borderId="0" xfId="0" applyFill="1"/>
    <xf numFmtId="1" fontId="0" fillId="11" borderId="0" xfId="0" applyNumberFormat="1" applyFill="1" applyAlignment="1">
      <alignment horizontal="center"/>
    </xf>
    <xf numFmtId="0" fontId="0" fillId="12" borderId="0" xfId="0" applyFill="1"/>
    <xf numFmtId="0" fontId="0" fillId="13" borderId="0" xfId="0" applyFill="1"/>
    <xf numFmtId="1" fontId="0" fillId="13" borderId="0" xfId="0" applyNumberFormat="1" applyFill="1"/>
    <xf numFmtId="0" fontId="0" fillId="14" borderId="0" xfId="0" applyFill="1"/>
    <xf numFmtId="1" fontId="0" fillId="14" borderId="0" xfId="0" applyNumberFormat="1" applyFill="1"/>
    <xf numFmtId="0" fontId="0" fillId="15" borderId="0" xfId="0" applyFill="1"/>
    <xf numFmtId="1" fontId="0" fillId="15" borderId="0" xfId="0" applyNumberFormat="1" applyFill="1"/>
    <xf numFmtId="0" fontId="0" fillId="16" borderId="0" xfId="0" applyFill="1"/>
    <xf numFmtId="1" fontId="0" fillId="16" borderId="0" xfId="0" applyNumberFormat="1" applyFill="1"/>
    <xf numFmtId="1" fontId="0" fillId="16" borderId="0" xfId="0" applyNumberFormat="1" applyFill="1" applyAlignment="1">
      <alignment horizontal="center"/>
    </xf>
    <xf numFmtId="1" fontId="0" fillId="17" borderId="0" xfId="0" applyNumberFormat="1" applyFill="1" applyAlignment="1">
      <alignment horizontal="center"/>
    </xf>
    <xf numFmtId="1" fontId="0" fillId="14" borderId="0" xfId="0" applyNumberFormat="1" applyFill="1" applyAlignment="1">
      <alignment horizontal="center"/>
    </xf>
    <xf numFmtId="1" fontId="0" fillId="8" borderId="0" xfId="0" applyNumberFormat="1" applyFill="1" applyAlignment="1">
      <alignment horizontal="center"/>
    </xf>
    <xf numFmtId="1" fontId="0" fillId="0" borderId="0" xfId="0" applyNumberFormat="1" applyFill="1"/>
    <xf numFmtId="0" fontId="0" fillId="18" borderId="0" xfId="0" applyFill="1"/>
    <xf numFmtId="1" fontId="0" fillId="18" borderId="0" xfId="0" applyNumberFormat="1" applyFill="1"/>
    <xf numFmtId="1" fontId="0" fillId="18" borderId="0" xfId="0" applyNumberFormat="1" applyFill="1" applyAlignment="1">
      <alignment horizontal="center"/>
    </xf>
    <xf numFmtId="1" fontId="0" fillId="10" borderId="0" xfId="0" applyNumberFormat="1" applyFill="1" applyAlignment="1">
      <alignment horizontal="center"/>
    </xf>
    <xf numFmtId="0" fontId="0" fillId="19" borderId="0" xfId="0" applyFill="1"/>
    <xf numFmtId="1" fontId="0" fillId="19" borderId="0" xfId="0" applyNumberFormat="1" applyFill="1"/>
    <xf numFmtId="1" fontId="0" fillId="19" borderId="0" xfId="0" applyNumberFormat="1" applyFill="1" applyAlignment="1">
      <alignment horizontal="center"/>
    </xf>
    <xf numFmtId="1" fontId="0" fillId="16" borderId="0" xfId="0" applyNumberFormat="1" applyFont="1" applyFill="1"/>
    <xf numFmtId="0" fontId="0" fillId="20" borderId="0" xfId="0" applyFill="1"/>
    <xf numFmtId="1" fontId="0" fillId="20" borderId="0" xfId="0" applyNumberFormat="1" applyFill="1"/>
    <xf numFmtId="1" fontId="0" fillId="20" borderId="0" xfId="0" applyNumberFormat="1" applyFill="1" applyAlignment="1">
      <alignment horizontal="center"/>
    </xf>
    <xf numFmtId="0" fontId="0" fillId="21" borderId="0" xfId="0" applyFill="1"/>
    <xf numFmtId="1" fontId="0" fillId="21" borderId="0" xfId="0" applyNumberFormat="1" applyFill="1"/>
    <xf numFmtId="1" fontId="0" fillId="21" borderId="0" xfId="0" applyNumberFormat="1" applyFill="1" applyAlignment="1">
      <alignment horizontal="center"/>
    </xf>
    <xf numFmtId="0" fontId="0" fillId="22" borderId="0" xfId="0" applyFill="1"/>
    <xf numFmtId="1" fontId="0" fillId="12" borderId="0" xfId="0" applyNumberFormat="1" applyFill="1" applyAlignment="1">
      <alignment horizontal="center"/>
    </xf>
    <xf numFmtId="1" fontId="0" fillId="15" borderId="0" xfId="0" applyNumberFormat="1" applyFill="1" applyAlignment="1">
      <alignment horizontal="center"/>
    </xf>
    <xf numFmtId="1" fontId="0" fillId="22" borderId="0" xfId="0" applyNumberFormat="1" applyFill="1" applyAlignment="1">
      <alignment horizontal="center"/>
    </xf>
    <xf numFmtId="1" fontId="0" fillId="23" borderId="0" xfId="0" applyNumberFormat="1" applyFill="1" applyAlignment="1">
      <alignment horizontal="center"/>
    </xf>
    <xf numFmtId="1" fontId="0" fillId="24" borderId="0" xfId="0" applyNumberFormat="1" applyFill="1"/>
    <xf numFmtId="0" fontId="0" fillId="24" borderId="0" xfId="0" applyFill="1"/>
    <xf numFmtId="1" fontId="0" fillId="25" borderId="0" xfId="0" applyNumberFormat="1" applyFill="1" applyAlignment="1">
      <alignment horizontal="center"/>
    </xf>
    <xf numFmtId="1" fontId="0" fillId="13" borderId="0" xfId="0" applyNumberFormat="1" applyFill="1" applyAlignment="1">
      <alignment horizontal="center"/>
    </xf>
    <xf numFmtId="0" fontId="0" fillId="26" borderId="0" xfId="0" applyFill="1"/>
    <xf numFmtId="1" fontId="0" fillId="26" borderId="0" xfId="0" applyNumberFormat="1" applyFill="1"/>
    <xf numFmtId="1" fontId="0" fillId="22" borderId="0" xfId="0" applyNumberFormat="1" applyFill="1"/>
    <xf numFmtId="1" fontId="0" fillId="26" borderId="0" xfId="0" applyNumberFormat="1" applyFill="1" applyAlignment="1">
      <alignment horizontal="center"/>
    </xf>
    <xf numFmtId="0" fontId="0" fillId="27" borderId="0" xfId="0" applyFill="1"/>
    <xf numFmtId="1" fontId="0" fillId="27" borderId="0" xfId="0" applyNumberFormat="1" applyFill="1"/>
    <xf numFmtId="1" fontId="0" fillId="27" borderId="0" xfId="0" applyNumberFormat="1" applyFill="1" applyAlignment="1">
      <alignment horizontal="center"/>
    </xf>
    <xf numFmtId="1" fontId="0" fillId="28" borderId="0" xfId="0" applyNumberFormat="1" applyFill="1" applyAlignment="1">
      <alignment horizontal="center"/>
    </xf>
    <xf numFmtId="0" fontId="0" fillId="28" borderId="0" xfId="0" applyFill="1"/>
    <xf numFmtId="1" fontId="0" fillId="28" borderId="0" xfId="0" applyNumberFormat="1" applyFill="1"/>
    <xf numFmtId="0" fontId="0" fillId="29" borderId="0" xfId="0" applyFill="1"/>
    <xf numFmtId="1" fontId="0" fillId="29" borderId="0" xfId="0" applyNumberFormat="1" applyFill="1"/>
    <xf numFmtId="1" fontId="0" fillId="29" borderId="0" xfId="0" applyNumberFormat="1" applyFill="1" applyAlignment="1">
      <alignment horizontal="center"/>
    </xf>
    <xf numFmtId="1" fontId="0" fillId="30" borderId="0" xfId="0" applyNumberFormat="1" applyFill="1" applyAlignment="1">
      <alignment horizontal="center"/>
    </xf>
    <xf numFmtId="0" fontId="0" fillId="30" borderId="0" xfId="0" applyFill="1"/>
    <xf numFmtId="1" fontId="0" fillId="30" borderId="0" xfId="0" applyNumberFormat="1" applyFill="1"/>
    <xf numFmtId="1" fontId="0" fillId="9" borderId="0" xfId="0" applyNumberFormat="1" applyFill="1" applyAlignment="1">
      <alignment horizontal="center"/>
    </xf>
    <xf numFmtId="0" fontId="0" fillId="17" borderId="0" xfId="0" applyFill="1"/>
    <xf numFmtId="1" fontId="0" fillId="17" borderId="0" xfId="0" applyNumberFormat="1" applyFill="1"/>
    <xf numFmtId="0" fontId="0" fillId="25" borderId="0" xfId="0" applyFill="1"/>
    <xf numFmtId="1" fontId="0" fillId="25" borderId="0" xfId="0" applyNumberFormat="1" applyFill="1"/>
    <xf numFmtId="0" fontId="7" fillId="0" borderId="0" xfId="0" applyFont="1"/>
    <xf numFmtId="0" fontId="0" fillId="31" borderId="0" xfId="0" applyFill="1"/>
    <xf numFmtId="1" fontId="0" fillId="31" borderId="0" xfId="0" applyNumberFormat="1" applyFill="1" applyAlignment="1">
      <alignment horizontal="center"/>
    </xf>
    <xf numFmtId="0" fontId="0" fillId="32" borderId="0" xfId="0" applyFill="1"/>
    <xf numFmtId="1" fontId="0" fillId="32" borderId="0" xfId="0" applyNumberFormat="1" applyFill="1" applyAlignment="1">
      <alignment horizontal="center"/>
    </xf>
    <xf numFmtId="0" fontId="0" fillId="33" borderId="0" xfId="0" applyFill="1"/>
    <xf numFmtId="1" fontId="0" fillId="33" borderId="0" xfId="0" applyNumberFormat="1" applyFill="1"/>
    <xf numFmtId="1" fontId="0" fillId="33" borderId="0" xfId="0" applyNumberFormat="1" applyFill="1" applyAlignment="1">
      <alignment horizontal="center"/>
    </xf>
    <xf numFmtId="1" fontId="0" fillId="0" borderId="0" xfId="0" applyNumberFormat="1" applyFont="1" applyFill="1"/>
    <xf numFmtId="0" fontId="0" fillId="11" borderId="0" xfId="0" applyFont="1" applyFill="1"/>
    <xf numFmtId="1" fontId="0" fillId="11" borderId="0" xfId="0" applyNumberFormat="1" applyFont="1" applyFill="1"/>
    <xf numFmtId="0" fontId="0" fillId="23" borderId="0" xfId="0" applyFont="1" applyFill="1"/>
    <xf numFmtId="1" fontId="0" fillId="23" borderId="0" xfId="0" applyNumberFormat="1" applyFont="1" applyFill="1"/>
    <xf numFmtId="0" fontId="0" fillId="0" borderId="0" xfId="0" applyAlignment="1">
      <alignment horizontal="left" vertical="top" wrapText="1"/>
    </xf>
    <xf numFmtId="0" fontId="3" fillId="0" borderId="0" xfId="0" applyFont="1" applyAlignment="1">
      <alignment horizontal="left"/>
    </xf>
    <xf numFmtId="1" fontId="3" fillId="0" borderId="0" xfId="0" applyNumberFormat="1" applyFont="1"/>
    <xf numFmtId="0" fontId="5" fillId="0" borderId="0" xfId="0" applyFont="1"/>
    <xf numFmtId="0" fontId="0" fillId="0" borderId="0" xfId="0" applyAlignment="1">
      <alignment wrapText="1"/>
    </xf>
    <xf numFmtId="0" fontId="0" fillId="0" borderId="0" xfId="0"/>
    <xf numFmtId="0" fontId="3" fillId="0" borderId="0" xfId="0" applyFont="1"/>
    <xf numFmtId="0" fontId="0" fillId="4" borderId="0" xfId="0" applyFill="1"/>
    <xf numFmtId="1" fontId="0" fillId="0" borderId="0" xfId="0" applyNumberFormat="1"/>
    <xf numFmtId="0" fontId="0" fillId="0" borderId="0" xfId="0" applyAlignment="1">
      <alignment horizontal="left"/>
    </xf>
    <xf numFmtId="0" fontId="0" fillId="0" borderId="0" xfId="0" applyBorder="1" applyAlignment="1">
      <alignment horizontal="center"/>
    </xf>
    <xf numFmtId="0" fontId="0" fillId="0" borderId="3" xfId="0" applyBorder="1" applyAlignment="1">
      <alignment horizontal="center"/>
    </xf>
    <xf numFmtId="0" fontId="0" fillId="0" borderId="3" xfId="0" applyBorder="1"/>
    <xf numFmtId="2" fontId="0" fillId="0" borderId="0" xfId="0" applyNumberFormat="1" applyBorder="1" applyAlignment="1">
      <alignment horizontal="center"/>
    </xf>
    <xf numFmtId="164" fontId="0" fillId="0" borderId="0" xfId="0" applyNumberFormat="1" applyBorder="1" applyAlignment="1">
      <alignment horizontal="center"/>
    </xf>
    <xf numFmtId="0" fontId="9" fillId="0" borderId="0" xfId="0" applyFont="1" applyBorder="1"/>
    <xf numFmtId="0" fontId="0" fillId="0" borderId="2" xfId="0" applyBorder="1"/>
    <xf numFmtId="0" fontId="0" fillId="0" borderId="4" xfId="0" applyBorder="1"/>
    <xf numFmtId="2" fontId="0" fillId="0" borderId="4" xfId="0" applyNumberFormat="1" applyBorder="1" applyAlignment="1">
      <alignment horizontal="center"/>
    </xf>
    <xf numFmtId="0" fontId="9" fillId="0" borderId="5" xfId="0" applyFont="1" applyBorder="1"/>
    <xf numFmtId="0" fontId="0" fillId="0" borderId="5" xfId="0" applyBorder="1"/>
    <xf numFmtId="2" fontId="0" fillId="0" borderId="5" xfId="0" applyNumberFormat="1" applyBorder="1" applyAlignment="1">
      <alignment horizontal="center"/>
    </xf>
    <xf numFmtId="164" fontId="0" fillId="0" borderId="4" xfId="0" applyNumberFormat="1" applyBorder="1" applyAlignment="1">
      <alignment horizontal="center"/>
    </xf>
    <xf numFmtId="0" fontId="0" fillId="0" borderId="4" xfId="0" applyBorder="1" applyAlignment="1">
      <alignment horizontal="center"/>
    </xf>
    <xf numFmtId="0" fontId="0" fillId="4" borderId="0" xfId="0" applyFill="1" applyAlignment="1">
      <alignment horizontal="center"/>
    </xf>
    <xf numFmtId="0" fontId="13" fillId="0" borderId="0" xfId="0" applyFont="1" applyBorder="1"/>
    <xf numFmtId="0" fontId="13" fillId="0" borderId="2" xfId="0" applyFont="1" applyBorder="1"/>
    <xf numFmtId="0" fontId="12" fillId="0" borderId="0" xfId="0" applyFont="1" applyBorder="1"/>
    <xf numFmtId="0" fontId="0" fillId="0" borderId="3" xfId="0" applyFont="1" applyBorder="1"/>
    <xf numFmtId="0" fontId="12" fillId="0" borderId="0" xfId="0" applyFont="1"/>
    <xf numFmtId="0" fontId="12" fillId="0" borderId="0" xfId="0" applyFont="1" applyAlignment="1">
      <alignment horizontal="left"/>
    </xf>
    <xf numFmtId="0" fontId="13" fillId="0" borderId="0" xfId="0" applyFont="1"/>
    <xf numFmtId="9" fontId="0" fillId="0" borderId="0" xfId="0" applyNumberFormat="1" applyAlignment="1">
      <alignment horizontal="center"/>
    </xf>
    <xf numFmtId="9" fontId="0" fillId="0" borderId="0" xfId="0" applyNumberFormat="1" applyBorder="1" applyAlignment="1">
      <alignment horizontal="center"/>
    </xf>
    <xf numFmtId="9" fontId="0" fillId="0" borderId="3" xfId="0" applyNumberFormat="1" applyBorder="1" applyAlignment="1">
      <alignment horizontal="center"/>
    </xf>
    <xf numFmtId="1" fontId="0" fillId="2" borderId="0" xfId="0" applyNumberFormat="1" applyFill="1"/>
    <xf numFmtId="1" fontId="0" fillId="2" borderId="0" xfId="0" applyNumberFormat="1" applyFill="1" applyAlignment="1">
      <alignment horizontal="center"/>
    </xf>
    <xf numFmtId="0" fontId="5" fillId="0" borderId="0" xfId="0" applyFont="1" applyFill="1" applyBorder="1"/>
    <xf numFmtId="0" fontId="5" fillId="0" borderId="0" xfId="0" applyFont="1" applyFill="1"/>
    <xf numFmtId="0" fontId="0" fillId="0" borderId="0" xfId="0" applyFill="1" applyBorder="1"/>
    <xf numFmtId="0" fontId="0" fillId="0" borderId="0" xfId="0"/>
    <xf numFmtId="0" fontId="0" fillId="5" borderId="0" xfId="0" applyFont="1" applyFill="1"/>
    <xf numFmtId="0" fontId="0" fillId="66" borderId="0" xfId="0" applyFill="1"/>
    <xf numFmtId="1" fontId="0" fillId="66" borderId="0" xfId="0" applyNumberFormat="1" applyFill="1" applyAlignment="1">
      <alignment horizontal="center"/>
    </xf>
    <xf numFmtId="1" fontId="0" fillId="65" borderId="0" xfId="0" applyNumberFormat="1" applyFill="1" applyAlignment="1">
      <alignment horizontal="center"/>
    </xf>
    <xf numFmtId="1" fontId="0" fillId="67" borderId="0" xfId="0" applyNumberFormat="1" applyFill="1" applyAlignment="1">
      <alignment horizontal="center"/>
    </xf>
    <xf numFmtId="0" fontId="0" fillId="65" borderId="0" xfId="0" applyFill="1"/>
    <xf numFmtId="1" fontId="0" fillId="68" borderId="0" xfId="0" applyNumberFormat="1" applyFill="1" applyAlignment="1">
      <alignment horizontal="center"/>
    </xf>
    <xf numFmtId="0" fontId="0" fillId="68" borderId="0" xfId="0" applyFill="1"/>
    <xf numFmtId="0" fontId="0" fillId="67" borderId="0" xfId="0" applyFill="1"/>
    <xf numFmtId="1" fontId="0" fillId="67" borderId="0" xfId="0" applyNumberFormat="1" applyFill="1"/>
    <xf numFmtId="0" fontId="0" fillId="14" borderId="0" xfId="0" applyFont="1" applyFill="1"/>
    <xf numFmtId="1" fontId="0" fillId="14" borderId="0" xfId="0" applyNumberFormat="1" applyFont="1" applyFill="1"/>
    <xf numFmtId="0" fontId="6" fillId="0" borderId="0" xfId="0" applyFont="1" applyFill="1"/>
    <xf numFmtId="1" fontId="0" fillId="0" borderId="0" xfId="0" applyNumberFormat="1" applyFont="1"/>
    <xf numFmtId="0" fontId="0" fillId="0" borderId="0" xfId="0" applyFont="1"/>
    <xf numFmtId="0" fontId="0" fillId="0" borderId="5" xfId="0" applyBorder="1" applyAlignment="1">
      <alignment horizontal="center"/>
    </xf>
    <xf numFmtId="0" fontId="3" fillId="0" borderId="2" xfId="0" applyFont="1" applyBorder="1"/>
    <xf numFmtId="0" fontId="28" fillId="0" borderId="0" xfId="0" applyFont="1" applyBorder="1" applyAlignment="1">
      <alignment vertical="center"/>
    </xf>
    <xf numFmtId="0" fontId="28" fillId="0" borderId="0" xfId="0" applyFont="1" applyBorder="1" applyAlignment="1">
      <alignment horizontal="left" vertical="center" indent="3"/>
    </xf>
    <xf numFmtId="0" fontId="28" fillId="0" borderId="0" xfId="0" quotePrefix="1" applyFont="1" applyBorder="1" applyAlignment="1">
      <alignment horizontal="left" vertical="center" indent="3"/>
    </xf>
    <xf numFmtId="0" fontId="29" fillId="0" borderId="0" xfId="0" applyFont="1" applyBorder="1" applyAlignment="1">
      <alignment vertical="center"/>
    </xf>
    <xf numFmtId="2" fontId="0" fillId="0" borderId="0" xfId="0" applyNumberFormat="1"/>
    <xf numFmtId="0" fontId="1" fillId="0" borderId="0" xfId="0" applyFont="1"/>
    <xf numFmtId="0" fontId="30" fillId="0" borderId="0" xfId="0" applyFont="1"/>
    <xf numFmtId="0" fontId="3" fillId="0" borderId="0" xfId="0" applyFont="1" applyFill="1" applyAlignment="1">
      <alignment horizontal="center"/>
    </xf>
    <xf numFmtId="0" fontId="0" fillId="0" borderId="0" xfId="0" applyFont="1" applyFill="1"/>
    <xf numFmtId="1" fontId="0" fillId="5" borderId="0" xfId="0" applyNumberFormat="1" applyFont="1" applyFill="1" applyAlignment="1">
      <alignment horizontal="center"/>
    </xf>
    <xf numFmtId="0" fontId="0" fillId="7" borderId="0" xfId="0" applyFill="1" applyAlignment="1">
      <alignment horizontal="center"/>
    </xf>
    <xf numFmtId="1" fontId="0" fillId="6" borderId="0" xfId="0" applyNumberFormat="1" applyFont="1" applyFill="1" applyAlignment="1">
      <alignment horizontal="center"/>
    </xf>
    <xf numFmtId="0" fontId="0" fillId="23" borderId="0" xfId="0" applyFill="1"/>
    <xf numFmtId="0" fontId="0" fillId="69" borderId="0" xfId="0" applyFill="1"/>
    <xf numFmtId="1" fontId="0" fillId="69" borderId="0" xfId="0" applyNumberFormat="1" applyFill="1" applyAlignment="1">
      <alignment horizontal="center"/>
    </xf>
    <xf numFmtId="1" fontId="0" fillId="8" borderId="0" xfId="0" applyNumberFormat="1" applyFont="1" applyFill="1" applyAlignment="1">
      <alignment horizontal="center"/>
    </xf>
    <xf numFmtId="1" fontId="0" fillId="11" borderId="0" xfId="0" applyNumberFormat="1" applyFont="1" applyFill="1" applyAlignment="1">
      <alignment horizontal="center"/>
    </xf>
    <xf numFmtId="1" fontId="0" fillId="23" borderId="0" xfId="0" applyNumberFormat="1" applyFont="1" applyFill="1" applyAlignment="1">
      <alignment horizontal="center"/>
    </xf>
    <xf numFmtId="1" fontId="0" fillId="0" borderId="0" xfId="0" applyNumberFormat="1" applyFont="1" applyFill="1" applyAlignment="1">
      <alignment horizontal="center"/>
    </xf>
    <xf numFmtId="1" fontId="0" fillId="27" borderId="0" xfId="0" applyNumberFormat="1" applyFont="1" applyFill="1" applyAlignment="1">
      <alignment horizontal="center"/>
    </xf>
    <xf numFmtId="1" fontId="0" fillId="16" borderId="0" xfId="0" applyNumberFormat="1" applyFont="1" applyFill="1" applyAlignment="1">
      <alignment horizontal="center"/>
    </xf>
    <xf numFmtId="1" fontId="0" fillId="69" borderId="0" xfId="0" applyNumberFormat="1" applyFont="1" applyFill="1" applyAlignment="1">
      <alignment horizontal="center"/>
    </xf>
    <xf numFmtId="1" fontId="0" fillId="70" borderId="0" xfId="0" applyNumberFormat="1" applyFill="1" applyAlignment="1">
      <alignment horizontal="center"/>
    </xf>
    <xf numFmtId="1" fontId="3" fillId="0" borderId="0" xfId="0" applyNumberFormat="1" applyFont="1" applyAlignment="1">
      <alignment horizontal="center"/>
    </xf>
    <xf numFmtId="0" fontId="0" fillId="69" borderId="0" xfId="0" applyFill="1" applyAlignment="1">
      <alignment horizontal="center"/>
    </xf>
    <xf numFmtId="1" fontId="0" fillId="19" borderId="0" xfId="0" applyNumberFormat="1" applyFont="1" applyFill="1" applyAlignment="1">
      <alignment horizontal="center"/>
    </xf>
    <xf numFmtId="0" fontId="0" fillId="27" borderId="0" xfId="0" applyFill="1" applyAlignment="1">
      <alignment horizontal="center"/>
    </xf>
    <xf numFmtId="1" fontId="0" fillId="71" borderId="0" xfId="0" applyNumberFormat="1" applyFill="1" applyAlignment="1">
      <alignment horizontal="center"/>
    </xf>
    <xf numFmtId="0" fontId="31" fillId="0" borderId="0" xfId="0" applyFont="1"/>
    <xf numFmtId="1" fontId="0" fillId="72" borderId="0" xfId="0" applyNumberFormat="1" applyFill="1" applyAlignment="1">
      <alignment horizontal="center"/>
    </xf>
    <xf numFmtId="1" fontId="0" fillId="26" borderId="0" xfId="0" applyNumberFormat="1" applyFill="1" applyAlignment="1"/>
    <xf numFmtId="1" fontId="0" fillId="16" borderId="0" xfId="0" applyNumberFormat="1" applyFill="1" applyAlignment="1"/>
    <xf numFmtId="1" fontId="0" fillId="14" borderId="0" xfId="0" applyNumberFormat="1" applyFill="1" applyAlignment="1"/>
    <xf numFmtId="1" fontId="0" fillId="19" borderId="0" xfId="0" applyNumberFormat="1" applyFill="1" applyAlignment="1"/>
    <xf numFmtId="1" fontId="0" fillId="22" borderId="0" xfId="0" applyNumberFormat="1" applyFill="1" applyAlignment="1"/>
    <xf numFmtId="1" fontId="0" fillId="20" borderId="0" xfId="0" applyNumberFormat="1" applyFill="1" applyAlignment="1"/>
    <xf numFmtId="1" fontId="0" fillId="21" borderId="0" xfId="0" applyNumberFormat="1" applyFill="1" applyAlignment="1"/>
    <xf numFmtId="0" fontId="0" fillId="72" borderId="0" xfId="0" applyFill="1"/>
    <xf numFmtId="1" fontId="0" fillId="72" borderId="0" xfId="0" applyNumberFormat="1" applyFill="1" applyAlignment="1"/>
    <xf numFmtId="0" fontId="0" fillId="70" borderId="0" xfId="0" applyFill="1"/>
    <xf numFmtId="1" fontId="0" fillId="70" borderId="0" xfId="0" applyNumberFormat="1" applyFill="1" applyAlignment="1"/>
    <xf numFmtId="1" fontId="0" fillId="27" borderId="0" xfId="0" applyNumberFormat="1" applyFill="1" applyAlignment="1"/>
    <xf numFmtId="0" fontId="0" fillId="73" borderId="0" xfId="0" applyFill="1"/>
    <xf numFmtId="1" fontId="0" fillId="28" borderId="0" xfId="0" applyNumberFormat="1" applyFill="1" applyAlignment="1"/>
    <xf numFmtId="1" fontId="0" fillId="13" borderId="0" xfId="0" applyNumberFormat="1" applyFill="1" applyAlignment="1"/>
    <xf numFmtId="1" fontId="0" fillId="29" borderId="0" xfId="0" applyNumberFormat="1" applyFill="1" applyAlignment="1"/>
    <xf numFmtId="1" fontId="0" fillId="73" borderId="0" xfId="0" applyNumberFormat="1" applyFill="1" applyAlignment="1"/>
    <xf numFmtId="167" fontId="0" fillId="74" borderId="0" xfId="0" applyNumberFormat="1" applyFill="1" applyAlignment="1">
      <alignment horizontal="left"/>
    </xf>
    <xf numFmtId="1" fontId="0" fillId="74" borderId="0" xfId="0" applyNumberFormat="1" applyFill="1" applyAlignment="1">
      <alignment horizontal="center"/>
    </xf>
    <xf numFmtId="1" fontId="0" fillId="6" borderId="0" xfId="0" applyNumberFormat="1" applyFill="1" applyAlignment="1"/>
    <xf numFmtId="0" fontId="0" fillId="74" borderId="0" xfId="0" applyFill="1"/>
    <xf numFmtId="0" fontId="0" fillId="74" borderId="0" xfId="0" applyFill="1" applyAlignment="1">
      <alignment horizontal="center"/>
    </xf>
    <xf numFmtId="1" fontId="0" fillId="8" borderId="0" xfId="0" applyNumberFormat="1" applyFill="1" applyAlignment="1"/>
    <xf numFmtId="0" fontId="0" fillId="71" borderId="0" xfId="0" applyFill="1"/>
    <xf numFmtId="0" fontId="0" fillId="71" borderId="0" xfId="0" applyFill="1" applyAlignment="1">
      <alignment horizontal="center"/>
    </xf>
    <xf numFmtId="0" fontId="0" fillId="72" borderId="0" xfId="0" applyFill="1" applyAlignment="1">
      <alignment horizontal="center"/>
    </xf>
    <xf numFmtId="0" fontId="0" fillId="13" borderId="0" xfId="0" applyFill="1" applyAlignment="1">
      <alignment horizontal="center"/>
    </xf>
    <xf numFmtId="1" fontId="0" fillId="75" borderId="0" xfId="0" applyNumberFormat="1" applyFill="1" applyAlignment="1">
      <alignment horizontal="left"/>
    </xf>
    <xf numFmtId="1" fontId="0" fillId="75" borderId="0" xfId="0" applyNumberFormat="1" applyFill="1" applyAlignment="1">
      <alignment horizontal="center"/>
    </xf>
    <xf numFmtId="1" fontId="0" fillId="66" borderId="0" xfId="0" applyNumberFormat="1" applyFill="1" applyAlignment="1">
      <alignment horizontal="left"/>
    </xf>
    <xf numFmtId="1" fontId="0" fillId="74" borderId="0" xfId="0" applyNumberFormat="1" applyFill="1" applyAlignment="1"/>
    <xf numFmtId="1" fontId="0" fillId="71" borderId="0" xfId="0" applyNumberFormat="1" applyFill="1" applyAlignment="1"/>
    <xf numFmtId="1" fontId="0" fillId="0" borderId="0" xfId="0" applyNumberFormat="1" applyFill="1" applyAlignment="1">
      <alignment horizontal="left"/>
    </xf>
    <xf numFmtId="1" fontId="0" fillId="75" borderId="0" xfId="0" applyNumberFormat="1" applyFill="1" applyAlignment="1"/>
    <xf numFmtId="1" fontId="0" fillId="66" borderId="0" xfId="0" applyNumberFormat="1" applyFill="1" applyAlignment="1"/>
    <xf numFmtId="0" fontId="0" fillId="0" borderId="0" xfId="0" applyFont="1" applyBorder="1"/>
    <xf numFmtId="1" fontId="0" fillId="5" borderId="0" xfId="0" applyNumberFormat="1" applyFill="1" applyAlignment="1"/>
    <xf numFmtId="1" fontId="0" fillId="18" borderId="0" xfId="0" applyNumberFormat="1" applyFill="1" applyAlignment="1"/>
    <xf numFmtId="1" fontId="0" fillId="11" borderId="0" xfId="0" applyNumberFormat="1" applyFill="1" applyAlignment="1"/>
    <xf numFmtId="1" fontId="0" fillId="10" borderId="0" xfId="0" applyNumberFormat="1" applyFill="1" applyAlignment="1"/>
    <xf numFmtId="0" fontId="0" fillId="76" borderId="0" xfId="0" applyFill="1"/>
    <xf numFmtId="1" fontId="0" fillId="76" borderId="0" xfId="0" applyNumberFormat="1" applyFill="1" applyAlignment="1"/>
    <xf numFmtId="1" fontId="0" fillId="77" borderId="0" xfId="0" applyNumberFormat="1" applyFill="1" applyAlignment="1">
      <alignment horizontal="left"/>
    </xf>
    <xf numFmtId="1" fontId="0" fillId="77" borderId="0" xfId="0" applyNumberFormat="1" applyFill="1" applyAlignment="1"/>
    <xf numFmtId="1" fontId="0" fillId="76" borderId="0" xfId="0" applyNumberFormat="1" applyFill="1" applyAlignment="1">
      <alignment horizontal="center"/>
    </xf>
    <xf numFmtId="1" fontId="0" fillId="17" borderId="0" xfId="0" applyNumberFormat="1" applyFill="1" applyAlignment="1"/>
    <xf numFmtId="1" fontId="0" fillId="77" borderId="0" xfId="0" applyNumberFormat="1" applyFill="1" applyAlignment="1">
      <alignment horizontal="center"/>
    </xf>
    <xf numFmtId="1" fontId="7" fillId="0" borderId="0" xfId="0" applyNumberFormat="1" applyFont="1" applyAlignment="1">
      <alignment horizontal="center"/>
    </xf>
    <xf numFmtId="0" fontId="7" fillId="0" borderId="0" xfId="0" applyFont="1" applyAlignment="1">
      <alignment horizontal="center"/>
    </xf>
    <xf numFmtId="0" fontId="0" fillId="78" borderId="0" xfId="0" applyFill="1"/>
    <xf numFmtId="1" fontId="0" fillId="78" borderId="0" xfId="0" applyNumberFormat="1" applyFill="1" applyAlignment="1">
      <alignment horizontal="center"/>
    </xf>
    <xf numFmtId="1" fontId="3" fillId="11" borderId="0" xfId="0" applyNumberFormat="1" applyFont="1" applyFill="1" applyAlignment="1">
      <alignment horizontal="center"/>
    </xf>
    <xf numFmtId="0" fontId="0" fillId="70" borderId="0" xfId="0" applyFill="1" applyAlignment="1">
      <alignment horizontal="center"/>
    </xf>
    <xf numFmtId="1" fontId="3" fillId="0" borderId="0" xfId="0" applyNumberFormat="1" applyFont="1" applyFill="1"/>
    <xf numFmtId="167" fontId="0" fillId="0" borderId="0" xfId="0" applyNumberFormat="1"/>
    <xf numFmtId="167" fontId="0" fillId="11" borderId="0" xfId="0" applyNumberFormat="1" applyFill="1" applyAlignment="1">
      <alignment horizontal="center"/>
    </xf>
    <xf numFmtId="167" fontId="0" fillId="14" borderId="0" xfId="0" applyNumberFormat="1" applyFill="1" applyAlignment="1">
      <alignment horizontal="center"/>
    </xf>
    <xf numFmtId="2" fontId="0" fillId="14" borderId="0" xfId="0" applyNumberFormat="1" applyFill="1" applyAlignment="1">
      <alignment horizontal="center"/>
    </xf>
    <xf numFmtId="167" fontId="0" fillId="27" borderId="0" xfId="0" applyNumberFormat="1" applyFill="1" applyAlignment="1">
      <alignment horizontal="center"/>
    </xf>
    <xf numFmtId="167" fontId="0" fillId="19" borderId="0" xfId="0" applyNumberFormat="1" applyFill="1" applyAlignment="1">
      <alignment horizontal="center"/>
    </xf>
    <xf numFmtId="0" fontId="0" fillId="0" borderId="0" xfId="0"/>
    <xf numFmtId="0" fontId="0" fillId="0" borderId="0" xfId="0" applyAlignment="1">
      <alignment horizontal="center"/>
    </xf>
    <xf numFmtId="0" fontId="0" fillId="0" borderId="0" xfId="0" applyAlignment="1">
      <alignment horizontal="left" vertical="top" wrapText="1"/>
    </xf>
    <xf numFmtId="0" fontId="3" fillId="0" borderId="0" xfId="0" applyFont="1"/>
    <xf numFmtId="1" fontId="0" fillId="0" borderId="0" xfId="0" applyNumberFormat="1"/>
    <xf numFmtId="0" fontId="0" fillId="0" borderId="0" xfId="0" applyFont="1"/>
    <xf numFmtId="0" fontId="0" fillId="0" borderId="0" xfId="0"/>
    <xf numFmtId="0" fontId="0" fillId="0" borderId="0" xfId="0" applyFill="1"/>
    <xf numFmtId="11" fontId="0" fillId="0" borderId="0" xfId="0" applyNumberFormat="1"/>
    <xf numFmtId="0" fontId="0" fillId="0" borderId="0" xfId="0"/>
    <xf numFmtId="0" fontId="32" fillId="0" borderId="0" xfId="0" applyFont="1"/>
    <xf numFmtId="0" fontId="0" fillId="0" borderId="0" xfId="0" applyFont="1" applyAlignment="1">
      <alignment horizontal="left"/>
    </xf>
    <xf numFmtId="0" fontId="32" fillId="0" borderId="0" xfId="0" applyFont="1" applyAlignment="1">
      <alignment horizontal="left"/>
    </xf>
    <xf numFmtId="0" fontId="5" fillId="5" borderId="0" xfId="0" applyFont="1" applyFill="1"/>
    <xf numFmtId="0" fontId="33" fillId="0" borderId="0" xfId="0" applyFont="1"/>
    <xf numFmtId="0" fontId="33" fillId="0" borderId="0" xfId="0" applyFont="1" applyBorder="1" applyAlignment="1">
      <alignment horizontal="right" vertical="center" wrapText="1"/>
    </xf>
    <xf numFmtId="1" fontId="3" fillId="3" borderId="0" xfId="0" applyNumberFormat="1" applyFont="1" applyFill="1"/>
    <xf numFmtId="0" fontId="0" fillId="0" borderId="0" xfId="0" applyFill="1" applyAlignment="1">
      <alignment horizontal="center"/>
    </xf>
    <xf numFmtId="0" fontId="34" fillId="0" borderId="0" xfId="0" applyFont="1" applyAlignment="1">
      <alignment horizontal="left"/>
    </xf>
  </cellXfs>
  <cellStyles count="56">
    <cellStyle name="20% - Accent1" xfId="33" builtinId="30" customBuiltin="1"/>
    <cellStyle name="20% - Accent2" xfId="37" builtinId="34" customBuiltin="1"/>
    <cellStyle name="20% - Accent3" xfId="41" builtinId="38" customBuiltin="1"/>
    <cellStyle name="20% - Accent4" xfId="45" builtinId="42" customBuiltin="1"/>
    <cellStyle name="20% - Accent5" xfId="49" builtinId="46" customBuiltin="1"/>
    <cellStyle name="20% - Accent6" xfId="53" builtinId="50" customBuiltin="1"/>
    <cellStyle name="40% - Accent1" xfId="34" builtinId="31" customBuiltin="1"/>
    <cellStyle name="40% - Accent2" xfId="38" builtinId="35" customBuiltin="1"/>
    <cellStyle name="40% - Accent3" xfId="42" builtinId="39" customBuiltin="1"/>
    <cellStyle name="40% - Accent4" xfId="46" builtinId="43" customBuiltin="1"/>
    <cellStyle name="40% - Accent5" xfId="50" builtinId="47" customBuiltin="1"/>
    <cellStyle name="40% - Accent6" xfId="54" builtinId="51" customBuiltin="1"/>
    <cellStyle name="60% - Accent1" xfId="35" builtinId="32" customBuiltin="1"/>
    <cellStyle name="60% - Accent2" xfId="39" builtinId="36" customBuiltin="1"/>
    <cellStyle name="60% - Accent3" xfId="43" builtinId="40" customBuiltin="1"/>
    <cellStyle name="60% - Accent4" xfId="47" builtinId="44" customBuiltin="1"/>
    <cellStyle name="60% - Accent5" xfId="51" builtinId="48" customBuiltin="1"/>
    <cellStyle name="60% - Accent6" xfId="55" builtinId="52" customBuiltin="1"/>
    <cellStyle name="Accent1" xfId="32" builtinId="29" customBuiltin="1"/>
    <cellStyle name="Accent2" xfId="36" builtinId="33" customBuiltin="1"/>
    <cellStyle name="Accent3" xfId="40" builtinId="37" customBuiltin="1"/>
    <cellStyle name="Accent4" xfId="44" builtinId="41" customBuiltin="1"/>
    <cellStyle name="Accent5" xfId="48" builtinId="45" customBuiltin="1"/>
    <cellStyle name="Accent6" xfId="52" builtinId="49" customBuiltin="1"/>
    <cellStyle name="Bad" xfId="21" builtinId="27" customBuiltin="1"/>
    <cellStyle name="Calculation" xfId="25" builtinId="22" customBuiltin="1"/>
    <cellStyle name="Check Cell" xfId="27" builtinId="23" customBuiltin="1"/>
    <cellStyle name="Euro" xfId="2"/>
    <cellStyle name="Explanatory Text" xfId="30" builtinId="53" customBuiltin="1"/>
    <cellStyle name="Good" xfId="20" builtinId="26" customBuiltin="1"/>
    <cellStyle name="Heading 1" xfId="16" builtinId="16" customBuiltin="1"/>
    <cellStyle name="Heading 2" xfId="17" builtinId="17" customBuiltin="1"/>
    <cellStyle name="Heading 3" xfId="18" builtinId="18" customBuiltin="1"/>
    <cellStyle name="Heading 4" xfId="19" builtinId="19" customBuiltin="1"/>
    <cellStyle name="Input" xfId="23" builtinId="20" customBuiltin="1"/>
    <cellStyle name="Komma 2" xfId="4"/>
    <cellStyle name="Komma 3" xfId="3"/>
    <cellStyle name="Linked Cell" xfId="26" builtinId="24" customBuiltin="1"/>
    <cellStyle name="Neutral" xfId="22" builtinId="28" customBuiltin="1"/>
    <cellStyle name="Normal" xfId="0" builtinId="0"/>
    <cellStyle name="Normal 2" xfId="5"/>
    <cellStyle name="Normal 2 2" xfId="6"/>
    <cellStyle name="Note" xfId="29" builtinId="10" customBuiltin="1"/>
    <cellStyle name="Output" xfId="24" builtinId="21" customBuiltin="1"/>
    <cellStyle name="Procent 2" xfId="8"/>
    <cellStyle name="Procent 3" xfId="7"/>
    <cellStyle name="Standaard 2" xfId="9"/>
    <cellStyle name="Standaard 2 2" xfId="10"/>
    <cellStyle name="Standaard 2 3" xfId="11"/>
    <cellStyle name="Standaard 3" xfId="12"/>
    <cellStyle name="Standaard 4" xfId="1"/>
    <cellStyle name="Title" xfId="15" builtinId="15" customBuiltin="1"/>
    <cellStyle name="Total" xfId="31" builtinId="25" customBuiltin="1"/>
    <cellStyle name="Valuta 2" xfId="14"/>
    <cellStyle name="Valuta 3" xfId="13"/>
    <cellStyle name="Warning Text" xfId="28" builtinId="11" customBuiltin="1"/>
  </cellStyles>
  <dxfs count="0"/>
  <tableStyles count="0" defaultTableStyle="TableStyleMedium2" defaultPivotStyle="PivotStyleLight16"/>
  <colors>
    <mruColors>
      <color rgb="FFCCCC00"/>
      <color rgb="FFFF9999"/>
      <color rgb="FFCCFF99"/>
      <color rgb="FFFFCCCC"/>
      <color rgb="FFCCFFFF"/>
      <color rgb="FFFFFFCC"/>
      <color rgb="FFCCFF66"/>
      <color rgb="FF6699FF"/>
      <color rgb="FF00C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5.xml"/><Relationship Id="rId18" Type="http://schemas.openxmlformats.org/officeDocument/2006/relationships/chartsheet" Target="chartsheets/sheet10.xml"/><Relationship Id="rId26" Type="http://schemas.openxmlformats.org/officeDocument/2006/relationships/worksheet" Target="worksheets/sheet11.xml"/><Relationship Id="rId3" Type="http://schemas.openxmlformats.org/officeDocument/2006/relationships/worksheet" Target="worksheets/sheet3.xml"/><Relationship Id="rId21" Type="http://schemas.openxmlformats.org/officeDocument/2006/relationships/chartsheet" Target="chartsheets/sheet13.xml"/><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9.xml"/><Relationship Id="rId25" Type="http://schemas.openxmlformats.org/officeDocument/2006/relationships/worksheet" Target="worksheets/sheet10.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hartsheet" Target="chartsheets/sheet8.xml"/><Relationship Id="rId20" Type="http://schemas.openxmlformats.org/officeDocument/2006/relationships/chartsheet" Target="chartsheets/sheet12.xml"/><Relationship Id="rId29" Type="http://schemas.openxmlformats.org/officeDocument/2006/relationships/worksheet" Target="worksheets/sheet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worksheet" Target="worksheets/sheet9.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hartsheet" Target="chartsheets/sheet7.xml"/><Relationship Id="rId23" Type="http://schemas.openxmlformats.org/officeDocument/2006/relationships/chartsheet" Target="chartsheets/sheet15.xml"/><Relationship Id="rId28" Type="http://schemas.openxmlformats.org/officeDocument/2006/relationships/worksheet" Target="worksheets/sheet13.xml"/><Relationship Id="rId10" Type="http://schemas.openxmlformats.org/officeDocument/2006/relationships/chartsheet" Target="chartsheets/sheet2.xml"/><Relationship Id="rId19" Type="http://schemas.openxmlformats.org/officeDocument/2006/relationships/chartsheet" Target="chartsheets/sheet1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chartsheet" Target="chartsheets/sheet6.xml"/><Relationship Id="rId22" Type="http://schemas.openxmlformats.org/officeDocument/2006/relationships/chartsheet" Target="chartsheets/sheet14.xml"/><Relationship Id="rId27" Type="http://schemas.openxmlformats.org/officeDocument/2006/relationships/worksheet" Target="worksheets/sheet12.xml"/><Relationship Id="rId3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ReadMe!$N$6</c:f>
          <c:strCache>
            <c:ptCount val="1"/>
            <c:pt idx="0">
              <c:v>Uitgaven eindgebruikers (inclusief gebouweigenaren) 2050, Set: Doorrekening Utrecht, Label Opleggen en Warmteprijs</c:v>
            </c:pt>
          </c:strCache>
        </c:strRef>
      </c:tx>
      <c:overlay val="0"/>
      <c:txPr>
        <a:bodyPr/>
        <a:lstStyle/>
        <a:p>
          <a:pPr>
            <a:defRPr/>
          </a:pPr>
          <a:endParaRPr lang="nl-NL"/>
        </a:p>
      </c:txPr>
    </c:title>
    <c:autoTitleDeleted val="0"/>
    <c:view3D>
      <c:rotX val="15"/>
      <c:rotY val="20"/>
      <c:rAngAx val="0"/>
    </c:view3D>
    <c:floor>
      <c:thickness val="0"/>
    </c:floor>
    <c:sideWall>
      <c:thickness val="0"/>
    </c:sideWall>
    <c:backWall>
      <c:thickness val="0"/>
    </c:backWall>
    <c:plotArea>
      <c:layout>
        <c:manualLayout>
          <c:layoutTarget val="inner"/>
          <c:xMode val="edge"/>
          <c:yMode val="edge"/>
          <c:x val="8.9206808558586162E-2"/>
          <c:y val="8.591385607854303E-2"/>
          <c:w val="0.6995731157539683"/>
          <c:h val="0.74809619664216531"/>
        </c:manualLayout>
      </c:layout>
      <c:bar3DChart>
        <c:barDir val="col"/>
        <c:grouping val="standard"/>
        <c:varyColors val="0"/>
        <c:ser>
          <c:idx val="0"/>
          <c:order val="0"/>
          <c:tx>
            <c:strRef>
              <c:f>'Vergelijking per zichtjaar'!$AS$12</c:f>
              <c:strCache>
                <c:ptCount val="1"/>
                <c:pt idx="0">
                  <c:v>Referentie</c:v>
                </c:pt>
              </c:strCache>
            </c:strRef>
          </c:tx>
          <c:invertIfNegative val="0"/>
          <c:cat>
            <c:strRef>
              <c:f>'Vergelijking per zichtjaar'!$AR$13:$AR$18</c:f>
              <c:strCache>
                <c:ptCount val="6"/>
                <c:pt idx="0">
                  <c:v>Overheid</c:v>
                </c:pt>
                <c:pt idx="1">
                  <c:v>Elektriciteit</c:v>
                </c:pt>
                <c:pt idx="2">
                  <c:v>Aardgas</c:v>
                </c:pt>
                <c:pt idx="3">
                  <c:v>Warmte-opwekking</c:v>
                </c:pt>
                <c:pt idx="4">
                  <c:v>Warmtedistributie</c:v>
                </c:pt>
                <c:pt idx="5">
                  <c:v>Gebouwgebonden maatregelen</c:v>
                </c:pt>
              </c:strCache>
            </c:strRef>
          </c:cat>
          <c:val>
            <c:numRef>
              <c:f>'Vergelijking per zichtjaar'!$AS$13:$AS$18</c:f>
              <c:numCache>
                <c:formatCode>0</c:formatCode>
                <c:ptCount val="6"/>
                <c:pt idx="0">
                  <c:v>82.677707152459007</c:v>
                </c:pt>
                <c:pt idx="1">
                  <c:v>144.2598557837</c:v>
                </c:pt>
                <c:pt idx="2">
                  <c:v>58.549458684420003</c:v>
                </c:pt>
                <c:pt idx="3">
                  <c:v>22.324787670000003</c:v>
                </c:pt>
                <c:pt idx="4">
                  <c:v>64.596914908543994</c:v>
                </c:pt>
                <c:pt idx="5">
                  <c:v>1.772736168</c:v>
                </c:pt>
              </c:numCache>
            </c:numRef>
          </c:val>
          <c:extLst>
            <c:ext xmlns:c16="http://schemas.microsoft.com/office/drawing/2014/chart" uri="{C3380CC4-5D6E-409C-BE32-E72D297353CC}">
              <c16:uniqueId val="{00000000-B157-4A49-AE15-097A4FC62F1C}"/>
            </c:ext>
          </c:extLst>
        </c:ser>
        <c:ser>
          <c:idx val="4"/>
          <c:order val="1"/>
          <c:tx>
            <c:strRef>
              <c:f>'Vergelijking per zichtjaar'!$AT$12</c:f>
              <c:strCache>
                <c:ptCount val="1"/>
                <c:pt idx="0">
                  <c:v>Label_B</c:v>
                </c:pt>
              </c:strCache>
            </c:strRef>
          </c:tx>
          <c:invertIfNegative val="0"/>
          <c:cat>
            <c:strRef>
              <c:f>'Vergelijking per zichtjaar'!$AR$13:$AR$18</c:f>
              <c:strCache>
                <c:ptCount val="6"/>
                <c:pt idx="0">
                  <c:v>Overheid</c:v>
                </c:pt>
                <c:pt idx="1">
                  <c:v>Elektriciteit</c:v>
                </c:pt>
                <c:pt idx="2">
                  <c:v>Aardgas</c:v>
                </c:pt>
                <c:pt idx="3">
                  <c:v>Warmte-opwekking</c:v>
                </c:pt>
                <c:pt idx="4">
                  <c:v>Warmtedistributie</c:v>
                </c:pt>
                <c:pt idx="5">
                  <c:v>Gebouwgebonden maatregelen</c:v>
                </c:pt>
              </c:strCache>
            </c:strRef>
          </c:cat>
          <c:val>
            <c:numRef>
              <c:f>'Vergelijking per zichtjaar'!$AT$13:$AT$18</c:f>
              <c:numCache>
                <c:formatCode>0</c:formatCode>
                <c:ptCount val="6"/>
                <c:pt idx="0">
                  <c:v>78.590263393398999</c:v>
                </c:pt>
                <c:pt idx="1">
                  <c:v>144.3055282537</c:v>
                </c:pt>
                <c:pt idx="2">
                  <c:v>49.917442769347005</c:v>
                </c:pt>
                <c:pt idx="3">
                  <c:v>18.691817839999999</c:v>
                </c:pt>
                <c:pt idx="4">
                  <c:v>56.947056225940017</c:v>
                </c:pt>
                <c:pt idx="5">
                  <c:v>61.086375327999995</c:v>
                </c:pt>
              </c:numCache>
            </c:numRef>
          </c:val>
          <c:extLst>
            <c:ext xmlns:c16="http://schemas.microsoft.com/office/drawing/2014/chart" uri="{C3380CC4-5D6E-409C-BE32-E72D297353CC}">
              <c16:uniqueId val="{00000001-B157-4A49-AE15-097A4FC62F1C}"/>
            </c:ext>
          </c:extLst>
        </c:ser>
        <c:ser>
          <c:idx val="3"/>
          <c:order val="2"/>
          <c:tx>
            <c:strRef>
              <c:f>'Vergelijking per zichtjaar'!$AU$12</c:f>
              <c:strCache>
                <c:ptCount val="1"/>
                <c:pt idx="0">
                  <c:v>Label_A+</c:v>
                </c:pt>
              </c:strCache>
            </c:strRef>
          </c:tx>
          <c:invertIfNegative val="0"/>
          <c:cat>
            <c:strRef>
              <c:f>'Vergelijking per zichtjaar'!$AR$13:$AR$18</c:f>
              <c:strCache>
                <c:ptCount val="6"/>
                <c:pt idx="0">
                  <c:v>Overheid</c:v>
                </c:pt>
                <c:pt idx="1">
                  <c:v>Elektriciteit</c:v>
                </c:pt>
                <c:pt idx="2">
                  <c:v>Aardgas</c:v>
                </c:pt>
                <c:pt idx="3">
                  <c:v>Warmte-opwekking</c:v>
                </c:pt>
                <c:pt idx="4">
                  <c:v>Warmtedistributie</c:v>
                </c:pt>
                <c:pt idx="5">
                  <c:v>Gebouwgebonden maatregelen</c:v>
                </c:pt>
              </c:strCache>
            </c:strRef>
          </c:cat>
          <c:val>
            <c:numRef>
              <c:f>'Vergelijking per zichtjaar'!$AU$13:$AU$18</c:f>
              <c:numCache>
                <c:formatCode>0</c:formatCode>
                <c:ptCount val="6"/>
                <c:pt idx="0">
                  <c:v>87.471317541380017</c:v>
                </c:pt>
                <c:pt idx="1">
                  <c:v>142.8650387614</c:v>
                </c:pt>
                <c:pt idx="2">
                  <c:v>9.8385168422099998</c:v>
                </c:pt>
                <c:pt idx="3">
                  <c:v>66.805259290000009</c:v>
                </c:pt>
                <c:pt idx="4">
                  <c:v>99.49011422129999</c:v>
                </c:pt>
                <c:pt idx="5">
                  <c:v>116.291169379</c:v>
                </c:pt>
              </c:numCache>
            </c:numRef>
          </c:val>
          <c:extLst>
            <c:ext xmlns:c16="http://schemas.microsoft.com/office/drawing/2014/chart" uri="{C3380CC4-5D6E-409C-BE32-E72D297353CC}">
              <c16:uniqueId val="{00000002-B157-4A49-AE15-097A4FC62F1C}"/>
            </c:ext>
          </c:extLst>
        </c:ser>
        <c:dLbls>
          <c:showLegendKey val="0"/>
          <c:showVal val="0"/>
          <c:showCatName val="0"/>
          <c:showSerName val="0"/>
          <c:showPercent val="0"/>
          <c:showBubbleSize val="0"/>
        </c:dLbls>
        <c:gapWidth val="150"/>
        <c:shape val="box"/>
        <c:axId val="301830528"/>
        <c:axId val="301832064"/>
        <c:axId val="278121984"/>
      </c:bar3DChart>
      <c:catAx>
        <c:axId val="301830528"/>
        <c:scaling>
          <c:orientation val="minMax"/>
        </c:scaling>
        <c:delete val="0"/>
        <c:axPos val="b"/>
        <c:numFmt formatCode="General" sourceLinked="0"/>
        <c:majorTickMark val="out"/>
        <c:minorTickMark val="none"/>
        <c:tickLblPos val="nextTo"/>
        <c:crossAx val="301832064"/>
        <c:crosses val="autoZero"/>
        <c:auto val="1"/>
        <c:lblAlgn val="ctr"/>
        <c:lblOffset val="100"/>
        <c:noMultiLvlLbl val="0"/>
      </c:catAx>
      <c:valAx>
        <c:axId val="301832064"/>
        <c:scaling>
          <c:orientation val="minMax"/>
        </c:scaling>
        <c:delete val="0"/>
        <c:axPos val="l"/>
        <c:majorGridlines/>
        <c:title>
          <c:tx>
            <c:rich>
              <a:bodyPr rot="-5400000" vert="horz"/>
              <a:lstStyle/>
              <a:p>
                <a:pPr>
                  <a:defRPr/>
                </a:pPr>
                <a:r>
                  <a:rPr lang="en-US"/>
                  <a:t>Miljoen euro/jaar</a:t>
                </a:r>
              </a:p>
            </c:rich>
          </c:tx>
          <c:overlay val="0"/>
        </c:title>
        <c:numFmt formatCode="0" sourceLinked="1"/>
        <c:majorTickMark val="out"/>
        <c:minorTickMark val="none"/>
        <c:tickLblPos val="nextTo"/>
        <c:crossAx val="301830528"/>
        <c:crosses val="autoZero"/>
        <c:crossBetween val="between"/>
      </c:valAx>
      <c:serAx>
        <c:axId val="278121984"/>
        <c:scaling>
          <c:orientation val="minMax"/>
        </c:scaling>
        <c:delete val="0"/>
        <c:axPos val="b"/>
        <c:majorTickMark val="out"/>
        <c:minorTickMark val="none"/>
        <c:tickLblPos val="nextTo"/>
        <c:crossAx val="301832064"/>
        <c:crosses val="autoZero"/>
      </c:serAx>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ReadMe!$N$7</c:f>
          <c:strCache>
            <c:ptCount val="1"/>
            <c:pt idx="0">
              <c:v>Energieuitgaven bestaande woninggebruiker 2050 (excl. vergoeding renovatie en huurverlaging), Set: Doorrekening Utrecht, Label Opleggen en Warmteprijs</c:v>
            </c:pt>
          </c:strCache>
        </c:strRef>
      </c:tx>
      <c:overlay val="0"/>
      <c:txPr>
        <a:bodyPr/>
        <a:lstStyle/>
        <a:p>
          <a:pPr>
            <a:defRPr/>
          </a:pPr>
          <a:endParaRPr lang="nl-NL"/>
        </a:p>
      </c:txPr>
    </c:title>
    <c:autoTitleDeleted val="0"/>
    <c:plotArea>
      <c:layout/>
      <c:barChart>
        <c:barDir val="bar"/>
        <c:grouping val="stacked"/>
        <c:varyColors val="0"/>
        <c:ser>
          <c:idx val="1"/>
          <c:order val="0"/>
          <c:tx>
            <c:strRef>
              <c:f>'Vergelijking per zichtjaar'!$AR$21</c:f>
              <c:strCache>
                <c:ptCount val="1"/>
                <c:pt idx="0">
                  <c:v>Aardgas verbruik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zichtjaar'!$AS$21:$AW$21</c15:sqref>
                  </c15:fullRef>
                </c:ext>
              </c:extLst>
              <c:f>'Vergelijking per zichtjaar'!$AS$21:$AV$21</c:f>
              <c:numCache>
                <c:formatCode>0</c:formatCode>
                <c:ptCount val="4"/>
                <c:pt idx="0">
                  <c:v>-37.522564299999999</c:v>
                </c:pt>
                <c:pt idx="1">
                  <c:v>-31.475804799999999</c:v>
                </c:pt>
                <c:pt idx="2">
                  <c:v>-4.1461328399999999</c:v>
                </c:pt>
                <c:pt idx="3">
                  <c:v>0</c:v>
                </c:pt>
              </c:numCache>
            </c:numRef>
          </c:val>
          <c:extLst>
            <c:ext xmlns:c16="http://schemas.microsoft.com/office/drawing/2014/chart" uri="{C3380CC4-5D6E-409C-BE32-E72D297353CC}">
              <c16:uniqueId val="{00000000-D881-4D53-9B1E-E15A1F6267F7}"/>
            </c:ext>
          </c:extLst>
        </c:ser>
        <c:ser>
          <c:idx val="2"/>
          <c:order val="1"/>
          <c:tx>
            <c:strRef>
              <c:f>'Vergelijking per zichtjaar'!$AR$22</c:f>
              <c:strCache>
                <c:ptCount val="1"/>
                <c:pt idx="0">
                  <c:v>Aardgas vastrecht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zichtjaar'!$AS$22:$AW$22</c15:sqref>
                  </c15:fullRef>
                </c:ext>
              </c:extLst>
              <c:f>'Vergelijking per zichtjaar'!$AS$22:$AV$22</c:f>
              <c:numCache>
                <c:formatCode>0</c:formatCode>
                <c:ptCount val="4"/>
                <c:pt idx="0">
                  <c:v>-19.816750799999998</c:v>
                </c:pt>
                <c:pt idx="1">
                  <c:v>-19.823459039999999</c:v>
                </c:pt>
                <c:pt idx="2">
                  <c:v>-3.1459612799999999</c:v>
                </c:pt>
                <c:pt idx="3">
                  <c:v>0</c:v>
                </c:pt>
              </c:numCache>
            </c:numRef>
          </c:val>
          <c:extLst>
            <c:ext xmlns:c16="http://schemas.microsoft.com/office/drawing/2014/chart" uri="{C3380CC4-5D6E-409C-BE32-E72D297353CC}">
              <c16:uniqueId val="{00000001-D881-4D53-9B1E-E15A1F6267F7}"/>
            </c:ext>
          </c:extLst>
        </c:ser>
        <c:ser>
          <c:idx val="3"/>
          <c:order val="2"/>
          <c:tx>
            <c:strRef>
              <c:f>'Vergelijking per zichtjaar'!$AR$23</c:f>
              <c:strCache>
                <c:ptCount val="1"/>
                <c:pt idx="0">
                  <c:v>Elektriciteit verbruik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zichtjaar'!$AS$23:$AW$23</c15:sqref>
                  </c15:fullRef>
                </c:ext>
              </c:extLst>
              <c:f>'Vergelijking per zichtjaar'!$AS$23:$AV$23</c:f>
              <c:numCache>
                <c:formatCode>0</c:formatCode>
                <c:ptCount val="4"/>
                <c:pt idx="0">
                  <c:v>-54.837721500000001</c:v>
                </c:pt>
                <c:pt idx="1">
                  <c:v>-54.837721500000001</c:v>
                </c:pt>
                <c:pt idx="2">
                  <c:v>-54.837721500000001</c:v>
                </c:pt>
                <c:pt idx="3">
                  <c:v>-65.653820599999989</c:v>
                </c:pt>
              </c:numCache>
            </c:numRef>
          </c:val>
          <c:extLst>
            <c:ext xmlns:c16="http://schemas.microsoft.com/office/drawing/2014/chart" uri="{C3380CC4-5D6E-409C-BE32-E72D297353CC}">
              <c16:uniqueId val="{00000002-D881-4D53-9B1E-E15A1F6267F7}"/>
            </c:ext>
          </c:extLst>
        </c:ser>
        <c:ser>
          <c:idx val="4"/>
          <c:order val="3"/>
          <c:tx>
            <c:strRef>
              <c:f>'Vergelijking per zichtjaar'!$AR$24</c:f>
              <c:strCache>
                <c:ptCount val="1"/>
                <c:pt idx="0">
                  <c:v>Elektriciteit vastrecht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zichtjaar'!$AS$24:$AW$24</c15:sqref>
                  </c15:fullRef>
                </c:ext>
              </c:extLst>
              <c:f>'Vergelijking per zichtjaar'!$AS$24:$AV$24</c:f>
              <c:numCache>
                <c:formatCode>0</c:formatCode>
                <c:ptCount val="4"/>
                <c:pt idx="0">
                  <c:v>-42.556668000000002</c:v>
                </c:pt>
                <c:pt idx="1">
                  <c:v>-42.556668000000002</c:v>
                </c:pt>
                <c:pt idx="2">
                  <c:v>-42.556668000000002</c:v>
                </c:pt>
                <c:pt idx="3">
                  <c:v>-42.556668000000002</c:v>
                </c:pt>
              </c:numCache>
            </c:numRef>
          </c:val>
          <c:extLst>
            <c:ext xmlns:c16="http://schemas.microsoft.com/office/drawing/2014/chart" uri="{C3380CC4-5D6E-409C-BE32-E72D297353CC}">
              <c16:uniqueId val="{00000003-D881-4D53-9B1E-E15A1F6267F7}"/>
            </c:ext>
          </c:extLst>
        </c:ser>
        <c:ser>
          <c:idx val="5"/>
          <c:order val="4"/>
          <c:tx>
            <c:strRef>
              <c:f>'Vergelijking per zichtjaar'!$AR$25</c:f>
              <c:strCache>
                <c:ptCount val="1"/>
                <c:pt idx="0">
                  <c:v>Energieheffing (aardgas en elektriciteit)</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zichtjaar'!$AS$25:$AW$25</c15:sqref>
                  </c15:fullRef>
                </c:ext>
              </c:extLst>
              <c:f>'Vergelijking per zichtjaar'!$AS$25:$AV$25</c:f>
              <c:numCache>
                <c:formatCode>0</c:formatCode>
                <c:ptCount val="4"/>
                <c:pt idx="0">
                  <c:v>-2.0230910720000015</c:v>
                </c:pt>
                <c:pt idx="1">
                  <c:v>1.3354049280000009</c:v>
                </c:pt>
                <c:pt idx="2">
                  <c:v>16.514873468000005</c:v>
                </c:pt>
                <c:pt idx="3">
                  <c:v>11.601760228000002</c:v>
                </c:pt>
              </c:numCache>
            </c:numRef>
          </c:val>
          <c:extLst>
            <c:ext xmlns:c16="http://schemas.microsoft.com/office/drawing/2014/chart" uri="{C3380CC4-5D6E-409C-BE32-E72D297353CC}">
              <c16:uniqueId val="{00000004-D881-4D53-9B1E-E15A1F6267F7}"/>
            </c:ext>
          </c:extLst>
        </c:ser>
        <c:ser>
          <c:idx val="6"/>
          <c:order val="5"/>
          <c:tx>
            <c:strRef>
              <c:f>'Vergelijking per zichtjaar'!$AR$26</c:f>
              <c:strCache>
                <c:ptCount val="1"/>
                <c:pt idx="0">
                  <c:v>Vastrecht gebiedsopties exclusief WKO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zichtjaar'!$AS$26:$AW$26</c15:sqref>
                  </c15:fullRef>
                </c:ext>
              </c:extLst>
              <c:f>'Vergelijking per zichtjaar'!$AS$26:$AV$26</c:f>
              <c:numCache>
                <c:formatCode>0</c:formatCode>
                <c:ptCount val="4"/>
                <c:pt idx="0">
                  <c:v>-8.3556912000000008</c:v>
                </c:pt>
                <c:pt idx="1">
                  <c:v>-8.3500707900000002</c:v>
                </c:pt>
                <c:pt idx="2">
                  <c:v>-8.0808015599999994</c:v>
                </c:pt>
                <c:pt idx="3">
                  <c:v>-8.0808015599999994</c:v>
                </c:pt>
              </c:numCache>
            </c:numRef>
          </c:val>
          <c:extLst>
            <c:ext xmlns:c16="http://schemas.microsoft.com/office/drawing/2014/chart" uri="{C3380CC4-5D6E-409C-BE32-E72D297353CC}">
              <c16:uniqueId val="{00000005-D881-4D53-9B1E-E15A1F6267F7}"/>
            </c:ext>
          </c:extLst>
        </c:ser>
        <c:ser>
          <c:idx val="7"/>
          <c:order val="6"/>
          <c:tx>
            <c:strRef>
              <c:f>'Vergelijking per zichtjaar'!$AR$27</c:f>
              <c:strCache>
                <c:ptCount val="1"/>
                <c:pt idx="0">
                  <c:v>Warmtelevering gebiedsopties inclusief WKO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zichtjaar'!$AS$27:$AW$27</c15:sqref>
                  </c15:fullRef>
                </c:ext>
              </c:extLst>
              <c:f>'Vergelijking per zichtjaar'!$AS$27:$AV$27</c:f>
              <c:numCache>
                <c:formatCode>0</c:formatCode>
                <c:ptCount val="4"/>
                <c:pt idx="0">
                  <c:v>-26.479437320000002</c:v>
                </c:pt>
                <c:pt idx="1">
                  <c:v>-23.612603329999999</c:v>
                </c:pt>
                <c:pt idx="2">
                  <c:v>-63.165189769999998</c:v>
                </c:pt>
                <c:pt idx="3">
                  <c:v>-25.914897789999998</c:v>
                </c:pt>
              </c:numCache>
            </c:numRef>
          </c:val>
          <c:extLst>
            <c:ext xmlns:c16="http://schemas.microsoft.com/office/drawing/2014/chart" uri="{C3380CC4-5D6E-409C-BE32-E72D297353CC}">
              <c16:uniqueId val="{00000006-D881-4D53-9B1E-E15A1F6267F7}"/>
            </c:ext>
          </c:extLst>
        </c:ser>
        <c:ser>
          <c:idx val="0"/>
          <c:order val="7"/>
          <c:tx>
            <c:strRef>
              <c:f>'Vergelijking per zichtjaar'!$AR$28</c:f>
              <c:strCache>
                <c:ptCount val="1"/>
                <c:pt idx="0">
                  <c:v>Koudelevering WKO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zichtjaar'!$AS$28:$AW$28</c15:sqref>
                  </c15:fullRef>
                </c:ext>
              </c:extLst>
              <c:f>'Vergelijking per zichtjaar'!$AS$28:$AV$28</c:f>
              <c:numCache>
                <c:formatCode>0</c:formatCode>
                <c:ptCount val="4"/>
                <c:pt idx="0">
                  <c:v>0</c:v>
                </c:pt>
                <c:pt idx="1">
                  <c:v>0</c:v>
                </c:pt>
                <c:pt idx="2">
                  <c:v>-20.905750000000001</c:v>
                </c:pt>
                <c:pt idx="3">
                  <c:v>0</c:v>
                </c:pt>
              </c:numCache>
            </c:numRef>
          </c:val>
          <c:extLst>
            <c:ext xmlns:c16="http://schemas.microsoft.com/office/drawing/2014/chart" uri="{C3380CC4-5D6E-409C-BE32-E72D297353CC}">
              <c16:uniqueId val="{00000007-D881-4D53-9B1E-E15A1F6267F7}"/>
            </c:ext>
          </c:extLst>
        </c:ser>
        <c:dLbls>
          <c:showLegendKey val="0"/>
          <c:showVal val="0"/>
          <c:showCatName val="0"/>
          <c:showSerName val="0"/>
          <c:showPercent val="0"/>
          <c:showBubbleSize val="0"/>
        </c:dLbls>
        <c:gapWidth val="150"/>
        <c:overlap val="100"/>
        <c:axId val="299081088"/>
        <c:axId val="299082880"/>
      </c:barChart>
      <c:catAx>
        <c:axId val="299081088"/>
        <c:scaling>
          <c:orientation val="minMax"/>
        </c:scaling>
        <c:delete val="0"/>
        <c:axPos val="l"/>
        <c:numFmt formatCode="General" sourceLinked="0"/>
        <c:majorTickMark val="out"/>
        <c:minorTickMark val="none"/>
        <c:tickLblPos val="nextTo"/>
        <c:crossAx val="299082880"/>
        <c:crosses val="autoZero"/>
        <c:auto val="1"/>
        <c:lblAlgn val="ctr"/>
        <c:lblOffset val="100"/>
        <c:noMultiLvlLbl val="0"/>
      </c:catAx>
      <c:valAx>
        <c:axId val="299082880"/>
        <c:scaling>
          <c:orientation val="minMax"/>
        </c:scaling>
        <c:delete val="0"/>
        <c:axPos val="b"/>
        <c:majorGridlines/>
        <c:title>
          <c:tx>
            <c:rich>
              <a:bodyPr/>
              <a:lstStyle/>
              <a:p>
                <a:pPr>
                  <a:defRPr/>
                </a:pPr>
                <a:r>
                  <a:rPr lang="en-US"/>
                  <a:t>Miljoen euro/jaar</a:t>
                </a:r>
              </a:p>
            </c:rich>
          </c:tx>
          <c:overlay val="0"/>
        </c:title>
        <c:numFmt formatCode="0" sourceLinked="1"/>
        <c:majorTickMark val="out"/>
        <c:minorTickMark val="none"/>
        <c:tickLblPos val="nextTo"/>
        <c:crossAx val="299081088"/>
        <c:crosses val="autoZero"/>
        <c:crossBetween val="between"/>
      </c:valAx>
    </c:plotArea>
    <c:legend>
      <c:legendPos val="r"/>
      <c:layout>
        <c:manualLayout>
          <c:xMode val="edge"/>
          <c:yMode val="edge"/>
          <c:x val="0.66073805359984028"/>
          <c:y val="0.18029512704889239"/>
          <c:w val="0.30896444396431932"/>
          <c:h val="0.64333269278788741"/>
        </c:manualLayout>
      </c:layout>
      <c:overlay val="0"/>
      <c:txPr>
        <a:bodyPr/>
        <a:lstStyle/>
        <a:p>
          <a:pPr>
            <a:defRPr sz="1400"/>
          </a:pPr>
          <a:endParaRPr lang="nl-NL"/>
        </a:p>
      </c:txPr>
    </c:legend>
    <c:plotVisOnly val="1"/>
    <c:dispBlanksAs val="gap"/>
    <c:showDLblsOverMax val="0"/>
  </c:chart>
  <c:txPr>
    <a:bodyPr/>
    <a:lstStyle/>
    <a:p>
      <a:pPr>
        <a:defRPr sz="2000" baseline="0"/>
      </a:pPr>
      <a:endParaRPr lang="nl-NL"/>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ReadMe!$N$8</c:f>
          <c:strCache>
            <c:ptCount val="1"/>
            <c:pt idx="0">
              <c:v>Energieuitgaven bestaande woninggebruiker 2050 (incl. vergoeding renovatie en huurverlaging), Set: Doorrekening Utrecht, Label Opleggen en Warmteprijs</c:v>
            </c:pt>
          </c:strCache>
        </c:strRef>
      </c:tx>
      <c:overlay val="0"/>
      <c:txPr>
        <a:bodyPr/>
        <a:lstStyle/>
        <a:p>
          <a:pPr>
            <a:defRPr sz="2400"/>
          </a:pPr>
          <a:endParaRPr lang="nl-NL"/>
        </a:p>
      </c:txPr>
    </c:title>
    <c:autoTitleDeleted val="0"/>
    <c:plotArea>
      <c:layout/>
      <c:barChart>
        <c:barDir val="bar"/>
        <c:grouping val="stacked"/>
        <c:varyColors val="0"/>
        <c:ser>
          <c:idx val="1"/>
          <c:order val="0"/>
          <c:tx>
            <c:strRef>
              <c:f>'Vergelijking per zichtjaar'!$AR$21</c:f>
              <c:strCache>
                <c:ptCount val="1"/>
                <c:pt idx="0">
                  <c:v>Aardgas verbruik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zichtjaar'!$AS$21:$AW$21</c15:sqref>
                  </c15:fullRef>
                </c:ext>
              </c:extLst>
              <c:f>'Vergelijking per zichtjaar'!$AS$21:$AV$21</c:f>
              <c:numCache>
                <c:formatCode>0</c:formatCode>
                <c:ptCount val="4"/>
                <c:pt idx="0">
                  <c:v>-37.522564299999999</c:v>
                </c:pt>
                <c:pt idx="1">
                  <c:v>-31.475804799999999</c:v>
                </c:pt>
                <c:pt idx="2">
                  <c:v>-4.1461328399999999</c:v>
                </c:pt>
                <c:pt idx="3">
                  <c:v>0</c:v>
                </c:pt>
              </c:numCache>
            </c:numRef>
          </c:val>
          <c:extLst>
            <c:ext xmlns:c16="http://schemas.microsoft.com/office/drawing/2014/chart" uri="{C3380CC4-5D6E-409C-BE32-E72D297353CC}">
              <c16:uniqueId val="{00000000-1658-4023-A156-804F6BD9BF38}"/>
            </c:ext>
          </c:extLst>
        </c:ser>
        <c:ser>
          <c:idx val="2"/>
          <c:order val="1"/>
          <c:tx>
            <c:strRef>
              <c:f>'Vergelijking per zichtjaar'!$AR$22</c:f>
              <c:strCache>
                <c:ptCount val="1"/>
                <c:pt idx="0">
                  <c:v>Aardgas vastrecht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zichtjaar'!$AS$22:$AW$22</c15:sqref>
                  </c15:fullRef>
                </c:ext>
              </c:extLst>
              <c:f>'Vergelijking per zichtjaar'!$AS$22:$AV$22</c:f>
              <c:numCache>
                <c:formatCode>0</c:formatCode>
                <c:ptCount val="4"/>
                <c:pt idx="0">
                  <c:v>-19.816750799999998</c:v>
                </c:pt>
                <c:pt idx="1">
                  <c:v>-19.823459039999999</c:v>
                </c:pt>
                <c:pt idx="2">
                  <c:v>-3.1459612799999999</c:v>
                </c:pt>
                <c:pt idx="3">
                  <c:v>0</c:v>
                </c:pt>
              </c:numCache>
            </c:numRef>
          </c:val>
          <c:extLst>
            <c:ext xmlns:c16="http://schemas.microsoft.com/office/drawing/2014/chart" uri="{C3380CC4-5D6E-409C-BE32-E72D297353CC}">
              <c16:uniqueId val="{00000001-1658-4023-A156-804F6BD9BF38}"/>
            </c:ext>
          </c:extLst>
        </c:ser>
        <c:ser>
          <c:idx val="3"/>
          <c:order val="2"/>
          <c:tx>
            <c:strRef>
              <c:f>'Vergelijking per zichtjaar'!$AR$23</c:f>
              <c:strCache>
                <c:ptCount val="1"/>
                <c:pt idx="0">
                  <c:v>Elektriciteit verbruik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zichtjaar'!$AS$23:$AW$23</c15:sqref>
                  </c15:fullRef>
                </c:ext>
              </c:extLst>
              <c:f>'Vergelijking per zichtjaar'!$AS$23:$AV$23</c:f>
              <c:numCache>
                <c:formatCode>0</c:formatCode>
                <c:ptCount val="4"/>
                <c:pt idx="0">
                  <c:v>-54.837721500000001</c:v>
                </c:pt>
                <c:pt idx="1">
                  <c:v>-54.837721500000001</c:v>
                </c:pt>
                <c:pt idx="2">
                  <c:v>-54.837721500000001</c:v>
                </c:pt>
                <c:pt idx="3">
                  <c:v>-65.653820599999989</c:v>
                </c:pt>
              </c:numCache>
            </c:numRef>
          </c:val>
          <c:extLst>
            <c:ext xmlns:c16="http://schemas.microsoft.com/office/drawing/2014/chart" uri="{C3380CC4-5D6E-409C-BE32-E72D297353CC}">
              <c16:uniqueId val="{00000002-1658-4023-A156-804F6BD9BF38}"/>
            </c:ext>
          </c:extLst>
        </c:ser>
        <c:ser>
          <c:idx val="4"/>
          <c:order val="3"/>
          <c:tx>
            <c:strRef>
              <c:f>'Vergelijking per zichtjaar'!$AR$24</c:f>
              <c:strCache>
                <c:ptCount val="1"/>
                <c:pt idx="0">
                  <c:v>Elektriciteit vastrecht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zichtjaar'!$AS$24:$AW$24</c15:sqref>
                  </c15:fullRef>
                </c:ext>
              </c:extLst>
              <c:f>'Vergelijking per zichtjaar'!$AS$24:$AV$24</c:f>
              <c:numCache>
                <c:formatCode>0</c:formatCode>
                <c:ptCount val="4"/>
                <c:pt idx="0">
                  <c:v>-42.556668000000002</c:v>
                </c:pt>
                <c:pt idx="1">
                  <c:v>-42.556668000000002</c:v>
                </c:pt>
                <c:pt idx="2">
                  <c:v>-42.556668000000002</c:v>
                </c:pt>
                <c:pt idx="3">
                  <c:v>-42.556668000000002</c:v>
                </c:pt>
              </c:numCache>
            </c:numRef>
          </c:val>
          <c:extLst>
            <c:ext xmlns:c16="http://schemas.microsoft.com/office/drawing/2014/chart" uri="{C3380CC4-5D6E-409C-BE32-E72D297353CC}">
              <c16:uniqueId val="{00000003-1658-4023-A156-804F6BD9BF38}"/>
            </c:ext>
          </c:extLst>
        </c:ser>
        <c:ser>
          <c:idx val="5"/>
          <c:order val="4"/>
          <c:tx>
            <c:strRef>
              <c:f>'Vergelijking per zichtjaar'!$AR$25</c:f>
              <c:strCache>
                <c:ptCount val="1"/>
                <c:pt idx="0">
                  <c:v>Energieheffing (aardgas en elektriciteit)</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zichtjaar'!$AS$25:$AW$25</c15:sqref>
                  </c15:fullRef>
                </c:ext>
              </c:extLst>
              <c:f>'Vergelijking per zichtjaar'!$AS$25:$AV$25</c:f>
              <c:numCache>
                <c:formatCode>0</c:formatCode>
                <c:ptCount val="4"/>
                <c:pt idx="0">
                  <c:v>-2.0230910720000015</c:v>
                </c:pt>
                <c:pt idx="1">
                  <c:v>1.3354049280000009</c:v>
                </c:pt>
                <c:pt idx="2">
                  <c:v>16.514873468000005</c:v>
                </c:pt>
                <c:pt idx="3">
                  <c:v>11.601760228000002</c:v>
                </c:pt>
              </c:numCache>
            </c:numRef>
          </c:val>
          <c:extLst>
            <c:ext xmlns:c16="http://schemas.microsoft.com/office/drawing/2014/chart" uri="{C3380CC4-5D6E-409C-BE32-E72D297353CC}">
              <c16:uniqueId val="{00000004-1658-4023-A156-804F6BD9BF38}"/>
            </c:ext>
          </c:extLst>
        </c:ser>
        <c:ser>
          <c:idx val="6"/>
          <c:order val="5"/>
          <c:tx>
            <c:strRef>
              <c:f>'Vergelijking per zichtjaar'!$AR$26</c:f>
              <c:strCache>
                <c:ptCount val="1"/>
                <c:pt idx="0">
                  <c:v>Vastrecht gebiedsopties exclusief WKO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zichtjaar'!$AS$26:$AW$26</c15:sqref>
                  </c15:fullRef>
                </c:ext>
              </c:extLst>
              <c:f>'Vergelijking per zichtjaar'!$AS$26:$AV$26</c:f>
              <c:numCache>
                <c:formatCode>0</c:formatCode>
                <c:ptCount val="4"/>
                <c:pt idx="0">
                  <c:v>-8.3556912000000008</c:v>
                </c:pt>
                <c:pt idx="1">
                  <c:v>-8.3500707900000002</c:v>
                </c:pt>
                <c:pt idx="2">
                  <c:v>-8.0808015599999994</c:v>
                </c:pt>
                <c:pt idx="3">
                  <c:v>-8.0808015599999994</c:v>
                </c:pt>
              </c:numCache>
            </c:numRef>
          </c:val>
          <c:extLst>
            <c:ext xmlns:c16="http://schemas.microsoft.com/office/drawing/2014/chart" uri="{C3380CC4-5D6E-409C-BE32-E72D297353CC}">
              <c16:uniqueId val="{00000005-1658-4023-A156-804F6BD9BF38}"/>
            </c:ext>
          </c:extLst>
        </c:ser>
        <c:ser>
          <c:idx val="7"/>
          <c:order val="6"/>
          <c:tx>
            <c:strRef>
              <c:f>'Vergelijking per zichtjaar'!$AR$27</c:f>
              <c:strCache>
                <c:ptCount val="1"/>
                <c:pt idx="0">
                  <c:v>Warmtelevering gebiedsopties inclusief WKO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zichtjaar'!$AS$27:$AW$27</c15:sqref>
                  </c15:fullRef>
                </c:ext>
              </c:extLst>
              <c:f>'Vergelijking per zichtjaar'!$AS$27:$AV$27</c:f>
              <c:numCache>
                <c:formatCode>0</c:formatCode>
                <c:ptCount val="4"/>
                <c:pt idx="0">
                  <c:v>-26.479437320000002</c:v>
                </c:pt>
                <c:pt idx="1">
                  <c:v>-23.612603329999999</c:v>
                </c:pt>
                <c:pt idx="2">
                  <c:v>-63.165189769999998</c:v>
                </c:pt>
                <c:pt idx="3">
                  <c:v>-25.914897789999998</c:v>
                </c:pt>
              </c:numCache>
            </c:numRef>
          </c:val>
          <c:extLst>
            <c:ext xmlns:c16="http://schemas.microsoft.com/office/drawing/2014/chart" uri="{C3380CC4-5D6E-409C-BE32-E72D297353CC}">
              <c16:uniqueId val="{00000006-1658-4023-A156-804F6BD9BF38}"/>
            </c:ext>
          </c:extLst>
        </c:ser>
        <c:ser>
          <c:idx val="9"/>
          <c:order val="7"/>
          <c:tx>
            <c:strRef>
              <c:f>'Vergelijking per zichtjaar'!$AR$28</c:f>
              <c:strCache>
                <c:ptCount val="1"/>
                <c:pt idx="0">
                  <c:v>Koudelevering WKO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zichtjaar'!$AS$28:$AW$28</c15:sqref>
                  </c15:fullRef>
                </c:ext>
              </c:extLst>
              <c:f>'Vergelijking per zichtjaar'!$AS$28:$AV$28</c:f>
              <c:numCache>
                <c:formatCode>0</c:formatCode>
                <c:ptCount val="4"/>
                <c:pt idx="0">
                  <c:v>0</c:v>
                </c:pt>
                <c:pt idx="1">
                  <c:v>0</c:v>
                </c:pt>
                <c:pt idx="2">
                  <c:v>-20.905750000000001</c:v>
                </c:pt>
                <c:pt idx="3">
                  <c:v>0</c:v>
                </c:pt>
              </c:numCache>
            </c:numRef>
          </c:val>
          <c:extLst>
            <c:ext xmlns:c16="http://schemas.microsoft.com/office/drawing/2014/chart" uri="{C3380CC4-5D6E-409C-BE32-E72D297353CC}">
              <c16:uniqueId val="{00000007-1658-4023-A156-804F6BD9BF38}"/>
            </c:ext>
          </c:extLst>
        </c:ser>
        <c:ser>
          <c:idx val="8"/>
          <c:order val="8"/>
          <c:tx>
            <c:strRef>
              <c:f>'Vergelijking per zichtjaar'!$AR$29</c:f>
              <c:strCache>
                <c:ptCount val="1"/>
                <c:pt idx="0">
                  <c:v>Vergoeding voor schilverbetering en gebouwinstallaties</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zichtjaar'!$AS$29:$AW$29</c15:sqref>
                  </c15:fullRef>
                </c:ext>
              </c:extLst>
              <c:f>'Vergelijking per zichtjaar'!$AS$29:$AV$29</c:f>
              <c:numCache>
                <c:formatCode>0</c:formatCode>
                <c:ptCount val="4"/>
                <c:pt idx="0">
                  <c:v>-2.4049236999999999</c:v>
                </c:pt>
                <c:pt idx="1">
                  <c:v>-24.8811754</c:v>
                </c:pt>
                <c:pt idx="2">
                  <c:v>-38.4904376</c:v>
                </c:pt>
                <c:pt idx="3">
                  <c:v>-55.0015766</c:v>
                </c:pt>
              </c:numCache>
            </c:numRef>
          </c:val>
          <c:extLst>
            <c:ext xmlns:c16="http://schemas.microsoft.com/office/drawing/2014/chart" uri="{C3380CC4-5D6E-409C-BE32-E72D297353CC}">
              <c16:uniqueId val="{00000008-1658-4023-A156-804F6BD9BF38}"/>
            </c:ext>
          </c:extLst>
        </c:ser>
        <c:ser>
          <c:idx val="10"/>
          <c:order val="9"/>
          <c:tx>
            <c:strRef>
              <c:f>'Vergelijking per zichtjaar'!$AR$30</c:f>
              <c:strCache>
                <c:ptCount val="1"/>
                <c:pt idx="0">
                  <c:v>Huurverlaging door overgang verketeling naar centrale warmte-opwekking</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zichtjaar'!$AS$30:$AW$30</c15:sqref>
                  </c15:fullRef>
                </c:ext>
              </c:extLst>
              <c:f>'Vergelijking per zichtjaar'!$AS$30:$AV$30</c:f>
              <c:numCache>
                <c:formatCode>0.0</c:formatCode>
                <c:ptCount val="4"/>
                <c:pt idx="0">
                  <c:v>1.28416</c:v>
                </c:pt>
                <c:pt idx="1">
                  <c:v>1.2823199999999999</c:v>
                </c:pt>
                <c:pt idx="2">
                  <c:v>1.2791999999999999</c:v>
                </c:pt>
                <c:pt idx="3">
                  <c:v>1.2791999999999999</c:v>
                </c:pt>
              </c:numCache>
            </c:numRef>
          </c:val>
          <c:extLst>
            <c:ext xmlns:c16="http://schemas.microsoft.com/office/drawing/2014/chart" uri="{C3380CC4-5D6E-409C-BE32-E72D297353CC}">
              <c16:uniqueId val="{00000009-1658-4023-A156-804F6BD9BF38}"/>
            </c:ext>
          </c:extLst>
        </c:ser>
        <c:dLbls>
          <c:showLegendKey val="0"/>
          <c:showVal val="0"/>
          <c:showCatName val="0"/>
          <c:showSerName val="0"/>
          <c:showPercent val="0"/>
          <c:showBubbleSize val="0"/>
        </c:dLbls>
        <c:gapWidth val="150"/>
        <c:overlap val="100"/>
        <c:axId val="299775104"/>
        <c:axId val="299776640"/>
      </c:barChart>
      <c:catAx>
        <c:axId val="299775104"/>
        <c:scaling>
          <c:orientation val="minMax"/>
        </c:scaling>
        <c:delete val="0"/>
        <c:axPos val="l"/>
        <c:numFmt formatCode="General" sourceLinked="0"/>
        <c:majorTickMark val="out"/>
        <c:minorTickMark val="none"/>
        <c:tickLblPos val="nextTo"/>
        <c:txPr>
          <a:bodyPr/>
          <a:lstStyle/>
          <a:p>
            <a:pPr>
              <a:defRPr sz="2000"/>
            </a:pPr>
            <a:endParaRPr lang="nl-NL"/>
          </a:p>
        </c:txPr>
        <c:crossAx val="299776640"/>
        <c:crosses val="autoZero"/>
        <c:auto val="1"/>
        <c:lblAlgn val="ctr"/>
        <c:lblOffset val="100"/>
        <c:noMultiLvlLbl val="0"/>
      </c:catAx>
      <c:valAx>
        <c:axId val="299776640"/>
        <c:scaling>
          <c:orientation val="minMax"/>
        </c:scaling>
        <c:delete val="0"/>
        <c:axPos val="b"/>
        <c:majorGridlines/>
        <c:numFmt formatCode="0" sourceLinked="1"/>
        <c:majorTickMark val="out"/>
        <c:minorTickMark val="none"/>
        <c:tickLblPos val="nextTo"/>
        <c:txPr>
          <a:bodyPr/>
          <a:lstStyle/>
          <a:p>
            <a:pPr>
              <a:defRPr sz="2000"/>
            </a:pPr>
            <a:endParaRPr lang="nl-NL"/>
          </a:p>
        </c:txPr>
        <c:crossAx val="299775104"/>
        <c:crosses val="autoZero"/>
        <c:crossBetween val="between"/>
      </c:valAx>
    </c:plotArea>
    <c:legend>
      <c:legendPos val="r"/>
      <c:layout>
        <c:manualLayout>
          <c:xMode val="edge"/>
          <c:yMode val="edge"/>
          <c:x val="0.64135137980580825"/>
          <c:y val="0.14436347436652766"/>
          <c:w val="0.34854333061404302"/>
          <c:h val="0.84552240672102086"/>
        </c:manualLayout>
      </c:layout>
      <c:overlay val="0"/>
      <c:txPr>
        <a:bodyPr/>
        <a:lstStyle/>
        <a:p>
          <a:pPr>
            <a:defRPr sz="1200"/>
          </a:pPr>
          <a:endParaRPr lang="nl-NL"/>
        </a:p>
      </c:txPr>
    </c:legend>
    <c:plotVisOnly val="1"/>
    <c:dispBlanksAs val="gap"/>
    <c:showDLblsOverMax val="0"/>
  </c:char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ReadMe!$N$11</c:f>
          <c:strCache>
            <c:ptCount val="1"/>
            <c:pt idx="0">
              <c:v>Uitgaven en inkomsten bestaande woningeigenaar 2050, Set: Doorrekening Utrecht, Label Opleggen en Warmteprijs</c:v>
            </c:pt>
          </c:strCache>
        </c:strRef>
      </c:tx>
      <c:overlay val="0"/>
      <c:txPr>
        <a:bodyPr/>
        <a:lstStyle/>
        <a:p>
          <a:pPr>
            <a:defRPr sz="2000" baseline="0"/>
          </a:pPr>
          <a:endParaRPr lang="nl-NL"/>
        </a:p>
      </c:txPr>
    </c:title>
    <c:autoTitleDeleted val="0"/>
    <c:plotArea>
      <c:layout/>
      <c:barChart>
        <c:barDir val="bar"/>
        <c:grouping val="stacked"/>
        <c:varyColors val="0"/>
        <c:ser>
          <c:idx val="0"/>
          <c:order val="0"/>
          <c:tx>
            <c:strRef>
              <c:f>'Vergelijking per zichtjaar'!$AR$53</c:f>
              <c:strCache>
                <c:ptCount val="1"/>
                <c:pt idx="0">
                  <c:v>Aansluitbijdrage gas (incl. BTW)</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zichtjaar'!$AS$53:$AW$53</c15:sqref>
                  </c15:fullRef>
                </c:ext>
              </c:extLst>
              <c:f>'Vergelijking per zichtjaar'!$AS$53:$AV$53</c:f>
              <c:numCache>
                <c:formatCode>0</c:formatCode>
                <c:ptCount val="4"/>
                <c:pt idx="0">
                  <c:v>0</c:v>
                </c:pt>
                <c:pt idx="1">
                  <c:v>0</c:v>
                </c:pt>
                <c:pt idx="2">
                  <c:v>0</c:v>
                </c:pt>
                <c:pt idx="3">
                  <c:v>0</c:v>
                </c:pt>
              </c:numCache>
            </c:numRef>
          </c:val>
          <c:extLst>
            <c:ext xmlns:c16="http://schemas.microsoft.com/office/drawing/2014/chart" uri="{C3380CC4-5D6E-409C-BE32-E72D297353CC}">
              <c16:uniqueId val="{00000000-5DD8-49F4-BF5F-92A39173B1C5}"/>
            </c:ext>
          </c:extLst>
        </c:ser>
        <c:ser>
          <c:idx val="1"/>
          <c:order val="1"/>
          <c:tx>
            <c:strRef>
              <c:f>'Vergelijking per zichtjaar'!$AR$54</c:f>
              <c:strCache>
                <c:ptCount val="1"/>
                <c:pt idx="0">
                  <c:v>Aansluitbijdrage elektriciteit (incl BTW)</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zichtjaar'!$AS$54:$AW$54</c15:sqref>
                  </c15:fullRef>
                </c:ext>
              </c:extLst>
              <c:f>'Vergelijking per zichtjaar'!$AS$54:$AV$54</c:f>
              <c:numCache>
                <c:formatCode>0</c:formatCode>
                <c:ptCount val="4"/>
                <c:pt idx="0">
                  <c:v>0</c:v>
                </c:pt>
                <c:pt idx="1">
                  <c:v>0</c:v>
                </c:pt>
                <c:pt idx="2">
                  <c:v>0</c:v>
                </c:pt>
                <c:pt idx="3">
                  <c:v>0</c:v>
                </c:pt>
              </c:numCache>
            </c:numRef>
          </c:val>
          <c:extLst>
            <c:ext xmlns:c16="http://schemas.microsoft.com/office/drawing/2014/chart" uri="{C3380CC4-5D6E-409C-BE32-E72D297353CC}">
              <c16:uniqueId val="{00000001-5DD8-49F4-BF5F-92A39173B1C5}"/>
            </c:ext>
          </c:extLst>
        </c:ser>
        <c:ser>
          <c:idx val="2"/>
          <c:order val="2"/>
          <c:tx>
            <c:strRef>
              <c:f>'Vergelijking per zichtjaar'!$AR$55</c:f>
              <c:strCache>
                <c:ptCount val="1"/>
                <c:pt idx="0">
                  <c:v>Aansluitbijdrage gebiedsopties (incl BTW)</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zichtjaar'!$AS$55:$AW$55</c15:sqref>
                  </c15:fullRef>
                </c:ext>
              </c:extLst>
              <c:f>'Vergelijking per zichtjaar'!$AS$55:$AV$55</c:f>
              <c:numCache>
                <c:formatCode>0</c:formatCode>
                <c:ptCount val="4"/>
                <c:pt idx="0">
                  <c:v>-6.9875780999999998E-2</c:v>
                </c:pt>
                <c:pt idx="1">
                  <c:v>-6.8447094E-2</c:v>
                </c:pt>
                <c:pt idx="2">
                  <c:v>-15.414981300000001</c:v>
                </c:pt>
                <c:pt idx="3">
                  <c:v>0</c:v>
                </c:pt>
              </c:numCache>
            </c:numRef>
          </c:val>
          <c:extLst>
            <c:ext xmlns:c16="http://schemas.microsoft.com/office/drawing/2014/chart" uri="{C3380CC4-5D6E-409C-BE32-E72D297353CC}">
              <c16:uniqueId val="{00000002-5DD8-49F4-BF5F-92A39173B1C5}"/>
            </c:ext>
          </c:extLst>
        </c:ser>
        <c:ser>
          <c:idx val="3"/>
          <c:order val="3"/>
          <c:tx>
            <c:strRef>
              <c:f>'Vergelijking per zichtjaar'!$AR$56</c:f>
              <c:strCache>
                <c:ptCount val="1"/>
                <c:pt idx="0">
                  <c:v>Lokale Opwekking (incl. BTW)</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zichtjaar'!$AS$56:$AW$56</c15:sqref>
                  </c15:fullRef>
                </c:ext>
              </c:extLst>
              <c:f>'Vergelijking per zichtjaar'!$AS$56:$AV$56</c:f>
              <c:numCache>
                <c:formatCode>0</c:formatCode>
                <c:ptCount val="4"/>
                <c:pt idx="0">
                  <c:v>0</c:v>
                </c:pt>
                <c:pt idx="1">
                  <c:v>0</c:v>
                </c:pt>
                <c:pt idx="2">
                  <c:v>0</c:v>
                </c:pt>
                <c:pt idx="3">
                  <c:v>-98.888016249999993</c:v>
                </c:pt>
              </c:numCache>
            </c:numRef>
          </c:val>
          <c:extLst>
            <c:ext xmlns:c16="http://schemas.microsoft.com/office/drawing/2014/chart" uri="{C3380CC4-5D6E-409C-BE32-E72D297353CC}">
              <c16:uniqueId val="{00000003-5DD8-49F4-BF5F-92A39173B1C5}"/>
            </c:ext>
          </c:extLst>
        </c:ser>
        <c:ser>
          <c:idx val="4"/>
          <c:order val="4"/>
          <c:tx>
            <c:strRef>
              <c:f>'Vergelijking per zichtjaar'!$AR$57</c:f>
              <c:strCache>
                <c:ptCount val="1"/>
                <c:pt idx="0">
                  <c:v>Schilverbetering (incl BTW)</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zichtjaar'!$AS$57:$AW$57</c15:sqref>
                  </c15:fullRef>
                </c:ext>
              </c:extLst>
              <c:f>'Vergelijking per zichtjaar'!$AS$57:$AV$57</c:f>
              <c:numCache>
                <c:formatCode>0</c:formatCode>
                <c:ptCount val="4"/>
                <c:pt idx="0">
                  <c:v>-1.58235813</c:v>
                </c:pt>
                <c:pt idx="1">
                  <c:v>-48.209353800000002</c:v>
                </c:pt>
                <c:pt idx="2">
                  <c:v>-94.035464300000001</c:v>
                </c:pt>
                <c:pt idx="3">
                  <c:v>-67.513615099999996</c:v>
                </c:pt>
              </c:numCache>
            </c:numRef>
          </c:val>
          <c:extLst>
            <c:ext xmlns:c16="http://schemas.microsoft.com/office/drawing/2014/chart" uri="{C3380CC4-5D6E-409C-BE32-E72D297353CC}">
              <c16:uniqueId val="{00000004-5DD8-49F4-BF5F-92A39173B1C5}"/>
            </c:ext>
          </c:extLst>
        </c:ser>
        <c:ser>
          <c:idx val="5"/>
          <c:order val="5"/>
          <c:tx>
            <c:strRef>
              <c:f>'Vergelijking per zichtjaar'!$AR$58</c:f>
              <c:strCache>
                <c:ptCount val="1"/>
                <c:pt idx="0">
                  <c:v>Vergoeding voor schilverbetering en zonnepanelen/collectoren</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zichtjaar'!$AS$58:$AW$58</c15:sqref>
                  </c15:fullRef>
                </c:ext>
              </c:extLst>
              <c:f>'Vergelijking per zichtjaar'!$AS$58:$AV$58</c:f>
              <c:numCache>
                <c:formatCode>0</c:formatCode>
                <c:ptCount val="4"/>
                <c:pt idx="0">
                  <c:v>2.4049236999999999</c:v>
                </c:pt>
                <c:pt idx="1">
                  <c:v>24.8811754</c:v>
                </c:pt>
                <c:pt idx="2">
                  <c:v>38.4904376</c:v>
                </c:pt>
                <c:pt idx="3">
                  <c:v>55.0015766</c:v>
                </c:pt>
              </c:numCache>
            </c:numRef>
          </c:val>
          <c:extLst>
            <c:ext xmlns:c16="http://schemas.microsoft.com/office/drawing/2014/chart" uri="{C3380CC4-5D6E-409C-BE32-E72D297353CC}">
              <c16:uniqueId val="{00000005-5DD8-49F4-BF5F-92A39173B1C5}"/>
            </c:ext>
          </c:extLst>
        </c:ser>
        <c:ser>
          <c:idx val="6"/>
          <c:order val="6"/>
          <c:tx>
            <c:strRef>
              <c:f>'Vergelijking per zichtjaar'!$AR$59</c:f>
              <c:strCache>
                <c:ptCount val="1"/>
                <c:pt idx="0">
                  <c:v>Huurverlaging vanwege overgang verketeling naar centrale warmte-opwekking</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zichtjaar'!$AS$59:$AW$59</c15:sqref>
                  </c15:fullRef>
                </c:ext>
              </c:extLst>
              <c:f>'Vergelijking per zichtjaar'!$AS$59:$AV$59</c:f>
              <c:numCache>
                <c:formatCode>0</c:formatCode>
                <c:ptCount val="4"/>
                <c:pt idx="0">
                  <c:v>-1.28416</c:v>
                </c:pt>
                <c:pt idx="1">
                  <c:v>-1.2823199999999999</c:v>
                </c:pt>
                <c:pt idx="2">
                  <c:v>-1.2791999999999999</c:v>
                </c:pt>
                <c:pt idx="3">
                  <c:v>-1.2791999999999999</c:v>
                </c:pt>
              </c:numCache>
            </c:numRef>
          </c:val>
          <c:extLst>
            <c:ext xmlns:c16="http://schemas.microsoft.com/office/drawing/2014/chart" uri="{C3380CC4-5D6E-409C-BE32-E72D297353CC}">
              <c16:uniqueId val="{00000006-5DD8-49F4-BF5F-92A39173B1C5}"/>
            </c:ext>
          </c:extLst>
        </c:ser>
        <c:ser>
          <c:idx val="7"/>
          <c:order val="7"/>
          <c:tx>
            <c:strRef>
              <c:f>'Vergelijking per zichtjaar'!$AR$60</c:f>
              <c:strCache>
                <c:ptCount val="1"/>
                <c:pt idx="0">
                  <c:v>Projectmanagement en ongeriefsvergoeding</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zichtjaar'!$AS$60:$AW$60</c15:sqref>
                  </c15:fullRef>
                </c:ext>
              </c:extLst>
              <c:f>'Vergelijking per zichtjaar'!$AS$60:$AV$60</c:f>
              <c:numCache>
                <c:formatCode>0</c:formatCode>
                <c:ptCount val="4"/>
                <c:pt idx="0">
                  <c:v>-1.5897630353999999E-2</c:v>
                </c:pt>
                <c:pt idx="1">
                  <c:v>-7.2295991309999997E-3</c:v>
                </c:pt>
                <c:pt idx="2">
                  <c:v>-1.3215269763299999</c:v>
                </c:pt>
                <c:pt idx="3">
                  <c:v>0</c:v>
                </c:pt>
              </c:numCache>
            </c:numRef>
          </c:val>
          <c:extLst>
            <c:ext xmlns:c16="http://schemas.microsoft.com/office/drawing/2014/chart" uri="{C3380CC4-5D6E-409C-BE32-E72D297353CC}">
              <c16:uniqueId val="{00000007-5DD8-49F4-BF5F-92A39173B1C5}"/>
            </c:ext>
          </c:extLst>
        </c:ser>
        <c:ser>
          <c:idx val="8"/>
          <c:order val="8"/>
          <c:tx>
            <c:strRef>
              <c:f>'Vergelijking per zichtjaar'!$AR$61</c:f>
              <c:strCache>
                <c:ptCount val="1"/>
                <c:pt idx="0">
                  <c:v>Subsidie</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zichtjaar'!$AS$61:$AW$61</c15:sqref>
                  </c15:fullRef>
                </c:ext>
              </c:extLst>
              <c:f>'Vergelijking per zichtjaar'!$AS$61:$AV$61</c:f>
              <c:numCache>
                <c:formatCode>0</c:formatCode>
                <c:ptCount val="4"/>
                <c:pt idx="0">
                  <c:v>0</c:v>
                </c:pt>
                <c:pt idx="1">
                  <c:v>0</c:v>
                </c:pt>
                <c:pt idx="2">
                  <c:v>0</c:v>
                </c:pt>
                <c:pt idx="3">
                  <c:v>0</c:v>
                </c:pt>
              </c:numCache>
            </c:numRef>
          </c:val>
          <c:extLst>
            <c:ext xmlns:c16="http://schemas.microsoft.com/office/drawing/2014/chart" uri="{C3380CC4-5D6E-409C-BE32-E72D297353CC}">
              <c16:uniqueId val="{00000008-5DD8-49F4-BF5F-92A39173B1C5}"/>
            </c:ext>
          </c:extLst>
        </c:ser>
        <c:dLbls>
          <c:showLegendKey val="0"/>
          <c:showVal val="0"/>
          <c:showCatName val="0"/>
          <c:showSerName val="0"/>
          <c:showPercent val="0"/>
          <c:showBubbleSize val="0"/>
        </c:dLbls>
        <c:gapWidth val="150"/>
        <c:overlap val="100"/>
        <c:axId val="295671680"/>
        <c:axId val="295673216"/>
      </c:barChart>
      <c:catAx>
        <c:axId val="295671680"/>
        <c:scaling>
          <c:orientation val="minMax"/>
        </c:scaling>
        <c:delete val="0"/>
        <c:axPos val="l"/>
        <c:numFmt formatCode="General" sourceLinked="0"/>
        <c:majorTickMark val="out"/>
        <c:minorTickMark val="none"/>
        <c:tickLblPos val="nextTo"/>
        <c:crossAx val="295673216"/>
        <c:crosses val="autoZero"/>
        <c:auto val="1"/>
        <c:lblAlgn val="ctr"/>
        <c:lblOffset val="100"/>
        <c:noMultiLvlLbl val="0"/>
      </c:catAx>
      <c:valAx>
        <c:axId val="295673216"/>
        <c:scaling>
          <c:orientation val="minMax"/>
        </c:scaling>
        <c:delete val="0"/>
        <c:axPos val="b"/>
        <c:majorGridlines/>
        <c:title>
          <c:tx>
            <c:rich>
              <a:bodyPr/>
              <a:lstStyle/>
              <a:p>
                <a:pPr>
                  <a:defRPr/>
                </a:pPr>
                <a:r>
                  <a:rPr lang="en-US"/>
                  <a:t>Miljoen euro/jaar</a:t>
                </a:r>
              </a:p>
            </c:rich>
          </c:tx>
          <c:overlay val="0"/>
        </c:title>
        <c:numFmt formatCode="0" sourceLinked="1"/>
        <c:majorTickMark val="out"/>
        <c:minorTickMark val="none"/>
        <c:tickLblPos val="nextTo"/>
        <c:crossAx val="295671680"/>
        <c:crosses val="autoZero"/>
        <c:crossBetween val="between"/>
      </c:valAx>
    </c:plotArea>
    <c:legend>
      <c:legendPos val="r"/>
      <c:layout>
        <c:manualLayout>
          <c:xMode val="edge"/>
          <c:yMode val="edge"/>
          <c:x val="0.658248345681544"/>
          <c:y val="0.17772025406167771"/>
          <c:w val="0.2980742723991941"/>
          <c:h val="0.82018993577042498"/>
        </c:manualLayout>
      </c:layout>
      <c:overlay val="0"/>
      <c:txPr>
        <a:bodyPr/>
        <a:lstStyle/>
        <a:p>
          <a:pPr>
            <a:defRPr sz="1200" baseline="0"/>
          </a:pPr>
          <a:endParaRPr lang="nl-NL"/>
        </a:p>
      </c:txPr>
    </c:legend>
    <c:plotVisOnly val="1"/>
    <c:dispBlanksAs val="gap"/>
    <c:showDLblsOverMax val="0"/>
  </c:chart>
  <c:txPr>
    <a:bodyPr/>
    <a:lstStyle/>
    <a:p>
      <a:pPr>
        <a:defRPr sz="2000"/>
      </a:pPr>
      <a:endParaRPr lang="nl-NL"/>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ReadMe!$N$12</c:f>
          <c:strCache>
            <c:ptCount val="1"/>
            <c:pt idx="0">
              <c:v>Uitgaven bestaande woningen 2050 (totaal van woningeigenaren en –gebruikers), Set: Doorrekening Utrecht, Label Opleggen en Warmteprijs</c:v>
            </c:pt>
          </c:strCache>
        </c:strRef>
      </c:tx>
      <c:overlay val="0"/>
    </c:title>
    <c:autoTitleDeleted val="0"/>
    <c:plotArea>
      <c:layout/>
      <c:barChart>
        <c:barDir val="bar"/>
        <c:grouping val="stacked"/>
        <c:varyColors val="0"/>
        <c:ser>
          <c:idx val="1"/>
          <c:order val="0"/>
          <c:tx>
            <c:strRef>
              <c:f>'Vergelijking per zichtjaar'!$AR$78</c:f>
              <c:strCache>
                <c:ptCount val="1"/>
                <c:pt idx="0">
                  <c:v>Aardgas verbruik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zichtjaar'!$AS$78:$AW$78</c15:sqref>
                  </c15:fullRef>
                </c:ext>
              </c:extLst>
              <c:f>'Vergelijking per zichtjaar'!$AS$78:$AV$78</c:f>
              <c:numCache>
                <c:formatCode>0</c:formatCode>
                <c:ptCount val="4"/>
                <c:pt idx="0">
                  <c:v>-37.522564299999999</c:v>
                </c:pt>
                <c:pt idx="1">
                  <c:v>-31.475804799999999</c:v>
                </c:pt>
                <c:pt idx="2">
                  <c:v>-4.1461328399999999</c:v>
                </c:pt>
                <c:pt idx="3">
                  <c:v>0</c:v>
                </c:pt>
              </c:numCache>
            </c:numRef>
          </c:val>
          <c:extLst>
            <c:ext xmlns:c16="http://schemas.microsoft.com/office/drawing/2014/chart" uri="{C3380CC4-5D6E-409C-BE32-E72D297353CC}">
              <c16:uniqueId val="{00000000-E70A-4434-8073-239F3259A88E}"/>
            </c:ext>
          </c:extLst>
        </c:ser>
        <c:ser>
          <c:idx val="2"/>
          <c:order val="1"/>
          <c:tx>
            <c:strRef>
              <c:f>'Vergelijking per zichtjaar'!$AR$79</c:f>
              <c:strCache>
                <c:ptCount val="1"/>
                <c:pt idx="0">
                  <c:v>Aardgas vastrecht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zichtjaar'!$AS$79:$AW$79</c15:sqref>
                  </c15:fullRef>
                </c:ext>
              </c:extLst>
              <c:f>'Vergelijking per zichtjaar'!$AS$79:$AV$79</c:f>
              <c:numCache>
                <c:formatCode>0</c:formatCode>
                <c:ptCount val="4"/>
                <c:pt idx="0">
                  <c:v>-19.816750799999998</c:v>
                </c:pt>
                <c:pt idx="1">
                  <c:v>-19.823459039999999</c:v>
                </c:pt>
                <c:pt idx="2">
                  <c:v>-3.1459612799999999</c:v>
                </c:pt>
                <c:pt idx="3">
                  <c:v>0</c:v>
                </c:pt>
              </c:numCache>
            </c:numRef>
          </c:val>
          <c:extLst>
            <c:ext xmlns:c16="http://schemas.microsoft.com/office/drawing/2014/chart" uri="{C3380CC4-5D6E-409C-BE32-E72D297353CC}">
              <c16:uniqueId val="{00000001-E70A-4434-8073-239F3259A88E}"/>
            </c:ext>
          </c:extLst>
        </c:ser>
        <c:ser>
          <c:idx val="3"/>
          <c:order val="2"/>
          <c:tx>
            <c:strRef>
              <c:f>'Vergelijking per zichtjaar'!$AR$80</c:f>
              <c:strCache>
                <c:ptCount val="1"/>
                <c:pt idx="0">
                  <c:v>Elektriciteit verbruik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zichtjaar'!$AS$80:$AW$80</c15:sqref>
                  </c15:fullRef>
                </c:ext>
              </c:extLst>
              <c:f>'Vergelijking per zichtjaar'!$AS$80:$AV$80</c:f>
              <c:numCache>
                <c:formatCode>0</c:formatCode>
                <c:ptCount val="4"/>
                <c:pt idx="0">
                  <c:v>-54.837721500000001</c:v>
                </c:pt>
                <c:pt idx="1">
                  <c:v>-54.837721500000001</c:v>
                </c:pt>
                <c:pt idx="2">
                  <c:v>-54.837721500000001</c:v>
                </c:pt>
                <c:pt idx="3">
                  <c:v>-65.653820599999989</c:v>
                </c:pt>
              </c:numCache>
            </c:numRef>
          </c:val>
          <c:extLst>
            <c:ext xmlns:c16="http://schemas.microsoft.com/office/drawing/2014/chart" uri="{C3380CC4-5D6E-409C-BE32-E72D297353CC}">
              <c16:uniqueId val="{00000002-E70A-4434-8073-239F3259A88E}"/>
            </c:ext>
          </c:extLst>
        </c:ser>
        <c:ser>
          <c:idx val="4"/>
          <c:order val="3"/>
          <c:tx>
            <c:strRef>
              <c:f>'Vergelijking per zichtjaar'!$AR$81</c:f>
              <c:strCache>
                <c:ptCount val="1"/>
                <c:pt idx="0">
                  <c:v>Elektriciteit vastrecht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zichtjaar'!$AS$81:$AW$81</c15:sqref>
                  </c15:fullRef>
                </c:ext>
              </c:extLst>
              <c:f>'Vergelijking per zichtjaar'!$AS$81:$AV$81</c:f>
              <c:numCache>
                <c:formatCode>0</c:formatCode>
                <c:ptCount val="4"/>
                <c:pt idx="0">
                  <c:v>-42.556668000000002</c:v>
                </c:pt>
                <c:pt idx="1">
                  <c:v>-42.556668000000002</c:v>
                </c:pt>
                <c:pt idx="2">
                  <c:v>-42.556668000000002</c:v>
                </c:pt>
                <c:pt idx="3">
                  <c:v>-42.556668000000002</c:v>
                </c:pt>
              </c:numCache>
            </c:numRef>
          </c:val>
          <c:extLst>
            <c:ext xmlns:c16="http://schemas.microsoft.com/office/drawing/2014/chart" uri="{C3380CC4-5D6E-409C-BE32-E72D297353CC}">
              <c16:uniqueId val="{00000003-E70A-4434-8073-239F3259A88E}"/>
            </c:ext>
          </c:extLst>
        </c:ser>
        <c:ser>
          <c:idx val="5"/>
          <c:order val="4"/>
          <c:tx>
            <c:strRef>
              <c:f>'Vergelijking per zichtjaar'!$AR$82</c:f>
              <c:strCache>
                <c:ptCount val="1"/>
                <c:pt idx="0">
                  <c:v>Warmtelevering gebiedsopties inclusief WKO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zichtjaar'!$AS$82:$AW$82</c15:sqref>
                  </c15:fullRef>
                </c:ext>
              </c:extLst>
              <c:f>'Vergelijking per zichtjaar'!$AS$82:$AV$82</c:f>
              <c:numCache>
                <c:formatCode>0</c:formatCode>
                <c:ptCount val="4"/>
                <c:pt idx="0">
                  <c:v>-26.479437320000002</c:v>
                </c:pt>
                <c:pt idx="1">
                  <c:v>-23.612603329999999</c:v>
                </c:pt>
                <c:pt idx="2">
                  <c:v>-63.165189769999998</c:v>
                </c:pt>
                <c:pt idx="3">
                  <c:v>-25.914897789999998</c:v>
                </c:pt>
              </c:numCache>
            </c:numRef>
          </c:val>
          <c:extLst>
            <c:ext xmlns:c16="http://schemas.microsoft.com/office/drawing/2014/chart" uri="{C3380CC4-5D6E-409C-BE32-E72D297353CC}">
              <c16:uniqueId val="{00000004-E70A-4434-8073-239F3259A88E}"/>
            </c:ext>
          </c:extLst>
        </c:ser>
        <c:ser>
          <c:idx val="6"/>
          <c:order val="5"/>
          <c:tx>
            <c:strRef>
              <c:f>'Vergelijking per zichtjaar'!$AR$83</c:f>
              <c:strCache>
                <c:ptCount val="1"/>
                <c:pt idx="0">
                  <c:v>Vastrecht gebiedsopties exclusief WKO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zichtjaar'!$AS$83:$AW$83</c15:sqref>
                  </c15:fullRef>
                </c:ext>
              </c:extLst>
              <c:f>'Vergelijking per zichtjaar'!$AS$83:$AV$83</c:f>
              <c:numCache>
                <c:formatCode>0</c:formatCode>
                <c:ptCount val="4"/>
                <c:pt idx="0">
                  <c:v>-8.3556912000000008</c:v>
                </c:pt>
                <c:pt idx="1">
                  <c:v>-8.3500707900000002</c:v>
                </c:pt>
                <c:pt idx="2">
                  <c:v>-8.0808015599999994</c:v>
                </c:pt>
                <c:pt idx="3">
                  <c:v>-8.0808015599999994</c:v>
                </c:pt>
              </c:numCache>
            </c:numRef>
          </c:val>
          <c:extLst>
            <c:ext xmlns:c16="http://schemas.microsoft.com/office/drawing/2014/chart" uri="{C3380CC4-5D6E-409C-BE32-E72D297353CC}">
              <c16:uniqueId val="{00000005-E70A-4434-8073-239F3259A88E}"/>
            </c:ext>
          </c:extLst>
        </c:ser>
        <c:ser>
          <c:idx val="7"/>
          <c:order val="6"/>
          <c:tx>
            <c:strRef>
              <c:f>'Vergelijking per zichtjaar'!$AR$84</c:f>
              <c:strCache>
                <c:ptCount val="1"/>
                <c:pt idx="0">
                  <c:v>Aansluitbijdrage gebiedsopties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zichtjaar'!$AS$84:$AW$84</c15:sqref>
                  </c15:fullRef>
                </c:ext>
              </c:extLst>
              <c:f>'Vergelijking per zichtjaar'!$AS$84:$AV$84</c:f>
              <c:numCache>
                <c:formatCode>0</c:formatCode>
                <c:ptCount val="4"/>
                <c:pt idx="0">
                  <c:v>-6.9875780999999998E-2</c:v>
                </c:pt>
                <c:pt idx="1">
                  <c:v>-6.8447094E-2</c:v>
                </c:pt>
                <c:pt idx="2">
                  <c:v>-15.414981300000001</c:v>
                </c:pt>
                <c:pt idx="3">
                  <c:v>0</c:v>
                </c:pt>
              </c:numCache>
            </c:numRef>
          </c:val>
          <c:extLst>
            <c:ext xmlns:c16="http://schemas.microsoft.com/office/drawing/2014/chart" uri="{C3380CC4-5D6E-409C-BE32-E72D297353CC}">
              <c16:uniqueId val="{00000006-E70A-4434-8073-239F3259A88E}"/>
            </c:ext>
          </c:extLst>
        </c:ser>
        <c:ser>
          <c:idx val="8"/>
          <c:order val="7"/>
          <c:tx>
            <c:strRef>
              <c:f>'Vergelijking per zichtjaar'!$AR$85</c:f>
              <c:strCache>
                <c:ptCount val="1"/>
                <c:pt idx="0">
                  <c:v>Energieheffing (aardgas en elektriciteit)</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zichtjaar'!$AS$85:$AW$85</c15:sqref>
                  </c15:fullRef>
                </c:ext>
              </c:extLst>
              <c:f>'Vergelijking per zichtjaar'!$AS$85:$AV$85</c:f>
              <c:numCache>
                <c:formatCode>0</c:formatCode>
                <c:ptCount val="4"/>
                <c:pt idx="0">
                  <c:v>-2.0230910720000015</c:v>
                </c:pt>
                <c:pt idx="1">
                  <c:v>1.3354049280000009</c:v>
                </c:pt>
                <c:pt idx="2">
                  <c:v>16.514873468000005</c:v>
                </c:pt>
                <c:pt idx="3">
                  <c:v>11.601760228000002</c:v>
                </c:pt>
              </c:numCache>
            </c:numRef>
          </c:val>
          <c:extLst>
            <c:ext xmlns:c16="http://schemas.microsoft.com/office/drawing/2014/chart" uri="{C3380CC4-5D6E-409C-BE32-E72D297353CC}">
              <c16:uniqueId val="{00000007-E70A-4434-8073-239F3259A88E}"/>
            </c:ext>
          </c:extLst>
        </c:ser>
        <c:ser>
          <c:idx val="9"/>
          <c:order val="8"/>
          <c:tx>
            <c:strRef>
              <c:f>'Vergelijking per zichtjaar'!$AR$86</c:f>
              <c:strCache>
                <c:ptCount val="1"/>
                <c:pt idx="0">
                  <c:v>Lokale Opwekking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zichtjaar'!$AS$86:$AW$86</c15:sqref>
                  </c15:fullRef>
                </c:ext>
              </c:extLst>
              <c:f>'Vergelijking per zichtjaar'!$AS$86:$AV$86</c:f>
              <c:numCache>
                <c:formatCode>0</c:formatCode>
                <c:ptCount val="4"/>
                <c:pt idx="0">
                  <c:v>0</c:v>
                </c:pt>
                <c:pt idx="1">
                  <c:v>0</c:v>
                </c:pt>
                <c:pt idx="2">
                  <c:v>0</c:v>
                </c:pt>
                <c:pt idx="3">
                  <c:v>-98.888016249999993</c:v>
                </c:pt>
              </c:numCache>
            </c:numRef>
          </c:val>
          <c:extLst>
            <c:ext xmlns:c16="http://schemas.microsoft.com/office/drawing/2014/chart" uri="{C3380CC4-5D6E-409C-BE32-E72D297353CC}">
              <c16:uniqueId val="{00000008-E70A-4434-8073-239F3259A88E}"/>
            </c:ext>
          </c:extLst>
        </c:ser>
        <c:ser>
          <c:idx val="10"/>
          <c:order val="9"/>
          <c:tx>
            <c:strRef>
              <c:f>'Vergelijking per zichtjaar'!$AR$87</c:f>
              <c:strCache>
                <c:ptCount val="1"/>
                <c:pt idx="0">
                  <c:v>Schilverbetering (incl BTW)</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zichtjaar'!$AS$87:$AW$87</c15:sqref>
                  </c15:fullRef>
                </c:ext>
              </c:extLst>
              <c:f>'Vergelijking per zichtjaar'!$AS$87:$AV$87</c:f>
              <c:numCache>
                <c:formatCode>0</c:formatCode>
                <c:ptCount val="4"/>
                <c:pt idx="0">
                  <c:v>-1.58235813</c:v>
                </c:pt>
                <c:pt idx="1">
                  <c:v>-48.209353800000002</c:v>
                </c:pt>
                <c:pt idx="2">
                  <c:v>-94.035464300000001</c:v>
                </c:pt>
                <c:pt idx="3">
                  <c:v>-67.513615099999996</c:v>
                </c:pt>
              </c:numCache>
            </c:numRef>
          </c:val>
          <c:extLst>
            <c:ext xmlns:c16="http://schemas.microsoft.com/office/drawing/2014/chart" uri="{C3380CC4-5D6E-409C-BE32-E72D297353CC}">
              <c16:uniqueId val="{00000009-E70A-4434-8073-239F3259A88E}"/>
            </c:ext>
          </c:extLst>
        </c:ser>
        <c:ser>
          <c:idx val="11"/>
          <c:order val="10"/>
          <c:tx>
            <c:strRef>
              <c:f>'Vergelijking per zichtjaar'!$AR$88</c:f>
              <c:strCache>
                <c:ptCount val="1"/>
                <c:pt idx="0">
                  <c:v>Projectmanagement en ongeriefsvergoeding</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zichtjaar'!$AS$88:$AW$88</c15:sqref>
                  </c15:fullRef>
                </c:ext>
              </c:extLst>
              <c:f>'Vergelijking per zichtjaar'!$AS$88:$AV$88</c:f>
              <c:numCache>
                <c:formatCode>General</c:formatCode>
                <c:ptCount val="4"/>
                <c:pt idx="0">
                  <c:v>-1.5897630353999999E-2</c:v>
                </c:pt>
                <c:pt idx="1">
                  <c:v>-7.2295991309999997E-3</c:v>
                </c:pt>
                <c:pt idx="2">
                  <c:v>-1.3215269763299999</c:v>
                </c:pt>
                <c:pt idx="3">
                  <c:v>0</c:v>
                </c:pt>
              </c:numCache>
            </c:numRef>
          </c:val>
          <c:extLst>
            <c:ext xmlns:c16="http://schemas.microsoft.com/office/drawing/2014/chart" uri="{C3380CC4-5D6E-409C-BE32-E72D297353CC}">
              <c16:uniqueId val="{0000000A-E70A-4434-8073-239F3259A88E}"/>
            </c:ext>
          </c:extLst>
        </c:ser>
        <c:dLbls>
          <c:showLegendKey val="0"/>
          <c:showVal val="0"/>
          <c:showCatName val="0"/>
          <c:showSerName val="0"/>
          <c:showPercent val="0"/>
          <c:showBubbleSize val="0"/>
        </c:dLbls>
        <c:gapWidth val="150"/>
        <c:overlap val="100"/>
        <c:axId val="299934080"/>
        <c:axId val="299935616"/>
      </c:barChart>
      <c:catAx>
        <c:axId val="299934080"/>
        <c:scaling>
          <c:orientation val="minMax"/>
        </c:scaling>
        <c:delete val="0"/>
        <c:axPos val="l"/>
        <c:numFmt formatCode="General" sourceLinked="0"/>
        <c:majorTickMark val="out"/>
        <c:minorTickMark val="none"/>
        <c:tickLblPos val="nextTo"/>
        <c:crossAx val="299935616"/>
        <c:crosses val="autoZero"/>
        <c:auto val="1"/>
        <c:lblAlgn val="ctr"/>
        <c:lblOffset val="100"/>
        <c:noMultiLvlLbl val="0"/>
      </c:catAx>
      <c:valAx>
        <c:axId val="299935616"/>
        <c:scaling>
          <c:orientation val="minMax"/>
        </c:scaling>
        <c:delete val="0"/>
        <c:axPos val="b"/>
        <c:majorGridlines/>
        <c:numFmt formatCode="0" sourceLinked="1"/>
        <c:majorTickMark val="out"/>
        <c:minorTickMark val="none"/>
        <c:tickLblPos val="nextTo"/>
        <c:crossAx val="299934080"/>
        <c:crosses val="autoZero"/>
        <c:crossBetween val="between"/>
      </c:valAx>
    </c:plotArea>
    <c:legend>
      <c:legendPos val="r"/>
      <c:layout>
        <c:manualLayout>
          <c:xMode val="edge"/>
          <c:yMode val="edge"/>
          <c:x val="0.66361477467969754"/>
          <c:y val="0.14838150365432493"/>
          <c:w val="0.32757902381291654"/>
          <c:h val="0.8516184963456751"/>
        </c:manualLayout>
      </c:layout>
      <c:overlay val="0"/>
      <c:txPr>
        <a:bodyPr/>
        <a:lstStyle/>
        <a:p>
          <a:pPr>
            <a:defRPr sz="1200"/>
          </a:pPr>
          <a:endParaRPr lang="nl-NL"/>
        </a:p>
      </c:txPr>
    </c:legend>
    <c:plotVisOnly val="1"/>
    <c:dispBlanksAs val="gap"/>
    <c:showDLblsOverMax val="0"/>
  </c:chart>
  <c:txPr>
    <a:bodyPr/>
    <a:lstStyle/>
    <a:p>
      <a:pPr>
        <a:defRPr sz="2000"/>
      </a:pPr>
      <a:endParaRPr lang="nl-NL"/>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ReadMe!$N$15</c:f>
          <c:strCache>
            <c:ptCount val="1"/>
            <c:pt idx="0">
              <c:v>Uitgaven en inkomsten warmteleverancier 2050, Set: Doorrekening Utrecht, Label Opleggen en Warmteprijs</c:v>
            </c:pt>
          </c:strCache>
        </c:strRef>
      </c:tx>
      <c:overlay val="0"/>
      <c:txPr>
        <a:bodyPr/>
        <a:lstStyle/>
        <a:p>
          <a:pPr>
            <a:defRPr/>
          </a:pPr>
          <a:endParaRPr lang="nl-NL"/>
        </a:p>
      </c:txPr>
    </c:title>
    <c:autoTitleDeleted val="0"/>
    <c:plotArea>
      <c:layout/>
      <c:barChart>
        <c:barDir val="bar"/>
        <c:grouping val="stacked"/>
        <c:varyColors val="0"/>
        <c:ser>
          <c:idx val="0"/>
          <c:order val="0"/>
          <c:tx>
            <c:strRef>
              <c:f>'Vergelijking per zichtjaar'!$B$127</c:f>
              <c:strCache>
                <c:ptCount val="1"/>
                <c:pt idx="0">
                  <c:v>Wijkdistributie</c:v>
                </c:pt>
              </c:strCache>
            </c:strRef>
          </c:tx>
          <c:invertIfNegative val="0"/>
          <c:cat>
            <c:strRef>
              <c:extLst>
                <c:ext xmlns:c15="http://schemas.microsoft.com/office/drawing/2012/chart" uri="{02D57815-91ED-43cb-92C2-25804820EDAC}">
                  <c15:fullRef>
                    <c15:sqref>'Vergelijking per zichtjaar'!$AE$8:$AI$8</c15:sqref>
                  </c15:fullRef>
                </c:ext>
              </c:extLst>
              <c:f>'Vergelijking per zichtjaar'!$AE$8:$AH$8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zichtjaar'!$AE$127:$AI$127</c15:sqref>
                  </c15:fullRef>
                </c:ext>
              </c:extLst>
              <c:f>'Vergelijking per zichtjaar'!$AE$127:$AH$127</c:f>
              <c:numCache>
                <c:formatCode>0</c:formatCode>
                <c:ptCount val="4"/>
                <c:pt idx="0">
                  <c:v>-40.302138894000002</c:v>
                </c:pt>
                <c:pt idx="1">
                  <c:v>-37.210125744000003</c:v>
                </c:pt>
                <c:pt idx="2">
                  <c:v>-76.871437100000009</c:v>
                </c:pt>
                <c:pt idx="3">
                  <c:v>-31.2602735</c:v>
                </c:pt>
              </c:numCache>
            </c:numRef>
          </c:val>
          <c:extLst>
            <c:ext xmlns:c16="http://schemas.microsoft.com/office/drawing/2014/chart" uri="{C3380CC4-5D6E-409C-BE32-E72D297353CC}">
              <c16:uniqueId val="{00000000-044D-446D-B76E-044801507452}"/>
            </c:ext>
          </c:extLst>
        </c:ser>
        <c:ser>
          <c:idx val="1"/>
          <c:order val="1"/>
          <c:tx>
            <c:strRef>
              <c:f>'Vergelijking per zichtjaar'!$B$128</c:f>
              <c:strCache>
                <c:ptCount val="1"/>
                <c:pt idx="0">
                  <c:v>Primair transport</c:v>
                </c:pt>
              </c:strCache>
            </c:strRef>
          </c:tx>
          <c:invertIfNegative val="0"/>
          <c:cat>
            <c:strRef>
              <c:extLst>
                <c:ext xmlns:c15="http://schemas.microsoft.com/office/drawing/2012/chart" uri="{02D57815-91ED-43cb-92C2-25804820EDAC}">
                  <c15:fullRef>
                    <c15:sqref>'Vergelijking per zichtjaar'!$AE$8:$AI$8</c15:sqref>
                  </c15:fullRef>
                </c:ext>
              </c:extLst>
              <c:f>'Vergelijking per zichtjaar'!$AE$8:$AH$8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zichtjaar'!$AE$128:$AI$128</c15:sqref>
                  </c15:fullRef>
                </c:ext>
              </c:extLst>
              <c:f>'Vergelijking per zichtjaar'!$AE$128:$AH$128</c:f>
              <c:numCache>
                <c:formatCode>0</c:formatCode>
                <c:ptCount val="4"/>
                <c:pt idx="0">
                  <c:v>-9.3919745999999993</c:v>
                </c:pt>
                <c:pt idx="1">
                  <c:v>-7.7998312700000003</c:v>
                </c:pt>
                <c:pt idx="2">
                  <c:v>-7.7431009199999998</c:v>
                </c:pt>
                <c:pt idx="3">
                  <c:v>-7.7431009199999998</c:v>
                </c:pt>
              </c:numCache>
            </c:numRef>
          </c:val>
          <c:extLst>
            <c:ext xmlns:c16="http://schemas.microsoft.com/office/drawing/2014/chart" uri="{C3380CC4-5D6E-409C-BE32-E72D297353CC}">
              <c16:uniqueId val="{00000001-044D-446D-B76E-044801507452}"/>
            </c:ext>
          </c:extLst>
        </c:ser>
        <c:ser>
          <c:idx val="2"/>
          <c:order val="2"/>
          <c:tx>
            <c:strRef>
              <c:f>'Vergelijking per zichtjaar'!$B$129</c:f>
              <c:strCache>
                <c:ptCount val="1"/>
                <c:pt idx="0">
                  <c:v>Gebiedsopties</c:v>
                </c:pt>
              </c:strCache>
            </c:strRef>
          </c:tx>
          <c:invertIfNegative val="0"/>
          <c:cat>
            <c:strRef>
              <c:extLst>
                <c:ext xmlns:c15="http://schemas.microsoft.com/office/drawing/2012/chart" uri="{02D57815-91ED-43cb-92C2-25804820EDAC}">
                  <c15:fullRef>
                    <c15:sqref>'Vergelijking per zichtjaar'!$AE$8:$AI$8</c15:sqref>
                  </c15:fullRef>
                </c:ext>
              </c:extLst>
              <c:f>'Vergelijking per zichtjaar'!$AE$8:$AH$8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zichtjaar'!$AE$129:$AI$129</c15:sqref>
                  </c15:fullRef>
                </c:ext>
              </c:extLst>
              <c:f>'Vergelijking per zichtjaar'!$AE$129:$AH$129</c:f>
              <c:numCache>
                <c:formatCode>0</c:formatCode>
                <c:ptCount val="4"/>
                <c:pt idx="0">
                  <c:v>-22.324787670000003</c:v>
                </c:pt>
                <c:pt idx="1">
                  <c:v>-18.691817839999999</c:v>
                </c:pt>
                <c:pt idx="2">
                  <c:v>-66.805259290000009</c:v>
                </c:pt>
                <c:pt idx="3">
                  <c:v>-13.9932692</c:v>
                </c:pt>
              </c:numCache>
            </c:numRef>
          </c:val>
          <c:extLst>
            <c:ext xmlns:c16="http://schemas.microsoft.com/office/drawing/2014/chart" uri="{C3380CC4-5D6E-409C-BE32-E72D297353CC}">
              <c16:uniqueId val="{00000002-044D-446D-B76E-044801507452}"/>
            </c:ext>
          </c:extLst>
        </c:ser>
        <c:ser>
          <c:idx val="3"/>
          <c:order val="3"/>
          <c:tx>
            <c:strRef>
              <c:f>'Vergelijking per zichtjaar'!$B$130</c:f>
              <c:strCache>
                <c:ptCount val="1"/>
                <c:pt idx="0">
                  <c:v>Administratiekosten leverancier</c:v>
                </c:pt>
              </c:strCache>
            </c:strRef>
          </c:tx>
          <c:invertIfNegative val="0"/>
          <c:cat>
            <c:strRef>
              <c:extLst>
                <c:ext xmlns:c15="http://schemas.microsoft.com/office/drawing/2012/chart" uri="{02D57815-91ED-43cb-92C2-25804820EDAC}">
                  <c15:fullRef>
                    <c15:sqref>'Vergelijking per zichtjaar'!$AE$8:$AI$8</c15:sqref>
                  </c15:fullRef>
                </c:ext>
              </c:extLst>
              <c:f>'Vergelijking per zichtjaar'!$AE$8:$AH$8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zichtjaar'!$AE$130:$AI$130</c15:sqref>
                  </c15:fullRef>
                </c:ext>
              </c:extLst>
              <c:f>'Vergelijking per zichtjaar'!$AE$130:$AH$130</c:f>
              <c:numCache>
                <c:formatCode>0</c:formatCode>
                <c:ptCount val="4"/>
                <c:pt idx="0">
                  <c:v>-2.2024415199999998</c:v>
                </c:pt>
                <c:pt idx="1">
                  <c:v>-2.2078562100000001</c:v>
                </c:pt>
                <c:pt idx="2">
                  <c:v>-1.7404156</c:v>
                </c:pt>
                <c:pt idx="3">
                  <c:v>-1.7404156</c:v>
                </c:pt>
              </c:numCache>
            </c:numRef>
          </c:val>
          <c:extLst>
            <c:ext xmlns:c16="http://schemas.microsoft.com/office/drawing/2014/chart" uri="{C3380CC4-5D6E-409C-BE32-E72D297353CC}">
              <c16:uniqueId val="{00000003-044D-446D-B76E-044801507452}"/>
            </c:ext>
          </c:extLst>
        </c:ser>
        <c:ser>
          <c:idx val="4"/>
          <c:order val="4"/>
          <c:tx>
            <c:strRef>
              <c:f>'Vergelijking per zichtjaar'!$B$131</c:f>
              <c:strCache>
                <c:ptCount val="1"/>
                <c:pt idx="0">
                  <c:v>Aansluitbijdrage gebiedsopties</c:v>
                </c:pt>
              </c:strCache>
            </c:strRef>
          </c:tx>
          <c:invertIfNegative val="0"/>
          <c:cat>
            <c:strRef>
              <c:extLst>
                <c:ext xmlns:c15="http://schemas.microsoft.com/office/drawing/2012/chart" uri="{02D57815-91ED-43cb-92C2-25804820EDAC}">
                  <c15:fullRef>
                    <c15:sqref>'Vergelijking per zichtjaar'!$AE$8:$AI$8</c15:sqref>
                  </c15:fullRef>
                </c:ext>
              </c:extLst>
              <c:f>'Vergelijking per zichtjaar'!$AE$8:$AH$8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zichtjaar'!$AE$131:$AI$131</c15:sqref>
                  </c15:fullRef>
                </c:ext>
              </c:extLst>
              <c:f>'Vergelijking per zichtjaar'!$AE$131:$AH$131</c:f>
              <c:numCache>
                <c:formatCode>0</c:formatCode>
                <c:ptCount val="4"/>
                <c:pt idx="0">
                  <c:v>10.844954501544001</c:v>
                </c:pt>
                <c:pt idx="1">
                  <c:v>10.78645023324</c:v>
                </c:pt>
                <c:pt idx="2">
                  <c:v>29.038896981000001</c:v>
                </c:pt>
                <c:pt idx="3">
                  <c:v>0</c:v>
                </c:pt>
              </c:numCache>
            </c:numRef>
          </c:val>
          <c:extLst>
            <c:ext xmlns:c16="http://schemas.microsoft.com/office/drawing/2014/chart" uri="{C3380CC4-5D6E-409C-BE32-E72D297353CC}">
              <c16:uniqueId val="{00000004-044D-446D-B76E-044801507452}"/>
            </c:ext>
          </c:extLst>
        </c:ser>
        <c:ser>
          <c:idx val="5"/>
          <c:order val="5"/>
          <c:tx>
            <c:strRef>
              <c:f>'Vergelijking per zichtjaar'!$B$132</c:f>
              <c:strCache>
                <c:ptCount val="1"/>
                <c:pt idx="0">
                  <c:v>Vastrecht gebiedsopties</c:v>
                </c:pt>
              </c:strCache>
            </c:strRef>
          </c:tx>
          <c:invertIfNegative val="0"/>
          <c:cat>
            <c:strRef>
              <c:extLst>
                <c:ext xmlns:c15="http://schemas.microsoft.com/office/drawing/2012/chart" uri="{02D57815-91ED-43cb-92C2-25804820EDAC}">
                  <c15:fullRef>
                    <c15:sqref>'Vergelijking per zichtjaar'!$AE$8:$AI$8</c15:sqref>
                  </c15:fullRef>
                </c:ext>
              </c:extLst>
              <c:f>'Vergelijking per zichtjaar'!$AE$8:$AH$8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zichtjaar'!$AE$132:$AI$132</c15:sqref>
                  </c15:fullRef>
                </c:ext>
              </c:extLst>
              <c:f>'Vergelijking per zichtjaar'!$AE$132:$AH$132</c:f>
              <c:numCache>
                <c:formatCode>0</c:formatCode>
                <c:ptCount val="4"/>
                <c:pt idx="0">
                  <c:v>22.024415225000002</c:v>
                </c:pt>
                <c:pt idx="1">
                  <c:v>22.078562172000002</c:v>
                </c:pt>
                <c:pt idx="2">
                  <c:v>17.404156038999997</c:v>
                </c:pt>
                <c:pt idx="3">
                  <c:v>17.404156038999997</c:v>
                </c:pt>
              </c:numCache>
            </c:numRef>
          </c:val>
          <c:extLst>
            <c:ext xmlns:c16="http://schemas.microsoft.com/office/drawing/2014/chart" uri="{C3380CC4-5D6E-409C-BE32-E72D297353CC}">
              <c16:uniqueId val="{00000005-044D-446D-B76E-044801507452}"/>
            </c:ext>
          </c:extLst>
        </c:ser>
        <c:ser>
          <c:idx val="6"/>
          <c:order val="6"/>
          <c:tx>
            <c:strRef>
              <c:f>'Vergelijking per zichtjaar'!$B$133</c:f>
              <c:strCache>
                <c:ptCount val="1"/>
                <c:pt idx="0">
                  <c:v>Warmtelevering gebiedsopties</c:v>
                </c:pt>
              </c:strCache>
            </c:strRef>
          </c:tx>
          <c:invertIfNegative val="0"/>
          <c:cat>
            <c:strRef>
              <c:extLst>
                <c:ext xmlns:c15="http://schemas.microsoft.com/office/drawing/2012/chart" uri="{02D57815-91ED-43cb-92C2-25804820EDAC}">
                  <c15:fullRef>
                    <c15:sqref>'Vergelijking per zichtjaar'!$AE$8:$AI$8</c15:sqref>
                  </c15:fullRef>
                </c:ext>
              </c:extLst>
              <c:f>'Vergelijking per zichtjaar'!$AE$8:$AH$8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zichtjaar'!$AE$133:$AI$133</c15:sqref>
                  </c15:fullRef>
                </c:ext>
              </c:extLst>
              <c:f>'Vergelijking per zichtjaar'!$AE$133:$AH$133</c:f>
              <c:numCache>
                <c:formatCode>0</c:formatCode>
                <c:ptCount val="4"/>
                <c:pt idx="0">
                  <c:v>51.609019699000001</c:v>
                </c:pt>
                <c:pt idx="1">
                  <c:v>40.530315062</c:v>
                </c:pt>
                <c:pt idx="2">
                  <c:v>100.148063185</c:v>
                </c:pt>
                <c:pt idx="3">
                  <c:v>36.728892906999995</c:v>
                </c:pt>
              </c:numCache>
            </c:numRef>
          </c:val>
          <c:extLst>
            <c:ext xmlns:c16="http://schemas.microsoft.com/office/drawing/2014/chart" uri="{C3380CC4-5D6E-409C-BE32-E72D297353CC}">
              <c16:uniqueId val="{00000006-044D-446D-B76E-044801507452}"/>
            </c:ext>
          </c:extLst>
        </c:ser>
        <c:ser>
          <c:idx val="7"/>
          <c:order val="7"/>
          <c:tx>
            <c:strRef>
              <c:f>'Vergelijking per zichtjaar'!$B$134</c:f>
              <c:strCache>
                <c:ptCount val="1"/>
                <c:pt idx="0">
                  <c:v>Woningeigenaar</c:v>
                </c:pt>
              </c:strCache>
            </c:strRef>
          </c:tx>
          <c:invertIfNegative val="0"/>
          <c:cat>
            <c:strRef>
              <c:extLst>
                <c:ext xmlns:c15="http://schemas.microsoft.com/office/drawing/2012/chart" uri="{02D57815-91ED-43cb-92C2-25804820EDAC}">
                  <c15:fullRef>
                    <c15:sqref>'Vergelijking per zichtjaar'!$AE$8:$AI$8</c15:sqref>
                  </c15:fullRef>
                </c:ext>
              </c:extLst>
              <c:f>'Vergelijking per zichtjaar'!$AE$8:$AH$8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zichtjaar'!$AE$134:$AI$134</c15:sqref>
                  </c15:fullRef>
                </c:ext>
              </c:extLst>
              <c:f>'Vergelijking per zichtjaar'!$AE$134:$AH$134</c:f>
              <c:numCache>
                <c:formatCode>0</c:formatCode>
                <c:ptCount val="4"/>
                <c:pt idx="0">
                  <c:v>-1.2921088199999999</c:v>
                </c:pt>
                <c:pt idx="1">
                  <c:v>-1.2895496</c:v>
                </c:pt>
                <c:pt idx="2">
                  <c:v>-1.3233638062999999</c:v>
                </c:pt>
                <c:pt idx="3">
                  <c:v>-1.2791999999999999</c:v>
                </c:pt>
              </c:numCache>
            </c:numRef>
          </c:val>
          <c:extLst>
            <c:ext xmlns:c16="http://schemas.microsoft.com/office/drawing/2014/chart" uri="{C3380CC4-5D6E-409C-BE32-E72D297353CC}">
              <c16:uniqueId val="{00000007-044D-446D-B76E-044801507452}"/>
            </c:ext>
          </c:extLst>
        </c:ser>
        <c:ser>
          <c:idx val="8"/>
          <c:order val="8"/>
          <c:tx>
            <c:strRef>
              <c:f>'Vergelijking per zichtjaar'!$B$135</c:f>
              <c:strCache>
                <c:ptCount val="1"/>
                <c:pt idx="0">
                  <c:v>Inpandige distributie</c:v>
                </c:pt>
              </c:strCache>
            </c:strRef>
          </c:tx>
          <c:invertIfNegative val="0"/>
          <c:cat>
            <c:strRef>
              <c:extLst>
                <c:ext xmlns:c15="http://schemas.microsoft.com/office/drawing/2012/chart" uri="{02D57815-91ED-43cb-92C2-25804820EDAC}">
                  <c15:fullRef>
                    <c15:sqref>'Vergelijking per zichtjaar'!$AE$8:$AI$8</c15:sqref>
                  </c15:fullRef>
                </c:ext>
              </c:extLst>
              <c:f>'Vergelijking per zichtjaar'!$AE$8:$AH$8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zichtjaar'!$AE$135:$AI$135</c15:sqref>
                  </c15:fullRef>
                </c:ext>
              </c:extLst>
              <c:f>'Vergelijking per zichtjaar'!$AE$135:$AH$135</c:f>
              <c:numCache>
                <c:formatCode>0</c:formatCode>
                <c:ptCount val="4"/>
                <c:pt idx="0">
                  <c:v>-1.1512043329999999</c:v>
                </c:pt>
                <c:pt idx="1">
                  <c:v>-0.95399699869999988</c:v>
                </c:pt>
                <c:pt idx="2">
                  <c:v>-18.380893499999999</c:v>
                </c:pt>
                <c:pt idx="3">
                  <c:v>-1.71594</c:v>
                </c:pt>
              </c:numCache>
            </c:numRef>
          </c:val>
          <c:extLst>
            <c:ext xmlns:c16="http://schemas.microsoft.com/office/drawing/2014/chart" uri="{C3380CC4-5D6E-409C-BE32-E72D297353CC}">
              <c16:uniqueId val="{00000008-044D-446D-B76E-044801507452}"/>
            </c:ext>
          </c:extLst>
        </c:ser>
        <c:dLbls>
          <c:showLegendKey val="0"/>
          <c:showVal val="0"/>
          <c:showCatName val="0"/>
          <c:showSerName val="0"/>
          <c:showPercent val="0"/>
          <c:showBubbleSize val="0"/>
        </c:dLbls>
        <c:gapWidth val="150"/>
        <c:overlap val="100"/>
        <c:axId val="300032384"/>
        <c:axId val="300033920"/>
      </c:barChart>
      <c:catAx>
        <c:axId val="300032384"/>
        <c:scaling>
          <c:orientation val="minMax"/>
        </c:scaling>
        <c:delete val="0"/>
        <c:axPos val="l"/>
        <c:numFmt formatCode="General" sourceLinked="0"/>
        <c:majorTickMark val="out"/>
        <c:minorTickMark val="none"/>
        <c:tickLblPos val="nextTo"/>
        <c:crossAx val="300033920"/>
        <c:crosses val="autoZero"/>
        <c:auto val="1"/>
        <c:lblAlgn val="ctr"/>
        <c:lblOffset val="100"/>
        <c:noMultiLvlLbl val="0"/>
      </c:catAx>
      <c:valAx>
        <c:axId val="300033920"/>
        <c:scaling>
          <c:orientation val="minMax"/>
        </c:scaling>
        <c:delete val="0"/>
        <c:axPos val="b"/>
        <c:majorGridlines/>
        <c:title>
          <c:tx>
            <c:rich>
              <a:bodyPr/>
              <a:lstStyle/>
              <a:p>
                <a:pPr>
                  <a:defRPr/>
                </a:pPr>
                <a:r>
                  <a:rPr lang="en-US"/>
                  <a:t>Miljoen euro/jaar</a:t>
                </a:r>
              </a:p>
            </c:rich>
          </c:tx>
          <c:overlay val="0"/>
        </c:title>
        <c:numFmt formatCode="0" sourceLinked="1"/>
        <c:majorTickMark val="out"/>
        <c:minorTickMark val="none"/>
        <c:tickLblPos val="nextTo"/>
        <c:crossAx val="300032384"/>
        <c:crosses val="autoZero"/>
        <c:crossBetween val="between"/>
      </c:valAx>
    </c:plotArea>
    <c:legend>
      <c:legendPos val="r"/>
      <c:layout>
        <c:manualLayout>
          <c:xMode val="edge"/>
          <c:yMode val="edge"/>
          <c:x val="0.68440185630985662"/>
          <c:y val="0.13978101162959247"/>
          <c:w val="0.27733899404821138"/>
          <c:h val="0.77691105656474824"/>
        </c:manualLayout>
      </c:layout>
      <c:overlay val="0"/>
      <c:txPr>
        <a:bodyPr/>
        <a:lstStyle/>
        <a:p>
          <a:pPr>
            <a:defRPr sz="1400" baseline="0"/>
          </a:pPr>
          <a:endParaRPr lang="nl-NL"/>
        </a:p>
      </c:txPr>
    </c:legend>
    <c:plotVisOnly val="1"/>
    <c:dispBlanksAs val="gap"/>
    <c:showDLblsOverMax val="0"/>
  </c:chart>
  <c:txPr>
    <a:bodyPr/>
    <a:lstStyle/>
    <a:p>
      <a:pPr>
        <a:defRPr sz="2000"/>
      </a:pPr>
      <a:endParaRPr lang="nl-NL"/>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ReadMe!$N$16</c:f>
          <c:strCache>
            <c:ptCount val="1"/>
            <c:pt idx="0">
              <c:v>Uitgaven wijkdistributie 2050, Set: Doorrekening Utrecht, Label Opleggen en Warmteprijs</c:v>
            </c:pt>
          </c:strCache>
        </c:strRef>
      </c:tx>
      <c:overlay val="0"/>
      <c:txPr>
        <a:bodyPr/>
        <a:lstStyle/>
        <a:p>
          <a:pPr>
            <a:defRPr/>
          </a:pPr>
          <a:endParaRPr lang="nl-NL"/>
        </a:p>
      </c:txPr>
    </c:title>
    <c:autoTitleDeleted val="0"/>
    <c:plotArea>
      <c:layout/>
      <c:barChart>
        <c:barDir val="bar"/>
        <c:grouping val="stacked"/>
        <c:varyColors val="0"/>
        <c:ser>
          <c:idx val="0"/>
          <c:order val="0"/>
          <c:tx>
            <c:strRef>
              <c:f>'Vergelijking per zichtjaar'!$B$137</c:f>
              <c:strCache>
                <c:ptCount val="1"/>
                <c:pt idx="0">
                  <c:v>Kapitaallasten investering </c:v>
                </c:pt>
              </c:strCache>
            </c:strRef>
          </c:tx>
          <c:invertIfNegative val="0"/>
          <c:cat>
            <c:strRef>
              <c:extLst>
                <c:ext xmlns:c15="http://schemas.microsoft.com/office/drawing/2012/chart" uri="{02D57815-91ED-43cb-92C2-25804820EDAC}">
                  <c15:fullRef>
                    <c15:sqref>'Vergelijking per zichtjaar'!$AE$5:$AI$5</c15:sqref>
                  </c15:fullRef>
                </c:ext>
              </c:extLst>
              <c:f>'Vergelijking per zichtjaar'!$AE$5:$AH$5</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zichtjaar'!$AE$137:$AI$137</c15:sqref>
                  </c15:fullRef>
                </c:ext>
              </c:extLst>
              <c:f>'Vergelijking per zichtjaar'!$AE$137:$AH$137</c:f>
              <c:numCache>
                <c:formatCode>0</c:formatCode>
                <c:ptCount val="4"/>
                <c:pt idx="0">
                  <c:v>-3.6461149239999999</c:v>
                </c:pt>
                <c:pt idx="1">
                  <c:v>-3.4119842839999999</c:v>
                </c:pt>
                <c:pt idx="2">
                  <c:v>-43.797188400000003</c:v>
                </c:pt>
                <c:pt idx="3">
                  <c:v>0</c:v>
                </c:pt>
              </c:numCache>
            </c:numRef>
          </c:val>
          <c:extLst>
            <c:ext xmlns:c16="http://schemas.microsoft.com/office/drawing/2014/chart" uri="{C3380CC4-5D6E-409C-BE32-E72D297353CC}">
              <c16:uniqueId val="{00000000-79D7-4FF0-9838-C2E0F059D057}"/>
            </c:ext>
          </c:extLst>
        </c:ser>
        <c:ser>
          <c:idx val="1"/>
          <c:order val="1"/>
          <c:tx>
            <c:strRef>
              <c:f>'Vergelijking per zichtjaar'!$B$138</c:f>
              <c:strCache>
                <c:ptCount val="1"/>
                <c:pt idx="0">
                  <c:v>Onderhoud en beheer</c:v>
                </c:pt>
              </c:strCache>
            </c:strRef>
          </c:tx>
          <c:invertIfNegative val="0"/>
          <c:cat>
            <c:strRef>
              <c:extLst>
                <c:ext xmlns:c15="http://schemas.microsoft.com/office/drawing/2012/chart" uri="{02D57815-91ED-43cb-92C2-25804820EDAC}">
                  <c15:fullRef>
                    <c15:sqref>'Vergelijking per zichtjaar'!$AE$5:$AI$5</c15:sqref>
                  </c15:fullRef>
                </c:ext>
              </c:extLst>
              <c:f>'Vergelijking per zichtjaar'!$AE$5:$AH$5</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zichtjaar'!$AE$138:$AI$138</c15:sqref>
                  </c15:fullRef>
                </c:ext>
              </c:extLst>
              <c:f>'Vergelijking per zichtjaar'!$AE$138:$AH$138</c:f>
              <c:numCache>
                <c:formatCode>0</c:formatCode>
                <c:ptCount val="4"/>
                <c:pt idx="0">
                  <c:v>-10.5082228</c:v>
                </c:pt>
                <c:pt idx="1">
                  <c:v>-10.5666511</c:v>
                </c:pt>
                <c:pt idx="2">
                  <c:v>-8.8945729199999999</c:v>
                </c:pt>
                <c:pt idx="3">
                  <c:v>-8.8945729199999999</c:v>
                </c:pt>
              </c:numCache>
            </c:numRef>
          </c:val>
          <c:extLst>
            <c:ext xmlns:c16="http://schemas.microsoft.com/office/drawing/2014/chart" uri="{C3380CC4-5D6E-409C-BE32-E72D297353CC}">
              <c16:uniqueId val="{00000001-79D7-4FF0-9838-C2E0F059D057}"/>
            </c:ext>
          </c:extLst>
        </c:ser>
        <c:ser>
          <c:idx val="2"/>
          <c:order val="2"/>
          <c:tx>
            <c:strRef>
              <c:f>'Vergelijking per zichtjaar'!$B$139</c:f>
              <c:strCache>
                <c:ptCount val="1"/>
                <c:pt idx="0">
                  <c:v>Administratie</c:v>
                </c:pt>
              </c:strCache>
            </c:strRef>
          </c:tx>
          <c:invertIfNegative val="0"/>
          <c:cat>
            <c:strRef>
              <c:extLst>
                <c:ext xmlns:c15="http://schemas.microsoft.com/office/drawing/2012/chart" uri="{02D57815-91ED-43cb-92C2-25804820EDAC}">
                  <c15:fullRef>
                    <c15:sqref>'Vergelijking per zichtjaar'!$AE$5:$AI$5</c15:sqref>
                  </c15:fullRef>
                </c:ext>
              </c:extLst>
              <c:f>'Vergelijking per zichtjaar'!$AE$5:$AH$5</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zichtjaar'!$AE$139:$AI$139</c15:sqref>
                  </c15:fullRef>
                </c:ext>
              </c:extLst>
              <c:f>'Vergelijking per zichtjaar'!$AE$139:$AH$139</c:f>
              <c:numCache>
                <c:formatCode>0</c:formatCode>
                <c:ptCount val="4"/>
                <c:pt idx="0">
                  <c:v>-8.6550387900000008</c:v>
                </c:pt>
                <c:pt idx="1">
                  <c:v>-8.6887820399999995</c:v>
                </c:pt>
                <c:pt idx="2">
                  <c:v>-7.5785554800000003</c:v>
                </c:pt>
                <c:pt idx="3">
                  <c:v>-7.5785554800000003</c:v>
                </c:pt>
              </c:numCache>
            </c:numRef>
          </c:val>
          <c:extLst>
            <c:ext xmlns:c16="http://schemas.microsoft.com/office/drawing/2014/chart" uri="{C3380CC4-5D6E-409C-BE32-E72D297353CC}">
              <c16:uniqueId val="{00000002-79D7-4FF0-9838-C2E0F059D057}"/>
            </c:ext>
          </c:extLst>
        </c:ser>
        <c:ser>
          <c:idx val="3"/>
          <c:order val="3"/>
          <c:tx>
            <c:strRef>
              <c:f>'Vergelijking per zichtjaar'!$B$140</c:f>
              <c:strCache>
                <c:ptCount val="1"/>
                <c:pt idx="0">
                  <c:v>Precario</c:v>
                </c:pt>
              </c:strCache>
            </c:strRef>
          </c:tx>
          <c:invertIfNegative val="0"/>
          <c:cat>
            <c:strRef>
              <c:extLst>
                <c:ext xmlns:c15="http://schemas.microsoft.com/office/drawing/2012/chart" uri="{02D57815-91ED-43cb-92C2-25804820EDAC}">
                  <c15:fullRef>
                    <c15:sqref>'Vergelijking per zichtjaar'!$AE$5:$AI$5</c15:sqref>
                  </c15:fullRef>
                </c:ext>
              </c:extLst>
              <c:f>'Vergelijking per zichtjaar'!$AE$5:$AH$5</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zichtjaar'!$AE$140:$AI$140</c15:sqref>
                  </c15:fullRef>
                </c:ext>
              </c:extLst>
              <c:f>'Vergelijking per zichtjaar'!$AE$140:$AH$140</c:f>
              <c:numCache>
                <c:formatCode>0</c:formatCode>
                <c:ptCount val="4"/>
                <c:pt idx="0">
                  <c:v>-6.5971396100000002</c:v>
                </c:pt>
                <c:pt idx="1">
                  <c:v>-6.6229938700000002</c:v>
                </c:pt>
                <c:pt idx="2">
                  <c:v>-11.87521551</c:v>
                </c:pt>
                <c:pt idx="3">
                  <c:v>-5.6859245100000004</c:v>
                </c:pt>
              </c:numCache>
            </c:numRef>
          </c:val>
          <c:extLst>
            <c:ext xmlns:c16="http://schemas.microsoft.com/office/drawing/2014/chart" uri="{C3380CC4-5D6E-409C-BE32-E72D297353CC}">
              <c16:uniqueId val="{00000003-79D7-4FF0-9838-C2E0F059D057}"/>
            </c:ext>
          </c:extLst>
        </c:ser>
        <c:ser>
          <c:idx val="4"/>
          <c:order val="4"/>
          <c:tx>
            <c:strRef>
              <c:f>'Vergelijking per zichtjaar'!$B$141</c:f>
              <c:strCache>
                <c:ptCount val="1"/>
                <c:pt idx="0">
                  <c:v>Bijstook</c:v>
                </c:pt>
              </c:strCache>
            </c:strRef>
          </c:tx>
          <c:invertIfNegative val="0"/>
          <c:cat>
            <c:strRef>
              <c:extLst>
                <c:ext xmlns:c15="http://schemas.microsoft.com/office/drawing/2012/chart" uri="{02D57815-91ED-43cb-92C2-25804820EDAC}">
                  <c15:fullRef>
                    <c15:sqref>'Vergelijking per zichtjaar'!$AE$5:$AI$5</c15:sqref>
                  </c15:fullRef>
                </c:ext>
              </c:extLst>
              <c:f>'Vergelijking per zichtjaar'!$AE$5:$AH$5</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zichtjaar'!$AE$141:$AI$141</c15:sqref>
                  </c15:fullRef>
                </c:ext>
              </c:extLst>
              <c:f>'Vergelijking per zichtjaar'!$AE$141:$AH$141</c:f>
              <c:numCache>
                <c:formatCode>0</c:formatCode>
                <c:ptCount val="4"/>
                <c:pt idx="0">
                  <c:v>-6.0413473</c:v>
                </c:pt>
                <c:pt idx="1">
                  <c:v>-4.3912813799999997</c:v>
                </c:pt>
                <c:pt idx="2">
                  <c:v>-2.62039468</c:v>
                </c:pt>
                <c:pt idx="3">
                  <c:v>-5.0463966400000002</c:v>
                </c:pt>
              </c:numCache>
            </c:numRef>
          </c:val>
          <c:extLst>
            <c:ext xmlns:c16="http://schemas.microsoft.com/office/drawing/2014/chart" uri="{C3380CC4-5D6E-409C-BE32-E72D297353CC}">
              <c16:uniqueId val="{00000004-79D7-4FF0-9838-C2E0F059D057}"/>
            </c:ext>
          </c:extLst>
        </c:ser>
        <c:ser>
          <c:idx val="5"/>
          <c:order val="5"/>
          <c:tx>
            <c:strRef>
              <c:f>'Vergelijking per zichtjaar'!$B$142</c:f>
              <c:strCache>
                <c:ptCount val="1"/>
                <c:pt idx="0">
                  <c:v>Energieheffing bijstook</c:v>
                </c:pt>
              </c:strCache>
            </c:strRef>
          </c:tx>
          <c:invertIfNegative val="0"/>
          <c:cat>
            <c:strRef>
              <c:extLst>
                <c:ext xmlns:c15="http://schemas.microsoft.com/office/drawing/2012/chart" uri="{02D57815-91ED-43cb-92C2-25804820EDAC}">
                  <c15:fullRef>
                    <c15:sqref>'Vergelijking per zichtjaar'!$AE$5:$AI$5</c15:sqref>
                  </c15:fullRef>
                </c:ext>
              </c:extLst>
              <c:f>'Vergelijking per zichtjaar'!$AE$5:$AH$5</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zichtjaar'!$AE$142:$AI$142</c15:sqref>
                  </c15:fullRef>
                </c:ext>
              </c:extLst>
              <c:f>'Vergelijking per zichtjaar'!$AE$142:$AH$142</c:f>
              <c:numCache>
                <c:formatCode>0</c:formatCode>
                <c:ptCount val="4"/>
                <c:pt idx="0">
                  <c:v>-4.8542755499999997</c:v>
                </c:pt>
                <c:pt idx="1">
                  <c:v>-3.5284331099999999</c:v>
                </c:pt>
                <c:pt idx="2">
                  <c:v>-2.10551011</c:v>
                </c:pt>
                <c:pt idx="3">
                  <c:v>-4.0548239600000002</c:v>
                </c:pt>
              </c:numCache>
            </c:numRef>
          </c:val>
          <c:extLst>
            <c:ext xmlns:c16="http://schemas.microsoft.com/office/drawing/2014/chart" uri="{C3380CC4-5D6E-409C-BE32-E72D297353CC}">
              <c16:uniqueId val="{00000005-79D7-4FF0-9838-C2E0F059D057}"/>
            </c:ext>
          </c:extLst>
        </c:ser>
        <c:dLbls>
          <c:showLegendKey val="0"/>
          <c:showVal val="0"/>
          <c:showCatName val="0"/>
          <c:showSerName val="0"/>
          <c:showPercent val="0"/>
          <c:showBubbleSize val="0"/>
        </c:dLbls>
        <c:gapWidth val="150"/>
        <c:overlap val="100"/>
        <c:axId val="300087936"/>
        <c:axId val="300290432"/>
      </c:barChart>
      <c:catAx>
        <c:axId val="300087936"/>
        <c:scaling>
          <c:orientation val="minMax"/>
        </c:scaling>
        <c:delete val="0"/>
        <c:axPos val="l"/>
        <c:numFmt formatCode="General" sourceLinked="0"/>
        <c:majorTickMark val="out"/>
        <c:minorTickMark val="none"/>
        <c:tickLblPos val="nextTo"/>
        <c:crossAx val="300290432"/>
        <c:crosses val="autoZero"/>
        <c:auto val="1"/>
        <c:lblAlgn val="ctr"/>
        <c:lblOffset val="100"/>
        <c:noMultiLvlLbl val="0"/>
      </c:catAx>
      <c:valAx>
        <c:axId val="300290432"/>
        <c:scaling>
          <c:orientation val="minMax"/>
        </c:scaling>
        <c:delete val="0"/>
        <c:axPos val="b"/>
        <c:majorGridlines/>
        <c:title>
          <c:tx>
            <c:rich>
              <a:bodyPr/>
              <a:lstStyle/>
              <a:p>
                <a:pPr>
                  <a:defRPr/>
                </a:pPr>
                <a:r>
                  <a:rPr lang="en-US"/>
                  <a:t>Miljoen euro/jaar</a:t>
                </a:r>
              </a:p>
            </c:rich>
          </c:tx>
          <c:overlay val="0"/>
        </c:title>
        <c:numFmt formatCode="0" sourceLinked="1"/>
        <c:majorTickMark val="out"/>
        <c:minorTickMark val="none"/>
        <c:tickLblPos val="nextTo"/>
        <c:crossAx val="300087936"/>
        <c:crosses val="autoZero"/>
        <c:crossBetween val="between"/>
      </c:valAx>
    </c:plotArea>
    <c:legend>
      <c:legendPos val="r"/>
      <c:layout>
        <c:manualLayout>
          <c:xMode val="edge"/>
          <c:yMode val="edge"/>
          <c:x val="0.68324982512411192"/>
          <c:y val="0.1248490864988183"/>
          <c:w val="0.30855740348065913"/>
          <c:h val="0.85820232479665071"/>
        </c:manualLayout>
      </c:layout>
      <c:overlay val="0"/>
      <c:txPr>
        <a:bodyPr/>
        <a:lstStyle/>
        <a:p>
          <a:pPr>
            <a:defRPr sz="1600"/>
          </a:pPr>
          <a:endParaRPr lang="nl-NL"/>
        </a:p>
      </c:txPr>
    </c:legend>
    <c:plotVisOnly val="1"/>
    <c:dispBlanksAs val="gap"/>
    <c:showDLblsOverMax val="0"/>
  </c:chart>
  <c:txPr>
    <a:bodyPr/>
    <a:lstStyle/>
    <a:p>
      <a:pPr>
        <a:defRPr sz="2000"/>
      </a:pPr>
      <a:endParaRPr lang="nl-NL"/>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ReadMe!$N$17</c:f>
          <c:strCache>
            <c:ptCount val="1"/>
            <c:pt idx="0">
              <c:v>Uitgaven gebiedsopties 2050, Set: Doorrekening Utrecht, Label Opleggen en Warmteprijs, Variant: Referentie</c:v>
            </c:pt>
          </c:strCache>
        </c:strRef>
      </c:tx>
      <c:overlay val="0"/>
    </c:title>
    <c:autoTitleDeleted val="0"/>
    <c:plotArea>
      <c:layout/>
      <c:barChart>
        <c:barDir val="bar"/>
        <c:grouping val="stacked"/>
        <c:varyColors val="0"/>
        <c:ser>
          <c:idx val="0"/>
          <c:order val="0"/>
          <c:tx>
            <c:strRef>
              <c:f>'Vergelijking per zichtjaar'!$AR$93</c:f>
              <c:strCache>
                <c:ptCount val="1"/>
                <c:pt idx="0">
                  <c:v>Kapitaallasten</c:v>
                </c:pt>
              </c:strCache>
            </c:strRef>
          </c:tx>
          <c:invertIfNegative val="0"/>
          <c:cat>
            <c:strRef>
              <c:f>'Vergelijking per zichtjaar'!$AS$92:$AV$92</c:f>
              <c:strCache>
                <c:ptCount val="4"/>
                <c:pt idx="0">
                  <c:v>RestWarmte</c:v>
                </c:pt>
                <c:pt idx="1">
                  <c:v>Geothermie</c:v>
                </c:pt>
                <c:pt idx="2">
                  <c:v>Bio-WKK</c:v>
                </c:pt>
                <c:pt idx="3">
                  <c:v>WKO</c:v>
                </c:pt>
              </c:strCache>
            </c:strRef>
          </c:cat>
          <c:val>
            <c:numRef>
              <c:f>'Vergelijking per zichtjaar'!$AS$93:$AV$93</c:f>
              <c:numCache>
                <c:formatCode>0</c:formatCode>
                <c:ptCount val="4"/>
                <c:pt idx="0">
                  <c:v>-0.29330148299999997</c:v>
                </c:pt>
                <c:pt idx="1">
                  <c:v>0</c:v>
                </c:pt>
                <c:pt idx="2">
                  <c:v>0</c:v>
                </c:pt>
                <c:pt idx="3">
                  <c:v>-10.3651473</c:v>
                </c:pt>
              </c:numCache>
            </c:numRef>
          </c:val>
          <c:extLst>
            <c:ext xmlns:c16="http://schemas.microsoft.com/office/drawing/2014/chart" uri="{C3380CC4-5D6E-409C-BE32-E72D297353CC}">
              <c16:uniqueId val="{00000000-CA55-461F-A0AF-BD385D1D9189}"/>
            </c:ext>
          </c:extLst>
        </c:ser>
        <c:ser>
          <c:idx val="1"/>
          <c:order val="1"/>
          <c:tx>
            <c:strRef>
              <c:f>'Vergelijking per zichtjaar'!$AR$94</c:f>
              <c:strCache>
                <c:ptCount val="1"/>
                <c:pt idx="0">
                  <c:v>Onderhoud en beheer</c:v>
                </c:pt>
              </c:strCache>
            </c:strRef>
          </c:tx>
          <c:invertIfNegative val="0"/>
          <c:cat>
            <c:strRef>
              <c:f>'Vergelijking per zichtjaar'!$AS$92:$AV$92</c:f>
              <c:strCache>
                <c:ptCount val="4"/>
                <c:pt idx="0">
                  <c:v>RestWarmte</c:v>
                </c:pt>
                <c:pt idx="1">
                  <c:v>Geothermie</c:v>
                </c:pt>
                <c:pt idx="2">
                  <c:v>Bio-WKK</c:v>
                </c:pt>
                <c:pt idx="3">
                  <c:v>WKO</c:v>
                </c:pt>
              </c:strCache>
            </c:strRef>
          </c:cat>
          <c:val>
            <c:numRef>
              <c:f>'Vergelijking per zichtjaar'!$AS$94:$AV$94</c:f>
              <c:numCache>
                <c:formatCode>0</c:formatCode>
                <c:ptCount val="4"/>
                <c:pt idx="0">
                  <c:v>-0.46500047900000002</c:v>
                </c:pt>
                <c:pt idx="1">
                  <c:v>0</c:v>
                </c:pt>
                <c:pt idx="2">
                  <c:v>0</c:v>
                </c:pt>
                <c:pt idx="3">
                  <c:v>-3.18380199E-2</c:v>
                </c:pt>
              </c:numCache>
            </c:numRef>
          </c:val>
          <c:extLst>
            <c:ext xmlns:c16="http://schemas.microsoft.com/office/drawing/2014/chart" uri="{C3380CC4-5D6E-409C-BE32-E72D297353CC}">
              <c16:uniqueId val="{00000001-CA55-461F-A0AF-BD385D1D9189}"/>
            </c:ext>
          </c:extLst>
        </c:ser>
        <c:ser>
          <c:idx val="2"/>
          <c:order val="2"/>
          <c:tx>
            <c:strRef>
              <c:f>'Vergelijking per zichtjaar'!$AR$95</c:f>
              <c:strCache>
                <c:ptCount val="1"/>
                <c:pt idx="0">
                  <c:v>Administratie</c:v>
                </c:pt>
              </c:strCache>
            </c:strRef>
          </c:tx>
          <c:invertIfNegative val="0"/>
          <c:cat>
            <c:strRef>
              <c:f>'Vergelijking per zichtjaar'!$AS$92:$AV$92</c:f>
              <c:strCache>
                <c:ptCount val="4"/>
                <c:pt idx="0">
                  <c:v>RestWarmte</c:v>
                </c:pt>
                <c:pt idx="1">
                  <c:v>Geothermie</c:v>
                </c:pt>
                <c:pt idx="2">
                  <c:v>Bio-WKK</c:v>
                </c:pt>
                <c:pt idx="3">
                  <c:v>WKO</c:v>
                </c:pt>
              </c:strCache>
            </c:strRef>
          </c:cat>
          <c:val>
            <c:numRef>
              <c:f>'Vergelijking per zichtjaar'!$AS$95:$AV$95</c:f>
              <c:numCache>
                <c:formatCode>0</c:formatCode>
                <c:ptCount val="4"/>
                <c:pt idx="0">
                  <c:v>-0.46500047900000002</c:v>
                </c:pt>
                <c:pt idx="1">
                  <c:v>0</c:v>
                </c:pt>
                <c:pt idx="2">
                  <c:v>0</c:v>
                </c:pt>
                <c:pt idx="3">
                  <c:v>0</c:v>
                </c:pt>
              </c:numCache>
            </c:numRef>
          </c:val>
          <c:extLst>
            <c:ext xmlns:c16="http://schemas.microsoft.com/office/drawing/2014/chart" uri="{C3380CC4-5D6E-409C-BE32-E72D297353CC}">
              <c16:uniqueId val="{00000002-CA55-461F-A0AF-BD385D1D9189}"/>
            </c:ext>
          </c:extLst>
        </c:ser>
        <c:ser>
          <c:idx val="3"/>
          <c:order val="3"/>
          <c:tx>
            <c:strRef>
              <c:f>'Vergelijking per zichtjaar'!$AR$96</c:f>
              <c:strCache>
                <c:ptCount val="1"/>
                <c:pt idx="0">
                  <c:v>Warmte inkoop</c:v>
                </c:pt>
              </c:strCache>
            </c:strRef>
          </c:tx>
          <c:invertIfNegative val="0"/>
          <c:cat>
            <c:strRef>
              <c:f>'Vergelijking per zichtjaar'!$AS$92:$AV$92</c:f>
              <c:strCache>
                <c:ptCount val="4"/>
                <c:pt idx="0">
                  <c:v>RestWarmte</c:v>
                </c:pt>
                <c:pt idx="1">
                  <c:v>Geothermie</c:v>
                </c:pt>
                <c:pt idx="2">
                  <c:v>Bio-WKK</c:v>
                </c:pt>
                <c:pt idx="3">
                  <c:v>WKO</c:v>
                </c:pt>
              </c:strCache>
            </c:strRef>
          </c:cat>
          <c:val>
            <c:numRef>
              <c:f>'Vergelijking per zichtjaar'!$AS$96:$AV$96</c:f>
              <c:numCache>
                <c:formatCode>0</c:formatCode>
                <c:ptCount val="4"/>
                <c:pt idx="0">
                  <c:v>-15.4509942</c:v>
                </c:pt>
                <c:pt idx="1">
                  <c:v>0</c:v>
                </c:pt>
                <c:pt idx="2">
                  <c:v>0</c:v>
                </c:pt>
                <c:pt idx="3">
                  <c:v>-3.0526457950000001</c:v>
                </c:pt>
              </c:numCache>
            </c:numRef>
          </c:val>
          <c:extLst>
            <c:ext xmlns:c16="http://schemas.microsoft.com/office/drawing/2014/chart" uri="{C3380CC4-5D6E-409C-BE32-E72D297353CC}">
              <c16:uniqueId val="{00000003-CA55-461F-A0AF-BD385D1D9189}"/>
            </c:ext>
          </c:extLst>
        </c:ser>
        <c:dLbls>
          <c:showLegendKey val="0"/>
          <c:showVal val="0"/>
          <c:showCatName val="0"/>
          <c:showSerName val="0"/>
          <c:showPercent val="0"/>
          <c:showBubbleSize val="0"/>
        </c:dLbls>
        <c:gapWidth val="150"/>
        <c:overlap val="100"/>
        <c:axId val="300380160"/>
        <c:axId val="300381696"/>
      </c:barChart>
      <c:catAx>
        <c:axId val="300380160"/>
        <c:scaling>
          <c:orientation val="minMax"/>
        </c:scaling>
        <c:delete val="0"/>
        <c:axPos val="l"/>
        <c:numFmt formatCode="General" sourceLinked="0"/>
        <c:majorTickMark val="out"/>
        <c:minorTickMark val="none"/>
        <c:tickLblPos val="nextTo"/>
        <c:crossAx val="300381696"/>
        <c:crosses val="autoZero"/>
        <c:auto val="1"/>
        <c:lblAlgn val="ctr"/>
        <c:lblOffset val="100"/>
        <c:noMultiLvlLbl val="0"/>
      </c:catAx>
      <c:valAx>
        <c:axId val="300381696"/>
        <c:scaling>
          <c:orientation val="minMax"/>
        </c:scaling>
        <c:delete val="0"/>
        <c:axPos val="b"/>
        <c:majorGridlines/>
        <c:numFmt formatCode="0" sourceLinked="1"/>
        <c:majorTickMark val="out"/>
        <c:minorTickMark val="none"/>
        <c:tickLblPos val="nextTo"/>
        <c:crossAx val="300380160"/>
        <c:crosses val="autoZero"/>
        <c:crossBetween val="between"/>
      </c:valAx>
    </c:plotArea>
    <c:legend>
      <c:legendPos val="r"/>
      <c:overlay val="0"/>
    </c:legend>
    <c:plotVisOnly val="1"/>
    <c:dispBlanksAs val="gap"/>
    <c:showDLblsOverMax val="0"/>
  </c:chart>
  <c:txPr>
    <a:bodyPr/>
    <a:lstStyle/>
    <a:p>
      <a:pPr>
        <a:defRPr sz="2000"/>
      </a:pPr>
      <a:endParaRPr lang="nl-NL"/>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ReadMe!$N$13</c:f>
          <c:strCache>
            <c:ptCount val="1"/>
            <c:pt idx="0">
              <c:v>Inkomsten aardgassector 2050, Set: Doorrekening Utrecht, Label Opleggen en Warmteprijs</c:v>
            </c:pt>
          </c:strCache>
        </c:strRef>
      </c:tx>
      <c:overlay val="0"/>
      <c:txPr>
        <a:bodyPr/>
        <a:lstStyle/>
        <a:p>
          <a:pPr>
            <a:defRPr/>
          </a:pPr>
          <a:endParaRPr lang="nl-NL"/>
        </a:p>
      </c:txPr>
    </c:title>
    <c:autoTitleDeleted val="0"/>
    <c:plotArea>
      <c:layout/>
      <c:barChart>
        <c:barDir val="bar"/>
        <c:grouping val="stacked"/>
        <c:varyColors val="0"/>
        <c:ser>
          <c:idx val="0"/>
          <c:order val="0"/>
          <c:tx>
            <c:strRef>
              <c:f>'Vergelijking per zichtjaar'!$AR$71</c:f>
              <c:strCache>
                <c:ptCount val="1"/>
                <c:pt idx="0">
                  <c:v>Levering gasverbruik</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zichtjaar'!$AS$71:$AW$71</c15:sqref>
                  </c15:fullRef>
                </c:ext>
              </c:extLst>
              <c:f>'Vergelijking per zichtjaar'!$AS$71:$AV$71</c:f>
              <c:numCache>
                <c:formatCode>0</c:formatCode>
                <c:ptCount val="4"/>
                <c:pt idx="0">
                  <c:v>32.348144502809994</c:v>
                </c:pt>
                <c:pt idx="1">
                  <c:v>25.672018278029999</c:v>
                </c:pt>
                <c:pt idx="2">
                  <c:v>3.5284859593300002</c:v>
                </c:pt>
                <c:pt idx="3">
                  <c:v>0</c:v>
                </c:pt>
              </c:numCache>
            </c:numRef>
          </c:val>
          <c:extLst>
            <c:ext xmlns:c16="http://schemas.microsoft.com/office/drawing/2014/chart" uri="{C3380CC4-5D6E-409C-BE32-E72D297353CC}">
              <c16:uniqueId val="{00000000-D3F0-4854-A64A-663EA7E54C32}"/>
            </c:ext>
          </c:extLst>
        </c:ser>
        <c:ser>
          <c:idx val="1"/>
          <c:order val="1"/>
          <c:tx>
            <c:strRef>
              <c:f>'Vergelijking per zichtjaar'!$AR$72</c:f>
              <c:strCache>
                <c:ptCount val="1"/>
                <c:pt idx="0">
                  <c:v>Verbruiksafhankelijke netwerkinkomsten</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zichtjaar'!$AS$72:$AW$72</c15:sqref>
                  </c15:fullRef>
                </c:ext>
              </c:extLst>
              <c:f>'Vergelijking per zichtjaar'!$AS$72:$AV$72</c:f>
              <c:numCache>
                <c:formatCode>0</c:formatCode>
                <c:ptCount val="4"/>
                <c:pt idx="0">
                  <c:v>15.876956545750001</c:v>
                </c:pt>
                <c:pt idx="1">
                  <c:v>12.640569747590002</c:v>
                </c:pt>
                <c:pt idx="2">
                  <c:v>1.73072052799</c:v>
                </c:pt>
                <c:pt idx="3">
                  <c:v>0</c:v>
                </c:pt>
              </c:numCache>
            </c:numRef>
          </c:val>
          <c:extLst>
            <c:ext xmlns:c16="http://schemas.microsoft.com/office/drawing/2014/chart" uri="{C3380CC4-5D6E-409C-BE32-E72D297353CC}">
              <c16:uniqueId val="{00000001-D3F0-4854-A64A-663EA7E54C32}"/>
            </c:ext>
          </c:extLst>
        </c:ser>
        <c:ser>
          <c:idx val="2"/>
          <c:order val="2"/>
          <c:tx>
            <c:strRef>
              <c:f>'Vergelijking per zichtjaar'!$AR$73</c:f>
              <c:strCache>
                <c:ptCount val="1"/>
                <c:pt idx="0">
                  <c:v>Vastrecht</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zichtjaar'!$AS$73:$AW$73</c15:sqref>
                  </c15:fullRef>
                </c:ext>
              </c:extLst>
              <c:f>'Vergelijking per zichtjaar'!$AS$73:$AV$73</c:f>
              <c:numCache>
                <c:formatCode>0</c:formatCode>
                <c:ptCount val="4"/>
                <c:pt idx="0">
                  <c:v>20.143001760000001</c:v>
                </c:pt>
                <c:pt idx="1">
                  <c:v>19.835681040000001</c:v>
                </c:pt>
                <c:pt idx="2">
                  <c:v>3.6761608799999994</c:v>
                </c:pt>
                <c:pt idx="3">
                  <c:v>0</c:v>
                </c:pt>
              </c:numCache>
            </c:numRef>
          </c:val>
          <c:extLst>
            <c:ext xmlns:c16="http://schemas.microsoft.com/office/drawing/2014/chart" uri="{C3380CC4-5D6E-409C-BE32-E72D297353CC}">
              <c16:uniqueId val="{00000002-D3F0-4854-A64A-663EA7E54C32}"/>
            </c:ext>
          </c:extLst>
        </c:ser>
        <c:ser>
          <c:idx val="3"/>
          <c:order val="3"/>
          <c:tx>
            <c:strRef>
              <c:f>'Vergelijking per zichtjaar'!$AR$74</c:f>
              <c:strCache>
                <c:ptCount val="1"/>
                <c:pt idx="0">
                  <c:v>Aansluitbijdrage</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zichtjaar'!$AS$74:$AW$74</c15:sqref>
                  </c15:fullRef>
                </c:ext>
              </c:extLst>
              <c:f>'Vergelijking per zichtjaar'!$AS$74:$AV$74</c:f>
              <c:numCache>
                <c:formatCode>0</c:formatCode>
                <c:ptCount val="4"/>
                <c:pt idx="0">
                  <c:v>1.6965121610000002E-2</c:v>
                </c:pt>
                <c:pt idx="1">
                  <c:v>1.8462071317000003E-2</c:v>
                </c:pt>
                <c:pt idx="2">
                  <c:v>1.3475322880000001E-2</c:v>
                </c:pt>
                <c:pt idx="3">
                  <c:v>0</c:v>
                </c:pt>
              </c:numCache>
            </c:numRef>
          </c:val>
          <c:extLst>
            <c:ext xmlns:c16="http://schemas.microsoft.com/office/drawing/2014/chart" uri="{C3380CC4-5D6E-409C-BE32-E72D297353CC}">
              <c16:uniqueId val="{00000003-D3F0-4854-A64A-663EA7E54C32}"/>
            </c:ext>
          </c:extLst>
        </c:ser>
        <c:ser>
          <c:idx val="4"/>
          <c:order val="4"/>
          <c:tx>
            <c:strRef>
              <c:f>'Vergelijking per zichtjaar'!$AR$75</c:f>
              <c:strCache>
                <c:ptCount val="1"/>
                <c:pt idx="0">
                  <c:v>Bijstook warmtedistributie</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zichtjaar'!$AS$75:$AW$75</c15:sqref>
                  </c15:fullRef>
                </c:ext>
              </c:extLst>
              <c:f>'Vergelijking per zichtjaar'!$AS$75:$AV$75</c:f>
              <c:numCache>
                <c:formatCode>0</c:formatCode>
                <c:ptCount val="4"/>
                <c:pt idx="0">
                  <c:v>6.0413473</c:v>
                </c:pt>
                <c:pt idx="1">
                  <c:v>4.3912813799999997</c:v>
                </c:pt>
                <c:pt idx="2">
                  <c:v>2.62039468</c:v>
                </c:pt>
                <c:pt idx="3">
                  <c:v>5.0463966400000002</c:v>
                </c:pt>
              </c:numCache>
            </c:numRef>
          </c:val>
          <c:extLst>
            <c:ext xmlns:c16="http://schemas.microsoft.com/office/drawing/2014/chart" uri="{C3380CC4-5D6E-409C-BE32-E72D297353CC}">
              <c16:uniqueId val="{00000004-D3F0-4854-A64A-663EA7E54C32}"/>
            </c:ext>
          </c:extLst>
        </c:ser>
        <c:dLbls>
          <c:showLegendKey val="0"/>
          <c:showVal val="0"/>
          <c:showCatName val="0"/>
          <c:showSerName val="0"/>
          <c:showPercent val="0"/>
          <c:showBubbleSize val="0"/>
        </c:dLbls>
        <c:gapWidth val="150"/>
        <c:overlap val="100"/>
        <c:axId val="300430464"/>
        <c:axId val="300432000"/>
      </c:barChart>
      <c:catAx>
        <c:axId val="300430464"/>
        <c:scaling>
          <c:orientation val="minMax"/>
        </c:scaling>
        <c:delete val="0"/>
        <c:axPos val="l"/>
        <c:numFmt formatCode="General" sourceLinked="1"/>
        <c:majorTickMark val="out"/>
        <c:minorTickMark val="none"/>
        <c:tickLblPos val="nextTo"/>
        <c:crossAx val="300432000"/>
        <c:crosses val="autoZero"/>
        <c:auto val="1"/>
        <c:lblAlgn val="ctr"/>
        <c:lblOffset val="100"/>
        <c:noMultiLvlLbl val="0"/>
      </c:catAx>
      <c:valAx>
        <c:axId val="300432000"/>
        <c:scaling>
          <c:orientation val="minMax"/>
        </c:scaling>
        <c:delete val="0"/>
        <c:axPos val="b"/>
        <c:majorGridlines/>
        <c:title>
          <c:tx>
            <c:rich>
              <a:bodyPr/>
              <a:lstStyle/>
              <a:p>
                <a:pPr>
                  <a:defRPr/>
                </a:pPr>
                <a:r>
                  <a:rPr lang="en-US"/>
                  <a:t>Miljoen euro/jaar</a:t>
                </a:r>
              </a:p>
            </c:rich>
          </c:tx>
          <c:overlay val="0"/>
        </c:title>
        <c:numFmt formatCode="0" sourceLinked="1"/>
        <c:majorTickMark val="out"/>
        <c:minorTickMark val="none"/>
        <c:tickLblPos val="nextTo"/>
        <c:crossAx val="300430464"/>
        <c:crosses val="autoZero"/>
        <c:crossBetween val="between"/>
      </c:valAx>
    </c:plotArea>
    <c:legend>
      <c:legendPos val="r"/>
      <c:overlay val="0"/>
    </c:legend>
    <c:plotVisOnly val="1"/>
    <c:dispBlanksAs val="gap"/>
    <c:showDLblsOverMax val="0"/>
  </c:chart>
  <c:txPr>
    <a:bodyPr/>
    <a:lstStyle/>
    <a:p>
      <a:pPr>
        <a:defRPr sz="2000"/>
      </a:pPr>
      <a:endParaRPr lang="nl-NL"/>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ReadMe!$N$37</c:f>
          <c:strCache>
            <c:ptCount val="1"/>
            <c:pt idx="0">
              <c:v>Uitgaven en inkomsten gasnet, Set: Doorrekening Utrecht, Label Opleggen en Warmteprijs, Variant: Label_B</c:v>
            </c:pt>
          </c:strCache>
        </c:strRef>
      </c:tx>
      <c:overlay val="0"/>
      <c:txPr>
        <a:bodyPr/>
        <a:lstStyle/>
        <a:p>
          <a:pPr>
            <a:defRPr/>
          </a:pPr>
          <a:endParaRPr lang="nl-NL"/>
        </a:p>
      </c:txPr>
    </c:title>
    <c:autoTitleDeleted val="0"/>
    <c:plotArea>
      <c:layout/>
      <c:barChart>
        <c:barDir val="bar"/>
        <c:grouping val="stacked"/>
        <c:varyColors val="0"/>
        <c:ser>
          <c:idx val="0"/>
          <c:order val="0"/>
          <c:tx>
            <c:strRef>
              <c:f>'Vergelijking per zichtjaar'!$AR$102</c:f>
              <c:strCache>
                <c:ptCount val="1"/>
                <c:pt idx="0">
                  <c:v>Kapitaallasten</c:v>
                </c:pt>
              </c:strCache>
            </c:strRef>
          </c:tx>
          <c:invertIfNegative val="0"/>
          <c:cat>
            <c:numRef>
              <c:f>'Vergelijking per zichtjaar'!$AS$101:$AW$101</c:f>
              <c:numCache>
                <c:formatCode>General</c:formatCode>
                <c:ptCount val="5"/>
                <c:pt idx="0">
                  <c:v>2013</c:v>
                </c:pt>
                <c:pt idx="1">
                  <c:v>2020</c:v>
                </c:pt>
                <c:pt idx="2">
                  <c:v>2030</c:v>
                </c:pt>
                <c:pt idx="3">
                  <c:v>2040</c:v>
                </c:pt>
                <c:pt idx="4">
                  <c:v>2050</c:v>
                </c:pt>
              </c:numCache>
            </c:numRef>
          </c:cat>
          <c:val>
            <c:numRef>
              <c:f>'Vergelijking per zichtjaar'!$AS$102:$AW$102</c:f>
              <c:numCache>
                <c:formatCode>0</c:formatCode>
                <c:ptCount val="5"/>
                <c:pt idx="0">
                  <c:v>-13.990016000000001</c:v>
                </c:pt>
                <c:pt idx="1">
                  <c:v>-14.8036329</c:v>
                </c:pt>
                <c:pt idx="2">
                  <c:v>-14.779784299999999</c:v>
                </c:pt>
                <c:pt idx="3">
                  <c:v>-14.6440948</c:v>
                </c:pt>
                <c:pt idx="4">
                  <c:v>-14.4108547</c:v>
                </c:pt>
              </c:numCache>
            </c:numRef>
          </c:val>
          <c:extLst>
            <c:ext xmlns:c16="http://schemas.microsoft.com/office/drawing/2014/chart" uri="{C3380CC4-5D6E-409C-BE32-E72D297353CC}">
              <c16:uniqueId val="{00000000-D3D4-4529-9DA1-BA88ABB87461}"/>
            </c:ext>
          </c:extLst>
        </c:ser>
        <c:ser>
          <c:idx val="1"/>
          <c:order val="1"/>
          <c:tx>
            <c:strRef>
              <c:f>'Vergelijking per zichtjaar'!$AR$103</c:f>
              <c:strCache>
                <c:ptCount val="1"/>
                <c:pt idx="0">
                  <c:v>Verwijderen</c:v>
                </c:pt>
              </c:strCache>
            </c:strRef>
          </c:tx>
          <c:invertIfNegative val="0"/>
          <c:cat>
            <c:numRef>
              <c:f>'Vergelijking per zichtjaar'!$AS$101:$AW$101</c:f>
              <c:numCache>
                <c:formatCode>General</c:formatCode>
                <c:ptCount val="5"/>
                <c:pt idx="0">
                  <c:v>2013</c:v>
                </c:pt>
                <c:pt idx="1">
                  <c:v>2020</c:v>
                </c:pt>
                <c:pt idx="2">
                  <c:v>2030</c:v>
                </c:pt>
                <c:pt idx="3">
                  <c:v>2040</c:v>
                </c:pt>
                <c:pt idx="4">
                  <c:v>2050</c:v>
                </c:pt>
              </c:numCache>
            </c:numRef>
          </c:cat>
          <c:val>
            <c:numRef>
              <c:f>'Vergelijking per zichtjaar'!$AS$103:$AW$103</c:f>
              <c:numCache>
                <c:formatCode>0</c:formatCode>
                <c:ptCount val="5"/>
                <c:pt idx="0">
                  <c:v>0</c:v>
                </c:pt>
                <c:pt idx="1">
                  <c:v>0</c:v>
                </c:pt>
                <c:pt idx="2">
                  <c:v>0</c:v>
                </c:pt>
                <c:pt idx="3">
                  <c:v>0</c:v>
                </c:pt>
                <c:pt idx="4">
                  <c:v>-0.78942994300000002</c:v>
                </c:pt>
              </c:numCache>
            </c:numRef>
          </c:val>
          <c:extLst>
            <c:ext xmlns:c16="http://schemas.microsoft.com/office/drawing/2014/chart" uri="{C3380CC4-5D6E-409C-BE32-E72D297353CC}">
              <c16:uniqueId val="{00000001-D3D4-4529-9DA1-BA88ABB87461}"/>
            </c:ext>
          </c:extLst>
        </c:ser>
        <c:ser>
          <c:idx val="2"/>
          <c:order val="2"/>
          <c:tx>
            <c:strRef>
              <c:f>'Vergelijking per zichtjaar'!$AR$104</c:f>
              <c:strCache>
                <c:ptCount val="1"/>
                <c:pt idx="0">
                  <c:v>Onderhoud</c:v>
                </c:pt>
              </c:strCache>
            </c:strRef>
          </c:tx>
          <c:invertIfNegative val="0"/>
          <c:cat>
            <c:numRef>
              <c:f>'Vergelijking per zichtjaar'!$AS$101:$AW$101</c:f>
              <c:numCache>
                <c:formatCode>General</c:formatCode>
                <c:ptCount val="5"/>
                <c:pt idx="0">
                  <c:v>2013</c:v>
                </c:pt>
                <c:pt idx="1">
                  <c:v>2020</c:v>
                </c:pt>
                <c:pt idx="2">
                  <c:v>2030</c:v>
                </c:pt>
                <c:pt idx="3">
                  <c:v>2040</c:v>
                </c:pt>
                <c:pt idx="4">
                  <c:v>2050</c:v>
                </c:pt>
              </c:numCache>
            </c:numRef>
          </c:cat>
          <c:val>
            <c:numRef>
              <c:f>'Vergelijking per zichtjaar'!$AS$104:$AW$104</c:f>
              <c:numCache>
                <c:formatCode>0</c:formatCode>
                <c:ptCount val="5"/>
                <c:pt idx="0">
                  <c:v>-29.6259163</c:v>
                </c:pt>
                <c:pt idx="1">
                  <c:v>-31.3035441</c:v>
                </c:pt>
                <c:pt idx="2">
                  <c:v>-31.141345999999999</c:v>
                </c:pt>
                <c:pt idx="3">
                  <c:v>-30.470976499999999</c:v>
                </c:pt>
                <c:pt idx="4">
                  <c:v>-28.783589299999999</c:v>
                </c:pt>
              </c:numCache>
            </c:numRef>
          </c:val>
          <c:extLst>
            <c:ext xmlns:c16="http://schemas.microsoft.com/office/drawing/2014/chart" uri="{C3380CC4-5D6E-409C-BE32-E72D297353CC}">
              <c16:uniqueId val="{00000002-D3D4-4529-9DA1-BA88ABB87461}"/>
            </c:ext>
          </c:extLst>
        </c:ser>
        <c:ser>
          <c:idx val="3"/>
          <c:order val="3"/>
          <c:tx>
            <c:strRef>
              <c:f>'Vergelijking per zichtjaar'!$AR$105</c:f>
              <c:strCache>
                <c:ptCount val="1"/>
                <c:pt idx="0">
                  <c:v>Inkomsten verbruiksafhankelijk</c:v>
                </c:pt>
              </c:strCache>
            </c:strRef>
          </c:tx>
          <c:invertIfNegative val="0"/>
          <c:cat>
            <c:numRef>
              <c:f>'Vergelijking per zichtjaar'!$AS$101:$AW$101</c:f>
              <c:numCache>
                <c:formatCode>General</c:formatCode>
                <c:ptCount val="5"/>
                <c:pt idx="0">
                  <c:v>2013</c:v>
                </c:pt>
                <c:pt idx="1">
                  <c:v>2020</c:v>
                </c:pt>
                <c:pt idx="2">
                  <c:v>2030</c:v>
                </c:pt>
                <c:pt idx="3">
                  <c:v>2040</c:v>
                </c:pt>
                <c:pt idx="4">
                  <c:v>2050</c:v>
                </c:pt>
              </c:numCache>
            </c:numRef>
          </c:cat>
          <c:val>
            <c:numRef>
              <c:f>'Vergelijking per zichtjaar'!$AS$105:$AW$105</c:f>
              <c:numCache>
                <c:formatCode>0</c:formatCode>
                <c:ptCount val="5"/>
                <c:pt idx="0">
                  <c:v>20.106906120000001</c:v>
                </c:pt>
                <c:pt idx="1">
                  <c:v>14.630669557750002</c:v>
                </c:pt>
                <c:pt idx="2">
                  <c:v>14.317061272469999</c:v>
                </c:pt>
                <c:pt idx="3">
                  <c:v>13.97467823659</c:v>
                </c:pt>
                <c:pt idx="4">
                  <c:v>12.640569747590002</c:v>
                </c:pt>
              </c:numCache>
            </c:numRef>
          </c:val>
          <c:extLst>
            <c:ext xmlns:c16="http://schemas.microsoft.com/office/drawing/2014/chart" uri="{C3380CC4-5D6E-409C-BE32-E72D297353CC}">
              <c16:uniqueId val="{00000003-D3D4-4529-9DA1-BA88ABB87461}"/>
            </c:ext>
          </c:extLst>
        </c:ser>
        <c:ser>
          <c:idx val="4"/>
          <c:order val="4"/>
          <c:tx>
            <c:strRef>
              <c:f>'Vergelijking per zichtjaar'!$AR$106</c:f>
              <c:strCache>
                <c:ptCount val="1"/>
                <c:pt idx="0">
                  <c:v>Vastrecht</c:v>
                </c:pt>
              </c:strCache>
            </c:strRef>
          </c:tx>
          <c:invertIfNegative val="0"/>
          <c:cat>
            <c:numRef>
              <c:f>'Vergelijking per zichtjaar'!$AS$101:$AW$101</c:f>
              <c:numCache>
                <c:formatCode>General</c:formatCode>
                <c:ptCount val="5"/>
                <c:pt idx="0">
                  <c:v>2013</c:v>
                </c:pt>
                <c:pt idx="1">
                  <c:v>2020</c:v>
                </c:pt>
                <c:pt idx="2">
                  <c:v>2030</c:v>
                </c:pt>
                <c:pt idx="3">
                  <c:v>2040</c:v>
                </c:pt>
                <c:pt idx="4">
                  <c:v>2050</c:v>
                </c:pt>
              </c:numCache>
            </c:numRef>
          </c:cat>
          <c:val>
            <c:numRef>
              <c:f>'Vergelijking per zichtjaar'!$AS$106:$AW$106</c:f>
              <c:numCache>
                <c:formatCode>0</c:formatCode>
                <c:ptCount val="5"/>
                <c:pt idx="0">
                  <c:v>23.509026239999997</c:v>
                </c:pt>
                <c:pt idx="1">
                  <c:v>23.184149519999995</c:v>
                </c:pt>
                <c:pt idx="2">
                  <c:v>23.154732719999995</c:v>
                </c:pt>
                <c:pt idx="3">
                  <c:v>22.994544719999997</c:v>
                </c:pt>
                <c:pt idx="4">
                  <c:v>19.835681040000001</c:v>
                </c:pt>
              </c:numCache>
            </c:numRef>
          </c:val>
          <c:extLst>
            <c:ext xmlns:c16="http://schemas.microsoft.com/office/drawing/2014/chart" uri="{C3380CC4-5D6E-409C-BE32-E72D297353CC}">
              <c16:uniqueId val="{00000004-D3D4-4529-9DA1-BA88ABB87461}"/>
            </c:ext>
          </c:extLst>
        </c:ser>
        <c:ser>
          <c:idx val="5"/>
          <c:order val="5"/>
          <c:tx>
            <c:strRef>
              <c:f>'Vergelijking per zichtjaar'!$AR$107</c:f>
              <c:strCache>
                <c:ptCount val="1"/>
                <c:pt idx="0">
                  <c:v>Aansluitbijdrage</c:v>
                </c:pt>
              </c:strCache>
            </c:strRef>
          </c:tx>
          <c:invertIfNegative val="0"/>
          <c:cat>
            <c:numRef>
              <c:f>'Vergelijking per zichtjaar'!$AS$101:$AW$101</c:f>
              <c:numCache>
                <c:formatCode>General</c:formatCode>
                <c:ptCount val="5"/>
                <c:pt idx="0">
                  <c:v>2013</c:v>
                </c:pt>
                <c:pt idx="1">
                  <c:v>2020</c:v>
                </c:pt>
                <c:pt idx="2">
                  <c:v>2030</c:v>
                </c:pt>
                <c:pt idx="3">
                  <c:v>2040</c:v>
                </c:pt>
                <c:pt idx="4">
                  <c:v>2050</c:v>
                </c:pt>
              </c:numCache>
            </c:numRef>
          </c:cat>
          <c:val>
            <c:numRef>
              <c:f>'Vergelijking per zichtjaar'!$AS$107:$AW$107</c:f>
              <c:numCache>
                <c:formatCode>0</c:formatCode>
                <c:ptCount val="5"/>
                <c:pt idx="0">
                  <c:v>0</c:v>
                </c:pt>
                <c:pt idx="1">
                  <c:v>2.1764520000000002E-2</c:v>
                </c:pt>
                <c:pt idx="2">
                  <c:v>2.1764520000000002E-2</c:v>
                </c:pt>
                <c:pt idx="3">
                  <c:v>2.1764520000000002E-2</c:v>
                </c:pt>
                <c:pt idx="4">
                  <c:v>1.8462071317000003E-2</c:v>
                </c:pt>
              </c:numCache>
            </c:numRef>
          </c:val>
          <c:extLst>
            <c:ext xmlns:c16="http://schemas.microsoft.com/office/drawing/2014/chart" uri="{C3380CC4-5D6E-409C-BE32-E72D297353CC}">
              <c16:uniqueId val="{00000005-D3D4-4529-9DA1-BA88ABB87461}"/>
            </c:ext>
          </c:extLst>
        </c:ser>
        <c:dLbls>
          <c:showLegendKey val="0"/>
          <c:showVal val="0"/>
          <c:showCatName val="0"/>
          <c:showSerName val="0"/>
          <c:showPercent val="0"/>
          <c:showBubbleSize val="0"/>
        </c:dLbls>
        <c:gapWidth val="150"/>
        <c:overlap val="100"/>
        <c:axId val="300593152"/>
        <c:axId val="300594688"/>
      </c:barChart>
      <c:catAx>
        <c:axId val="300593152"/>
        <c:scaling>
          <c:orientation val="minMax"/>
        </c:scaling>
        <c:delete val="0"/>
        <c:axPos val="l"/>
        <c:numFmt formatCode="General" sourceLinked="1"/>
        <c:majorTickMark val="out"/>
        <c:minorTickMark val="none"/>
        <c:tickLblPos val="nextTo"/>
        <c:crossAx val="300594688"/>
        <c:crosses val="autoZero"/>
        <c:auto val="1"/>
        <c:lblAlgn val="ctr"/>
        <c:lblOffset val="100"/>
        <c:noMultiLvlLbl val="0"/>
      </c:catAx>
      <c:valAx>
        <c:axId val="300594688"/>
        <c:scaling>
          <c:orientation val="minMax"/>
        </c:scaling>
        <c:delete val="0"/>
        <c:axPos val="b"/>
        <c:majorGridlines/>
        <c:numFmt formatCode="0" sourceLinked="1"/>
        <c:majorTickMark val="out"/>
        <c:minorTickMark val="none"/>
        <c:tickLblPos val="nextTo"/>
        <c:crossAx val="300593152"/>
        <c:crosses val="autoZero"/>
        <c:crossBetween val="between"/>
      </c:valAx>
    </c:plotArea>
    <c:legend>
      <c:legendPos val="r"/>
      <c:overlay val="0"/>
    </c:legend>
    <c:plotVisOnly val="1"/>
    <c:dispBlanksAs val="gap"/>
    <c:showDLblsOverMax val="0"/>
  </c:chart>
  <c:txPr>
    <a:bodyPr/>
    <a:lstStyle/>
    <a:p>
      <a:pPr>
        <a:defRPr sz="1800"/>
      </a:pPr>
      <a:endParaRPr lang="nl-NL"/>
    </a:p>
  </c:txPr>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ReadMe!$N$14</c:f>
          <c:strCache>
            <c:ptCount val="1"/>
            <c:pt idx="0">
              <c:v>Inkomsten elektriciteitssector 2050, Set: Doorrekening Utrecht, Label Opleggen en Warmteprijs</c:v>
            </c:pt>
          </c:strCache>
        </c:strRef>
      </c:tx>
      <c:overlay val="0"/>
    </c:title>
    <c:autoTitleDeleted val="0"/>
    <c:plotArea>
      <c:layout/>
      <c:barChart>
        <c:barDir val="bar"/>
        <c:grouping val="stacked"/>
        <c:varyColors val="0"/>
        <c:ser>
          <c:idx val="0"/>
          <c:order val="0"/>
          <c:tx>
            <c:strRef>
              <c:f>'Vergelijking per zichtjaar'!$AR$110</c:f>
              <c:strCache>
                <c:ptCount val="1"/>
                <c:pt idx="0">
                  <c:v>Levering elektriciteitsverbruik</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zichtjaar'!$AS$110:$AW$110</c15:sqref>
                  </c15:fullRef>
                </c:ext>
              </c:extLst>
              <c:f>'Vergelijking per zichtjaar'!$AS$110:$AV$110</c:f>
              <c:numCache>
                <c:formatCode>0</c:formatCode>
                <c:ptCount val="4"/>
                <c:pt idx="0">
                  <c:v>92.099734299999994</c:v>
                </c:pt>
                <c:pt idx="1">
                  <c:v>92.147436699999986</c:v>
                </c:pt>
                <c:pt idx="2">
                  <c:v>90.642849769999998</c:v>
                </c:pt>
                <c:pt idx="3">
                  <c:v>103.05770491999999</c:v>
                </c:pt>
              </c:numCache>
            </c:numRef>
          </c:val>
          <c:extLst>
            <c:ext xmlns:c16="http://schemas.microsoft.com/office/drawing/2014/chart" uri="{C3380CC4-5D6E-409C-BE32-E72D297353CC}">
              <c16:uniqueId val="{00000000-6E63-4A16-9551-06BDDBD62891}"/>
            </c:ext>
          </c:extLst>
        </c:ser>
        <c:ser>
          <c:idx val="1"/>
          <c:order val="1"/>
          <c:tx>
            <c:strRef>
              <c:f>'Vergelijking per zichtjaar'!$AR$111</c:f>
              <c:strCache>
                <c:ptCount val="1"/>
                <c:pt idx="0">
                  <c:v>Vastrecht</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zichtjaar'!$AS$111:$AW$111</c15:sqref>
                  </c15:fullRef>
                </c:ext>
              </c:extLst>
              <c:f>'Vergelijking per zichtjaar'!$AS$111:$AV$111</c:f>
              <c:numCache>
                <c:formatCode>0</c:formatCode>
                <c:ptCount val="4"/>
                <c:pt idx="0">
                  <c:v>55.866132000000007</c:v>
                </c:pt>
                <c:pt idx="1">
                  <c:v>55.866132000000007</c:v>
                </c:pt>
                <c:pt idx="2">
                  <c:v>55.866132000000007</c:v>
                </c:pt>
                <c:pt idx="3">
                  <c:v>55.866132000000007</c:v>
                </c:pt>
              </c:numCache>
            </c:numRef>
          </c:val>
          <c:extLst>
            <c:ext xmlns:c16="http://schemas.microsoft.com/office/drawing/2014/chart" uri="{C3380CC4-5D6E-409C-BE32-E72D297353CC}">
              <c16:uniqueId val="{00000001-6E63-4A16-9551-06BDDBD62891}"/>
            </c:ext>
          </c:extLst>
        </c:ser>
        <c:ser>
          <c:idx val="2"/>
          <c:order val="2"/>
          <c:tx>
            <c:strRef>
              <c:f>'Vergelijking per zichtjaar'!$AR$112</c:f>
              <c:strCache>
                <c:ptCount val="1"/>
                <c:pt idx="0">
                  <c:v>Verbruiksafhankelijke netwerkinkomsten</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zichtjaar'!$AS$112:$AW$112</c15:sqref>
                  </c15:fullRef>
                </c:ext>
              </c:extLst>
              <c:f>'Vergelijking per zichtjaar'!$AS$112:$AV$112</c:f>
              <c:numCache>
                <c:formatCode>0</c:formatCode>
                <c:ptCount val="4"/>
                <c:pt idx="0">
                  <c:v>9.1030824030000002</c:v>
                </c:pt>
                <c:pt idx="1">
                  <c:v>9.110998103</c:v>
                </c:pt>
                <c:pt idx="2">
                  <c:v>8.8627210170000001</c:v>
                </c:pt>
                <c:pt idx="3">
                  <c:v>9.6704197479999987</c:v>
                </c:pt>
              </c:numCache>
            </c:numRef>
          </c:val>
          <c:extLst>
            <c:ext xmlns:c16="http://schemas.microsoft.com/office/drawing/2014/chart" uri="{C3380CC4-5D6E-409C-BE32-E72D297353CC}">
              <c16:uniqueId val="{00000002-6E63-4A16-9551-06BDDBD62891}"/>
            </c:ext>
          </c:extLst>
        </c:ser>
        <c:ser>
          <c:idx val="3"/>
          <c:order val="3"/>
          <c:tx>
            <c:strRef>
              <c:f>'Vergelijking per zichtjaar'!$AR$113</c:f>
              <c:strCache>
                <c:ptCount val="1"/>
                <c:pt idx="0">
                  <c:v>Aansluitbijdrage</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zichtjaar'!$AS$113:$AW$113</c15:sqref>
                  </c15:fullRef>
                </c:ext>
              </c:extLst>
              <c:f>'Vergelijking per zichtjaar'!$AS$113:$AV$113</c:f>
              <c:numCache>
                <c:formatCode>0</c:formatCode>
                <c:ptCount val="4"/>
                <c:pt idx="0">
                  <c:v>0.52851254459999997</c:v>
                </c:pt>
                <c:pt idx="1">
                  <c:v>0.52851254459999997</c:v>
                </c:pt>
                <c:pt idx="2">
                  <c:v>0.52851254459999997</c:v>
                </c:pt>
                <c:pt idx="3">
                  <c:v>0.52851254459999997</c:v>
                </c:pt>
              </c:numCache>
            </c:numRef>
          </c:val>
          <c:extLst>
            <c:ext xmlns:c16="http://schemas.microsoft.com/office/drawing/2014/chart" uri="{C3380CC4-5D6E-409C-BE32-E72D297353CC}">
              <c16:uniqueId val="{00000003-6E63-4A16-9551-06BDDBD62891}"/>
            </c:ext>
          </c:extLst>
        </c:ser>
        <c:ser>
          <c:idx val="4"/>
          <c:order val="4"/>
          <c:tx>
            <c:strRef>
              <c:f>'Vergelijking per zichtjaar'!$AR$114</c:f>
              <c:strCache>
                <c:ptCount val="1"/>
                <c:pt idx="0">
                  <c:v>Levering WKO</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zichtjaar'!$AS$114:$AW$114</c15:sqref>
                  </c15:fullRef>
                </c:ext>
              </c:extLst>
              <c:f>'Vergelijking per zichtjaar'!$AS$114:$AV$114</c:f>
              <c:numCache>
                <c:formatCode>0</c:formatCode>
                <c:ptCount val="4"/>
                <c:pt idx="0">
                  <c:v>2.7105406300000001</c:v>
                </c:pt>
                <c:pt idx="1">
                  <c:v>2.6618223900000002</c:v>
                </c:pt>
                <c:pt idx="2">
                  <c:v>19.700114200000002</c:v>
                </c:pt>
                <c:pt idx="3">
                  <c:v>0</c:v>
                </c:pt>
              </c:numCache>
            </c:numRef>
          </c:val>
          <c:extLst>
            <c:ext xmlns:c16="http://schemas.microsoft.com/office/drawing/2014/chart" uri="{C3380CC4-5D6E-409C-BE32-E72D297353CC}">
              <c16:uniqueId val="{00000004-6E63-4A16-9551-06BDDBD62891}"/>
            </c:ext>
          </c:extLst>
        </c:ser>
        <c:dLbls>
          <c:showLegendKey val="0"/>
          <c:showVal val="0"/>
          <c:showCatName val="0"/>
          <c:showSerName val="0"/>
          <c:showPercent val="0"/>
          <c:showBubbleSize val="0"/>
        </c:dLbls>
        <c:gapWidth val="150"/>
        <c:overlap val="100"/>
        <c:axId val="295519360"/>
        <c:axId val="295520896"/>
      </c:barChart>
      <c:catAx>
        <c:axId val="295519360"/>
        <c:scaling>
          <c:orientation val="minMax"/>
        </c:scaling>
        <c:delete val="0"/>
        <c:axPos val="l"/>
        <c:numFmt formatCode="General" sourceLinked="0"/>
        <c:majorTickMark val="out"/>
        <c:minorTickMark val="none"/>
        <c:tickLblPos val="nextTo"/>
        <c:crossAx val="295520896"/>
        <c:crosses val="autoZero"/>
        <c:auto val="1"/>
        <c:lblAlgn val="ctr"/>
        <c:lblOffset val="100"/>
        <c:noMultiLvlLbl val="0"/>
      </c:catAx>
      <c:valAx>
        <c:axId val="295520896"/>
        <c:scaling>
          <c:orientation val="minMax"/>
        </c:scaling>
        <c:delete val="0"/>
        <c:axPos val="b"/>
        <c:majorGridlines/>
        <c:numFmt formatCode="0" sourceLinked="1"/>
        <c:majorTickMark val="out"/>
        <c:minorTickMark val="none"/>
        <c:tickLblPos val="nextTo"/>
        <c:crossAx val="295519360"/>
        <c:crosses val="autoZero"/>
        <c:crossBetween val="between"/>
      </c:valAx>
    </c:plotArea>
    <c:legend>
      <c:legendPos val="r"/>
      <c:overlay val="0"/>
    </c:legend>
    <c:plotVisOnly val="1"/>
    <c:dispBlanksAs val="gap"/>
    <c:showDLblsOverMax val="0"/>
  </c:chart>
  <c:txPr>
    <a:bodyPr/>
    <a:lstStyle/>
    <a:p>
      <a:pPr>
        <a:defRPr sz="2000"/>
      </a:pPr>
      <a:endParaRPr lang="nl-NL"/>
    </a:p>
  </c:txPr>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ReadMe!$N$38</c:f>
          <c:strCache>
            <c:ptCount val="1"/>
            <c:pt idx="0">
              <c:v>Uitgaven en inkomsten elektriciteitsnet 2050, Set: Doorrekening Utrecht, Label Opleggen en Warmteprijs, Variant: Referentie</c:v>
            </c:pt>
          </c:strCache>
        </c:strRef>
      </c:tx>
      <c:overlay val="0"/>
    </c:title>
    <c:autoTitleDeleted val="0"/>
    <c:plotArea>
      <c:layout/>
      <c:barChart>
        <c:barDir val="bar"/>
        <c:grouping val="stacked"/>
        <c:varyColors val="0"/>
        <c:ser>
          <c:idx val="0"/>
          <c:order val="0"/>
          <c:tx>
            <c:strRef>
              <c:f>'Vergelijking per zichtjaar'!$AR$120</c:f>
              <c:strCache>
                <c:ptCount val="1"/>
                <c:pt idx="0">
                  <c:v>Kapitaallasten</c:v>
                </c:pt>
              </c:strCache>
            </c:strRef>
          </c:tx>
          <c:invertIfNegative val="0"/>
          <c:cat>
            <c:numRef>
              <c:f>'Vergelijking per zichtjaar'!$AS$119:$AW$119</c:f>
              <c:numCache>
                <c:formatCode>General</c:formatCode>
                <c:ptCount val="5"/>
                <c:pt idx="0">
                  <c:v>2013</c:v>
                </c:pt>
                <c:pt idx="1">
                  <c:v>2020</c:v>
                </c:pt>
                <c:pt idx="2">
                  <c:v>2030</c:v>
                </c:pt>
                <c:pt idx="3">
                  <c:v>2040</c:v>
                </c:pt>
                <c:pt idx="4">
                  <c:v>2050</c:v>
                </c:pt>
              </c:numCache>
            </c:numRef>
          </c:cat>
          <c:val>
            <c:numRef>
              <c:f>'Vergelijking per zichtjaar'!$AS$120:$AW$120</c:f>
              <c:numCache>
                <c:formatCode>0</c:formatCode>
                <c:ptCount val="5"/>
                <c:pt idx="0">
                  <c:v>-10.4301844</c:v>
                </c:pt>
                <c:pt idx="1">
                  <c:v>-10.515091399999999</c:v>
                </c:pt>
                <c:pt idx="2">
                  <c:v>-10.515086800000001</c:v>
                </c:pt>
                <c:pt idx="3">
                  <c:v>-10.514975400000001</c:v>
                </c:pt>
                <c:pt idx="4">
                  <c:v>-10.514807299999999</c:v>
                </c:pt>
              </c:numCache>
            </c:numRef>
          </c:val>
          <c:extLst>
            <c:ext xmlns:c16="http://schemas.microsoft.com/office/drawing/2014/chart" uri="{C3380CC4-5D6E-409C-BE32-E72D297353CC}">
              <c16:uniqueId val="{00000000-FE54-4F22-A1F2-F588F7C89482}"/>
            </c:ext>
          </c:extLst>
        </c:ser>
        <c:ser>
          <c:idx val="1"/>
          <c:order val="1"/>
          <c:tx>
            <c:strRef>
              <c:f>'Vergelijking per zichtjaar'!$AR$121</c:f>
              <c:strCache>
                <c:ptCount val="1"/>
                <c:pt idx="0">
                  <c:v>Verzwaren</c:v>
                </c:pt>
              </c:strCache>
            </c:strRef>
          </c:tx>
          <c:invertIfNegative val="0"/>
          <c:cat>
            <c:numRef>
              <c:f>'Vergelijking per zichtjaar'!$AS$119:$AW$119</c:f>
              <c:numCache>
                <c:formatCode>General</c:formatCode>
                <c:ptCount val="5"/>
                <c:pt idx="0">
                  <c:v>2013</c:v>
                </c:pt>
                <c:pt idx="1">
                  <c:v>2020</c:v>
                </c:pt>
                <c:pt idx="2">
                  <c:v>2030</c:v>
                </c:pt>
                <c:pt idx="3">
                  <c:v>2040</c:v>
                </c:pt>
                <c:pt idx="4">
                  <c:v>2050</c:v>
                </c:pt>
              </c:numCache>
            </c:numRef>
          </c:cat>
          <c:val>
            <c:numRef>
              <c:f>'Vergelijking per zichtjaar'!$AS$121:$AW$121</c:f>
              <c:numCache>
                <c:formatCode>0</c:formatCode>
                <c:ptCount val="5"/>
                <c:pt idx="0">
                  <c:v>0</c:v>
                </c:pt>
                <c:pt idx="1">
                  <c:v>-4.12225591E-2</c:v>
                </c:pt>
                <c:pt idx="2">
                  <c:v>-4.1310869899999998E-2</c:v>
                </c:pt>
                <c:pt idx="3">
                  <c:v>-4.2417736300000002E-2</c:v>
                </c:pt>
                <c:pt idx="4">
                  <c:v>-4.4623115599999999E-2</c:v>
                </c:pt>
              </c:numCache>
            </c:numRef>
          </c:val>
          <c:extLst>
            <c:ext xmlns:c16="http://schemas.microsoft.com/office/drawing/2014/chart" uri="{C3380CC4-5D6E-409C-BE32-E72D297353CC}">
              <c16:uniqueId val="{00000001-FE54-4F22-A1F2-F588F7C89482}"/>
            </c:ext>
          </c:extLst>
        </c:ser>
        <c:ser>
          <c:idx val="2"/>
          <c:order val="2"/>
          <c:tx>
            <c:strRef>
              <c:f>'Vergelijking per zichtjaar'!$AR$122</c:f>
              <c:strCache>
                <c:ptCount val="1"/>
                <c:pt idx="0">
                  <c:v>Onderhoud</c:v>
                </c:pt>
              </c:strCache>
            </c:strRef>
          </c:tx>
          <c:invertIfNegative val="0"/>
          <c:cat>
            <c:numRef>
              <c:f>'Vergelijking per zichtjaar'!$AS$119:$AW$119</c:f>
              <c:numCache>
                <c:formatCode>General</c:formatCode>
                <c:ptCount val="5"/>
                <c:pt idx="0">
                  <c:v>2013</c:v>
                </c:pt>
                <c:pt idx="1">
                  <c:v>2020</c:v>
                </c:pt>
                <c:pt idx="2">
                  <c:v>2030</c:v>
                </c:pt>
                <c:pt idx="3">
                  <c:v>2040</c:v>
                </c:pt>
                <c:pt idx="4">
                  <c:v>2050</c:v>
                </c:pt>
              </c:numCache>
            </c:numRef>
          </c:cat>
          <c:val>
            <c:numRef>
              <c:f>'Vergelijking per zichtjaar'!$AS$122:$AW$122</c:f>
              <c:numCache>
                <c:formatCode>0</c:formatCode>
                <c:ptCount val="5"/>
                <c:pt idx="0">
                  <c:v>-48.4258563</c:v>
                </c:pt>
                <c:pt idx="1">
                  <c:v>-48.820067299999998</c:v>
                </c:pt>
                <c:pt idx="2">
                  <c:v>-48.820045999999998</c:v>
                </c:pt>
                <c:pt idx="3">
                  <c:v>-48.819528499999997</c:v>
                </c:pt>
                <c:pt idx="4">
                  <c:v>-48.818748300000003</c:v>
                </c:pt>
              </c:numCache>
            </c:numRef>
          </c:val>
          <c:extLst>
            <c:ext xmlns:c16="http://schemas.microsoft.com/office/drawing/2014/chart" uri="{C3380CC4-5D6E-409C-BE32-E72D297353CC}">
              <c16:uniqueId val="{00000002-FE54-4F22-A1F2-F588F7C89482}"/>
            </c:ext>
          </c:extLst>
        </c:ser>
        <c:ser>
          <c:idx val="3"/>
          <c:order val="3"/>
          <c:tx>
            <c:strRef>
              <c:f>'Vergelijking per zichtjaar'!$AR$123</c:f>
              <c:strCache>
                <c:ptCount val="1"/>
                <c:pt idx="0">
                  <c:v>Inkomsten verbruiksafhankelijk</c:v>
                </c:pt>
              </c:strCache>
            </c:strRef>
          </c:tx>
          <c:invertIfNegative val="0"/>
          <c:cat>
            <c:numRef>
              <c:f>'Vergelijking per zichtjaar'!$AS$119:$AW$119</c:f>
              <c:numCache>
                <c:formatCode>General</c:formatCode>
                <c:ptCount val="5"/>
                <c:pt idx="0">
                  <c:v>2013</c:v>
                </c:pt>
                <c:pt idx="1">
                  <c:v>2020</c:v>
                </c:pt>
                <c:pt idx="2">
                  <c:v>2030</c:v>
                </c:pt>
                <c:pt idx="3">
                  <c:v>2040</c:v>
                </c:pt>
                <c:pt idx="4">
                  <c:v>2050</c:v>
                </c:pt>
              </c:numCache>
            </c:numRef>
          </c:cat>
          <c:val>
            <c:numRef>
              <c:f>'Vergelijking per zichtjaar'!$AS$123:$AW$123</c:f>
              <c:numCache>
                <c:formatCode>0</c:formatCode>
                <c:ptCount val="5"/>
                <c:pt idx="0">
                  <c:v>7.5153870899999999</c:v>
                </c:pt>
                <c:pt idx="1">
                  <c:v>9.1027373799999989</c:v>
                </c:pt>
                <c:pt idx="2">
                  <c:v>9.1029904100000003</c:v>
                </c:pt>
                <c:pt idx="3">
                  <c:v>9.1007925800000002</c:v>
                </c:pt>
                <c:pt idx="4">
                  <c:v>9.1030824030000002</c:v>
                </c:pt>
              </c:numCache>
            </c:numRef>
          </c:val>
          <c:extLst>
            <c:ext xmlns:c16="http://schemas.microsoft.com/office/drawing/2014/chart" uri="{C3380CC4-5D6E-409C-BE32-E72D297353CC}">
              <c16:uniqueId val="{00000003-FE54-4F22-A1F2-F588F7C89482}"/>
            </c:ext>
          </c:extLst>
        </c:ser>
        <c:ser>
          <c:idx val="4"/>
          <c:order val="4"/>
          <c:tx>
            <c:strRef>
              <c:f>'Vergelijking per zichtjaar'!$AR$124</c:f>
              <c:strCache>
                <c:ptCount val="1"/>
                <c:pt idx="0">
                  <c:v>Vastrecht</c:v>
                </c:pt>
              </c:strCache>
            </c:strRef>
          </c:tx>
          <c:invertIfNegative val="0"/>
          <c:cat>
            <c:numRef>
              <c:f>'Vergelijking per zichtjaar'!$AS$119:$AW$119</c:f>
              <c:numCache>
                <c:formatCode>General</c:formatCode>
                <c:ptCount val="5"/>
                <c:pt idx="0">
                  <c:v>2013</c:v>
                </c:pt>
                <c:pt idx="1">
                  <c:v>2020</c:v>
                </c:pt>
                <c:pt idx="2">
                  <c:v>2030</c:v>
                </c:pt>
                <c:pt idx="3">
                  <c:v>2040</c:v>
                </c:pt>
                <c:pt idx="4">
                  <c:v>2050</c:v>
                </c:pt>
              </c:numCache>
            </c:numRef>
          </c:cat>
          <c:val>
            <c:numRef>
              <c:f>'Vergelijking per zichtjaar'!$AS$124:$AW$124</c:f>
              <c:numCache>
                <c:formatCode>0</c:formatCode>
                <c:ptCount val="5"/>
                <c:pt idx="0">
                  <c:v>51.340653600000003</c:v>
                </c:pt>
                <c:pt idx="1">
                  <c:v>55.866132000000007</c:v>
                </c:pt>
                <c:pt idx="2">
                  <c:v>55.866132000000007</c:v>
                </c:pt>
                <c:pt idx="3">
                  <c:v>55.866132000000007</c:v>
                </c:pt>
                <c:pt idx="4">
                  <c:v>55.866132000000007</c:v>
                </c:pt>
              </c:numCache>
            </c:numRef>
          </c:val>
          <c:extLst>
            <c:ext xmlns:c16="http://schemas.microsoft.com/office/drawing/2014/chart" uri="{C3380CC4-5D6E-409C-BE32-E72D297353CC}">
              <c16:uniqueId val="{00000004-FE54-4F22-A1F2-F588F7C89482}"/>
            </c:ext>
          </c:extLst>
        </c:ser>
        <c:ser>
          <c:idx val="5"/>
          <c:order val="5"/>
          <c:tx>
            <c:strRef>
              <c:f>'Vergelijking per zichtjaar'!$AR$125</c:f>
              <c:strCache>
                <c:ptCount val="1"/>
                <c:pt idx="0">
                  <c:v>Aansluitbijdrage</c:v>
                </c:pt>
              </c:strCache>
            </c:strRef>
          </c:tx>
          <c:invertIfNegative val="0"/>
          <c:cat>
            <c:numRef>
              <c:f>'Vergelijking per zichtjaar'!$AS$119:$AW$119</c:f>
              <c:numCache>
                <c:formatCode>General</c:formatCode>
                <c:ptCount val="5"/>
                <c:pt idx="0">
                  <c:v>2013</c:v>
                </c:pt>
                <c:pt idx="1">
                  <c:v>2020</c:v>
                </c:pt>
                <c:pt idx="2">
                  <c:v>2030</c:v>
                </c:pt>
                <c:pt idx="3">
                  <c:v>2040</c:v>
                </c:pt>
                <c:pt idx="4">
                  <c:v>2050</c:v>
                </c:pt>
              </c:numCache>
            </c:numRef>
          </c:cat>
          <c:val>
            <c:numRef>
              <c:f>'Vergelijking per zichtjaar'!$AS$125:$AW$125</c:f>
              <c:numCache>
                <c:formatCode>0</c:formatCode>
                <c:ptCount val="5"/>
                <c:pt idx="0">
                  <c:v>0</c:v>
                </c:pt>
                <c:pt idx="1">
                  <c:v>0.52851254459999997</c:v>
                </c:pt>
                <c:pt idx="2">
                  <c:v>0.52851254459999997</c:v>
                </c:pt>
                <c:pt idx="3">
                  <c:v>0.52851254459999997</c:v>
                </c:pt>
                <c:pt idx="4">
                  <c:v>0.52851254459999997</c:v>
                </c:pt>
              </c:numCache>
            </c:numRef>
          </c:val>
          <c:extLst>
            <c:ext xmlns:c16="http://schemas.microsoft.com/office/drawing/2014/chart" uri="{C3380CC4-5D6E-409C-BE32-E72D297353CC}">
              <c16:uniqueId val="{00000005-FE54-4F22-A1F2-F588F7C89482}"/>
            </c:ext>
          </c:extLst>
        </c:ser>
        <c:dLbls>
          <c:showLegendKey val="0"/>
          <c:showVal val="0"/>
          <c:showCatName val="0"/>
          <c:showSerName val="0"/>
          <c:showPercent val="0"/>
          <c:showBubbleSize val="0"/>
        </c:dLbls>
        <c:gapWidth val="150"/>
        <c:overlap val="100"/>
        <c:axId val="301120512"/>
        <c:axId val="301130496"/>
      </c:barChart>
      <c:catAx>
        <c:axId val="301120512"/>
        <c:scaling>
          <c:orientation val="minMax"/>
        </c:scaling>
        <c:delete val="0"/>
        <c:axPos val="l"/>
        <c:numFmt formatCode="General" sourceLinked="1"/>
        <c:majorTickMark val="out"/>
        <c:minorTickMark val="none"/>
        <c:tickLblPos val="nextTo"/>
        <c:crossAx val="301130496"/>
        <c:crosses val="autoZero"/>
        <c:auto val="1"/>
        <c:lblAlgn val="ctr"/>
        <c:lblOffset val="100"/>
        <c:noMultiLvlLbl val="0"/>
      </c:catAx>
      <c:valAx>
        <c:axId val="301130496"/>
        <c:scaling>
          <c:orientation val="minMax"/>
        </c:scaling>
        <c:delete val="0"/>
        <c:axPos val="b"/>
        <c:majorGridlines/>
        <c:numFmt formatCode="0" sourceLinked="1"/>
        <c:majorTickMark val="out"/>
        <c:minorTickMark val="none"/>
        <c:tickLblPos val="nextTo"/>
        <c:crossAx val="301120512"/>
        <c:crosses val="autoZero"/>
        <c:crossBetween val="between"/>
      </c:valAx>
    </c:plotArea>
    <c:legend>
      <c:legendPos val="r"/>
      <c:overlay val="0"/>
    </c:legend>
    <c:plotVisOnly val="1"/>
    <c:dispBlanksAs val="gap"/>
    <c:showDLblsOverMax val="0"/>
  </c:chart>
  <c:txPr>
    <a:bodyPr/>
    <a:lstStyle/>
    <a:p>
      <a:pPr>
        <a:defRPr sz="2000"/>
      </a:pPr>
      <a:endParaRPr lang="nl-NL"/>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ReadMe!$N$36</c:f>
          <c:strCache>
            <c:ptCount val="1"/>
            <c:pt idx="0">
              <c:v>Inkomsten overheid 2050, Set: Doorrekening Utrecht, Label Opleggen en Warmteprijs</c:v>
            </c:pt>
          </c:strCache>
        </c:strRef>
      </c:tx>
      <c:overlay val="0"/>
      <c:txPr>
        <a:bodyPr/>
        <a:lstStyle/>
        <a:p>
          <a:pPr>
            <a:defRPr/>
          </a:pPr>
          <a:endParaRPr lang="nl-NL"/>
        </a:p>
      </c:txPr>
    </c:title>
    <c:autoTitleDeleted val="0"/>
    <c:plotArea>
      <c:layout/>
      <c:barChart>
        <c:barDir val="bar"/>
        <c:grouping val="stacked"/>
        <c:varyColors val="0"/>
        <c:ser>
          <c:idx val="0"/>
          <c:order val="0"/>
          <c:tx>
            <c:strRef>
              <c:f>'Vergelijking per zichtjaar'!$AR$36</c:f>
              <c:strCache>
                <c:ptCount val="1"/>
                <c:pt idx="0">
                  <c:v>Energieheffing</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zichtjaar'!$AS$36:$AW$36</c15:sqref>
                  </c15:fullRef>
                </c:ext>
              </c:extLst>
              <c:f>'Vergelijking per zichtjaar'!$AS$36:$AV$36</c:f>
              <c:numCache>
                <c:formatCode>0</c:formatCode>
                <c:ptCount val="4"/>
                <c:pt idx="0">
                  <c:v>25.66495248895</c:v>
                </c:pt>
                <c:pt idx="1">
                  <c:v>19.348512918209995</c:v>
                </c:pt>
                <c:pt idx="2">
                  <c:v>14.802140648149996</c:v>
                </c:pt>
                <c:pt idx="3">
                  <c:v>7.4979183950000063</c:v>
                </c:pt>
              </c:numCache>
            </c:numRef>
          </c:val>
          <c:extLst>
            <c:ext xmlns:c16="http://schemas.microsoft.com/office/drawing/2014/chart" uri="{C3380CC4-5D6E-409C-BE32-E72D297353CC}">
              <c16:uniqueId val="{00000000-6935-47E8-AEAD-45559C57D0B3}"/>
            </c:ext>
          </c:extLst>
        </c:ser>
        <c:ser>
          <c:idx val="1"/>
          <c:order val="1"/>
          <c:tx>
            <c:strRef>
              <c:f>'Vergelijking per zichtjaar'!$AR$37</c:f>
              <c:strCache>
                <c:ptCount val="1"/>
                <c:pt idx="0">
                  <c:v>BTW</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zichtjaar'!$AS$37:$AW$37</c15:sqref>
                  </c15:fullRef>
                </c:ext>
              </c:extLst>
              <c:f>'Vergelijking per zichtjaar'!$AS$37:$AV$37</c:f>
              <c:numCache>
                <c:formatCode>0</c:formatCode>
                <c:ptCount val="4"/>
                <c:pt idx="0">
                  <c:v>31.655673004609003</c:v>
                </c:pt>
                <c:pt idx="1">
                  <c:v>34.680242451288997</c:v>
                </c:pt>
                <c:pt idx="2">
                  <c:v>31.259582860030005</c:v>
                </c:pt>
                <c:pt idx="3">
                  <c:v>43.096891091000003</c:v>
                </c:pt>
              </c:numCache>
            </c:numRef>
          </c:val>
          <c:extLst>
            <c:ext xmlns:c16="http://schemas.microsoft.com/office/drawing/2014/chart" uri="{C3380CC4-5D6E-409C-BE32-E72D297353CC}">
              <c16:uniqueId val="{00000001-6935-47E8-AEAD-45559C57D0B3}"/>
            </c:ext>
          </c:extLst>
        </c:ser>
        <c:ser>
          <c:idx val="2"/>
          <c:order val="2"/>
          <c:tx>
            <c:strRef>
              <c:f>'Vergelijking per zichtjaar'!$AR$38</c:f>
              <c:strCache>
                <c:ptCount val="1"/>
                <c:pt idx="0">
                  <c:v>Precario</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zichtjaar'!$AS$38:$AW$38</c15:sqref>
                  </c15:fullRef>
                </c:ext>
              </c:extLst>
              <c:f>'Vergelijking per zichtjaar'!$AS$38:$AV$38</c:f>
              <c:numCache>
                <c:formatCode>0</c:formatCode>
                <c:ptCount val="4"/>
                <c:pt idx="0">
                  <c:v>12.7126153</c:v>
                </c:pt>
                <c:pt idx="1">
                  <c:v>12.401539790000001</c:v>
                </c:pt>
                <c:pt idx="2">
                  <c:v>17.92299143</c:v>
                </c:pt>
                <c:pt idx="3">
                  <c:v>11.733700430000001</c:v>
                </c:pt>
              </c:numCache>
            </c:numRef>
          </c:val>
          <c:extLst>
            <c:ext xmlns:c16="http://schemas.microsoft.com/office/drawing/2014/chart" uri="{C3380CC4-5D6E-409C-BE32-E72D297353CC}">
              <c16:uniqueId val="{00000002-6935-47E8-AEAD-45559C57D0B3}"/>
            </c:ext>
          </c:extLst>
        </c:ser>
        <c:ser>
          <c:idx val="3"/>
          <c:order val="3"/>
          <c:tx>
            <c:strRef>
              <c:f>'Vergelijking per zichtjaar'!$AR$39</c:f>
              <c:strCache>
                <c:ptCount val="1"/>
                <c:pt idx="0">
                  <c:v>Emissierechten</c:v>
                </c:pt>
              </c:strCache>
            </c:strRef>
          </c:tx>
          <c:invertIfNegative val="0"/>
          <c:cat>
            <c:strRef>
              <c:extLst>
                <c:ext xmlns:c15="http://schemas.microsoft.com/office/drawing/2012/chart" uri="{02D57815-91ED-43cb-92C2-25804820EDAC}">
                  <c15:fullRef>
                    <c15:sqref>'Vergelijking per zichtjaar'!$AL$8:$AP$8</c15:sqref>
                  </c15:fullRef>
                </c:ext>
              </c:extLst>
              <c:f>'Vergelijking per zichtjaar'!$AL$8:$AO$8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zichtjaar'!$AS$39:$AW$39</c15:sqref>
                  </c15:fullRef>
                </c:ext>
              </c:extLst>
              <c:f>'Vergelijking per zichtjaar'!$AS$39:$AV$39</c:f>
              <c:numCache>
                <c:formatCode>0</c:formatCode>
                <c:ptCount val="4"/>
                <c:pt idx="0">
                  <c:v>4.3482975048999997</c:v>
                </c:pt>
                <c:pt idx="1">
                  <c:v>4.3482803559000001</c:v>
                </c:pt>
                <c:pt idx="2">
                  <c:v>5.1275468232000012</c:v>
                </c:pt>
                <c:pt idx="3">
                  <c:v>4.7646574080000006</c:v>
                </c:pt>
              </c:numCache>
            </c:numRef>
          </c:val>
          <c:extLst>
            <c:ext xmlns:c16="http://schemas.microsoft.com/office/drawing/2014/chart" uri="{C3380CC4-5D6E-409C-BE32-E72D297353CC}">
              <c16:uniqueId val="{00000003-6935-47E8-AEAD-45559C57D0B3}"/>
            </c:ext>
          </c:extLst>
        </c:ser>
        <c:dLbls>
          <c:showLegendKey val="0"/>
          <c:showVal val="0"/>
          <c:showCatName val="0"/>
          <c:showSerName val="0"/>
          <c:showPercent val="0"/>
          <c:showBubbleSize val="0"/>
        </c:dLbls>
        <c:gapWidth val="150"/>
        <c:overlap val="100"/>
        <c:axId val="301227392"/>
        <c:axId val="301237376"/>
      </c:barChart>
      <c:catAx>
        <c:axId val="301227392"/>
        <c:scaling>
          <c:orientation val="minMax"/>
        </c:scaling>
        <c:delete val="0"/>
        <c:axPos val="l"/>
        <c:numFmt formatCode="General" sourceLinked="0"/>
        <c:majorTickMark val="out"/>
        <c:minorTickMark val="none"/>
        <c:tickLblPos val="nextTo"/>
        <c:crossAx val="301237376"/>
        <c:crosses val="autoZero"/>
        <c:auto val="1"/>
        <c:lblAlgn val="ctr"/>
        <c:lblOffset val="100"/>
        <c:noMultiLvlLbl val="0"/>
      </c:catAx>
      <c:valAx>
        <c:axId val="301237376"/>
        <c:scaling>
          <c:orientation val="minMax"/>
        </c:scaling>
        <c:delete val="0"/>
        <c:axPos val="b"/>
        <c:majorGridlines/>
        <c:title>
          <c:tx>
            <c:rich>
              <a:bodyPr/>
              <a:lstStyle/>
              <a:p>
                <a:pPr>
                  <a:defRPr/>
                </a:pPr>
                <a:r>
                  <a:rPr lang="en-US"/>
                  <a:t>Miljoen euro/jaar</a:t>
                </a:r>
              </a:p>
            </c:rich>
          </c:tx>
          <c:overlay val="0"/>
        </c:title>
        <c:numFmt formatCode="0" sourceLinked="1"/>
        <c:majorTickMark val="out"/>
        <c:minorTickMark val="none"/>
        <c:tickLblPos val="nextTo"/>
        <c:crossAx val="301227392"/>
        <c:crosses val="autoZero"/>
        <c:crossBetween val="between"/>
      </c:valAx>
    </c:plotArea>
    <c:legend>
      <c:legendPos val="r"/>
      <c:overlay val="0"/>
    </c:legend>
    <c:plotVisOnly val="1"/>
    <c:dispBlanksAs val="gap"/>
    <c:showDLblsOverMax val="0"/>
  </c:chart>
  <c:txPr>
    <a:bodyPr/>
    <a:lstStyle/>
    <a:p>
      <a:pPr>
        <a:defRPr sz="2000"/>
      </a:pPr>
      <a:endParaRPr lang="nl-NL"/>
    </a:p>
  </c:txPr>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ReadMe!$N$19</c:f>
          <c:strCache>
            <c:ptCount val="1"/>
            <c:pt idx="0">
              <c:v>Inkomsten energieheffing 2050, Set: Doorrekening Utrecht, Label Opleggen en Warmteprijs</c:v>
            </c:pt>
          </c:strCache>
        </c:strRef>
      </c:tx>
      <c:overlay val="0"/>
    </c:title>
    <c:autoTitleDeleted val="0"/>
    <c:plotArea>
      <c:layout/>
      <c:barChart>
        <c:barDir val="bar"/>
        <c:grouping val="stacked"/>
        <c:varyColors val="0"/>
        <c:ser>
          <c:idx val="0"/>
          <c:order val="0"/>
          <c:tx>
            <c:strRef>
              <c:f>'Vergelijking per zichtjaar'!$AR$128</c:f>
              <c:strCache>
                <c:ptCount val="1"/>
                <c:pt idx="0">
                  <c:v>Aardgas eindgebruik</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zichtjaar'!$AS$128:$AW$128</c15:sqref>
                  </c15:fullRef>
                </c:ext>
              </c:extLst>
              <c:f>'Vergelijking per zichtjaar'!$AS$128:$AV$128</c:f>
              <c:numCache>
                <c:formatCode>0</c:formatCode>
                <c:ptCount val="4"/>
                <c:pt idx="0">
                  <c:v>24.51792627395</c:v>
                </c:pt>
                <c:pt idx="1">
                  <c:v>19.521333964209997</c:v>
                </c:pt>
                <c:pt idx="2">
                  <c:v>2.6423024551499994</c:v>
                </c:pt>
                <c:pt idx="3">
                  <c:v>0</c:v>
                </c:pt>
              </c:numCache>
            </c:numRef>
          </c:val>
          <c:extLst>
            <c:ext xmlns:c16="http://schemas.microsoft.com/office/drawing/2014/chart" uri="{C3380CC4-5D6E-409C-BE32-E72D297353CC}">
              <c16:uniqueId val="{00000000-1589-49D0-998A-A9AD9448C0AB}"/>
            </c:ext>
          </c:extLst>
        </c:ser>
        <c:ser>
          <c:idx val="1"/>
          <c:order val="1"/>
          <c:tx>
            <c:strRef>
              <c:f>'Vergelijking per zichtjaar'!$AR$129</c:f>
              <c:strCache>
                <c:ptCount val="1"/>
                <c:pt idx="0">
                  <c:v>Elektriciteit eindgebruik</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zichtjaar'!$AS$129:$AW$129</c15:sqref>
                  </c15:fullRef>
                </c:ext>
              </c:extLst>
              <c:f>'Vergelijking per zichtjaar'!$AS$129:$AV$129</c:f>
              <c:numCache>
                <c:formatCode>0</c:formatCode>
                <c:ptCount val="4"/>
                <c:pt idx="0">
                  <c:v>-4.0493544999999997</c:v>
                </c:pt>
                <c:pt idx="1">
                  <c:v>-4.0384377800000024</c:v>
                </c:pt>
                <c:pt idx="2">
                  <c:v>-4.2418330170000047</c:v>
                </c:pt>
                <c:pt idx="3">
                  <c:v>3.4430944350000061</c:v>
                </c:pt>
              </c:numCache>
            </c:numRef>
          </c:val>
          <c:extLst>
            <c:ext xmlns:c16="http://schemas.microsoft.com/office/drawing/2014/chart" uri="{C3380CC4-5D6E-409C-BE32-E72D297353CC}">
              <c16:uniqueId val="{00000001-1589-49D0-998A-A9AD9448C0AB}"/>
            </c:ext>
          </c:extLst>
        </c:ser>
        <c:ser>
          <c:idx val="2"/>
          <c:order val="2"/>
          <c:tx>
            <c:strRef>
              <c:f>'Vergelijking per zichtjaar'!$AR$130</c:f>
              <c:strCache>
                <c:ptCount val="1"/>
                <c:pt idx="0">
                  <c:v>Aardgas bijstook wijkdistributie</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zichtjaar'!$AS$130:$AW$130</c15:sqref>
                  </c15:fullRef>
                </c:ext>
              </c:extLst>
              <c:f>'Vergelijking per zichtjaar'!$AS$130:$AV$130</c:f>
              <c:numCache>
                <c:formatCode>0</c:formatCode>
                <c:ptCount val="4"/>
                <c:pt idx="0">
                  <c:v>4.8542755499999997</c:v>
                </c:pt>
                <c:pt idx="1">
                  <c:v>3.5284331099999999</c:v>
                </c:pt>
                <c:pt idx="2">
                  <c:v>2.10551011</c:v>
                </c:pt>
                <c:pt idx="3">
                  <c:v>4.0548239600000002</c:v>
                </c:pt>
              </c:numCache>
            </c:numRef>
          </c:val>
          <c:extLst>
            <c:ext xmlns:c16="http://schemas.microsoft.com/office/drawing/2014/chart" uri="{C3380CC4-5D6E-409C-BE32-E72D297353CC}">
              <c16:uniqueId val="{00000002-1589-49D0-998A-A9AD9448C0AB}"/>
            </c:ext>
          </c:extLst>
        </c:ser>
        <c:ser>
          <c:idx val="3"/>
          <c:order val="3"/>
          <c:tx>
            <c:strRef>
              <c:f>'Vergelijking per zichtjaar'!$AR$131</c:f>
              <c:strCache>
                <c:ptCount val="1"/>
                <c:pt idx="0">
                  <c:v>Elektriciteit tbv opwekking WKO</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zichtjaar'!$AS$131:$AW$131</c15:sqref>
                  </c15:fullRef>
                </c:ext>
              </c:extLst>
              <c:f>'Vergelijking per zichtjaar'!$AS$131:$AV$131</c:f>
              <c:numCache>
                <c:formatCode>0</c:formatCode>
                <c:ptCount val="4"/>
                <c:pt idx="0">
                  <c:v>0.34210516499999999</c:v>
                </c:pt>
                <c:pt idx="1">
                  <c:v>0.33718362400000002</c:v>
                </c:pt>
                <c:pt idx="2">
                  <c:v>14.296161100000001</c:v>
                </c:pt>
                <c:pt idx="3">
                  <c:v>0</c:v>
                </c:pt>
              </c:numCache>
            </c:numRef>
          </c:val>
          <c:extLst>
            <c:ext xmlns:c16="http://schemas.microsoft.com/office/drawing/2014/chart" uri="{C3380CC4-5D6E-409C-BE32-E72D297353CC}">
              <c16:uniqueId val="{00000003-1589-49D0-998A-A9AD9448C0AB}"/>
            </c:ext>
          </c:extLst>
        </c:ser>
        <c:dLbls>
          <c:showLegendKey val="0"/>
          <c:showVal val="0"/>
          <c:showCatName val="0"/>
          <c:showSerName val="0"/>
          <c:showPercent val="0"/>
          <c:showBubbleSize val="0"/>
        </c:dLbls>
        <c:gapWidth val="150"/>
        <c:overlap val="100"/>
        <c:axId val="301974656"/>
        <c:axId val="301976192"/>
      </c:barChart>
      <c:catAx>
        <c:axId val="301974656"/>
        <c:scaling>
          <c:orientation val="minMax"/>
        </c:scaling>
        <c:delete val="0"/>
        <c:axPos val="l"/>
        <c:numFmt formatCode="General" sourceLinked="1"/>
        <c:majorTickMark val="out"/>
        <c:minorTickMark val="none"/>
        <c:tickLblPos val="nextTo"/>
        <c:crossAx val="301976192"/>
        <c:crosses val="autoZero"/>
        <c:auto val="1"/>
        <c:lblAlgn val="ctr"/>
        <c:lblOffset val="100"/>
        <c:noMultiLvlLbl val="0"/>
      </c:catAx>
      <c:valAx>
        <c:axId val="301976192"/>
        <c:scaling>
          <c:orientation val="minMax"/>
        </c:scaling>
        <c:delete val="0"/>
        <c:axPos val="b"/>
        <c:majorGridlines/>
        <c:numFmt formatCode="0" sourceLinked="1"/>
        <c:majorTickMark val="out"/>
        <c:minorTickMark val="none"/>
        <c:tickLblPos val="nextTo"/>
        <c:crossAx val="301974656"/>
        <c:crosses val="autoZero"/>
        <c:crossBetween val="between"/>
      </c:valAx>
    </c:plotArea>
    <c:legend>
      <c:legendPos val="r"/>
      <c:overlay val="0"/>
    </c:legend>
    <c:plotVisOnly val="1"/>
    <c:dispBlanksAs val="gap"/>
    <c:showDLblsOverMax val="0"/>
  </c:chart>
  <c:txPr>
    <a:bodyPr/>
    <a:lstStyle/>
    <a:p>
      <a:pPr>
        <a:defRPr sz="2000"/>
      </a:pPr>
      <a:endParaRPr lang="nl-NL"/>
    </a:p>
  </c:txPr>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ReadMe!$N$18</c:f>
          <c:strCache>
            <c:ptCount val="1"/>
            <c:pt idx="0">
              <c:v>Inkomsten BTW 2050, Set: Doorrekening Utrecht, Label Opleggen en Warmteprijs</c:v>
            </c:pt>
          </c:strCache>
        </c:strRef>
      </c:tx>
      <c:layout>
        <c:manualLayout>
          <c:xMode val="edge"/>
          <c:yMode val="edge"/>
          <c:x val="0.13955902246690152"/>
          <c:y val="1.2549020641162732E-2"/>
        </c:manualLayout>
      </c:layout>
      <c:overlay val="0"/>
      <c:txPr>
        <a:bodyPr/>
        <a:lstStyle/>
        <a:p>
          <a:pPr>
            <a:defRPr/>
          </a:pPr>
          <a:endParaRPr lang="nl-NL"/>
        </a:p>
      </c:txPr>
    </c:title>
    <c:autoTitleDeleted val="0"/>
    <c:plotArea>
      <c:layout/>
      <c:barChart>
        <c:barDir val="bar"/>
        <c:grouping val="stacked"/>
        <c:varyColors val="0"/>
        <c:ser>
          <c:idx val="1"/>
          <c:order val="0"/>
          <c:tx>
            <c:strRef>
              <c:f>'Vergelijking per zichtjaar'!$AR$134</c:f>
              <c:strCache>
                <c:ptCount val="1"/>
                <c:pt idx="0">
                  <c:v>Aardgasverbruik (commodity)</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zichtjaar'!$AS$134:$AW$134</c15:sqref>
                  </c15:fullRef>
                </c:ext>
              </c:extLst>
              <c:f>'Vergelijking per zichtjaar'!$AS$134:$AV$134</c:f>
              <c:numCache>
                <c:formatCode>0</c:formatCode>
                <c:ptCount val="4"/>
                <c:pt idx="0">
                  <c:v>10.1566307354</c:v>
                </c:pt>
                <c:pt idx="1">
                  <c:v>8.5291186756999995</c:v>
                </c:pt>
                <c:pt idx="2">
                  <c:v>1.1392683979</c:v>
                </c:pt>
                <c:pt idx="3">
                  <c:v>0</c:v>
                </c:pt>
              </c:numCache>
            </c:numRef>
          </c:val>
          <c:extLst>
            <c:ext xmlns:c16="http://schemas.microsoft.com/office/drawing/2014/chart" uri="{C3380CC4-5D6E-409C-BE32-E72D297353CC}">
              <c16:uniqueId val="{00000000-8A69-43F0-A0B6-FE10CB8ED0F2}"/>
            </c:ext>
          </c:extLst>
        </c:ser>
        <c:ser>
          <c:idx val="2"/>
          <c:order val="1"/>
          <c:tx>
            <c:strRef>
              <c:f>'Vergelijking per zichtjaar'!$AR$135</c:f>
              <c:strCache>
                <c:ptCount val="1"/>
                <c:pt idx="0">
                  <c:v>Vastrecht aardgas</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zichtjaar'!$AS$135:$AW$135</c15:sqref>
                  </c15:fullRef>
                </c:ext>
              </c:extLst>
              <c:f>'Vergelijking per zichtjaar'!$AS$135:$AV$135</c:f>
              <c:numCache>
                <c:formatCode>0</c:formatCode>
                <c:ptCount val="4"/>
                <c:pt idx="0">
                  <c:v>3.4537003200000003</c:v>
                </c:pt>
                <c:pt idx="1">
                  <c:v>3.4571224800000002</c:v>
                </c:pt>
                <c:pt idx="2">
                  <c:v>0.55710648000000007</c:v>
                </c:pt>
                <c:pt idx="3">
                  <c:v>0</c:v>
                </c:pt>
              </c:numCache>
            </c:numRef>
          </c:val>
          <c:extLst>
            <c:ext xmlns:c16="http://schemas.microsoft.com/office/drawing/2014/chart" uri="{C3380CC4-5D6E-409C-BE32-E72D297353CC}">
              <c16:uniqueId val="{00000001-8A69-43F0-A0B6-FE10CB8ED0F2}"/>
            </c:ext>
          </c:extLst>
        </c:ser>
        <c:ser>
          <c:idx val="3"/>
          <c:order val="2"/>
          <c:tx>
            <c:strRef>
              <c:f>'Vergelijking per zichtjaar'!$AR$136</c:f>
              <c:strCache>
                <c:ptCount val="1"/>
                <c:pt idx="0">
                  <c:v>Aansluitbijdrage aardgas</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zichtjaar'!$AS$136:$AW$136</c15:sqref>
                  </c15:fullRef>
                </c:ext>
              </c:extLst>
              <c:f>'Vergelijking per zichtjaar'!$AS$136:$AV$136</c:f>
              <c:numCache>
                <c:formatCode>0</c:formatCode>
                <c:ptCount val="4"/>
                <c:pt idx="0">
                  <c:v>3.17856639E-3</c:v>
                </c:pt>
                <c:pt idx="1">
                  <c:v>3.6759459699999999E-3</c:v>
                </c:pt>
                <c:pt idx="2">
                  <c:v>2.4480401300000002E-3</c:v>
                </c:pt>
                <c:pt idx="3">
                  <c:v>0</c:v>
                </c:pt>
              </c:numCache>
            </c:numRef>
          </c:val>
          <c:extLst>
            <c:ext xmlns:c16="http://schemas.microsoft.com/office/drawing/2014/chart" uri="{C3380CC4-5D6E-409C-BE32-E72D297353CC}">
              <c16:uniqueId val="{00000002-8A69-43F0-A0B6-FE10CB8ED0F2}"/>
            </c:ext>
          </c:extLst>
        </c:ser>
        <c:ser>
          <c:idx val="4"/>
          <c:order val="3"/>
          <c:tx>
            <c:strRef>
              <c:f>'Vergelijking per zichtjaar'!$AR$137</c:f>
              <c:strCache>
                <c:ptCount val="1"/>
                <c:pt idx="0">
                  <c:v>Elektriciteit, gecorrigeerd voor BTW bij teruggave energieheffing</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zichtjaar'!$AS$137:$AW$137</c15:sqref>
                  </c15:fullRef>
                </c:ext>
              </c:extLst>
              <c:f>'Vergelijking per zichtjaar'!$AS$137:$AV$137</c:f>
              <c:numCache>
                <c:formatCode>0</c:formatCode>
                <c:ptCount val="4"/>
                <c:pt idx="0">
                  <c:v>7.8937593219999993</c:v>
                </c:pt>
                <c:pt idx="1">
                  <c:v>7.8937593219999993</c:v>
                </c:pt>
                <c:pt idx="2">
                  <c:v>7.8937593219999993</c:v>
                </c:pt>
                <c:pt idx="3">
                  <c:v>11.271343942</c:v>
                </c:pt>
              </c:numCache>
            </c:numRef>
          </c:val>
          <c:extLst>
            <c:ext xmlns:c16="http://schemas.microsoft.com/office/drawing/2014/chart" uri="{C3380CC4-5D6E-409C-BE32-E72D297353CC}">
              <c16:uniqueId val="{00000003-8A69-43F0-A0B6-FE10CB8ED0F2}"/>
            </c:ext>
          </c:extLst>
        </c:ser>
        <c:ser>
          <c:idx val="5"/>
          <c:order val="4"/>
          <c:tx>
            <c:strRef>
              <c:f>'Vergelijking per zichtjaar'!$AR$138</c:f>
              <c:strCache>
                <c:ptCount val="1"/>
                <c:pt idx="0">
                  <c:v>Vastrecht elektriciteit</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zichtjaar'!$AS$138:$AW$138</c15:sqref>
                  </c15:fullRef>
                </c:ext>
              </c:extLst>
              <c:f>'Vergelijking per zichtjaar'!$AS$138:$AV$138</c:f>
              <c:numCache>
                <c:formatCode>0</c:formatCode>
                <c:ptCount val="4"/>
                <c:pt idx="0">
                  <c:v>8.310758400000001</c:v>
                </c:pt>
                <c:pt idx="1">
                  <c:v>8.310758400000001</c:v>
                </c:pt>
                <c:pt idx="2">
                  <c:v>8.310758400000001</c:v>
                </c:pt>
                <c:pt idx="3">
                  <c:v>8.310758400000001</c:v>
                </c:pt>
              </c:numCache>
            </c:numRef>
          </c:val>
          <c:extLst>
            <c:ext xmlns:c16="http://schemas.microsoft.com/office/drawing/2014/chart" uri="{C3380CC4-5D6E-409C-BE32-E72D297353CC}">
              <c16:uniqueId val="{00000004-8A69-43F0-A0B6-FE10CB8ED0F2}"/>
            </c:ext>
          </c:extLst>
        </c:ser>
        <c:ser>
          <c:idx val="6"/>
          <c:order val="5"/>
          <c:tx>
            <c:strRef>
              <c:f>'Vergelijking per zichtjaar'!$AR$139</c:f>
              <c:strCache>
                <c:ptCount val="1"/>
                <c:pt idx="0">
                  <c:v>Aansluitbijdrage elektriciteit</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zichtjaar'!$AS$139:$AW$139</c15:sqref>
                  </c15:fullRef>
                </c:ext>
              </c:extLst>
              <c:f>'Vergelijking per zichtjaar'!$AS$139:$AV$139</c:f>
              <c:numCache>
                <c:formatCode>0</c:formatCode>
                <c:ptCount val="4"/>
                <c:pt idx="0">
                  <c:v>9.9561990000000003E-2</c:v>
                </c:pt>
                <c:pt idx="1">
                  <c:v>9.9561990000000003E-2</c:v>
                </c:pt>
                <c:pt idx="2">
                  <c:v>9.9561990000000003E-2</c:v>
                </c:pt>
                <c:pt idx="3">
                  <c:v>9.9561990000000003E-2</c:v>
                </c:pt>
              </c:numCache>
            </c:numRef>
          </c:val>
          <c:extLst>
            <c:ext xmlns:c16="http://schemas.microsoft.com/office/drawing/2014/chart" uri="{C3380CC4-5D6E-409C-BE32-E72D297353CC}">
              <c16:uniqueId val="{00000005-8A69-43F0-A0B6-FE10CB8ED0F2}"/>
            </c:ext>
          </c:extLst>
        </c:ser>
        <c:ser>
          <c:idx val="7"/>
          <c:order val="6"/>
          <c:tx>
            <c:strRef>
              <c:f>'Vergelijking per zichtjaar'!$AR$140</c:f>
              <c:strCache>
                <c:ptCount val="1"/>
                <c:pt idx="0">
                  <c:v>Investering gebouwinstallaties</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zichtjaar'!$AS$140:$AW$140</c15:sqref>
                  </c15:fullRef>
                </c:ext>
              </c:extLst>
              <c:f>'Vergelijking per zichtjaar'!$AS$140:$AV$140</c:f>
              <c:numCache>
                <c:formatCode>0</c:formatCode>
                <c:ptCount val="4"/>
                <c:pt idx="0">
                  <c:v>0</c:v>
                </c:pt>
                <c:pt idx="1">
                  <c:v>0</c:v>
                </c:pt>
                <c:pt idx="2">
                  <c:v>0</c:v>
                </c:pt>
                <c:pt idx="3">
                  <c:v>16.665895439</c:v>
                </c:pt>
              </c:numCache>
            </c:numRef>
          </c:val>
          <c:extLst>
            <c:ext xmlns:c16="http://schemas.microsoft.com/office/drawing/2014/chart" uri="{C3380CC4-5D6E-409C-BE32-E72D297353CC}">
              <c16:uniqueId val="{00000006-8A69-43F0-A0B6-FE10CB8ED0F2}"/>
            </c:ext>
          </c:extLst>
        </c:ser>
        <c:ser>
          <c:idx val="8"/>
          <c:order val="7"/>
          <c:tx>
            <c:strRef>
              <c:f>'Vergelijking per zichtjaar'!$AR$141</c:f>
              <c:strCache>
                <c:ptCount val="1"/>
                <c:pt idx="0">
                  <c:v>Investering gebouwverbetering</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zichtjaar'!$AS$141:$AW$141</c15:sqref>
                  </c15:fullRef>
                </c:ext>
              </c:extLst>
              <c:f>'Vergelijking per zichtjaar'!$AS$141:$AV$141</c:f>
              <c:numCache>
                <c:formatCode>0</c:formatCode>
                <c:ptCount val="4"/>
                <c:pt idx="0">
                  <c:v>0.15818823000000001</c:v>
                </c:pt>
                <c:pt idx="1">
                  <c:v>4.8194856899999996</c:v>
                </c:pt>
                <c:pt idx="2">
                  <c:v>9.4007187200000004</c:v>
                </c:pt>
                <c:pt idx="3">
                  <c:v>6.7493313199999996</c:v>
                </c:pt>
              </c:numCache>
            </c:numRef>
          </c:val>
          <c:extLst>
            <c:ext xmlns:c16="http://schemas.microsoft.com/office/drawing/2014/chart" uri="{C3380CC4-5D6E-409C-BE32-E72D297353CC}">
              <c16:uniqueId val="{00000007-8A69-43F0-A0B6-FE10CB8ED0F2}"/>
            </c:ext>
          </c:extLst>
        </c:ser>
        <c:ser>
          <c:idx val="9"/>
          <c:order val="8"/>
          <c:tx>
            <c:strRef>
              <c:f>'Vergelijking per zichtjaar'!$AR$142</c:f>
              <c:strCache>
                <c:ptCount val="1"/>
                <c:pt idx="0">
                  <c:v>Aansluitbijdrage gebiedsopties</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zichtjaar'!$AS$142:$AW$142</c15:sqref>
                  </c15:fullRef>
                </c:ext>
              </c:extLst>
              <c:f>'Vergelijking per zichtjaar'!$AS$142:$AV$142</c:f>
              <c:numCache>
                <c:formatCode>0</c:formatCode>
                <c:ptCount val="4"/>
                <c:pt idx="0">
                  <c:v>1.579895440819</c:v>
                </c:pt>
                <c:pt idx="1">
                  <c:v>1.5667599476189999</c:v>
                </c:pt>
                <c:pt idx="2">
                  <c:v>3.8559615100000002</c:v>
                </c:pt>
                <c:pt idx="3">
                  <c:v>0</c:v>
                </c:pt>
              </c:numCache>
            </c:numRef>
          </c:val>
          <c:extLst>
            <c:ext xmlns:c16="http://schemas.microsoft.com/office/drawing/2014/chart" uri="{C3380CC4-5D6E-409C-BE32-E72D297353CC}">
              <c16:uniqueId val="{00000008-8A69-43F0-A0B6-FE10CB8ED0F2}"/>
            </c:ext>
          </c:extLst>
        </c:ser>
        <c:ser>
          <c:idx val="10"/>
          <c:order val="9"/>
          <c:tx>
            <c:strRef>
              <c:f>'Vergelijking per zichtjaar'!$AR$143</c:f>
              <c:strCache>
                <c:ptCount val="1"/>
                <c:pt idx="0">
                  <c:v>Vastrecht gebiedsopties</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zichtjaar'!$AS$143:$AW$143</c15:sqref>
                  </c15:fullRef>
                </c:ext>
              </c:extLst>
              <c:f>'Vergelijking per zichtjaar'!$AS$143:$AV$143</c:f>
              <c:numCache>
                <c:formatCode>0</c:formatCode>
                <c:ptCount val="4"/>
                <c:pt idx="0">
                  <c:v>1.7505096050000002</c:v>
                </c:pt>
                <c:pt idx="1">
                  <c:v>1.749534165</c:v>
                </c:pt>
                <c:pt idx="2">
                  <c:v>1.7025650130000001</c:v>
                </c:pt>
                <c:pt idx="3">
                  <c:v>1.7025650130000001</c:v>
                </c:pt>
              </c:numCache>
            </c:numRef>
          </c:val>
          <c:extLst>
            <c:ext xmlns:c16="http://schemas.microsoft.com/office/drawing/2014/chart" uri="{C3380CC4-5D6E-409C-BE32-E72D297353CC}">
              <c16:uniqueId val="{00000009-8A69-43F0-A0B6-FE10CB8ED0F2}"/>
            </c:ext>
          </c:extLst>
        </c:ser>
        <c:ser>
          <c:idx val="11"/>
          <c:order val="10"/>
          <c:tx>
            <c:strRef>
              <c:f>'Vergelijking per zichtjaar'!$AR$144</c:f>
              <c:strCache>
                <c:ptCount val="1"/>
                <c:pt idx="0">
                  <c:v>Warmteverbruik gebiedsopties</c:v>
                </c:pt>
              </c:strCache>
            </c:strRef>
          </c:tx>
          <c:invertIfNegative val="0"/>
          <c:cat>
            <c:strRef>
              <c:extLst>
                <c:ext xmlns:c15="http://schemas.microsoft.com/office/drawing/2012/chart" uri="{02D57815-91ED-43cb-92C2-25804820EDAC}">
                  <c15:fullRef>
                    <c15:sqref>'Vergelijking per zichtjaar'!$AS$8:$AW$8</c15:sqref>
                  </c15:fullRef>
                </c:ext>
              </c:extLst>
              <c:f>'Vergelijking per zichtjaar'!$AS$8:$AV$8</c:f>
              <c:strCache>
                <c:ptCount val="4"/>
                <c:pt idx="0">
                  <c:v>Referentie</c:v>
                </c:pt>
                <c:pt idx="1">
                  <c:v>Label_B</c:v>
                </c:pt>
                <c:pt idx="2">
                  <c:v>Label_A+</c:v>
                </c:pt>
                <c:pt idx="3">
                  <c:v>Label_A+_eWP</c:v>
                </c:pt>
              </c:strCache>
            </c:strRef>
          </c:cat>
          <c:val>
            <c:numRef>
              <c:extLst>
                <c:ext xmlns:c15="http://schemas.microsoft.com/office/drawing/2012/chart" uri="{02D57815-91ED-43cb-92C2-25804820EDAC}">
                  <c15:fullRef>
                    <c15:sqref>'Vergelijking per zichtjaar'!$AS$144:$AW$144</c15:sqref>
                  </c15:fullRef>
                </c:ext>
              </c:extLst>
              <c:f>'Vergelijking per zichtjaar'!$AS$144:$AV$144</c:f>
              <c:numCache>
                <c:formatCode>0</c:formatCode>
                <c:ptCount val="4"/>
                <c:pt idx="0">
                  <c:v>6.5456592489999998</c:v>
                </c:pt>
                <c:pt idx="1">
                  <c:v>6.0621537129999998</c:v>
                </c:pt>
                <c:pt idx="2">
                  <c:v>16.656490767000001</c:v>
                </c:pt>
                <c:pt idx="3">
                  <c:v>5.212952477</c:v>
                </c:pt>
              </c:numCache>
            </c:numRef>
          </c:val>
          <c:extLst>
            <c:ext xmlns:c16="http://schemas.microsoft.com/office/drawing/2014/chart" uri="{C3380CC4-5D6E-409C-BE32-E72D297353CC}">
              <c16:uniqueId val="{0000000A-8A69-43F0-A0B6-FE10CB8ED0F2}"/>
            </c:ext>
          </c:extLst>
        </c:ser>
        <c:dLbls>
          <c:showLegendKey val="0"/>
          <c:showVal val="0"/>
          <c:showCatName val="0"/>
          <c:showSerName val="0"/>
          <c:showPercent val="0"/>
          <c:showBubbleSize val="0"/>
        </c:dLbls>
        <c:gapWidth val="150"/>
        <c:overlap val="100"/>
        <c:axId val="320732544"/>
        <c:axId val="320799872"/>
      </c:barChart>
      <c:catAx>
        <c:axId val="320732544"/>
        <c:scaling>
          <c:orientation val="minMax"/>
        </c:scaling>
        <c:delete val="0"/>
        <c:axPos val="l"/>
        <c:numFmt formatCode="General" sourceLinked="0"/>
        <c:majorTickMark val="out"/>
        <c:minorTickMark val="none"/>
        <c:tickLblPos val="nextTo"/>
        <c:crossAx val="320799872"/>
        <c:crosses val="autoZero"/>
        <c:auto val="1"/>
        <c:lblAlgn val="ctr"/>
        <c:lblOffset val="100"/>
        <c:noMultiLvlLbl val="0"/>
      </c:catAx>
      <c:valAx>
        <c:axId val="320799872"/>
        <c:scaling>
          <c:orientation val="minMax"/>
        </c:scaling>
        <c:delete val="0"/>
        <c:axPos val="b"/>
        <c:majorGridlines/>
        <c:title>
          <c:tx>
            <c:rich>
              <a:bodyPr/>
              <a:lstStyle/>
              <a:p>
                <a:pPr>
                  <a:defRPr/>
                </a:pPr>
                <a:r>
                  <a:rPr lang="en-US"/>
                  <a:t>Miljoen euro/jaar</a:t>
                </a:r>
              </a:p>
            </c:rich>
          </c:tx>
          <c:overlay val="0"/>
        </c:title>
        <c:numFmt formatCode="0" sourceLinked="1"/>
        <c:majorTickMark val="out"/>
        <c:minorTickMark val="none"/>
        <c:tickLblPos val="nextTo"/>
        <c:crossAx val="320732544"/>
        <c:crosses val="autoZero"/>
        <c:crossBetween val="between"/>
      </c:valAx>
    </c:plotArea>
    <c:legend>
      <c:legendPos val="r"/>
      <c:overlay val="0"/>
      <c:txPr>
        <a:bodyPr/>
        <a:lstStyle/>
        <a:p>
          <a:pPr>
            <a:defRPr sz="1200"/>
          </a:pPr>
          <a:endParaRPr lang="nl-NL"/>
        </a:p>
      </c:txPr>
    </c:legend>
    <c:plotVisOnly val="1"/>
    <c:dispBlanksAs val="gap"/>
    <c:showDLblsOverMax val="0"/>
  </c:chart>
  <c:txPr>
    <a:bodyPr/>
    <a:lstStyle/>
    <a:p>
      <a:pPr>
        <a:defRPr sz="2000"/>
      </a:pPr>
      <a:endParaRPr lang="nl-NL"/>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chart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chartsheets/sheet1.xml><?xml version="1.0" encoding="utf-8"?>
<chartsheet xmlns="http://schemas.openxmlformats.org/spreadsheetml/2006/main" xmlns:r="http://schemas.openxmlformats.org/officeDocument/2006/relationships">
  <sheetPr>
    <tabColor rgb="FFCCCC00"/>
  </sheetPr>
  <sheetViews>
    <sheetView zoomScale="91" workbookViewId="0" zoomToFit="1"/>
  </sheetViews>
  <pageMargins left="0.7" right="0.7" top="0.75" bottom="0.75" header="0.3" footer="0.3"/>
  <pageSetup paperSize="9" orientation="portrait"/>
  <drawing r:id="rId1"/>
</chartsheet>
</file>

<file path=xl/chartsheets/sheet2.xml><?xml version="1.0" encoding="utf-8"?>
<chartsheet xmlns="http://schemas.openxmlformats.org/spreadsheetml/2006/main" xmlns:r="http://schemas.openxmlformats.org/officeDocument/2006/relationships">
  <sheetPr>
    <tabColor theme="7" tint="0.59999389629810485"/>
  </sheetPr>
  <sheetViews>
    <sheetView zoomScale="137" workbookViewId="0" zoomToFit="1"/>
  </sheetViews>
  <pageMargins left="0.7" right="0.7" top="0.75" bottom="0.75" header="0.3" footer="0.3"/>
  <pageSetup paperSize="9" orientation="landscape" r:id="rId1"/>
  <drawing r:id="rId2"/>
</chartsheet>
</file>

<file path=xl/chartsheets/sheet3.xml><?xml version="1.0" encoding="utf-8"?>
<chartsheet xmlns="http://schemas.openxmlformats.org/spreadsheetml/2006/main" xmlns:r="http://schemas.openxmlformats.org/officeDocument/2006/relationships">
  <sheetPr>
    <tabColor theme="7" tint="0.59999389629810485"/>
  </sheetPr>
  <sheetViews>
    <sheetView zoomScale="130" workbookViewId="0"/>
  </sheetViews>
  <pageMargins left="0.7" right="0.7" top="0.75" bottom="0.75" header="0.3" footer="0.3"/>
  <pageSetup paperSize="9" orientation="landscape" r:id="rId1"/>
  <drawing r:id="rId2"/>
</chartsheet>
</file>

<file path=xl/chartsheets/sheet4.xml><?xml version="1.0" encoding="utf-8"?>
<chartsheet xmlns="http://schemas.openxmlformats.org/spreadsheetml/2006/main" xmlns:r="http://schemas.openxmlformats.org/officeDocument/2006/relationships">
  <sheetPr>
    <tabColor theme="7" tint="0.59999389629810485"/>
  </sheetPr>
  <sheetViews>
    <sheetView zoomScale="128" workbookViewId="0"/>
  </sheetViews>
  <pageMargins left="0.7" right="0.7" top="0.75" bottom="0.75" header="0.3" footer="0.3"/>
  <pageSetup paperSize="9" orientation="landscape" r:id="rId1"/>
  <drawing r:id="rId2"/>
</chartsheet>
</file>

<file path=xl/chartsheets/sheet5.xml><?xml version="1.0" encoding="utf-8"?>
<chartsheet xmlns="http://schemas.openxmlformats.org/spreadsheetml/2006/main" xmlns:r="http://schemas.openxmlformats.org/officeDocument/2006/relationships">
  <sheetPr>
    <tabColor theme="7" tint="0.59999389629810485"/>
  </sheetPr>
  <sheetViews>
    <sheetView zoomScale="137" workbookViewId="0" zoomToFit="1"/>
  </sheetViews>
  <pageMargins left="0.7" right="0.7" top="0.75" bottom="0.75" header="0.3" footer="0.3"/>
  <pageSetup paperSize="9" orientation="landscape" r:id="rId1"/>
  <drawing r:id="rId2"/>
</chartsheet>
</file>

<file path=xl/chartsheets/sheet6.xml><?xml version="1.0" encoding="utf-8"?>
<chartsheet xmlns="http://schemas.openxmlformats.org/spreadsheetml/2006/main" xmlns:r="http://schemas.openxmlformats.org/officeDocument/2006/relationships">
  <sheetPr>
    <tabColor rgb="FFFFC000"/>
  </sheetPr>
  <sheetViews>
    <sheetView zoomScale="137" workbookViewId="0" zoomToFit="1"/>
  </sheetViews>
  <pageMargins left="0.7" right="0.7" top="0.75" bottom="0.75" header="0.3" footer="0.3"/>
  <pageSetup paperSize="9" orientation="landscape" r:id="rId1"/>
  <drawing r:id="rId2"/>
</chartsheet>
</file>

<file path=xl/chartsheets/sheet7.xml><?xml version="1.0" encoding="utf-8"?>
<chartsheet xmlns="http://schemas.openxmlformats.org/spreadsheetml/2006/main" xmlns:r="http://schemas.openxmlformats.org/officeDocument/2006/relationships">
  <sheetPr>
    <tabColor rgb="FFFFC000"/>
  </sheetPr>
  <sheetViews>
    <sheetView zoomScale="137" workbookViewId="0" zoomToFit="1"/>
  </sheetViews>
  <pageMargins left="0.7" right="0.7" top="0.75" bottom="0.75" header="0.3" footer="0.3"/>
  <pageSetup paperSize="9" orientation="landscape" r:id="rId1"/>
  <drawing r:id="rId2"/>
</chartsheet>
</file>

<file path=xl/chartsheets/sheet8.xml><?xml version="1.0" encoding="utf-8"?>
<chartsheet xmlns="http://schemas.openxmlformats.org/spreadsheetml/2006/main" xmlns:r="http://schemas.openxmlformats.org/officeDocument/2006/relationships">
  <sheetPr>
    <tabColor rgb="FFFFFF00"/>
  </sheetPr>
  <sheetViews>
    <sheetView zoomScale="137" workbookViewId="0" zoomToFit="1"/>
  </sheetViews>
  <pageMargins left="0.7" right="0.7" top="0.75" bottom="0.75" header="0.3" footer="0.3"/>
  <pageSetup paperSize="9" orientation="landscape" r:id="rId1"/>
  <drawing r:id="rId2"/>
</chartsheet>
</file>

<file path=xl/chartsheets/sheet9.xml><?xml version="1.0" encoding="utf-8"?>
<chartsheet xmlns="http://schemas.openxmlformats.org/spreadsheetml/2006/main" xmlns:r="http://schemas.openxmlformats.org/officeDocument/2006/relationships">
  <sheetPr>
    <tabColor rgb="FFFFC000"/>
  </sheetPr>
  <sheetViews>
    <sheetView zoomScale="137" workbookViewId="0" zoomToFit="1"/>
  </sheetViews>
  <pageMargins left="0.7" right="0.7" top="0.75" bottom="0.75" header="0.3" footer="0.3"/>
  <pageSetup paperSize="9" orientation="landscape" r:id="rId1"/>
  <drawing r:id="rId2"/>
</chartsheet>
</file>

<file path=xl/chartsheets/sheet10.xml><?xml version="1.0" encoding="utf-8"?>
<chartsheet xmlns="http://schemas.openxmlformats.org/spreadsheetml/2006/main" xmlns:r="http://schemas.openxmlformats.org/officeDocument/2006/relationships">
  <sheetPr>
    <tabColor rgb="FFFFFF00"/>
  </sheetPr>
  <sheetViews>
    <sheetView zoomScale="137" workbookViewId="0" zoomToFit="1"/>
  </sheetViews>
  <pageMargins left="0.7" right="0.7" top="0.75" bottom="0.75" header="0.3" footer="0.3"/>
  <pageSetup paperSize="9" orientation="landscape" r:id="rId1"/>
  <drawing r:id="rId2"/>
</chartsheet>
</file>

<file path=xl/chartsheets/sheet11.xml><?xml version="1.0" encoding="utf-8"?>
<chartsheet xmlns="http://schemas.openxmlformats.org/spreadsheetml/2006/main" xmlns:r="http://schemas.openxmlformats.org/officeDocument/2006/relationships">
  <sheetPr>
    <tabColor rgb="FFFFC000"/>
  </sheetPr>
  <sheetViews>
    <sheetView zoomScale="137" workbookViewId="0" zoomToFit="1"/>
  </sheetViews>
  <pageMargins left="0.7" right="0.7" top="0.75" bottom="0.75" header="0.3" footer="0.3"/>
  <pageSetup paperSize="9" orientation="landscape" r:id="rId1"/>
  <drawing r:id="rId2"/>
</chartsheet>
</file>

<file path=xl/chartsheets/sheet12.xml><?xml version="1.0" encoding="utf-8"?>
<chartsheet xmlns="http://schemas.openxmlformats.org/spreadsheetml/2006/main" xmlns:r="http://schemas.openxmlformats.org/officeDocument/2006/relationships">
  <sheetPr>
    <tabColor rgb="FFFFFF00"/>
  </sheetPr>
  <sheetViews>
    <sheetView zoomScale="137" workbookViewId="0" zoomToFit="1"/>
  </sheetViews>
  <pageMargins left="0.7" right="0.7" top="0.75" bottom="0.75" header="0.3" footer="0.3"/>
  <pageSetup paperSize="9" orientation="landscape" r:id="rId1"/>
  <drawing r:id="rId2"/>
</chartsheet>
</file>

<file path=xl/chartsheets/sheet13.xml><?xml version="1.0" encoding="utf-8"?>
<chartsheet xmlns="http://schemas.openxmlformats.org/spreadsheetml/2006/main" xmlns:r="http://schemas.openxmlformats.org/officeDocument/2006/relationships">
  <sheetPr>
    <tabColor rgb="FF00B0F0"/>
  </sheetPr>
  <sheetViews>
    <sheetView zoomScale="137" workbookViewId="0" zoomToFit="1"/>
  </sheetViews>
  <pageMargins left="0.7" right="0.7" top="0.75" bottom="0.75" header="0.3" footer="0.3"/>
  <pageSetup paperSize="9" orientation="landscape" r:id="rId1"/>
  <drawing r:id="rId2"/>
</chartsheet>
</file>

<file path=xl/chartsheets/sheet14.xml><?xml version="1.0" encoding="utf-8"?>
<chartsheet xmlns="http://schemas.openxmlformats.org/spreadsheetml/2006/main" xmlns:r="http://schemas.openxmlformats.org/officeDocument/2006/relationships">
  <sheetPr>
    <tabColor rgb="FF00B0F0"/>
  </sheetPr>
  <sheetViews>
    <sheetView zoomScale="137" workbookViewId="0" zoomToFit="1"/>
  </sheetViews>
  <pageMargins left="0.7" right="0.7" top="0.75" bottom="0.75" header="0.3" footer="0.3"/>
  <pageSetup paperSize="9" orientation="landscape" r:id="rId1"/>
  <drawing r:id="rId2"/>
</chartsheet>
</file>

<file path=xl/chartsheets/sheet15.xml><?xml version="1.0" encoding="utf-8"?>
<chartsheet xmlns="http://schemas.openxmlformats.org/spreadsheetml/2006/main" xmlns:r="http://schemas.openxmlformats.org/officeDocument/2006/relationships">
  <sheetPr>
    <tabColor rgb="FF00B0F0"/>
  </sheetPr>
  <sheetViews>
    <sheetView zoomScale="137" workbookViewId="0" zoomToFit="1"/>
  </sheetViews>
  <pageMargins left="0.7" right="0.7" top="0.75" bottom="0.75" header="0.3" footer="0.3"/>
  <pageSetup paperSize="9"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absoluteAnchor>
    <xdr:pos x="0" y="0"/>
    <xdr:ext cx="6165082" cy="9200522"/>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302518" cy="6076533"/>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2167" cy="60642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309199" cy="6079629"/>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302518" cy="607653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302518" cy="6076533"/>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302518" cy="6076533"/>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9302518" cy="607653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9302518" cy="6076533"/>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9302518" cy="6076533"/>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9302518" cy="607653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9302518" cy="607653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302518" cy="6076533"/>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9302518" cy="607653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9302518" cy="6076533"/>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
  <dimension ref="A1:N308"/>
  <sheetViews>
    <sheetView tabSelected="1" topLeftCell="A16" zoomScale="60" zoomScaleNormal="60" workbookViewId="0">
      <selection activeCell="B36" sqref="B36"/>
    </sheetView>
  </sheetViews>
  <sheetFormatPr defaultRowHeight="15" x14ac:dyDescent="0.25"/>
  <cols>
    <col min="1" max="1" width="71.140625" style="105" customWidth="1"/>
    <col min="2" max="2" width="19.85546875" style="257" customWidth="1"/>
    <col min="3" max="7" width="43.7109375" style="257" customWidth="1"/>
    <col min="11" max="11" width="32.7109375" customWidth="1"/>
    <col min="12" max="12" width="36.28515625" customWidth="1"/>
    <col min="13" max="13" width="25.42578125" customWidth="1"/>
    <col min="14" max="14" width="59.42578125" customWidth="1"/>
  </cols>
  <sheetData>
    <row r="1" spans="1:14" ht="21" x14ac:dyDescent="0.35">
      <c r="A1" s="130" t="s">
        <v>1482</v>
      </c>
    </row>
    <row r="2" spans="1:14" x14ac:dyDescent="0.25">
      <c r="A2" s="109" t="s">
        <v>1483</v>
      </c>
      <c r="B2" s="257" t="s">
        <v>1501</v>
      </c>
    </row>
    <row r="3" spans="1:14" x14ac:dyDescent="0.25">
      <c r="A3" s="101" t="s">
        <v>1484</v>
      </c>
      <c r="C3" s="257" t="str">
        <f>C16</f>
        <v>Referentie</v>
      </c>
      <c r="D3" s="257" t="str">
        <f>D16</f>
        <v>Label_B</v>
      </c>
      <c r="E3" s="257" t="str">
        <f>E16</f>
        <v>Label_A+</v>
      </c>
      <c r="F3" s="257" t="str">
        <f>F16</f>
        <v>Label_A+_eWP</v>
      </c>
      <c r="G3" s="257" t="str">
        <f>G16</f>
        <v>Label_B_WP2euro/m3</v>
      </c>
    </row>
    <row r="4" spans="1:14" x14ac:dyDescent="0.25">
      <c r="A4" s="257" t="s">
        <v>1485</v>
      </c>
      <c r="C4" s="257" t="s">
        <v>1491</v>
      </c>
      <c r="D4" s="257" t="s">
        <v>1491</v>
      </c>
      <c r="E4" s="257" t="s">
        <v>1491</v>
      </c>
      <c r="F4" s="257" t="s">
        <v>1491</v>
      </c>
      <c r="G4" s="257" t="s">
        <v>1491</v>
      </c>
      <c r="I4" s="140" t="s">
        <v>1443</v>
      </c>
      <c r="J4" s="140" t="s">
        <v>1443</v>
      </c>
      <c r="K4" s="140" t="s">
        <v>1443</v>
      </c>
      <c r="L4" s="140" t="s">
        <v>723</v>
      </c>
      <c r="M4" s="140"/>
      <c r="N4" s="140"/>
    </row>
    <row r="5" spans="1:14" x14ac:dyDescent="0.25">
      <c r="A5" s="257" t="s">
        <v>1486</v>
      </c>
      <c r="C5" s="257" t="s">
        <v>1492</v>
      </c>
      <c r="D5" s="257" t="s">
        <v>1492</v>
      </c>
      <c r="E5" s="257" t="s">
        <v>1492</v>
      </c>
      <c r="F5" s="257" t="s">
        <v>1492</v>
      </c>
      <c r="G5" s="257" t="s">
        <v>1492</v>
      </c>
      <c r="I5" s="1" t="str">
        <f>"1-5"</f>
        <v>1-5</v>
      </c>
      <c r="J5" s="1" t="str">
        <f>"1-5"</f>
        <v>1-5</v>
      </c>
      <c r="K5" s="1" t="str">
        <f>"1-5"</f>
        <v>1-5</v>
      </c>
      <c r="L5" s="140" t="s">
        <v>724</v>
      </c>
      <c r="M5" s="140" t="s">
        <v>725</v>
      </c>
      <c r="N5" s="140" t="s">
        <v>726</v>
      </c>
    </row>
    <row r="6" spans="1:14" x14ac:dyDescent="0.25">
      <c r="A6" s="257" t="s">
        <v>1487</v>
      </c>
      <c r="B6" s="257" t="s">
        <v>1493</v>
      </c>
      <c r="I6">
        <v>1</v>
      </c>
      <c r="J6">
        <v>2</v>
      </c>
      <c r="K6" s="1">
        <v>3</v>
      </c>
      <c r="L6" s="140" t="s">
        <v>1444</v>
      </c>
      <c r="M6" s="140"/>
      <c r="N6" s="70" t="str">
        <f>"Uitgaven eindgebruikers (inclusief gebouweigenaren) 2050, Set: "&amp;$B$2</f>
        <v>Uitgaven eindgebruikers (inclusief gebouweigenaren) 2050, Set: Doorrekening Utrecht, Label Opleggen en Warmteprijs</v>
      </c>
    </row>
    <row r="7" spans="1:14" x14ac:dyDescent="0.25">
      <c r="A7" s="109" t="s">
        <v>1488</v>
      </c>
      <c r="C7" s="257">
        <v>4176</v>
      </c>
      <c r="D7" s="257">
        <v>4176</v>
      </c>
      <c r="E7" s="257">
        <v>4176</v>
      </c>
      <c r="F7" s="257">
        <v>4176</v>
      </c>
      <c r="G7" s="257">
        <v>4176</v>
      </c>
      <c r="K7" s="1"/>
      <c r="L7" s="140" t="s">
        <v>1412</v>
      </c>
      <c r="M7" s="140"/>
      <c r="N7" s="57" t="str">
        <f>"Energieuitgaven bestaande woninggebruiker 2050 (excl. vergoeding renovatie en huurverlaging), Set: "&amp;$B$2</f>
        <v>Energieuitgaven bestaande woninggebruiker 2050 (excl. vergoeding renovatie en huurverlaging), Set: Doorrekening Utrecht, Label Opleggen en Warmteprijs</v>
      </c>
    </row>
    <row r="8" spans="1:14" x14ac:dyDescent="0.25">
      <c r="A8" s="109" t="s">
        <v>1489</v>
      </c>
      <c r="C8" s="257" t="s">
        <v>1494</v>
      </c>
      <c r="D8" s="257" t="s">
        <v>1494</v>
      </c>
      <c r="E8" s="257" t="s">
        <v>1494</v>
      </c>
      <c r="F8" s="257" t="s">
        <v>1494</v>
      </c>
      <c r="G8" s="257" t="s">
        <v>1494</v>
      </c>
      <c r="K8" s="1"/>
      <c r="L8" t="s">
        <v>1413</v>
      </c>
      <c r="N8" s="57" t="str">
        <f>"Energieuitgaven bestaande woninggebruiker 2050 (incl. vergoeding renovatie en huurverlaging), Set: "&amp;$B$2</f>
        <v>Energieuitgaven bestaande woninggebruiker 2050 (incl. vergoeding renovatie en huurverlaging), Set: Doorrekening Utrecht, Label Opleggen en Warmteprijs</v>
      </c>
    </row>
    <row r="9" spans="1:14" s="257" customFormat="1" x14ac:dyDescent="0.25">
      <c r="A9" s="109" t="s">
        <v>1490</v>
      </c>
      <c r="B9" s="249"/>
      <c r="C9" s="257" t="s">
        <v>1502</v>
      </c>
      <c r="D9" s="257" t="s">
        <v>1502</v>
      </c>
      <c r="E9" s="257" t="s">
        <v>1502</v>
      </c>
      <c r="F9" s="257" t="s">
        <v>1502</v>
      </c>
      <c r="G9" s="257" t="s">
        <v>1502</v>
      </c>
      <c r="K9" s="249"/>
      <c r="N9" s="57"/>
    </row>
    <row r="10" spans="1:14" s="257" customFormat="1" x14ac:dyDescent="0.25">
      <c r="A10" s="257" t="s">
        <v>370</v>
      </c>
      <c r="C10" s="259" t="s">
        <v>1503</v>
      </c>
      <c r="D10" s="260" t="s">
        <v>1504</v>
      </c>
      <c r="E10" s="259" t="s">
        <v>1505</v>
      </c>
      <c r="F10" s="259" t="s">
        <v>1506</v>
      </c>
      <c r="G10" s="259" t="s">
        <v>1507</v>
      </c>
      <c r="K10" s="249"/>
      <c r="N10" s="57"/>
    </row>
    <row r="11" spans="1:14" x14ac:dyDescent="0.25">
      <c r="A11" s="107"/>
      <c r="B11" s="107"/>
      <c r="C11" s="124"/>
      <c r="D11" s="124"/>
      <c r="E11" s="124"/>
      <c r="F11" s="124"/>
      <c r="G11" s="124"/>
      <c r="K11" s="1"/>
      <c r="L11" s="140" t="s">
        <v>727</v>
      </c>
      <c r="M11" s="140"/>
      <c r="N11" s="57" t="str">
        <f>"Uitgaven en inkomsten bestaande woningeigenaar 2050, Set: "&amp;$B$2</f>
        <v>Uitgaven en inkomsten bestaande woningeigenaar 2050, Set: Doorrekening Utrecht, Label Opleggen en Warmteprijs</v>
      </c>
    </row>
    <row r="12" spans="1:14" x14ac:dyDescent="0.25">
      <c r="B12" s="249"/>
      <c r="K12" s="1"/>
      <c r="L12" t="s">
        <v>1415</v>
      </c>
      <c r="N12" s="57" t="str">
        <f>"Uitgaven bestaande woningen 2050 (totaal van woningeigenaren en –gebruikers), Set: "&amp;$B$2</f>
        <v>Uitgaven bestaande woningen 2050 (totaal van woningeigenaren en –gebruikers), Set: Doorrekening Utrecht, Label Opleggen en Warmteprijs</v>
      </c>
    </row>
    <row r="13" spans="1:14" ht="21" x14ac:dyDescent="0.35">
      <c r="A13" s="130" t="s">
        <v>371</v>
      </c>
      <c r="B13" s="251" t="s">
        <v>435</v>
      </c>
      <c r="C13" s="251" t="s">
        <v>372</v>
      </c>
      <c r="D13" s="251" t="s">
        <v>373</v>
      </c>
      <c r="E13" s="251" t="s">
        <v>374</v>
      </c>
      <c r="F13" s="251" t="s">
        <v>375</v>
      </c>
      <c r="G13" s="251" t="s">
        <v>376</v>
      </c>
      <c r="K13" s="1"/>
      <c r="L13" s="140" t="s">
        <v>728</v>
      </c>
      <c r="M13" s="140"/>
      <c r="N13" s="20" t="str">
        <f>"Inkomsten aardgassector 2050, Set: "&amp;$B$2</f>
        <v>Inkomsten aardgassector 2050, Set: Doorrekening Utrecht, Label Opleggen en Warmteprijs</v>
      </c>
    </row>
    <row r="14" spans="1:14" x14ac:dyDescent="0.25">
      <c r="A14" s="109" t="s">
        <v>1498</v>
      </c>
      <c r="C14" s="258" t="s">
        <v>1508</v>
      </c>
      <c r="D14" s="258" t="s">
        <v>1509</v>
      </c>
      <c r="E14" s="258" t="s">
        <v>1510</v>
      </c>
      <c r="F14" s="258" t="s">
        <v>1511</v>
      </c>
      <c r="G14" s="258" t="s">
        <v>1512</v>
      </c>
      <c r="K14" s="1"/>
      <c r="L14" t="s">
        <v>1417</v>
      </c>
      <c r="N14" s="20" t="str">
        <f>"Inkomsten elektriciteitssector 2050, Set: "&amp;$B$2</f>
        <v>Inkomsten elektriciteitssector 2050, Set: Doorrekening Utrecht, Label Opleggen en Warmteprijs</v>
      </c>
    </row>
    <row r="15" spans="1:14" x14ac:dyDescent="0.25">
      <c r="A15" s="257" t="s">
        <v>1499</v>
      </c>
      <c r="C15" s="258" t="s">
        <v>1513</v>
      </c>
      <c r="D15" s="258" t="s">
        <v>1514</v>
      </c>
      <c r="E15" s="258" t="s">
        <v>1515</v>
      </c>
      <c r="F15" s="258" t="s">
        <v>1516</v>
      </c>
      <c r="G15" s="258" t="s">
        <v>1517</v>
      </c>
      <c r="K15" s="1"/>
      <c r="L15" s="140" t="s">
        <v>729</v>
      </c>
      <c r="M15" s="140"/>
      <c r="N15" s="20" t="str">
        <f>"Uitgaven en inkomsten warmteleverancier 2050, Set: "&amp;$B$2</f>
        <v>Uitgaven en inkomsten warmteleverancier 2050, Set: Doorrekening Utrecht, Label Opleggen en Warmteprijs</v>
      </c>
    </row>
    <row r="16" spans="1:14" x14ac:dyDescent="0.25">
      <c r="A16" s="257" t="s">
        <v>348</v>
      </c>
      <c r="C16" s="258" t="s">
        <v>1500</v>
      </c>
      <c r="D16" s="258" t="s">
        <v>1518</v>
      </c>
      <c r="E16" s="258" t="s">
        <v>1519</v>
      </c>
      <c r="F16" s="258" t="s">
        <v>1520</v>
      </c>
      <c r="G16" s="258" t="s">
        <v>1521</v>
      </c>
      <c r="K16" s="1"/>
      <c r="L16" s="140" t="s">
        <v>730</v>
      </c>
      <c r="M16" s="140"/>
      <c r="N16" s="20" t="str">
        <f>"Uitgaven wijkdistributie 2050, Set: "&amp;$B$2</f>
        <v>Uitgaven wijkdistributie 2050, Set: Doorrekening Utrecht, Label Opleggen en Warmteprijs</v>
      </c>
    </row>
    <row r="17" spans="1:14" x14ac:dyDescent="0.25">
      <c r="A17" s="257"/>
      <c r="K17" s="1">
        <v>1</v>
      </c>
      <c r="L17" t="s">
        <v>1447</v>
      </c>
      <c r="M17" s="140" t="str">
        <f>IF($K17=1,$C$16,IF($K17=2,$D$16,IF($K17=3,$E$16,IF($K17=4,$F$16,IF($K17=5,$G$16,0)))))</f>
        <v>Referentie</v>
      </c>
      <c r="N17" s="14" t="str">
        <f>"Uitgaven gebiedsopties 2050, Set: "&amp;$B$2&amp;", Variant: "&amp;M17</f>
        <v>Uitgaven gebiedsopties 2050, Set: Doorrekening Utrecht, Label Opleggen en Warmteprijs, Variant: Referentie</v>
      </c>
    </row>
    <row r="18" spans="1:14" x14ac:dyDescent="0.25">
      <c r="A18" s="249"/>
      <c r="B18" s="249"/>
      <c r="K18" s="1"/>
      <c r="L18" s="140" t="s">
        <v>731</v>
      </c>
      <c r="M18" s="140"/>
      <c r="N18" s="17" t="str">
        <f>"Inkomsten BTW 2050, Set: "&amp;$B$2</f>
        <v>Inkomsten BTW 2050, Set: Doorrekening Utrecht, Label Opleggen en Warmteprijs</v>
      </c>
    </row>
    <row r="19" spans="1:14" s="105" customFormat="1" x14ac:dyDescent="0.25">
      <c r="A19" s="107"/>
      <c r="B19" s="107"/>
      <c r="C19" s="124"/>
      <c r="D19" s="124"/>
      <c r="E19" s="124"/>
      <c r="F19" s="124"/>
      <c r="G19" s="124"/>
      <c r="K19" s="1"/>
      <c r="L19" s="105" t="s">
        <v>1430</v>
      </c>
      <c r="M19" s="140"/>
      <c r="N19" s="17" t="str">
        <f>"Inkomsten energieheffing 2050, Set: "&amp;$B$2</f>
        <v>Inkomsten energieheffing 2050, Set: Doorrekening Utrecht, Label Opleggen en Warmteprijs</v>
      </c>
    </row>
    <row r="20" spans="1:14" s="255" customFormat="1" ht="21" x14ac:dyDescent="0.35">
      <c r="A20" s="266" t="s">
        <v>2328</v>
      </c>
      <c r="C20" s="265"/>
      <c r="D20" s="265"/>
      <c r="E20" s="265"/>
      <c r="F20" s="265"/>
      <c r="G20" s="265"/>
      <c r="K20" s="265"/>
    </row>
    <row r="21" spans="1:14" s="255" customFormat="1" x14ac:dyDescent="0.25">
      <c r="A21" s="259" t="s">
        <v>2329</v>
      </c>
      <c r="C21" s="265"/>
      <c r="D21" s="265"/>
      <c r="E21" s="265"/>
      <c r="F21" s="265"/>
      <c r="G21" s="265"/>
      <c r="K21" s="265"/>
    </row>
    <row r="22" spans="1:14" s="255" customFormat="1" x14ac:dyDescent="0.25">
      <c r="A22" s="253" t="s">
        <v>2330</v>
      </c>
      <c r="C22" s="265"/>
      <c r="D22" s="265"/>
      <c r="E22" s="265"/>
      <c r="F22" s="265"/>
      <c r="G22" s="265"/>
      <c r="K22" s="265"/>
    </row>
    <row r="23" spans="1:14" s="255" customFormat="1" x14ac:dyDescent="0.25">
      <c r="A23" s="253" t="s">
        <v>2331</v>
      </c>
      <c r="C23" s="265"/>
      <c r="D23" s="265"/>
      <c r="E23" s="265"/>
      <c r="F23" s="265"/>
      <c r="G23" s="265"/>
      <c r="K23" s="265"/>
    </row>
    <row r="24" spans="1:14" s="255" customFormat="1" x14ac:dyDescent="0.25">
      <c r="A24" s="253" t="s">
        <v>2332</v>
      </c>
      <c r="C24" s="265"/>
      <c r="D24" s="265"/>
      <c r="E24" s="265"/>
      <c r="F24" s="265"/>
      <c r="G24" s="265"/>
      <c r="K24" s="265"/>
    </row>
    <row r="25" spans="1:14" s="255" customFormat="1" x14ac:dyDescent="0.25">
      <c r="A25" s="253" t="s">
        <v>2333</v>
      </c>
      <c r="C25" s="265"/>
      <c r="D25" s="265"/>
      <c r="E25" s="265"/>
      <c r="F25" s="265"/>
      <c r="G25" s="265"/>
      <c r="K25" s="265"/>
    </row>
    <row r="26" spans="1:14" s="255" customFormat="1" x14ac:dyDescent="0.25">
      <c r="A26" s="253" t="s">
        <v>2334</v>
      </c>
      <c r="C26" s="265"/>
      <c r="D26" s="265"/>
      <c r="E26" s="265"/>
      <c r="F26" s="265"/>
      <c r="G26" s="265"/>
      <c r="K26" s="265"/>
    </row>
    <row r="27" spans="1:14" s="255" customFormat="1" x14ac:dyDescent="0.25">
      <c r="A27" s="253" t="s">
        <v>2335</v>
      </c>
      <c r="C27" s="265"/>
      <c r="D27" s="265"/>
      <c r="E27" s="265"/>
      <c r="F27" s="265"/>
      <c r="G27" s="265"/>
      <c r="K27" s="265"/>
    </row>
    <row r="28" spans="1:14" s="255" customFormat="1" x14ac:dyDescent="0.25">
      <c r="A28" s="253" t="s">
        <v>2336</v>
      </c>
      <c r="C28" s="265"/>
      <c r="D28" s="265"/>
      <c r="E28" s="265"/>
      <c r="F28" s="265"/>
      <c r="G28" s="265"/>
      <c r="K28" s="265"/>
    </row>
    <row r="29" spans="1:14" s="255" customFormat="1" x14ac:dyDescent="0.25">
      <c r="A29" s="253"/>
      <c r="C29" s="265"/>
      <c r="D29" s="265"/>
      <c r="E29" s="265"/>
      <c r="F29" s="265"/>
      <c r="G29" s="265"/>
      <c r="K29" s="265"/>
    </row>
    <row r="30" spans="1:14" s="255" customFormat="1" x14ac:dyDescent="0.25">
      <c r="A30" s="253" t="s">
        <v>2337</v>
      </c>
      <c r="C30" s="265"/>
      <c r="D30" s="265"/>
      <c r="E30" s="265"/>
      <c r="F30" s="265"/>
      <c r="G30" s="265"/>
      <c r="K30" s="265"/>
    </row>
    <row r="31" spans="1:14" s="255" customFormat="1" x14ac:dyDescent="0.25">
      <c r="A31" s="253" t="s">
        <v>2338</v>
      </c>
      <c r="C31" s="265"/>
      <c r="D31" s="265"/>
      <c r="E31" s="265"/>
      <c r="F31" s="265"/>
      <c r="G31" s="265"/>
      <c r="K31" s="265"/>
    </row>
    <row r="32" spans="1:14" s="255" customFormat="1" x14ac:dyDescent="0.25">
      <c r="A32" s="253" t="s">
        <v>2339</v>
      </c>
      <c r="C32" s="265"/>
      <c r="D32" s="265"/>
      <c r="E32" s="265"/>
      <c r="F32" s="265"/>
      <c r="G32" s="265"/>
      <c r="K32" s="265"/>
    </row>
    <row r="33" spans="1:14" s="255" customFormat="1" x14ac:dyDescent="0.25">
      <c r="A33" s="253" t="s">
        <v>2340</v>
      </c>
      <c r="C33" s="265"/>
      <c r="D33" s="265"/>
      <c r="E33" s="265"/>
      <c r="F33" s="265"/>
      <c r="G33" s="265"/>
      <c r="K33" s="265"/>
    </row>
    <row r="34" spans="1:14" s="255" customFormat="1" x14ac:dyDescent="0.25">
      <c r="A34" s="259" t="s">
        <v>2341</v>
      </c>
      <c r="C34" s="265"/>
      <c r="D34" s="265"/>
      <c r="E34" s="265"/>
      <c r="F34" s="265"/>
      <c r="G34" s="265"/>
      <c r="K34" s="265"/>
    </row>
    <row r="35" spans="1:14" s="255" customFormat="1" x14ac:dyDescent="0.25">
      <c r="C35" s="265"/>
      <c r="D35" s="265"/>
      <c r="E35" s="265"/>
      <c r="F35" s="265"/>
      <c r="G35" s="265"/>
      <c r="K35" s="265"/>
    </row>
    <row r="36" spans="1:14" s="105" customFormat="1" x14ac:dyDescent="0.25">
      <c r="A36" s="107"/>
      <c r="B36" s="124"/>
      <c r="C36" s="107"/>
      <c r="D36" s="107"/>
      <c r="E36" s="107"/>
      <c r="F36" s="107"/>
      <c r="G36" s="107"/>
      <c r="K36" s="1"/>
      <c r="L36" s="140" t="s">
        <v>732</v>
      </c>
      <c r="M36" s="140"/>
      <c r="N36" s="17" t="str">
        <f>"Inkomsten overheid 2050, Set: "&amp;$B$2</f>
        <v>Inkomsten overheid 2050, Set: Doorrekening Utrecht, Label Opleggen en Warmteprijs</v>
      </c>
    </row>
    <row r="37" spans="1:14" ht="21" x14ac:dyDescent="0.35">
      <c r="A37" s="129" t="s">
        <v>377</v>
      </c>
      <c r="B37" s="9"/>
      <c r="K37" s="1">
        <v>2</v>
      </c>
      <c r="L37" s="140" t="s">
        <v>1445</v>
      </c>
      <c r="M37" s="140" t="str">
        <f>IF($K37=1,$C$16,IF($K37=2,$D$16,IF($K37=3,$E$16,IF($K37=4,$F$16,IF($K37=5,$G$16,0)))))</f>
        <v>Label_B</v>
      </c>
      <c r="N37" s="14" t="str">
        <f>"Uitgaven en inkomsten gasnet, Set: "&amp;$B$2&amp;", Variant: "&amp;$M37</f>
        <v>Uitgaven en inkomsten gasnet, Set: Doorrekening Utrecht, Label Opleggen en Warmteprijs, Variant: Label_B</v>
      </c>
    </row>
    <row r="38" spans="1:14" x14ac:dyDescent="0.25">
      <c r="A38" s="257" t="s">
        <v>378</v>
      </c>
      <c r="C38" s="249" t="s">
        <v>1385</v>
      </c>
      <c r="D38" s="249" t="s">
        <v>1385</v>
      </c>
      <c r="E38" s="249" t="s">
        <v>1385</v>
      </c>
      <c r="F38" s="249" t="s">
        <v>1385</v>
      </c>
      <c r="G38" s="249" t="s">
        <v>1385</v>
      </c>
      <c r="K38" s="1">
        <v>1</v>
      </c>
      <c r="L38" s="140" t="s">
        <v>1446</v>
      </c>
      <c r="M38" s="140" t="str">
        <f>IF($K38=1,$C$16,IF($K38=2,$D$16,IF($K38=3,$E$16,IF($K38=4,$F$16,IF($K38=5,$G$16,0)))))</f>
        <v>Referentie</v>
      </c>
      <c r="N38" s="14" t="str">
        <f>"Uitgaven en inkomsten elektriciteitsnet 2050, Set: "&amp;$B$2&amp;", Variant: "&amp;$M38</f>
        <v>Uitgaven en inkomsten elektriciteitsnet 2050, Set: Doorrekening Utrecht, Label Opleggen en Warmteprijs, Variant: Referentie</v>
      </c>
    </row>
    <row r="39" spans="1:14" x14ac:dyDescent="0.25">
      <c r="A39" s="87" t="s">
        <v>379</v>
      </c>
    </row>
    <row r="40" spans="1:14" x14ac:dyDescent="0.25">
      <c r="A40" s="257" t="s">
        <v>380</v>
      </c>
      <c r="C40" s="249" t="s">
        <v>384</v>
      </c>
      <c r="D40" s="249" t="s">
        <v>384</v>
      </c>
      <c r="E40" s="249" t="s">
        <v>384</v>
      </c>
      <c r="F40" s="249" t="s">
        <v>384</v>
      </c>
      <c r="G40" s="249" t="s">
        <v>384</v>
      </c>
    </row>
    <row r="41" spans="1:14" x14ac:dyDescent="0.25">
      <c r="A41" s="257" t="s">
        <v>381</v>
      </c>
      <c r="C41" s="249" t="s">
        <v>384</v>
      </c>
      <c r="D41" s="249" t="s">
        <v>384</v>
      </c>
      <c r="E41" s="249" t="s">
        <v>384</v>
      </c>
      <c r="F41" s="249" t="s">
        <v>384</v>
      </c>
      <c r="G41" s="249" t="s">
        <v>384</v>
      </c>
    </row>
    <row r="42" spans="1:14" x14ac:dyDescent="0.25">
      <c r="A42" s="257" t="s">
        <v>382</v>
      </c>
      <c r="C42" s="249" t="s">
        <v>1386</v>
      </c>
      <c r="D42" s="249" t="s">
        <v>1386</v>
      </c>
      <c r="E42" s="249" t="s">
        <v>1386</v>
      </c>
      <c r="F42" s="249" t="s">
        <v>1386</v>
      </c>
      <c r="G42" s="249" t="s">
        <v>1386</v>
      </c>
    </row>
    <row r="43" spans="1:14" x14ac:dyDescent="0.25">
      <c r="A43" s="257" t="s">
        <v>383</v>
      </c>
      <c r="C43" s="249" t="s">
        <v>385</v>
      </c>
      <c r="D43" s="249" t="s">
        <v>385</v>
      </c>
      <c r="E43" s="249" t="s">
        <v>385</v>
      </c>
      <c r="F43" s="249" t="s">
        <v>385</v>
      </c>
      <c r="G43" s="249" t="s">
        <v>385</v>
      </c>
    </row>
    <row r="44" spans="1:14" s="105" customFormat="1" x14ac:dyDescent="0.25">
      <c r="A44" s="140"/>
      <c r="B44" s="257"/>
      <c r="C44" s="249"/>
      <c r="D44" s="249"/>
      <c r="E44" s="249"/>
      <c r="F44" s="249"/>
      <c r="G44" s="249"/>
    </row>
    <row r="45" spans="1:14" s="105" customFormat="1" x14ac:dyDescent="0.25">
      <c r="A45" s="107"/>
      <c r="B45" s="107"/>
      <c r="C45" s="124"/>
      <c r="D45" s="124"/>
      <c r="E45" s="124"/>
      <c r="F45" s="124"/>
      <c r="G45" s="124"/>
    </row>
    <row r="46" spans="1:14" x14ac:dyDescent="0.25">
      <c r="A46" s="140"/>
    </row>
    <row r="47" spans="1:14" ht="21" x14ac:dyDescent="0.35">
      <c r="A47" s="127" t="s">
        <v>386</v>
      </c>
      <c r="B47" s="10"/>
      <c r="C47" s="10"/>
      <c r="D47" s="10"/>
      <c r="E47" s="10"/>
      <c r="F47" s="10"/>
      <c r="G47" s="10"/>
      <c r="H47" s="257"/>
      <c r="I47" s="257"/>
      <c r="J47" s="257"/>
      <c r="K47" s="257"/>
      <c r="L47" s="257"/>
      <c r="M47" s="257"/>
    </row>
    <row r="48" spans="1:14" s="105" customFormat="1" ht="15.75" thickBot="1" x14ac:dyDescent="0.3">
      <c r="A48" s="128" t="s">
        <v>387</v>
      </c>
      <c r="B48" s="112"/>
      <c r="C48" s="112" t="s">
        <v>1495</v>
      </c>
      <c r="D48" s="112" t="s">
        <v>1495</v>
      </c>
      <c r="E48" s="112" t="s">
        <v>1495</v>
      </c>
      <c r="F48" s="112" t="s">
        <v>1495</v>
      </c>
      <c r="G48" s="112" t="s">
        <v>1495</v>
      </c>
      <c r="H48" s="257"/>
      <c r="I48" s="257"/>
      <c r="J48" s="257"/>
      <c r="K48" s="257"/>
      <c r="L48" s="257"/>
      <c r="M48" s="257"/>
    </row>
    <row r="49" spans="1:13" s="105" customFormat="1" ht="21" x14ac:dyDescent="0.35">
      <c r="A49" s="126" t="s">
        <v>395</v>
      </c>
      <c r="B49" s="116"/>
      <c r="C49" s="116"/>
      <c r="D49" s="116"/>
      <c r="E49" s="116"/>
      <c r="F49" s="116"/>
      <c r="G49" s="116"/>
      <c r="H49" s="257"/>
      <c r="I49" s="257"/>
      <c r="J49" s="257"/>
      <c r="K49" s="257"/>
      <c r="L49" s="257"/>
      <c r="M49" s="257"/>
    </row>
    <row r="50" spans="1:13" s="105" customFormat="1" x14ac:dyDescent="0.25">
      <c r="A50" s="115" t="s">
        <v>621</v>
      </c>
      <c r="B50" s="10"/>
      <c r="C50" s="10"/>
      <c r="D50" s="10"/>
      <c r="E50" s="10"/>
      <c r="F50" s="10"/>
      <c r="G50" s="10"/>
      <c r="H50" s="257"/>
      <c r="I50" s="257"/>
      <c r="J50" s="257"/>
      <c r="K50" s="257"/>
      <c r="L50" s="257"/>
      <c r="M50" s="257"/>
    </row>
    <row r="51" spans="1:13" x14ac:dyDescent="0.25">
      <c r="A51" s="117" t="s">
        <v>388</v>
      </c>
      <c r="B51" s="117" t="s">
        <v>393</v>
      </c>
      <c r="C51" s="123">
        <v>0.16300000000000001</v>
      </c>
      <c r="D51" s="123">
        <v>0.16300000000000001</v>
      </c>
      <c r="E51" s="123">
        <v>0.16300000000000001</v>
      </c>
      <c r="F51" s="123">
        <v>0.16300000000000001</v>
      </c>
      <c r="G51" s="123">
        <v>0.16300000000000001</v>
      </c>
      <c r="H51" s="257"/>
      <c r="I51" s="257"/>
      <c r="J51" s="257"/>
      <c r="K51" s="257"/>
      <c r="L51" s="257"/>
      <c r="M51" s="257"/>
    </row>
    <row r="52" spans="1:13" x14ac:dyDescent="0.25">
      <c r="A52" s="10" t="s">
        <v>389</v>
      </c>
      <c r="B52" s="10" t="s">
        <v>393</v>
      </c>
      <c r="C52" s="110">
        <v>0.22900000000000001</v>
      </c>
      <c r="D52" s="110">
        <f t="shared" ref="D52:G55" si="0">$C52+J52</f>
        <v>0.27900000000000003</v>
      </c>
      <c r="E52" s="110">
        <f t="shared" si="0"/>
        <v>0.32900000000000001</v>
      </c>
      <c r="F52" s="110">
        <f t="shared" si="0"/>
        <v>0.42900000000000005</v>
      </c>
      <c r="G52" s="110">
        <f t="shared" si="0"/>
        <v>0.52900000000000003</v>
      </c>
      <c r="H52" s="257"/>
      <c r="I52" s="257"/>
      <c r="J52" s="257">
        <v>0.05</v>
      </c>
      <c r="K52" s="257">
        <v>0.1</v>
      </c>
      <c r="L52" s="257">
        <v>0.2</v>
      </c>
      <c r="M52" s="257">
        <v>0.3</v>
      </c>
    </row>
    <row r="53" spans="1:13" x14ac:dyDescent="0.25">
      <c r="A53" s="10" t="s">
        <v>390</v>
      </c>
      <c r="B53" s="10" t="s">
        <v>393</v>
      </c>
      <c r="C53" s="110">
        <v>0.22900000000000001</v>
      </c>
      <c r="D53" s="110">
        <f t="shared" si="0"/>
        <v>0.32900000000000001</v>
      </c>
      <c r="E53" s="110">
        <f t="shared" si="0"/>
        <v>0.42900000000000005</v>
      </c>
      <c r="F53" s="110">
        <f t="shared" si="0"/>
        <v>0.629</v>
      </c>
      <c r="G53" s="110">
        <f t="shared" si="0"/>
        <v>0.82899999999999996</v>
      </c>
      <c r="H53" s="257"/>
      <c r="I53" s="257"/>
      <c r="J53" s="257">
        <v>0.1</v>
      </c>
      <c r="K53" s="257">
        <v>0.2</v>
      </c>
      <c r="L53" s="257">
        <v>0.4</v>
      </c>
      <c r="M53" s="257">
        <v>0.6</v>
      </c>
    </row>
    <row r="54" spans="1:13" x14ac:dyDescent="0.25">
      <c r="A54" s="10" t="s">
        <v>391</v>
      </c>
      <c r="B54" s="10" t="s">
        <v>393</v>
      </c>
      <c r="C54" s="110">
        <v>0.22900000000000001</v>
      </c>
      <c r="D54" s="110">
        <f t="shared" si="0"/>
        <v>0.42900000000000005</v>
      </c>
      <c r="E54" s="110">
        <f t="shared" si="0"/>
        <v>0.629</v>
      </c>
      <c r="F54" s="110">
        <f t="shared" si="0"/>
        <v>1.0290000000000001</v>
      </c>
      <c r="G54" s="110">
        <f t="shared" si="0"/>
        <v>1.429</v>
      </c>
      <c r="H54" s="257"/>
      <c r="I54" s="257"/>
      <c r="J54" s="257">
        <v>0.2</v>
      </c>
      <c r="K54" s="257">
        <v>0.4</v>
      </c>
      <c r="L54" s="257">
        <v>0.8</v>
      </c>
      <c r="M54" s="257">
        <v>1.2</v>
      </c>
    </row>
    <row r="55" spans="1:13" x14ac:dyDescent="0.25">
      <c r="A55" s="10" t="s">
        <v>392</v>
      </c>
      <c r="B55" s="10" t="s">
        <v>393</v>
      </c>
      <c r="C55" s="110">
        <v>0.22900000000000001</v>
      </c>
      <c r="D55" s="110">
        <f t="shared" si="0"/>
        <v>0.47899999999999998</v>
      </c>
      <c r="E55" s="110">
        <f t="shared" si="0"/>
        <v>0.72899999999999998</v>
      </c>
      <c r="F55" s="110">
        <f t="shared" si="0"/>
        <v>1.2290000000000001</v>
      </c>
      <c r="G55" s="110">
        <f t="shared" si="0"/>
        <v>1.7290000000000001</v>
      </c>
      <c r="H55" s="257"/>
      <c r="I55" s="257"/>
      <c r="J55" s="257">
        <v>0.25</v>
      </c>
      <c r="K55" s="257">
        <v>0.5</v>
      </c>
      <c r="L55" s="257">
        <v>1</v>
      </c>
      <c r="M55" s="257">
        <v>1.5</v>
      </c>
    </row>
    <row r="56" spans="1:13" x14ac:dyDescent="0.25">
      <c r="A56" s="119" t="s">
        <v>622</v>
      </c>
      <c r="B56" s="120"/>
      <c r="C56" s="120"/>
      <c r="D56" s="120"/>
      <c r="E56" s="120"/>
      <c r="F56" s="120"/>
      <c r="G56" s="120"/>
      <c r="H56" s="257"/>
      <c r="I56" s="257"/>
      <c r="J56" s="257"/>
      <c r="K56" s="257"/>
      <c r="L56" s="257"/>
      <c r="M56" s="257"/>
    </row>
    <row r="57" spans="1:13" x14ac:dyDescent="0.25">
      <c r="A57" s="10" t="s">
        <v>623</v>
      </c>
      <c r="B57" s="10" t="s">
        <v>393</v>
      </c>
      <c r="C57" s="110">
        <v>0.14099999999999999</v>
      </c>
      <c r="D57" s="110">
        <v>0.14099999999999999</v>
      </c>
      <c r="E57" s="110">
        <v>0.14099999999999999</v>
      </c>
      <c r="F57" s="110">
        <v>0.14099999999999999</v>
      </c>
      <c r="G57" s="110">
        <v>0.14099999999999999</v>
      </c>
      <c r="H57" s="257"/>
      <c r="I57" s="257"/>
      <c r="J57" s="257"/>
      <c r="K57" s="257"/>
      <c r="L57" s="257"/>
      <c r="M57" s="257"/>
    </row>
    <row r="58" spans="1:13" x14ac:dyDescent="0.25">
      <c r="A58" s="10" t="s">
        <v>624</v>
      </c>
      <c r="B58" s="10" t="s">
        <v>393</v>
      </c>
      <c r="C58" s="110">
        <v>0.22900000000000001</v>
      </c>
      <c r="D58" s="110">
        <f t="shared" ref="D58:G61" si="1">$C58+J58</f>
        <v>0.27900000000000003</v>
      </c>
      <c r="E58" s="110">
        <f t="shared" si="1"/>
        <v>0.32900000000000001</v>
      </c>
      <c r="F58" s="110">
        <f t="shared" si="1"/>
        <v>0.42900000000000005</v>
      </c>
      <c r="G58" s="110">
        <f t="shared" si="1"/>
        <v>0.52900000000000003</v>
      </c>
      <c r="H58" s="257"/>
      <c r="I58" s="257"/>
      <c r="J58" s="257">
        <v>0.05</v>
      </c>
      <c r="K58" s="257">
        <v>0.1</v>
      </c>
      <c r="L58" s="257">
        <v>0.2</v>
      </c>
      <c r="M58" s="257">
        <v>0.3</v>
      </c>
    </row>
    <row r="59" spans="1:13" x14ac:dyDescent="0.25">
      <c r="A59" s="10" t="s">
        <v>625</v>
      </c>
      <c r="B59" s="10" t="s">
        <v>393</v>
      </c>
      <c r="C59" s="110">
        <v>0.22900000000000001</v>
      </c>
      <c r="D59" s="110">
        <f t="shared" si="1"/>
        <v>0.32900000000000001</v>
      </c>
      <c r="E59" s="110">
        <f t="shared" si="1"/>
        <v>0.42900000000000005</v>
      </c>
      <c r="F59" s="110">
        <f t="shared" si="1"/>
        <v>0.629</v>
      </c>
      <c r="G59" s="110">
        <f t="shared" si="1"/>
        <v>0.82899999999999996</v>
      </c>
      <c r="H59" s="257"/>
      <c r="I59" s="257"/>
      <c r="J59" s="257">
        <v>0.1</v>
      </c>
      <c r="K59" s="257">
        <v>0.2</v>
      </c>
      <c r="L59" s="257">
        <v>0.4</v>
      </c>
      <c r="M59" s="257">
        <v>0.6</v>
      </c>
    </row>
    <row r="60" spans="1:13" x14ac:dyDescent="0.25">
      <c r="A60" s="10" t="s">
        <v>626</v>
      </c>
      <c r="B60" s="10" t="s">
        <v>393</v>
      </c>
      <c r="C60" s="110">
        <v>0.22900000000000001</v>
      </c>
      <c r="D60" s="110">
        <f t="shared" si="1"/>
        <v>0.42900000000000005</v>
      </c>
      <c r="E60" s="110">
        <f t="shared" si="1"/>
        <v>0.629</v>
      </c>
      <c r="F60" s="110">
        <f t="shared" si="1"/>
        <v>1.0290000000000001</v>
      </c>
      <c r="G60" s="110">
        <f t="shared" si="1"/>
        <v>1.429</v>
      </c>
      <c r="H60" s="257"/>
      <c r="I60" s="257"/>
      <c r="J60" s="257">
        <v>0.2</v>
      </c>
      <c r="K60" s="257">
        <v>0.4</v>
      </c>
      <c r="L60" s="257">
        <v>0.8</v>
      </c>
      <c r="M60" s="257">
        <v>1.2</v>
      </c>
    </row>
    <row r="61" spans="1:13" x14ac:dyDescent="0.25">
      <c r="A61" s="10" t="s">
        <v>627</v>
      </c>
      <c r="B61" s="10" t="s">
        <v>393</v>
      </c>
      <c r="C61" s="110">
        <v>0.22900000000000001</v>
      </c>
      <c r="D61" s="110">
        <f t="shared" si="1"/>
        <v>0.47899999999999998</v>
      </c>
      <c r="E61" s="110">
        <f t="shared" si="1"/>
        <v>0.72899999999999998</v>
      </c>
      <c r="F61" s="110">
        <f t="shared" si="1"/>
        <v>1.2290000000000001</v>
      </c>
      <c r="G61" s="110">
        <f t="shared" si="1"/>
        <v>1.7290000000000001</v>
      </c>
      <c r="H61" s="257"/>
      <c r="I61" s="257"/>
      <c r="J61" s="257">
        <v>0.25</v>
      </c>
      <c r="K61" s="257">
        <v>0.5</v>
      </c>
      <c r="L61" s="257">
        <v>1</v>
      </c>
      <c r="M61" s="257">
        <v>1.5</v>
      </c>
    </row>
    <row r="62" spans="1:13" x14ac:dyDescent="0.25">
      <c r="A62" s="119" t="s">
        <v>628</v>
      </c>
      <c r="B62" s="120"/>
      <c r="C62" s="156"/>
      <c r="D62" s="156"/>
      <c r="E62" s="156"/>
      <c r="F62" s="156"/>
      <c r="G62" s="156"/>
      <c r="H62" s="257"/>
      <c r="I62" s="257"/>
      <c r="J62" s="257"/>
      <c r="K62" s="257"/>
      <c r="L62" s="257"/>
      <c r="M62" s="257"/>
    </row>
    <row r="63" spans="1:13" x14ac:dyDescent="0.25">
      <c r="A63" s="10" t="s">
        <v>629</v>
      </c>
      <c r="B63" s="10" t="s">
        <v>393</v>
      </c>
      <c r="C63" s="110">
        <v>3.9E-2</v>
      </c>
      <c r="D63" s="110">
        <v>3.9E-2</v>
      </c>
      <c r="E63" s="110">
        <v>3.9E-2</v>
      </c>
      <c r="F63" s="110">
        <v>3.9E-2</v>
      </c>
      <c r="G63" s="110">
        <v>3.9E-2</v>
      </c>
      <c r="H63" s="257"/>
      <c r="I63" s="257"/>
      <c r="J63" s="257"/>
      <c r="K63" s="257"/>
      <c r="L63" s="257"/>
      <c r="M63" s="257"/>
    </row>
    <row r="64" spans="1:13" x14ac:dyDescent="0.25">
      <c r="A64" s="10" t="s">
        <v>630</v>
      </c>
      <c r="B64" s="10" t="s">
        <v>393</v>
      </c>
      <c r="C64" s="110">
        <v>7.0000000000000007E-2</v>
      </c>
      <c r="D64" s="110">
        <f t="shared" ref="D64:G67" si="2">$C64+J64</f>
        <v>0.12000000000000001</v>
      </c>
      <c r="E64" s="110">
        <f t="shared" si="2"/>
        <v>0.17</v>
      </c>
      <c r="F64" s="110">
        <f t="shared" si="2"/>
        <v>0.27</v>
      </c>
      <c r="G64" s="110">
        <f t="shared" si="2"/>
        <v>0.37</v>
      </c>
      <c r="H64" s="257"/>
      <c r="I64" s="257"/>
      <c r="J64" s="257">
        <v>0.05</v>
      </c>
      <c r="K64" s="257">
        <v>0.1</v>
      </c>
      <c r="L64" s="257">
        <v>0.2</v>
      </c>
      <c r="M64" s="257">
        <v>0.3</v>
      </c>
    </row>
    <row r="65" spans="1:13" x14ac:dyDescent="0.25">
      <c r="A65" s="10" t="s">
        <v>631</v>
      </c>
      <c r="B65" s="10" t="s">
        <v>393</v>
      </c>
      <c r="C65" s="110">
        <v>7.0000000000000007E-2</v>
      </c>
      <c r="D65" s="110">
        <f t="shared" si="2"/>
        <v>0.17</v>
      </c>
      <c r="E65" s="110">
        <f t="shared" si="2"/>
        <v>0.27</v>
      </c>
      <c r="F65" s="110">
        <f t="shared" si="2"/>
        <v>0.47000000000000003</v>
      </c>
      <c r="G65" s="110">
        <f t="shared" si="2"/>
        <v>0.66999999999999993</v>
      </c>
      <c r="H65" s="257"/>
      <c r="I65" s="257"/>
      <c r="J65" s="257">
        <v>0.1</v>
      </c>
      <c r="K65" s="257">
        <v>0.2</v>
      </c>
      <c r="L65" s="257">
        <v>0.4</v>
      </c>
      <c r="M65" s="257">
        <v>0.6</v>
      </c>
    </row>
    <row r="66" spans="1:13" x14ac:dyDescent="0.25">
      <c r="A66" s="10" t="s">
        <v>632</v>
      </c>
      <c r="B66" s="10" t="s">
        <v>393</v>
      </c>
      <c r="C66" s="110">
        <v>7.0000000000000007E-2</v>
      </c>
      <c r="D66" s="110">
        <f t="shared" si="2"/>
        <v>0.27</v>
      </c>
      <c r="E66" s="110">
        <f t="shared" si="2"/>
        <v>0.47000000000000003</v>
      </c>
      <c r="F66" s="110">
        <f t="shared" si="2"/>
        <v>0.87000000000000011</v>
      </c>
      <c r="G66" s="110">
        <f t="shared" si="2"/>
        <v>1.27</v>
      </c>
      <c r="H66" s="257"/>
      <c r="I66" s="257"/>
      <c r="J66" s="257">
        <v>0.2</v>
      </c>
      <c r="K66" s="257">
        <v>0.4</v>
      </c>
      <c r="L66" s="257">
        <v>0.8</v>
      </c>
      <c r="M66" s="257">
        <v>1.2</v>
      </c>
    </row>
    <row r="67" spans="1:13" x14ac:dyDescent="0.25">
      <c r="A67" s="10" t="s">
        <v>633</v>
      </c>
      <c r="B67" s="10" t="s">
        <v>393</v>
      </c>
      <c r="C67" s="110">
        <v>7.0000000000000007E-2</v>
      </c>
      <c r="D67" s="110">
        <f t="shared" si="2"/>
        <v>0.32</v>
      </c>
      <c r="E67" s="110">
        <f t="shared" si="2"/>
        <v>0.57000000000000006</v>
      </c>
      <c r="F67" s="110">
        <f t="shared" si="2"/>
        <v>1.07</v>
      </c>
      <c r="G67" s="110">
        <f t="shared" si="2"/>
        <v>1.57</v>
      </c>
      <c r="H67" s="257"/>
      <c r="I67" s="257"/>
      <c r="J67" s="257">
        <v>0.25</v>
      </c>
      <c r="K67" s="257">
        <v>0.5</v>
      </c>
      <c r="L67" s="257">
        <v>1</v>
      </c>
      <c r="M67" s="257">
        <v>1.5</v>
      </c>
    </row>
    <row r="68" spans="1:13" x14ac:dyDescent="0.25">
      <c r="A68" s="115" t="s">
        <v>634</v>
      </c>
      <c r="B68" s="10"/>
      <c r="C68" s="10"/>
      <c r="D68" s="10"/>
      <c r="E68" s="10"/>
      <c r="F68" s="10"/>
      <c r="G68" s="10"/>
      <c r="H68" s="257"/>
      <c r="I68" s="257"/>
      <c r="J68" s="257"/>
      <c r="K68" s="257"/>
      <c r="L68" s="257"/>
      <c r="M68" s="257"/>
    </row>
    <row r="69" spans="1:13" x14ac:dyDescent="0.25">
      <c r="A69" s="117" t="s">
        <v>635</v>
      </c>
      <c r="B69" s="117" t="s">
        <v>393</v>
      </c>
      <c r="C69" s="123">
        <v>1.2E-2</v>
      </c>
      <c r="D69" s="123">
        <v>1.2E-2</v>
      </c>
      <c r="E69" s="123">
        <v>1.2E-2</v>
      </c>
      <c r="F69" s="123">
        <v>1.2E-2</v>
      </c>
      <c r="G69" s="123">
        <v>1.2E-2</v>
      </c>
      <c r="H69" s="257"/>
      <c r="I69" s="257"/>
      <c r="J69" s="257"/>
      <c r="K69" s="257"/>
      <c r="L69" s="257"/>
      <c r="M69" s="257"/>
    </row>
    <row r="70" spans="1:13" x14ac:dyDescent="0.25">
      <c r="A70" s="10" t="s">
        <v>636</v>
      </c>
      <c r="B70" s="10" t="s">
        <v>393</v>
      </c>
      <c r="C70" s="110">
        <v>2.3E-2</v>
      </c>
      <c r="D70" s="110">
        <f t="shared" ref="D70:G73" si="3">$C70+J70</f>
        <v>7.3000000000000009E-2</v>
      </c>
      <c r="E70" s="110">
        <f t="shared" si="3"/>
        <v>0.123</v>
      </c>
      <c r="F70" s="110">
        <f t="shared" si="3"/>
        <v>0.223</v>
      </c>
      <c r="G70" s="110">
        <f t="shared" si="3"/>
        <v>0.32300000000000001</v>
      </c>
      <c r="H70" s="257"/>
      <c r="I70" s="257"/>
      <c r="J70" s="257">
        <v>0.05</v>
      </c>
      <c r="K70" s="257">
        <v>0.1</v>
      </c>
      <c r="L70" s="257">
        <v>0.2</v>
      </c>
      <c r="M70" s="257">
        <v>0.3</v>
      </c>
    </row>
    <row r="71" spans="1:13" x14ac:dyDescent="0.25">
      <c r="A71" s="10" t="s">
        <v>637</v>
      </c>
      <c r="B71" s="10" t="s">
        <v>393</v>
      </c>
      <c r="C71" s="110">
        <v>2.3E-2</v>
      </c>
      <c r="D71" s="110">
        <f t="shared" si="3"/>
        <v>0.123</v>
      </c>
      <c r="E71" s="110">
        <f t="shared" si="3"/>
        <v>0.223</v>
      </c>
      <c r="F71" s="110">
        <f t="shared" si="3"/>
        <v>0.42300000000000004</v>
      </c>
      <c r="G71" s="110">
        <f t="shared" si="3"/>
        <v>0.623</v>
      </c>
      <c r="H71" s="257"/>
      <c r="I71" s="257"/>
      <c r="J71" s="257">
        <v>0.1</v>
      </c>
      <c r="K71" s="257">
        <v>0.2</v>
      </c>
      <c r="L71" s="257">
        <v>0.4</v>
      </c>
      <c r="M71" s="257">
        <v>0.6</v>
      </c>
    </row>
    <row r="72" spans="1:13" x14ac:dyDescent="0.25">
      <c r="A72" s="10" t="s">
        <v>638</v>
      </c>
      <c r="B72" s="10" t="s">
        <v>393</v>
      </c>
      <c r="C72" s="110">
        <v>2.3E-2</v>
      </c>
      <c r="D72" s="110">
        <f t="shared" si="3"/>
        <v>0.223</v>
      </c>
      <c r="E72" s="110">
        <f t="shared" si="3"/>
        <v>0.42300000000000004</v>
      </c>
      <c r="F72" s="110">
        <f t="shared" si="3"/>
        <v>0.82300000000000006</v>
      </c>
      <c r="G72" s="110">
        <f t="shared" si="3"/>
        <v>1.2229999999999999</v>
      </c>
      <c r="H72" s="257"/>
      <c r="I72" s="257"/>
      <c r="J72" s="257">
        <v>0.2</v>
      </c>
      <c r="K72" s="257">
        <v>0.4</v>
      </c>
      <c r="L72" s="257">
        <v>0.8</v>
      </c>
      <c r="M72" s="257">
        <v>1.2</v>
      </c>
    </row>
    <row r="73" spans="1:13" x14ac:dyDescent="0.25">
      <c r="A73" s="10" t="s">
        <v>639</v>
      </c>
      <c r="B73" s="10" t="s">
        <v>393</v>
      </c>
      <c r="C73" s="110">
        <v>2.3E-2</v>
      </c>
      <c r="D73" s="110">
        <f t="shared" si="3"/>
        <v>0.27300000000000002</v>
      </c>
      <c r="E73" s="110">
        <f t="shared" si="3"/>
        <v>0.52300000000000002</v>
      </c>
      <c r="F73" s="110">
        <f t="shared" si="3"/>
        <v>1.0229999999999999</v>
      </c>
      <c r="G73" s="110">
        <f t="shared" si="3"/>
        <v>1.5229999999999999</v>
      </c>
      <c r="H73" s="257"/>
      <c r="I73" s="257"/>
      <c r="J73" s="257">
        <v>0.25</v>
      </c>
      <c r="K73" s="257">
        <v>0.5</v>
      </c>
      <c r="L73" s="257">
        <v>1</v>
      </c>
      <c r="M73" s="257">
        <v>1.5</v>
      </c>
    </row>
    <row r="74" spans="1:13" x14ac:dyDescent="0.25">
      <c r="A74" s="119" t="s">
        <v>394</v>
      </c>
      <c r="B74" s="120"/>
      <c r="C74" s="120"/>
      <c r="D74" s="120"/>
      <c r="E74" s="120"/>
      <c r="F74" s="120"/>
      <c r="G74" s="120"/>
      <c r="H74" s="257"/>
      <c r="I74" s="257"/>
      <c r="J74" s="257"/>
      <c r="K74" s="257"/>
      <c r="L74" s="257"/>
      <c r="M74" s="257"/>
    </row>
    <row r="75" spans="1:13" x14ac:dyDescent="0.25">
      <c r="A75" s="10" t="s">
        <v>397</v>
      </c>
      <c r="B75" s="10" t="s">
        <v>393</v>
      </c>
      <c r="C75" s="110">
        <v>2.4E-2</v>
      </c>
      <c r="D75" s="110">
        <v>2.4E-2</v>
      </c>
      <c r="E75" s="110">
        <v>2.4E-2</v>
      </c>
      <c r="F75" s="110">
        <v>2.4E-2</v>
      </c>
      <c r="G75" s="110">
        <v>2.4E-2</v>
      </c>
      <c r="H75" s="257"/>
      <c r="I75" s="257"/>
      <c r="J75" s="257"/>
      <c r="K75" s="257"/>
      <c r="L75" s="257"/>
      <c r="M75" s="257"/>
    </row>
    <row r="76" spans="1:13" x14ac:dyDescent="0.25">
      <c r="A76" s="10" t="s">
        <v>398</v>
      </c>
      <c r="B76" s="10" t="s">
        <v>393</v>
      </c>
      <c r="C76" s="110">
        <v>3.6999999999999998E-2</v>
      </c>
      <c r="D76" s="110">
        <f t="shared" ref="D76:G79" si="4">$C76+J76</f>
        <v>8.6999999999999994E-2</v>
      </c>
      <c r="E76" s="110">
        <f t="shared" si="4"/>
        <v>0.13700000000000001</v>
      </c>
      <c r="F76" s="110">
        <f t="shared" si="4"/>
        <v>0.23700000000000002</v>
      </c>
      <c r="G76" s="110">
        <f t="shared" si="4"/>
        <v>0.33699999999999997</v>
      </c>
      <c r="H76" s="257"/>
      <c r="I76" s="257"/>
      <c r="J76" s="257">
        <v>0.05</v>
      </c>
      <c r="K76" s="257">
        <v>0.1</v>
      </c>
      <c r="L76" s="257">
        <v>0.2</v>
      </c>
      <c r="M76" s="257">
        <v>0.3</v>
      </c>
    </row>
    <row r="77" spans="1:13" x14ac:dyDescent="0.25">
      <c r="A77" s="10" t="s">
        <v>399</v>
      </c>
      <c r="B77" s="10" t="s">
        <v>393</v>
      </c>
      <c r="C77" s="110">
        <v>3.6999999999999998E-2</v>
      </c>
      <c r="D77" s="110">
        <f t="shared" si="4"/>
        <v>0.13700000000000001</v>
      </c>
      <c r="E77" s="110">
        <f t="shared" si="4"/>
        <v>0.23700000000000002</v>
      </c>
      <c r="F77" s="110">
        <f t="shared" si="4"/>
        <v>0.437</v>
      </c>
      <c r="G77" s="110">
        <f t="shared" si="4"/>
        <v>0.63700000000000001</v>
      </c>
      <c r="H77" s="257"/>
      <c r="I77" s="257"/>
      <c r="J77" s="257">
        <v>0.1</v>
      </c>
      <c r="K77" s="257">
        <v>0.2</v>
      </c>
      <c r="L77" s="257">
        <v>0.4</v>
      </c>
      <c r="M77" s="257">
        <v>0.6</v>
      </c>
    </row>
    <row r="78" spans="1:13" x14ac:dyDescent="0.25">
      <c r="A78" s="10" t="s">
        <v>400</v>
      </c>
      <c r="B78" s="10" t="s">
        <v>393</v>
      </c>
      <c r="C78" s="110">
        <v>3.6999999999999998E-2</v>
      </c>
      <c r="D78" s="110">
        <f t="shared" si="4"/>
        <v>0.23700000000000002</v>
      </c>
      <c r="E78" s="110">
        <f t="shared" si="4"/>
        <v>0.437</v>
      </c>
      <c r="F78" s="110">
        <f t="shared" si="4"/>
        <v>0.83700000000000008</v>
      </c>
      <c r="G78" s="110">
        <f t="shared" si="4"/>
        <v>1.2369999999999999</v>
      </c>
      <c r="H78" s="257"/>
      <c r="I78" s="257"/>
      <c r="J78" s="257">
        <v>0.2</v>
      </c>
      <c r="K78" s="257">
        <v>0.4</v>
      </c>
      <c r="L78" s="257">
        <v>0.8</v>
      </c>
      <c r="M78" s="257">
        <v>1.2</v>
      </c>
    </row>
    <row r="79" spans="1:13" ht="15.75" thickBot="1" x14ac:dyDescent="0.3">
      <c r="A79" s="112" t="s">
        <v>401</v>
      </c>
      <c r="B79" s="112" t="s">
        <v>393</v>
      </c>
      <c r="C79" s="111">
        <v>3.6999999999999998E-2</v>
      </c>
      <c r="D79" s="111">
        <f t="shared" si="4"/>
        <v>0.28699999999999998</v>
      </c>
      <c r="E79" s="111">
        <f t="shared" si="4"/>
        <v>0.53700000000000003</v>
      </c>
      <c r="F79" s="111">
        <f t="shared" si="4"/>
        <v>1.0369999999999999</v>
      </c>
      <c r="G79" s="111">
        <f t="shared" si="4"/>
        <v>1.5369999999999999</v>
      </c>
      <c r="H79" s="257"/>
      <c r="I79" s="257"/>
      <c r="J79" s="257">
        <v>0.25</v>
      </c>
      <c r="K79" s="257">
        <v>0.5</v>
      </c>
      <c r="L79" s="257">
        <v>1</v>
      </c>
      <c r="M79" s="257">
        <v>1.5</v>
      </c>
    </row>
    <row r="80" spans="1:13" ht="21" x14ac:dyDescent="0.35">
      <c r="A80" s="125" t="s">
        <v>240</v>
      </c>
      <c r="B80" s="10"/>
      <c r="C80" s="10"/>
      <c r="D80" s="10"/>
      <c r="E80" s="10"/>
      <c r="F80" s="10"/>
      <c r="G80" s="10"/>
      <c r="H80" s="257"/>
      <c r="I80" s="257"/>
      <c r="J80" s="257"/>
      <c r="K80" s="257"/>
      <c r="L80" s="257"/>
      <c r="M80" s="257"/>
    </row>
    <row r="81" spans="1:13" x14ac:dyDescent="0.25">
      <c r="A81" s="115" t="s">
        <v>640</v>
      </c>
      <c r="B81" s="10"/>
      <c r="C81" s="10"/>
      <c r="D81" s="10"/>
      <c r="E81" s="10"/>
      <c r="F81" s="10"/>
      <c r="G81" s="10"/>
      <c r="H81" s="257"/>
      <c r="I81" s="257"/>
      <c r="J81" s="257"/>
      <c r="K81" s="257"/>
      <c r="L81" s="257"/>
      <c r="M81" s="257"/>
    </row>
    <row r="82" spans="1:13" x14ac:dyDescent="0.25">
      <c r="A82" s="117" t="s">
        <v>641</v>
      </c>
      <c r="B82" s="117" t="s">
        <v>396</v>
      </c>
      <c r="C82" s="122">
        <v>0.1114</v>
      </c>
      <c r="D82" s="122">
        <v>0.1114</v>
      </c>
      <c r="E82" s="122">
        <v>0.1114</v>
      </c>
      <c r="F82" s="122">
        <v>0.1114</v>
      </c>
      <c r="G82" s="122">
        <v>0.1114</v>
      </c>
      <c r="H82" s="257"/>
      <c r="I82" s="257"/>
      <c r="J82" s="257"/>
      <c r="K82" s="257"/>
      <c r="L82" s="257"/>
      <c r="M82" s="257"/>
    </row>
    <row r="83" spans="1:13" x14ac:dyDescent="0.25">
      <c r="A83" s="10" t="s">
        <v>642</v>
      </c>
      <c r="B83" s="10" t="s">
        <v>396</v>
      </c>
      <c r="C83" s="110">
        <v>9.1999999999999998E-2</v>
      </c>
      <c r="D83" s="110">
        <v>9.1999999999999998E-2</v>
      </c>
      <c r="E83" s="110">
        <v>9.1999999999999998E-2</v>
      </c>
      <c r="F83" s="110">
        <v>9.1999999999999998E-2</v>
      </c>
      <c r="G83" s="110">
        <v>9.1999999999999998E-2</v>
      </c>
      <c r="H83" s="257"/>
      <c r="I83" s="257"/>
      <c r="J83" s="257"/>
      <c r="K83" s="257"/>
      <c r="L83" s="257"/>
      <c r="M83" s="257"/>
    </row>
    <row r="84" spans="1:13" x14ac:dyDescent="0.25">
      <c r="A84" s="10" t="s">
        <v>643</v>
      </c>
      <c r="B84" s="10" t="s">
        <v>396</v>
      </c>
      <c r="C84" s="110">
        <v>9.1999999999999998E-2</v>
      </c>
      <c r="D84" s="110">
        <v>9.1999999999999998E-2</v>
      </c>
      <c r="E84" s="110">
        <v>9.1999999999999998E-2</v>
      </c>
      <c r="F84" s="110">
        <v>9.1999999999999998E-2</v>
      </c>
      <c r="G84" s="110">
        <v>9.1999999999999998E-2</v>
      </c>
      <c r="H84" s="257"/>
      <c r="I84" s="257"/>
      <c r="J84" s="257"/>
      <c r="K84" s="257"/>
      <c r="L84" s="257"/>
      <c r="M84" s="257"/>
    </row>
    <row r="85" spans="1:13" x14ac:dyDescent="0.25">
      <c r="A85" s="10" t="s">
        <v>644</v>
      </c>
      <c r="B85" s="10" t="s">
        <v>396</v>
      </c>
      <c r="C85" s="110">
        <v>9.1999999999999998E-2</v>
      </c>
      <c r="D85" s="110">
        <v>9.1999999999999998E-2</v>
      </c>
      <c r="E85" s="110">
        <v>9.1999999999999998E-2</v>
      </c>
      <c r="F85" s="110">
        <v>9.1999999999999998E-2</v>
      </c>
      <c r="G85" s="110">
        <v>9.1999999999999998E-2</v>
      </c>
      <c r="H85" s="257"/>
      <c r="I85" s="257"/>
      <c r="J85" s="257"/>
      <c r="K85" s="257"/>
      <c r="L85" s="257"/>
      <c r="M85" s="257"/>
    </row>
    <row r="86" spans="1:13" x14ac:dyDescent="0.25">
      <c r="A86" s="10" t="s">
        <v>645</v>
      </c>
      <c r="B86" s="10" t="s">
        <v>396</v>
      </c>
      <c r="C86" s="110">
        <v>9.1999999999999998E-2</v>
      </c>
      <c r="D86" s="110">
        <v>9.1999999999999998E-2</v>
      </c>
      <c r="E86" s="110">
        <v>9.1999999999999998E-2</v>
      </c>
      <c r="F86" s="110">
        <v>9.1999999999999998E-2</v>
      </c>
      <c r="G86" s="110">
        <v>9.1999999999999998E-2</v>
      </c>
      <c r="H86" s="257"/>
      <c r="I86" s="257"/>
      <c r="J86" s="257"/>
      <c r="K86" s="257"/>
      <c r="L86" s="257"/>
      <c r="M86" s="257"/>
    </row>
    <row r="87" spans="1:13" x14ac:dyDescent="0.25">
      <c r="A87" s="119" t="s">
        <v>646</v>
      </c>
      <c r="B87" s="120"/>
      <c r="C87" s="120"/>
      <c r="D87" s="120"/>
      <c r="E87" s="120"/>
      <c r="F87" s="120"/>
      <c r="G87" s="120"/>
      <c r="H87" s="257"/>
      <c r="I87" s="257"/>
      <c r="J87" s="257"/>
      <c r="K87" s="257"/>
      <c r="L87" s="257"/>
      <c r="M87" s="257"/>
    </row>
    <row r="88" spans="1:13" x14ac:dyDescent="0.25">
      <c r="A88" s="10" t="s">
        <v>647</v>
      </c>
      <c r="B88" s="10" t="s">
        <v>396</v>
      </c>
      <c r="C88" s="114">
        <v>4.0599999999999997E-2</v>
      </c>
      <c r="D88" s="114">
        <v>4.0599999999999997E-2</v>
      </c>
      <c r="E88" s="114">
        <v>4.0599999999999997E-2</v>
      </c>
      <c r="F88" s="114">
        <v>4.0599999999999997E-2</v>
      </c>
      <c r="G88" s="114">
        <v>4.0599999999999997E-2</v>
      </c>
      <c r="H88" s="257"/>
      <c r="I88" s="257"/>
      <c r="J88" s="257"/>
      <c r="K88" s="257"/>
      <c r="L88" s="257"/>
      <c r="M88" s="257"/>
    </row>
    <row r="89" spans="1:13" x14ac:dyDescent="0.25">
      <c r="A89" s="10" t="s">
        <v>648</v>
      </c>
      <c r="B89" s="10" t="s">
        <v>396</v>
      </c>
      <c r="C89" s="110">
        <v>4.5999999999999999E-2</v>
      </c>
      <c r="D89" s="110">
        <v>4.5999999999999999E-2</v>
      </c>
      <c r="E89" s="110">
        <v>4.5999999999999999E-2</v>
      </c>
      <c r="F89" s="110">
        <v>4.5999999999999999E-2</v>
      </c>
      <c r="G89" s="110">
        <v>4.5999999999999999E-2</v>
      </c>
      <c r="H89" s="257"/>
      <c r="I89" s="257"/>
      <c r="J89" s="257"/>
      <c r="K89" s="257"/>
      <c r="L89" s="257"/>
      <c r="M89" s="257"/>
    </row>
    <row r="90" spans="1:13" x14ac:dyDescent="0.25">
      <c r="A90" s="10" t="s">
        <v>649</v>
      </c>
      <c r="B90" s="10" t="s">
        <v>396</v>
      </c>
      <c r="C90" s="110">
        <v>4.5999999999999999E-2</v>
      </c>
      <c r="D90" s="110">
        <v>4.5999999999999999E-2</v>
      </c>
      <c r="E90" s="110">
        <v>4.5999999999999999E-2</v>
      </c>
      <c r="F90" s="110">
        <v>4.5999999999999999E-2</v>
      </c>
      <c r="G90" s="110">
        <v>4.5999999999999999E-2</v>
      </c>
      <c r="H90" s="257"/>
      <c r="I90" s="257"/>
      <c r="J90" s="257"/>
      <c r="K90" s="257"/>
      <c r="L90" s="257"/>
      <c r="M90" s="257"/>
    </row>
    <row r="91" spans="1:13" x14ac:dyDescent="0.25">
      <c r="A91" s="10" t="s">
        <v>650</v>
      </c>
      <c r="B91" s="10" t="s">
        <v>396</v>
      </c>
      <c r="C91" s="110">
        <v>4.5999999999999999E-2</v>
      </c>
      <c r="D91" s="110">
        <v>4.5999999999999999E-2</v>
      </c>
      <c r="E91" s="110">
        <v>4.5999999999999999E-2</v>
      </c>
      <c r="F91" s="110">
        <v>4.5999999999999999E-2</v>
      </c>
      <c r="G91" s="110">
        <v>4.5999999999999999E-2</v>
      </c>
      <c r="H91" s="257"/>
      <c r="I91" s="257"/>
      <c r="J91" s="257"/>
      <c r="K91" s="257"/>
      <c r="L91" s="257"/>
      <c r="M91" s="257"/>
    </row>
    <row r="92" spans="1:13" x14ac:dyDescent="0.25">
      <c r="A92" s="10" t="s">
        <v>651</v>
      </c>
      <c r="B92" s="10" t="s">
        <v>396</v>
      </c>
      <c r="C92" s="110">
        <v>4.5999999999999999E-2</v>
      </c>
      <c r="D92" s="110">
        <v>4.5999999999999999E-2</v>
      </c>
      <c r="E92" s="110">
        <v>4.5999999999999999E-2</v>
      </c>
      <c r="F92" s="110">
        <v>4.5999999999999999E-2</v>
      </c>
      <c r="G92" s="110">
        <v>4.5999999999999999E-2</v>
      </c>
      <c r="H92" s="257"/>
      <c r="I92" s="257"/>
      <c r="J92" s="257"/>
      <c r="K92" s="257"/>
      <c r="L92" s="257"/>
      <c r="M92" s="257"/>
    </row>
    <row r="93" spans="1:13" x14ac:dyDescent="0.25">
      <c r="A93" s="115" t="s">
        <v>652</v>
      </c>
      <c r="B93" s="10"/>
      <c r="C93" s="10"/>
      <c r="D93" s="10"/>
      <c r="E93" s="10"/>
      <c r="F93" s="10"/>
      <c r="G93" s="10"/>
      <c r="H93" s="257"/>
      <c r="I93" s="257"/>
      <c r="J93" s="257"/>
      <c r="K93" s="257"/>
      <c r="L93" s="257"/>
      <c r="M93" s="257"/>
    </row>
    <row r="94" spans="1:13" x14ac:dyDescent="0.25">
      <c r="A94" s="117" t="s">
        <v>653</v>
      </c>
      <c r="B94" s="117" t="s">
        <v>396</v>
      </c>
      <c r="C94" s="122">
        <v>1.0800000000000001E-2</v>
      </c>
      <c r="D94" s="122">
        <v>1.0800000000000001E-2</v>
      </c>
      <c r="E94" s="122">
        <v>1.0800000000000001E-2</v>
      </c>
      <c r="F94" s="122">
        <v>1.0800000000000001E-2</v>
      </c>
      <c r="G94" s="122">
        <v>1.0800000000000001E-2</v>
      </c>
      <c r="H94" s="257"/>
      <c r="I94" s="257"/>
      <c r="J94" s="257"/>
      <c r="K94" s="257"/>
      <c r="L94" s="257"/>
      <c r="M94" s="257"/>
    </row>
    <row r="95" spans="1:13" x14ac:dyDescent="0.25">
      <c r="A95" s="10" t="s">
        <v>654</v>
      </c>
      <c r="B95" s="10" t="s">
        <v>396</v>
      </c>
      <c r="C95" s="110">
        <v>1.2E-2</v>
      </c>
      <c r="D95" s="110">
        <v>1.2E-2</v>
      </c>
      <c r="E95" s="110">
        <v>1.2E-2</v>
      </c>
      <c r="F95" s="110">
        <v>1.2E-2</v>
      </c>
      <c r="G95" s="110">
        <v>1.2E-2</v>
      </c>
      <c r="H95" s="257"/>
      <c r="I95" s="257"/>
      <c r="J95" s="257"/>
      <c r="K95" s="257"/>
      <c r="L95" s="257"/>
      <c r="M95" s="257"/>
    </row>
    <row r="96" spans="1:13" x14ac:dyDescent="0.25">
      <c r="A96" s="10" t="s">
        <v>655</v>
      </c>
      <c r="B96" s="10" t="s">
        <v>396</v>
      </c>
      <c r="C96" s="110">
        <v>1.2E-2</v>
      </c>
      <c r="D96" s="110">
        <v>1.2E-2</v>
      </c>
      <c r="E96" s="110">
        <v>1.2E-2</v>
      </c>
      <c r="F96" s="110">
        <v>1.2E-2</v>
      </c>
      <c r="G96" s="110">
        <v>1.2E-2</v>
      </c>
      <c r="H96" s="257"/>
      <c r="I96" s="257"/>
      <c r="J96" s="257"/>
      <c r="K96" s="257"/>
      <c r="L96" s="257"/>
      <c r="M96" s="257"/>
    </row>
    <row r="97" spans="1:13" x14ac:dyDescent="0.25">
      <c r="A97" s="10" t="s">
        <v>656</v>
      </c>
      <c r="B97" s="10" t="s">
        <v>396</v>
      </c>
      <c r="C97" s="110">
        <v>1.2E-2</v>
      </c>
      <c r="D97" s="110">
        <v>1.2E-2</v>
      </c>
      <c r="E97" s="110">
        <v>1.2E-2</v>
      </c>
      <c r="F97" s="110">
        <v>1.2E-2</v>
      </c>
      <c r="G97" s="110">
        <v>1.2E-2</v>
      </c>
      <c r="H97" s="257"/>
      <c r="I97" s="257"/>
      <c r="J97" s="257"/>
      <c r="K97" s="257"/>
      <c r="L97" s="257"/>
      <c r="M97" s="257"/>
    </row>
    <row r="98" spans="1:13" x14ac:dyDescent="0.25">
      <c r="A98" s="10" t="s">
        <v>657</v>
      </c>
      <c r="B98" s="10" t="s">
        <v>396</v>
      </c>
      <c r="C98" s="110">
        <v>1.2E-2</v>
      </c>
      <c r="D98" s="110">
        <v>1.2E-2</v>
      </c>
      <c r="E98" s="110">
        <v>1.2E-2</v>
      </c>
      <c r="F98" s="110">
        <v>1.2E-2</v>
      </c>
      <c r="G98" s="110">
        <v>1.2E-2</v>
      </c>
      <c r="H98" s="257"/>
      <c r="I98" s="257"/>
      <c r="J98" s="257"/>
      <c r="K98" s="257"/>
      <c r="L98" s="257"/>
      <c r="M98" s="257"/>
    </row>
    <row r="99" spans="1:13" x14ac:dyDescent="0.25">
      <c r="A99" s="119" t="s">
        <v>658</v>
      </c>
      <c r="B99" s="120"/>
      <c r="C99" s="120"/>
      <c r="D99" s="120"/>
      <c r="E99" s="120"/>
      <c r="F99" s="120"/>
      <c r="G99" s="120"/>
      <c r="H99" s="257"/>
      <c r="I99" s="257"/>
      <c r="J99" s="257"/>
      <c r="K99" s="257"/>
      <c r="L99" s="257"/>
      <c r="M99" s="257"/>
    </row>
    <row r="100" spans="1:13" s="105" customFormat="1" x14ac:dyDescent="0.25">
      <c r="A100" s="10" t="s">
        <v>659</v>
      </c>
      <c r="B100" s="10" t="s">
        <v>396</v>
      </c>
      <c r="C100" s="114">
        <v>1E-3</v>
      </c>
      <c r="D100" s="114">
        <v>1E-3</v>
      </c>
      <c r="E100" s="114">
        <v>1E-3</v>
      </c>
      <c r="F100" s="114">
        <v>1E-3</v>
      </c>
      <c r="G100" s="114">
        <v>1E-3</v>
      </c>
      <c r="H100" s="257"/>
      <c r="I100" s="257"/>
      <c r="J100" s="257"/>
      <c r="K100" s="257"/>
      <c r="L100" s="257"/>
      <c r="M100" s="257"/>
    </row>
    <row r="101" spans="1:13" x14ac:dyDescent="0.25">
      <c r="A101" s="10" t="s">
        <v>660</v>
      </c>
      <c r="B101" s="10" t="s">
        <v>396</v>
      </c>
      <c r="C101" s="110">
        <v>1E-3</v>
      </c>
      <c r="D101" s="110">
        <v>1E-3</v>
      </c>
      <c r="E101" s="110">
        <v>1E-3</v>
      </c>
      <c r="F101" s="110">
        <v>1E-3</v>
      </c>
      <c r="G101" s="110">
        <v>1E-3</v>
      </c>
      <c r="H101" s="257"/>
      <c r="I101" s="257"/>
      <c r="J101" s="257"/>
      <c r="K101" s="257"/>
      <c r="L101" s="257"/>
      <c r="M101" s="257"/>
    </row>
    <row r="102" spans="1:13" x14ac:dyDescent="0.25">
      <c r="A102" s="10" t="s">
        <v>661</v>
      </c>
      <c r="B102" s="10" t="s">
        <v>396</v>
      </c>
      <c r="C102" s="110">
        <v>1E-3</v>
      </c>
      <c r="D102" s="110">
        <v>1E-3</v>
      </c>
      <c r="E102" s="110">
        <v>1E-3</v>
      </c>
      <c r="F102" s="110">
        <v>1E-3</v>
      </c>
      <c r="G102" s="110">
        <v>1E-3</v>
      </c>
      <c r="H102" s="257"/>
      <c r="I102" s="257"/>
      <c r="J102" s="257"/>
      <c r="K102" s="257"/>
      <c r="L102" s="257"/>
      <c r="M102" s="257"/>
    </row>
    <row r="103" spans="1:13" x14ac:dyDescent="0.25">
      <c r="A103" s="10" t="s">
        <v>662</v>
      </c>
      <c r="B103" s="10" t="s">
        <v>396</v>
      </c>
      <c r="C103" s="110">
        <v>1E-3</v>
      </c>
      <c r="D103" s="110">
        <v>1E-3</v>
      </c>
      <c r="E103" s="110">
        <v>1E-3</v>
      </c>
      <c r="F103" s="110">
        <v>1E-3</v>
      </c>
      <c r="G103" s="110">
        <v>1E-3</v>
      </c>
      <c r="H103" s="257"/>
      <c r="I103" s="257"/>
      <c r="J103" s="257"/>
      <c r="K103" s="257"/>
      <c r="L103" s="257"/>
      <c r="M103" s="257"/>
    </row>
    <row r="104" spans="1:13" ht="15.75" thickBot="1" x14ac:dyDescent="0.3">
      <c r="A104" s="112" t="s">
        <v>663</v>
      </c>
      <c r="B104" s="112" t="s">
        <v>396</v>
      </c>
      <c r="C104" s="111">
        <v>1E-3</v>
      </c>
      <c r="D104" s="111">
        <v>1E-3</v>
      </c>
      <c r="E104" s="111">
        <v>1E-3</v>
      </c>
      <c r="F104" s="111">
        <v>1E-3</v>
      </c>
      <c r="G104" s="111">
        <v>1E-3</v>
      </c>
      <c r="H104" s="257"/>
      <c r="I104" s="257"/>
      <c r="J104" s="257"/>
      <c r="K104" s="257"/>
      <c r="L104" s="257"/>
      <c r="M104" s="257"/>
    </row>
    <row r="105" spans="1:13" ht="21" x14ac:dyDescent="0.35">
      <c r="A105" s="125" t="s">
        <v>402</v>
      </c>
      <c r="B105" s="10"/>
      <c r="C105" s="10"/>
      <c r="D105" s="10"/>
      <c r="E105" s="10"/>
      <c r="F105" s="10"/>
      <c r="G105" s="10"/>
      <c r="H105" s="257"/>
      <c r="I105" s="257"/>
      <c r="J105" s="257"/>
      <c r="K105" s="257"/>
      <c r="L105" s="257"/>
      <c r="M105" s="257"/>
    </row>
    <row r="106" spans="1:13" x14ac:dyDescent="0.25">
      <c r="A106" s="115" t="s">
        <v>405</v>
      </c>
      <c r="B106" s="10"/>
      <c r="C106" s="10"/>
      <c r="D106" s="10"/>
      <c r="E106" s="10"/>
      <c r="F106" s="10"/>
      <c r="G106" s="10"/>
      <c r="H106" s="257"/>
      <c r="I106" s="257"/>
      <c r="J106" s="257"/>
      <c r="K106" s="257"/>
      <c r="L106" s="257"/>
      <c r="M106" s="257"/>
    </row>
    <row r="107" spans="1:13" x14ac:dyDescent="0.25">
      <c r="A107" s="117" t="s">
        <v>403</v>
      </c>
      <c r="B107" s="117" t="s">
        <v>407</v>
      </c>
      <c r="C107" s="118">
        <v>0.45400000000000001</v>
      </c>
      <c r="D107" s="118">
        <v>0.45400000000000001</v>
      </c>
      <c r="E107" s="118">
        <v>0.45400000000000001</v>
      </c>
      <c r="F107" s="118">
        <v>0.45400000000000001</v>
      </c>
      <c r="G107" s="118">
        <v>0.45400000000000001</v>
      </c>
      <c r="H107" s="257"/>
      <c r="I107" s="257"/>
      <c r="J107" s="257"/>
      <c r="K107" s="257"/>
      <c r="L107" s="257"/>
      <c r="M107" s="257"/>
    </row>
    <row r="108" spans="1:13" x14ac:dyDescent="0.25">
      <c r="A108" s="10" t="s">
        <v>409</v>
      </c>
      <c r="B108" s="10" t="s">
        <v>407</v>
      </c>
      <c r="C108" s="113">
        <v>0.21</v>
      </c>
      <c r="D108" s="113">
        <v>0.21</v>
      </c>
      <c r="E108" s="113">
        <v>0.21</v>
      </c>
      <c r="F108" s="113">
        <v>0.21</v>
      </c>
      <c r="G108" s="113">
        <v>0.21</v>
      </c>
      <c r="H108" s="257"/>
      <c r="I108" s="257"/>
      <c r="J108" s="257"/>
      <c r="K108" s="257"/>
      <c r="L108" s="257"/>
      <c r="M108" s="257"/>
    </row>
    <row r="109" spans="1:13" x14ac:dyDescent="0.25">
      <c r="A109" s="10" t="s">
        <v>410</v>
      </c>
      <c r="B109" s="10" t="s">
        <v>407</v>
      </c>
      <c r="C109" s="113">
        <v>0.06</v>
      </c>
      <c r="D109" s="113">
        <v>0.06</v>
      </c>
      <c r="E109" s="113">
        <v>0.06</v>
      </c>
      <c r="F109" s="113">
        <v>0.06</v>
      </c>
      <c r="G109" s="113">
        <v>0.06</v>
      </c>
      <c r="H109" s="257"/>
      <c r="I109" s="257"/>
      <c r="J109" s="257"/>
      <c r="K109" s="257"/>
      <c r="L109" s="257"/>
      <c r="M109" s="257"/>
    </row>
    <row r="110" spans="1:13" x14ac:dyDescent="0.25">
      <c r="A110" s="10" t="s">
        <v>411</v>
      </c>
      <c r="B110" s="10" t="s">
        <v>407</v>
      </c>
      <c r="C110" s="113">
        <v>0.05</v>
      </c>
      <c r="D110" s="113">
        <v>0.05</v>
      </c>
      <c r="E110" s="113">
        <v>0.05</v>
      </c>
      <c r="F110" s="113">
        <v>0.05</v>
      </c>
      <c r="G110" s="113">
        <v>0.05</v>
      </c>
      <c r="H110" s="257"/>
      <c r="I110" s="257"/>
      <c r="J110" s="257"/>
      <c r="K110" s="257"/>
      <c r="L110" s="257"/>
      <c r="M110" s="257"/>
    </row>
    <row r="111" spans="1:13" x14ac:dyDescent="0.25">
      <c r="A111" s="10" t="s">
        <v>412</v>
      </c>
      <c r="B111" s="10" t="s">
        <v>407</v>
      </c>
      <c r="C111" s="113">
        <v>0.04</v>
      </c>
      <c r="D111" s="113">
        <v>0.04</v>
      </c>
      <c r="E111" s="113">
        <v>0.04</v>
      </c>
      <c r="F111" s="113">
        <v>0.04</v>
      </c>
      <c r="G111" s="113">
        <v>0.04</v>
      </c>
      <c r="H111" s="257"/>
      <c r="I111" s="257"/>
      <c r="J111" s="257"/>
      <c r="K111" s="257"/>
      <c r="L111" s="257"/>
      <c r="M111" s="257"/>
    </row>
    <row r="112" spans="1:13" x14ac:dyDescent="0.25">
      <c r="A112" s="119" t="s">
        <v>404</v>
      </c>
      <c r="B112" s="120"/>
      <c r="C112" s="121"/>
      <c r="D112" s="121"/>
      <c r="E112" s="121"/>
      <c r="F112" s="121"/>
      <c r="G112" s="121"/>
      <c r="H112" s="257"/>
      <c r="I112" s="257"/>
      <c r="J112" s="257"/>
      <c r="K112" s="257"/>
      <c r="L112" s="257"/>
      <c r="M112" s="257"/>
    </row>
    <row r="113" spans="1:13" x14ac:dyDescent="0.25">
      <c r="A113" s="10" t="s">
        <v>408</v>
      </c>
      <c r="B113" s="10" t="s">
        <v>406</v>
      </c>
      <c r="C113" s="113">
        <v>3.7013076393668278</v>
      </c>
      <c r="D113" s="113">
        <v>3.7013076393668278</v>
      </c>
      <c r="E113" s="113">
        <v>3.7013076393668278</v>
      </c>
      <c r="F113" s="113">
        <v>3.7013076393668278</v>
      </c>
      <c r="G113" s="113">
        <v>3.7013076393668278</v>
      </c>
      <c r="H113" s="257"/>
      <c r="I113" s="257"/>
      <c r="J113" s="257"/>
      <c r="K113" s="257"/>
      <c r="L113" s="257"/>
      <c r="M113" s="257"/>
    </row>
    <row r="114" spans="1:13" x14ac:dyDescent="0.25">
      <c r="A114" s="10" t="s">
        <v>413</v>
      </c>
      <c r="B114" s="10" t="s">
        <v>406</v>
      </c>
      <c r="C114" s="113">
        <v>3.7</v>
      </c>
      <c r="D114" s="113">
        <v>3.7</v>
      </c>
      <c r="E114" s="113">
        <v>3.7</v>
      </c>
      <c r="F114" s="113">
        <v>3.7</v>
      </c>
      <c r="G114" s="113">
        <v>3.7</v>
      </c>
      <c r="H114" s="257"/>
      <c r="I114" s="257"/>
      <c r="J114" s="257"/>
      <c r="K114" s="257"/>
      <c r="L114" s="257"/>
      <c r="M114" s="257"/>
    </row>
    <row r="115" spans="1:13" x14ac:dyDescent="0.25">
      <c r="A115" s="10" t="s">
        <v>414</v>
      </c>
      <c r="B115" s="10" t="s">
        <v>406</v>
      </c>
      <c r="C115" s="113">
        <v>37</v>
      </c>
      <c r="D115" s="113">
        <v>37</v>
      </c>
      <c r="E115" s="113">
        <v>37</v>
      </c>
      <c r="F115" s="113">
        <v>37</v>
      </c>
      <c r="G115" s="113">
        <v>37</v>
      </c>
      <c r="H115" s="257"/>
      <c r="I115" s="257"/>
      <c r="J115" s="257"/>
      <c r="K115" s="257"/>
      <c r="L115" s="257"/>
      <c r="M115" s="257"/>
    </row>
    <row r="116" spans="1:13" x14ac:dyDescent="0.25">
      <c r="A116" s="10" t="s">
        <v>415</v>
      </c>
      <c r="B116" s="10" t="s">
        <v>406</v>
      </c>
      <c r="C116" s="113">
        <v>92.5</v>
      </c>
      <c r="D116" s="113">
        <v>92.5</v>
      </c>
      <c r="E116" s="113">
        <v>92.5</v>
      </c>
      <c r="F116" s="113">
        <v>92.5</v>
      </c>
      <c r="G116" s="113">
        <v>92.5</v>
      </c>
      <c r="H116" s="257"/>
      <c r="I116" s="257"/>
      <c r="J116" s="257"/>
      <c r="K116" s="257"/>
      <c r="L116" s="257"/>
      <c r="M116" s="257"/>
    </row>
    <row r="117" spans="1:13" x14ac:dyDescent="0.25">
      <c r="A117" s="10" t="s">
        <v>416</v>
      </c>
      <c r="B117" s="10" t="s">
        <v>406</v>
      </c>
      <c r="C117" s="113">
        <v>148.1</v>
      </c>
      <c r="D117" s="113">
        <v>148.1</v>
      </c>
      <c r="E117" s="113">
        <v>148.1</v>
      </c>
      <c r="F117" s="113">
        <v>148.1</v>
      </c>
      <c r="G117" s="113">
        <v>148.1</v>
      </c>
      <c r="H117" s="257"/>
      <c r="I117" s="257"/>
      <c r="J117" s="257"/>
      <c r="K117" s="257"/>
      <c r="L117" s="257"/>
      <c r="M117" s="257"/>
    </row>
    <row r="118" spans="1:13" x14ac:dyDescent="0.25">
      <c r="A118" s="119" t="s">
        <v>417</v>
      </c>
      <c r="B118" s="120"/>
      <c r="C118" s="120"/>
      <c r="D118" s="120"/>
      <c r="E118" s="120"/>
      <c r="F118" s="120"/>
      <c r="G118" s="120"/>
      <c r="H118" s="257"/>
      <c r="I118" s="257"/>
      <c r="J118" s="257"/>
      <c r="K118" s="257"/>
      <c r="L118" s="257"/>
      <c r="M118" s="257"/>
    </row>
    <row r="119" spans="1:13" x14ac:dyDescent="0.25">
      <c r="A119" s="117" t="s">
        <v>418</v>
      </c>
      <c r="B119" s="117" t="s">
        <v>419</v>
      </c>
      <c r="C119" s="123" t="s">
        <v>420</v>
      </c>
      <c r="D119" s="123" t="s">
        <v>420</v>
      </c>
      <c r="E119" s="123" t="s">
        <v>420</v>
      </c>
      <c r="F119" s="123" t="s">
        <v>420</v>
      </c>
      <c r="G119" s="123" t="s">
        <v>420</v>
      </c>
      <c r="H119" s="257"/>
      <c r="I119" s="257"/>
      <c r="J119" s="257"/>
      <c r="K119" s="257"/>
      <c r="L119" s="257"/>
      <c r="M119" s="257"/>
    </row>
    <row r="120" spans="1:13" x14ac:dyDescent="0.25">
      <c r="A120" s="257"/>
      <c r="H120" s="257"/>
      <c r="I120" s="257"/>
      <c r="J120" s="257"/>
      <c r="K120" s="257"/>
      <c r="L120" s="257"/>
      <c r="M120" s="257"/>
    </row>
    <row r="121" spans="1:13" x14ac:dyDescent="0.25">
      <c r="A121" s="107"/>
      <c r="B121" s="107"/>
      <c r="C121" s="124"/>
      <c r="D121" s="124"/>
      <c r="E121" s="124"/>
      <c r="F121" s="124"/>
      <c r="G121" s="124"/>
      <c r="H121" s="257"/>
      <c r="I121" s="257"/>
      <c r="J121" s="257"/>
      <c r="K121" s="257"/>
      <c r="L121" s="257"/>
      <c r="M121" s="257"/>
    </row>
    <row r="122" spans="1:13" x14ac:dyDescent="0.25">
      <c r="A122" s="257"/>
      <c r="H122" s="257"/>
      <c r="I122" s="257"/>
      <c r="J122" s="257"/>
      <c r="K122" s="257"/>
      <c r="L122" s="257"/>
      <c r="M122" s="257"/>
    </row>
    <row r="123" spans="1:13" ht="21" x14ac:dyDescent="0.35">
      <c r="A123" s="129" t="s">
        <v>664</v>
      </c>
      <c r="H123" s="257"/>
      <c r="I123" s="257"/>
      <c r="J123" s="257"/>
      <c r="K123" s="257"/>
      <c r="L123" s="257"/>
      <c r="M123" s="257"/>
    </row>
    <row r="124" spans="1:13" ht="15.75" thickBot="1" x14ac:dyDescent="0.3">
      <c r="A124" s="103" t="s">
        <v>421</v>
      </c>
      <c r="H124" s="257"/>
      <c r="I124" s="257"/>
      <c r="J124" s="257"/>
      <c r="K124" s="257"/>
      <c r="L124" s="257"/>
      <c r="M124" s="257"/>
    </row>
    <row r="125" spans="1:13" x14ac:dyDescent="0.25">
      <c r="A125" s="157" t="s">
        <v>422</v>
      </c>
      <c r="B125" s="116"/>
      <c r="C125" s="116"/>
      <c r="D125" s="116"/>
      <c r="E125" s="116"/>
      <c r="F125" s="116"/>
      <c r="G125" s="116"/>
      <c r="H125" s="257"/>
      <c r="I125" s="257"/>
      <c r="J125" s="257"/>
      <c r="K125" s="257"/>
      <c r="L125" s="257"/>
      <c r="M125" s="257"/>
    </row>
    <row r="126" spans="1:13" x14ac:dyDescent="0.25">
      <c r="A126" s="10" t="s">
        <v>425</v>
      </c>
      <c r="B126" s="10" t="s">
        <v>424</v>
      </c>
      <c r="C126" s="133">
        <v>0</v>
      </c>
      <c r="D126" s="133">
        <v>0</v>
      </c>
      <c r="E126" s="133">
        <v>0</v>
      </c>
      <c r="F126" s="133">
        <v>0</v>
      </c>
      <c r="G126" s="133">
        <v>0</v>
      </c>
      <c r="H126" s="257"/>
      <c r="I126" s="257"/>
      <c r="J126" s="257"/>
      <c r="K126" s="257"/>
      <c r="L126" s="257"/>
      <c r="M126" s="257"/>
    </row>
    <row r="127" spans="1:13" ht="15.75" thickBot="1" x14ac:dyDescent="0.3">
      <c r="A127" s="112" t="s">
        <v>426</v>
      </c>
      <c r="B127" s="112" t="s">
        <v>424</v>
      </c>
      <c r="C127" s="134">
        <v>0</v>
      </c>
      <c r="D127" s="134">
        <v>0</v>
      </c>
      <c r="E127" s="134">
        <v>0</v>
      </c>
      <c r="F127" s="134">
        <v>0</v>
      </c>
      <c r="G127" s="134">
        <v>0</v>
      </c>
      <c r="H127" s="257"/>
      <c r="I127" s="257"/>
      <c r="J127" s="257"/>
      <c r="K127" s="257"/>
      <c r="L127" s="257"/>
      <c r="M127" s="257"/>
    </row>
    <row r="128" spans="1:13" x14ac:dyDescent="0.25">
      <c r="A128" s="251" t="s">
        <v>423</v>
      </c>
      <c r="H128" s="257"/>
      <c r="I128" s="257"/>
      <c r="J128" s="257"/>
      <c r="K128" s="257"/>
      <c r="L128" s="257"/>
      <c r="M128" s="257"/>
    </row>
    <row r="129" spans="1:13" x14ac:dyDescent="0.25">
      <c r="A129" s="257" t="s">
        <v>427</v>
      </c>
      <c r="B129" s="257" t="s">
        <v>424</v>
      </c>
      <c r="C129" s="132">
        <v>0</v>
      </c>
      <c r="D129" s="132">
        <v>0</v>
      </c>
      <c r="E129" s="132">
        <v>0</v>
      </c>
      <c r="F129" s="132">
        <v>0</v>
      </c>
      <c r="G129" s="132">
        <v>0</v>
      </c>
      <c r="H129" s="257"/>
      <c r="I129" s="257"/>
      <c r="J129" s="257"/>
      <c r="K129" s="257"/>
      <c r="L129" s="257"/>
      <c r="M129" s="257"/>
    </row>
    <row r="130" spans="1:13" x14ac:dyDescent="0.25">
      <c r="A130" s="257" t="s">
        <v>428</v>
      </c>
      <c r="B130" s="257" t="s">
        <v>424</v>
      </c>
      <c r="C130" s="132">
        <v>0</v>
      </c>
      <c r="D130" s="132">
        <v>0</v>
      </c>
      <c r="E130" s="132">
        <v>0</v>
      </c>
      <c r="F130" s="132">
        <v>0</v>
      </c>
      <c r="G130" s="132">
        <v>0</v>
      </c>
      <c r="H130" s="257"/>
      <c r="I130" s="257"/>
      <c r="J130" s="257"/>
      <c r="K130" s="257"/>
      <c r="L130" s="257"/>
      <c r="M130" s="257"/>
    </row>
    <row r="131" spans="1:13" x14ac:dyDescent="0.25">
      <c r="A131" s="257" t="s">
        <v>429</v>
      </c>
      <c r="B131" s="257" t="s">
        <v>424</v>
      </c>
      <c r="C131" s="132">
        <v>0</v>
      </c>
      <c r="D131" s="132">
        <v>0</v>
      </c>
      <c r="E131" s="132">
        <v>0</v>
      </c>
      <c r="F131" s="132">
        <v>0</v>
      </c>
      <c r="G131" s="132">
        <v>0</v>
      </c>
      <c r="H131" s="257"/>
      <c r="I131" s="257"/>
      <c r="J131" s="257"/>
      <c r="K131" s="257"/>
      <c r="L131" s="257"/>
      <c r="M131" s="257"/>
    </row>
    <row r="132" spans="1:13" x14ac:dyDescent="0.25">
      <c r="A132" s="257" t="s">
        <v>430</v>
      </c>
      <c r="B132" s="257" t="s">
        <v>424</v>
      </c>
      <c r="C132" s="132">
        <v>0</v>
      </c>
      <c r="D132" s="132">
        <v>0</v>
      </c>
      <c r="E132" s="132">
        <v>0</v>
      </c>
      <c r="F132" s="132">
        <v>0</v>
      </c>
      <c r="G132" s="132">
        <v>0</v>
      </c>
      <c r="H132" s="257"/>
      <c r="I132" s="257"/>
      <c r="J132" s="257"/>
      <c r="K132" s="257"/>
      <c r="L132" s="257"/>
      <c r="M132" s="257"/>
    </row>
    <row r="133" spans="1:13" x14ac:dyDescent="0.25">
      <c r="A133" s="257"/>
      <c r="C133" s="132"/>
      <c r="D133" s="132"/>
      <c r="E133" s="132"/>
      <c r="F133" s="132"/>
      <c r="G133" s="132"/>
      <c r="H133" s="257"/>
      <c r="I133" s="257"/>
      <c r="J133" s="257"/>
      <c r="K133" s="257"/>
      <c r="L133" s="257"/>
      <c r="M133" s="257"/>
    </row>
    <row r="134" spans="1:13" x14ac:dyDescent="0.25">
      <c r="A134" s="103" t="s">
        <v>665</v>
      </c>
      <c r="C134" s="132"/>
      <c r="D134" s="132"/>
      <c r="E134" s="132"/>
      <c r="F134" s="132"/>
      <c r="G134" s="132"/>
      <c r="H134" s="257"/>
      <c r="I134" s="257"/>
      <c r="J134" s="257"/>
      <c r="K134" s="257"/>
      <c r="L134" s="257"/>
      <c r="M134" s="257"/>
    </row>
    <row r="135" spans="1:13" x14ac:dyDescent="0.25">
      <c r="A135" s="251" t="s">
        <v>666</v>
      </c>
      <c r="C135" s="132"/>
      <c r="D135" s="132"/>
      <c r="E135" s="132"/>
      <c r="F135" s="132"/>
      <c r="G135" s="132"/>
      <c r="H135" s="257"/>
      <c r="I135" s="257"/>
      <c r="J135" s="257"/>
      <c r="K135" s="257"/>
      <c r="L135" s="257"/>
      <c r="M135" s="257"/>
    </row>
    <row r="136" spans="1:13" x14ac:dyDescent="0.25">
      <c r="A136" s="257" t="s">
        <v>667</v>
      </c>
      <c r="B136" s="257" t="s">
        <v>668</v>
      </c>
      <c r="C136" s="7">
        <v>0</v>
      </c>
      <c r="D136" s="7">
        <v>0</v>
      </c>
      <c r="E136" s="7">
        <v>0</v>
      </c>
      <c r="F136" s="7">
        <v>0</v>
      </c>
      <c r="G136" s="7">
        <v>0</v>
      </c>
      <c r="H136" s="257"/>
      <c r="I136" s="257"/>
      <c r="J136" s="257"/>
      <c r="K136" s="257"/>
      <c r="L136" s="257"/>
      <c r="M136" s="257"/>
    </row>
    <row r="137" spans="1:13" x14ac:dyDescent="0.25">
      <c r="A137" s="257" t="s">
        <v>669</v>
      </c>
      <c r="B137" s="257" t="s">
        <v>668</v>
      </c>
      <c r="C137" s="7">
        <v>0</v>
      </c>
      <c r="D137" s="7">
        <v>0</v>
      </c>
      <c r="E137" s="7">
        <v>0</v>
      </c>
      <c r="F137" s="7">
        <v>0</v>
      </c>
      <c r="G137" s="7">
        <v>0</v>
      </c>
      <c r="H137" s="257"/>
      <c r="I137" s="257"/>
      <c r="J137" s="257"/>
      <c r="K137" s="257"/>
      <c r="L137" s="257"/>
      <c r="M137" s="257"/>
    </row>
    <row r="138" spans="1:13" x14ac:dyDescent="0.25">
      <c r="A138" s="257" t="s">
        <v>670</v>
      </c>
      <c r="B138" s="257" t="s">
        <v>668</v>
      </c>
      <c r="C138" s="7">
        <v>0</v>
      </c>
      <c r="D138" s="7">
        <v>0</v>
      </c>
      <c r="E138" s="7">
        <v>0</v>
      </c>
      <c r="F138" s="7">
        <v>0</v>
      </c>
      <c r="G138" s="7">
        <v>0</v>
      </c>
      <c r="H138" s="257"/>
      <c r="I138" s="257"/>
      <c r="J138" s="257"/>
      <c r="K138" s="257"/>
      <c r="L138" s="257"/>
      <c r="M138" s="257"/>
    </row>
    <row r="139" spans="1:13" x14ac:dyDescent="0.25">
      <c r="A139" s="257" t="s">
        <v>671</v>
      </c>
      <c r="B139" s="257" t="s">
        <v>668</v>
      </c>
      <c r="C139" s="7">
        <v>0</v>
      </c>
      <c r="D139" s="7">
        <v>0</v>
      </c>
      <c r="E139" s="7">
        <v>0</v>
      </c>
      <c r="F139" s="7">
        <v>0</v>
      </c>
      <c r="G139" s="7">
        <v>0</v>
      </c>
      <c r="H139" s="257"/>
      <c r="I139" s="257"/>
      <c r="J139" s="257"/>
      <c r="K139" s="257"/>
      <c r="L139" s="257"/>
      <c r="M139" s="257"/>
    </row>
    <row r="140" spans="1:13" x14ac:dyDescent="0.25">
      <c r="A140" s="257" t="s">
        <v>672</v>
      </c>
      <c r="B140" s="257" t="s">
        <v>668</v>
      </c>
      <c r="C140" s="7">
        <v>0</v>
      </c>
      <c r="D140" s="7">
        <v>0</v>
      </c>
      <c r="E140" s="7">
        <v>0</v>
      </c>
      <c r="F140" s="7">
        <v>0</v>
      </c>
      <c r="G140" s="7">
        <v>0</v>
      </c>
      <c r="H140" s="257"/>
      <c r="I140" s="257"/>
      <c r="J140" s="257"/>
      <c r="K140" s="257"/>
      <c r="L140" s="257"/>
      <c r="M140" s="257"/>
    </row>
    <row r="141" spans="1:13" x14ac:dyDescent="0.25">
      <c r="A141" s="257"/>
      <c r="H141" s="257"/>
      <c r="I141" s="257"/>
      <c r="J141" s="257"/>
      <c r="K141" s="257"/>
      <c r="L141" s="257"/>
      <c r="M141" s="257"/>
    </row>
    <row r="142" spans="1:13" x14ac:dyDescent="0.25">
      <c r="A142" s="107"/>
      <c r="B142" s="107"/>
      <c r="C142" s="124"/>
      <c r="D142" s="124"/>
      <c r="E142" s="124"/>
      <c r="F142" s="124"/>
      <c r="G142" s="124"/>
      <c r="H142" s="257"/>
      <c r="I142" s="257"/>
      <c r="J142" s="257"/>
      <c r="K142" s="257"/>
      <c r="L142" s="257"/>
      <c r="M142" s="257"/>
    </row>
    <row r="143" spans="1:13" x14ac:dyDescent="0.25">
      <c r="A143" s="257"/>
      <c r="H143" s="257"/>
      <c r="I143" s="257"/>
      <c r="J143" s="257"/>
      <c r="K143" s="257"/>
      <c r="L143" s="257"/>
      <c r="M143" s="257"/>
    </row>
    <row r="144" spans="1:13" ht="21" x14ac:dyDescent="0.35">
      <c r="A144" s="129" t="s">
        <v>324</v>
      </c>
      <c r="H144" s="257"/>
      <c r="I144" s="257"/>
      <c r="J144" s="257"/>
      <c r="K144" s="257"/>
      <c r="L144" s="257"/>
      <c r="M144" s="257"/>
    </row>
    <row r="145" spans="1:13" x14ac:dyDescent="0.25">
      <c r="A145" s="251" t="s">
        <v>673</v>
      </c>
      <c r="H145" s="257"/>
      <c r="I145" s="257"/>
      <c r="J145" s="257"/>
      <c r="K145" s="257"/>
      <c r="L145" s="257"/>
      <c r="M145" s="257"/>
    </row>
    <row r="146" spans="1:13" x14ac:dyDescent="0.25">
      <c r="A146" s="253" t="s">
        <v>674</v>
      </c>
      <c r="B146" s="257" t="s">
        <v>675</v>
      </c>
      <c r="C146" s="249" t="s">
        <v>351</v>
      </c>
      <c r="D146" s="249" t="s">
        <v>351</v>
      </c>
      <c r="E146" s="249" t="s">
        <v>351</v>
      </c>
      <c r="F146" s="249" t="s">
        <v>351</v>
      </c>
      <c r="G146" s="249" t="s">
        <v>351</v>
      </c>
      <c r="H146" s="257"/>
      <c r="I146" s="257"/>
      <c r="J146" s="257"/>
      <c r="K146" s="257"/>
      <c r="L146" s="257"/>
      <c r="M146" s="257"/>
    </row>
    <row r="147" spans="1:13" x14ac:dyDescent="0.25">
      <c r="A147" s="253" t="s">
        <v>676</v>
      </c>
      <c r="B147" s="257" t="s">
        <v>675</v>
      </c>
      <c r="C147" s="249" t="s">
        <v>677</v>
      </c>
      <c r="D147" s="249" t="s">
        <v>677</v>
      </c>
      <c r="E147" s="249" t="s">
        <v>677</v>
      </c>
      <c r="F147" s="249" t="s">
        <v>677</v>
      </c>
      <c r="G147" s="249" t="s">
        <v>677</v>
      </c>
      <c r="H147" s="257"/>
      <c r="I147" s="257"/>
      <c r="J147" s="257"/>
      <c r="K147" s="257"/>
      <c r="L147" s="257"/>
      <c r="M147" s="257"/>
    </row>
    <row r="148" spans="1:13" x14ac:dyDescent="0.25">
      <c r="A148" s="253" t="s">
        <v>678</v>
      </c>
      <c r="B148" s="257" t="s">
        <v>675</v>
      </c>
      <c r="C148" s="249" t="s">
        <v>679</v>
      </c>
      <c r="D148" s="249" t="s">
        <v>679</v>
      </c>
      <c r="E148" s="249" t="s">
        <v>679</v>
      </c>
      <c r="F148" s="249" t="s">
        <v>679</v>
      </c>
      <c r="G148" s="249" t="s">
        <v>1364</v>
      </c>
      <c r="H148" s="257"/>
      <c r="I148" s="257"/>
      <c r="J148" s="257"/>
      <c r="K148" s="257"/>
      <c r="L148" s="257"/>
      <c r="M148" s="257"/>
    </row>
    <row r="149" spans="1:13" x14ac:dyDescent="0.25">
      <c r="A149" s="253" t="s">
        <v>680</v>
      </c>
      <c r="B149" s="257" t="s">
        <v>675</v>
      </c>
      <c r="C149" s="249" t="s">
        <v>681</v>
      </c>
      <c r="D149" s="249" t="s">
        <v>681</v>
      </c>
      <c r="E149" s="249" t="s">
        <v>681</v>
      </c>
      <c r="F149" s="249" t="s">
        <v>681</v>
      </c>
      <c r="G149" s="249" t="s">
        <v>679</v>
      </c>
      <c r="H149" s="257"/>
      <c r="I149" s="257"/>
      <c r="J149" s="257"/>
      <c r="K149" s="257"/>
      <c r="L149" s="257"/>
      <c r="M149" s="257"/>
    </row>
    <row r="150" spans="1:13" x14ac:dyDescent="0.25">
      <c r="A150" s="253"/>
      <c r="G150" s="249" t="s">
        <v>681</v>
      </c>
      <c r="H150" s="257"/>
      <c r="I150" s="257"/>
      <c r="J150" s="257"/>
      <c r="K150" s="257"/>
      <c r="L150" s="257"/>
      <c r="M150" s="257"/>
    </row>
    <row r="151" spans="1:13" x14ac:dyDescent="0.25">
      <c r="A151" s="251" t="s">
        <v>453</v>
      </c>
      <c r="H151" s="257"/>
      <c r="I151" s="257"/>
      <c r="J151" s="257"/>
      <c r="K151" s="257"/>
      <c r="L151" s="257"/>
      <c r="M151" s="257"/>
    </row>
    <row r="152" spans="1:13" x14ac:dyDescent="0.25">
      <c r="A152" s="257" t="s">
        <v>431</v>
      </c>
      <c r="B152" s="257" t="s">
        <v>419</v>
      </c>
      <c r="C152" s="110" t="s">
        <v>420</v>
      </c>
      <c r="D152" s="110" t="s">
        <v>420</v>
      </c>
      <c r="E152" s="110" t="s">
        <v>420</v>
      </c>
      <c r="F152" s="110" t="s">
        <v>420</v>
      </c>
      <c r="G152" s="110" t="s">
        <v>420</v>
      </c>
      <c r="H152" s="257"/>
      <c r="I152" s="257"/>
      <c r="J152" s="257"/>
      <c r="K152" s="257"/>
      <c r="L152" s="257"/>
      <c r="M152" s="257"/>
    </row>
    <row r="153" spans="1:13" x14ac:dyDescent="0.25">
      <c r="A153" s="257" t="s">
        <v>432</v>
      </c>
      <c r="B153" s="257" t="s">
        <v>433</v>
      </c>
      <c r="C153" s="249" t="s">
        <v>434</v>
      </c>
      <c r="D153" s="249" t="s">
        <v>434</v>
      </c>
      <c r="E153" s="249" t="s">
        <v>434</v>
      </c>
      <c r="F153" s="249" t="s">
        <v>434</v>
      </c>
      <c r="G153" s="249" t="s">
        <v>434</v>
      </c>
      <c r="H153" s="257"/>
      <c r="I153" s="257"/>
      <c r="J153" s="257"/>
      <c r="K153" s="257"/>
      <c r="L153" s="257"/>
      <c r="M153" s="257"/>
    </row>
    <row r="154" spans="1:13" x14ac:dyDescent="0.25">
      <c r="A154" s="257"/>
      <c r="H154" s="257"/>
      <c r="I154" s="257"/>
      <c r="J154" s="257"/>
      <c r="K154" s="257"/>
      <c r="L154" s="257"/>
      <c r="M154" s="257"/>
    </row>
    <row r="155" spans="1:13" x14ac:dyDescent="0.25">
      <c r="A155" s="257" t="s">
        <v>454</v>
      </c>
      <c r="B155" s="257" t="s">
        <v>455</v>
      </c>
      <c r="C155" s="249">
        <v>1</v>
      </c>
      <c r="D155" s="249">
        <v>1</v>
      </c>
      <c r="E155" s="249">
        <v>1</v>
      </c>
      <c r="F155" s="249">
        <v>1</v>
      </c>
      <c r="G155" s="249">
        <v>1</v>
      </c>
      <c r="H155" s="257"/>
      <c r="I155" s="257"/>
      <c r="J155" s="257"/>
      <c r="K155" s="257"/>
      <c r="L155" s="257"/>
      <c r="M155" s="257"/>
    </row>
    <row r="156" spans="1:13" x14ac:dyDescent="0.25">
      <c r="A156" s="257"/>
      <c r="H156" s="257"/>
      <c r="I156" s="257"/>
      <c r="J156" s="257"/>
      <c r="K156" s="257"/>
      <c r="L156" s="257"/>
      <c r="M156" s="257"/>
    </row>
    <row r="157" spans="1:13" x14ac:dyDescent="0.25">
      <c r="A157" s="107"/>
      <c r="B157" s="107"/>
      <c r="C157" s="124"/>
      <c r="D157" s="124"/>
      <c r="E157" s="124"/>
      <c r="F157" s="124"/>
      <c r="G157" s="124"/>
      <c r="H157" s="257"/>
      <c r="I157" s="257"/>
      <c r="J157" s="257"/>
      <c r="K157" s="257"/>
      <c r="L157" s="257"/>
      <c r="M157" s="257"/>
    </row>
    <row r="158" spans="1:13" x14ac:dyDescent="0.25">
      <c r="A158" s="257"/>
      <c r="H158" s="257"/>
      <c r="I158" s="257"/>
      <c r="J158" s="257"/>
      <c r="K158" s="257"/>
      <c r="L158" s="257"/>
      <c r="M158" s="257"/>
    </row>
    <row r="159" spans="1:13" ht="21" x14ac:dyDescent="0.35">
      <c r="A159" s="129" t="s">
        <v>436</v>
      </c>
      <c r="H159" s="257"/>
      <c r="I159" s="257"/>
      <c r="J159" s="257"/>
      <c r="K159" s="257"/>
      <c r="L159" s="257"/>
      <c r="M159" s="257"/>
    </row>
    <row r="160" spans="1:13" x14ac:dyDescent="0.25">
      <c r="A160" s="257" t="s">
        <v>1497</v>
      </c>
      <c r="H160" s="257"/>
      <c r="I160" s="257"/>
      <c r="J160" s="257"/>
      <c r="K160" s="257"/>
      <c r="L160" s="257"/>
      <c r="M160" s="257"/>
    </row>
    <row r="161" spans="1:13" x14ac:dyDescent="0.25">
      <c r="A161" s="158" t="s">
        <v>682</v>
      </c>
      <c r="B161" s="257" t="s">
        <v>424</v>
      </c>
      <c r="C161" s="132">
        <v>0.04</v>
      </c>
      <c r="D161" s="132">
        <v>0.04</v>
      </c>
      <c r="E161" s="132">
        <v>0.04</v>
      </c>
      <c r="F161" s="132">
        <v>0.04</v>
      </c>
      <c r="G161" s="132">
        <v>0.04</v>
      </c>
      <c r="H161" s="257"/>
      <c r="I161" s="257"/>
      <c r="J161" s="257"/>
      <c r="K161" s="257"/>
      <c r="L161" s="257"/>
      <c r="M161" s="257"/>
    </row>
    <row r="162" spans="1:13" x14ac:dyDescent="0.25">
      <c r="A162" s="158" t="s">
        <v>683</v>
      </c>
      <c r="C162" s="132"/>
      <c r="D162" s="132"/>
      <c r="E162" s="132"/>
      <c r="F162" s="132"/>
      <c r="G162" s="132"/>
      <c r="H162" s="257"/>
      <c r="I162" s="257"/>
      <c r="J162" s="257"/>
      <c r="K162" s="257"/>
      <c r="L162" s="257"/>
      <c r="M162" s="257"/>
    </row>
    <row r="163" spans="1:13" x14ac:dyDescent="0.25">
      <c r="A163" s="158" t="s">
        <v>684</v>
      </c>
      <c r="C163" s="132"/>
      <c r="D163" s="132"/>
      <c r="E163" s="132"/>
      <c r="F163" s="132"/>
      <c r="G163" s="132"/>
      <c r="H163" s="257"/>
      <c r="I163" s="257"/>
      <c r="J163" s="257"/>
      <c r="K163" s="257"/>
      <c r="L163" s="257"/>
      <c r="M163" s="257"/>
    </row>
    <row r="164" spans="1:13" x14ac:dyDescent="0.25">
      <c r="A164" s="159" t="s">
        <v>685</v>
      </c>
      <c r="B164" s="257" t="s">
        <v>424</v>
      </c>
      <c r="C164" s="132">
        <v>0.06</v>
      </c>
      <c r="D164" s="132">
        <v>0.06</v>
      </c>
      <c r="E164" s="132">
        <v>0.06</v>
      </c>
      <c r="F164" s="132">
        <v>0.06</v>
      </c>
      <c r="G164" s="132">
        <v>0.06</v>
      </c>
      <c r="H164" s="257"/>
      <c r="I164" s="257"/>
      <c r="J164" s="257"/>
      <c r="K164" s="257"/>
      <c r="L164" s="257"/>
      <c r="M164" s="257"/>
    </row>
    <row r="165" spans="1:13" x14ac:dyDescent="0.25">
      <c r="A165" s="160" t="s">
        <v>686</v>
      </c>
      <c r="B165" s="257" t="s">
        <v>424</v>
      </c>
      <c r="C165" s="132">
        <v>0.06</v>
      </c>
      <c r="D165" s="132">
        <v>0.06</v>
      </c>
      <c r="E165" s="132">
        <v>0.06</v>
      </c>
      <c r="F165" s="132">
        <v>0.06</v>
      </c>
      <c r="G165" s="132">
        <v>0.06</v>
      </c>
      <c r="H165" s="257"/>
      <c r="I165" s="257"/>
      <c r="J165" s="257"/>
      <c r="K165" s="257"/>
      <c r="L165" s="257"/>
      <c r="M165" s="257"/>
    </row>
    <row r="166" spans="1:13" x14ac:dyDescent="0.25">
      <c r="A166" s="160" t="s">
        <v>687</v>
      </c>
      <c r="B166" s="257" t="s">
        <v>424</v>
      </c>
      <c r="C166" s="132">
        <v>0.06</v>
      </c>
      <c r="D166" s="132">
        <v>0.06</v>
      </c>
      <c r="E166" s="132">
        <v>0.06</v>
      </c>
      <c r="F166" s="132">
        <v>0.06</v>
      </c>
      <c r="G166" s="132">
        <v>0.06</v>
      </c>
      <c r="H166" s="257"/>
      <c r="I166" s="257"/>
      <c r="J166" s="257"/>
      <c r="K166" s="257"/>
      <c r="L166" s="257"/>
      <c r="M166" s="257"/>
    </row>
    <row r="167" spans="1:13" x14ac:dyDescent="0.25">
      <c r="A167" s="160" t="s">
        <v>688</v>
      </c>
      <c r="B167" s="257" t="s">
        <v>424</v>
      </c>
      <c r="C167" s="132">
        <v>0.06</v>
      </c>
      <c r="D167" s="132">
        <v>0.06</v>
      </c>
      <c r="E167" s="132">
        <v>0.06</v>
      </c>
      <c r="F167" s="132">
        <v>0.06</v>
      </c>
      <c r="G167" s="132">
        <v>0.06</v>
      </c>
      <c r="H167" s="257"/>
      <c r="I167" s="257"/>
      <c r="J167" s="257"/>
      <c r="K167" s="257"/>
      <c r="L167" s="257"/>
      <c r="M167" s="257"/>
    </row>
    <row r="168" spans="1:13" x14ac:dyDescent="0.25">
      <c r="A168" s="160" t="s">
        <v>689</v>
      </c>
      <c r="B168" s="257" t="s">
        <v>424</v>
      </c>
      <c r="C168" s="132">
        <v>5.5E-2</v>
      </c>
      <c r="D168" s="132">
        <v>5.5E-2</v>
      </c>
      <c r="E168" s="132">
        <v>5.5E-2</v>
      </c>
      <c r="F168" s="132">
        <v>5.5E-2</v>
      </c>
      <c r="G168" s="132">
        <v>5.5E-2</v>
      </c>
      <c r="H168" s="257"/>
      <c r="I168" s="257"/>
      <c r="J168" s="257"/>
      <c r="K168" s="257"/>
      <c r="L168" s="257"/>
      <c r="M168" s="257"/>
    </row>
    <row r="169" spans="1:13" x14ac:dyDescent="0.25">
      <c r="A169" s="158" t="s">
        <v>690</v>
      </c>
      <c r="C169" s="132"/>
      <c r="D169" s="132"/>
      <c r="E169" s="132"/>
      <c r="F169" s="132"/>
      <c r="G169" s="132"/>
      <c r="H169" s="257"/>
      <c r="I169" s="257"/>
      <c r="J169" s="257"/>
      <c r="K169" s="257"/>
      <c r="L169" s="257"/>
      <c r="M169" s="257"/>
    </row>
    <row r="170" spans="1:13" x14ac:dyDescent="0.25">
      <c r="A170" s="159" t="s">
        <v>691</v>
      </c>
      <c r="B170" s="257" t="s">
        <v>424</v>
      </c>
      <c r="C170" s="132">
        <v>5.5E-2</v>
      </c>
      <c r="D170" s="132">
        <v>5.5E-2</v>
      </c>
      <c r="E170" s="132">
        <v>5.5E-2</v>
      </c>
      <c r="F170" s="132">
        <v>5.5E-2</v>
      </c>
      <c r="G170" s="132">
        <v>5.5E-2</v>
      </c>
      <c r="H170" s="257"/>
      <c r="I170" s="257"/>
      <c r="J170" s="257"/>
      <c r="K170" s="257"/>
      <c r="L170" s="257"/>
      <c r="M170" s="257"/>
    </row>
    <row r="171" spans="1:13" x14ac:dyDescent="0.25">
      <c r="A171" s="159" t="s">
        <v>692</v>
      </c>
      <c r="B171" s="257" t="s">
        <v>424</v>
      </c>
      <c r="C171" s="132">
        <v>0.08</v>
      </c>
      <c r="D171" s="132">
        <v>0.08</v>
      </c>
      <c r="E171" s="132">
        <v>0.08</v>
      </c>
      <c r="F171" s="132">
        <v>0.08</v>
      </c>
      <c r="G171" s="132">
        <v>0.08</v>
      </c>
      <c r="H171" s="257"/>
      <c r="I171" s="257"/>
      <c r="J171" s="257"/>
      <c r="K171" s="257"/>
      <c r="L171" s="257"/>
      <c r="M171" s="257"/>
    </row>
    <row r="172" spans="1:13" x14ac:dyDescent="0.25">
      <c r="A172" s="159" t="s">
        <v>693</v>
      </c>
      <c r="B172" s="257" t="s">
        <v>424</v>
      </c>
      <c r="C172" s="132">
        <v>0.08</v>
      </c>
      <c r="D172" s="132">
        <v>0.08</v>
      </c>
      <c r="E172" s="132">
        <v>0.08</v>
      </c>
      <c r="F172" s="132">
        <v>0.08</v>
      </c>
      <c r="G172" s="132">
        <v>0.08</v>
      </c>
      <c r="H172" s="257"/>
      <c r="I172" s="257"/>
      <c r="J172" s="257"/>
      <c r="K172" s="257"/>
      <c r="L172" s="257"/>
      <c r="M172" s="257"/>
    </row>
    <row r="173" spans="1:13" x14ac:dyDescent="0.25">
      <c r="A173" s="158" t="s">
        <v>694</v>
      </c>
      <c r="C173" s="132"/>
      <c r="D173" s="132"/>
      <c r="E173" s="132"/>
      <c r="F173" s="132"/>
      <c r="G173" s="132"/>
      <c r="H173" s="257"/>
      <c r="I173" s="257"/>
      <c r="J173" s="257"/>
      <c r="K173" s="257"/>
      <c r="L173" s="257"/>
      <c r="M173" s="257"/>
    </row>
    <row r="174" spans="1:13" x14ac:dyDescent="0.25">
      <c r="A174" s="159" t="s">
        <v>691</v>
      </c>
      <c r="B174" s="257" t="s">
        <v>424</v>
      </c>
      <c r="C174" s="132">
        <v>5.5E-2</v>
      </c>
      <c r="D174" s="132">
        <v>5.5E-2</v>
      </c>
      <c r="E174" s="132">
        <v>5.5E-2</v>
      </c>
      <c r="F174" s="132">
        <v>5.5E-2</v>
      </c>
      <c r="G174" s="132">
        <v>5.5E-2</v>
      </c>
      <c r="H174" s="257"/>
      <c r="I174" s="257"/>
      <c r="J174" s="257"/>
      <c r="K174" s="257"/>
      <c r="L174" s="257"/>
      <c r="M174" s="257"/>
    </row>
    <row r="175" spans="1:13" x14ac:dyDescent="0.25">
      <c r="A175" s="159" t="s">
        <v>692</v>
      </c>
      <c r="B175" s="257" t="s">
        <v>424</v>
      </c>
      <c r="C175" s="132">
        <v>0.08</v>
      </c>
      <c r="D175" s="132">
        <v>0.08</v>
      </c>
      <c r="E175" s="132">
        <v>0.08</v>
      </c>
      <c r="F175" s="132">
        <v>0.08</v>
      </c>
      <c r="G175" s="132">
        <v>0.08</v>
      </c>
      <c r="H175" s="257"/>
      <c r="I175" s="257"/>
      <c r="J175" s="257"/>
      <c r="K175" s="257"/>
      <c r="L175" s="257"/>
      <c r="M175" s="257"/>
    </row>
    <row r="176" spans="1:13" x14ac:dyDescent="0.25">
      <c r="A176" s="159" t="s">
        <v>693</v>
      </c>
      <c r="B176" s="257" t="s">
        <v>424</v>
      </c>
      <c r="C176" s="132">
        <v>0.08</v>
      </c>
      <c r="D176" s="132">
        <v>0.08</v>
      </c>
      <c r="E176" s="132">
        <v>0.08</v>
      </c>
      <c r="F176" s="132">
        <v>0.08</v>
      </c>
      <c r="G176" s="132">
        <v>0.08</v>
      </c>
      <c r="H176" s="257"/>
      <c r="I176" s="257"/>
      <c r="J176" s="257"/>
      <c r="K176" s="257"/>
      <c r="L176" s="257"/>
      <c r="M176" s="257"/>
    </row>
    <row r="177" spans="1:13" x14ac:dyDescent="0.25">
      <c r="A177" s="161"/>
      <c r="H177" s="257"/>
      <c r="I177" s="257"/>
      <c r="J177" s="257"/>
      <c r="K177" s="257"/>
      <c r="L177" s="257"/>
      <c r="M177" s="257"/>
    </row>
    <row r="178" spans="1:13" x14ac:dyDescent="0.25">
      <c r="A178" s="107"/>
      <c r="B178" s="107"/>
      <c r="C178" s="124"/>
      <c r="D178" s="124"/>
      <c r="E178" s="124"/>
      <c r="F178" s="124"/>
      <c r="G178" s="124"/>
      <c r="H178" s="257"/>
      <c r="I178" s="257"/>
      <c r="J178" s="257"/>
      <c r="K178" s="257"/>
      <c r="L178" s="257"/>
      <c r="M178" s="257"/>
    </row>
    <row r="179" spans="1:13" x14ac:dyDescent="0.25">
      <c r="A179" s="257"/>
      <c r="H179" s="257"/>
      <c r="I179" s="257"/>
      <c r="J179" s="257"/>
      <c r="K179" s="257"/>
      <c r="L179" s="257"/>
      <c r="M179" s="257"/>
    </row>
    <row r="180" spans="1:13" ht="21" x14ac:dyDescent="0.35">
      <c r="A180" s="129" t="s">
        <v>437</v>
      </c>
      <c r="H180" s="257"/>
      <c r="I180" s="257"/>
      <c r="J180" s="257"/>
      <c r="K180" s="257"/>
      <c r="L180" s="257"/>
      <c r="M180" s="257"/>
    </row>
    <row r="181" spans="1:13" ht="21" x14ac:dyDescent="0.35">
      <c r="A181" s="131" t="s">
        <v>438</v>
      </c>
      <c r="H181" s="257"/>
      <c r="I181" s="257"/>
      <c r="J181" s="257"/>
      <c r="K181" s="257"/>
      <c r="L181" s="257"/>
      <c r="M181" s="257"/>
    </row>
    <row r="182" spans="1:13" x14ac:dyDescent="0.25">
      <c r="A182" s="257" t="s">
        <v>439</v>
      </c>
      <c r="B182" s="257" t="s">
        <v>444</v>
      </c>
      <c r="C182" s="249" t="s">
        <v>1522</v>
      </c>
      <c r="D182" s="249" t="s">
        <v>1522</v>
      </c>
      <c r="E182" s="249" t="s">
        <v>1522</v>
      </c>
      <c r="F182" s="249" t="s">
        <v>1522</v>
      </c>
      <c r="G182" s="249" t="s">
        <v>445</v>
      </c>
      <c r="H182" s="257"/>
      <c r="I182" s="257"/>
      <c r="J182" s="257"/>
      <c r="K182" s="257"/>
      <c r="L182" s="257"/>
      <c r="M182" s="257"/>
    </row>
    <row r="183" spans="1:13" x14ac:dyDescent="0.25">
      <c r="A183" s="257" t="s">
        <v>440</v>
      </c>
      <c r="B183" s="257" t="s">
        <v>444</v>
      </c>
      <c r="C183" s="249" t="s">
        <v>445</v>
      </c>
      <c r="D183" s="249" t="s">
        <v>445</v>
      </c>
      <c r="E183" s="249" t="s">
        <v>445</v>
      </c>
      <c r="F183" s="249" t="s">
        <v>445</v>
      </c>
      <c r="G183" s="249" t="s">
        <v>445</v>
      </c>
      <c r="H183" s="257"/>
      <c r="I183" s="257"/>
      <c r="J183" s="257"/>
      <c r="K183" s="257"/>
      <c r="L183" s="257"/>
      <c r="M183" s="257"/>
    </row>
    <row r="184" spans="1:13" x14ac:dyDescent="0.25">
      <c r="A184" s="257" t="s">
        <v>441</v>
      </c>
      <c r="B184" s="257" t="s">
        <v>444</v>
      </c>
      <c r="C184" s="249" t="s">
        <v>445</v>
      </c>
      <c r="D184" s="249" t="s">
        <v>445</v>
      </c>
      <c r="E184" s="249" t="s">
        <v>445</v>
      </c>
      <c r="F184" s="249" t="s">
        <v>445</v>
      </c>
      <c r="G184" s="249" t="s">
        <v>445</v>
      </c>
      <c r="H184" s="257"/>
      <c r="I184" s="257"/>
      <c r="J184" s="257"/>
      <c r="K184" s="257"/>
      <c r="L184" s="257"/>
      <c r="M184" s="257"/>
    </row>
    <row r="185" spans="1:13" x14ac:dyDescent="0.25">
      <c r="A185" s="257" t="s">
        <v>442</v>
      </c>
      <c r="B185" s="257" t="s">
        <v>444</v>
      </c>
      <c r="C185" s="249" t="s">
        <v>445</v>
      </c>
      <c r="D185" s="249" t="s">
        <v>445</v>
      </c>
      <c r="E185" s="249" t="s">
        <v>445</v>
      </c>
      <c r="F185" s="249" t="s">
        <v>445</v>
      </c>
      <c r="G185" s="249" t="s">
        <v>445</v>
      </c>
      <c r="H185" s="257"/>
      <c r="I185" s="257"/>
      <c r="J185" s="257"/>
      <c r="K185" s="257"/>
      <c r="L185" s="257"/>
      <c r="M185" s="257"/>
    </row>
    <row r="186" spans="1:13" x14ac:dyDescent="0.25">
      <c r="A186" s="257" t="s">
        <v>443</v>
      </c>
      <c r="H186" s="257"/>
      <c r="I186" s="257"/>
      <c r="J186" s="257"/>
      <c r="K186" s="257"/>
      <c r="L186" s="257"/>
      <c r="M186" s="257"/>
    </row>
    <row r="187" spans="1:13" x14ac:dyDescent="0.25">
      <c r="A187" s="87" t="s">
        <v>446</v>
      </c>
      <c r="B187" s="257" t="s">
        <v>452</v>
      </c>
      <c r="C187" s="249" t="s">
        <v>434</v>
      </c>
      <c r="D187" s="249" t="s">
        <v>434</v>
      </c>
      <c r="E187" s="249" t="s">
        <v>434</v>
      </c>
      <c r="F187" s="249" t="s">
        <v>434</v>
      </c>
      <c r="G187" s="249" t="s">
        <v>434</v>
      </c>
      <c r="H187" s="257"/>
      <c r="I187" s="257"/>
      <c r="J187" s="257"/>
      <c r="K187" s="257"/>
      <c r="L187" s="257"/>
      <c r="M187" s="257"/>
    </row>
    <row r="188" spans="1:13" x14ac:dyDescent="0.25">
      <c r="A188" s="257" t="s">
        <v>447</v>
      </c>
      <c r="B188" s="257" t="s">
        <v>452</v>
      </c>
      <c r="C188" s="249" t="s">
        <v>1523</v>
      </c>
      <c r="D188" s="249" t="s">
        <v>1524</v>
      </c>
      <c r="E188" s="249" t="s">
        <v>1525</v>
      </c>
      <c r="F188" s="249" t="s">
        <v>1523</v>
      </c>
      <c r="G188" s="249" t="s">
        <v>434</v>
      </c>
      <c r="H188" s="257"/>
      <c r="I188" s="257"/>
      <c r="J188" s="257"/>
      <c r="K188" s="257"/>
      <c r="L188" s="257"/>
      <c r="M188" s="257"/>
    </row>
    <row r="189" spans="1:13" x14ac:dyDescent="0.25">
      <c r="A189" s="257" t="s">
        <v>448</v>
      </c>
      <c r="B189" s="257" t="s">
        <v>452</v>
      </c>
      <c r="C189" s="249" t="s">
        <v>434</v>
      </c>
      <c r="D189" s="249" t="s">
        <v>434</v>
      </c>
      <c r="E189" s="249" t="s">
        <v>434</v>
      </c>
      <c r="F189" s="249" t="s">
        <v>434</v>
      </c>
      <c r="G189" s="249" t="s">
        <v>434</v>
      </c>
      <c r="H189" s="257"/>
      <c r="I189" s="257"/>
      <c r="J189" s="257"/>
      <c r="K189" s="257"/>
      <c r="L189" s="257"/>
      <c r="M189" s="257"/>
    </row>
    <row r="190" spans="1:13" x14ac:dyDescent="0.25">
      <c r="A190" s="257" t="s">
        <v>449</v>
      </c>
      <c r="B190" s="257" t="s">
        <v>452</v>
      </c>
      <c r="C190" s="249" t="s">
        <v>434</v>
      </c>
      <c r="D190" s="249" t="s">
        <v>434</v>
      </c>
      <c r="E190" s="249" t="s">
        <v>434</v>
      </c>
      <c r="F190" s="249" t="s">
        <v>434</v>
      </c>
      <c r="G190" s="249" t="s">
        <v>434</v>
      </c>
      <c r="H190" s="257"/>
      <c r="I190" s="257"/>
      <c r="J190" s="257"/>
      <c r="K190" s="257"/>
      <c r="L190" s="257"/>
      <c r="M190" s="257"/>
    </row>
    <row r="191" spans="1:13" x14ac:dyDescent="0.25">
      <c r="A191" s="257" t="s">
        <v>450</v>
      </c>
      <c r="B191" s="257" t="s">
        <v>452</v>
      </c>
      <c r="C191" s="249" t="s">
        <v>434</v>
      </c>
      <c r="D191" s="249" t="s">
        <v>434</v>
      </c>
      <c r="E191" s="249" t="s">
        <v>434</v>
      </c>
      <c r="F191" s="249" t="s">
        <v>434</v>
      </c>
      <c r="G191" s="249" t="s">
        <v>434</v>
      </c>
      <c r="H191" s="257"/>
      <c r="I191" s="257"/>
      <c r="J191" s="257"/>
      <c r="K191" s="257"/>
      <c r="L191" s="257"/>
      <c r="M191" s="257"/>
    </row>
    <row r="192" spans="1:13" x14ac:dyDescent="0.25">
      <c r="A192" s="257" t="s">
        <v>451</v>
      </c>
      <c r="H192" s="257"/>
      <c r="I192" s="257"/>
      <c r="J192" s="257"/>
      <c r="K192" s="257"/>
      <c r="L192" s="257"/>
      <c r="M192" s="257"/>
    </row>
    <row r="193" spans="1:13" x14ac:dyDescent="0.25">
      <c r="A193" s="87" t="s">
        <v>695</v>
      </c>
      <c r="B193" s="257" t="s">
        <v>452</v>
      </c>
      <c r="C193" s="249" t="s">
        <v>434</v>
      </c>
      <c r="D193" s="249" t="s">
        <v>434</v>
      </c>
      <c r="E193" s="249" t="s">
        <v>434</v>
      </c>
      <c r="F193" s="249" t="s">
        <v>434</v>
      </c>
      <c r="G193" s="249" t="s">
        <v>434</v>
      </c>
      <c r="H193" s="257"/>
      <c r="I193" s="257"/>
      <c r="J193" s="257"/>
      <c r="K193" s="257"/>
      <c r="L193" s="257"/>
      <c r="M193" s="257"/>
    </row>
    <row r="194" spans="1:13" x14ac:dyDescent="0.25">
      <c r="A194" s="257" t="s">
        <v>696</v>
      </c>
      <c r="B194" s="257" t="s">
        <v>452</v>
      </c>
      <c r="C194" s="249" t="s">
        <v>434</v>
      </c>
      <c r="D194" s="249" t="s">
        <v>434</v>
      </c>
      <c r="E194" s="249" t="s">
        <v>434</v>
      </c>
      <c r="F194" s="249" t="s">
        <v>434</v>
      </c>
      <c r="G194" s="249" t="s">
        <v>434</v>
      </c>
      <c r="H194" s="257"/>
      <c r="I194" s="257"/>
      <c r="J194" s="257"/>
      <c r="K194" s="257"/>
      <c r="L194" s="257"/>
      <c r="M194" s="257"/>
    </row>
    <row r="195" spans="1:13" x14ac:dyDescent="0.25">
      <c r="A195" s="257" t="s">
        <v>697</v>
      </c>
      <c r="B195" s="257" t="s">
        <v>452</v>
      </c>
      <c r="C195" s="249" t="s">
        <v>434</v>
      </c>
      <c r="D195" s="249" t="s">
        <v>434</v>
      </c>
      <c r="E195" s="249" t="s">
        <v>434</v>
      </c>
      <c r="F195" s="249" t="s">
        <v>434</v>
      </c>
      <c r="G195" s="249" t="s">
        <v>434</v>
      </c>
      <c r="H195" s="257"/>
      <c r="I195" s="257"/>
      <c r="J195" s="257"/>
      <c r="K195" s="257"/>
      <c r="L195" s="257"/>
      <c r="M195" s="257"/>
    </row>
    <row r="196" spans="1:13" x14ac:dyDescent="0.25">
      <c r="A196" s="257" t="s">
        <v>698</v>
      </c>
      <c r="B196" s="257" t="s">
        <v>452</v>
      </c>
      <c r="C196" s="249" t="s">
        <v>434</v>
      </c>
      <c r="D196" s="249" t="s">
        <v>434</v>
      </c>
      <c r="E196" s="249" t="s">
        <v>434</v>
      </c>
      <c r="F196" s="249" t="s">
        <v>434</v>
      </c>
      <c r="G196" s="249" t="s">
        <v>434</v>
      </c>
      <c r="H196" s="257"/>
      <c r="I196" s="257"/>
      <c r="J196" s="257"/>
      <c r="K196" s="257"/>
      <c r="L196" s="257"/>
      <c r="M196" s="257"/>
    </row>
    <row r="197" spans="1:13" x14ac:dyDescent="0.25">
      <c r="A197" s="257" t="s">
        <v>699</v>
      </c>
      <c r="B197" s="257" t="s">
        <v>452</v>
      </c>
      <c r="C197" s="249" t="s">
        <v>434</v>
      </c>
      <c r="D197" s="249" t="s">
        <v>434</v>
      </c>
      <c r="E197" s="249" t="s">
        <v>434</v>
      </c>
      <c r="F197" s="249" t="s">
        <v>434</v>
      </c>
      <c r="G197" s="249" t="s">
        <v>434</v>
      </c>
      <c r="H197" s="257"/>
      <c r="I197" s="257"/>
      <c r="J197" s="257"/>
      <c r="K197" s="257"/>
      <c r="L197" s="257"/>
      <c r="M197" s="257"/>
    </row>
    <row r="198" spans="1:13" x14ac:dyDescent="0.25">
      <c r="A198" s="257" t="s">
        <v>700</v>
      </c>
      <c r="H198" s="257"/>
      <c r="I198" s="257"/>
      <c r="J198" s="257"/>
      <c r="K198" s="257"/>
      <c r="L198" s="257"/>
      <c r="M198" s="257"/>
    </row>
    <row r="199" spans="1:13" x14ac:dyDescent="0.25">
      <c r="A199" s="87" t="s">
        <v>701</v>
      </c>
      <c r="B199" s="257" t="s">
        <v>703</v>
      </c>
      <c r="C199" s="249">
        <v>0</v>
      </c>
      <c r="D199" s="249">
        <v>0</v>
      </c>
      <c r="E199" s="249">
        <v>0</v>
      </c>
      <c r="F199" s="249">
        <v>0</v>
      </c>
      <c r="G199" s="249">
        <v>0</v>
      </c>
      <c r="H199" s="257"/>
      <c r="I199" s="257"/>
      <c r="J199" s="257"/>
      <c r="K199" s="257"/>
      <c r="L199" s="257"/>
      <c r="M199" s="257"/>
    </row>
    <row r="200" spans="1:13" x14ac:dyDescent="0.25">
      <c r="A200" s="257" t="s">
        <v>702</v>
      </c>
      <c r="B200" s="257" t="s">
        <v>703</v>
      </c>
      <c r="C200" s="249">
        <v>0</v>
      </c>
      <c r="D200" s="249">
        <v>0</v>
      </c>
      <c r="E200" s="249">
        <v>0</v>
      </c>
      <c r="F200" s="249">
        <v>0</v>
      </c>
      <c r="G200" s="249">
        <v>0</v>
      </c>
      <c r="H200" s="257"/>
      <c r="I200" s="257"/>
      <c r="J200" s="257"/>
      <c r="K200" s="257"/>
      <c r="L200" s="257"/>
      <c r="M200" s="257"/>
    </row>
    <row r="201" spans="1:13" x14ac:dyDescent="0.25">
      <c r="A201" s="257" t="s">
        <v>704</v>
      </c>
      <c r="B201" s="257" t="s">
        <v>703</v>
      </c>
      <c r="C201" s="249">
        <v>0</v>
      </c>
      <c r="D201" s="249">
        <v>0</v>
      </c>
      <c r="E201" s="249">
        <v>0</v>
      </c>
      <c r="F201" s="249">
        <v>0</v>
      </c>
      <c r="G201" s="249">
        <v>0</v>
      </c>
      <c r="H201" s="257"/>
      <c r="I201" s="257"/>
      <c r="J201" s="257"/>
      <c r="K201" s="257"/>
      <c r="L201" s="257"/>
      <c r="M201" s="257"/>
    </row>
    <row r="202" spans="1:13" x14ac:dyDescent="0.25">
      <c r="A202" s="257" t="s">
        <v>705</v>
      </c>
      <c r="B202" s="257" t="s">
        <v>703</v>
      </c>
      <c r="C202" s="249">
        <v>0</v>
      </c>
      <c r="D202" s="249">
        <v>0</v>
      </c>
      <c r="E202" s="249">
        <v>0</v>
      </c>
      <c r="F202" s="249">
        <v>0</v>
      </c>
      <c r="G202" s="249">
        <v>0</v>
      </c>
      <c r="H202" s="257"/>
      <c r="I202" s="257"/>
      <c r="J202" s="257"/>
      <c r="K202" s="257"/>
      <c r="L202" s="257"/>
      <c r="M202" s="257"/>
    </row>
    <row r="203" spans="1:13" x14ac:dyDescent="0.25">
      <c r="A203" s="257" t="s">
        <v>706</v>
      </c>
      <c r="B203" s="257" t="s">
        <v>703</v>
      </c>
      <c r="C203" s="249">
        <v>0</v>
      </c>
      <c r="D203" s="249">
        <v>0</v>
      </c>
      <c r="E203" s="249">
        <v>0</v>
      </c>
      <c r="F203" s="249">
        <v>0</v>
      </c>
      <c r="G203" s="249">
        <v>0</v>
      </c>
      <c r="H203" s="257"/>
      <c r="I203" s="257"/>
      <c r="J203" s="257"/>
      <c r="K203" s="257"/>
      <c r="L203" s="257"/>
      <c r="M203" s="257"/>
    </row>
    <row r="204" spans="1:13" x14ac:dyDescent="0.25">
      <c r="A204" s="257" t="s">
        <v>707</v>
      </c>
      <c r="H204" s="257"/>
      <c r="I204" s="257"/>
      <c r="J204" s="257"/>
      <c r="K204" s="257"/>
      <c r="L204" s="257"/>
      <c r="M204" s="257"/>
    </row>
    <row r="205" spans="1:13" x14ac:dyDescent="0.25">
      <c r="A205" s="257"/>
      <c r="B205" s="107"/>
      <c r="C205" s="124"/>
      <c r="D205" s="124"/>
      <c r="E205" s="124"/>
      <c r="F205" s="124"/>
      <c r="G205" s="124"/>
      <c r="H205" s="257"/>
      <c r="I205" s="257"/>
      <c r="J205" s="257"/>
      <c r="K205" s="257"/>
      <c r="L205" s="257"/>
      <c r="M205" s="257"/>
    </row>
    <row r="206" spans="1:13" x14ac:dyDescent="0.25">
      <c r="A206" s="107"/>
      <c r="H206" s="257"/>
      <c r="I206" s="257"/>
      <c r="J206" s="257"/>
      <c r="K206" s="257"/>
      <c r="L206" s="257"/>
      <c r="M206" s="257"/>
    </row>
    <row r="207" spans="1:13" x14ac:dyDescent="0.25">
      <c r="A207" s="257"/>
      <c r="H207" s="257"/>
      <c r="I207" s="257"/>
      <c r="J207" s="257"/>
      <c r="K207" s="257"/>
      <c r="L207" s="257"/>
      <c r="M207" s="257"/>
    </row>
    <row r="208" spans="1:13" ht="21" x14ac:dyDescent="0.35">
      <c r="A208" s="129" t="s">
        <v>272</v>
      </c>
      <c r="H208" s="257"/>
      <c r="I208" s="257"/>
      <c r="J208" s="257"/>
      <c r="K208" s="257"/>
      <c r="L208" s="257"/>
      <c r="M208" s="257"/>
    </row>
    <row r="209" spans="1:13" x14ac:dyDescent="0.25">
      <c r="A209" s="251" t="s">
        <v>708</v>
      </c>
      <c r="B209" s="257" t="s">
        <v>455</v>
      </c>
      <c r="C209" s="249">
        <v>0</v>
      </c>
      <c r="D209" s="249">
        <v>0</v>
      </c>
      <c r="E209" s="249">
        <v>0</v>
      </c>
      <c r="F209" s="249">
        <v>0</v>
      </c>
      <c r="G209" s="249">
        <v>0</v>
      </c>
      <c r="H209" s="253"/>
      <c r="I209" s="253"/>
      <c r="J209" s="253"/>
      <c r="K209" s="253"/>
      <c r="L209" s="253"/>
      <c r="M209" s="253"/>
    </row>
    <row r="210" spans="1:13" x14ac:dyDescent="0.25">
      <c r="A210" s="257" t="s">
        <v>709</v>
      </c>
      <c r="B210" s="257" t="s">
        <v>455</v>
      </c>
      <c r="C210" s="249">
        <v>0</v>
      </c>
      <c r="D210" s="249">
        <v>0</v>
      </c>
      <c r="E210" s="249">
        <v>0</v>
      </c>
      <c r="F210" s="249">
        <v>0</v>
      </c>
      <c r="G210" s="249">
        <v>0</v>
      </c>
      <c r="H210" s="253"/>
      <c r="I210" s="253"/>
      <c r="J210" s="253"/>
      <c r="K210" s="253"/>
      <c r="L210" s="253"/>
      <c r="M210" s="253"/>
    </row>
    <row r="211" spans="1:13" x14ac:dyDescent="0.25">
      <c r="A211" s="257" t="s">
        <v>710</v>
      </c>
      <c r="B211" s="257" t="s">
        <v>455</v>
      </c>
      <c r="C211" s="249">
        <v>0</v>
      </c>
      <c r="D211" s="249">
        <v>0</v>
      </c>
      <c r="E211" s="249">
        <v>0</v>
      </c>
      <c r="F211" s="249">
        <v>0</v>
      </c>
      <c r="G211" s="249">
        <v>0</v>
      </c>
      <c r="H211" s="253"/>
      <c r="I211" s="253"/>
      <c r="J211" s="253"/>
      <c r="K211" s="253"/>
      <c r="L211" s="253"/>
      <c r="M211" s="253"/>
    </row>
    <row r="212" spans="1:13" x14ac:dyDescent="0.25">
      <c r="A212" s="257" t="s">
        <v>711</v>
      </c>
      <c r="B212" s="257" t="s">
        <v>455</v>
      </c>
      <c r="C212" s="249">
        <v>0</v>
      </c>
      <c r="D212" s="249">
        <v>0</v>
      </c>
      <c r="E212" s="249">
        <v>0</v>
      </c>
      <c r="F212" s="249">
        <v>0</v>
      </c>
      <c r="G212" s="249">
        <v>0</v>
      </c>
      <c r="H212" s="253"/>
      <c r="I212" s="253"/>
      <c r="J212" s="253"/>
      <c r="K212" s="253"/>
      <c r="L212" s="253"/>
      <c r="M212" s="253"/>
    </row>
    <row r="213" spans="1:13" x14ac:dyDescent="0.25">
      <c r="A213" s="257" t="s">
        <v>712</v>
      </c>
      <c r="B213" s="257" t="s">
        <v>455</v>
      </c>
      <c r="C213" s="249">
        <v>0</v>
      </c>
      <c r="D213" s="249">
        <v>0</v>
      </c>
      <c r="E213" s="249">
        <v>0</v>
      </c>
      <c r="F213" s="249">
        <v>0</v>
      </c>
      <c r="G213" s="249">
        <v>0</v>
      </c>
      <c r="H213" s="253"/>
      <c r="I213" s="253"/>
      <c r="J213" s="253"/>
      <c r="K213" s="253"/>
      <c r="L213" s="253"/>
      <c r="M213" s="253"/>
    </row>
    <row r="214" spans="1:13" x14ac:dyDescent="0.25">
      <c r="A214" s="257" t="s">
        <v>713</v>
      </c>
      <c r="H214" s="253"/>
      <c r="I214" s="253"/>
      <c r="J214" s="253"/>
      <c r="K214" s="253"/>
      <c r="L214" s="253"/>
      <c r="M214" s="253"/>
    </row>
    <row r="215" spans="1:13" x14ac:dyDescent="0.25">
      <c r="A215" s="251" t="s">
        <v>714</v>
      </c>
      <c r="B215" s="257" t="s">
        <v>455</v>
      </c>
      <c r="C215" s="249">
        <v>0</v>
      </c>
      <c r="D215" s="249">
        <v>0</v>
      </c>
      <c r="E215" s="249">
        <v>0</v>
      </c>
      <c r="F215" s="249">
        <v>0</v>
      </c>
      <c r="G215" s="249">
        <v>0</v>
      </c>
      <c r="H215" s="257"/>
      <c r="I215" s="257"/>
      <c r="J215" s="257"/>
      <c r="K215" s="257"/>
      <c r="L215" s="257"/>
      <c r="M215" s="257"/>
    </row>
    <row r="216" spans="1:13" x14ac:dyDescent="0.25">
      <c r="A216" s="257" t="s">
        <v>715</v>
      </c>
      <c r="B216" s="257" t="s">
        <v>455</v>
      </c>
      <c r="C216" s="249">
        <v>0</v>
      </c>
      <c r="D216" s="249">
        <v>0</v>
      </c>
      <c r="E216" s="249">
        <v>0</v>
      </c>
      <c r="F216" s="249">
        <v>0</v>
      </c>
      <c r="G216" s="249">
        <v>0</v>
      </c>
      <c r="H216" s="257"/>
      <c r="I216" s="257"/>
      <c r="J216" s="257"/>
      <c r="K216" s="257"/>
      <c r="L216" s="257"/>
      <c r="M216" s="257"/>
    </row>
    <row r="217" spans="1:13" x14ac:dyDescent="0.25">
      <c r="A217" s="257" t="s">
        <v>716</v>
      </c>
      <c r="B217" s="257" t="s">
        <v>455</v>
      </c>
      <c r="C217" s="249">
        <v>0</v>
      </c>
      <c r="D217" s="249">
        <v>0</v>
      </c>
      <c r="E217" s="249">
        <v>0</v>
      </c>
      <c r="F217" s="249">
        <v>0</v>
      </c>
      <c r="G217" s="249">
        <v>0</v>
      </c>
      <c r="H217" s="257"/>
      <c r="I217" s="257"/>
      <c r="J217" s="257"/>
      <c r="K217" s="257"/>
      <c r="L217" s="257"/>
      <c r="M217" s="257"/>
    </row>
    <row r="218" spans="1:13" x14ac:dyDescent="0.25">
      <c r="A218" s="257" t="s">
        <v>717</v>
      </c>
      <c r="B218" s="257" t="s">
        <v>455</v>
      </c>
      <c r="C218" s="249">
        <v>0</v>
      </c>
      <c r="D218" s="249">
        <v>0</v>
      </c>
      <c r="E218" s="249">
        <v>0</v>
      </c>
      <c r="F218" s="249">
        <v>0</v>
      </c>
      <c r="G218" s="249">
        <v>0</v>
      </c>
      <c r="H218" s="257"/>
      <c r="I218" s="257"/>
      <c r="J218" s="257"/>
      <c r="K218" s="257"/>
      <c r="L218" s="257"/>
      <c r="M218" s="257"/>
    </row>
    <row r="219" spans="1:13" x14ac:dyDescent="0.25">
      <c r="A219" s="257" t="s">
        <v>718</v>
      </c>
      <c r="B219" s="257" t="s">
        <v>455</v>
      </c>
      <c r="C219" s="249">
        <v>0</v>
      </c>
      <c r="D219" s="249">
        <v>0</v>
      </c>
      <c r="E219" s="249">
        <v>0</v>
      </c>
      <c r="F219" s="249">
        <v>0</v>
      </c>
      <c r="G219" s="249">
        <v>0</v>
      </c>
      <c r="H219" s="257"/>
      <c r="I219" s="257"/>
      <c r="J219" s="257"/>
      <c r="K219" s="257"/>
      <c r="L219" s="257"/>
      <c r="M219" s="257"/>
    </row>
    <row r="220" spans="1:13" x14ac:dyDescent="0.25">
      <c r="A220" s="257" t="s">
        <v>719</v>
      </c>
      <c r="H220" s="257"/>
      <c r="I220" s="257"/>
      <c r="J220" s="257"/>
      <c r="K220" s="257"/>
      <c r="L220" s="257"/>
      <c r="M220" s="257"/>
    </row>
    <row r="221" spans="1:13" x14ac:dyDescent="0.25">
      <c r="A221" s="257"/>
      <c r="H221" s="257"/>
      <c r="I221" s="257"/>
      <c r="J221" s="257"/>
      <c r="K221" s="257"/>
      <c r="L221" s="257"/>
      <c r="M221" s="257"/>
    </row>
    <row r="222" spans="1:13" x14ac:dyDescent="0.25">
      <c r="A222" s="257"/>
      <c r="H222" s="257"/>
      <c r="I222" s="257"/>
      <c r="J222" s="257"/>
      <c r="K222" s="257"/>
      <c r="L222" s="257"/>
      <c r="M222" s="257"/>
    </row>
    <row r="223" spans="1:13" x14ac:dyDescent="0.25">
      <c r="A223" s="257"/>
      <c r="H223" s="257"/>
      <c r="I223" s="257"/>
      <c r="J223" s="257"/>
      <c r="K223" s="257"/>
      <c r="L223" s="257"/>
      <c r="M223" s="257"/>
    </row>
    <row r="224" spans="1:13" x14ac:dyDescent="0.25">
      <c r="A224" s="257"/>
      <c r="H224" s="257"/>
      <c r="I224" s="257"/>
      <c r="J224" s="257"/>
      <c r="K224" s="257"/>
      <c r="L224" s="257"/>
      <c r="M224" s="257"/>
    </row>
    <row r="225" spans="1:13" x14ac:dyDescent="0.25">
      <c r="A225" s="257"/>
      <c r="H225" s="257"/>
      <c r="I225" s="257"/>
      <c r="J225" s="257"/>
      <c r="K225" s="257"/>
      <c r="L225" s="257"/>
      <c r="M225" s="257"/>
    </row>
    <row r="226" spans="1:13" x14ac:dyDescent="0.25">
      <c r="A226" s="257"/>
      <c r="H226" s="257"/>
      <c r="I226" s="257"/>
      <c r="J226" s="257"/>
      <c r="K226" s="257"/>
      <c r="L226" s="257"/>
      <c r="M226" s="257"/>
    </row>
    <row r="227" spans="1:13" x14ac:dyDescent="0.25">
      <c r="A227" s="257"/>
      <c r="H227" s="257"/>
      <c r="I227" s="257"/>
      <c r="J227" s="257"/>
      <c r="K227" s="257"/>
      <c r="L227" s="257"/>
      <c r="M227" s="257"/>
    </row>
    <row r="228" spans="1:13" x14ac:dyDescent="0.25">
      <c r="A228" s="257"/>
      <c r="H228" s="257"/>
      <c r="I228" s="257"/>
      <c r="J228" s="257"/>
      <c r="K228" s="257"/>
      <c r="L228" s="257"/>
      <c r="M228" s="257"/>
    </row>
    <row r="229" spans="1:13" x14ac:dyDescent="0.25">
      <c r="A229" s="257"/>
      <c r="H229" s="257"/>
      <c r="I229" s="257"/>
      <c r="J229" s="257"/>
      <c r="K229" s="257"/>
      <c r="L229" s="257"/>
      <c r="M229" s="257"/>
    </row>
    <row r="230" spans="1:13" x14ac:dyDescent="0.25">
      <c r="A230" s="257"/>
      <c r="H230" s="257"/>
      <c r="I230" s="257"/>
      <c r="J230" s="257"/>
      <c r="K230" s="257"/>
      <c r="L230" s="257"/>
      <c r="M230" s="257"/>
    </row>
    <row r="231" spans="1:13" x14ac:dyDescent="0.25">
      <c r="A231" s="257"/>
      <c r="H231" s="257"/>
      <c r="I231" s="257"/>
      <c r="J231" s="257"/>
      <c r="K231" s="257"/>
      <c r="L231" s="257"/>
      <c r="M231" s="257"/>
    </row>
    <row r="232" spans="1:13" x14ac:dyDescent="0.25">
      <c r="A232" s="257"/>
      <c r="H232" s="257"/>
      <c r="I232" s="257"/>
      <c r="J232" s="257"/>
      <c r="K232" s="257"/>
      <c r="L232" s="257"/>
      <c r="M232" s="257"/>
    </row>
    <row r="233" spans="1:13" x14ac:dyDescent="0.25">
      <c r="A233" s="257"/>
      <c r="H233" s="257"/>
      <c r="I233" s="257"/>
      <c r="J233" s="257"/>
      <c r="K233" s="257"/>
      <c r="L233" s="257"/>
      <c r="M233" s="257"/>
    </row>
    <row r="234" spans="1:13" x14ac:dyDescent="0.25">
      <c r="A234" s="257"/>
      <c r="H234" s="257"/>
      <c r="I234" s="257"/>
      <c r="J234" s="257"/>
      <c r="K234" s="257"/>
      <c r="L234" s="257"/>
      <c r="M234" s="257"/>
    </row>
    <row r="235" spans="1:13" x14ac:dyDescent="0.25">
      <c r="A235" s="257"/>
      <c r="H235" s="257"/>
      <c r="I235" s="257"/>
      <c r="J235" s="257"/>
      <c r="K235" s="257"/>
      <c r="L235" s="257"/>
      <c r="M235" s="257"/>
    </row>
    <row r="236" spans="1:13" x14ac:dyDescent="0.25">
      <c r="A236" s="257"/>
      <c r="H236" s="257"/>
      <c r="I236" s="257"/>
      <c r="J236" s="257"/>
      <c r="K236" s="257"/>
      <c r="L236" s="257"/>
      <c r="M236" s="257"/>
    </row>
    <row r="237" spans="1:13" x14ac:dyDescent="0.25">
      <c r="A237" s="257"/>
      <c r="H237" s="257"/>
      <c r="I237" s="257"/>
      <c r="J237" s="257"/>
      <c r="K237" s="257"/>
      <c r="L237" s="257"/>
      <c r="M237" s="257"/>
    </row>
    <row r="238" spans="1:13" x14ac:dyDescent="0.25">
      <c r="A238" s="257"/>
      <c r="H238" s="257"/>
      <c r="I238" s="257"/>
      <c r="J238" s="257"/>
      <c r="K238" s="257"/>
      <c r="L238" s="257"/>
      <c r="M238" s="257"/>
    </row>
    <row r="239" spans="1:13" x14ac:dyDescent="0.25">
      <c r="A239" s="257"/>
      <c r="H239" s="257"/>
      <c r="I239" s="257"/>
      <c r="J239" s="257"/>
      <c r="K239" s="257"/>
      <c r="L239" s="257"/>
      <c r="M239" s="257"/>
    </row>
    <row r="240" spans="1:13" x14ac:dyDescent="0.25">
      <c r="A240" s="257"/>
      <c r="H240" s="257"/>
      <c r="I240" s="257"/>
      <c r="J240" s="257"/>
      <c r="K240" s="257"/>
      <c r="L240" s="257"/>
      <c r="M240" s="257"/>
    </row>
    <row r="241" spans="1:13" x14ac:dyDescent="0.25">
      <c r="A241" s="257"/>
      <c r="H241" s="257"/>
      <c r="I241" s="257"/>
      <c r="J241" s="257"/>
      <c r="K241" s="257"/>
      <c r="L241" s="257"/>
      <c r="M241" s="257"/>
    </row>
    <row r="242" spans="1:13" x14ac:dyDescent="0.25">
      <c r="A242" s="257"/>
      <c r="H242" s="257"/>
      <c r="I242" s="257"/>
      <c r="J242" s="257"/>
      <c r="K242" s="257"/>
      <c r="L242" s="257"/>
      <c r="M242" s="257"/>
    </row>
    <row r="243" spans="1:13" x14ac:dyDescent="0.25">
      <c r="A243" s="257"/>
      <c r="H243" s="257"/>
      <c r="I243" s="257"/>
      <c r="J243" s="257"/>
      <c r="K243" s="257"/>
      <c r="L243" s="257"/>
      <c r="M243" s="257"/>
    </row>
    <row r="244" spans="1:13" x14ac:dyDescent="0.25">
      <c r="A244" s="257"/>
      <c r="H244" s="257"/>
      <c r="I244" s="257"/>
      <c r="J244" s="257"/>
      <c r="K244" s="257"/>
      <c r="L244" s="257"/>
      <c r="M244" s="257"/>
    </row>
    <row r="245" spans="1:13" x14ac:dyDescent="0.25">
      <c r="A245" s="257"/>
      <c r="H245" s="257"/>
      <c r="I245" s="257"/>
      <c r="J245" s="257"/>
      <c r="K245" s="257"/>
      <c r="L245" s="257"/>
      <c r="M245" s="257"/>
    </row>
    <row r="246" spans="1:13" x14ac:dyDescent="0.25">
      <c r="A246" s="257"/>
      <c r="H246" s="257"/>
      <c r="I246" s="257"/>
      <c r="J246" s="257"/>
      <c r="K246" s="257"/>
      <c r="L246" s="257"/>
      <c r="M246" s="257"/>
    </row>
    <row r="247" spans="1:13" x14ac:dyDescent="0.25">
      <c r="A247" s="257"/>
      <c r="H247" s="257"/>
      <c r="I247" s="257"/>
      <c r="J247" s="257"/>
      <c r="K247" s="257"/>
      <c r="L247" s="257"/>
      <c r="M247" s="257"/>
    </row>
    <row r="248" spans="1:13" x14ac:dyDescent="0.25">
      <c r="A248" s="257"/>
      <c r="H248" s="257"/>
      <c r="I248" s="257"/>
      <c r="J248" s="257"/>
      <c r="K248" s="257"/>
      <c r="L248" s="257"/>
      <c r="M248" s="257"/>
    </row>
    <row r="249" spans="1:13" x14ac:dyDescent="0.25">
      <c r="A249" s="257"/>
      <c r="H249" s="257"/>
      <c r="I249" s="257"/>
      <c r="J249" s="257"/>
      <c r="K249" s="257"/>
      <c r="L249" s="257"/>
      <c r="M249" s="257"/>
    </row>
    <row r="250" spans="1:13" x14ac:dyDescent="0.25">
      <c r="A250" s="257"/>
      <c r="H250" s="257"/>
      <c r="I250" s="257"/>
      <c r="J250" s="257"/>
      <c r="K250" s="257"/>
      <c r="L250" s="257"/>
      <c r="M250" s="257"/>
    </row>
    <row r="251" spans="1:13" x14ac:dyDescent="0.25">
      <c r="A251" s="257"/>
      <c r="H251" s="257"/>
      <c r="I251" s="257"/>
      <c r="J251" s="257"/>
      <c r="K251" s="257"/>
      <c r="L251" s="257"/>
      <c r="M251" s="257"/>
    </row>
    <row r="252" spans="1:13" x14ac:dyDescent="0.25">
      <c r="A252" s="257"/>
      <c r="H252" s="257"/>
      <c r="I252" s="257"/>
      <c r="J252" s="257"/>
      <c r="K252" s="257"/>
      <c r="L252" s="257"/>
      <c r="M252" s="257"/>
    </row>
    <row r="253" spans="1:13" x14ac:dyDescent="0.25">
      <c r="A253" s="257"/>
      <c r="H253" s="257"/>
      <c r="I253" s="257"/>
      <c r="J253" s="257"/>
      <c r="K253" s="257"/>
      <c r="L253" s="257"/>
      <c r="M253" s="257"/>
    </row>
    <row r="254" spans="1:13" x14ac:dyDescent="0.25">
      <c r="A254" s="257"/>
      <c r="H254" s="257"/>
      <c r="I254" s="257"/>
      <c r="J254" s="257"/>
      <c r="K254" s="257"/>
      <c r="L254" s="257"/>
      <c r="M254" s="257"/>
    </row>
    <row r="255" spans="1:13" x14ac:dyDescent="0.25">
      <c r="A255" s="257"/>
      <c r="H255" s="257"/>
      <c r="I255" s="257"/>
      <c r="J255" s="257"/>
      <c r="K255" s="257"/>
      <c r="L255" s="257"/>
      <c r="M255" s="257"/>
    </row>
    <row r="256" spans="1:13" x14ac:dyDescent="0.25">
      <c r="A256" s="257"/>
      <c r="H256" s="257"/>
      <c r="I256" s="257"/>
      <c r="J256" s="257"/>
      <c r="K256" s="257"/>
      <c r="L256" s="257"/>
      <c r="M256" s="257"/>
    </row>
    <row r="257" spans="1:13" x14ac:dyDescent="0.25">
      <c r="A257" s="257"/>
      <c r="H257" s="257"/>
      <c r="I257" s="257"/>
      <c r="J257" s="257"/>
      <c r="K257" s="257"/>
      <c r="L257" s="257"/>
      <c r="M257" s="257"/>
    </row>
    <row r="258" spans="1:13" x14ac:dyDescent="0.25">
      <c r="A258" s="257"/>
      <c r="H258" s="257"/>
      <c r="I258" s="257"/>
      <c r="J258" s="257"/>
      <c r="K258" s="257"/>
      <c r="L258" s="257"/>
      <c r="M258" s="257"/>
    </row>
    <row r="259" spans="1:13" x14ac:dyDescent="0.25">
      <c r="A259" s="257"/>
      <c r="H259" s="257"/>
      <c r="I259" s="257"/>
      <c r="J259" s="257"/>
      <c r="K259" s="257"/>
      <c r="L259" s="257"/>
      <c r="M259" s="257"/>
    </row>
    <row r="260" spans="1:13" x14ac:dyDescent="0.25">
      <c r="A260" s="257"/>
      <c r="H260" s="257"/>
      <c r="I260" s="257"/>
      <c r="J260" s="257"/>
      <c r="K260" s="257"/>
      <c r="L260" s="257"/>
      <c r="M260" s="257"/>
    </row>
    <row r="261" spans="1:13" x14ac:dyDescent="0.25">
      <c r="A261" s="257"/>
      <c r="H261" s="257"/>
      <c r="I261" s="257"/>
      <c r="J261" s="257"/>
      <c r="K261" s="257"/>
      <c r="L261" s="257"/>
      <c r="M261" s="257"/>
    </row>
    <row r="262" spans="1:13" x14ac:dyDescent="0.25">
      <c r="A262" s="257"/>
      <c r="H262" s="257"/>
      <c r="I262" s="257"/>
      <c r="J262" s="257"/>
      <c r="K262" s="257"/>
      <c r="L262" s="257"/>
      <c r="M262" s="257"/>
    </row>
    <row r="263" spans="1:13" x14ac:dyDescent="0.25">
      <c r="A263" s="257"/>
      <c r="H263" s="257"/>
      <c r="I263" s="257"/>
      <c r="J263" s="257"/>
      <c r="K263" s="257"/>
      <c r="L263" s="257"/>
      <c r="M263" s="257"/>
    </row>
    <row r="264" spans="1:13" x14ac:dyDescent="0.25">
      <c r="A264" s="257"/>
      <c r="H264" s="257"/>
      <c r="I264" s="257"/>
      <c r="J264" s="257"/>
      <c r="K264" s="257"/>
      <c r="L264" s="257"/>
      <c r="M264" s="257"/>
    </row>
    <row r="265" spans="1:13" x14ac:dyDescent="0.25">
      <c r="A265" s="257"/>
      <c r="H265" s="257"/>
      <c r="I265" s="257"/>
      <c r="J265" s="257"/>
      <c r="K265" s="257"/>
      <c r="L265" s="257"/>
      <c r="M265" s="257"/>
    </row>
    <row r="266" spans="1:13" x14ac:dyDescent="0.25">
      <c r="A266" s="257"/>
      <c r="H266" s="257"/>
      <c r="I266" s="257"/>
      <c r="J266" s="257"/>
      <c r="K266" s="257"/>
      <c r="L266" s="257"/>
      <c r="M266" s="257"/>
    </row>
    <row r="267" spans="1:13" x14ac:dyDescent="0.25">
      <c r="A267" s="257"/>
      <c r="H267" s="257"/>
      <c r="I267" s="257"/>
      <c r="J267" s="257"/>
      <c r="K267" s="257"/>
      <c r="L267" s="257"/>
      <c r="M267" s="257"/>
    </row>
    <row r="268" spans="1:13" x14ac:dyDescent="0.25">
      <c r="A268" s="257"/>
      <c r="H268" s="257"/>
      <c r="I268" s="257"/>
      <c r="J268" s="257"/>
      <c r="K268" s="257"/>
      <c r="L268" s="257"/>
      <c r="M268" s="257"/>
    </row>
    <row r="269" spans="1:13" x14ac:dyDescent="0.25">
      <c r="A269" s="257"/>
      <c r="H269" s="257"/>
      <c r="I269" s="257"/>
      <c r="J269" s="257"/>
      <c r="K269" s="257"/>
      <c r="L269" s="257"/>
      <c r="M269" s="257"/>
    </row>
    <row r="270" spans="1:13" x14ac:dyDescent="0.25">
      <c r="A270" s="257"/>
      <c r="H270" s="257"/>
      <c r="I270" s="257"/>
      <c r="J270" s="257"/>
      <c r="K270" s="257"/>
      <c r="L270" s="257"/>
      <c r="M270" s="257"/>
    </row>
    <row r="271" spans="1:13" x14ac:dyDescent="0.25">
      <c r="A271" s="257"/>
      <c r="H271" s="257"/>
      <c r="I271" s="257"/>
      <c r="J271" s="257"/>
      <c r="K271" s="257"/>
      <c r="L271" s="257"/>
      <c r="M271" s="257"/>
    </row>
    <row r="272" spans="1:13" x14ac:dyDescent="0.25">
      <c r="A272" s="257"/>
      <c r="H272" s="257"/>
      <c r="I272" s="257"/>
      <c r="J272" s="257"/>
      <c r="K272" s="257"/>
      <c r="L272" s="257"/>
      <c r="M272" s="257"/>
    </row>
    <row r="273" spans="1:13" x14ac:dyDescent="0.25">
      <c r="A273" s="257"/>
      <c r="H273" s="257"/>
      <c r="I273" s="257"/>
      <c r="J273" s="257"/>
      <c r="K273" s="257"/>
      <c r="L273" s="257"/>
      <c r="M273" s="257"/>
    </row>
    <row r="274" spans="1:13" x14ac:dyDescent="0.25">
      <c r="A274" s="257"/>
      <c r="H274" s="257"/>
      <c r="I274" s="257"/>
      <c r="J274" s="257"/>
      <c r="K274" s="257"/>
      <c r="L274" s="257"/>
      <c r="M274" s="257"/>
    </row>
    <row r="275" spans="1:13" x14ac:dyDescent="0.25">
      <c r="A275" s="257"/>
      <c r="H275" s="257"/>
      <c r="I275" s="257"/>
      <c r="J275" s="257"/>
      <c r="K275" s="257"/>
      <c r="L275" s="257"/>
      <c r="M275" s="257"/>
    </row>
    <row r="276" spans="1:13" x14ac:dyDescent="0.25">
      <c r="A276" s="257"/>
      <c r="H276" s="257"/>
      <c r="I276" s="257"/>
      <c r="J276" s="257"/>
      <c r="K276" s="257"/>
      <c r="L276" s="257"/>
      <c r="M276" s="257"/>
    </row>
    <row r="277" spans="1:13" x14ac:dyDescent="0.25">
      <c r="A277" s="257"/>
      <c r="H277" s="257"/>
      <c r="I277" s="257"/>
      <c r="J277" s="257"/>
      <c r="K277" s="257"/>
      <c r="L277" s="257"/>
      <c r="M277" s="257"/>
    </row>
    <row r="278" spans="1:13" x14ac:dyDescent="0.25">
      <c r="A278" s="257"/>
      <c r="H278" s="257"/>
      <c r="I278" s="257"/>
      <c r="J278" s="257"/>
      <c r="K278" s="257"/>
      <c r="L278" s="257"/>
      <c r="M278" s="257"/>
    </row>
    <row r="279" spans="1:13" x14ac:dyDescent="0.25">
      <c r="A279" s="257"/>
      <c r="H279" s="257"/>
      <c r="I279" s="257"/>
      <c r="J279" s="257"/>
      <c r="K279" s="257"/>
      <c r="L279" s="257"/>
      <c r="M279" s="257"/>
    </row>
    <row r="280" spans="1:13" x14ac:dyDescent="0.25">
      <c r="A280" s="257"/>
      <c r="H280" s="257"/>
      <c r="I280" s="257"/>
      <c r="J280" s="257"/>
      <c r="K280" s="257"/>
      <c r="L280" s="257"/>
      <c r="M280" s="257"/>
    </row>
    <row r="281" spans="1:13" x14ac:dyDescent="0.25">
      <c r="A281" s="257"/>
      <c r="H281" s="257"/>
      <c r="I281" s="257"/>
      <c r="J281" s="257"/>
      <c r="K281" s="257"/>
      <c r="L281" s="257"/>
      <c r="M281" s="257"/>
    </row>
    <row r="282" spans="1:13" x14ac:dyDescent="0.25">
      <c r="A282" s="257"/>
      <c r="H282" s="257"/>
      <c r="I282" s="257"/>
      <c r="J282" s="257"/>
      <c r="K282" s="257"/>
      <c r="L282" s="257"/>
      <c r="M282" s="257"/>
    </row>
    <row r="283" spans="1:13" x14ac:dyDescent="0.25">
      <c r="A283" s="257"/>
      <c r="H283" s="257"/>
      <c r="I283" s="257"/>
      <c r="J283" s="257"/>
      <c r="K283" s="257"/>
      <c r="L283" s="257"/>
      <c r="M283" s="257"/>
    </row>
    <row r="284" spans="1:13" x14ac:dyDescent="0.25">
      <c r="A284" s="257"/>
      <c r="H284" s="257"/>
      <c r="I284" s="257"/>
      <c r="J284" s="257"/>
      <c r="K284" s="257"/>
      <c r="L284" s="257"/>
      <c r="M284" s="257"/>
    </row>
    <row r="285" spans="1:13" x14ac:dyDescent="0.25">
      <c r="A285" s="257"/>
      <c r="H285" s="257"/>
      <c r="I285" s="257"/>
      <c r="J285" s="257"/>
      <c r="K285" s="257"/>
      <c r="L285" s="257"/>
      <c r="M285" s="257"/>
    </row>
    <row r="286" spans="1:13" x14ac:dyDescent="0.25">
      <c r="A286" s="257"/>
      <c r="H286" s="257"/>
      <c r="I286" s="257"/>
      <c r="J286" s="257"/>
      <c r="K286" s="257"/>
      <c r="L286" s="257"/>
      <c r="M286" s="257"/>
    </row>
    <row r="287" spans="1:13" x14ac:dyDescent="0.25">
      <c r="A287" s="257"/>
      <c r="H287" s="257"/>
      <c r="I287" s="257"/>
      <c r="J287" s="257"/>
      <c r="K287" s="257"/>
      <c r="L287" s="257"/>
      <c r="M287" s="257"/>
    </row>
    <row r="288" spans="1:13" x14ac:dyDescent="0.25">
      <c r="A288" s="257"/>
      <c r="H288" s="257"/>
      <c r="I288" s="257"/>
      <c r="J288" s="257"/>
      <c r="K288" s="257"/>
      <c r="L288" s="257"/>
      <c r="M288" s="257"/>
    </row>
    <row r="289" spans="1:13" x14ac:dyDescent="0.25">
      <c r="A289" s="257"/>
      <c r="H289" s="257"/>
      <c r="I289" s="257"/>
      <c r="J289" s="257"/>
      <c r="K289" s="257"/>
      <c r="L289" s="257"/>
      <c r="M289" s="257"/>
    </row>
    <row r="290" spans="1:13" x14ac:dyDescent="0.25">
      <c r="A290" s="257"/>
      <c r="H290" s="257"/>
      <c r="I290" s="257"/>
      <c r="J290" s="257"/>
      <c r="K290" s="257"/>
      <c r="L290" s="257"/>
      <c r="M290" s="257"/>
    </row>
    <row r="291" spans="1:13" x14ac:dyDescent="0.25">
      <c r="A291" s="257"/>
      <c r="H291" s="257"/>
      <c r="I291" s="257"/>
      <c r="J291" s="257"/>
      <c r="K291" s="257"/>
      <c r="L291" s="257"/>
      <c r="M291" s="257"/>
    </row>
    <row r="292" spans="1:13" x14ac:dyDescent="0.25">
      <c r="A292" s="257"/>
      <c r="H292" s="257"/>
      <c r="I292" s="257"/>
      <c r="J292" s="257"/>
      <c r="K292" s="257"/>
      <c r="L292" s="257"/>
      <c r="M292" s="257"/>
    </row>
    <row r="293" spans="1:13" x14ac:dyDescent="0.25">
      <c r="A293" s="257"/>
      <c r="H293" s="257"/>
      <c r="I293" s="257"/>
      <c r="J293" s="257"/>
      <c r="K293" s="257"/>
      <c r="L293" s="257"/>
      <c r="M293" s="257"/>
    </row>
    <row r="294" spans="1:13" x14ac:dyDescent="0.25">
      <c r="A294" s="257"/>
      <c r="H294" s="257"/>
      <c r="I294" s="257"/>
      <c r="J294" s="257"/>
      <c r="K294" s="257"/>
      <c r="L294" s="257"/>
      <c r="M294" s="257"/>
    </row>
    <row r="295" spans="1:13" x14ac:dyDescent="0.25">
      <c r="A295" s="257"/>
      <c r="H295" s="257"/>
      <c r="I295" s="257"/>
      <c r="J295" s="257"/>
      <c r="K295" s="257"/>
      <c r="L295" s="257"/>
      <c r="M295" s="257"/>
    </row>
    <row r="296" spans="1:13" x14ac:dyDescent="0.25">
      <c r="A296" s="257"/>
      <c r="H296" s="257"/>
      <c r="I296" s="257"/>
      <c r="J296" s="257"/>
      <c r="K296" s="257"/>
      <c r="L296" s="257"/>
      <c r="M296" s="257"/>
    </row>
    <row r="297" spans="1:13" x14ac:dyDescent="0.25">
      <c r="A297" s="257"/>
      <c r="H297" s="257"/>
      <c r="I297" s="257"/>
      <c r="J297" s="257"/>
      <c r="K297" s="257"/>
      <c r="L297" s="257"/>
      <c r="M297" s="257"/>
    </row>
    <row r="298" spans="1:13" x14ac:dyDescent="0.25">
      <c r="A298" s="257"/>
      <c r="H298" s="257"/>
      <c r="I298" s="257"/>
      <c r="J298" s="257"/>
      <c r="K298" s="257"/>
      <c r="L298" s="257"/>
      <c r="M298" s="257"/>
    </row>
    <row r="299" spans="1:13" x14ac:dyDescent="0.25">
      <c r="A299" s="257"/>
      <c r="H299" s="257"/>
      <c r="I299" s="257"/>
      <c r="J299" s="257"/>
      <c r="K299" s="257"/>
      <c r="L299" s="257"/>
      <c r="M299" s="257"/>
    </row>
    <row r="300" spans="1:13" x14ac:dyDescent="0.25">
      <c r="A300" s="257"/>
      <c r="H300" s="257"/>
      <c r="I300" s="257"/>
      <c r="J300" s="257"/>
      <c r="K300" s="257"/>
      <c r="L300" s="257"/>
      <c r="M300" s="257"/>
    </row>
    <row r="301" spans="1:13" x14ac:dyDescent="0.25">
      <c r="A301" s="257"/>
      <c r="H301" s="257"/>
      <c r="I301" s="257"/>
      <c r="J301" s="257"/>
      <c r="K301" s="257"/>
      <c r="L301" s="257"/>
      <c r="M301" s="257"/>
    </row>
    <row r="302" spans="1:13" x14ac:dyDescent="0.25">
      <c r="A302" s="257"/>
      <c r="H302" s="257"/>
      <c r="I302" s="257"/>
      <c r="J302" s="257"/>
      <c r="K302" s="257"/>
      <c r="L302" s="257"/>
      <c r="M302" s="257"/>
    </row>
    <row r="303" spans="1:13" x14ac:dyDescent="0.25">
      <c r="A303" s="257"/>
      <c r="H303" s="257"/>
      <c r="I303" s="257"/>
      <c r="J303" s="257"/>
      <c r="K303" s="257"/>
      <c r="L303" s="257"/>
      <c r="M303" s="257"/>
    </row>
    <row r="304" spans="1:13" x14ac:dyDescent="0.25">
      <c r="A304" s="257"/>
      <c r="H304" s="257"/>
      <c r="I304" s="257"/>
      <c r="J304" s="257"/>
      <c r="K304" s="257"/>
      <c r="L304" s="257"/>
      <c r="M304" s="257"/>
    </row>
    <row r="305" spans="1:13" x14ac:dyDescent="0.25">
      <c r="A305" s="257"/>
      <c r="H305" s="257"/>
      <c r="I305" s="257"/>
      <c r="J305" s="257"/>
      <c r="K305" s="257"/>
      <c r="L305" s="257"/>
      <c r="M305" s="257"/>
    </row>
    <row r="306" spans="1:13" x14ac:dyDescent="0.25">
      <c r="A306" s="257"/>
      <c r="H306" s="257"/>
      <c r="I306" s="257"/>
      <c r="J306" s="257"/>
      <c r="K306" s="257"/>
      <c r="L306" s="257"/>
      <c r="M306" s="257"/>
    </row>
    <row r="307" spans="1:13" x14ac:dyDescent="0.25">
      <c r="A307" s="257"/>
      <c r="H307" s="257"/>
      <c r="I307" s="257"/>
      <c r="J307" s="257"/>
      <c r="K307" s="257"/>
      <c r="L307" s="257"/>
      <c r="M307" s="257"/>
    </row>
    <row r="308" spans="1:13" x14ac:dyDescent="0.25">
      <c r="A308" s="257"/>
      <c r="H308" s="257"/>
      <c r="I308" s="257"/>
      <c r="J308" s="257"/>
      <c r="K308" s="257"/>
      <c r="L308" s="257"/>
      <c r="M308" s="25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3376"/>
  <sheetViews>
    <sheetView topLeftCell="A6459" zoomScale="75" zoomScaleNormal="75" workbookViewId="0">
      <selection activeCell="D6463" sqref="D6463"/>
    </sheetView>
  </sheetViews>
  <sheetFormatPr defaultRowHeight="15" x14ac:dyDescent="0.25"/>
  <cols>
    <col min="1" max="1" width="76.7109375" style="140" bestFit="1" customWidth="1"/>
    <col min="2" max="3" width="9.140625" style="140"/>
    <col min="4" max="4" width="80.7109375" style="140" bestFit="1" customWidth="1"/>
    <col min="5" max="5" width="9.140625" style="140"/>
    <col min="6" max="6" width="41.28515625" style="140" bestFit="1" customWidth="1"/>
    <col min="7" max="16384" width="9.140625" style="140"/>
  </cols>
  <sheetData>
    <row r="1" spans="1:5" x14ac:dyDescent="0.25">
      <c r="A1" s="257" t="s">
        <v>733</v>
      </c>
      <c r="B1" s="257"/>
      <c r="C1" s="254"/>
      <c r="D1" s="257" t="s">
        <v>868</v>
      </c>
      <c r="E1" s="257"/>
    </row>
    <row r="2" spans="1:5" x14ac:dyDescent="0.25">
      <c r="A2" s="257" t="s">
        <v>928</v>
      </c>
      <c r="B2" s="257" t="s">
        <v>929</v>
      </c>
      <c r="C2" s="254"/>
      <c r="D2" s="257" t="s">
        <v>928</v>
      </c>
      <c r="E2" s="257" t="s">
        <v>929</v>
      </c>
    </row>
    <row r="3" spans="1:5" x14ac:dyDescent="0.25">
      <c r="A3" s="257" t="s">
        <v>930</v>
      </c>
      <c r="B3" s="257" t="s">
        <v>931</v>
      </c>
      <c r="C3" s="254"/>
      <c r="D3" s="257" t="s">
        <v>930</v>
      </c>
      <c r="E3" s="257" t="s">
        <v>931</v>
      </c>
    </row>
    <row r="4" spans="1:5" x14ac:dyDescent="0.25">
      <c r="A4" s="257" t="s">
        <v>1087</v>
      </c>
      <c r="B4" s="257">
        <v>0</v>
      </c>
      <c r="C4" s="254"/>
      <c r="D4" s="257" t="s">
        <v>600</v>
      </c>
      <c r="E4" s="257">
        <v>0</v>
      </c>
    </row>
    <row r="5" spans="1:5" x14ac:dyDescent="0.25">
      <c r="A5" s="257" t="s">
        <v>1088</v>
      </c>
      <c r="B5" s="257">
        <v>0</v>
      </c>
      <c r="C5" s="254"/>
      <c r="D5" s="257" t="s">
        <v>601</v>
      </c>
      <c r="E5" s="257">
        <v>0</v>
      </c>
    </row>
    <row r="6" spans="1:5" x14ac:dyDescent="0.25">
      <c r="A6" s="257" t="s">
        <v>1089</v>
      </c>
      <c r="B6" s="257">
        <v>0</v>
      </c>
      <c r="C6" s="254"/>
      <c r="D6" s="257" t="s">
        <v>192</v>
      </c>
      <c r="E6" s="257">
        <v>0</v>
      </c>
    </row>
    <row r="7" spans="1:5" x14ac:dyDescent="0.25">
      <c r="A7" s="257" t="s">
        <v>1090</v>
      </c>
      <c r="B7" s="257">
        <v>0</v>
      </c>
      <c r="C7" s="254"/>
      <c r="D7" s="257" t="s">
        <v>193</v>
      </c>
      <c r="E7" s="257">
        <v>0</v>
      </c>
    </row>
    <row r="8" spans="1:5" x14ac:dyDescent="0.25">
      <c r="A8" s="257" t="s">
        <v>1091</v>
      </c>
      <c r="B8" s="257">
        <v>0</v>
      </c>
      <c r="C8" s="254"/>
      <c r="D8" s="257" t="s">
        <v>602</v>
      </c>
      <c r="E8" s="257">
        <v>0</v>
      </c>
    </row>
    <row r="9" spans="1:5" x14ac:dyDescent="0.25">
      <c r="A9" s="257" t="s">
        <v>1092</v>
      </c>
      <c r="B9" s="257">
        <v>0</v>
      </c>
      <c r="C9" s="254"/>
      <c r="D9" s="257" t="s">
        <v>603</v>
      </c>
      <c r="E9" s="257">
        <v>0</v>
      </c>
    </row>
    <row r="10" spans="1:5" x14ac:dyDescent="0.25">
      <c r="A10" s="257" t="s">
        <v>1093</v>
      </c>
      <c r="B10" s="257">
        <v>-15.541586300000001</v>
      </c>
      <c r="C10" s="254"/>
      <c r="D10" s="257" t="s">
        <v>604</v>
      </c>
      <c r="E10" s="257">
        <v>0</v>
      </c>
    </row>
    <row r="11" spans="1:5" x14ac:dyDescent="0.25">
      <c r="A11" s="257" t="s">
        <v>1094</v>
      </c>
      <c r="B11" s="257">
        <v>0</v>
      </c>
      <c r="C11" s="254"/>
      <c r="D11" s="257" t="s">
        <v>605</v>
      </c>
      <c r="E11" s="257">
        <v>0</v>
      </c>
    </row>
    <row r="12" spans="1:5" x14ac:dyDescent="0.25">
      <c r="A12" s="257" t="s">
        <v>1095</v>
      </c>
      <c r="B12" s="257">
        <v>-4.56531982</v>
      </c>
      <c r="C12" s="254"/>
      <c r="D12" s="257" t="s">
        <v>194</v>
      </c>
      <c r="E12" s="257">
        <v>0</v>
      </c>
    </row>
    <row r="13" spans="1:5" x14ac:dyDescent="0.25">
      <c r="A13" s="257" t="s">
        <v>1096</v>
      </c>
      <c r="B13" s="257">
        <v>0</v>
      </c>
      <c r="C13" s="254"/>
      <c r="D13" s="257" t="s">
        <v>606</v>
      </c>
      <c r="E13" s="257">
        <v>0</v>
      </c>
    </row>
    <row r="14" spans="1:5" x14ac:dyDescent="0.25">
      <c r="A14" s="257" t="s">
        <v>1097</v>
      </c>
      <c r="B14" s="257">
        <v>0</v>
      </c>
      <c r="C14" s="254"/>
      <c r="D14" s="257" t="s">
        <v>1098</v>
      </c>
      <c r="E14" s="257">
        <v>0</v>
      </c>
    </row>
    <row r="15" spans="1:5" x14ac:dyDescent="0.25">
      <c r="A15" s="257" t="s">
        <v>1099</v>
      </c>
      <c r="B15" s="257">
        <v>0</v>
      </c>
      <c r="C15" s="254"/>
      <c r="D15" s="257" t="s">
        <v>195</v>
      </c>
      <c r="E15" s="257">
        <v>0</v>
      </c>
    </row>
    <row r="16" spans="1:5" x14ac:dyDescent="0.25">
      <c r="A16" s="257" t="s">
        <v>1100</v>
      </c>
      <c r="B16" s="257">
        <v>42.850373599999998</v>
      </c>
      <c r="C16" s="254"/>
      <c r="D16" s="257" t="s">
        <v>196</v>
      </c>
      <c r="E16" s="257">
        <v>0</v>
      </c>
    </row>
    <row r="17" spans="1:5" x14ac:dyDescent="0.25">
      <c r="A17" s="257" t="s">
        <v>1101</v>
      </c>
      <c r="B17" s="257">
        <v>0</v>
      </c>
      <c r="C17" s="254"/>
      <c r="D17" s="257" t="s">
        <v>197</v>
      </c>
      <c r="E17" s="257">
        <v>0</v>
      </c>
    </row>
    <row r="18" spans="1:5" x14ac:dyDescent="0.25">
      <c r="A18" s="257" t="s">
        <v>1102</v>
      </c>
      <c r="B18" s="257">
        <v>13.909022800000001</v>
      </c>
      <c r="C18" s="254"/>
      <c r="D18" s="257" t="s">
        <v>198</v>
      </c>
      <c r="E18" s="257">
        <v>0</v>
      </c>
    </row>
    <row r="19" spans="1:5" x14ac:dyDescent="0.25">
      <c r="A19" s="257" t="s">
        <v>1103</v>
      </c>
      <c r="B19" s="257">
        <v>0</v>
      </c>
      <c r="C19" s="254"/>
      <c r="D19" s="257" t="s">
        <v>607</v>
      </c>
      <c r="E19" s="257">
        <v>0</v>
      </c>
    </row>
    <row r="20" spans="1:5" x14ac:dyDescent="0.25">
      <c r="A20" s="257" t="s">
        <v>1104</v>
      </c>
      <c r="B20" s="257">
        <v>0</v>
      </c>
      <c r="C20" s="254"/>
      <c r="D20" s="257" t="s">
        <v>608</v>
      </c>
      <c r="E20" s="257">
        <v>0</v>
      </c>
    </row>
    <row r="21" spans="1:5" x14ac:dyDescent="0.25">
      <c r="A21" s="257" t="s">
        <v>1105</v>
      </c>
      <c r="B21" s="257">
        <v>0</v>
      </c>
      <c r="C21" s="254"/>
      <c r="D21" s="257"/>
      <c r="E21" s="257"/>
    </row>
    <row r="22" spans="1:5" x14ac:dyDescent="0.25">
      <c r="A22" s="257" t="s">
        <v>991</v>
      </c>
      <c r="B22" s="257">
        <v>6.74976048</v>
      </c>
      <c r="C22" s="254"/>
      <c r="D22" s="257"/>
      <c r="E22" s="257"/>
    </row>
    <row r="23" spans="1:5" x14ac:dyDescent="0.25">
      <c r="A23" s="257"/>
      <c r="B23" s="257"/>
      <c r="C23" s="254"/>
      <c r="D23" s="257"/>
      <c r="E23" s="257"/>
    </row>
    <row r="24" spans="1:5" x14ac:dyDescent="0.25">
      <c r="A24" s="257"/>
      <c r="B24" s="257"/>
      <c r="C24" s="254"/>
      <c r="D24" s="257"/>
      <c r="E24" s="257"/>
    </row>
    <row r="25" spans="1:5" x14ac:dyDescent="0.25">
      <c r="A25" s="257"/>
      <c r="B25" s="257"/>
      <c r="C25" s="254"/>
      <c r="D25" s="257" t="s">
        <v>869</v>
      </c>
      <c r="E25" s="257"/>
    </row>
    <row r="26" spans="1:5" x14ac:dyDescent="0.25">
      <c r="A26" s="257" t="s">
        <v>734</v>
      </c>
      <c r="B26" s="257"/>
      <c r="C26" s="254"/>
      <c r="D26" s="257" t="s">
        <v>928</v>
      </c>
      <c r="E26" s="257" t="s">
        <v>929</v>
      </c>
    </row>
    <row r="27" spans="1:5" x14ac:dyDescent="0.25">
      <c r="A27" s="257" t="s">
        <v>928</v>
      </c>
      <c r="B27" s="257" t="s">
        <v>929</v>
      </c>
      <c r="C27" s="254"/>
      <c r="D27" s="257" t="s">
        <v>930</v>
      </c>
      <c r="E27" s="257" t="s">
        <v>931</v>
      </c>
    </row>
    <row r="28" spans="1:5" x14ac:dyDescent="0.25">
      <c r="A28" s="257" t="s">
        <v>930</v>
      </c>
      <c r="B28" s="257" t="s">
        <v>931</v>
      </c>
      <c r="C28" s="254"/>
      <c r="D28" s="257" t="s">
        <v>1106</v>
      </c>
      <c r="E28" s="257">
        <v>0</v>
      </c>
    </row>
    <row r="29" spans="1:5" x14ac:dyDescent="0.25">
      <c r="A29" s="257" t="s">
        <v>1107</v>
      </c>
      <c r="B29" s="257">
        <v>0</v>
      </c>
      <c r="C29" s="254"/>
      <c r="D29" s="257" t="s">
        <v>200</v>
      </c>
      <c r="E29" s="257">
        <v>0</v>
      </c>
    </row>
    <row r="30" spans="1:5" x14ac:dyDescent="0.25">
      <c r="A30" s="257" t="s">
        <v>456</v>
      </c>
      <c r="B30" s="257">
        <v>8.08690569</v>
      </c>
      <c r="C30" s="254"/>
      <c r="D30" s="257" t="s">
        <v>609</v>
      </c>
      <c r="E30" s="257">
        <v>0</v>
      </c>
    </row>
    <row r="31" spans="1:5" x14ac:dyDescent="0.25">
      <c r="A31" s="257" t="s">
        <v>457</v>
      </c>
      <c r="B31" s="257">
        <v>1.5953268700000001</v>
      </c>
      <c r="C31" s="254"/>
      <c r="D31" s="257" t="s">
        <v>1108</v>
      </c>
      <c r="E31" s="257">
        <v>0</v>
      </c>
    </row>
    <row r="32" spans="1:5" x14ac:dyDescent="0.25">
      <c r="A32" s="257" t="s">
        <v>15</v>
      </c>
      <c r="B32" s="257">
        <v>0.58212900499999998</v>
      </c>
      <c r="C32" s="254"/>
      <c r="D32" s="257" t="s">
        <v>201</v>
      </c>
      <c r="E32" s="257">
        <v>0</v>
      </c>
    </row>
    <row r="33" spans="1:5" x14ac:dyDescent="0.25">
      <c r="A33" s="257" t="s">
        <v>16</v>
      </c>
      <c r="B33" s="257">
        <v>1.8436225500000001</v>
      </c>
      <c r="C33" s="254"/>
      <c r="D33" s="257" t="s">
        <v>610</v>
      </c>
      <c r="E33" s="257">
        <v>0</v>
      </c>
    </row>
    <row r="34" spans="1:5" x14ac:dyDescent="0.25">
      <c r="A34" s="257"/>
      <c r="B34" s="257"/>
      <c r="C34" s="254"/>
      <c r="D34" s="257" t="s">
        <v>202</v>
      </c>
      <c r="E34" s="257">
        <v>0</v>
      </c>
    </row>
    <row r="35" spans="1:5" x14ac:dyDescent="0.25">
      <c r="A35" s="257"/>
      <c r="B35" s="257"/>
      <c r="C35" s="254"/>
      <c r="D35" s="257" t="s">
        <v>203</v>
      </c>
      <c r="E35" s="257">
        <v>0</v>
      </c>
    </row>
    <row r="36" spans="1:5" x14ac:dyDescent="0.25">
      <c r="A36" s="257"/>
      <c r="B36" s="257"/>
      <c r="C36" s="254"/>
      <c r="D36" s="257" t="s">
        <v>204</v>
      </c>
      <c r="E36" s="257">
        <v>0</v>
      </c>
    </row>
    <row r="37" spans="1:5" x14ac:dyDescent="0.25">
      <c r="A37" s="257"/>
      <c r="B37" s="257"/>
      <c r="C37" s="254"/>
      <c r="D37" s="257" t="s">
        <v>1109</v>
      </c>
      <c r="E37" s="257">
        <v>0</v>
      </c>
    </row>
    <row r="38" spans="1:5" x14ac:dyDescent="0.25">
      <c r="A38" s="257"/>
      <c r="B38" s="257"/>
      <c r="C38" s="254"/>
      <c r="D38" s="257" t="s">
        <v>1110</v>
      </c>
      <c r="E38" s="257">
        <v>0</v>
      </c>
    </row>
    <row r="39" spans="1:5" x14ac:dyDescent="0.25">
      <c r="A39" s="257"/>
      <c r="B39" s="257"/>
      <c r="C39" s="254"/>
      <c r="D39" s="257"/>
      <c r="E39" s="257"/>
    </row>
    <row r="40" spans="1:5" x14ac:dyDescent="0.25">
      <c r="A40" s="257"/>
      <c r="B40" s="257"/>
      <c r="C40" s="254"/>
      <c r="D40" s="257"/>
      <c r="E40" s="257"/>
    </row>
    <row r="41" spans="1:5" x14ac:dyDescent="0.25">
      <c r="A41" s="257"/>
      <c r="B41" s="257"/>
      <c r="C41" s="254"/>
      <c r="D41" s="257"/>
      <c r="E41" s="257"/>
    </row>
    <row r="42" spans="1:5" x14ac:dyDescent="0.25">
      <c r="A42" s="257"/>
      <c r="B42" s="257"/>
      <c r="C42" s="254"/>
      <c r="D42" s="257"/>
      <c r="E42" s="257"/>
    </row>
    <row r="43" spans="1:5" x14ac:dyDescent="0.25">
      <c r="A43" s="257"/>
      <c r="B43" s="257"/>
      <c r="C43" s="254"/>
      <c r="D43" s="257"/>
      <c r="E43" s="257"/>
    </row>
    <row r="44" spans="1:5" x14ac:dyDescent="0.25">
      <c r="A44" s="257"/>
      <c r="B44" s="257"/>
      <c r="C44" s="254"/>
      <c r="D44" s="257"/>
      <c r="E44" s="257"/>
    </row>
    <row r="45" spans="1:5" x14ac:dyDescent="0.25">
      <c r="A45" s="257"/>
      <c r="B45" s="257"/>
      <c r="C45" s="254"/>
      <c r="D45" s="257" t="s">
        <v>870</v>
      </c>
      <c r="E45" s="257"/>
    </row>
    <row r="46" spans="1:5" x14ac:dyDescent="0.25">
      <c r="A46" s="257"/>
      <c r="B46" s="257"/>
      <c r="C46" s="254"/>
      <c r="D46" s="257" t="s">
        <v>928</v>
      </c>
      <c r="E46" s="257" t="s">
        <v>929</v>
      </c>
    </row>
    <row r="47" spans="1:5" x14ac:dyDescent="0.25">
      <c r="A47" s="257"/>
      <c r="B47" s="257"/>
      <c r="C47" s="254"/>
      <c r="D47" s="257" t="s">
        <v>930</v>
      </c>
      <c r="E47" s="257" t="s">
        <v>931</v>
      </c>
    </row>
    <row r="48" spans="1:5" x14ac:dyDescent="0.25">
      <c r="A48" s="257"/>
      <c r="B48" s="257"/>
      <c r="C48" s="254"/>
      <c r="D48" s="257" t="s">
        <v>600</v>
      </c>
      <c r="E48" s="257">
        <v>0</v>
      </c>
    </row>
    <row r="49" spans="1:5" x14ac:dyDescent="0.25">
      <c r="A49" s="257"/>
      <c r="B49" s="257"/>
      <c r="C49" s="254"/>
      <c r="D49" s="257" t="s">
        <v>601</v>
      </c>
      <c r="E49" s="257">
        <v>0</v>
      </c>
    </row>
    <row r="50" spans="1:5" x14ac:dyDescent="0.25">
      <c r="A50" s="257"/>
      <c r="B50" s="257"/>
      <c r="C50" s="254"/>
      <c r="D50" s="257" t="s">
        <v>192</v>
      </c>
      <c r="E50" s="257">
        <v>0</v>
      </c>
    </row>
    <row r="51" spans="1:5" x14ac:dyDescent="0.25">
      <c r="A51" s="257" t="s">
        <v>735</v>
      </c>
      <c r="B51" s="257"/>
      <c r="C51" s="254"/>
      <c r="D51" s="257" t="s">
        <v>193</v>
      </c>
      <c r="E51" s="257">
        <v>0</v>
      </c>
    </row>
    <row r="52" spans="1:5" x14ac:dyDescent="0.25">
      <c r="A52" s="257"/>
      <c r="B52" s="257"/>
      <c r="C52" s="254"/>
      <c r="D52" s="257" t="s">
        <v>602</v>
      </c>
      <c r="E52" s="257">
        <v>0</v>
      </c>
    </row>
    <row r="53" spans="1:5" x14ac:dyDescent="0.25">
      <c r="A53" s="257"/>
      <c r="B53" s="257"/>
      <c r="C53" s="254"/>
      <c r="D53" s="257" t="s">
        <v>603</v>
      </c>
      <c r="E53" s="257">
        <v>0</v>
      </c>
    </row>
    <row r="54" spans="1:5" x14ac:dyDescent="0.25">
      <c r="A54" s="257"/>
      <c r="B54" s="257"/>
      <c r="C54" s="254"/>
      <c r="D54" s="257" t="s">
        <v>604</v>
      </c>
      <c r="E54" s="257">
        <v>0</v>
      </c>
    </row>
    <row r="55" spans="1:5" x14ac:dyDescent="0.25">
      <c r="A55" s="257"/>
      <c r="B55" s="257"/>
      <c r="C55" s="254"/>
      <c r="D55" s="257" t="s">
        <v>605</v>
      </c>
      <c r="E55" s="257">
        <v>0</v>
      </c>
    </row>
    <row r="56" spans="1:5" x14ac:dyDescent="0.25">
      <c r="A56" s="257"/>
      <c r="B56" s="257"/>
      <c r="C56" s="254"/>
      <c r="D56" s="257" t="s">
        <v>194</v>
      </c>
      <c r="E56" s="257">
        <v>0</v>
      </c>
    </row>
    <row r="57" spans="1:5" x14ac:dyDescent="0.25">
      <c r="A57" s="257"/>
      <c r="B57" s="257"/>
      <c r="C57" s="254"/>
      <c r="D57" s="257" t="s">
        <v>606</v>
      </c>
      <c r="E57" s="257">
        <v>0</v>
      </c>
    </row>
    <row r="58" spans="1:5" x14ac:dyDescent="0.25">
      <c r="A58" s="257"/>
      <c r="B58" s="257"/>
      <c r="C58" s="254"/>
      <c r="D58" s="257" t="s">
        <v>1098</v>
      </c>
      <c r="E58" s="257">
        <v>0</v>
      </c>
    </row>
    <row r="59" spans="1:5" x14ac:dyDescent="0.25">
      <c r="A59" s="257"/>
      <c r="B59" s="257"/>
      <c r="C59" s="254"/>
      <c r="D59" s="257" t="s">
        <v>205</v>
      </c>
      <c r="E59" s="257">
        <v>0</v>
      </c>
    </row>
    <row r="60" spans="1:5" x14ac:dyDescent="0.25">
      <c r="A60" s="257"/>
      <c r="B60" s="257"/>
      <c r="C60" s="254"/>
      <c r="D60" s="257" t="s">
        <v>206</v>
      </c>
      <c r="E60" s="257">
        <v>0</v>
      </c>
    </row>
    <row r="61" spans="1:5" x14ac:dyDescent="0.25">
      <c r="A61" s="257"/>
      <c r="B61" s="257"/>
      <c r="C61" s="254"/>
      <c r="D61" s="257" t="s">
        <v>207</v>
      </c>
      <c r="E61" s="257">
        <v>0</v>
      </c>
    </row>
    <row r="62" spans="1:5" x14ac:dyDescent="0.25">
      <c r="A62" s="257" t="s">
        <v>736</v>
      </c>
      <c r="B62" s="257"/>
      <c r="C62" s="254"/>
      <c r="D62" s="257" t="s">
        <v>198</v>
      </c>
      <c r="E62" s="257">
        <v>0</v>
      </c>
    </row>
    <row r="63" spans="1:5" x14ac:dyDescent="0.25">
      <c r="A63" s="257" t="s">
        <v>928</v>
      </c>
      <c r="B63" s="257" t="s">
        <v>929</v>
      </c>
      <c r="C63" s="254"/>
      <c r="D63" s="257" t="s">
        <v>607</v>
      </c>
      <c r="E63" s="257">
        <v>0</v>
      </c>
    </row>
    <row r="64" spans="1:5" x14ac:dyDescent="0.25">
      <c r="A64" s="257" t="s">
        <v>930</v>
      </c>
      <c r="B64" s="257" t="s">
        <v>931</v>
      </c>
      <c r="C64" s="254"/>
      <c r="D64" s="257" t="s">
        <v>608</v>
      </c>
      <c r="E64" s="257">
        <v>0</v>
      </c>
    </row>
    <row r="65" spans="1:5" x14ac:dyDescent="0.25">
      <c r="A65" s="257" t="s">
        <v>1111</v>
      </c>
      <c r="B65" s="257">
        <v>11.5795919</v>
      </c>
      <c r="C65" s="254"/>
      <c r="D65" s="257"/>
      <c r="E65" s="257"/>
    </row>
    <row r="66" spans="1:5" x14ac:dyDescent="0.25">
      <c r="A66" s="257" t="s">
        <v>1112</v>
      </c>
      <c r="B66" s="257">
        <v>0</v>
      </c>
      <c r="C66" s="254"/>
      <c r="D66" s="257"/>
      <c r="E66" s="257"/>
    </row>
    <row r="67" spans="1:5" x14ac:dyDescent="0.25">
      <c r="A67" s="257" t="s">
        <v>1113</v>
      </c>
      <c r="B67" s="257">
        <v>3.1931810399999998</v>
      </c>
      <c r="C67" s="254"/>
      <c r="D67" s="257"/>
      <c r="E67" s="257"/>
    </row>
    <row r="68" spans="1:5" x14ac:dyDescent="0.25">
      <c r="A68" s="257" t="s">
        <v>1114</v>
      </c>
      <c r="B68" s="257">
        <v>0</v>
      </c>
      <c r="C68" s="254"/>
      <c r="D68" s="257"/>
      <c r="E68" s="257"/>
    </row>
    <row r="69" spans="1:5" x14ac:dyDescent="0.25">
      <c r="A69" s="257" t="s">
        <v>1115</v>
      </c>
      <c r="B69" s="257">
        <v>0</v>
      </c>
      <c r="C69" s="254"/>
      <c r="D69" s="257" t="s">
        <v>871</v>
      </c>
      <c r="E69" s="257"/>
    </row>
    <row r="70" spans="1:5" x14ac:dyDescent="0.25">
      <c r="A70" s="257" t="s">
        <v>1116</v>
      </c>
      <c r="B70" s="257">
        <v>0</v>
      </c>
      <c r="C70" s="254"/>
      <c r="D70" s="257" t="s">
        <v>928</v>
      </c>
      <c r="E70" s="257" t="s">
        <v>929</v>
      </c>
    </row>
    <row r="71" spans="1:5" x14ac:dyDescent="0.25">
      <c r="A71" s="257" t="s">
        <v>26</v>
      </c>
      <c r="B71" s="257">
        <v>12.2722125</v>
      </c>
      <c r="C71" s="254"/>
      <c r="D71" s="257" t="s">
        <v>930</v>
      </c>
      <c r="E71" s="257" t="s">
        <v>931</v>
      </c>
    </row>
    <row r="72" spans="1:5" x14ac:dyDescent="0.25">
      <c r="A72" s="257" t="s">
        <v>27</v>
      </c>
      <c r="B72" s="257">
        <v>0</v>
      </c>
      <c r="C72" s="254"/>
      <c r="D72" s="257" t="s">
        <v>1106</v>
      </c>
      <c r="E72" s="257">
        <v>0</v>
      </c>
    </row>
    <row r="73" spans="1:5" x14ac:dyDescent="0.25">
      <c r="A73" s="257" t="s">
        <v>1117</v>
      </c>
      <c r="B73" s="257">
        <v>6.7432368</v>
      </c>
      <c r="C73" s="254"/>
      <c r="D73" s="257" t="s">
        <v>200</v>
      </c>
      <c r="E73" s="257">
        <v>0</v>
      </c>
    </row>
    <row r="74" spans="1:5" x14ac:dyDescent="0.25">
      <c r="A74" s="257" t="s">
        <v>1118</v>
      </c>
      <c r="B74" s="257">
        <v>0</v>
      </c>
      <c r="C74" s="254"/>
      <c r="D74" s="257" t="s">
        <v>609</v>
      </c>
      <c r="E74" s="257">
        <v>0</v>
      </c>
    </row>
    <row r="75" spans="1:5" x14ac:dyDescent="0.25">
      <c r="A75" s="257" t="s">
        <v>464</v>
      </c>
      <c r="B75" s="257">
        <v>0</v>
      </c>
      <c r="C75" s="254"/>
      <c r="D75" s="257" t="s">
        <v>1108</v>
      </c>
      <c r="E75" s="257">
        <v>0</v>
      </c>
    </row>
    <row r="76" spans="1:5" x14ac:dyDescent="0.25">
      <c r="A76" s="257" t="s">
        <v>465</v>
      </c>
      <c r="B76" s="257">
        <v>0</v>
      </c>
      <c r="C76" s="254"/>
      <c r="D76" s="257" t="s">
        <v>201</v>
      </c>
      <c r="E76" s="257">
        <v>0</v>
      </c>
    </row>
    <row r="77" spans="1:5" x14ac:dyDescent="0.25">
      <c r="A77" s="257" t="s">
        <v>466</v>
      </c>
      <c r="B77" s="257">
        <v>0</v>
      </c>
      <c r="C77" s="254"/>
      <c r="D77" s="257" t="s">
        <v>610</v>
      </c>
      <c r="E77" s="257">
        <v>0</v>
      </c>
    </row>
    <row r="78" spans="1:5" x14ac:dyDescent="0.25">
      <c r="A78" s="257" t="s">
        <v>467</v>
      </c>
      <c r="B78" s="257">
        <v>0</v>
      </c>
      <c r="C78" s="254"/>
      <c r="D78" s="257" t="s">
        <v>208</v>
      </c>
      <c r="E78" s="257">
        <v>0</v>
      </c>
    </row>
    <row r="79" spans="1:5" x14ac:dyDescent="0.25">
      <c r="A79" s="257" t="s">
        <v>468</v>
      </c>
      <c r="B79" s="257">
        <v>0</v>
      </c>
      <c r="C79" s="254"/>
      <c r="D79" s="257" t="s">
        <v>209</v>
      </c>
      <c r="E79" s="257">
        <v>0</v>
      </c>
    </row>
    <row r="80" spans="1:5" x14ac:dyDescent="0.25">
      <c r="A80" s="257" t="s">
        <v>469</v>
      </c>
      <c r="B80" s="257">
        <v>0</v>
      </c>
      <c r="C80" s="254"/>
      <c r="D80" s="257" t="s">
        <v>210</v>
      </c>
      <c r="E80" s="257">
        <v>0</v>
      </c>
    </row>
    <row r="81" spans="1:5" x14ac:dyDescent="0.25">
      <c r="A81" s="257" t="s">
        <v>28</v>
      </c>
      <c r="B81" s="257">
        <v>0</v>
      </c>
      <c r="C81" s="254"/>
      <c r="D81" s="257" t="s">
        <v>1109</v>
      </c>
      <c r="E81" s="257">
        <v>0</v>
      </c>
    </row>
    <row r="82" spans="1:5" x14ac:dyDescent="0.25">
      <c r="A82" s="257" t="s">
        <v>29</v>
      </c>
      <c r="B82" s="257">
        <v>0</v>
      </c>
      <c r="C82" s="254"/>
      <c r="D82" s="257" t="s">
        <v>1110</v>
      </c>
      <c r="E82" s="257">
        <v>0</v>
      </c>
    </row>
    <row r="83" spans="1:5" x14ac:dyDescent="0.25">
      <c r="A83" s="257" t="s">
        <v>470</v>
      </c>
      <c r="B83" s="257">
        <v>0</v>
      </c>
      <c r="C83" s="254"/>
      <c r="D83" s="257"/>
      <c r="E83" s="257"/>
    </row>
    <row r="84" spans="1:5" x14ac:dyDescent="0.25">
      <c r="A84" s="257" t="s">
        <v>471</v>
      </c>
      <c r="B84" s="257">
        <v>0</v>
      </c>
      <c r="C84" s="254"/>
      <c r="D84" s="257"/>
      <c r="E84" s="257"/>
    </row>
    <row r="85" spans="1:5" x14ac:dyDescent="0.25">
      <c r="A85" s="257" t="s">
        <v>1119</v>
      </c>
      <c r="B85" s="257">
        <v>0</v>
      </c>
      <c r="C85" s="254"/>
      <c r="D85" s="257"/>
      <c r="E85" s="257"/>
    </row>
    <row r="86" spans="1:5" x14ac:dyDescent="0.25">
      <c r="A86" s="257" t="s">
        <v>1120</v>
      </c>
      <c r="B86" s="257">
        <v>0</v>
      </c>
      <c r="C86" s="254"/>
      <c r="D86" s="257"/>
      <c r="E86" s="257"/>
    </row>
    <row r="87" spans="1:5" x14ac:dyDescent="0.25">
      <c r="A87" s="257" t="s">
        <v>1121</v>
      </c>
      <c r="B87" s="257">
        <v>1.7647586200000001</v>
      </c>
      <c r="C87" s="254"/>
      <c r="D87" s="257"/>
      <c r="E87" s="257"/>
    </row>
    <row r="88" spans="1:5" x14ac:dyDescent="0.25">
      <c r="A88" s="257" t="s">
        <v>1122</v>
      </c>
      <c r="B88" s="257">
        <v>0</v>
      </c>
      <c r="C88" s="254"/>
      <c r="D88" s="257"/>
      <c r="E88" s="257"/>
    </row>
    <row r="89" spans="1:5" x14ac:dyDescent="0.25">
      <c r="A89" s="257" t="s">
        <v>1123</v>
      </c>
      <c r="B89" s="257">
        <v>5.0026876600000003</v>
      </c>
      <c r="C89" s="254"/>
      <c r="D89" s="257" t="s">
        <v>872</v>
      </c>
      <c r="E89" s="257"/>
    </row>
    <row r="90" spans="1:5" x14ac:dyDescent="0.25">
      <c r="A90" s="257" t="s">
        <v>1124</v>
      </c>
      <c r="B90" s="257">
        <v>0</v>
      </c>
      <c r="C90" s="254"/>
      <c r="D90" s="257" t="s">
        <v>928</v>
      </c>
      <c r="E90" s="257" t="s">
        <v>929</v>
      </c>
    </row>
    <row r="91" spans="1:5" x14ac:dyDescent="0.25">
      <c r="A91" s="257"/>
      <c r="B91" s="257"/>
      <c r="C91" s="254"/>
      <c r="D91" s="257" t="s">
        <v>930</v>
      </c>
      <c r="E91" s="257" t="s">
        <v>931</v>
      </c>
    </row>
    <row r="92" spans="1:5" x14ac:dyDescent="0.25">
      <c r="A92" s="257"/>
      <c r="B92" s="257"/>
      <c r="C92" s="254"/>
      <c r="D92" s="257" t="s">
        <v>600</v>
      </c>
      <c r="E92" s="257">
        <v>0</v>
      </c>
    </row>
    <row r="93" spans="1:5" x14ac:dyDescent="0.25">
      <c r="A93" s="257"/>
      <c r="B93" s="257"/>
      <c r="C93" s="254"/>
      <c r="D93" s="257" t="s">
        <v>601</v>
      </c>
      <c r="E93" s="257">
        <v>0</v>
      </c>
    </row>
    <row r="94" spans="1:5" x14ac:dyDescent="0.25">
      <c r="A94" s="257"/>
      <c r="B94" s="257"/>
      <c r="C94" s="254"/>
      <c r="D94" s="257" t="s">
        <v>192</v>
      </c>
      <c r="E94" s="257">
        <v>0</v>
      </c>
    </row>
    <row r="95" spans="1:5" x14ac:dyDescent="0.25">
      <c r="A95" s="257"/>
      <c r="B95" s="257"/>
      <c r="C95" s="254"/>
      <c r="D95" s="257" t="s">
        <v>193</v>
      </c>
      <c r="E95" s="257">
        <v>0</v>
      </c>
    </row>
    <row r="96" spans="1:5" x14ac:dyDescent="0.25">
      <c r="A96" s="257"/>
      <c r="B96" s="257"/>
      <c r="C96" s="254"/>
      <c r="D96" s="257" t="s">
        <v>602</v>
      </c>
      <c r="E96" s="257">
        <v>0</v>
      </c>
    </row>
    <row r="97" spans="1:5" x14ac:dyDescent="0.25">
      <c r="A97" s="257"/>
      <c r="B97" s="257"/>
      <c r="D97" s="257" t="s">
        <v>603</v>
      </c>
      <c r="E97" s="257">
        <v>0</v>
      </c>
    </row>
    <row r="98" spans="1:5" x14ac:dyDescent="0.25">
      <c r="A98" s="257"/>
      <c r="B98" s="257"/>
      <c r="D98" s="257" t="s">
        <v>604</v>
      </c>
      <c r="E98" s="257">
        <v>0</v>
      </c>
    </row>
    <row r="99" spans="1:5" x14ac:dyDescent="0.25">
      <c r="A99" s="257"/>
      <c r="B99" s="257"/>
      <c r="D99" s="257" t="s">
        <v>605</v>
      </c>
      <c r="E99" s="257">
        <v>0</v>
      </c>
    </row>
    <row r="100" spans="1:5" x14ac:dyDescent="0.25">
      <c r="A100" s="257"/>
      <c r="B100" s="257"/>
      <c r="D100" s="257" t="s">
        <v>194</v>
      </c>
      <c r="E100" s="257">
        <v>0</v>
      </c>
    </row>
    <row r="101" spans="1:5" x14ac:dyDescent="0.25">
      <c r="A101" s="257"/>
      <c r="B101" s="257"/>
      <c r="D101" s="257" t="s">
        <v>606</v>
      </c>
      <c r="E101" s="257">
        <v>0</v>
      </c>
    </row>
    <row r="102" spans="1:5" x14ac:dyDescent="0.25">
      <c r="A102" s="257"/>
      <c r="B102" s="257"/>
      <c r="D102" s="257" t="s">
        <v>1098</v>
      </c>
      <c r="E102" s="257">
        <v>0</v>
      </c>
    </row>
    <row r="103" spans="1:5" x14ac:dyDescent="0.25">
      <c r="A103" s="257"/>
      <c r="B103" s="257"/>
      <c r="D103" s="257" t="s">
        <v>211</v>
      </c>
      <c r="E103" s="257">
        <v>0</v>
      </c>
    </row>
    <row r="104" spans="1:5" x14ac:dyDescent="0.25">
      <c r="A104" s="257"/>
      <c r="B104" s="257"/>
      <c r="D104" s="257" t="s">
        <v>212</v>
      </c>
      <c r="E104" s="257">
        <v>0</v>
      </c>
    </row>
    <row r="105" spans="1:5" x14ac:dyDescent="0.25">
      <c r="A105" s="257"/>
      <c r="B105" s="257"/>
      <c r="D105" s="257" t="s">
        <v>213</v>
      </c>
      <c r="E105" s="257">
        <v>0</v>
      </c>
    </row>
    <row r="106" spans="1:5" x14ac:dyDescent="0.25">
      <c r="A106" s="257"/>
      <c r="B106" s="257"/>
      <c r="D106" s="257" t="s">
        <v>198</v>
      </c>
      <c r="E106" s="257">
        <v>0</v>
      </c>
    </row>
    <row r="107" spans="1:5" x14ac:dyDescent="0.25">
      <c r="A107" s="257"/>
      <c r="B107" s="257"/>
      <c r="D107" s="257" t="s">
        <v>607</v>
      </c>
      <c r="E107" s="257">
        <v>0</v>
      </c>
    </row>
    <row r="108" spans="1:5" x14ac:dyDescent="0.25">
      <c r="A108" s="257"/>
      <c r="B108" s="257"/>
      <c r="D108" s="257" t="s">
        <v>608</v>
      </c>
      <c r="E108" s="257">
        <v>0</v>
      </c>
    </row>
    <row r="109" spans="1:5" x14ac:dyDescent="0.25">
      <c r="A109" s="257"/>
      <c r="B109" s="257"/>
      <c r="D109" s="257"/>
      <c r="E109" s="257"/>
    </row>
    <row r="110" spans="1:5" x14ac:dyDescent="0.25">
      <c r="A110" s="257"/>
      <c r="B110" s="257"/>
      <c r="D110" s="257"/>
      <c r="E110" s="257"/>
    </row>
    <row r="111" spans="1:5" x14ac:dyDescent="0.25">
      <c r="A111" s="257"/>
      <c r="B111" s="257"/>
      <c r="D111" s="257"/>
      <c r="E111" s="257"/>
    </row>
    <row r="112" spans="1:5" x14ac:dyDescent="0.25">
      <c r="A112" s="257"/>
      <c r="B112" s="257"/>
      <c r="D112" s="257"/>
      <c r="E112" s="257"/>
    </row>
    <row r="113" spans="1:5" x14ac:dyDescent="0.25">
      <c r="A113" s="257" t="s">
        <v>737</v>
      </c>
      <c r="B113" s="257"/>
      <c r="C113" s="254"/>
      <c r="D113" s="257" t="s">
        <v>873</v>
      </c>
      <c r="E113" s="257"/>
    </row>
    <row r="114" spans="1:5" x14ac:dyDescent="0.25">
      <c r="A114" s="257" t="s">
        <v>928</v>
      </c>
      <c r="B114" s="257" t="s">
        <v>929</v>
      </c>
      <c r="C114" s="254"/>
      <c r="D114" s="257" t="s">
        <v>928</v>
      </c>
      <c r="E114" s="257" t="s">
        <v>929</v>
      </c>
    </row>
    <row r="115" spans="1:5" x14ac:dyDescent="0.25">
      <c r="A115" s="257" t="s">
        <v>930</v>
      </c>
      <c r="B115" s="257" t="s">
        <v>931</v>
      </c>
      <c r="C115" s="254"/>
      <c r="D115" s="257" t="s">
        <v>930</v>
      </c>
      <c r="E115" s="257" t="s">
        <v>931</v>
      </c>
    </row>
    <row r="116" spans="1:5" x14ac:dyDescent="0.25">
      <c r="A116" s="257" t="s">
        <v>1087</v>
      </c>
      <c r="B116" s="257">
        <v>-0.80236760600000001</v>
      </c>
      <c r="C116" s="254"/>
      <c r="D116" s="257" t="s">
        <v>1106</v>
      </c>
      <c r="E116" s="257">
        <v>0</v>
      </c>
    </row>
    <row r="117" spans="1:5" x14ac:dyDescent="0.25">
      <c r="A117" s="257" t="s">
        <v>1088</v>
      </c>
      <c r="B117" s="257">
        <v>0</v>
      </c>
      <c r="C117" s="254"/>
      <c r="D117" s="257" t="s">
        <v>200</v>
      </c>
      <c r="E117" s="257">
        <v>0</v>
      </c>
    </row>
    <row r="118" spans="1:5" x14ac:dyDescent="0.25">
      <c r="A118" s="257" t="s">
        <v>1089</v>
      </c>
      <c r="B118" s="257">
        <v>-0.74795146099999998</v>
      </c>
      <c r="C118" s="254"/>
      <c r="D118" s="257" t="s">
        <v>609</v>
      </c>
      <c r="E118" s="257">
        <v>0</v>
      </c>
    </row>
    <row r="119" spans="1:5" x14ac:dyDescent="0.25">
      <c r="A119" s="257" t="s">
        <v>1090</v>
      </c>
      <c r="B119" s="257">
        <v>0</v>
      </c>
      <c r="C119" s="254"/>
      <c r="D119" s="257" t="s">
        <v>1108</v>
      </c>
      <c r="E119" s="257">
        <v>0</v>
      </c>
    </row>
    <row r="120" spans="1:5" x14ac:dyDescent="0.25">
      <c r="A120" s="257" t="s">
        <v>1091</v>
      </c>
      <c r="B120" s="257">
        <v>0</v>
      </c>
      <c r="C120" s="254"/>
      <c r="D120" s="257" t="s">
        <v>201</v>
      </c>
      <c r="E120" s="257">
        <v>0</v>
      </c>
    </row>
    <row r="121" spans="1:5" x14ac:dyDescent="0.25">
      <c r="A121" s="257" t="s">
        <v>1092</v>
      </c>
      <c r="B121" s="257">
        <v>0</v>
      </c>
      <c r="C121" s="254"/>
      <c r="D121" s="257" t="s">
        <v>610</v>
      </c>
      <c r="E121" s="257">
        <v>0</v>
      </c>
    </row>
    <row r="122" spans="1:5" x14ac:dyDescent="0.25">
      <c r="A122" s="257" t="s">
        <v>472</v>
      </c>
      <c r="B122" s="257">
        <v>0</v>
      </c>
      <c r="C122" s="254"/>
      <c r="D122" s="257" t="s">
        <v>214</v>
      </c>
      <c r="E122" s="257">
        <v>0</v>
      </c>
    </row>
    <row r="123" spans="1:5" x14ac:dyDescent="0.25">
      <c r="A123" s="257" t="s">
        <v>473</v>
      </c>
      <c r="B123" s="257">
        <v>0</v>
      </c>
      <c r="C123" s="254"/>
      <c r="D123" s="257" t="s">
        <v>215</v>
      </c>
      <c r="E123" s="257">
        <v>0</v>
      </c>
    </row>
    <row r="124" spans="1:5" x14ac:dyDescent="0.25">
      <c r="A124" s="257" t="s">
        <v>474</v>
      </c>
      <c r="B124" s="257">
        <v>-7.5153870899999999</v>
      </c>
      <c r="C124" s="254"/>
      <c r="D124" s="257" t="s">
        <v>216</v>
      </c>
      <c r="E124" s="257">
        <v>0</v>
      </c>
    </row>
    <row r="125" spans="1:5" x14ac:dyDescent="0.25">
      <c r="A125" s="257" t="s">
        <v>475</v>
      </c>
      <c r="B125" s="257">
        <v>0</v>
      </c>
      <c r="C125" s="254"/>
      <c r="D125" s="257" t="s">
        <v>1109</v>
      </c>
      <c r="E125" s="257">
        <v>0</v>
      </c>
    </row>
    <row r="126" spans="1:5" x14ac:dyDescent="0.25">
      <c r="A126" s="257" t="s">
        <v>476</v>
      </c>
      <c r="B126" s="257">
        <v>0</v>
      </c>
      <c r="C126" s="254"/>
      <c r="D126" s="257" t="s">
        <v>1110</v>
      </c>
      <c r="E126" s="257">
        <v>0</v>
      </c>
    </row>
    <row r="127" spans="1:5" x14ac:dyDescent="0.25">
      <c r="A127" s="257" t="s">
        <v>477</v>
      </c>
      <c r="B127" s="257">
        <v>0</v>
      </c>
      <c r="C127" s="254"/>
      <c r="D127" s="257"/>
      <c r="E127" s="257"/>
    </row>
    <row r="128" spans="1:5" x14ac:dyDescent="0.25">
      <c r="A128" s="257" t="s">
        <v>1100</v>
      </c>
      <c r="B128" s="257">
        <v>20.059190099999999</v>
      </c>
      <c r="C128" s="254"/>
      <c r="D128" s="257"/>
      <c r="E128" s="257"/>
    </row>
    <row r="129" spans="1:5" x14ac:dyDescent="0.25">
      <c r="A129" s="257" t="s">
        <v>1101</v>
      </c>
      <c r="B129" s="257">
        <v>0</v>
      </c>
      <c r="C129" s="254"/>
      <c r="D129" s="257"/>
      <c r="E129" s="257"/>
    </row>
    <row r="130" spans="1:5" x14ac:dyDescent="0.25">
      <c r="A130" s="257" t="s">
        <v>1102</v>
      </c>
      <c r="B130" s="257">
        <v>26.214173599999999</v>
      </c>
      <c r="C130" s="254"/>
      <c r="D130" s="257"/>
      <c r="E130" s="257"/>
    </row>
    <row r="131" spans="1:5" x14ac:dyDescent="0.25">
      <c r="A131" s="257" t="s">
        <v>1103</v>
      </c>
      <c r="B131" s="257">
        <v>0</v>
      </c>
      <c r="C131" s="254"/>
      <c r="D131" s="257"/>
      <c r="E131" s="257"/>
    </row>
    <row r="132" spans="1:5" x14ac:dyDescent="0.25">
      <c r="A132" s="257" t="s">
        <v>1104</v>
      </c>
      <c r="B132" s="257">
        <v>0</v>
      </c>
      <c r="C132" s="254"/>
      <c r="D132" s="257"/>
      <c r="E132" s="257"/>
    </row>
    <row r="133" spans="1:5" x14ac:dyDescent="0.25">
      <c r="A133" s="257" t="s">
        <v>1105</v>
      </c>
      <c r="B133" s="257">
        <v>0</v>
      </c>
      <c r="C133" s="254"/>
      <c r="D133" s="257"/>
      <c r="E133" s="257"/>
    </row>
    <row r="134" spans="1:5" x14ac:dyDescent="0.25">
      <c r="A134" s="257"/>
      <c r="B134" s="257"/>
      <c r="C134" s="254"/>
      <c r="D134" s="257"/>
      <c r="E134" s="257"/>
    </row>
    <row r="135" spans="1:5" x14ac:dyDescent="0.25">
      <c r="A135" s="257"/>
      <c r="B135" s="257"/>
      <c r="C135" s="254"/>
      <c r="D135" s="257" t="s">
        <v>874</v>
      </c>
      <c r="E135" s="257"/>
    </row>
    <row r="136" spans="1:5" x14ac:dyDescent="0.25">
      <c r="A136" s="257" t="s">
        <v>757</v>
      </c>
      <c r="B136" s="257"/>
      <c r="C136" s="254"/>
      <c r="D136" s="257" t="s">
        <v>928</v>
      </c>
      <c r="E136" s="257" t="s">
        <v>929</v>
      </c>
    </row>
    <row r="137" spans="1:5" x14ac:dyDescent="0.25">
      <c r="A137" s="257" t="s">
        <v>928</v>
      </c>
      <c r="B137" s="257" t="s">
        <v>929</v>
      </c>
      <c r="C137" s="254"/>
      <c r="D137" s="257" t="s">
        <v>930</v>
      </c>
      <c r="E137" s="257" t="s">
        <v>931</v>
      </c>
    </row>
    <row r="138" spans="1:5" x14ac:dyDescent="0.25">
      <c r="A138" s="257" t="s">
        <v>930</v>
      </c>
      <c r="B138" s="257" t="s">
        <v>931</v>
      </c>
      <c r="C138" s="254"/>
      <c r="D138" s="257" t="s">
        <v>600</v>
      </c>
      <c r="E138" s="257">
        <v>0</v>
      </c>
    </row>
    <row r="139" spans="1:5" x14ac:dyDescent="0.25">
      <c r="A139" s="257" t="s">
        <v>478</v>
      </c>
      <c r="B139" s="257">
        <v>-10.4301844</v>
      </c>
      <c r="C139" s="254"/>
      <c r="D139" s="257" t="s">
        <v>601</v>
      </c>
      <c r="E139" s="257">
        <v>0</v>
      </c>
    </row>
    <row r="140" spans="1:5" x14ac:dyDescent="0.25">
      <c r="A140" s="257" t="s">
        <v>932</v>
      </c>
      <c r="B140" s="257">
        <v>0</v>
      </c>
      <c r="C140" s="254"/>
      <c r="D140" s="257" t="s">
        <v>192</v>
      </c>
      <c r="E140" s="257">
        <v>0</v>
      </c>
    </row>
    <row r="141" spans="1:5" x14ac:dyDescent="0.25">
      <c r="A141" s="257" t="s">
        <v>184</v>
      </c>
      <c r="B141" s="257">
        <v>-48.4258563</v>
      </c>
      <c r="C141" s="254"/>
      <c r="D141" s="257" t="s">
        <v>193</v>
      </c>
      <c r="E141" s="257">
        <v>0</v>
      </c>
    </row>
    <row r="142" spans="1:5" x14ac:dyDescent="0.25">
      <c r="A142" s="257" t="s">
        <v>933</v>
      </c>
      <c r="B142" s="257">
        <v>0</v>
      </c>
      <c r="C142" s="254"/>
      <c r="D142" s="257" t="s">
        <v>602</v>
      </c>
      <c r="E142" s="257">
        <v>0</v>
      </c>
    </row>
    <row r="143" spans="1:5" x14ac:dyDescent="0.25">
      <c r="A143" s="257" t="s">
        <v>934</v>
      </c>
      <c r="B143" s="257">
        <v>0</v>
      </c>
      <c r="C143" s="254"/>
      <c r="D143" s="257" t="s">
        <v>603</v>
      </c>
      <c r="E143" s="257">
        <v>0</v>
      </c>
    </row>
    <row r="144" spans="1:5" x14ac:dyDescent="0.25">
      <c r="A144" s="257" t="s">
        <v>935</v>
      </c>
      <c r="B144" s="257">
        <v>7.5153870899999999</v>
      </c>
      <c r="C144" s="254"/>
      <c r="D144" s="257" t="s">
        <v>604</v>
      </c>
      <c r="E144" s="257">
        <v>0</v>
      </c>
    </row>
    <row r="145" spans="1:5" x14ac:dyDescent="0.25">
      <c r="A145" s="257" t="s">
        <v>936</v>
      </c>
      <c r="B145" s="257">
        <v>0</v>
      </c>
      <c r="C145" s="254"/>
      <c r="D145" s="257" t="s">
        <v>605</v>
      </c>
      <c r="E145" s="257">
        <v>0</v>
      </c>
    </row>
    <row r="146" spans="1:5" x14ac:dyDescent="0.25">
      <c r="A146" s="257" t="s">
        <v>937</v>
      </c>
      <c r="B146" s="257">
        <v>0</v>
      </c>
      <c r="C146" s="254"/>
      <c r="D146" s="257" t="s">
        <v>194</v>
      </c>
      <c r="E146" s="257">
        <v>0</v>
      </c>
    </row>
    <row r="147" spans="1:5" x14ac:dyDescent="0.25">
      <c r="A147" s="257" t="s">
        <v>938</v>
      </c>
      <c r="B147" s="257">
        <v>0</v>
      </c>
      <c r="C147" s="254"/>
      <c r="D147" s="257" t="s">
        <v>217</v>
      </c>
      <c r="E147" s="257">
        <v>0</v>
      </c>
    </row>
    <row r="148" spans="1:5" x14ac:dyDescent="0.25">
      <c r="A148" s="257" t="s">
        <v>2</v>
      </c>
      <c r="B148" s="257">
        <v>35.490720000000003</v>
      </c>
      <c r="C148" s="254"/>
      <c r="D148" s="257" t="s">
        <v>606</v>
      </c>
      <c r="E148" s="257">
        <v>0</v>
      </c>
    </row>
    <row r="149" spans="1:5" x14ac:dyDescent="0.25">
      <c r="A149" s="257" t="s">
        <v>3</v>
      </c>
      <c r="B149" s="257">
        <v>0</v>
      </c>
      <c r="C149" s="254"/>
      <c r="D149" s="257" t="s">
        <v>1098</v>
      </c>
      <c r="E149" s="257">
        <v>0</v>
      </c>
    </row>
    <row r="150" spans="1:5" x14ac:dyDescent="0.25">
      <c r="A150" s="257" t="s">
        <v>4</v>
      </c>
      <c r="B150" s="257">
        <v>15.8499336</v>
      </c>
      <c r="C150" s="254"/>
      <c r="D150" s="257" t="s">
        <v>218</v>
      </c>
      <c r="E150" s="257">
        <v>0</v>
      </c>
    </row>
    <row r="151" spans="1:5" x14ac:dyDescent="0.25">
      <c r="A151" s="257" t="s">
        <v>5</v>
      </c>
      <c r="B151" s="257">
        <v>0</v>
      </c>
      <c r="C151" s="254"/>
      <c r="D151" s="257" t="s">
        <v>219</v>
      </c>
      <c r="E151" s="257">
        <v>0</v>
      </c>
    </row>
    <row r="152" spans="1:5" x14ac:dyDescent="0.25">
      <c r="A152" s="257" t="s">
        <v>6</v>
      </c>
      <c r="B152" s="257">
        <v>0</v>
      </c>
      <c r="C152" s="254"/>
      <c r="D152" s="257" t="s">
        <v>220</v>
      </c>
      <c r="E152" s="257">
        <v>0</v>
      </c>
    </row>
    <row r="153" spans="1:5" x14ac:dyDescent="0.25">
      <c r="A153" s="257" t="s">
        <v>7</v>
      </c>
      <c r="B153" s="257">
        <v>0</v>
      </c>
      <c r="C153" s="254"/>
      <c r="D153" s="257" t="s">
        <v>198</v>
      </c>
      <c r="E153" s="257">
        <v>0</v>
      </c>
    </row>
    <row r="154" spans="1:5" x14ac:dyDescent="0.25">
      <c r="A154" s="257" t="s">
        <v>480</v>
      </c>
      <c r="B154" s="257">
        <v>0</v>
      </c>
      <c r="C154" s="254"/>
      <c r="D154" s="257" t="s">
        <v>607</v>
      </c>
      <c r="E154" s="257">
        <v>0</v>
      </c>
    </row>
    <row r="155" spans="1:5" x14ac:dyDescent="0.25">
      <c r="A155" s="257" t="s">
        <v>481</v>
      </c>
      <c r="B155" s="257">
        <v>0</v>
      </c>
      <c r="C155" s="254"/>
      <c r="D155" s="257" t="s">
        <v>608</v>
      </c>
      <c r="E155" s="257">
        <v>0</v>
      </c>
    </row>
    <row r="156" spans="1:5" x14ac:dyDescent="0.25">
      <c r="A156" s="257" t="s">
        <v>482</v>
      </c>
      <c r="B156" s="257">
        <v>0</v>
      </c>
      <c r="C156" s="254"/>
      <c r="D156" s="257"/>
      <c r="E156" s="257"/>
    </row>
    <row r="157" spans="1:5" x14ac:dyDescent="0.25">
      <c r="A157" s="257" t="s">
        <v>483</v>
      </c>
      <c r="B157" s="257">
        <v>0</v>
      </c>
      <c r="C157" s="254"/>
      <c r="D157" s="257"/>
      <c r="E157" s="257"/>
    </row>
    <row r="158" spans="1:5" x14ac:dyDescent="0.25">
      <c r="A158" s="257" t="s">
        <v>484</v>
      </c>
      <c r="B158" s="257">
        <v>0</v>
      </c>
      <c r="C158" s="254"/>
      <c r="D158" s="257"/>
      <c r="E158" s="257"/>
    </row>
    <row r="159" spans="1:5" x14ac:dyDescent="0.25">
      <c r="A159" s="257" t="s">
        <v>485</v>
      </c>
      <c r="B159" s="257">
        <v>0</v>
      </c>
      <c r="C159" s="254"/>
      <c r="D159" s="257"/>
      <c r="E159" s="257"/>
    </row>
    <row r="160" spans="1:5" x14ac:dyDescent="0.25">
      <c r="A160" s="257" t="s">
        <v>758</v>
      </c>
      <c r="B160" s="257"/>
      <c r="C160" s="254"/>
      <c r="D160" s="257"/>
      <c r="E160" s="257"/>
    </row>
    <row r="161" spans="1:5" x14ac:dyDescent="0.25">
      <c r="A161" s="257" t="s">
        <v>928</v>
      </c>
      <c r="B161" s="257" t="s">
        <v>929</v>
      </c>
      <c r="C161" s="254"/>
      <c r="D161" s="257"/>
      <c r="E161" s="257"/>
    </row>
    <row r="162" spans="1:5" x14ac:dyDescent="0.25">
      <c r="A162" s="257" t="s">
        <v>930</v>
      </c>
      <c r="B162" s="257" t="s">
        <v>931</v>
      </c>
      <c r="C162" s="254"/>
      <c r="D162" s="257"/>
      <c r="E162" s="257"/>
    </row>
    <row r="163" spans="1:5" x14ac:dyDescent="0.25">
      <c r="A163" s="257" t="s">
        <v>1125</v>
      </c>
      <c r="B163" s="257">
        <v>0</v>
      </c>
      <c r="C163" s="254"/>
      <c r="D163" s="257"/>
      <c r="E163" s="257"/>
    </row>
    <row r="164" spans="1:5" x14ac:dyDescent="0.25">
      <c r="A164" s="257" t="s">
        <v>1126</v>
      </c>
      <c r="B164" s="257">
        <v>0</v>
      </c>
      <c r="C164" s="254"/>
      <c r="D164" s="257"/>
      <c r="E164" s="257"/>
    </row>
    <row r="165" spans="1:5" x14ac:dyDescent="0.25">
      <c r="A165" s="257" t="s">
        <v>1127</v>
      </c>
      <c r="B165" s="257">
        <v>0</v>
      </c>
      <c r="C165" s="254"/>
      <c r="D165" s="257"/>
      <c r="E165" s="257"/>
    </row>
    <row r="166" spans="1:5" x14ac:dyDescent="0.25">
      <c r="A166" s="257" t="s">
        <v>1128</v>
      </c>
      <c r="B166" s="257">
        <v>0</v>
      </c>
      <c r="C166" s="254"/>
      <c r="D166" s="257"/>
      <c r="E166" s="257"/>
    </row>
    <row r="167" spans="1:5" x14ac:dyDescent="0.25">
      <c r="A167" s="257" t="s">
        <v>1129</v>
      </c>
      <c r="B167" s="257">
        <v>0</v>
      </c>
      <c r="C167" s="254"/>
      <c r="D167" s="257"/>
      <c r="E167" s="257"/>
    </row>
    <row r="168" spans="1:5" x14ac:dyDescent="0.25">
      <c r="A168" s="257" t="s">
        <v>1130</v>
      </c>
      <c r="B168" s="257">
        <v>0</v>
      </c>
      <c r="C168" s="254"/>
      <c r="D168" s="257"/>
      <c r="E168" s="257"/>
    </row>
    <row r="169" spans="1:5" x14ac:dyDescent="0.25">
      <c r="A169" s="257" t="s">
        <v>1131</v>
      </c>
      <c r="B169" s="257">
        <v>0.80236760600000001</v>
      </c>
      <c r="C169" s="254"/>
      <c r="D169" s="257" t="s">
        <v>875</v>
      </c>
      <c r="E169" s="257"/>
    </row>
    <row r="170" spans="1:5" x14ac:dyDescent="0.25">
      <c r="A170" s="257" t="s">
        <v>1132</v>
      </c>
      <c r="B170" s="257">
        <v>0</v>
      </c>
      <c r="C170" s="254"/>
      <c r="D170" s="257" t="s">
        <v>928</v>
      </c>
      <c r="E170" s="257" t="s">
        <v>929</v>
      </c>
    </row>
    <row r="171" spans="1:5" x14ac:dyDescent="0.25">
      <c r="A171" s="257" t="s">
        <v>1133</v>
      </c>
      <c r="B171" s="257">
        <v>0.74795146099999998</v>
      </c>
      <c r="C171" s="254"/>
      <c r="D171" s="257" t="s">
        <v>930</v>
      </c>
      <c r="E171" s="257" t="s">
        <v>931</v>
      </c>
    </row>
    <row r="172" spans="1:5" x14ac:dyDescent="0.25">
      <c r="A172" s="257" t="s">
        <v>1134</v>
      </c>
      <c r="B172" s="257">
        <v>0</v>
      </c>
      <c r="C172" s="254"/>
      <c r="D172" s="257" t="s">
        <v>1106</v>
      </c>
      <c r="E172" s="257">
        <v>0</v>
      </c>
    </row>
    <row r="173" spans="1:5" x14ac:dyDescent="0.25">
      <c r="A173" s="257" t="s">
        <v>1135</v>
      </c>
      <c r="B173" s="257">
        <v>0</v>
      </c>
      <c r="C173" s="254"/>
      <c r="D173" s="257" t="s">
        <v>200</v>
      </c>
      <c r="E173" s="257">
        <v>0</v>
      </c>
    </row>
    <row r="174" spans="1:5" x14ac:dyDescent="0.25">
      <c r="A174" s="257" t="s">
        <v>1136</v>
      </c>
      <c r="B174" s="257">
        <v>0</v>
      </c>
      <c r="C174" s="254"/>
      <c r="D174" s="257" t="s">
        <v>1137</v>
      </c>
      <c r="E174" s="257">
        <v>0</v>
      </c>
    </row>
    <row r="175" spans="1:5" x14ac:dyDescent="0.25">
      <c r="A175" s="257"/>
      <c r="B175" s="257"/>
      <c r="C175" s="254"/>
      <c r="D175" s="257" t="s">
        <v>609</v>
      </c>
      <c r="E175" s="257">
        <v>0</v>
      </c>
    </row>
    <row r="176" spans="1:5" x14ac:dyDescent="0.25">
      <c r="A176" s="257" t="s">
        <v>759</v>
      </c>
      <c r="B176" s="257"/>
      <c r="C176" s="254"/>
      <c r="D176" s="257" t="s">
        <v>1138</v>
      </c>
      <c r="E176" s="257">
        <v>0</v>
      </c>
    </row>
    <row r="177" spans="1:5" x14ac:dyDescent="0.25">
      <c r="A177" s="257" t="s">
        <v>928</v>
      </c>
      <c r="B177" s="257" t="s">
        <v>929</v>
      </c>
      <c r="C177" s="254"/>
      <c r="D177" s="257" t="s">
        <v>1108</v>
      </c>
      <c r="E177" s="257">
        <v>0</v>
      </c>
    </row>
    <row r="178" spans="1:5" x14ac:dyDescent="0.25">
      <c r="A178" s="257" t="s">
        <v>930</v>
      </c>
      <c r="B178" s="257" t="s">
        <v>931</v>
      </c>
      <c r="C178" s="254"/>
      <c r="D178" s="257" t="s">
        <v>201</v>
      </c>
      <c r="E178" s="257">
        <v>0</v>
      </c>
    </row>
    <row r="179" spans="1:5" x14ac:dyDescent="0.25">
      <c r="A179" s="257" t="s">
        <v>30</v>
      </c>
      <c r="B179" s="257">
        <v>18.0948469</v>
      </c>
      <c r="C179" s="254"/>
      <c r="D179" s="257" t="s">
        <v>221</v>
      </c>
      <c r="E179" s="257">
        <v>0</v>
      </c>
    </row>
    <row r="180" spans="1:5" x14ac:dyDescent="0.25">
      <c r="A180" s="257" t="s">
        <v>31</v>
      </c>
      <c r="B180" s="257">
        <v>0</v>
      </c>
      <c r="C180" s="254"/>
      <c r="D180" s="257" t="s">
        <v>610</v>
      </c>
      <c r="E180" s="257">
        <v>0</v>
      </c>
    </row>
    <row r="181" spans="1:5" x14ac:dyDescent="0.25">
      <c r="A181" s="257" t="s">
        <v>32</v>
      </c>
      <c r="B181" s="257">
        <v>4.2264936300000002</v>
      </c>
      <c r="C181" s="254"/>
      <c r="D181" s="257" t="s">
        <v>1139</v>
      </c>
      <c r="E181" s="257">
        <v>0</v>
      </c>
    </row>
    <row r="182" spans="1:5" x14ac:dyDescent="0.25">
      <c r="A182" s="257" t="s">
        <v>33</v>
      </c>
      <c r="B182" s="257">
        <v>0</v>
      </c>
      <c r="C182" s="254"/>
      <c r="D182" s="257" t="s">
        <v>222</v>
      </c>
      <c r="E182" s="257">
        <v>0</v>
      </c>
    </row>
    <row r="183" spans="1:5" x14ac:dyDescent="0.25">
      <c r="A183" s="257" t="s">
        <v>34</v>
      </c>
      <c r="B183" s="257">
        <v>0</v>
      </c>
      <c r="C183" s="254"/>
      <c r="D183" s="257" t="s">
        <v>223</v>
      </c>
      <c r="E183" s="257">
        <v>0</v>
      </c>
    </row>
    <row r="184" spans="1:5" x14ac:dyDescent="0.25">
      <c r="A184" s="257" t="s">
        <v>35</v>
      </c>
      <c r="B184" s="257">
        <v>0</v>
      </c>
      <c r="C184" s="254"/>
      <c r="D184" s="257" t="s">
        <v>224</v>
      </c>
      <c r="E184" s="257">
        <v>0</v>
      </c>
    </row>
    <row r="185" spans="1:5" x14ac:dyDescent="0.25">
      <c r="A185" s="257" t="s">
        <v>26</v>
      </c>
      <c r="B185" s="257">
        <v>44.531402100000001</v>
      </c>
      <c r="C185" s="254"/>
      <c r="D185" s="257" t="s">
        <v>1109</v>
      </c>
      <c r="E185" s="257">
        <v>0</v>
      </c>
    </row>
    <row r="186" spans="1:5" x14ac:dyDescent="0.25">
      <c r="A186" s="257" t="s">
        <v>27</v>
      </c>
      <c r="B186" s="257">
        <v>0</v>
      </c>
      <c r="C186" s="254"/>
      <c r="D186" s="257" t="s">
        <v>1140</v>
      </c>
      <c r="E186" s="257">
        <v>0</v>
      </c>
    </row>
    <row r="187" spans="1:5" x14ac:dyDescent="0.25">
      <c r="A187" s="257" t="s">
        <v>36</v>
      </c>
      <c r="B187" s="257">
        <v>7.9970828599999999</v>
      </c>
      <c r="C187" s="254"/>
      <c r="D187" s="257" t="s">
        <v>1110</v>
      </c>
      <c r="E187" s="257">
        <v>0</v>
      </c>
    </row>
    <row r="188" spans="1:5" x14ac:dyDescent="0.25">
      <c r="A188" s="257" t="s">
        <v>37</v>
      </c>
      <c r="B188" s="257">
        <v>0</v>
      </c>
      <c r="C188" s="254"/>
      <c r="D188" s="257" t="s">
        <v>1141</v>
      </c>
      <c r="E188" s="257">
        <v>0</v>
      </c>
    </row>
    <row r="189" spans="1:5" x14ac:dyDescent="0.25">
      <c r="A189" s="257" t="s">
        <v>38</v>
      </c>
      <c r="B189" s="257">
        <v>0</v>
      </c>
      <c r="C189" s="254"/>
      <c r="D189" s="257"/>
      <c r="E189" s="257"/>
    </row>
    <row r="190" spans="1:5" x14ac:dyDescent="0.25">
      <c r="A190" s="257" t="s">
        <v>39</v>
      </c>
      <c r="B190" s="257">
        <v>0</v>
      </c>
      <c r="C190" s="254"/>
      <c r="D190" s="257"/>
      <c r="E190" s="257"/>
    </row>
    <row r="191" spans="1:5" x14ac:dyDescent="0.25">
      <c r="A191" s="257" t="s">
        <v>991</v>
      </c>
      <c r="B191" s="257">
        <v>2.5311601800000001</v>
      </c>
      <c r="C191" s="254"/>
      <c r="D191" s="257"/>
      <c r="E191" s="257"/>
    </row>
    <row r="192" spans="1:5" x14ac:dyDescent="0.25">
      <c r="A192" s="257" t="s">
        <v>40</v>
      </c>
      <c r="B192" s="257">
        <v>0</v>
      </c>
      <c r="C192" s="254"/>
      <c r="D192" s="257"/>
      <c r="E192" s="257"/>
    </row>
    <row r="193" spans="1:5" x14ac:dyDescent="0.25">
      <c r="A193" s="257"/>
      <c r="B193" s="257"/>
      <c r="C193" s="254"/>
      <c r="D193" s="257"/>
      <c r="E193" s="257"/>
    </row>
    <row r="194" spans="1:5" x14ac:dyDescent="0.25">
      <c r="A194" s="257"/>
      <c r="B194" s="257"/>
      <c r="C194" s="254"/>
      <c r="D194" s="257"/>
      <c r="E194" s="257"/>
    </row>
    <row r="195" spans="1:5" x14ac:dyDescent="0.25">
      <c r="A195" s="257"/>
      <c r="B195" s="257"/>
      <c r="C195" s="254"/>
      <c r="D195" s="257"/>
      <c r="E195" s="257"/>
    </row>
    <row r="196" spans="1:5" x14ac:dyDescent="0.25">
      <c r="A196" s="257"/>
      <c r="B196" s="257"/>
      <c r="C196" s="254"/>
      <c r="D196" s="257"/>
      <c r="E196" s="257"/>
    </row>
    <row r="197" spans="1:5" x14ac:dyDescent="0.25">
      <c r="A197" s="257"/>
      <c r="B197" s="257"/>
      <c r="C197" s="254"/>
      <c r="D197" s="257"/>
      <c r="E197" s="257"/>
    </row>
    <row r="198" spans="1:5" x14ac:dyDescent="0.25">
      <c r="A198" s="257"/>
      <c r="B198" s="257"/>
      <c r="C198" s="254"/>
      <c r="D198" s="257"/>
      <c r="E198" s="257"/>
    </row>
    <row r="199" spans="1:5" x14ac:dyDescent="0.25">
      <c r="A199" s="257"/>
      <c r="B199" s="257"/>
      <c r="C199" s="254"/>
      <c r="D199" s="257"/>
      <c r="E199" s="257"/>
    </row>
    <row r="200" spans="1:5" x14ac:dyDescent="0.25">
      <c r="A200" s="257" t="s">
        <v>738</v>
      </c>
      <c r="B200" s="257"/>
      <c r="C200" s="254"/>
      <c r="D200" s="257"/>
      <c r="E200" s="257"/>
    </row>
    <row r="201" spans="1:5" x14ac:dyDescent="0.25">
      <c r="A201" s="257" t="s">
        <v>928</v>
      </c>
      <c r="B201" s="257" t="s">
        <v>929</v>
      </c>
      <c r="C201" s="254"/>
      <c r="D201" s="257"/>
      <c r="E201" s="257"/>
    </row>
    <row r="202" spans="1:5" x14ac:dyDescent="0.25">
      <c r="A202" s="257" t="s">
        <v>930</v>
      </c>
      <c r="B202" s="257" t="s">
        <v>931</v>
      </c>
      <c r="C202" s="254"/>
      <c r="D202" s="257"/>
      <c r="E202" s="257"/>
    </row>
    <row r="203" spans="1:5" x14ac:dyDescent="0.25">
      <c r="A203" s="257" t="s">
        <v>478</v>
      </c>
      <c r="B203" s="257">
        <v>-13.990016000000001</v>
      </c>
      <c r="C203" s="254"/>
      <c r="D203" s="257"/>
      <c r="E203" s="257"/>
    </row>
    <row r="204" spans="1:5" x14ac:dyDescent="0.25">
      <c r="A204" s="257" t="s">
        <v>479</v>
      </c>
      <c r="B204" s="257">
        <v>0</v>
      </c>
      <c r="C204" s="254"/>
      <c r="D204" s="257" t="s">
        <v>876</v>
      </c>
      <c r="E204" s="257"/>
    </row>
    <row r="205" spans="1:5" x14ac:dyDescent="0.25">
      <c r="A205" s="257" t="s">
        <v>184</v>
      </c>
      <c r="B205" s="257">
        <v>-29.6259163</v>
      </c>
      <c r="C205" s="254"/>
      <c r="D205" s="257" t="s">
        <v>928</v>
      </c>
      <c r="E205" s="257" t="s">
        <v>929</v>
      </c>
    </row>
    <row r="206" spans="1:5" x14ac:dyDescent="0.25">
      <c r="A206" s="257" t="s">
        <v>1142</v>
      </c>
      <c r="B206" s="257">
        <v>15.541586300000001</v>
      </c>
      <c r="C206" s="254"/>
      <c r="D206" s="257" t="s">
        <v>930</v>
      </c>
      <c r="E206" s="257" t="s">
        <v>931</v>
      </c>
    </row>
    <row r="207" spans="1:5" x14ac:dyDescent="0.25">
      <c r="A207" s="257" t="s">
        <v>1143</v>
      </c>
      <c r="B207" s="257">
        <v>0</v>
      </c>
      <c r="C207" s="254"/>
      <c r="D207" s="257" t="s">
        <v>600</v>
      </c>
      <c r="E207" s="257">
        <v>0</v>
      </c>
    </row>
    <row r="208" spans="1:5" x14ac:dyDescent="0.25">
      <c r="A208" s="257" t="s">
        <v>1144</v>
      </c>
      <c r="B208" s="257">
        <v>4.56531982</v>
      </c>
      <c r="C208" s="254"/>
      <c r="D208" s="257" t="s">
        <v>601</v>
      </c>
      <c r="E208" s="257">
        <v>0</v>
      </c>
    </row>
    <row r="209" spans="1:5" x14ac:dyDescent="0.25">
      <c r="A209" s="257" t="s">
        <v>1145</v>
      </c>
      <c r="B209" s="257">
        <v>0</v>
      </c>
      <c r="C209" s="254"/>
      <c r="D209" s="257" t="s">
        <v>192</v>
      </c>
      <c r="E209" s="257">
        <v>0</v>
      </c>
    </row>
    <row r="210" spans="1:5" x14ac:dyDescent="0.25">
      <c r="A210" s="257" t="s">
        <v>1146</v>
      </c>
      <c r="B210" s="257">
        <v>0</v>
      </c>
      <c r="C210" s="254"/>
      <c r="D210" s="257" t="s">
        <v>193</v>
      </c>
      <c r="E210" s="257">
        <v>0</v>
      </c>
    </row>
    <row r="211" spans="1:5" x14ac:dyDescent="0.25">
      <c r="A211" s="257" t="s">
        <v>1147</v>
      </c>
      <c r="B211" s="257">
        <v>0</v>
      </c>
      <c r="C211" s="254"/>
      <c r="D211" s="257" t="s">
        <v>602</v>
      </c>
      <c r="E211" s="257">
        <v>0</v>
      </c>
    </row>
    <row r="212" spans="1:5" x14ac:dyDescent="0.25">
      <c r="A212" s="257" t="s">
        <v>2</v>
      </c>
      <c r="B212" s="257">
        <v>16.806215999999999</v>
      </c>
      <c r="C212" s="254"/>
      <c r="D212" s="257" t="s">
        <v>603</v>
      </c>
      <c r="E212" s="257">
        <v>0</v>
      </c>
    </row>
    <row r="213" spans="1:5" x14ac:dyDescent="0.25">
      <c r="A213" s="257" t="s">
        <v>3</v>
      </c>
      <c r="B213" s="257">
        <v>0</v>
      </c>
      <c r="C213" s="254"/>
      <c r="D213" s="257" t="s">
        <v>604</v>
      </c>
      <c r="E213" s="257">
        <v>0</v>
      </c>
    </row>
    <row r="214" spans="1:5" x14ac:dyDescent="0.25">
      <c r="A214" s="257" t="s">
        <v>4</v>
      </c>
      <c r="B214" s="257">
        <v>6.7028102399999998</v>
      </c>
      <c r="C214" s="254"/>
      <c r="D214" s="257" t="s">
        <v>605</v>
      </c>
      <c r="E214" s="257">
        <v>0</v>
      </c>
    </row>
    <row r="215" spans="1:5" x14ac:dyDescent="0.25">
      <c r="A215" s="257" t="s">
        <v>5</v>
      </c>
      <c r="B215" s="257">
        <v>0</v>
      </c>
      <c r="C215" s="254"/>
      <c r="D215" s="257" t="s">
        <v>194</v>
      </c>
      <c r="E215" s="257">
        <v>0</v>
      </c>
    </row>
    <row r="216" spans="1:5" x14ac:dyDescent="0.25">
      <c r="A216" s="257" t="s">
        <v>6</v>
      </c>
      <c r="B216" s="257">
        <v>0</v>
      </c>
      <c r="C216" s="254"/>
      <c r="D216" s="257" t="s">
        <v>606</v>
      </c>
      <c r="E216" s="257">
        <v>0</v>
      </c>
    </row>
    <row r="217" spans="1:5" x14ac:dyDescent="0.25">
      <c r="A217" s="257" t="s">
        <v>7</v>
      </c>
      <c r="B217" s="257">
        <v>0</v>
      </c>
      <c r="C217" s="254"/>
      <c r="D217" s="257" t="s">
        <v>1098</v>
      </c>
      <c r="E217" s="257">
        <v>0</v>
      </c>
    </row>
    <row r="218" spans="1:5" x14ac:dyDescent="0.25">
      <c r="A218" s="257" t="s">
        <v>1148</v>
      </c>
      <c r="B218" s="257">
        <v>0</v>
      </c>
      <c r="C218" s="254"/>
      <c r="D218" s="257" t="s">
        <v>225</v>
      </c>
      <c r="E218" s="257">
        <v>0</v>
      </c>
    </row>
    <row r="219" spans="1:5" x14ac:dyDescent="0.25">
      <c r="A219" s="257" t="s">
        <v>1149</v>
      </c>
      <c r="B219" s="257">
        <v>0</v>
      </c>
      <c r="C219" s="254"/>
      <c r="D219" s="257" t="s">
        <v>226</v>
      </c>
      <c r="E219" s="257">
        <v>0</v>
      </c>
    </row>
    <row r="220" spans="1:5" x14ac:dyDescent="0.25">
      <c r="A220" s="257" t="s">
        <v>1150</v>
      </c>
      <c r="B220" s="257">
        <v>0</v>
      </c>
      <c r="C220" s="254"/>
      <c r="D220" s="257" t="s">
        <v>227</v>
      </c>
      <c r="E220" s="257">
        <v>0</v>
      </c>
    </row>
    <row r="221" spans="1:5" x14ac:dyDescent="0.25">
      <c r="A221" s="257" t="s">
        <v>1151</v>
      </c>
      <c r="B221" s="257">
        <v>0</v>
      </c>
      <c r="C221" s="254"/>
      <c r="D221" s="257" t="s">
        <v>198</v>
      </c>
      <c r="E221" s="257">
        <v>0</v>
      </c>
    </row>
    <row r="222" spans="1:5" x14ac:dyDescent="0.25">
      <c r="A222" s="257" t="s">
        <v>1152</v>
      </c>
      <c r="B222" s="257">
        <v>0</v>
      </c>
      <c r="C222" s="254"/>
      <c r="D222" s="257" t="s">
        <v>607</v>
      </c>
      <c r="E222" s="257">
        <v>0</v>
      </c>
    </row>
    <row r="223" spans="1:5" x14ac:dyDescent="0.25">
      <c r="A223" s="257" t="s">
        <v>1153</v>
      </c>
      <c r="B223" s="257">
        <v>0</v>
      </c>
      <c r="C223" s="254"/>
      <c r="D223" s="257" t="s">
        <v>608</v>
      </c>
      <c r="E223" s="257">
        <v>0</v>
      </c>
    </row>
    <row r="224" spans="1:5" x14ac:dyDescent="0.25">
      <c r="A224" s="257" t="s">
        <v>760</v>
      </c>
      <c r="B224" s="257"/>
      <c r="C224" s="254"/>
      <c r="D224" s="257"/>
      <c r="E224" s="257"/>
    </row>
    <row r="225" spans="1:5" x14ac:dyDescent="0.25">
      <c r="A225" s="257" t="s">
        <v>928</v>
      </c>
      <c r="B225" s="257" t="s">
        <v>929</v>
      </c>
      <c r="C225" s="254"/>
      <c r="D225" s="257"/>
      <c r="E225" s="257"/>
    </row>
    <row r="226" spans="1:5" x14ac:dyDescent="0.25">
      <c r="A226" s="257" t="s">
        <v>930</v>
      </c>
      <c r="B226" s="257" t="s">
        <v>931</v>
      </c>
      <c r="C226" s="254"/>
      <c r="D226" s="257"/>
      <c r="E226" s="257"/>
    </row>
    <row r="227" spans="1:5" x14ac:dyDescent="0.25">
      <c r="A227" s="257" t="s">
        <v>470</v>
      </c>
      <c r="B227" s="257">
        <v>0</v>
      </c>
      <c r="C227" s="254"/>
      <c r="D227" s="257"/>
      <c r="E227" s="257"/>
    </row>
    <row r="228" spans="1:5" x14ac:dyDescent="0.25">
      <c r="A228" s="257" t="s">
        <v>471</v>
      </c>
      <c r="B228" s="257">
        <v>0</v>
      </c>
      <c r="C228" s="254"/>
      <c r="D228" s="257" t="s">
        <v>877</v>
      </c>
      <c r="E228" s="257"/>
    </row>
    <row r="229" spans="1:5" x14ac:dyDescent="0.25">
      <c r="A229" s="257" t="s">
        <v>486</v>
      </c>
      <c r="B229" s="257">
        <v>0</v>
      </c>
      <c r="C229" s="254"/>
      <c r="D229" s="257" t="s">
        <v>928</v>
      </c>
      <c r="E229" s="257" t="s">
        <v>929</v>
      </c>
    </row>
    <row r="230" spans="1:5" x14ac:dyDescent="0.25">
      <c r="A230" s="257" t="s">
        <v>487</v>
      </c>
      <c r="B230" s="257">
        <v>0</v>
      </c>
      <c r="C230" s="254"/>
      <c r="D230" s="257" t="s">
        <v>930</v>
      </c>
      <c r="E230" s="257" t="s">
        <v>931</v>
      </c>
    </row>
    <row r="231" spans="1:5" x14ac:dyDescent="0.25">
      <c r="A231" s="257" t="s">
        <v>488</v>
      </c>
      <c r="B231" s="257">
        <v>0</v>
      </c>
      <c r="C231" s="254"/>
      <c r="D231" s="257" t="s">
        <v>1106</v>
      </c>
      <c r="E231" s="257">
        <v>-13.909022800000001</v>
      </c>
    </row>
    <row r="232" spans="1:5" x14ac:dyDescent="0.25">
      <c r="A232" s="257" t="s">
        <v>489</v>
      </c>
      <c r="B232" s="257">
        <v>0</v>
      </c>
      <c r="C232" s="254"/>
      <c r="D232" s="257" t="s">
        <v>200</v>
      </c>
      <c r="E232" s="257">
        <v>-4.2264936300000002</v>
      </c>
    </row>
    <row r="233" spans="1:5" x14ac:dyDescent="0.25">
      <c r="A233" s="257" t="s">
        <v>761</v>
      </c>
      <c r="B233" s="257"/>
      <c r="C233" s="254"/>
      <c r="D233" s="257" t="s">
        <v>609</v>
      </c>
      <c r="E233" s="257">
        <v>-6.7028102399999998</v>
      </c>
    </row>
    <row r="234" spans="1:5" x14ac:dyDescent="0.25">
      <c r="A234" s="257"/>
      <c r="B234" s="257"/>
      <c r="C234" s="254"/>
      <c r="D234" s="257" t="s">
        <v>1108</v>
      </c>
      <c r="E234" s="257">
        <v>-26.214173599999999</v>
      </c>
    </row>
    <row r="235" spans="1:5" x14ac:dyDescent="0.25">
      <c r="A235" s="257"/>
      <c r="B235" s="257"/>
      <c r="C235" s="254"/>
      <c r="D235" s="257" t="s">
        <v>201</v>
      </c>
      <c r="E235" s="257">
        <v>-7.9970828599999999</v>
      </c>
    </row>
    <row r="236" spans="1:5" x14ac:dyDescent="0.25">
      <c r="A236" s="257"/>
      <c r="B236" s="257"/>
      <c r="C236" s="254"/>
      <c r="D236" s="257" t="s">
        <v>610</v>
      </c>
      <c r="E236" s="257">
        <v>-15.8499336</v>
      </c>
    </row>
    <row r="237" spans="1:5" x14ac:dyDescent="0.25">
      <c r="A237" s="257"/>
      <c r="B237" s="257"/>
      <c r="C237" s="254"/>
      <c r="D237" s="257" t="s">
        <v>228</v>
      </c>
      <c r="E237" s="257">
        <v>0</v>
      </c>
    </row>
    <row r="238" spans="1:5" x14ac:dyDescent="0.25">
      <c r="A238" s="257"/>
      <c r="B238" s="257"/>
      <c r="C238" s="254"/>
      <c r="D238" s="257" t="s">
        <v>229</v>
      </c>
      <c r="E238" s="257">
        <v>0</v>
      </c>
    </row>
    <row r="239" spans="1:5" x14ac:dyDescent="0.25">
      <c r="A239" s="257"/>
      <c r="B239" s="257"/>
      <c r="C239" s="254"/>
      <c r="D239" s="257" t="s">
        <v>230</v>
      </c>
      <c r="E239" s="257">
        <v>0</v>
      </c>
    </row>
    <row r="240" spans="1:5" x14ac:dyDescent="0.25">
      <c r="A240" s="257"/>
      <c r="B240" s="257"/>
      <c r="C240" s="254"/>
      <c r="D240" s="257" t="s">
        <v>1109</v>
      </c>
      <c r="E240" s="257">
        <v>-9.1480222599999994</v>
      </c>
    </row>
    <row r="241" spans="1:5" x14ac:dyDescent="0.25">
      <c r="A241" s="257"/>
      <c r="B241" s="257"/>
      <c r="C241" s="254"/>
      <c r="D241" s="257" t="s">
        <v>1110</v>
      </c>
      <c r="E241" s="257">
        <v>-15.6318415</v>
      </c>
    </row>
    <row r="242" spans="1:5" x14ac:dyDescent="0.25">
      <c r="A242" s="257"/>
      <c r="B242" s="257"/>
      <c r="C242" s="254"/>
      <c r="D242" s="257"/>
      <c r="E242" s="257"/>
    </row>
    <row r="243" spans="1:5" x14ac:dyDescent="0.25">
      <c r="A243" s="257"/>
      <c r="B243" s="257"/>
      <c r="C243" s="254"/>
      <c r="D243" s="257"/>
      <c r="E243" s="257"/>
    </row>
    <row r="244" spans="1:5" x14ac:dyDescent="0.25">
      <c r="A244" s="257" t="s">
        <v>739</v>
      </c>
      <c r="B244" s="257"/>
      <c r="C244" s="254"/>
      <c r="D244" s="257"/>
      <c r="E244" s="257"/>
    </row>
    <row r="245" spans="1:5" x14ac:dyDescent="0.25">
      <c r="A245" s="257" t="s">
        <v>928</v>
      </c>
      <c r="B245" s="257" t="s">
        <v>929</v>
      </c>
      <c r="C245" s="254"/>
      <c r="D245" s="257"/>
      <c r="E245" s="257"/>
    </row>
    <row r="246" spans="1:5" x14ac:dyDescent="0.25">
      <c r="A246" s="257" t="s">
        <v>930</v>
      </c>
      <c r="B246" s="257" t="s">
        <v>931</v>
      </c>
      <c r="C246" s="254"/>
      <c r="D246" s="257"/>
      <c r="E246" s="257"/>
    </row>
    <row r="247" spans="1:5" x14ac:dyDescent="0.25">
      <c r="A247" s="257" t="s">
        <v>1154</v>
      </c>
      <c r="B247" s="257">
        <v>0</v>
      </c>
      <c r="C247" s="254"/>
      <c r="D247" s="257"/>
      <c r="E247" s="257"/>
    </row>
    <row r="248" spans="1:5" x14ac:dyDescent="0.25">
      <c r="A248" s="257" t="s">
        <v>1155</v>
      </c>
      <c r="B248" s="257">
        <v>0</v>
      </c>
      <c r="C248" s="254"/>
      <c r="D248" s="257"/>
      <c r="E248" s="257"/>
    </row>
    <row r="249" spans="1:5" x14ac:dyDescent="0.25">
      <c r="A249" s="257" t="s">
        <v>1156</v>
      </c>
      <c r="B249" s="257">
        <v>0</v>
      </c>
      <c r="C249" s="254"/>
      <c r="D249" s="257"/>
      <c r="E249" s="257"/>
    </row>
    <row r="250" spans="1:5" x14ac:dyDescent="0.25">
      <c r="A250" s="257" t="s">
        <v>1157</v>
      </c>
      <c r="B250" s="257">
        <v>0</v>
      </c>
      <c r="C250" s="254"/>
      <c r="D250" s="257" t="s">
        <v>878</v>
      </c>
      <c r="E250" s="257"/>
    </row>
    <row r="251" spans="1:5" x14ac:dyDescent="0.25">
      <c r="A251" s="257" t="s">
        <v>1158</v>
      </c>
      <c r="B251" s="257">
        <v>0</v>
      </c>
      <c r="C251" s="254"/>
      <c r="D251" s="257" t="s">
        <v>928</v>
      </c>
      <c r="E251" s="257" t="s">
        <v>929</v>
      </c>
    </row>
    <row r="252" spans="1:5" x14ac:dyDescent="0.25">
      <c r="A252" s="257" t="s">
        <v>1159</v>
      </c>
      <c r="B252" s="257">
        <v>0</v>
      </c>
      <c r="C252" s="254"/>
      <c r="D252" s="257" t="s">
        <v>930</v>
      </c>
      <c r="E252" s="257" t="s">
        <v>931</v>
      </c>
    </row>
    <row r="253" spans="1:5" x14ac:dyDescent="0.25">
      <c r="A253" s="257" t="s">
        <v>1160</v>
      </c>
      <c r="B253" s="257">
        <v>0</v>
      </c>
      <c r="C253" s="254"/>
      <c r="D253" s="257" t="s">
        <v>600</v>
      </c>
      <c r="E253" s="257">
        <v>0</v>
      </c>
    </row>
    <row r="254" spans="1:5" x14ac:dyDescent="0.25">
      <c r="A254" s="257" t="s">
        <v>1161</v>
      </c>
      <c r="B254" s="257">
        <v>0</v>
      </c>
      <c r="C254" s="254"/>
      <c r="D254" s="257" t="s">
        <v>601</v>
      </c>
      <c r="E254" s="257">
        <v>0</v>
      </c>
    </row>
    <row r="255" spans="1:5" x14ac:dyDescent="0.25">
      <c r="A255" s="257" t="s">
        <v>490</v>
      </c>
      <c r="B255" s="257">
        <v>0</v>
      </c>
      <c r="C255" s="254"/>
      <c r="D255" s="257" t="s">
        <v>192</v>
      </c>
      <c r="E255" s="257">
        <v>0</v>
      </c>
    </row>
    <row r="256" spans="1:5" x14ac:dyDescent="0.25">
      <c r="A256" s="257" t="s">
        <v>491</v>
      </c>
      <c r="B256" s="257">
        <v>0</v>
      </c>
      <c r="C256" s="254"/>
      <c r="D256" s="257" t="s">
        <v>193</v>
      </c>
      <c r="E256" s="257">
        <v>0</v>
      </c>
    </row>
    <row r="257" spans="1:5" x14ac:dyDescent="0.25">
      <c r="A257" s="257" t="s">
        <v>492</v>
      </c>
      <c r="B257" s="257">
        <v>0</v>
      </c>
      <c r="C257" s="254"/>
      <c r="D257" s="257" t="s">
        <v>602</v>
      </c>
      <c r="E257" s="257">
        <v>0</v>
      </c>
    </row>
    <row r="258" spans="1:5" x14ac:dyDescent="0.25">
      <c r="A258" s="257" t="s">
        <v>493</v>
      </c>
      <c r="B258" s="257">
        <v>0</v>
      </c>
      <c r="C258" s="254"/>
      <c r="D258" s="257" t="s">
        <v>603</v>
      </c>
      <c r="E258" s="257">
        <v>0</v>
      </c>
    </row>
    <row r="259" spans="1:5" x14ac:dyDescent="0.25">
      <c r="A259" s="257" t="s">
        <v>494</v>
      </c>
      <c r="B259" s="257">
        <v>0</v>
      </c>
      <c r="C259" s="254"/>
      <c r="D259" s="257" t="s">
        <v>604</v>
      </c>
      <c r="E259" s="257">
        <v>0</v>
      </c>
    </row>
    <row r="260" spans="1:5" x14ac:dyDescent="0.25">
      <c r="A260" s="257" t="s">
        <v>495</v>
      </c>
      <c r="B260" s="257">
        <v>0</v>
      </c>
      <c r="C260" s="254"/>
      <c r="D260" s="257" t="s">
        <v>605</v>
      </c>
      <c r="E260" s="257">
        <v>0</v>
      </c>
    </row>
    <row r="261" spans="1:5" x14ac:dyDescent="0.25">
      <c r="A261" s="257" t="s">
        <v>496</v>
      </c>
      <c r="B261" s="257">
        <v>0</v>
      </c>
      <c r="C261" s="254"/>
      <c r="D261" s="257" t="s">
        <v>194</v>
      </c>
      <c r="E261" s="257">
        <v>0</v>
      </c>
    </row>
    <row r="262" spans="1:5" x14ac:dyDescent="0.25">
      <c r="A262" s="257" t="s">
        <v>497</v>
      </c>
      <c r="B262" s="257">
        <v>0</v>
      </c>
      <c r="C262" s="254"/>
      <c r="D262" s="257" t="s">
        <v>217</v>
      </c>
      <c r="E262" s="257">
        <v>0</v>
      </c>
    </row>
    <row r="263" spans="1:5" x14ac:dyDescent="0.25">
      <c r="A263" s="257" t="s">
        <v>498</v>
      </c>
      <c r="B263" s="257">
        <v>0</v>
      </c>
      <c r="C263" s="254"/>
      <c r="D263" s="257" t="s">
        <v>606</v>
      </c>
      <c r="E263" s="257">
        <v>0</v>
      </c>
    </row>
    <row r="264" spans="1:5" x14ac:dyDescent="0.25">
      <c r="A264" s="257" t="s">
        <v>499</v>
      </c>
      <c r="B264" s="257">
        <v>0</v>
      </c>
      <c r="C264" s="254"/>
      <c r="D264" s="257" t="s">
        <v>1098</v>
      </c>
      <c r="E264" s="257">
        <v>0</v>
      </c>
    </row>
    <row r="265" spans="1:5" x14ac:dyDescent="0.25">
      <c r="A265" s="257" t="s">
        <v>500</v>
      </c>
      <c r="B265" s="257">
        <v>0</v>
      </c>
      <c r="C265" s="254"/>
      <c r="D265" s="257" t="s">
        <v>951</v>
      </c>
      <c r="E265" s="257">
        <v>0</v>
      </c>
    </row>
    <row r="266" spans="1:5" x14ac:dyDescent="0.25">
      <c r="A266" s="257" t="s">
        <v>501</v>
      </c>
      <c r="B266" s="257">
        <v>0</v>
      </c>
      <c r="C266" s="254"/>
      <c r="D266" s="257" t="s">
        <v>952</v>
      </c>
      <c r="E266" s="257">
        <v>0</v>
      </c>
    </row>
    <row r="267" spans="1:5" x14ac:dyDescent="0.25">
      <c r="A267" s="257" t="s">
        <v>502</v>
      </c>
      <c r="B267" s="257">
        <v>0</v>
      </c>
      <c r="C267" s="254"/>
      <c r="D267" s="257" t="s">
        <v>953</v>
      </c>
      <c r="E267" s="257">
        <v>-1.2853600000000001</v>
      </c>
    </row>
    <row r="268" spans="1:5" x14ac:dyDescent="0.25">
      <c r="A268" s="257" t="s">
        <v>503</v>
      </c>
      <c r="B268" s="257">
        <v>0</v>
      </c>
      <c r="C268" s="254"/>
      <c r="D268" s="257" t="s">
        <v>231</v>
      </c>
      <c r="E268" s="257">
        <v>0</v>
      </c>
    </row>
    <row r="269" spans="1:5" x14ac:dyDescent="0.25">
      <c r="A269" s="257" t="s">
        <v>94</v>
      </c>
      <c r="B269" s="257">
        <v>0</v>
      </c>
      <c r="C269" s="254"/>
      <c r="D269" s="257" t="s">
        <v>232</v>
      </c>
      <c r="E269" s="257">
        <v>0</v>
      </c>
    </row>
    <row r="270" spans="1:5" x14ac:dyDescent="0.25">
      <c r="A270" s="257" t="s">
        <v>95</v>
      </c>
      <c r="B270" s="257">
        <v>0</v>
      </c>
      <c r="C270" s="254"/>
      <c r="D270" s="257" t="s">
        <v>233</v>
      </c>
      <c r="E270" s="257">
        <v>0</v>
      </c>
    </row>
    <row r="271" spans="1:5" x14ac:dyDescent="0.25">
      <c r="A271" s="257" t="s">
        <v>504</v>
      </c>
      <c r="B271" s="257">
        <v>0</v>
      </c>
      <c r="C271" s="254"/>
      <c r="D271" s="257" t="s">
        <v>198</v>
      </c>
      <c r="E271" s="257">
        <v>0</v>
      </c>
    </row>
    <row r="272" spans="1:5" x14ac:dyDescent="0.25">
      <c r="A272" s="257" t="s">
        <v>505</v>
      </c>
      <c r="B272" s="257">
        <v>0</v>
      </c>
      <c r="C272" s="254"/>
      <c r="D272" s="257" t="s">
        <v>607</v>
      </c>
      <c r="E272" s="257">
        <v>0</v>
      </c>
    </row>
    <row r="273" spans="1:5" x14ac:dyDescent="0.25">
      <c r="A273" s="257" t="s">
        <v>506</v>
      </c>
      <c r="B273" s="257">
        <v>0</v>
      </c>
      <c r="C273" s="254"/>
      <c r="D273" s="257" t="s">
        <v>608</v>
      </c>
      <c r="E273" s="257">
        <v>0</v>
      </c>
    </row>
    <row r="274" spans="1:5" x14ac:dyDescent="0.25">
      <c r="A274" s="257" t="s">
        <v>507</v>
      </c>
      <c r="B274" s="257">
        <v>0</v>
      </c>
      <c r="C274" s="254"/>
      <c r="D274" s="257" t="s">
        <v>954</v>
      </c>
      <c r="E274" s="257">
        <v>0</v>
      </c>
    </row>
    <row r="275" spans="1:5" x14ac:dyDescent="0.25">
      <c r="A275" s="257" t="s">
        <v>508</v>
      </c>
      <c r="B275" s="257">
        <v>0</v>
      </c>
      <c r="C275" s="254"/>
      <c r="D275" s="257" t="s">
        <v>176</v>
      </c>
      <c r="E275" s="257">
        <v>0</v>
      </c>
    </row>
    <row r="276" spans="1:5" x14ac:dyDescent="0.25">
      <c r="A276" s="257" t="s">
        <v>509</v>
      </c>
      <c r="B276" s="257">
        <v>0</v>
      </c>
      <c r="C276" s="254"/>
      <c r="D276" s="257" t="s">
        <v>177</v>
      </c>
      <c r="E276" s="257">
        <v>1.2853600000000001</v>
      </c>
    </row>
    <row r="277" spans="1:5" x14ac:dyDescent="0.25">
      <c r="A277" s="257" t="s">
        <v>96</v>
      </c>
      <c r="B277" s="257">
        <v>0</v>
      </c>
      <c r="C277" s="254"/>
      <c r="D277" s="257"/>
      <c r="E277" s="257"/>
    </row>
    <row r="278" spans="1:5" x14ac:dyDescent="0.25">
      <c r="A278" s="257" t="s">
        <v>97</v>
      </c>
      <c r="B278" s="257">
        <v>0</v>
      </c>
      <c r="C278" s="254"/>
      <c r="D278" s="257"/>
      <c r="E278" s="257"/>
    </row>
    <row r="279" spans="1:5" x14ac:dyDescent="0.25">
      <c r="A279" s="257" t="s">
        <v>510</v>
      </c>
      <c r="B279" s="257">
        <v>0</v>
      </c>
      <c r="C279" s="254"/>
      <c r="D279" s="257"/>
      <c r="E279" s="257"/>
    </row>
    <row r="280" spans="1:5" x14ac:dyDescent="0.25">
      <c r="A280" s="257" t="s">
        <v>511</v>
      </c>
      <c r="B280" s="257">
        <v>0</v>
      </c>
      <c r="C280" s="254"/>
      <c r="D280" s="257"/>
      <c r="E280" s="257"/>
    </row>
    <row r="281" spans="1:5" x14ac:dyDescent="0.25">
      <c r="A281" s="257" t="s">
        <v>512</v>
      </c>
      <c r="B281" s="257">
        <v>0</v>
      </c>
      <c r="C281" s="254"/>
      <c r="D281" s="257"/>
      <c r="E281" s="257"/>
    </row>
    <row r="282" spans="1:5" x14ac:dyDescent="0.25">
      <c r="A282" s="257" t="s">
        <v>513</v>
      </c>
      <c r="B282" s="257">
        <v>0</v>
      </c>
      <c r="C282" s="254"/>
      <c r="D282" s="257"/>
      <c r="E282" s="257"/>
    </row>
    <row r="283" spans="1:5" x14ac:dyDescent="0.25">
      <c r="A283" s="257" t="s">
        <v>514</v>
      </c>
      <c r="B283" s="257">
        <v>0</v>
      </c>
      <c r="C283" s="254"/>
      <c r="D283" s="257"/>
      <c r="E283" s="257"/>
    </row>
    <row r="284" spans="1:5" x14ac:dyDescent="0.25">
      <c r="A284" s="257" t="s">
        <v>515</v>
      </c>
      <c r="B284" s="257">
        <v>0</v>
      </c>
      <c r="C284" s="254"/>
      <c r="D284" s="257"/>
      <c r="E284" s="257"/>
    </row>
    <row r="285" spans="1:5" x14ac:dyDescent="0.25">
      <c r="A285" s="257" t="s">
        <v>62</v>
      </c>
      <c r="B285" s="257">
        <v>0</v>
      </c>
      <c r="C285" s="254"/>
      <c r="D285" s="257"/>
      <c r="E285" s="257"/>
    </row>
    <row r="286" spans="1:5" x14ac:dyDescent="0.25">
      <c r="A286" s="257" t="s">
        <v>63</v>
      </c>
      <c r="B286" s="257">
        <v>0</v>
      </c>
      <c r="C286" s="254"/>
      <c r="D286" s="257"/>
      <c r="E286" s="257"/>
    </row>
    <row r="287" spans="1:5" x14ac:dyDescent="0.25">
      <c r="A287" s="257" t="s">
        <v>64</v>
      </c>
      <c r="B287" s="257">
        <v>0</v>
      </c>
      <c r="C287" s="254"/>
      <c r="D287" s="257"/>
      <c r="E287" s="257"/>
    </row>
    <row r="288" spans="1:5" x14ac:dyDescent="0.25">
      <c r="A288" s="257" t="s">
        <v>65</v>
      </c>
      <c r="B288" s="257">
        <v>0</v>
      </c>
      <c r="C288" s="254"/>
      <c r="D288" s="257"/>
      <c r="E288" s="257"/>
    </row>
    <row r="289" spans="1:5" x14ac:dyDescent="0.25">
      <c r="A289" s="257" t="s">
        <v>66</v>
      </c>
      <c r="B289" s="257">
        <v>0</v>
      </c>
      <c r="C289" s="254"/>
      <c r="D289" s="257" t="s">
        <v>879</v>
      </c>
      <c r="E289" s="257"/>
    </row>
    <row r="290" spans="1:5" x14ac:dyDescent="0.25">
      <c r="A290" s="257" t="s">
        <v>67</v>
      </c>
      <c r="B290" s="257">
        <v>0</v>
      </c>
      <c r="C290" s="254"/>
      <c r="D290" s="257" t="s">
        <v>928</v>
      </c>
      <c r="E290" s="257" t="s">
        <v>929</v>
      </c>
    </row>
    <row r="291" spans="1:5" x14ac:dyDescent="0.25">
      <c r="A291" s="257" t="s">
        <v>68</v>
      </c>
      <c r="B291" s="257">
        <v>0</v>
      </c>
      <c r="C291" s="254"/>
      <c r="D291" s="257" t="s">
        <v>930</v>
      </c>
      <c r="E291" s="257" t="s">
        <v>931</v>
      </c>
    </row>
    <row r="292" spans="1:5" x14ac:dyDescent="0.25">
      <c r="A292" s="257" t="s">
        <v>69</v>
      </c>
      <c r="B292" s="257">
        <v>0</v>
      </c>
      <c r="C292" s="254"/>
      <c r="D292" s="257" t="s">
        <v>1106</v>
      </c>
      <c r="E292" s="257">
        <v>-42.850373599999998</v>
      </c>
    </row>
    <row r="293" spans="1:5" x14ac:dyDescent="0.25">
      <c r="A293" s="257" t="s">
        <v>70</v>
      </c>
      <c r="B293" s="257">
        <v>0</v>
      </c>
      <c r="C293" s="254"/>
      <c r="D293" s="257" t="s">
        <v>200</v>
      </c>
      <c r="E293" s="257">
        <v>-18.0948469</v>
      </c>
    </row>
    <row r="294" spans="1:5" x14ac:dyDescent="0.25">
      <c r="A294" s="257" t="s">
        <v>71</v>
      </c>
      <c r="B294" s="257">
        <v>0</v>
      </c>
      <c r="C294" s="254"/>
      <c r="D294" s="257" t="s">
        <v>1137</v>
      </c>
      <c r="E294" s="257">
        <v>-11.5795919</v>
      </c>
    </row>
    <row r="295" spans="1:5" x14ac:dyDescent="0.25">
      <c r="A295" s="257" t="s">
        <v>72</v>
      </c>
      <c r="B295" s="257">
        <v>0</v>
      </c>
      <c r="C295" s="254"/>
      <c r="D295" s="257" t="s">
        <v>609</v>
      </c>
      <c r="E295" s="257">
        <v>-16.806215999999999</v>
      </c>
    </row>
    <row r="296" spans="1:5" x14ac:dyDescent="0.25">
      <c r="A296" s="257" t="s">
        <v>73</v>
      </c>
      <c r="B296" s="257">
        <v>0</v>
      </c>
      <c r="C296" s="254"/>
      <c r="D296" s="257" t="s">
        <v>1138</v>
      </c>
      <c r="E296" s="257">
        <v>-3.1931810399999998</v>
      </c>
    </row>
    <row r="297" spans="1:5" x14ac:dyDescent="0.25">
      <c r="A297" s="257" t="s">
        <v>74</v>
      </c>
      <c r="B297" s="257">
        <v>0</v>
      </c>
      <c r="C297" s="254"/>
      <c r="D297" s="257" t="s">
        <v>1108</v>
      </c>
      <c r="E297" s="257">
        <v>-20.059190099999999</v>
      </c>
    </row>
    <row r="298" spans="1:5" x14ac:dyDescent="0.25">
      <c r="A298" s="257" t="s">
        <v>75</v>
      </c>
      <c r="B298" s="257">
        <v>0</v>
      </c>
      <c r="C298" s="254"/>
      <c r="D298" s="257" t="s">
        <v>201</v>
      </c>
      <c r="E298" s="257">
        <v>-44.531402100000001</v>
      </c>
    </row>
    <row r="299" spans="1:5" x14ac:dyDescent="0.25">
      <c r="A299" s="257" t="s">
        <v>1162</v>
      </c>
      <c r="B299" s="257">
        <v>0</v>
      </c>
      <c r="C299" s="254"/>
      <c r="D299" s="257" t="s">
        <v>221</v>
      </c>
      <c r="E299" s="257">
        <v>-12.2722125</v>
      </c>
    </row>
    <row r="300" spans="1:5" x14ac:dyDescent="0.25">
      <c r="A300" s="257" t="s">
        <v>1163</v>
      </c>
      <c r="B300" s="257">
        <v>0</v>
      </c>
      <c r="C300" s="254"/>
      <c r="D300" s="257" t="s">
        <v>610</v>
      </c>
      <c r="E300" s="257">
        <v>-35.490720000000003</v>
      </c>
    </row>
    <row r="301" spans="1:5" x14ac:dyDescent="0.25">
      <c r="A301" s="257" t="s">
        <v>144</v>
      </c>
      <c r="B301" s="257">
        <v>0</v>
      </c>
      <c r="C301" s="254"/>
      <c r="D301" s="257" t="s">
        <v>1139</v>
      </c>
      <c r="E301" s="257">
        <v>-6.7432368</v>
      </c>
    </row>
    <row r="302" spans="1:5" x14ac:dyDescent="0.25">
      <c r="A302" s="257" t="s">
        <v>145</v>
      </c>
      <c r="B302" s="257">
        <v>0</v>
      </c>
      <c r="C302" s="254"/>
      <c r="D302" s="257" t="s">
        <v>234</v>
      </c>
      <c r="E302" s="257">
        <v>0</v>
      </c>
    </row>
    <row r="303" spans="1:5" x14ac:dyDescent="0.25">
      <c r="A303" s="257" t="s">
        <v>146</v>
      </c>
      <c r="B303" s="257">
        <v>0</v>
      </c>
      <c r="C303" s="254"/>
      <c r="D303" s="257" t="s">
        <v>235</v>
      </c>
      <c r="E303" s="257">
        <v>0</v>
      </c>
    </row>
    <row r="304" spans="1:5" x14ac:dyDescent="0.25">
      <c r="A304" s="257" t="s">
        <v>147</v>
      </c>
      <c r="B304" s="257">
        <v>0</v>
      </c>
      <c r="C304" s="254"/>
      <c r="D304" s="257" t="s">
        <v>236</v>
      </c>
      <c r="E304" s="257">
        <v>0</v>
      </c>
    </row>
    <row r="305" spans="1:5" x14ac:dyDescent="0.25">
      <c r="A305" s="257" t="s">
        <v>148</v>
      </c>
      <c r="B305" s="257">
        <v>0</v>
      </c>
      <c r="C305" s="254"/>
      <c r="D305" s="257" t="s">
        <v>1109</v>
      </c>
      <c r="E305" s="257">
        <v>-9.2882032399999996</v>
      </c>
    </row>
    <row r="306" spans="1:5" x14ac:dyDescent="0.25">
      <c r="A306" s="257" t="s">
        <v>149</v>
      </c>
      <c r="B306" s="257">
        <v>0</v>
      </c>
      <c r="C306" s="254"/>
      <c r="D306" s="257" t="s">
        <v>1140</v>
      </c>
      <c r="E306" s="257">
        <v>-1.7647586200000001</v>
      </c>
    </row>
    <row r="307" spans="1:5" x14ac:dyDescent="0.25">
      <c r="A307" s="257" t="s">
        <v>1164</v>
      </c>
      <c r="B307" s="257">
        <v>0</v>
      </c>
      <c r="C307" s="254"/>
      <c r="D307" s="257" t="s">
        <v>1110</v>
      </c>
      <c r="E307" s="257">
        <v>-26.329934999999999</v>
      </c>
    </row>
    <row r="308" spans="1:5" x14ac:dyDescent="0.25">
      <c r="A308" s="257" t="s">
        <v>1165</v>
      </c>
      <c r="B308" s="257">
        <v>0</v>
      </c>
      <c r="C308" s="254"/>
      <c r="D308" s="257" t="s">
        <v>1141</v>
      </c>
      <c r="E308" s="257">
        <v>-5.0026876600000003</v>
      </c>
    </row>
    <row r="309" spans="1:5" x14ac:dyDescent="0.25">
      <c r="A309" s="257" t="s">
        <v>939</v>
      </c>
      <c r="B309" s="257">
        <v>0</v>
      </c>
      <c r="C309" s="254"/>
      <c r="D309" s="257"/>
      <c r="E309" s="257"/>
    </row>
    <row r="310" spans="1:5" x14ac:dyDescent="0.25">
      <c r="A310" s="257" t="s">
        <v>44</v>
      </c>
      <c r="B310" s="257">
        <v>0</v>
      </c>
      <c r="C310" s="254"/>
      <c r="D310" s="257"/>
      <c r="E310" s="257"/>
    </row>
    <row r="311" spans="1:5" x14ac:dyDescent="0.25">
      <c r="A311" s="257" t="s">
        <v>45</v>
      </c>
      <c r="B311" s="257">
        <v>0</v>
      </c>
      <c r="C311" s="254"/>
      <c r="D311" s="257"/>
      <c r="E311" s="257"/>
    </row>
    <row r="312" spans="1:5" x14ac:dyDescent="0.25">
      <c r="A312" s="257" t="s">
        <v>46</v>
      </c>
      <c r="B312" s="257">
        <v>0</v>
      </c>
      <c r="C312" s="254"/>
      <c r="D312" s="257"/>
      <c r="E312" s="257"/>
    </row>
    <row r="313" spans="1:5" x14ac:dyDescent="0.25">
      <c r="A313" s="257" t="s">
        <v>47</v>
      </c>
      <c r="B313" s="257">
        <v>0</v>
      </c>
      <c r="C313" s="254"/>
      <c r="D313" s="257"/>
      <c r="E313" s="257"/>
    </row>
    <row r="314" spans="1:5" x14ac:dyDescent="0.25">
      <c r="A314" s="257" t="s">
        <v>48</v>
      </c>
      <c r="B314" s="257">
        <v>0</v>
      </c>
      <c r="C314" s="254"/>
      <c r="D314" s="257"/>
      <c r="E314" s="257"/>
    </row>
    <row r="315" spans="1:5" x14ac:dyDescent="0.25">
      <c r="A315" s="257" t="s">
        <v>49</v>
      </c>
      <c r="B315" s="257">
        <v>0</v>
      </c>
      <c r="C315" s="254"/>
      <c r="D315" s="257"/>
      <c r="E315" s="257"/>
    </row>
    <row r="316" spans="1:5" x14ac:dyDescent="0.25">
      <c r="A316" s="257" t="s">
        <v>516</v>
      </c>
      <c r="B316" s="257">
        <v>0</v>
      </c>
      <c r="C316" s="254"/>
      <c r="D316" s="257"/>
      <c r="E316" s="257"/>
    </row>
    <row r="317" spans="1:5" x14ac:dyDescent="0.25">
      <c r="A317" s="257" t="s">
        <v>517</v>
      </c>
      <c r="B317" s="257">
        <v>0</v>
      </c>
      <c r="C317" s="254"/>
      <c r="D317" s="257"/>
      <c r="E317" s="257"/>
    </row>
    <row r="318" spans="1:5" x14ac:dyDescent="0.25">
      <c r="A318" s="257" t="s">
        <v>518</v>
      </c>
      <c r="B318" s="257">
        <v>0</v>
      </c>
      <c r="C318" s="254"/>
      <c r="D318" s="257"/>
      <c r="E318" s="257"/>
    </row>
    <row r="319" spans="1:5" x14ac:dyDescent="0.25">
      <c r="A319" s="257" t="s">
        <v>519</v>
      </c>
      <c r="B319" s="257">
        <v>0</v>
      </c>
      <c r="C319" s="254"/>
      <c r="D319" s="257"/>
      <c r="E319" s="257"/>
    </row>
    <row r="320" spans="1:5" x14ac:dyDescent="0.25">
      <c r="A320" s="257" t="s">
        <v>520</v>
      </c>
      <c r="B320" s="257">
        <v>0</v>
      </c>
      <c r="C320" s="254"/>
      <c r="D320" s="257"/>
      <c r="E320" s="257"/>
    </row>
    <row r="321" spans="1:5" x14ac:dyDescent="0.25">
      <c r="A321" s="257" t="s">
        <v>521</v>
      </c>
      <c r="B321" s="257">
        <v>0</v>
      </c>
      <c r="C321" s="254"/>
      <c r="D321" s="257"/>
      <c r="E321" s="257"/>
    </row>
    <row r="322" spans="1:5" x14ac:dyDescent="0.25">
      <c r="A322" s="257" t="s">
        <v>50</v>
      </c>
      <c r="B322" s="257">
        <v>0</v>
      </c>
      <c r="C322" s="254"/>
      <c r="D322" s="257"/>
      <c r="E322" s="257"/>
    </row>
    <row r="323" spans="1:5" x14ac:dyDescent="0.25">
      <c r="A323" s="257" t="s">
        <v>51</v>
      </c>
      <c r="B323" s="257">
        <v>0</v>
      </c>
      <c r="C323" s="254"/>
      <c r="D323" s="257"/>
      <c r="E323" s="257"/>
    </row>
    <row r="324" spans="1:5" x14ac:dyDescent="0.25">
      <c r="A324" s="257" t="s">
        <v>52</v>
      </c>
      <c r="B324" s="257">
        <v>0</v>
      </c>
      <c r="C324" s="254"/>
      <c r="D324" s="257" t="s">
        <v>880</v>
      </c>
      <c r="E324" s="257"/>
    </row>
    <row r="325" spans="1:5" x14ac:dyDescent="0.25">
      <c r="A325" s="257" t="s">
        <v>53</v>
      </c>
      <c r="B325" s="257">
        <v>0</v>
      </c>
      <c r="C325" s="254"/>
      <c r="D325" s="257" t="s">
        <v>928</v>
      </c>
      <c r="E325" s="257" t="s">
        <v>929</v>
      </c>
    </row>
    <row r="326" spans="1:5" x14ac:dyDescent="0.25">
      <c r="A326" s="257" t="s">
        <v>54</v>
      </c>
      <c r="B326" s="257">
        <v>0</v>
      </c>
      <c r="C326" s="254"/>
      <c r="D326" s="257" t="s">
        <v>930</v>
      </c>
      <c r="E326" s="257" t="s">
        <v>931</v>
      </c>
    </row>
    <row r="327" spans="1:5" x14ac:dyDescent="0.25">
      <c r="A327" s="257" t="s">
        <v>55</v>
      </c>
      <c r="B327" s="257">
        <v>0</v>
      </c>
      <c r="C327" s="254"/>
      <c r="D327" s="257" t="s">
        <v>600</v>
      </c>
      <c r="E327" s="257">
        <v>0</v>
      </c>
    </row>
    <row r="328" spans="1:5" x14ac:dyDescent="0.25">
      <c r="A328" s="257" t="s">
        <v>56</v>
      </c>
      <c r="B328" s="257">
        <v>0</v>
      </c>
      <c r="C328" s="254"/>
      <c r="D328" s="257" t="s">
        <v>601</v>
      </c>
      <c r="E328" s="257">
        <v>0</v>
      </c>
    </row>
    <row r="329" spans="1:5" x14ac:dyDescent="0.25">
      <c r="A329" s="257" t="s">
        <v>57</v>
      </c>
      <c r="B329" s="257">
        <v>0</v>
      </c>
      <c r="C329" s="254"/>
      <c r="D329" s="257" t="s">
        <v>192</v>
      </c>
      <c r="E329" s="257">
        <v>0</v>
      </c>
    </row>
    <row r="330" spans="1:5" x14ac:dyDescent="0.25">
      <c r="A330" s="257" t="s">
        <v>58</v>
      </c>
      <c r="B330" s="257">
        <v>0</v>
      </c>
      <c r="C330" s="254"/>
      <c r="D330" s="257" t="s">
        <v>193</v>
      </c>
      <c r="E330" s="257">
        <v>0</v>
      </c>
    </row>
    <row r="331" spans="1:5" x14ac:dyDescent="0.25">
      <c r="A331" s="257" t="s">
        <v>59</v>
      </c>
      <c r="B331" s="257">
        <v>0</v>
      </c>
      <c r="C331" s="254"/>
      <c r="D331" s="257" t="s">
        <v>602</v>
      </c>
      <c r="E331" s="257">
        <v>0</v>
      </c>
    </row>
    <row r="332" spans="1:5" x14ac:dyDescent="0.25">
      <c r="A332" s="257" t="s">
        <v>60</v>
      </c>
      <c r="B332" s="257">
        <v>0</v>
      </c>
      <c r="C332" s="254"/>
      <c r="D332" s="257" t="s">
        <v>603</v>
      </c>
      <c r="E332" s="257">
        <v>0</v>
      </c>
    </row>
    <row r="333" spans="1:5" x14ac:dyDescent="0.25">
      <c r="A333" s="257" t="s">
        <v>61</v>
      </c>
      <c r="B333" s="257">
        <v>0</v>
      </c>
      <c r="C333" s="254"/>
      <c r="D333" s="257" t="s">
        <v>604</v>
      </c>
      <c r="E333" s="257">
        <v>0</v>
      </c>
    </row>
    <row r="334" spans="1:5" x14ac:dyDescent="0.25">
      <c r="A334" s="257" t="s">
        <v>522</v>
      </c>
      <c r="B334" s="257">
        <v>0</v>
      </c>
      <c r="C334" s="254"/>
      <c r="D334" s="257" t="s">
        <v>605</v>
      </c>
      <c r="E334" s="257">
        <v>0</v>
      </c>
    </row>
    <row r="335" spans="1:5" x14ac:dyDescent="0.25">
      <c r="A335" s="257" t="s">
        <v>523</v>
      </c>
      <c r="B335" s="257">
        <v>0</v>
      </c>
      <c r="C335" s="254"/>
      <c r="D335" s="257" t="s">
        <v>194</v>
      </c>
      <c r="E335" s="257">
        <v>0</v>
      </c>
    </row>
    <row r="336" spans="1:5" x14ac:dyDescent="0.25">
      <c r="A336" s="257" t="s">
        <v>524</v>
      </c>
      <c r="B336" s="257">
        <v>0</v>
      </c>
      <c r="C336" s="254"/>
      <c r="D336" s="257" t="s">
        <v>606</v>
      </c>
      <c r="E336" s="257">
        <v>0</v>
      </c>
    </row>
    <row r="337" spans="1:5" x14ac:dyDescent="0.25">
      <c r="A337" s="257" t="s">
        <v>525</v>
      </c>
      <c r="B337" s="257">
        <v>0</v>
      </c>
      <c r="C337" s="254"/>
      <c r="D337" s="257" t="s">
        <v>1166</v>
      </c>
      <c r="E337" s="257">
        <v>0</v>
      </c>
    </row>
    <row r="338" spans="1:5" x14ac:dyDescent="0.25">
      <c r="A338" s="257" t="s">
        <v>526</v>
      </c>
      <c r="B338" s="257">
        <v>0</v>
      </c>
      <c r="C338" s="254"/>
      <c r="D338" s="257" t="s">
        <v>1098</v>
      </c>
      <c r="E338" s="257">
        <v>0</v>
      </c>
    </row>
    <row r="339" spans="1:5" x14ac:dyDescent="0.25">
      <c r="A339" s="257" t="s">
        <v>527</v>
      </c>
      <c r="B339" s="257">
        <v>0</v>
      </c>
      <c r="C339" s="254"/>
      <c r="D339" s="257" t="s">
        <v>1167</v>
      </c>
      <c r="E339" s="257">
        <v>0</v>
      </c>
    </row>
    <row r="340" spans="1:5" x14ac:dyDescent="0.25">
      <c r="A340" s="257" t="s">
        <v>98</v>
      </c>
      <c r="B340" s="257">
        <v>0</v>
      </c>
      <c r="C340" s="254"/>
      <c r="D340" s="257" t="s">
        <v>1168</v>
      </c>
      <c r="E340" s="257">
        <v>0</v>
      </c>
    </row>
    <row r="341" spans="1:5" x14ac:dyDescent="0.25">
      <c r="A341" s="257" t="s">
        <v>99</v>
      </c>
      <c r="B341" s="257">
        <v>0</v>
      </c>
      <c r="C341" s="254"/>
      <c r="D341" s="257" t="s">
        <v>195</v>
      </c>
      <c r="E341" s="257">
        <v>0</v>
      </c>
    </row>
    <row r="342" spans="1:5" x14ac:dyDescent="0.25">
      <c r="A342" s="257" t="s">
        <v>100</v>
      </c>
      <c r="B342" s="257">
        <v>0</v>
      </c>
      <c r="C342" s="254"/>
      <c r="D342" s="257" t="s">
        <v>196</v>
      </c>
      <c r="E342" s="257">
        <v>0</v>
      </c>
    </row>
    <row r="343" spans="1:5" x14ac:dyDescent="0.25">
      <c r="A343" s="257" t="s">
        <v>101</v>
      </c>
      <c r="B343" s="257">
        <v>0</v>
      </c>
      <c r="C343" s="254"/>
      <c r="D343" s="257" t="s">
        <v>197</v>
      </c>
      <c r="E343" s="257">
        <v>0</v>
      </c>
    </row>
    <row r="344" spans="1:5" x14ac:dyDescent="0.25">
      <c r="A344" s="257" t="s">
        <v>102</v>
      </c>
      <c r="B344" s="257">
        <v>0</v>
      </c>
      <c r="C344" s="254"/>
      <c r="D344" s="257" t="s">
        <v>198</v>
      </c>
      <c r="E344" s="257">
        <v>0</v>
      </c>
    </row>
    <row r="345" spans="1:5" x14ac:dyDescent="0.25">
      <c r="A345" s="257" t="s">
        <v>103</v>
      </c>
      <c r="B345" s="257">
        <v>0</v>
      </c>
      <c r="C345" s="254"/>
      <c r="D345" s="257" t="s">
        <v>607</v>
      </c>
      <c r="E345" s="257">
        <v>0</v>
      </c>
    </row>
    <row r="346" spans="1:5" x14ac:dyDescent="0.25">
      <c r="A346" s="257" t="s">
        <v>104</v>
      </c>
      <c r="B346" s="257">
        <v>0</v>
      </c>
      <c r="C346" s="254"/>
      <c r="D346" s="257" t="s">
        <v>608</v>
      </c>
      <c r="E346" s="257">
        <v>0</v>
      </c>
    </row>
    <row r="347" spans="1:5" x14ac:dyDescent="0.25">
      <c r="A347" s="257" t="s">
        <v>105</v>
      </c>
      <c r="B347" s="257">
        <v>0</v>
      </c>
      <c r="C347" s="254"/>
      <c r="D347" s="257"/>
      <c r="E347" s="257"/>
    </row>
    <row r="348" spans="1:5" x14ac:dyDescent="0.25">
      <c r="A348" s="257" t="s">
        <v>106</v>
      </c>
      <c r="B348" s="257">
        <v>0</v>
      </c>
      <c r="C348" s="254"/>
      <c r="D348" s="257" t="s">
        <v>881</v>
      </c>
      <c r="E348" s="257"/>
    </row>
    <row r="349" spans="1:5" x14ac:dyDescent="0.25">
      <c r="A349" s="257" t="s">
        <v>107</v>
      </c>
      <c r="B349" s="257">
        <v>0</v>
      </c>
      <c r="C349" s="254"/>
      <c r="D349" s="257" t="s">
        <v>928</v>
      </c>
      <c r="E349" s="257" t="s">
        <v>929</v>
      </c>
    </row>
    <row r="350" spans="1:5" x14ac:dyDescent="0.25">
      <c r="A350" s="257" t="s">
        <v>108</v>
      </c>
      <c r="B350" s="257">
        <v>0</v>
      </c>
      <c r="C350" s="254"/>
      <c r="D350" s="257" t="s">
        <v>930</v>
      </c>
      <c r="E350" s="257" t="s">
        <v>931</v>
      </c>
    </row>
    <row r="351" spans="1:5" x14ac:dyDescent="0.25">
      <c r="A351" s="257" t="s">
        <v>109</v>
      </c>
      <c r="B351" s="257">
        <v>0</v>
      </c>
      <c r="C351" s="254"/>
      <c r="D351" s="257" t="s">
        <v>1106</v>
      </c>
      <c r="E351" s="257">
        <v>0</v>
      </c>
    </row>
    <row r="352" spans="1:5" x14ac:dyDescent="0.25">
      <c r="A352" s="257" t="s">
        <v>528</v>
      </c>
      <c r="B352" s="257">
        <v>0</v>
      </c>
      <c r="C352" s="254"/>
      <c r="D352" s="257" t="s">
        <v>200</v>
      </c>
      <c r="E352" s="257">
        <v>0</v>
      </c>
    </row>
    <row r="353" spans="1:5" x14ac:dyDescent="0.25">
      <c r="A353" s="257" t="s">
        <v>529</v>
      </c>
      <c r="B353" s="257">
        <v>0</v>
      </c>
      <c r="C353" s="254"/>
      <c r="D353" s="257" t="s">
        <v>609</v>
      </c>
      <c r="E353" s="257">
        <v>0</v>
      </c>
    </row>
    <row r="354" spans="1:5" x14ac:dyDescent="0.25">
      <c r="A354" s="257" t="s">
        <v>530</v>
      </c>
      <c r="B354" s="257">
        <v>0</v>
      </c>
      <c r="C354" s="254"/>
      <c r="D354" s="257" t="s">
        <v>1108</v>
      </c>
      <c r="E354" s="257">
        <v>0</v>
      </c>
    </row>
    <row r="355" spans="1:5" x14ac:dyDescent="0.25">
      <c r="A355" s="257" t="s">
        <v>531</v>
      </c>
      <c r="B355" s="257">
        <v>0</v>
      </c>
      <c r="C355" s="254"/>
      <c r="D355" s="257" t="s">
        <v>201</v>
      </c>
      <c r="E355" s="257">
        <v>0</v>
      </c>
    </row>
    <row r="356" spans="1:5" x14ac:dyDescent="0.25">
      <c r="A356" s="257" t="s">
        <v>532</v>
      </c>
      <c r="B356" s="257">
        <v>0</v>
      </c>
      <c r="C356" s="254"/>
      <c r="D356" s="257" t="s">
        <v>610</v>
      </c>
      <c r="E356" s="257">
        <v>0</v>
      </c>
    </row>
    <row r="357" spans="1:5" x14ac:dyDescent="0.25">
      <c r="A357" s="257" t="s">
        <v>533</v>
      </c>
      <c r="B357" s="257">
        <v>0</v>
      </c>
      <c r="C357" s="254"/>
      <c r="D357" s="257" t="s">
        <v>202</v>
      </c>
      <c r="E357" s="257">
        <v>0</v>
      </c>
    </row>
    <row r="358" spans="1:5" x14ac:dyDescent="0.25">
      <c r="A358" s="257" t="s">
        <v>76</v>
      </c>
      <c r="B358" s="257">
        <v>0</v>
      </c>
      <c r="C358" s="254"/>
      <c r="D358" s="257" t="s">
        <v>203</v>
      </c>
      <c r="E358" s="257">
        <v>0</v>
      </c>
    </row>
    <row r="359" spans="1:5" x14ac:dyDescent="0.25">
      <c r="A359" s="257" t="s">
        <v>77</v>
      </c>
      <c r="B359" s="257">
        <v>0</v>
      </c>
      <c r="C359" s="254"/>
      <c r="D359" s="257" t="s">
        <v>204</v>
      </c>
      <c r="E359" s="257">
        <v>0</v>
      </c>
    </row>
    <row r="360" spans="1:5" x14ac:dyDescent="0.25">
      <c r="A360" s="257" t="s">
        <v>78</v>
      </c>
      <c r="B360" s="257">
        <v>0</v>
      </c>
      <c r="C360" s="254"/>
      <c r="D360" s="257" t="s">
        <v>1169</v>
      </c>
      <c r="E360" s="257">
        <v>0</v>
      </c>
    </row>
    <row r="361" spans="1:5" x14ac:dyDescent="0.25">
      <c r="A361" s="257" t="s">
        <v>79</v>
      </c>
      <c r="B361" s="257">
        <v>0</v>
      </c>
      <c r="C361" s="254"/>
      <c r="D361" s="257" t="s">
        <v>1109</v>
      </c>
      <c r="E361" s="257">
        <v>0</v>
      </c>
    </row>
    <row r="362" spans="1:5" x14ac:dyDescent="0.25">
      <c r="A362" s="257" t="s">
        <v>80</v>
      </c>
      <c r="B362" s="257">
        <v>0</v>
      </c>
      <c r="C362" s="254"/>
      <c r="D362" s="257" t="s">
        <v>1170</v>
      </c>
      <c r="E362" s="257">
        <v>0</v>
      </c>
    </row>
    <row r="363" spans="1:5" x14ac:dyDescent="0.25">
      <c r="A363" s="257" t="s">
        <v>81</v>
      </c>
      <c r="B363" s="257">
        <v>0</v>
      </c>
      <c r="C363" s="254"/>
      <c r="D363" s="257" t="s">
        <v>1171</v>
      </c>
      <c r="E363" s="257">
        <v>0</v>
      </c>
    </row>
    <row r="364" spans="1:5" x14ac:dyDescent="0.25">
      <c r="A364" s="257" t="s">
        <v>82</v>
      </c>
      <c r="B364" s="257">
        <v>0</v>
      </c>
      <c r="C364" s="254"/>
      <c r="D364" s="257" t="s">
        <v>1172</v>
      </c>
      <c r="E364" s="257">
        <v>0</v>
      </c>
    </row>
    <row r="365" spans="1:5" x14ac:dyDescent="0.25">
      <c r="A365" s="257" t="s">
        <v>83</v>
      </c>
      <c r="B365" s="257">
        <v>0</v>
      </c>
      <c r="C365" s="254"/>
      <c r="D365" s="257" t="s">
        <v>1110</v>
      </c>
      <c r="E365" s="257">
        <v>0</v>
      </c>
    </row>
    <row r="366" spans="1:5" x14ac:dyDescent="0.25">
      <c r="A366" s="257" t="s">
        <v>84</v>
      </c>
      <c r="B366" s="257">
        <v>0</v>
      </c>
      <c r="C366" s="254"/>
      <c r="D366" s="257" t="s">
        <v>1173</v>
      </c>
      <c r="E366" s="257">
        <v>0</v>
      </c>
    </row>
    <row r="367" spans="1:5" x14ac:dyDescent="0.25">
      <c r="A367" s="257" t="s">
        <v>85</v>
      </c>
      <c r="B367" s="257">
        <v>0</v>
      </c>
      <c r="C367" s="254"/>
      <c r="D367" s="257" t="s">
        <v>1174</v>
      </c>
      <c r="E367" s="257">
        <v>0</v>
      </c>
    </row>
    <row r="368" spans="1:5" x14ac:dyDescent="0.25">
      <c r="A368" s="257" t="s">
        <v>86</v>
      </c>
      <c r="B368" s="257">
        <v>0</v>
      </c>
      <c r="C368" s="254"/>
      <c r="D368" s="257" t="s">
        <v>882</v>
      </c>
      <c r="E368" s="257"/>
    </row>
    <row r="369" spans="1:5" x14ac:dyDescent="0.25">
      <c r="A369" s="257" t="s">
        <v>87</v>
      </c>
      <c r="B369" s="257">
        <v>0</v>
      </c>
      <c r="C369" s="254"/>
      <c r="D369" s="257" t="s">
        <v>928</v>
      </c>
      <c r="E369" s="257" t="s">
        <v>929</v>
      </c>
    </row>
    <row r="370" spans="1:5" x14ac:dyDescent="0.25">
      <c r="A370" s="257" t="s">
        <v>88</v>
      </c>
      <c r="B370" s="257">
        <v>0</v>
      </c>
      <c r="C370" s="254"/>
      <c r="D370" s="257" t="s">
        <v>930</v>
      </c>
      <c r="E370" s="257" t="s">
        <v>931</v>
      </c>
    </row>
    <row r="371" spans="1:5" x14ac:dyDescent="0.25">
      <c r="A371" s="257" t="s">
        <v>89</v>
      </c>
      <c r="B371" s="257">
        <v>0</v>
      </c>
      <c r="C371" s="254"/>
      <c r="D371" s="257" t="s">
        <v>600</v>
      </c>
      <c r="E371" s="257">
        <v>0</v>
      </c>
    </row>
    <row r="372" spans="1:5" x14ac:dyDescent="0.25">
      <c r="A372" s="257" t="s">
        <v>90</v>
      </c>
      <c r="B372" s="257">
        <v>0</v>
      </c>
      <c r="C372" s="254"/>
      <c r="D372" s="257" t="s">
        <v>601</v>
      </c>
      <c r="E372" s="257">
        <v>0</v>
      </c>
    </row>
    <row r="373" spans="1:5" x14ac:dyDescent="0.25">
      <c r="A373" s="257" t="s">
        <v>91</v>
      </c>
      <c r="B373" s="257">
        <v>0</v>
      </c>
      <c r="C373" s="254"/>
      <c r="D373" s="257" t="s">
        <v>192</v>
      </c>
      <c r="E373" s="257">
        <v>0</v>
      </c>
    </row>
    <row r="374" spans="1:5" x14ac:dyDescent="0.25">
      <c r="A374" s="257" t="s">
        <v>92</v>
      </c>
      <c r="B374" s="257">
        <v>0</v>
      </c>
      <c r="C374" s="254"/>
      <c r="D374" s="257" t="s">
        <v>193</v>
      </c>
      <c r="E374" s="257">
        <v>0</v>
      </c>
    </row>
    <row r="375" spans="1:5" x14ac:dyDescent="0.25">
      <c r="A375" s="257" t="s">
        <v>93</v>
      </c>
      <c r="B375" s="257">
        <v>0</v>
      </c>
      <c r="C375" s="254"/>
      <c r="D375" s="257" t="s">
        <v>602</v>
      </c>
      <c r="E375" s="257">
        <v>0</v>
      </c>
    </row>
    <row r="376" spans="1:5" x14ac:dyDescent="0.25">
      <c r="A376" s="257" t="s">
        <v>1175</v>
      </c>
      <c r="B376" s="257">
        <v>0</v>
      </c>
      <c r="C376" s="254"/>
      <c r="D376" s="257" t="s">
        <v>603</v>
      </c>
      <c r="E376" s="257">
        <v>0</v>
      </c>
    </row>
    <row r="377" spans="1:5" x14ac:dyDescent="0.25">
      <c r="A377" s="257" t="s">
        <v>1176</v>
      </c>
      <c r="B377" s="257">
        <v>0</v>
      </c>
      <c r="C377" s="254"/>
      <c r="D377" s="257" t="s">
        <v>604</v>
      </c>
      <c r="E377" s="257">
        <v>0</v>
      </c>
    </row>
    <row r="378" spans="1:5" x14ac:dyDescent="0.25">
      <c r="A378" s="257" t="s">
        <v>1177</v>
      </c>
      <c r="B378" s="257">
        <v>0</v>
      </c>
      <c r="C378" s="254"/>
      <c r="D378" s="257" t="s">
        <v>605</v>
      </c>
      <c r="E378" s="257">
        <v>0</v>
      </c>
    </row>
    <row r="379" spans="1:5" x14ac:dyDescent="0.25">
      <c r="A379" s="257" t="s">
        <v>1178</v>
      </c>
      <c r="B379" s="257">
        <v>0</v>
      </c>
      <c r="C379" s="254"/>
      <c r="D379" s="257" t="s">
        <v>194</v>
      </c>
      <c r="E379" s="257">
        <v>0</v>
      </c>
    </row>
    <row r="380" spans="1:5" x14ac:dyDescent="0.25">
      <c r="A380" s="257" t="s">
        <v>1179</v>
      </c>
      <c r="B380" s="257">
        <v>0</v>
      </c>
      <c r="C380" s="254"/>
      <c r="D380" s="257" t="s">
        <v>606</v>
      </c>
      <c r="E380" s="257">
        <v>0</v>
      </c>
    </row>
    <row r="381" spans="1:5" x14ac:dyDescent="0.25">
      <c r="A381" s="257" t="s">
        <v>1180</v>
      </c>
      <c r="B381" s="257">
        <v>0</v>
      </c>
      <c r="C381" s="254"/>
      <c r="D381" s="257" t="s">
        <v>1166</v>
      </c>
      <c r="E381" s="257">
        <v>0</v>
      </c>
    </row>
    <row r="382" spans="1:5" x14ac:dyDescent="0.25">
      <c r="A382" s="257" t="s">
        <v>940</v>
      </c>
      <c r="B382" s="257">
        <v>0</v>
      </c>
      <c r="C382" s="254"/>
      <c r="D382" s="257" t="s">
        <v>1098</v>
      </c>
      <c r="E382" s="257">
        <v>0</v>
      </c>
    </row>
    <row r="383" spans="1:5" x14ac:dyDescent="0.25">
      <c r="A383" s="257" t="s">
        <v>941</v>
      </c>
      <c r="B383" s="257">
        <v>0</v>
      </c>
      <c r="C383" s="254"/>
      <c r="D383" s="257" t="s">
        <v>1167</v>
      </c>
      <c r="E383" s="257">
        <v>0</v>
      </c>
    </row>
    <row r="384" spans="1:5" x14ac:dyDescent="0.25">
      <c r="A384" s="257" t="s">
        <v>942</v>
      </c>
      <c r="B384" s="257">
        <v>0</v>
      </c>
      <c r="C384" s="254"/>
      <c r="D384" s="257" t="s">
        <v>1168</v>
      </c>
      <c r="E384" s="257">
        <v>0</v>
      </c>
    </row>
    <row r="385" spans="1:5" x14ac:dyDescent="0.25">
      <c r="A385" s="257"/>
      <c r="B385" s="257"/>
      <c r="D385" s="257" t="s">
        <v>205</v>
      </c>
      <c r="E385" s="257">
        <v>0</v>
      </c>
    </row>
    <row r="386" spans="1:5" x14ac:dyDescent="0.25">
      <c r="A386" s="257"/>
      <c r="B386" s="257"/>
      <c r="D386" s="257" t="s">
        <v>206</v>
      </c>
      <c r="E386" s="257">
        <v>0</v>
      </c>
    </row>
    <row r="387" spans="1:5" x14ac:dyDescent="0.25">
      <c r="A387" s="257"/>
      <c r="B387" s="257"/>
      <c r="D387" s="257" t="s">
        <v>207</v>
      </c>
      <c r="E387" s="257">
        <v>0</v>
      </c>
    </row>
    <row r="388" spans="1:5" x14ac:dyDescent="0.25">
      <c r="A388" s="257"/>
      <c r="B388" s="257"/>
      <c r="D388" s="257" t="s">
        <v>198</v>
      </c>
      <c r="E388" s="257">
        <v>0</v>
      </c>
    </row>
    <row r="389" spans="1:5" x14ac:dyDescent="0.25">
      <c r="A389" s="257"/>
      <c r="B389" s="257"/>
      <c r="D389" s="257" t="s">
        <v>607</v>
      </c>
      <c r="E389" s="257">
        <v>0</v>
      </c>
    </row>
    <row r="390" spans="1:5" x14ac:dyDescent="0.25">
      <c r="A390" s="257"/>
      <c r="B390" s="257"/>
      <c r="D390" s="257" t="s">
        <v>608</v>
      </c>
      <c r="E390" s="257">
        <v>0</v>
      </c>
    </row>
    <row r="391" spans="1:5" x14ac:dyDescent="0.25">
      <c r="A391" s="257"/>
      <c r="B391" s="257"/>
      <c r="D391" s="257"/>
      <c r="E391" s="257"/>
    </row>
    <row r="392" spans="1:5" x14ac:dyDescent="0.25">
      <c r="A392" s="257"/>
      <c r="B392" s="257"/>
      <c r="D392" s="257" t="s">
        <v>883</v>
      </c>
      <c r="E392" s="257"/>
    </row>
    <row r="393" spans="1:5" x14ac:dyDescent="0.25">
      <c r="A393" s="257"/>
      <c r="B393" s="257"/>
      <c r="D393" s="257" t="s">
        <v>928</v>
      </c>
      <c r="E393" s="257" t="s">
        <v>929</v>
      </c>
    </row>
    <row r="394" spans="1:5" x14ac:dyDescent="0.25">
      <c r="A394" s="257"/>
      <c r="B394" s="257"/>
      <c r="D394" s="257" t="s">
        <v>930</v>
      </c>
      <c r="E394" s="257" t="s">
        <v>931</v>
      </c>
    </row>
    <row r="395" spans="1:5" x14ac:dyDescent="0.25">
      <c r="A395" s="257"/>
      <c r="B395" s="257"/>
      <c r="D395" s="257" t="s">
        <v>1106</v>
      </c>
      <c r="E395" s="257">
        <v>0</v>
      </c>
    </row>
    <row r="396" spans="1:5" x14ac:dyDescent="0.25">
      <c r="A396" s="257"/>
      <c r="B396" s="257"/>
      <c r="D396" s="257" t="s">
        <v>200</v>
      </c>
      <c r="E396" s="257">
        <v>0</v>
      </c>
    </row>
    <row r="397" spans="1:5" x14ac:dyDescent="0.25">
      <c r="A397" s="257"/>
      <c r="B397" s="257"/>
      <c r="D397" s="257" t="s">
        <v>609</v>
      </c>
      <c r="E397" s="257">
        <v>0</v>
      </c>
    </row>
    <row r="398" spans="1:5" x14ac:dyDescent="0.25">
      <c r="A398" s="257"/>
      <c r="B398" s="257"/>
      <c r="D398" s="257" t="s">
        <v>1108</v>
      </c>
      <c r="E398" s="257">
        <v>0</v>
      </c>
    </row>
    <row r="399" spans="1:5" x14ac:dyDescent="0.25">
      <c r="A399" s="257"/>
      <c r="B399" s="257"/>
      <c r="D399" s="257" t="s">
        <v>201</v>
      </c>
      <c r="E399" s="257">
        <v>0</v>
      </c>
    </row>
    <row r="400" spans="1:5" x14ac:dyDescent="0.25">
      <c r="A400" s="257"/>
      <c r="B400" s="257"/>
      <c r="D400" s="257" t="s">
        <v>610</v>
      </c>
      <c r="E400" s="257">
        <v>0</v>
      </c>
    </row>
    <row r="401" spans="1:5" x14ac:dyDescent="0.25">
      <c r="A401" s="257"/>
      <c r="B401" s="257"/>
      <c r="D401" s="257" t="s">
        <v>208</v>
      </c>
      <c r="E401" s="257">
        <v>0</v>
      </c>
    </row>
    <row r="402" spans="1:5" x14ac:dyDescent="0.25">
      <c r="A402" s="257"/>
      <c r="B402" s="257"/>
      <c r="D402" s="257" t="s">
        <v>209</v>
      </c>
      <c r="E402" s="257">
        <v>0</v>
      </c>
    </row>
    <row r="403" spans="1:5" x14ac:dyDescent="0.25">
      <c r="A403" s="257"/>
      <c r="B403" s="257"/>
      <c r="D403" s="257" t="s">
        <v>210</v>
      </c>
      <c r="E403" s="257">
        <v>0</v>
      </c>
    </row>
    <row r="404" spans="1:5" x14ac:dyDescent="0.25">
      <c r="A404" s="257"/>
      <c r="B404" s="257"/>
      <c r="D404" s="257" t="s">
        <v>1169</v>
      </c>
      <c r="E404" s="257">
        <v>0</v>
      </c>
    </row>
    <row r="405" spans="1:5" x14ac:dyDescent="0.25">
      <c r="A405" s="257"/>
      <c r="B405" s="257"/>
      <c r="D405" s="257" t="s">
        <v>1109</v>
      </c>
      <c r="E405" s="257">
        <v>0</v>
      </c>
    </row>
    <row r="406" spans="1:5" x14ac:dyDescent="0.25">
      <c r="A406" s="257"/>
      <c r="B406" s="257"/>
      <c r="D406" s="257" t="s">
        <v>1170</v>
      </c>
      <c r="E406" s="257">
        <v>0</v>
      </c>
    </row>
    <row r="407" spans="1:5" x14ac:dyDescent="0.25">
      <c r="A407" s="257"/>
      <c r="B407" s="257"/>
      <c r="D407" s="257" t="s">
        <v>1171</v>
      </c>
      <c r="E407" s="257">
        <v>0</v>
      </c>
    </row>
    <row r="408" spans="1:5" x14ac:dyDescent="0.25">
      <c r="A408" s="257"/>
      <c r="B408" s="257"/>
      <c r="D408" s="257" t="s">
        <v>1172</v>
      </c>
      <c r="E408" s="257">
        <v>0</v>
      </c>
    </row>
    <row r="409" spans="1:5" x14ac:dyDescent="0.25">
      <c r="A409" s="257"/>
      <c r="B409" s="257"/>
      <c r="D409" s="257" t="s">
        <v>1110</v>
      </c>
      <c r="E409" s="257">
        <v>0</v>
      </c>
    </row>
    <row r="410" spans="1:5" x14ac:dyDescent="0.25">
      <c r="A410" s="257"/>
      <c r="B410" s="257"/>
      <c r="D410" s="257" t="s">
        <v>1173</v>
      </c>
      <c r="E410" s="257">
        <v>0</v>
      </c>
    </row>
    <row r="411" spans="1:5" x14ac:dyDescent="0.25">
      <c r="A411" s="257"/>
      <c r="B411" s="257"/>
      <c r="D411" s="257" t="s">
        <v>1174</v>
      </c>
      <c r="E411" s="257">
        <v>0</v>
      </c>
    </row>
    <row r="412" spans="1:5" x14ac:dyDescent="0.25">
      <c r="A412" s="257"/>
      <c r="B412" s="257"/>
      <c r="D412" s="257" t="s">
        <v>884</v>
      </c>
      <c r="E412" s="257"/>
    </row>
    <row r="413" spans="1:5" x14ac:dyDescent="0.25">
      <c r="A413" s="257"/>
      <c r="B413" s="257"/>
      <c r="D413" s="257" t="s">
        <v>928</v>
      </c>
      <c r="E413" s="257" t="s">
        <v>929</v>
      </c>
    </row>
    <row r="414" spans="1:5" x14ac:dyDescent="0.25">
      <c r="A414" s="257"/>
      <c r="B414" s="257"/>
      <c r="D414" s="257" t="s">
        <v>930</v>
      </c>
      <c r="E414" s="257" t="s">
        <v>931</v>
      </c>
    </row>
    <row r="415" spans="1:5" x14ac:dyDescent="0.25">
      <c r="A415" s="257"/>
      <c r="B415" s="257"/>
      <c r="D415" s="257" t="s">
        <v>600</v>
      </c>
      <c r="E415" s="257">
        <v>-6.0509691000000003E-3</v>
      </c>
    </row>
    <row r="416" spans="1:5" x14ac:dyDescent="0.25">
      <c r="A416" s="257"/>
      <c r="B416" s="257"/>
      <c r="D416" s="257" t="s">
        <v>601</v>
      </c>
      <c r="E416" s="257">
        <v>-9.5540976E-2</v>
      </c>
    </row>
    <row r="417" spans="1:5" x14ac:dyDescent="0.25">
      <c r="A417" s="257"/>
      <c r="B417" s="257"/>
      <c r="D417" s="257" t="s">
        <v>192</v>
      </c>
      <c r="E417" s="257">
        <v>0</v>
      </c>
    </row>
    <row r="418" spans="1:5" x14ac:dyDescent="0.25">
      <c r="A418" s="257"/>
      <c r="B418" s="257"/>
      <c r="D418" s="257" t="s">
        <v>193</v>
      </c>
      <c r="E418" s="257">
        <v>0</v>
      </c>
    </row>
    <row r="419" spans="1:5" x14ac:dyDescent="0.25">
      <c r="A419" s="257"/>
      <c r="B419" s="257"/>
      <c r="D419" s="257" t="s">
        <v>602</v>
      </c>
      <c r="E419" s="257">
        <v>0</v>
      </c>
    </row>
    <row r="420" spans="1:5" x14ac:dyDescent="0.25">
      <c r="A420" s="257"/>
      <c r="B420" s="257"/>
      <c r="D420" s="257" t="s">
        <v>603</v>
      </c>
      <c r="E420" s="257">
        <v>0</v>
      </c>
    </row>
    <row r="421" spans="1:5" x14ac:dyDescent="0.25">
      <c r="A421" s="257"/>
      <c r="B421" s="257"/>
      <c r="D421" s="257" t="s">
        <v>604</v>
      </c>
      <c r="E421" s="257">
        <v>0</v>
      </c>
    </row>
    <row r="422" spans="1:5" x14ac:dyDescent="0.25">
      <c r="A422" s="257"/>
      <c r="B422" s="257"/>
      <c r="D422" s="257" t="s">
        <v>605</v>
      </c>
      <c r="E422" s="257">
        <v>0</v>
      </c>
    </row>
    <row r="423" spans="1:5" x14ac:dyDescent="0.25">
      <c r="A423" s="257"/>
      <c r="B423" s="257"/>
      <c r="D423" s="257" t="s">
        <v>194</v>
      </c>
      <c r="E423" s="257">
        <v>0</v>
      </c>
    </row>
    <row r="424" spans="1:5" x14ac:dyDescent="0.25">
      <c r="A424" s="257"/>
      <c r="B424" s="257"/>
      <c r="D424" s="257" t="s">
        <v>606</v>
      </c>
      <c r="E424" s="257">
        <v>0</v>
      </c>
    </row>
    <row r="425" spans="1:5" x14ac:dyDescent="0.25">
      <c r="A425" s="257"/>
      <c r="B425" s="257"/>
      <c r="D425" s="257" t="s">
        <v>1166</v>
      </c>
      <c r="E425" s="257">
        <v>0</v>
      </c>
    </row>
    <row r="426" spans="1:5" x14ac:dyDescent="0.25">
      <c r="A426" s="257"/>
      <c r="B426" s="257"/>
      <c r="D426" s="257" t="s">
        <v>1098</v>
      </c>
      <c r="E426" s="257">
        <v>0</v>
      </c>
    </row>
    <row r="427" spans="1:5" x14ac:dyDescent="0.25">
      <c r="A427" s="257"/>
      <c r="B427" s="257"/>
      <c r="D427" s="257" t="s">
        <v>1167</v>
      </c>
      <c r="E427" s="257">
        <v>0</v>
      </c>
    </row>
    <row r="428" spans="1:5" x14ac:dyDescent="0.25">
      <c r="A428" s="257"/>
      <c r="B428" s="257"/>
      <c r="D428" s="257" t="s">
        <v>1168</v>
      </c>
      <c r="E428" s="257">
        <v>0</v>
      </c>
    </row>
    <row r="429" spans="1:5" x14ac:dyDescent="0.25">
      <c r="A429" s="257"/>
      <c r="B429" s="257"/>
      <c r="D429" s="257" t="s">
        <v>1181</v>
      </c>
      <c r="E429" s="257">
        <v>-6.0953270400000002E-2</v>
      </c>
    </row>
    <row r="430" spans="1:5" x14ac:dyDescent="0.25">
      <c r="A430" s="257"/>
      <c r="B430" s="257"/>
      <c r="D430" s="257" t="s">
        <v>211</v>
      </c>
      <c r="E430" s="257">
        <v>0</v>
      </c>
    </row>
    <row r="431" spans="1:5" x14ac:dyDescent="0.25">
      <c r="A431" s="257"/>
      <c r="B431" s="257"/>
      <c r="D431" s="257" t="s">
        <v>212</v>
      </c>
      <c r="E431" s="257">
        <v>0</v>
      </c>
    </row>
    <row r="432" spans="1:5" x14ac:dyDescent="0.25">
      <c r="A432" s="257"/>
      <c r="B432" s="257"/>
      <c r="D432" s="257" t="s">
        <v>213</v>
      </c>
      <c r="E432" s="257">
        <v>0</v>
      </c>
    </row>
    <row r="433" spans="1:5" x14ac:dyDescent="0.25">
      <c r="A433" s="257"/>
      <c r="B433" s="257"/>
      <c r="C433" s="254"/>
      <c r="D433" s="257" t="s">
        <v>198</v>
      </c>
      <c r="E433" s="257">
        <v>0</v>
      </c>
    </row>
    <row r="434" spans="1:5" x14ac:dyDescent="0.25">
      <c r="A434" s="257"/>
      <c r="B434" s="257"/>
      <c r="C434" s="254"/>
      <c r="D434" s="257" t="s">
        <v>607</v>
      </c>
      <c r="E434" s="257">
        <v>0</v>
      </c>
    </row>
    <row r="435" spans="1:5" x14ac:dyDescent="0.25">
      <c r="A435" s="257"/>
      <c r="B435" s="257"/>
      <c r="C435" s="254"/>
      <c r="D435" s="257" t="s">
        <v>608</v>
      </c>
      <c r="E435" s="257">
        <v>0</v>
      </c>
    </row>
    <row r="436" spans="1:5" x14ac:dyDescent="0.25">
      <c r="A436" s="257"/>
      <c r="B436" s="257"/>
      <c r="C436" s="254"/>
      <c r="D436" s="257" t="s">
        <v>885</v>
      </c>
      <c r="E436" s="257"/>
    </row>
    <row r="437" spans="1:5" x14ac:dyDescent="0.25">
      <c r="A437" s="257"/>
      <c r="B437" s="257"/>
      <c r="C437" s="254"/>
      <c r="D437" s="257" t="s">
        <v>928</v>
      </c>
      <c r="E437" s="257" t="s">
        <v>929</v>
      </c>
    </row>
    <row r="438" spans="1:5" x14ac:dyDescent="0.25">
      <c r="A438" s="257"/>
      <c r="B438" s="257"/>
      <c r="C438" s="254"/>
      <c r="D438" s="257" t="s">
        <v>930</v>
      </c>
      <c r="E438" s="257" t="s">
        <v>931</v>
      </c>
    </row>
    <row r="439" spans="1:5" x14ac:dyDescent="0.25">
      <c r="A439" s="257"/>
      <c r="B439" s="257"/>
      <c r="C439" s="254"/>
      <c r="D439" s="257" t="s">
        <v>1106</v>
      </c>
      <c r="E439" s="257">
        <v>-1.9358151899999999E-2</v>
      </c>
    </row>
    <row r="440" spans="1:5" x14ac:dyDescent="0.25">
      <c r="A440" s="257"/>
      <c r="B440" s="257"/>
      <c r="C440" s="254"/>
      <c r="D440" s="257" t="s">
        <v>200</v>
      </c>
      <c r="E440" s="257">
        <v>-1.31905236E-2</v>
      </c>
    </row>
    <row r="441" spans="1:5" x14ac:dyDescent="0.25">
      <c r="A441" s="257"/>
      <c r="B441" s="257"/>
      <c r="C441" s="254"/>
      <c r="D441" s="257" t="s">
        <v>609</v>
      </c>
      <c r="E441" s="257">
        <v>-2.0857199999999999E-2</v>
      </c>
    </row>
    <row r="442" spans="1:5" x14ac:dyDescent="0.25">
      <c r="A442" s="257"/>
      <c r="B442" s="257"/>
      <c r="C442" s="254"/>
      <c r="D442" s="257" t="s">
        <v>1108</v>
      </c>
      <c r="E442" s="257">
        <v>-1.57017853</v>
      </c>
    </row>
    <row r="443" spans="1:5" x14ac:dyDescent="0.25">
      <c r="A443" s="257"/>
      <c r="B443" s="257"/>
      <c r="C443" s="254"/>
      <c r="D443" s="257" t="s">
        <v>201</v>
      </c>
      <c r="E443" s="257">
        <v>-0.22167226300000001</v>
      </c>
    </row>
    <row r="444" spans="1:5" x14ac:dyDescent="0.25">
      <c r="A444" s="257"/>
      <c r="B444" s="257"/>
      <c r="C444" s="254"/>
      <c r="D444" s="257" t="s">
        <v>610</v>
      </c>
      <c r="E444" s="257">
        <v>-0.47045999999999999</v>
      </c>
    </row>
    <row r="445" spans="1:5" x14ac:dyDescent="0.25">
      <c r="A445" s="257" t="s">
        <v>740</v>
      </c>
      <c r="B445" s="257"/>
      <c r="C445" s="254"/>
      <c r="D445" s="257" t="s">
        <v>214</v>
      </c>
      <c r="E445" s="257">
        <v>0</v>
      </c>
    </row>
    <row r="446" spans="1:5" x14ac:dyDescent="0.25">
      <c r="A446" s="257" t="s">
        <v>928</v>
      </c>
      <c r="B446" s="257" t="s">
        <v>929</v>
      </c>
      <c r="C446" s="254"/>
      <c r="D446" s="257" t="s">
        <v>215</v>
      </c>
      <c r="E446" s="257">
        <v>0</v>
      </c>
    </row>
    <row r="447" spans="1:5" x14ac:dyDescent="0.25">
      <c r="A447" s="257" t="s">
        <v>930</v>
      </c>
      <c r="B447" s="257" t="s">
        <v>931</v>
      </c>
      <c r="C447" s="254"/>
      <c r="D447" s="257" t="s">
        <v>216</v>
      </c>
      <c r="E447" s="257">
        <v>0</v>
      </c>
    </row>
    <row r="448" spans="1:5" x14ac:dyDescent="0.25">
      <c r="A448" s="257" t="s">
        <v>114</v>
      </c>
      <c r="B448" s="257">
        <v>0</v>
      </c>
      <c r="C448" s="254"/>
      <c r="D448" s="257" t="s">
        <v>1169</v>
      </c>
      <c r="E448" s="257">
        <v>0</v>
      </c>
    </row>
    <row r="449" spans="1:5" x14ac:dyDescent="0.25">
      <c r="A449" s="257" t="s">
        <v>115</v>
      </c>
      <c r="B449" s="257">
        <v>0</v>
      </c>
      <c r="C449" s="254"/>
      <c r="D449" s="257" t="s">
        <v>1109</v>
      </c>
      <c r="E449" s="257">
        <v>-0.181965349</v>
      </c>
    </row>
    <row r="450" spans="1:5" x14ac:dyDescent="0.25">
      <c r="A450" s="257" t="s">
        <v>116</v>
      </c>
      <c r="B450" s="257">
        <v>0</v>
      </c>
      <c r="C450" s="254"/>
      <c r="D450" s="257" t="s">
        <v>1170</v>
      </c>
      <c r="E450" s="257">
        <v>0</v>
      </c>
    </row>
    <row r="451" spans="1:5" x14ac:dyDescent="0.25">
      <c r="A451" s="257" t="s">
        <v>117</v>
      </c>
      <c r="B451" s="257">
        <v>0</v>
      </c>
      <c r="C451" s="254"/>
      <c r="D451" s="257" t="s">
        <v>1171</v>
      </c>
      <c r="E451" s="257">
        <v>0</v>
      </c>
    </row>
    <row r="452" spans="1:5" x14ac:dyDescent="0.25">
      <c r="A452" s="257" t="s">
        <v>118</v>
      </c>
      <c r="B452" s="257">
        <v>0</v>
      </c>
      <c r="C452" s="254"/>
      <c r="D452" s="257" t="s">
        <v>1172</v>
      </c>
      <c r="E452" s="257">
        <v>0</v>
      </c>
    </row>
    <row r="453" spans="1:5" x14ac:dyDescent="0.25">
      <c r="A453" s="257" t="s">
        <v>119</v>
      </c>
      <c r="B453" s="257">
        <v>0</v>
      </c>
      <c r="C453" s="254"/>
      <c r="D453" s="257" t="s">
        <v>1110</v>
      </c>
      <c r="E453" s="257">
        <v>-0.25937152600000002</v>
      </c>
    </row>
    <row r="454" spans="1:5" x14ac:dyDescent="0.25">
      <c r="A454" s="257" t="s">
        <v>992</v>
      </c>
      <c r="B454" s="257">
        <v>0</v>
      </c>
      <c r="C454" s="254"/>
      <c r="D454" s="257" t="s">
        <v>1173</v>
      </c>
      <c r="E454" s="257">
        <v>0</v>
      </c>
    </row>
    <row r="455" spans="1:5" x14ac:dyDescent="0.25">
      <c r="A455" s="257" t="s">
        <v>993</v>
      </c>
      <c r="B455" s="257">
        <v>0</v>
      </c>
      <c r="C455" s="254"/>
      <c r="D455" s="257" t="s">
        <v>1174</v>
      </c>
      <c r="E455" s="257">
        <v>0</v>
      </c>
    </row>
    <row r="456" spans="1:5" x14ac:dyDescent="0.25">
      <c r="A456" s="257" t="s">
        <v>994</v>
      </c>
      <c r="B456" s="257">
        <v>0</v>
      </c>
      <c r="C456" s="254"/>
      <c r="D456" s="257" t="s">
        <v>1182</v>
      </c>
      <c r="E456" s="257">
        <v>-0.67271359100000006</v>
      </c>
    </row>
    <row r="457" spans="1:5" x14ac:dyDescent="0.25">
      <c r="A457" s="257" t="s">
        <v>995</v>
      </c>
      <c r="B457" s="257">
        <v>0</v>
      </c>
      <c r="C457" s="254"/>
      <c r="D457" s="257" t="s">
        <v>1183</v>
      </c>
      <c r="E457" s="257">
        <v>0</v>
      </c>
    </row>
    <row r="458" spans="1:5" x14ac:dyDescent="0.25">
      <c r="A458" s="257" t="s">
        <v>14</v>
      </c>
      <c r="B458" s="257">
        <v>0</v>
      </c>
      <c r="C458" s="254"/>
      <c r="D458" s="257" t="s">
        <v>886</v>
      </c>
      <c r="E458" s="257"/>
    </row>
    <row r="459" spans="1:5" x14ac:dyDescent="0.25">
      <c r="A459" s="257" t="s">
        <v>996</v>
      </c>
      <c r="B459" s="257">
        <v>0</v>
      </c>
      <c r="C459" s="254"/>
      <c r="D459" s="257" t="s">
        <v>928</v>
      </c>
      <c r="E459" s="257" t="s">
        <v>929</v>
      </c>
    </row>
    <row r="460" spans="1:5" x14ac:dyDescent="0.25">
      <c r="A460" s="257" t="s">
        <v>534</v>
      </c>
      <c r="B460" s="257">
        <v>0</v>
      </c>
      <c r="C460" s="254"/>
      <c r="D460" s="257" t="s">
        <v>930</v>
      </c>
      <c r="E460" s="257" t="s">
        <v>931</v>
      </c>
    </row>
    <row r="461" spans="1:5" x14ac:dyDescent="0.25">
      <c r="A461" s="257" t="s">
        <v>997</v>
      </c>
      <c r="B461" s="257">
        <v>0</v>
      </c>
      <c r="C461" s="254"/>
      <c r="D461" s="257" t="s">
        <v>600</v>
      </c>
      <c r="E461" s="257">
        <v>-2.4486903800000001E-2</v>
      </c>
    </row>
    <row r="462" spans="1:5" x14ac:dyDescent="0.25">
      <c r="A462" s="257" t="s">
        <v>1119</v>
      </c>
      <c r="B462" s="257">
        <v>0</v>
      </c>
      <c r="C462" s="254"/>
      <c r="D462" s="257" t="s">
        <v>601</v>
      </c>
      <c r="E462" s="257">
        <v>-0.72785051700000003</v>
      </c>
    </row>
    <row r="463" spans="1:5" x14ac:dyDescent="0.25">
      <c r="A463" s="257" t="s">
        <v>1120</v>
      </c>
      <c r="B463" s="257">
        <v>0</v>
      </c>
      <c r="C463" s="254"/>
      <c r="D463" s="257" t="s">
        <v>192</v>
      </c>
      <c r="E463" s="257">
        <v>0</v>
      </c>
    </row>
    <row r="464" spans="1:5" x14ac:dyDescent="0.25">
      <c r="A464" s="257" t="s">
        <v>1184</v>
      </c>
      <c r="B464" s="257">
        <v>0</v>
      </c>
      <c r="C464" s="254"/>
      <c r="D464" s="257" t="s">
        <v>193</v>
      </c>
      <c r="E464" s="257">
        <v>0</v>
      </c>
    </row>
    <row r="465" spans="1:5" x14ac:dyDescent="0.25">
      <c r="A465" s="257" t="s">
        <v>1185</v>
      </c>
      <c r="B465" s="257">
        <v>0</v>
      </c>
      <c r="C465" s="254"/>
      <c r="D465" s="257" t="s">
        <v>602</v>
      </c>
      <c r="E465" s="257">
        <v>0</v>
      </c>
    </row>
    <row r="466" spans="1:5" x14ac:dyDescent="0.25">
      <c r="A466" s="257" t="s">
        <v>1186</v>
      </c>
      <c r="B466" s="257">
        <v>0</v>
      </c>
      <c r="C466" s="254"/>
      <c r="D466" s="257" t="s">
        <v>603</v>
      </c>
      <c r="E466" s="257">
        <v>0</v>
      </c>
    </row>
    <row r="467" spans="1:5" x14ac:dyDescent="0.25">
      <c r="A467" s="257" t="s">
        <v>1187</v>
      </c>
      <c r="B467" s="257">
        <v>0</v>
      </c>
      <c r="C467" s="254"/>
      <c r="D467" s="257" t="s">
        <v>604</v>
      </c>
      <c r="E467" s="257">
        <v>0</v>
      </c>
    </row>
    <row r="468" spans="1:5" x14ac:dyDescent="0.25">
      <c r="A468" s="257" t="s">
        <v>945</v>
      </c>
      <c r="B468" s="257">
        <v>0</v>
      </c>
      <c r="C468" s="254"/>
      <c r="D468" s="257" t="s">
        <v>605</v>
      </c>
      <c r="E468" s="257">
        <v>0</v>
      </c>
    </row>
    <row r="469" spans="1:5" x14ac:dyDescent="0.25">
      <c r="A469" s="257" t="s">
        <v>998</v>
      </c>
      <c r="B469" s="257">
        <v>0</v>
      </c>
      <c r="C469" s="254"/>
      <c r="D469" s="257" t="s">
        <v>194</v>
      </c>
      <c r="E469" s="257">
        <v>0</v>
      </c>
    </row>
    <row r="470" spans="1:5" x14ac:dyDescent="0.25">
      <c r="A470" s="257" t="s">
        <v>456</v>
      </c>
      <c r="B470" s="257">
        <v>0</v>
      </c>
      <c r="C470" s="254"/>
      <c r="D470" s="257" t="s">
        <v>217</v>
      </c>
      <c r="E470" s="257">
        <v>0</v>
      </c>
    </row>
    <row r="471" spans="1:5" x14ac:dyDescent="0.25">
      <c r="A471" s="257" t="s">
        <v>999</v>
      </c>
      <c r="B471" s="257">
        <v>0</v>
      </c>
      <c r="C471" s="254"/>
      <c r="D471" s="257" t="s">
        <v>606</v>
      </c>
      <c r="E471" s="257">
        <v>0</v>
      </c>
    </row>
    <row r="472" spans="1:5" x14ac:dyDescent="0.25">
      <c r="A472" s="257" t="s">
        <v>457</v>
      </c>
      <c r="B472" s="257">
        <v>0</v>
      </c>
      <c r="C472" s="254"/>
      <c r="D472" s="257" t="s">
        <v>1166</v>
      </c>
      <c r="E472" s="257">
        <v>0</v>
      </c>
    </row>
    <row r="473" spans="1:5" x14ac:dyDescent="0.25">
      <c r="A473" s="257" t="s">
        <v>1000</v>
      </c>
      <c r="B473" s="257">
        <v>0</v>
      </c>
      <c r="C473" s="254"/>
      <c r="D473" s="257" t="s">
        <v>1098</v>
      </c>
      <c r="E473" s="257">
        <v>0</v>
      </c>
    </row>
    <row r="474" spans="1:5" x14ac:dyDescent="0.25">
      <c r="A474" s="257" t="s">
        <v>120</v>
      </c>
      <c r="B474" s="257">
        <v>0</v>
      </c>
      <c r="C474" s="254"/>
      <c r="D474" s="257" t="s">
        <v>1167</v>
      </c>
      <c r="E474" s="257">
        <v>0</v>
      </c>
    </row>
    <row r="475" spans="1:5" x14ac:dyDescent="0.25">
      <c r="A475" s="257" t="s">
        <v>1001</v>
      </c>
      <c r="B475" s="257">
        <v>0</v>
      </c>
      <c r="C475" s="254"/>
      <c r="D475" s="257" t="s">
        <v>1168</v>
      </c>
      <c r="E475" s="257">
        <v>0</v>
      </c>
    </row>
    <row r="476" spans="1:5" x14ac:dyDescent="0.25">
      <c r="A476" s="257"/>
      <c r="B476" s="257"/>
      <c r="C476" s="254"/>
      <c r="D476" s="257" t="s">
        <v>1181</v>
      </c>
      <c r="E476" s="257">
        <v>-2.9781961099999998</v>
      </c>
    </row>
    <row r="477" spans="1:5" x14ac:dyDescent="0.25">
      <c r="A477" s="257"/>
      <c r="B477" s="257"/>
      <c r="C477" s="254"/>
      <c r="D477" s="257" t="s">
        <v>218</v>
      </c>
      <c r="E477" s="257">
        <v>0</v>
      </c>
    </row>
    <row r="478" spans="1:5" x14ac:dyDescent="0.25">
      <c r="A478" s="257"/>
      <c r="B478" s="257"/>
      <c r="C478" s="254"/>
      <c r="D478" s="257" t="s">
        <v>219</v>
      </c>
      <c r="E478" s="257">
        <v>0</v>
      </c>
    </row>
    <row r="479" spans="1:5" x14ac:dyDescent="0.25">
      <c r="A479" s="257"/>
      <c r="B479" s="257"/>
      <c r="C479" s="254"/>
      <c r="D479" s="257" t="s">
        <v>220</v>
      </c>
      <c r="E479" s="257">
        <v>0</v>
      </c>
    </row>
    <row r="480" spans="1:5" x14ac:dyDescent="0.25">
      <c r="A480" s="257"/>
      <c r="B480" s="257"/>
      <c r="C480" s="254"/>
      <c r="D480" s="257" t="s">
        <v>198</v>
      </c>
      <c r="E480" s="257">
        <v>0</v>
      </c>
    </row>
    <row r="481" spans="1:5" x14ac:dyDescent="0.25">
      <c r="A481" s="257"/>
      <c r="B481" s="257"/>
      <c r="D481" s="257" t="s">
        <v>607</v>
      </c>
      <c r="E481" s="257">
        <v>0</v>
      </c>
    </row>
    <row r="482" spans="1:5" x14ac:dyDescent="0.25">
      <c r="A482" s="257"/>
      <c r="B482" s="257"/>
      <c r="D482" s="257" t="s">
        <v>608</v>
      </c>
      <c r="E482" s="257">
        <v>0</v>
      </c>
    </row>
    <row r="483" spans="1:5" x14ac:dyDescent="0.25">
      <c r="A483" s="257"/>
      <c r="B483" s="257"/>
      <c r="D483" s="257"/>
      <c r="E483" s="257"/>
    </row>
    <row r="484" spans="1:5" x14ac:dyDescent="0.25">
      <c r="A484" s="257"/>
      <c r="B484" s="257"/>
      <c r="D484" s="257"/>
      <c r="E484" s="257"/>
    </row>
    <row r="485" spans="1:5" x14ac:dyDescent="0.25">
      <c r="A485" s="257"/>
      <c r="B485" s="257"/>
      <c r="D485" s="257"/>
      <c r="E485" s="257"/>
    </row>
    <row r="486" spans="1:5" x14ac:dyDescent="0.25">
      <c r="A486" s="257"/>
      <c r="B486" s="257"/>
      <c r="D486" s="257"/>
      <c r="E486" s="257"/>
    </row>
    <row r="487" spans="1:5" x14ac:dyDescent="0.25">
      <c r="A487" s="257"/>
      <c r="B487" s="257"/>
      <c r="D487" s="257"/>
      <c r="E487" s="257"/>
    </row>
    <row r="488" spans="1:5" x14ac:dyDescent="0.25">
      <c r="A488" s="257"/>
      <c r="B488" s="257"/>
      <c r="D488" s="257"/>
      <c r="E488" s="257"/>
    </row>
    <row r="489" spans="1:5" x14ac:dyDescent="0.25">
      <c r="A489" s="257"/>
      <c r="B489" s="257"/>
      <c r="D489" s="257"/>
      <c r="E489" s="257"/>
    </row>
    <row r="490" spans="1:5" x14ac:dyDescent="0.25">
      <c r="A490" s="257"/>
      <c r="B490" s="257"/>
      <c r="D490" s="257"/>
      <c r="E490" s="257"/>
    </row>
    <row r="491" spans="1:5" x14ac:dyDescent="0.25">
      <c r="A491" s="257"/>
      <c r="B491" s="257"/>
      <c r="D491" s="257"/>
      <c r="E491" s="257"/>
    </row>
    <row r="492" spans="1:5" x14ac:dyDescent="0.25">
      <c r="A492" s="257"/>
      <c r="B492" s="257"/>
      <c r="D492" s="257" t="s">
        <v>887</v>
      </c>
      <c r="E492" s="257"/>
    </row>
    <row r="493" spans="1:5" x14ac:dyDescent="0.25">
      <c r="A493" s="257"/>
      <c r="B493" s="257"/>
      <c r="D493" s="257" t="s">
        <v>928</v>
      </c>
      <c r="E493" s="257" t="s">
        <v>929</v>
      </c>
    </row>
    <row r="494" spans="1:5" x14ac:dyDescent="0.25">
      <c r="A494" s="257"/>
      <c r="B494" s="257"/>
      <c r="D494" s="257" t="s">
        <v>930</v>
      </c>
      <c r="E494" s="257" t="s">
        <v>931</v>
      </c>
    </row>
    <row r="495" spans="1:5" x14ac:dyDescent="0.25">
      <c r="A495" s="257"/>
      <c r="B495" s="257"/>
      <c r="D495" s="257" t="s">
        <v>1106</v>
      </c>
      <c r="E495" s="257">
        <v>-9.4295779100000005E-2</v>
      </c>
    </row>
    <row r="496" spans="1:5" x14ac:dyDescent="0.25">
      <c r="A496" s="257"/>
      <c r="B496" s="257"/>
      <c r="D496" s="257" t="s">
        <v>200</v>
      </c>
      <c r="E496" s="257">
        <v>-6.4515856499999996E-2</v>
      </c>
    </row>
    <row r="497" spans="1:5" x14ac:dyDescent="0.25">
      <c r="A497" s="257"/>
      <c r="B497" s="257"/>
      <c r="D497" s="257" t="s">
        <v>1137</v>
      </c>
      <c r="E497" s="257">
        <v>-3.33504435E-2</v>
      </c>
    </row>
    <row r="498" spans="1:5" x14ac:dyDescent="0.25">
      <c r="A498" s="257"/>
      <c r="B498" s="257"/>
      <c r="D498" s="257" t="s">
        <v>609</v>
      </c>
      <c r="E498" s="257">
        <v>-7.2408E-2</v>
      </c>
    </row>
    <row r="499" spans="1:5" x14ac:dyDescent="0.25">
      <c r="A499" s="257"/>
      <c r="B499" s="257"/>
      <c r="D499" s="257" t="s">
        <v>1138</v>
      </c>
      <c r="E499" s="257">
        <v>-1.5205679999999999E-2</v>
      </c>
    </row>
    <row r="500" spans="1:5" x14ac:dyDescent="0.25">
      <c r="A500" s="257"/>
      <c r="B500" s="257"/>
      <c r="D500" s="257" t="s">
        <v>1108</v>
      </c>
      <c r="E500" s="257">
        <v>-5.0558459999999998</v>
      </c>
    </row>
    <row r="501" spans="1:5" x14ac:dyDescent="0.25">
      <c r="A501" s="257"/>
      <c r="B501" s="257"/>
      <c r="D501" s="257" t="s">
        <v>201</v>
      </c>
      <c r="E501" s="257">
        <v>-0.74498840499999996</v>
      </c>
    </row>
    <row r="502" spans="1:5" x14ac:dyDescent="0.25">
      <c r="A502" s="257"/>
      <c r="B502" s="257"/>
      <c r="D502" s="257" t="s">
        <v>221</v>
      </c>
      <c r="E502" s="257">
        <v>-1.21817522</v>
      </c>
    </row>
    <row r="503" spans="1:5" x14ac:dyDescent="0.25">
      <c r="A503" s="257"/>
      <c r="B503" s="257"/>
      <c r="D503" s="257" t="s">
        <v>610</v>
      </c>
      <c r="E503" s="257">
        <v>-4.4042399999999997</v>
      </c>
    </row>
    <row r="504" spans="1:5" x14ac:dyDescent="0.25">
      <c r="A504" s="257"/>
      <c r="B504" s="257"/>
      <c r="D504" s="257" t="s">
        <v>1139</v>
      </c>
      <c r="E504" s="257">
        <v>-0.9248904</v>
      </c>
    </row>
    <row r="505" spans="1:5" x14ac:dyDescent="0.25">
      <c r="A505" s="257"/>
      <c r="B505" s="257"/>
      <c r="D505" s="257" t="s">
        <v>222</v>
      </c>
      <c r="E505" s="257">
        <v>0</v>
      </c>
    </row>
    <row r="506" spans="1:5" x14ac:dyDescent="0.25">
      <c r="A506" s="257"/>
      <c r="B506" s="257"/>
      <c r="D506" s="257" t="s">
        <v>223</v>
      </c>
      <c r="E506" s="257">
        <v>0</v>
      </c>
    </row>
    <row r="507" spans="1:5" x14ac:dyDescent="0.25">
      <c r="A507" s="257"/>
      <c r="B507" s="257"/>
      <c r="D507" s="257" t="s">
        <v>224</v>
      </c>
      <c r="E507" s="257">
        <v>0</v>
      </c>
    </row>
    <row r="508" spans="1:5" x14ac:dyDescent="0.25">
      <c r="A508" s="257"/>
      <c r="B508" s="257"/>
      <c r="D508" s="257" t="s">
        <v>1169</v>
      </c>
      <c r="E508" s="257">
        <v>0</v>
      </c>
    </row>
    <row r="509" spans="1:5" x14ac:dyDescent="0.25">
      <c r="A509" s="257"/>
      <c r="B509" s="257"/>
      <c r="D509" s="257" t="s">
        <v>1109</v>
      </c>
      <c r="E509" s="257">
        <v>-1.7642043199999999</v>
      </c>
    </row>
    <row r="510" spans="1:5" x14ac:dyDescent="0.25">
      <c r="A510" s="257"/>
      <c r="B510" s="257"/>
      <c r="D510" s="257" t="s">
        <v>1170</v>
      </c>
      <c r="E510" s="257">
        <v>0</v>
      </c>
    </row>
    <row r="511" spans="1:5" x14ac:dyDescent="0.25">
      <c r="A511" s="257"/>
      <c r="B511" s="257"/>
      <c r="D511" s="257" t="s">
        <v>1171</v>
      </c>
      <c r="E511" s="257">
        <v>0</v>
      </c>
    </row>
    <row r="512" spans="1:5" x14ac:dyDescent="0.25">
      <c r="A512" s="257"/>
      <c r="B512" s="257"/>
      <c r="D512" s="257" t="s">
        <v>1188</v>
      </c>
      <c r="E512" s="257">
        <v>0</v>
      </c>
    </row>
    <row r="513" spans="1:5" x14ac:dyDescent="0.25">
      <c r="A513" s="257"/>
      <c r="B513" s="257"/>
      <c r="D513" s="257" t="s">
        <v>1140</v>
      </c>
      <c r="E513" s="257">
        <v>-0.370482908</v>
      </c>
    </row>
    <row r="514" spans="1:5" x14ac:dyDescent="0.25">
      <c r="A514" s="257"/>
      <c r="B514" s="257"/>
      <c r="D514" s="257" t="s">
        <v>1189</v>
      </c>
      <c r="E514" s="257">
        <v>0</v>
      </c>
    </row>
    <row r="515" spans="1:5" x14ac:dyDescent="0.25">
      <c r="A515" s="257"/>
      <c r="B515" s="257"/>
      <c r="D515" s="257" t="s">
        <v>1190</v>
      </c>
      <c r="E515" s="257">
        <v>0</v>
      </c>
    </row>
    <row r="516" spans="1:5" x14ac:dyDescent="0.25">
      <c r="A516" s="257"/>
      <c r="B516" s="257"/>
      <c r="D516" s="257" t="s">
        <v>1172</v>
      </c>
      <c r="E516" s="257">
        <v>0</v>
      </c>
    </row>
    <row r="517" spans="1:5" x14ac:dyDescent="0.25">
      <c r="A517" s="257"/>
      <c r="B517" s="257"/>
      <c r="D517" s="257" t="s">
        <v>1110</v>
      </c>
      <c r="E517" s="257">
        <v>-3.92706972</v>
      </c>
    </row>
    <row r="518" spans="1:5" x14ac:dyDescent="0.25">
      <c r="A518" s="257"/>
      <c r="B518" s="257"/>
      <c r="D518" s="257" t="s">
        <v>1173</v>
      </c>
      <c r="E518" s="257">
        <v>0</v>
      </c>
    </row>
    <row r="519" spans="1:5" x14ac:dyDescent="0.25">
      <c r="A519" s="257"/>
      <c r="B519" s="257"/>
      <c r="D519" s="257" t="s">
        <v>1174</v>
      </c>
      <c r="E519" s="257">
        <v>0</v>
      </c>
    </row>
    <row r="520" spans="1:5" x14ac:dyDescent="0.25">
      <c r="A520" s="257"/>
      <c r="B520" s="257"/>
      <c r="D520" s="257" t="s">
        <v>1191</v>
      </c>
      <c r="E520" s="257">
        <v>0</v>
      </c>
    </row>
    <row r="521" spans="1:5" x14ac:dyDescent="0.25">
      <c r="A521" s="257"/>
      <c r="B521" s="257"/>
      <c r="D521" s="257" t="s">
        <v>1141</v>
      </c>
      <c r="E521" s="257">
        <v>-0.82468464100000005</v>
      </c>
    </row>
    <row r="522" spans="1:5" x14ac:dyDescent="0.25">
      <c r="A522" s="257"/>
      <c r="B522" s="257"/>
      <c r="D522" s="257" t="s">
        <v>1192</v>
      </c>
      <c r="E522" s="257">
        <v>0</v>
      </c>
    </row>
    <row r="523" spans="1:5" x14ac:dyDescent="0.25">
      <c r="A523" s="257"/>
      <c r="B523" s="257"/>
      <c r="D523" s="257" t="s">
        <v>1193</v>
      </c>
      <c r="E523" s="257">
        <v>0</v>
      </c>
    </row>
    <row r="524" spans="1:5" x14ac:dyDescent="0.25">
      <c r="A524" s="257"/>
      <c r="B524" s="257"/>
      <c r="D524" s="257" t="s">
        <v>1182</v>
      </c>
      <c r="E524" s="257">
        <v>-6.5989038400000002</v>
      </c>
    </row>
    <row r="525" spans="1:5" x14ac:dyDescent="0.25">
      <c r="A525" s="257"/>
      <c r="B525" s="257"/>
      <c r="D525" s="257" t="s">
        <v>1194</v>
      </c>
      <c r="E525" s="257">
        <v>-1.38576981</v>
      </c>
    </row>
    <row r="526" spans="1:5" x14ac:dyDescent="0.25">
      <c r="A526" s="257"/>
      <c r="B526" s="257"/>
      <c r="D526" s="257" t="s">
        <v>1183</v>
      </c>
      <c r="E526" s="257">
        <v>1.9417500000000001</v>
      </c>
    </row>
    <row r="527" spans="1:5" x14ac:dyDescent="0.25">
      <c r="A527" s="257"/>
      <c r="B527" s="257"/>
      <c r="D527" s="257" t="s">
        <v>888</v>
      </c>
      <c r="E527" s="257"/>
    </row>
    <row r="528" spans="1:5" x14ac:dyDescent="0.25">
      <c r="A528" s="257"/>
      <c r="B528" s="257"/>
      <c r="D528" s="257" t="s">
        <v>928</v>
      </c>
      <c r="E528" s="257" t="s">
        <v>929</v>
      </c>
    </row>
    <row r="529" spans="1:5" x14ac:dyDescent="0.25">
      <c r="A529" s="257"/>
      <c r="B529" s="257"/>
      <c r="D529" s="257" t="s">
        <v>930</v>
      </c>
      <c r="E529" s="257" t="s">
        <v>931</v>
      </c>
    </row>
    <row r="530" spans="1:5" x14ac:dyDescent="0.25">
      <c r="A530" s="257"/>
      <c r="B530" s="257"/>
      <c r="D530" s="257" t="s">
        <v>600</v>
      </c>
      <c r="E530" s="257">
        <v>0</v>
      </c>
    </row>
    <row r="531" spans="1:5" x14ac:dyDescent="0.25">
      <c r="A531" s="257"/>
      <c r="B531" s="257"/>
      <c r="D531" s="257" t="s">
        <v>601</v>
      </c>
      <c r="E531" s="257">
        <v>0</v>
      </c>
    </row>
    <row r="532" spans="1:5" x14ac:dyDescent="0.25">
      <c r="A532" s="257"/>
      <c r="B532" s="257"/>
      <c r="D532" s="257" t="s">
        <v>192</v>
      </c>
      <c r="E532" s="257">
        <v>0</v>
      </c>
    </row>
    <row r="533" spans="1:5" x14ac:dyDescent="0.25">
      <c r="A533" s="257"/>
      <c r="B533" s="257"/>
      <c r="D533" s="257" t="s">
        <v>193</v>
      </c>
      <c r="E533" s="257">
        <v>0</v>
      </c>
    </row>
    <row r="534" spans="1:5" x14ac:dyDescent="0.25">
      <c r="A534" s="257"/>
      <c r="B534" s="257"/>
      <c r="D534" s="257" t="s">
        <v>602</v>
      </c>
      <c r="E534" s="257">
        <v>0</v>
      </c>
    </row>
    <row r="535" spans="1:5" x14ac:dyDescent="0.25">
      <c r="A535" s="257"/>
      <c r="B535" s="257"/>
      <c r="D535" s="257" t="s">
        <v>603</v>
      </c>
      <c r="E535" s="257">
        <v>-2.2749446600000001E-3</v>
      </c>
    </row>
    <row r="536" spans="1:5" x14ac:dyDescent="0.25">
      <c r="A536" s="257"/>
      <c r="B536" s="257"/>
      <c r="D536" s="257" t="s">
        <v>604</v>
      </c>
      <c r="E536" s="257">
        <v>0</v>
      </c>
    </row>
    <row r="537" spans="1:5" x14ac:dyDescent="0.25">
      <c r="A537" s="257"/>
      <c r="B537" s="257"/>
      <c r="D537" s="257" t="s">
        <v>605</v>
      </c>
      <c r="E537" s="257">
        <v>0</v>
      </c>
    </row>
    <row r="538" spans="1:5" x14ac:dyDescent="0.25">
      <c r="A538" s="257"/>
      <c r="B538" s="257"/>
      <c r="D538" s="257" t="s">
        <v>194</v>
      </c>
      <c r="E538" s="257">
        <v>-9.7361701700000001E-4</v>
      </c>
    </row>
    <row r="539" spans="1:5" x14ac:dyDescent="0.25">
      <c r="A539" s="257"/>
      <c r="B539" s="257"/>
      <c r="D539" s="257" t="s">
        <v>606</v>
      </c>
      <c r="E539" s="257">
        <v>-6.2053444299999998E-3</v>
      </c>
    </row>
    <row r="540" spans="1:5" x14ac:dyDescent="0.25">
      <c r="A540" s="257"/>
      <c r="B540" s="257"/>
      <c r="D540" s="257" t="s">
        <v>1166</v>
      </c>
      <c r="E540" s="257">
        <v>0</v>
      </c>
    </row>
    <row r="541" spans="1:5" x14ac:dyDescent="0.25">
      <c r="A541" s="257"/>
      <c r="B541" s="257"/>
      <c r="D541" s="257" t="s">
        <v>1098</v>
      </c>
      <c r="E541" s="257">
        <v>0</v>
      </c>
    </row>
    <row r="542" spans="1:5" x14ac:dyDescent="0.25">
      <c r="A542" s="257"/>
      <c r="B542" s="257"/>
      <c r="D542" s="257" t="s">
        <v>1167</v>
      </c>
      <c r="E542" s="257">
        <v>0</v>
      </c>
    </row>
    <row r="543" spans="1:5" x14ac:dyDescent="0.25">
      <c r="A543" s="257"/>
      <c r="B543" s="257"/>
      <c r="D543" s="257" t="s">
        <v>1168</v>
      </c>
      <c r="E543" s="257">
        <v>0</v>
      </c>
    </row>
    <row r="544" spans="1:5" x14ac:dyDescent="0.25">
      <c r="A544" s="257"/>
      <c r="B544" s="257"/>
      <c r="D544" s="257" t="s">
        <v>1181</v>
      </c>
      <c r="E544" s="257">
        <v>-0.13256978999999999</v>
      </c>
    </row>
    <row r="545" spans="1:5" x14ac:dyDescent="0.25">
      <c r="A545" s="257"/>
      <c r="B545" s="257"/>
      <c r="D545" s="257" t="s">
        <v>225</v>
      </c>
      <c r="E545" s="257">
        <v>9.2831674400000001E-3</v>
      </c>
    </row>
    <row r="546" spans="1:5" x14ac:dyDescent="0.25">
      <c r="A546" s="257"/>
      <c r="B546" s="257"/>
      <c r="D546" s="257" t="s">
        <v>226</v>
      </c>
      <c r="E546" s="257">
        <v>0</v>
      </c>
    </row>
    <row r="547" spans="1:5" x14ac:dyDescent="0.25">
      <c r="A547" s="257"/>
      <c r="B547" s="257"/>
      <c r="D547" s="257" t="s">
        <v>227</v>
      </c>
      <c r="E547" s="257">
        <v>0</v>
      </c>
    </row>
    <row r="548" spans="1:5" x14ac:dyDescent="0.25">
      <c r="A548" s="257"/>
      <c r="B548" s="257"/>
      <c r="D548" s="257" t="s">
        <v>198</v>
      </c>
      <c r="E548" s="257">
        <v>0</v>
      </c>
    </row>
    <row r="549" spans="1:5" x14ac:dyDescent="0.25">
      <c r="A549" s="257"/>
      <c r="B549" s="257"/>
      <c r="D549" s="257" t="s">
        <v>607</v>
      </c>
      <c r="E549" s="257">
        <v>0</v>
      </c>
    </row>
    <row r="550" spans="1:5" x14ac:dyDescent="0.25">
      <c r="A550" s="257"/>
      <c r="B550" s="257"/>
      <c r="D550" s="257" t="s">
        <v>608</v>
      </c>
      <c r="E550" s="257">
        <v>0</v>
      </c>
    </row>
    <row r="551" spans="1:5" x14ac:dyDescent="0.25">
      <c r="A551" s="257"/>
      <c r="B551" s="257"/>
      <c r="D551" s="257" t="s">
        <v>889</v>
      </c>
      <c r="E551" s="257"/>
    </row>
    <row r="552" spans="1:5" x14ac:dyDescent="0.25">
      <c r="A552" s="257"/>
      <c r="B552" s="257"/>
      <c r="D552" s="257" t="s">
        <v>928</v>
      </c>
      <c r="E552" s="257" t="s">
        <v>929</v>
      </c>
    </row>
    <row r="553" spans="1:5" x14ac:dyDescent="0.25">
      <c r="A553" s="257"/>
      <c r="B553" s="257"/>
      <c r="D553" s="257" t="s">
        <v>930</v>
      </c>
      <c r="E553" s="257" t="s">
        <v>931</v>
      </c>
    </row>
    <row r="554" spans="1:5" x14ac:dyDescent="0.25">
      <c r="A554" s="257"/>
      <c r="B554" s="257"/>
      <c r="D554" s="257" t="s">
        <v>1106</v>
      </c>
      <c r="E554" s="257">
        <v>-10.663595900000001</v>
      </c>
    </row>
    <row r="555" spans="1:5" x14ac:dyDescent="0.25">
      <c r="A555" s="257"/>
      <c r="B555" s="257"/>
      <c r="D555" s="257" t="s">
        <v>200</v>
      </c>
      <c r="E555" s="257">
        <v>-5.9596242200000002</v>
      </c>
    </row>
    <row r="556" spans="1:5" x14ac:dyDescent="0.25">
      <c r="A556" s="257"/>
      <c r="B556" s="257"/>
      <c r="D556" s="257" t="s">
        <v>609</v>
      </c>
      <c r="E556" s="257">
        <v>-6.4306099200000002</v>
      </c>
    </row>
    <row r="557" spans="1:5" x14ac:dyDescent="0.25">
      <c r="A557" s="257"/>
      <c r="B557" s="257"/>
      <c r="D557" s="257" t="s">
        <v>1108</v>
      </c>
      <c r="E557" s="257">
        <v>-31.230233599999998</v>
      </c>
    </row>
    <row r="558" spans="1:5" x14ac:dyDescent="0.25">
      <c r="A558" s="257"/>
      <c r="B558" s="257"/>
      <c r="D558" s="257" t="s">
        <v>201</v>
      </c>
      <c r="E558" s="257">
        <v>-7.94172163</v>
      </c>
    </row>
    <row r="559" spans="1:5" x14ac:dyDescent="0.25">
      <c r="A559" s="257"/>
      <c r="B559" s="257"/>
      <c r="D559" s="257" t="s">
        <v>610</v>
      </c>
      <c r="E559" s="257">
        <v>-15.820632</v>
      </c>
    </row>
    <row r="560" spans="1:5" x14ac:dyDescent="0.25">
      <c r="A560" s="257"/>
      <c r="B560" s="257"/>
      <c r="D560" s="257" t="s">
        <v>228</v>
      </c>
      <c r="E560" s="257">
        <v>-9.2831674400000001E-3</v>
      </c>
    </row>
    <row r="561" spans="1:5" x14ac:dyDescent="0.25">
      <c r="A561" s="257"/>
      <c r="B561" s="257"/>
      <c r="D561" s="257" t="s">
        <v>229</v>
      </c>
      <c r="E561" s="257">
        <v>0</v>
      </c>
    </row>
    <row r="562" spans="1:5" x14ac:dyDescent="0.25">
      <c r="A562" s="257"/>
      <c r="B562" s="257"/>
      <c r="D562" s="257" t="s">
        <v>230</v>
      </c>
      <c r="E562" s="257">
        <v>0</v>
      </c>
    </row>
    <row r="563" spans="1:5" x14ac:dyDescent="0.25">
      <c r="A563" s="257"/>
      <c r="B563" s="257"/>
      <c r="D563" s="257" t="s">
        <v>1169</v>
      </c>
      <c r="E563" s="257">
        <v>0</v>
      </c>
    </row>
    <row r="564" spans="1:5" x14ac:dyDescent="0.25">
      <c r="A564" s="257"/>
      <c r="B564" s="257"/>
      <c r="D564" s="257" t="s">
        <v>1109</v>
      </c>
      <c r="E564" s="257">
        <v>-9.1147382300000004</v>
      </c>
    </row>
    <row r="565" spans="1:5" x14ac:dyDescent="0.25">
      <c r="A565" s="257"/>
      <c r="B565" s="257"/>
      <c r="D565" s="257" t="s">
        <v>1170</v>
      </c>
      <c r="E565" s="257">
        <v>0</v>
      </c>
    </row>
    <row r="566" spans="1:5" x14ac:dyDescent="0.25">
      <c r="A566" s="257"/>
      <c r="B566" s="257"/>
      <c r="D566" s="257" t="s">
        <v>1171</v>
      </c>
      <c r="E566" s="257">
        <v>0</v>
      </c>
    </row>
    <row r="567" spans="1:5" x14ac:dyDescent="0.25">
      <c r="A567" s="257"/>
      <c r="B567" s="257"/>
      <c r="D567" s="257" t="s">
        <v>1172</v>
      </c>
      <c r="E567" s="257">
        <v>0</v>
      </c>
    </row>
    <row r="568" spans="1:5" x14ac:dyDescent="0.25">
      <c r="A568" s="257"/>
      <c r="B568" s="257"/>
      <c r="D568" s="257" t="s">
        <v>1110</v>
      </c>
      <c r="E568" s="257">
        <v>-14.4036983</v>
      </c>
    </row>
    <row r="569" spans="1:5" x14ac:dyDescent="0.25">
      <c r="A569" s="257"/>
      <c r="B569" s="257"/>
      <c r="D569" s="257" t="s">
        <v>1173</v>
      </c>
      <c r="E569" s="257">
        <v>0</v>
      </c>
    </row>
    <row r="570" spans="1:5" x14ac:dyDescent="0.25">
      <c r="A570" s="257"/>
      <c r="B570" s="257"/>
      <c r="D570" s="257" t="s">
        <v>1174</v>
      </c>
      <c r="E570" s="257">
        <v>0</v>
      </c>
    </row>
    <row r="571" spans="1:5" x14ac:dyDescent="0.25">
      <c r="A571" s="257"/>
      <c r="B571" s="257"/>
      <c r="D571" s="257" t="s">
        <v>1182</v>
      </c>
      <c r="E571" s="257">
        <v>-1.39498645</v>
      </c>
    </row>
    <row r="572" spans="1:5" x14ac:dyDescent="0.25">
      <c r="A572" s="257"/>
      <c r="B572" s="257"/>
      <c r="D572" s="257" t="s">
        <v>1183</v>
      </c>
      <c r="E572" s="257">
        <v>0</v>
      </c>
    </row>
    <row r="573" spans="1:5" x14ac:dyDescent="0.25">
      <c r="A573" s="257"/>
      <c r="B573" s="257"/>
      <c r="D573" s="257" t="s">
        <v>890</v>
      </c>
      <c r="E573" s="257"/>
    </row>
    <row r="574" spans="1:5" x14ac:dyDescent="0.25">
      <c r="A574" s="257"/>
      <c r="B574" s="257"/>
      <c r="D574" s="257" t="s">
        <v>928</v>
      </c>
      <c r="E574" s="257" t="s">
        <v>929</v>
      </c>
    </row>
    <row r="575" spans="1:5" x14ac:dyDescent="0.25">
      <c r="A575" s="257"/>
      <c r="B575" s="257"/>
      <c r="D575" s="257" t="s">
        <v>930</v>
      </c>
      <c r="E575" s="257" t="s">
        <v>931</v>
      </c>
    </row>
    <row r="576" spans="1:5" x14ac:dyDescent="0.25">
      <c r="A576" s="257"/>
      <c r="B576" s="257"/>
      <c r="D576" s="257" t="s">
        <v>600</v>
      </c>
      <c r="E576" s="257">
        <v>0</v>
      </c>
    </row>
    <row r="577" spans="1:5" x14ac:dyDescent="0.25">
      <c r="A577" s="257"/>
      <c r="B577" s="257"/>
      <c r="C577" s="254"/>
      <c r="D577" s="257" t="s">
        <v>601</v>
      </c>
      <c r="E577" s="257">
        <v>0</v>
      </c>
    </row>
    <row r="578" spans="1:5" x14ac:dyDescent="0.25">
      <c r="A578" s="257"/>
      <c r="B578" s="257"/>
      <c r="C578" s="254"/>
      <c r="D578" s="257" t="s">
        <v>192</v>
      </c>
      <c r="E578" s="257">
        <v>0</v>
      </c>
    </row>
    <row r="579" spans="1:5" x14ac:dyDescent="0.25">
      <c r="A579" s="257"/>
      <c r="B579" s="257"/>
      <c r="C579" s="254"/>
      <c r="D579" s="257" t="s">
        <v>193</v>
      </c>
      <c r="E579" s="257">
        <v>0</v>
      </c>
    </row>
    <row r="580" spans="1:5" x14ac:dyDescent="0.25">
      <c r="A580" s="257" t="s">
        <v>741</v>
      </c>
      <c r="B580" s="257"/>
      <c r="C580" s="254"/>
      <c r="D580" s="257" t="s">
        <v>602</v>
      </c>
      <c r="E580" s="257">
        <v>0</v>
      </c>
    </row>
    <row r="581" spans="1:5" x14ac:dyDescent="0.25">
      <c r="A581" s="257" t="s">
        <v>928</v>
      </c>
      <c r="B581" s="257" t="s">
        <v>929</v>
      </c>
      <c r="C581" s="254"/>
      <c r="D581" s="257" t="s">
        <v>603</v>
      </c>
      <c r="E581" s="257">
        <v>0</v>
      </c>
    </row>
    <row r="582" spans="1:5" x14ac:dyDescent="0.25">
      <c r="A582" s="257" t="s">
        <v>930</v>
      </c>
      <c r="B582" s="257" t="s">
        <v>931</v>
      </c>
      <c r="C582" s="254"/>
      <c r="D582" s="257" t="s">
        <v>604</v>
      </c>
      <c r="E582" s="257">
        <v>0</v>
      </c>
    </row>
    <row r="583" spans="1:5" x14ac:dyDescent="0.25">
      <c r="A583" s="257" t="s">
        <v>943</v>
      </c>
      <c r="B583" s="257">
        <v>-1.2853600000000001</v>
      </c>
      <c r="C583" s="254"/>
      <c r="D583" s="257" t="s">
        <v>605</v>
      </c>
      <c r="E583" s="257">
        <v>0</v>
      </c>
    </row>
    <row r="584" spans="1:5" x14ac:dyDescent="0.25">
      <c r="A584" s="257" t="s">
        <v>944</v>
      </c>
      <c r="B584" s="257">
        <v>-1.4298299999999999</v>
      </c>
      <c r="C584" s="254"/>
      <c r="D584" s="257" t="s">
        <v>194</v>
      </c>
      <c r="E584" s="257">
        <v>0</v>
      </c>
    </row>
    <row r="585" spans="1:5" x14ac:dyDescent="0.25">
      <c r="A585" s="257" t="s">
        <v>538</v>
      </c>
      <c r="B585" s="257">
        <v>-32.881487800000002</v>
      </c>
      <c r="C585" s="254"/>
      <c r="D585" s="257" t="s">
        <v>217</v>
      </c>
      <c r="E585" s="257">
        <v>0</v>
      </c>
    </row>
    <row r="586" spans="1:5" x14ac:dyDescent="0.25">
      <c r="A586" s="257" t="s">
        <v>539</v>
      </c>
      <c r="B586" s="257">
        <v>-10.296169799999999</v>
      </c>
      <c r="C586" s="254"/>
      <c r="D586" s="257" t="s">
        <v>606</v>
      </c>
      <c r="E586" s="257">
        <v>-1.58235813</v>
      </c>
    </row>
    <row r="587" spans="1:5" x14ac:dyDescent="0.25">
      <c r="A587" s="257" t="s">
        <v>142</v>
      </c>
      <c r="B587" s="257">
        <v>-14.5235845</v>
      </c>
      <c r="C587" s="254"/>
      <c r="D587" s="257" t="s">
        <v>1166</v>
      </c>
      <c r="E587" s="257">
        <v>0</v>
      </c>
    </row>
    <row r="588" spans="1:5" x14ac:dyDescent="0.25">
      <c r="A588" s="257" t="s">
        <v>143</v>
      </c>
      <c r="B588" s="257">
        <v>-1.8436225500000001</v>
      </c>
      <c r="C588" s="254"/>
      <c r="D588" s="257" t="s">
        <v>1098</v>
      </c>
      <c r="E588" s="257">
        <v>0</v>
      </c>
    </row>
    <row r="589" spans="1:5" x14ac:dyDescent="0.25">
      <c r="A589" s="257" t="s">
        <v>144</v>
      </c>
      <c r="B589" s="257">
        <v>0</v>
      </c>
      <c r="C589" s="254"/>
      <c r="D589" s="257" t="s">
        <v>1167</v>
      </c>
      <c r="E589" s="257">
        <v>0</v>
      </c>
    </row>
    <row r="590" spans="1:5" x14ac:dyDescent="0.25">
      <c r="A590" s="257" t="s">
        <v>145</v>
      </c>
      <c r="B590" s="257">
        <v>0</v>
      </c>
      <c r="C590" s="254"/>
      <c r="D590" s="257" t="s">
        <v>1168</v>
      </c>
      <c r="E590" s="257">
        <v>0</v>
      </c>
    </row>
    <row r="591" spans="1:5" x14ac:dyDescent="0.25">
      <c r="A591" s="257" t="s">
        <v>146</v>
      </c>
      <c r="B591" s="257">
        <v>0</v>
      </c>
      <c r="C591" s="254"/>
      <c r="D591" s="257" t="s">
        <v>951</v>
      </c>
      <c r="E591" s="257">
        <v>0</v>
      </c>
    </row>
    <row r="592" spans="1:5" x14ac:dyDescent="0.25">
      <c r="A592" s="257" t="s">
        <v>147</v>
      </c>
      <c r="B592" s="257">
        <v>0</v>
      </c>
      <c r="C592" s="254"/>
      <c r="D592" s="257" t="s">
        <v>952</v>
      </c>
      <c r="E592" s="257">
        <v>0</v>
      </c>
    </row>
    <row r="593" spans="1:5" x14ac:dyDescent="0.25">
      <c r="A593" s="257" t="s">
        <v>148</v>
      </c>
      <c r="B593" s="257">
        <v>0</v>
      </c>
      <c r="C593" s="254"/>
      <c r="D593" s="257" t="s">
        <v>953</v>
      </c>
      <c r="E593" s="257">
        <v>-1.2791999999999999</v>
      </c>
    </row>
    <row r="594" spans="1:5" x14ac:dyDescent="0.25">
      <c r="A594" s="257" t="s">
        <v>149</v>
      </c>
      <c r="B594" s="257">
        <v>0</v>
      </c>
      <c r="C594" s="254"/>
      <c r="D594" s="257" t="s">
        <v>1181</v>
      </c>
      <c r="E594" s="257">
        <v>0</v>
      </c>
    </row>
    <row r="595" spans="1:5" x14ac:dyDescent="0.25">
      <c r="A595" s="257" t="s">
        <v>1121</v>
      </c>
      <c r="B595" s="257">
        <v>9.2882032399999996</v>
      </c>
      <c r="C595" s="254"/>
      <c r="D595" s="257" t="s">
        <v>1195</v>
      </c>
      <c r="E595" s="257">
        <v>0</v>
      </c>
    </row>
    <row r="596" spans="1:5" x14ac:dyDescent="0.25">
      <c r="A596" s="257" t="s">
        <v>1122</v>
      </c>
      <c r="B596" s="257">
        <v>0</v>
      </c>
      <c r="C596" s="254"/>
      <c r="D596" s="257" t="s">
        <v>1196</v>
      </c>
      <c r="E596" s="257">
        <v>0</v>
      </c>
    </row>
    <row r="597" spans="1:5" x14ac:dyDescent="0.25">
      <c r="A597" s="257" t="s">
        <v>1197</v>
      </c>
      <c r="B597" s="257">
        <v>9.1480222599999994</v>
      </c>
      <c r="C597" s="254"/>
      <c r="D597" s="257" t="s">
        <v>231</v>
      </c>
      <c r="E597" s="257">
        <v>2.4049236999999999</v>
      </c>
    </row>
    <row r="598" spans="1:5" x14ac:dyDescent="0.25">
      <c r="A598" s="257" t="s">
        <v>1198</v>
      </c>
      <c r="B598" s="257">
        <v>0</v>
      </c>
      <c r="C598" s="254"/>
      <c r="D598" s="257" t="s">
        <v>232</v>
      </c>
      <c r="E598" s="257">
        <v>0</v>
      </c>
    </row>
    <row r="599" spans="1:5" x14ac:dyDescent="0.25">
      <c r="A599" s="257" t="s">
        <v>1199</v>
      </c>
      <c r="B599" s="257">
        <v>0</v>
      </c>
      <c r="C599" s="254"/>
      <c r="D599" s="257" t="s">
        <v>233</v>
      </c>
      <c r="E599" s="257">
        <v>0</v>
      </c>
    </row>
    <row r="600" spans="1:5" x14ac:dyDescent="0.25">
      <c r="A600" s="257" t="s">
        <v>1200</v>
      </c>
      <c r="B600" s="257">
        <v>0</v>
      </c>
      <c r="C600" s="254"/>
      <c r="D600" s="257" t="s">
        <v>198</v>
      </c>
      <c r="E600" s="257">
        <v>0</v>
      </c>
    </row>
    <row r="601" spans="1:5" x14ac:dyDescent="0.25">
      <c r="A601" s="257" t="s">
        <v>1123</v>
      </c>
      <c r="B601" s="257">
        <v>26.329934999999999</v>
      </c>
      <c r="C601" s="254"/>
      <c r="D601" s="257" t="s">
        <v>607</v>
      </c>
      <c r="E601" s="257">
        <v>0</v>
      </c>
    </row>
    <row r="602" spans="1:5" x14ac:dyDescent="0.25">
      <c r="A602" s="257" t="s">
        <v>1124</v>
      </c>
      <c r="B602" s="257">
        <v>0</v>
      </c>
      <c r="C602" s="254"/>
      <c r="D602" s="257" t="s">
        <v>608</v>
      </c>
      <c r="E602" s="257">
        <v>0</v>
      </c>
    </row>
    <row r="603" spans="1:5" x14ac:dyDescent="0.25">
      <c r="A603" s="257" t="s">
        <v>1201</v>
      </c>
      <c r="B603" s="257">
        <v>15.6318415</v>
      </c>
      <c r="C603" s="254"/>
      <c r="D603" s="257" t="s">
        <v>954</v>
      </c>
      <c r="E603" s="257">
        <v>0</v>
      </c>
    </row>
    <row r="604" spans="1:5" x14ac:dyDescent="0.25">
      <c r="A604" s="257" t="s">
        <v>1202</v>
      </c>
      <c r="B604" s="257">
        <v>0</v>
      </c>
      <c r="C604" s="254"/>
      <c r="D604" s="257" t="s">
        <v>176</v>
      </c>
      <c r="E604" s="257">
        <v>0</v>
      </c>
    </row>
    <row r="605" spans="1:5" x14ac:dyDescent="0.25">
      <c r="A605" s="257" t="s">
        <v>1203</v>
      </c>
      <c r="B605" s="257">
        <v>0</v>
      </c>
      <c r="C605" s="254"/>
      <c r="D605" s="257" t="s">
        <v>177</v>
      </c>
      <c r="E605" s="257">
        <v>1.2791999999999999</v>
      </c>
    </row>
    <row r="606" spans="1:5" x14ac:dyDescent="0.25">
      <c r="A606" s="257" t="s">
        <v>1204</v>
      </c>
      <c r="B606" s="257">
        <v>0</v>
      </c>
      <c r="C606" s="254"/>
      <c r="D606" s="257" t="s">
        <v>1205</v>
      </c>
      <c r="E606" s="257">
        <v>0</v>
      </c>
    </row>
    <row r="607" spans="1:5" x14ac:dyDescent="0.25">
      <c r="A607" s="257"/>
      <c r="B607" s="257"/>
      <c r="C607" s="254"/>
      <c r="D607" s="257" t="s">
        <v>1206</v>
      </c>
      <c r="E607" s="257">
        <v>0</v>
      </c>
    </row>
    <row r="608" spans="1:5" x14ac:dyDescent="0.25">
      <c r="A608" s="257"/>
      <c r="B608" s="257"/>
      <c r="C608" s="254"/>
      <c r="D608" s="257" t="s">
        <v>1207</v>
      </c>
      <c r="E608" s="257">
        <v>0</v>
      </c>
    </row>
    <row r="609" spans="1:5" x14ac:dyDescent="0.25">
      <c r="A609" s="257"/>
      <c r="B609" s="257"/>
      <c r="D609" s="257"/>
      <c r="E609" s="257"/>
    </row>
    <row r="610" spans="1:5" x14ac:dyDescent="0.25">
      <c r="A610" s="257"/>
      <c r="B610" s="257"/>
      <c r="D610" s="257"/>
      <c r="E610" s="257"/>
    </row>
    <row r="611" spans="1:5" x14ac:dyDescent="0.25">
      <c r="A611" s="257"/>
      <c r="B611" s="257"/>
      <c r="D611" s="257"/>
      <c r="E611" s="257"/>
    </row>
    <row r="612" spans="1:5" x14ac:dyDescent="0.25">
      <c r="A612" s="257"/>
      <c r="B612" s="257"/>
      <c r="D612" s="257" t="s">
        <v>891</v>
      </c>
      <c r="E612" s="257"/>
    </row>
    <row r="613" spans="1:5" x14ac:dyDescent="0.25">
      <c r="A613" s="257"/>
      <c r="B613" s="257"/>
      <c r="D613" s="257" t="s">
        <v>928</v>
      </c>
      <c r="E613" s="257" t="s">
        <v>929</v>
      </c>
    </row>
    <row r="614" spans="1:5" x14ac:dyDescent="0.25">
      <c r="A614" s="257"/>
      <c r="B614" s="257"/>
      <c r="D614" s="257" t="s">
        <v>930</v>
      </c>
      <c r="E614" s="257" t="s">
        <v>931</v>
      </c>
    </row>
    <row r="615" spans="1:5" x14ac:dyDescent="0.25">
      <c r="A615" s="257"/>
      <c r="B615" s="257"/>
      <c r="D615" s="257" t="s">
        <v>1106</v>
      </c>
      <c r="E615" s="257">
        <v>-34.335048800000003</v>
      </c>
    </row>
    <row r="616" spans="1:5" x14ac:dyDescent="0.25">
      <c r="A616" s="257"/>
      <c r="B616" s="257"/>
      <c r="D616" s="257" t="s">
        <v>200</v>
      </c>
      <c r="E616" s="257">
        <v>-22.529301400000001</v>
      </c>
    </row>
    <row r="617" spans="1:5" x14ac:dyDescent="0.25">
      <c r="A617" s="257"/>
      <c r="B617" s="257"/>
      <c r="D617" s="257" t="s">
        <v>1137</v>
      </c>
      <c r="E617" s="257">
        <v>-11.941513499999999</v>
      </c>
    </row>
    <row r="618" spans="1:5" x14ac:dyDescent="0.25">
      <c r="A618" s="257"/>
      <c r="B618" s="257"/>
      <c r="D618" s="257" t="s">
        <v>609</v>
      </c>
      <c r="E618" s="257">
        <v>-16.648631999999999</v>
      </c>
    </row>
    <row r="619" spans="1:5" x14ac:dyDescent="0.25">
      <c r="A619" s="257"/>
      <c r="B619" s="257"/>
      <c r="D619" s="257" t="s">
        <v>1138</v>
      </c>
      <c r="E619" s="257">
        <v>-3.4962127199999999</v>
      </c>
    </row>
    <row r="620" spans="1:5" x14ac:dyDescent="0.25">
      <c r="A620" s="257"/>
      <c r="B620" s="257"/>
      <c r="D620" s="257" t="s">
        <v>1108</v>
      </c>
      <c r="E620" s="257">
        <v>-25.450429199999999</v>
      </c>
    </row>
    <row r="621" spans="1:5" x14ac:dyDescent="0.25">
      <c r="A621" s="257"/>
      <c r="B621" s="257"/>
      <c r="D621" s="257" t="s">
        <v>201</v>
      </c>
      <c r="E621" s="257">
        <v>-36.584991899999999</v>
      </c>
    </row>
    <row r="622" spans="1:5" x14ac:dyDescent="0.25">
      <c r="A622" s="257"/>
      <c r="B622" s="257"/>
      <c r="D622" s="257" t="s">
        <v>221</v>
      </c>
      <c r="E622" s="257">
        <v>-13.027438399999999</v>
      </c>
    </row>
    <row r="623" spans="1:5" x14ac:dyDescent="0.25">
      <c r="A623" s="257"/>
      <c r="B623" s="257"/>
      <c r="D623" s="257" t="s">
        <v>610</v>
      </c>
      <c r="E623" s="257">
        <v>-35.1708</v>
      </c>
    </row>
    <row r="624" spans="1:5" x14ac:dyDescent="0.25">
      <c r="A624" s="257"/>
      <c r="B624" s="257"/>
      <c r="D624" s="257" t="s">
        <v>1139</v>
      </c>
      <c r="E624" s="257">
        <v>-7.3858680000000003</v>
      </c>
    </row>
    <row r="625" spans="1:5" x14ac:dyDescent="0.25">
      <c r="A625" s="257"/>
      <c r="B625" s="257"/>
      <c r="D625" s="257" t="s">
        <v>234</v>
      </c>
      <c r="E625" s="257">
        <v>-2.4049236999999999</v>
      </c>
    </row>
    <row r="626" spans="1:5" x14ac:dyDescent="0.25">
      <c r="A626" s="257"/>
      <c r="B626" s="257"/>
      <c r="D626" s="257" t="s">
        <v>235</v>
      </c>
      <c r="E626" s="257">
        <v>0</v>
      </c>
    </row>
    <row r="627" spans="1:5" x14ac:dyDescent="0.25">
      <c r="A627" s="257"/>
      <c r="B627" s="257"/>
      <c r="D627" s="257" t="s">
        <v>236</v>
      </c>
      <c r="E627" s="257">
        <v>0</v>
      </c>
    </row>
    <row r="628" spans="1:5" x14ac:dyDescent="0.25">
      <c r="A628" s="257"/>
      <c r="B628" s="257"/>
      <c r="D628" s="257" t="s">
        <v>1169</v>
      </c>
      <c r="E628" s="257">
        <v>0</v>
      </c>
    </row>
    <row r="629" spans="1:5" x14ac:dyDescent="0.25">
      <c r="A629" s="257"/>
      <c r="B629" s="257"/>
      <c r="D629" s="257" t="s">
        <v>1109</v>
      </c>
      <c r="E629" s="257">
        <v>-8.2443059600000002</v>
      </c>
    </row>
    <row r="630" spans="1:5" x14ac:dyDescent="0.25">
      <c r="A630" s="257"/>
      <c r="B630" s="257"/>
      <c r="D630" s="257" t="s">
        <v>1170</v>
      </c>
      <c r="E630" s="257">
        <v>0</v>
      </c>
    </row>
    <row r="631" spans="1:5" x14ac:dyDescent="0.25">
      <c r="A631" s="257"/>
      <c r="B631" s="257"/>
      <c r="D631" s="257" t="s">
        <v>1171</v>
      </c>
      <c r="E631" s="257">
        <v>0</v>
      </c>
    </row>
    <row r="632" spans="1:5" x14ac:dyDescent="0.25">
      <c r="A632" s="257"/>
      <c r="B632" s="257"/>
      <c r="D632" s="257" t="s">
        <v>1188</v>
      </c>
      <c r="E632" s="257">
        <v>0</v>
      </c>
    </row>
    <row r="633" spans="1:5" x14ac:dyDescent="0.25">
      <c r="A633" s="257"/>
      <c r="B633" s="257"/>
      <c r="D633" s="257" t="s">
        <v>1140</v>
      </c>
      <c r="E633" s="257">
        <v>-1.73130425</v>
      </c>
    </row>
    <row r="634" spans="1:5" x14ac:dyDescent="0.25">
      <c r="A634" s="257"/>
      <c r="B634" s="257"/>
      <c r="D634" s="257" t="s">
        <v>1189</v>
      </c>
      <c r="E634" s="257">
        <v>0</v>
      </c>
    </row>
    <row r="635" spans="1:5" x14ac:dyDescent="0.25">
      <c r="A635" s="257"/>
      <c r="B635" s="257"/>
      <c r="D635" s="257" t="s">
        <v>1190</v>
      </c>
      <c r="E635" s="257">
        <v>0</v>
      </c>
    </row>
    <row r="636" spans="1:5" x14ac:dyDescent="0.25">
      <c r="A636" s="257"/>
      <c r="B636" s="257"/>
      <c r="D636" s="257" t="s">
        <v>1172</v>
      </c>
      <c r="E636" s="257">
        <v>0</v>
      </c>
    </row>
    <row r="637" spans="1:5" x14ac:dyDescent="0.25">
      <c r="A637" s="257"/>
      <c r="B637" s="257"/>
      <c r="D637" s="257" t="s">
        <v>1110</v>
      </c>
      <c r="E637" s="257">
        <v>-24.757220499999999</v>
      </c>
    </row>
    <row r="638" spans="1:5" x14ac:dyDescent="0.25">
      <c r="A638" s="257"/>
      <c r="B638" s="257"/>
      <c r="D638" s="257" t="s">
        <v>1173</v>
      </c>
      <c r="E638" s="257">
        <v>0</v>
      </c>
    </row>
    <row r="639" spans="1:5" x14ac:dyDescent="0.25">
      <c r="A639" s="257"/>
      <c r="B639" s="257"/>
      <c r="D639" s="257" t="s">
        <v>1174</v>
      </c>
      <c r="E639" s="257">
        <v>0</v>
      </c>
    </row>
    <row r="640" spans="1:5" x14ac:dyDescent="0.25">
      <c r="A640" s="257"/>
      <c r="B640" s="257"/>
      <c r="D640" s="257" t="s">
        <v>1191</v>
      </c>
      <c r="E640" s="257">
        <v>0</v>
      </c>
    </row>
    <row r="641" spans="1:5" x14ac:dyDescent="0.25">
      <c r="A641" s="257"/>
      <c r="B641" s="257"/>
      <c r="D641" s="257" t="s">
        <v>1141</v>
      </c>
      <c r="E641" s="257">
        <v>-5.1990163100000002</v>
      </c>
    </row>
    <row r="642" spans="1:5" x14ac:dyDescent="0.25">
      <c r="A642" s="257"/>
      <c r="B642" s="257"/>
      <c r="D642" s="257" t="s">
        <v>1192</v>
      </c>
      <c r="E642" s="257">
        <v>0</v>
      </c>
    </row>
    <row r="643" spans="1:5" x14ac:dyDescent="0.25">
      <c r="A643" s="257"/>
      <c r="B643" s="257"/>
      <c r="D643" s="257" t="s">
        <v>1193</v>
      </c>
      <c r="E643" s="257">
        <v>0</v>
      </c>
    </row>
    <row r="644" spans="1:5" x14ac:dyDescent="0.25">
      <c r="A644" s="257"/>
      <c r="B644" s="257"/>
      <c r="D644" s="257" t="s">
        <v>1182</v>
      </c>
      <c r="E644" s="257">
        <v>0</v>
      </c>
    </row>
    <row r="645" spans="1:5" x14ac:dyDescent="0.25">
      <c r="A645" s="257"/>
      <c r="B645" s="257"/>
      <c r="D645" s="257" t="s">
        <v>1194</v>
      </c>
      <c r="E645" s="257">
        <v>0</v>
      </c>
    </row>
    <row r="646" spans="1:5" x14ac:dyDescent="0.25">
      <c r="A646" s="257"/>
      <c r="B646" s="257"/>
      <c r="D646" s="257" t="s">
        <v>1183</v>
      </c>
      <c r="E646" s="257">
        <v>0</v>
      </c>
    </row>
    <row r="647" spans="1:5" x14ac:dyDescent="0.25">
      <c r="A647" s="257"/>
      <c r="B647" s="257"/>
      <c r="D647" s="257" t="s">
        <v>892</v>
      </c>
      <c r="E647" s="257"/>
    </row>
    <row r="648" spans="1:5" x14ac:dyDescent="0.25">
      <c r="A648" s="257"/>
      <c r="B648" s="257"/>
      <c r="D648" s="257" t="s">
        <v>928</v>
      </c>
      <c r="E648" s="257" t="s">
        <v>929</v>
      </c>
    </row>
    <row r="649" spans="1:5" x14ac:dyDescent="0.25">
      <c r="A649" s="257"/>
      <c r="B649" s="257"/>
      <c r="D649" s="257" t="s">
        <v>930</v>
      </c>
      <c r="E649" s="257" t="s">
        <v>931</v>
      </c>
    </row>
    <row r="650" spans="1:5" x14ac:dyDescent="0.25">
      <c r="A650" s="257"/>
      <c r="B650" s="257"/>
      <c r="D650" s="257" t="s">
        <v>600</v>
      </c>
      <c r="E650" s="257">
        <v>0</v>
      </c>
    </row>
    <row r="651" spans="1:5" x14ac:dyDescent="0.25">
      <c r="A651" s="257"/>
      <c r="B651" s="257"/>
      <c r="D651" s="257" t="s">
        <v>601</v>
      </c>
      <c r="E651" s="257">
        <v>0</v>
      </c>
    </row>
    <row r="652" spans="1:5" x14ac:dyDescent="0.25">
      <c r="A652" s="257"/>
      <c r="B652" s="257"/>
      <c r="D652" s="257" t="s">
        <v>192</v>
      </c>
      <c r="E652" s="257">
        <v>0</v>
      </c>
    </row>
    <row r="653" spans="1:5" x14ac:dyDescent="0.25">
      <c r="A653" s="257"/>
      <c r="B653" s="257"/>
      <c r="D653" s="257" t="s">
        <v>193</v>
      </c>
      <c r="E653" s="257">
        <v>0</v>
      </c>
    </row>
    <row r="654" spans="1:5" x14ac:dyDescent="0.25">
      <c r="A654" s="257"/>
      <c r="B654" s="257"/>
      <c r="D654" s="257" t="s">
        <v>602</v>
      </c>
      <c r="E654" s="257">
        <v>0</v>
      </c>
    </row>
    <row r="655" spans="1:5" x14ac:dyDescent="0.25">
      <c r="A655" s="257"/>
      <c r="B655" s="257"/>
      <c r="D655" s="257" t="s">
        <v>603</v>
      </c>
      <c r="E655" s="257">
        <v>0</v>
      </c>
    </row>
    <row r="656" spans="1:5" x14ac:dyDescent="0.25">
      <c r="A656" s="257"/>
      <c r="B656" s="257"/>
      <c r="D656" s="257" t="s">
        <v>604</v>
      </c>
      <c r="E656" s="257">
        <v>0</v>
      </c>
    </row>
    <row r="657" spans="1:5" x14ac:dyDescent="0.25">
      <c r="A657" s="257"/>
      <c r="B657" s="257"/>
      <c r="D657" s="257" t="s">
        <v>605</v>
      </c>
      <c r="E657" s="257">
        <v>0</v>
      </c>
    </row>
    <row r="658" spans="1:5" x14ac:dyDescent="0.25">
      <c r="A658" s="257"/>
      <c r="B658" s="257"/>
      <c r="D658" s="257" t="s">
        <v>194</v>
      </c>
      <c r="E658" s="257">
        <v>0</v>
      </c>
    </row>
    <row r="659" spans="1:5" x14ac:dyDescent="0.25">
      <c r="A659" s="257"/>
      <c r="B659" s="257"/>
      <c r="D659" s="257" t="s">
        <v>606</v>
      </c>
      <c r="E659" s="257">
        <v>0</v>
      </c>
    </row>
    <row r="660" spans="1:5" x14ac:dyDescent="0.25">
      <c r="A660" s="257"/>
      <c r="B660" s="257"/>
      <c r="D660" s="257" t="s">
        <v>1166</v>
      </c>
      <c r="E660" s="257">
        <v>0</v>
      </c>
    </row>
    <row r="661" spans="1:5" x14ac:dyDescent="0.25">
      <c r="A661" s="257"/>
      <c r="B661" s="257"/>
      <c r="D661" s="257" t="s">
        <v>1098</v>
      </c>
      <c r="E661" s="257">
        <v>0</v>
      </c>
    </row>
    <row r="662" spans="1:5" x14ac:dyDescent="0.25">
      <c r="A662" s="257"/>
      <c r="B662" s="257"/>
      <c r="D662" s="257" t="s">
        <v>1167</v>
      </c>
      <c r="E662" s="257">
        <v>0</v>
      </c>
    </row>
    <row r="663" spans="1:5" x14ac:dyDescent="0.25">
      <c r="A663" s="257"/>
      <c r="B663" s="257"/>
      <c r="D663" s="257" t="s">
        <v>1168</v>
      </c>
      <c r="E663" s="257">
        <v>0</v>
      </c>
    </row>
    <row r="664" spans="1:5" x14ac:dyDescent="0.25">
      <c r="A664" s="257"/>
      <c r="B664" s="257"/>
      <c r="D664" s="257" t="s">
        <v>195</v>
      </c>
      <c r="E664" s="257">
        <v>0</v>
      </c>
    </row>
    <row r="665" spans="1:5" x14ac:dyDescent="0.25">
      <c r="A665" s="257"/>
      <c r="B665" s="257"/>
      <c r="D665" s="257" t="s">
        <v>196</v>
      </c>
      <c r="E665" s="257">
        <v>0</v>
      </c>
    </row>
    <row r="666" spans="1:5" x14ac:dyDescent="0.25">
      <c r="A666" s="257"/>
      <c r="B666" s="257"/>
      <c r="D666" s="257" t="s">
        <v>197</v>
      </c>
      <c r="E666" s="257">
        <v>0</v>
      </c>
    </row>
    <row r="667" spans="1:5" x14ac:dyDescent="0.25">
      <c r="A667" s="257"/>
      <c r="B667" s="257"/>
      <c r="D667" s="257" t="s">
        <v>198</v>
      </c>
      <c r="E667" s="257">
        <v>0</v>
      </c>
    </row>
    <row r="668" spans="1:5" x14ac:dyDescent="0.25">
      <c r="A668" s="257"/>
      <c r="B668" s="257"/>
      <c r="D668" s="257" t="s">
        <v>607</v>
      </c>
      <c r="E668" s="257">
        <v>0</v>
      </c>
    </row>
    <row r="669" spans="1:5" x14ac:dyDescent="0.25">
      <c r="A669" s="257"/>
      <c r="B669" s="257"/>
      <c r="D669" s="257" t="s">
        <v>608</v>
      </c>
      <c r="E669" s="257">
        <v>0</v>
      </c>
    </row>
    <row r="670" spans="1:5" x14ac:dyDescent="0.25">
      <c r="A670" s="257"/>
      <c r="B670" s="257"/>
      <c r="D670" s="257"/>
      <c r="E670" s="257"/>
    </row>
    <row r="671" spans="1:5" x14ac:dyDescent="0.25">
      <c r="A671" s="257"/>
      <c r="B671" s="257"/>
      <c r="D671" s="257" t="s">
        <v>893</v>
      </c>
      <c r="E671" s="257"/>
    </row>
    <row r="672" spans="1:5" x14ac:dyDescent="0.25">
      <c r="A672" s="257"/>
      <c r="B672" s="257"/>
      <c r="D672" s="257" t="s">
        <v>928</v>
      </c>
      <c r="E672" s="257" t="s">
        <v>929</v>
      </c>
    </row>
    <row r="673" spans="1:5" x14ac:dyDescent="0.25">
      <c r="A673" s="257"/>
      <c r="B673" s="257"/>
      <c r="C673" s="254"/>
      <c r="D673" s="257" t="s">
        <v>930</v>
      </c>
      <c r="E673" s="257" t="s">
        <v>931</v>
      </c>
    </row>
    <row r="674" spans="1:5" x14ac:dyDescent="0.25">
      <c r="A674" s="257"/>
      <c r="B674" s="257"/>
      <c r="C674" s="254"/>
      <c r="D674" s="257" t="s">
        <v>1106</v>
      </c>
      <c r="E674" s="257">
        <v>0</v>
      </c>
    </row>
    <row r="675" spans="1:5" x14ac:dyDescent="0.25">
      <c r="A675" s="257"/>
      <c r="B675" s="257"/>
      <c r="C675" s="254"/>
      <c r="D675" s="257" t="s">
        <v>200</v>
      </c>
      <c r="E675" s="257">
        <v>0</v>
      </c>
    </row>
    <row r="676" spans="1:5" x14ac:dyDescent="0.25">
      <c r="A676" s="257"/>
      <c r="B676" s="257"/>
      <c r="C676" s="254"/>
      <c r="D676" s="257" t="s">
        <v>609</v>
      </c>
      <c r="E676" s="257">
        <v>0</v>
      </c>
    </row>
    <row r="677" spans="1:5" x14ac:dyDescent="0.25">
      <c r="A677" s="257"/>
      <c r="B677" s="257"/>
      <c r="C677" s="254"/>
      <c r="D677" s="257" t="s">
        <v>1108</v>
      </c>
      <c r="E677" s="257">
        <v>0</v>
      </c>
    </row>
    <row r="678" spans="1:5" x14ac:dyDescent="0.25">
      <c r="A678" s="257"/>
      <c r="B678" s="257"/>
      <c r="C678" s="254"/>
      <c r="D678" s="257" t="s">
        <v>201</v>
      </c>
      <c r="E678" s="257">
        <v>0</v>
      </c>
    </row>
    <row r="679" spans="1:5" x14ac:dyDescent="0.25">
      <c r="A679" s="257" t="s">
        <v>742</v>
      </c>
      <c r="B679" s="257"/>
      <c r="C679" s="254"/>
      <c r="D679" s="257" t="s">
        <v>610</v>
      </c>
      <c r="E679" s="257">
        <v>0</v>
      </c>
    </row>
    <row r="680" spans="1:5" x14ac:dyDescent="0.25">
      <c r="A680" s="257" t="s">
        <v>928</v>
      </c>
      <c r="B680" s="257" t="s">
        <v>929</v>
      </c>
      <c r="C680" s="254"/>
      <c r="D680" s="257" t="s">
        <v>202</v>
      </c>
      <c r="E680" s="257">
        <v>0</v>
      </c>
    </row>
    <row r="681" spans="1:5" x14ac:dyDescent="0.25">
      <c r="A681" s="257" t="s">
        <v>930</v>
      </c>
      <c r="B681" s="257" t="s">
        <v>931</v>
      </c>
      <c r="C681" s="254"/>
      <c r="D681" s="257" t="s">
        <v>203</v>
      </c>
      <c r="E681" s="257">
        <v>0</v>
      </c>
    </row>
    <row r="682" spans="1:5" x14ac:dyDescent="0.25">
      <c r="A682" s="257" t="s">
        <v>466</v>
      </c>
      <c r="B682" s="257">
        <v>0</v>
      </c>
      <c r="C682" s="254"/>
      <c r="D682" s="257" t="s">
        <v>204</v>
      </c>
      <c r="E682" s="257">
        <v>0</v>
      </c>
    </row>
    <row r="683" spans="1:5" x14ac:dyDescent="0.25">
      <c r="A683" s="257" t="s">
        <v>467</v>
      </c>
      <c r="B683" s="257">
        <v>0</v>
      </c>
      <c r="C683" s="254"/>
      <c r="D683" s="257" t="s">
        <v>1169</v>
      </c>
      <c r="E683" s="257">
        <v>0</v>
      </c>
    </row>
    <row r="684" spans="1:5" x14ac:dyDescent="0.25">
      <c r="A684" s="257" t="s">
        <v>540</v>
      </c>
      <c r="B684" s="257">
        <v>0</v>
      </c>
      <c r="C684" s="254"/>
      <c r="D684" s="257" t="s">
        <v>1109</v>
      </c>
      <c r="E684" s="257">
        <v>0</v>
      </c>
    </row>
    <row r="685" spans="1:5" x14ac:dyDescent="0.25">
      <c r="A685" s="257" t="s">
        <v>541</v>
      </c>
      <c r="B685" s="257">
        <v>0</v>
      </c>
      <c r="C685" s="254"/>
      <c r="D685" s="257" t="s">
        <v>1170</v>
      </c>
      <c r="E685" s="257">
        <v>0</v>
      </c>
    </row>
    <row r="686" spans="1:5" x14ac:dyDescent="0.25">
      <c r="A686" s="257" t="s">
        <v>542</v>
      </c>
      <c r="B686" s="257">
        <v>0</v>
      </c>
      <c r="C686" s="254"/>
      <c r="D686" s="257" t="s">
        <v>1171</v>
      </c>
      <c r="E686" s="257">
        <v>0</v>
      </c>
    </row>
    <row r="687" spans="1:5" x14ac:dyDescent="0.25">
      <c r="A687" s="257" t="s">
        <v>543</v>
      </c>
      <c r="B687" s="257">
        <v>0</v>
      </c>
      <c r="C687" s="254"/>
      <c r="D687" s="257" t="s">
        <v>1172</v>
      </c>
      <c r="E687" s="257">
        <v>0</v>
      </c>
    </row>
    <row r="688" spans="1:5" x14ac:dyDescent="0.25">
      <c r="A688" s="257" t="s">
        <v>468</v>
      </c>
      <c r="B688" s="257">
        <v>0</v>
      </c>
      <c r="C688" s="254"/>
      <c r="D688" s="257" t="s">
        <v>1110</v>
      </c>
      <c r="E688" s="257">
        <v>0</v>
      </c>
    </row>
    <row r="689" spans="1:5" x14ac:dyDescent="0.25">
      <c r="A689" s="257" t="s">
        <v>469</v>
      </c>
      <c r="B689" s="257">
        <v>0</v>
      </c>
      <c r="C689" s="254"/>
      <c r="D689" s="257" t="s">
        <v>1173</v>
      </c>
      <c r="E689" s="257">
        <v>0</v>
      </c>
    </row>
    <row r="690" spans="1:5" x14ac:dyDescent="0.25">
      <c r="A690" s="257" t="s">
        <v>544</v>
      </c>
      <c r="B690" s="257">
        <v>0</v>
      </c>
      <c r="C690" s="254"/>
      <c r="D690" s="257" t="s">
        <v>1174</v>
      </c>
      <c r="E690" s="257">
        <v>0</v>
      </c>
    </row>
    <row r="691" spans="1:5" x14ac:dyDescent="0.25">
      <c r="A691" s="257" t="s">
        <v>545</v>
      </c>
      <c r="B691" s="257">
        <v>0</v>
      </c>
      <c r="C691" s="254"/>
      <c r="D691" s="257" t="s">
        <v>894</v>
      </c>
      <c r="E691" s="257"/>
    </row>
    <row r="692" spans="1:5" x14ac:dyDescent="0.25">
      <c r="A692" s="257" t="s">
        <v>546</v>
      </c>
      <c r="B692" s="257">
        <v>0</v>
      </c>
      <c r="C692" s="254"/>
      <c r="D692" s="257" t="s">
        <v>928</v>
      </c>
      <c r="E692" s="257" t="s">
        <v>929</v>
      </c>
    </row>
    <row r="693" spans="1:5" x14ac:dyDescent="0.25">
      <c r="A693" s="257" t="s">
        <v>547</v>
      </c>
      <c r="B693" s="257">
        <v>0</v>
      </c>
      <c r="C693" s="254"/>
      <c r="D693" s="257" t="s">
        <v>930</v>
      </c>
      <c r="E693" s="257" t="s">
        <v>931</v>
      </c>
    </row>
    <row r="694" spans="1:5" x14ac:dyDescent="0.25">
      <c r="A694" s="257" t="s">
        <v>762</v>
      </c>
      <c r="B694" s="257"/>
      <c r="C694" s="254"/>
      <c r="D694" s="257" t="s">
        <v>600</v>
      </c>
      <c r="E694" s="257">
        <v>0</v>
      </c>
    </row>
    <row r="695" spans="1:5" x14ac:dyDescent="0.25">
      <c r="A695" s="257" t="s">
        <v>928</v>
      </c>
      <c r="B695" s="257" t="s">
        <v>929</v>
      </c>
      <c r="C695" s="254"/>
      <c r="D695" s="257" t="s">
        <v>601</v>
      </c>
      <c r="E695" s="257">
        <v>0</v>
      </c>
    </row>
    <row r="696" spans="1:5" x14ac:dyDescent="0.25">
      <c r="A696" s="257" t="s">
        <v>930</v>
      </c>
      <c r="B696" s="257" t="s">
        <v>931</v>
      </c>
      <c r="C696" s="254"/>
      <c r="D696" s="257" t="s">
        <v>192</v>
      </c>
      <c r="E696" s="257">
        <v>0</v>
      </c>
    </row>
    <row r="697" spans="1:5" x14ac:dyDescent="0.25">
      <c r="A697" s="257" t="s">
        <v>548</v>
      </c>
      <c r="B697" s="257">
        <v>13.990016000000001</v>
      </c>
      <c r="C697" s="254"/>
      <c r="D697" s="257" t="s">
        <v>193</v>
      </c>
      <c r="E697" s="257">
        <v>0</v>
      </c>
    </row>
    <row r="698" spans="1:5" x14ac:dyDescent="0.25">
      <c r="A698" s="257" t="s">
        <v>549</v>
      </c>
      <c r="B698" s="257">
        <v>0</v>
      </c>
      <c r="C698" s="254"/>
      <c r="D698" s="257" t="s">
        <v>602</v>
      </c>
      <c r="E698" s="257">
        <v>0</v>
      </c>
    </row>
    <row r="699" spans="1:5" x14ac:dyDescent="0.25">
      <c r="A699" s="257" t="s">
        <v>550</v>
      </c>
      <c r="B699" s="257">
        <v>10.4301844</v>
      </c>
      <c r="C699" s="254"/>
      <c r="D699" s="257" t="s">
        <v>603</v>
      </c>
      <c r="E699" s="257">
        <v>0</v>
      </c>
    </row>
    <row r="700" spans="1:5" x14ac:dyDescent="0.25">
      <c r="A700" s="257" t="s">
        <v>551</v>
      </c>
      <c r="B700" s="257">
        <v>0</v>
      </c>
      <c r="C700" s="254"/>
      <c r="D700" s="257" t="s">
        <v>604</v>
      </c>
      <c r="E700" s="257">
        <v>0</v>
      </c>
    </row>
    <row r="701" spans="1:5" x14ac:dyDescent="0.25">
      <c r="A701" s="257" t="s">
        <v>763</v>
      </c>
      <c r="B701" s="257"/>
      <c r="C701" s="254"/>
      <c r="D701" s="257" t="s">
        <v>605</v>
      </c>
      <c r="E701" s="257">
        <v>0</v>
      </c>
    </row>
    <row r="702" spans="1:5" x14ac:dyDescent="0.25">
      <c r="A702" s="257" t="s">
        <v>928</v>
      </c>
      <c r="B702" s="257" t="s">
        <v>929</v>
      </c>
      <c r="C702" s="254"/>
      <c r="D702" s="257" t="s">
        <v>194</v>
      </c>
      <c r="E702" s="257">
        <v>0</v>
      </c>
    </row>
    <row r="703" spans="1:5" x14ac:dyDescent="0.25">
      <c r="A703" s="257" t="s">
        <v>930</v>
      </c>
      <c r="B703" s="257" t="s">
        <v>931</v>
      </c>
      <c r="C703" s="254"/>
      <c r="D703" s="257" t="s">
        <v>606</v>
      </c>
      <c r="E703" s="257">
        <v>0</v>
      </c>
    </row>
    <row r="704" spans="1:5" x14ac:dyDescent="0.25">
      <c r="A704" s="257" t="s">
        <v>552</v>
      </c>
      <c r="B704" s="257">
        <v>29.6259163</v>
      </c>
      <c r="C704" s="254"/>
      <c r="D704" s="257" t="s">
        <v>1166</v>
      </c>
      <c r="E704" s="257">
        <v>0</v>
      </c>
    </row>
    <row r="705" spans="1:5" x14ac:dyDescent="0.25">
      <c r="A705" s="257" t="s">
        <v>553</v>
      </c>
      <c r="B705" s="257">
        <v>48.4258563</v>
      </c>
      <c r="C705" s="254"/>
      <c r="D705" s="257" t="s">
        <v>1098</v>
      </c>
      <c r="E705" s="257">
        <v>0</v>
      </c>
    </row>
    <row r="706" spans="1:5" x14ac:dyDescent="0.25">
      <c r="A706" s="257" t="s">
        <v>8</v>
      </c>
      <c r="B706" s="257">
        <v>0</v>
      </c>
      <c r="C706" s="254"/>
      <c r="D706" s="257" t="s">
        <v>1167</v>
      </c>
      <c r="E706" s="257">
        <v>0</v>
      </c>
    </row>
    <row r="707" spans="1:5" x14ac:dyDescent="0.25">
      <c r="A707" s="257" t="s">
        <v>9</v>
      </c>
      <c r="B707" s="257">
        <v>0</v>
      </c>
      <c r="C707" s="254"/>
      <c r="D707" s="257" t="s">
        <v>1168</v>
      </c>
      <c r="E707" s="257">
        <v>0</v>
      </c>
    </row>
    <row r="708" spans="1:5" x14ac:dyDescent="0.25">
      <c r="A708" s="257" t="s">
        <v>10</v>
      </c>
      <c r="B708" s="257">
        <v>0</v>
      </c>
      <c r="C708" s="254"/>
      <c r="D708" s="257" t="s">
        <v>205</v>
      </c>
      <c r="E708" s="257">
        <v>0</v>
      </c>
    </row>
    <row r="709" spans="1:5" x14ac:dyDescent="0.25">
      <c r="A709" s="257" t="s">
        <v>11</v>
      </c>
      <c r="B709" s="257">
        <v>0</v>
      </c>
      <c r="C709" s="254"/>
      <c r="D709" s="257" t="s">
        <v>206</v>
      </c>
      <c r="E709" s="257">
        <v>0</v>
      </c>
    </row>
    <row r="710" spans="1:5" x14ac:dyDescent="0.25">
      <c r="A710" s="257" t="s">
        <v>12</v>
      </c>
      <c r="B710" s="257">
        <v>0</v>
      </c>
      <c r="C710" s="254"/>
      <c r="D710" s="257" t="s">
        <v>207</v>
      </c>
      <c r="E710" s="257">
        <v>0</v>
      </c>
    </row>
    <row r="711" spans="1:5" x14ac:dyDescent="0.25">
      <c r="A711" s="257" t="s">
        <v>13</v>
      </c>
      <c r="B711" s="257">
        <v>0</v>
      </c>
      <c r="C711" s="254"/>
      <c r="D711" s="257" t="s">
        <v>198</v>
      </c>
      <c r="E711" s="257">
        <v>0</v>
      </c>
    </row>
    <row r="712" spans="1:5" x14ac:dyDescent="0.25">
      <c r="A712" s="257" t="s">
        <v>945</v>
      </c>
      <c r="B712" s="257">
        <v>1.4298299999999999</v>
      </c>
      <c r="C712" s="254"/>
      <c r="D712" s="257" t="s">
        <v>607</v>
      </c>
      <c r="E712" s="257">
        <v>0</v>
      </c>
    </row>
    <row r="713" spans="1:5" x14ac:dyDescent="0.25">
      <c r="A713" s="257" t="s">
        <v>456</v>
      </c>
      <c r="B713" s="257">
        <v>10.4762691</v>
      </c>
      <c r="C713" s="254"/>
      <c r="D713" s="257" t="s">
        <v>608</v>
      </c>
      <c r="E713" s="257">
        <v>0</v>
      </c>
    </row>
    <row r="714" spans="1:5" x14ac:dyDescent="0.25">
      <c r="A714" s="257" t="s">
        <v>457</v>
      </c>
      <c r="B714" s="257">
        <v>1.5953268700000001</v>
      </c>
      <c r="C714" s="254"/>
      <c r="D714" s="257"/>
      <c r="E714" s="257"/>
    </row>
    <row r="715" spans="1:5" x14ac:dyDescent="0.25">
      <c r="A715" s="257" t="s">
        <v>15</v>
      </c>
      <c r="B715" s="257">
        <v>0.58212900499999998</v>
      </c>
      <c r="C715" s="254"/>
      <c r="D715" s="257" t="s">
        <v>895</v>
      </c>
      <c r="E715" s="257"/>
    </row>
    <row r="716" spans="1:5" x14ac:dyDescent="0.25">
      <c r="A716" s="257"/>
      <c r="B716" s="257"/>
      <c r="C716" s="254"/>
      <c r="D716" s="257" t="s">
        <v>928</v>
      </c>
      <c r="E716" s="257" t="s">
        <v>929</v>
      </c>
    </row>
    <row r="717" spans="1:5" x14ac:dyDescent="0.25">
      <c r="A717" s="257"/>
      <c r="B717" s="257"/>
      <c r="C717" s="254"/>
      <c r="D717" s="257" t="s">
        <v>930</v>
      </c>
      <c r="E717" s="257" t="s">
        <v>931</v>
      </c>
    </row>
    <row r="718" spans="1:5" x14ac:dyDescent="0.25">
      <c r="A718" s="257"/>
      <c r="B718" s="257"/>
      <c r="C718" s="254"/>
      <c r="D718" s="257" t="s">
        <v>1106</v>
      </c>
      <c r="E718" s="257">
        <v>0</v>
      </c>
    </row>
    <row r="719" spans="1:5" x14ac:dyDescent="0.25">
      <c r="A719" s="257"/>
      <c r="B719" s="257"/>
      <c r="C719" s="254"/>
      <c r="D719" s="257" t="s">
        <v>200</v>
      </c>
      <c r="E719" s="257">
        <v>0</v>
      </c>
    </row>
    <row r="720" spans="1:5" x14ac:dyDescent="0.25">
      <c r="A720" s="257"/>
      <c r="B720" s="257"/>
      <c r="C720" s="254"/>
      <c r="D720" s="257" t="s">
        <v>609</v>
      </c>
      <c r="E720" s="257">
        <v>0</v>
      </c>
    </row>
    <row r="721" spans="1:5" x14ac:dyDescent="0.25">
      <c r="A721" s="257"/>
      <c r="B721" s="257"/>
      <c r="C721" s="254"/>
      <c r="D721" s="257" t="s">
        <v>1108</v>
      </c>
      <c r="E721" s="257">
        <v>0</v>
      </c>
    </row>
    <row r="722" spans="1:5" x14ac:dyDescent="0.25">
      <c r="A722" s="257"/>
      <c r="B722" s="257"/>
      <c r="C722" s="254"/>
      <c r="D722" s="257" t="s">
        <v>201</v>
      </c>
      <c r="E722" s="257">
        <v>0</v>
      </c>
    </row>
    <row r="723" spans="1:5" x14ac:dyDescent="0.25">
      <c r="A723" s="257"/>
      <c r="B723" s="257"/>
      <c r="C723" s="254"/>
      <c r="D723" s="257" t="s">
        <v>610</v>
      </c>
      <c r="E723" s="257">
        <v>0</v>
      </c>
    </row>
    <row r="724" spans="1:5" x14ac:dyDescent="0.25">
      <c r="A724" s="257"/>
      <c r="B724" s="257"/>
      <c r="C724" s="254"/>
      <c r="D724" s="257" t="s">
        <v>208</v>
      </c>
      <c r="E724" s="257">
        <v>0</v>
      </c>
    </row>
    <row r="725" spans="1:5" x14ac:dyDescent="0.25">
      <c r="A725" s="257"/>
      <c r="B725" s="257"/>
      <c r="C725" s="254"/>
      <c r="D725" s="257" t="s">
        <v>209</v>
      </c>
      <c r="E725" s="257">
        <v>0</v>
      </c>
    </row>
    <row r="726" spans="1:5" x14ac:dyDescent="0.25">
      <c r="A726" s="257"/>
      <c r="B726" s="257"/>
      <c r="C726" s="254"/>
      <c r="D726" s="257" t="s">
        <v>210</v>
      </c>
      <c r="E726" s="257">
        <v>0</v>
      </c>
    </row>
    <row r="727" spans="1:5" x14ac:dyDescent="0.25">
      <c r="A727" s="257"/>
      <c r="B727" s="257"/>
      <c r="C727" s="254"/>
      <c r="D727" s="257" t="s">
        <v>1169</v>
      </c>
      <c r="E727" s="257">
        <v>0</v>
      </c>
    </row>
    <row r="728" spans="1:5" x14ac:dyDescent="0.25">
      <c r="A728" s="257"/>
      <c r="B728" s="257"/>
      <c r="C728" s="254"/>
      <c r="D728" s="257" t="s">
        <v>1109</v>
      </c>
      <c r="E728" s="257">
        <v>0</v>
      </c>
    </row>
    <row r="729" spans="1:5" x14ac:dyDescent="0.25">
      <c r="A729" s="257" t="s">
        <v>743</v>
      </c>
      <c r="B729" s="257"/>
      <c r="C729" s="254"/>
      <c r="D729" s="257" t="s">
        <v>1170</v>
      </c>
      <c r="E729" s="257">
        <v>0</v>
      </c>
    </row>
    <row r="730" spans="1:5" x14ac:dyDescent="0.25">
      <c r="A730" s="257" t="s">
        <v>928</v>
      </c>
      <c r="B730" s="257" t="s">
        <v>929</v>
      </c>
      <c r="C730" s="254"/>
      <c r="D730" s="257" t="s">
        <v>1171</v>
      </c>
      <c r="E730" s="257">
        <v>0</v>
      </c>
    </row>
    <row r="731" spans="1:5" x14ac:dyDescent="0.25">
      <c r="A731" s="257" t="s">
        <v>930</v>
      </c>
      <c r="B731" s="257" t="s">
        <v>931</v>
      </c>
      <c r="C731" s="254"/>
      <c r="D731" s="257" t="s">
        <v>1172</v>
      </c>
      <c r="E731" s="257">
        <v>0</v>
      </c>
    </row>
    <row r="732" spans="1:5" x14ac:dyDescent="0.25">
      <c r="A732" s="257" t="s">
        <v>110</v>
      </c>
      <c r="B732" s="257">
        <v>0</v>
      </c>
      <c r="C732" s="254"/>
      <c r="D732" s="257" t="s">
        <v>1110</v>
      </c>
      <c r="E732" s="257">
        <v>0</v>
      </c>
    </row>
    <row r="733" spans="1:5" x14ac:dyDescent="0.25">
      <c r="A733" s="257"/>
      <c r="B733" s="257"/>
      <c r="C733" s="254"/>
      <c r="D733" s="257" t="s">
        <v>1173</v>
      </c>
      <c r="E733" s="257">
        <v>0</v>
      </c>
    </row>
    <row r="734" spans="1:5" x14ac:dyDescent="0.25">
      <c r="A734" s="257"/>
      <c r="B734" s="257"/>
      <c r="C734" s="254"/>
      <c r="D734" s="257" t="s">
        <v>1174</v>
      </c>
      <c r="E734" s="257">
        <v>0</v>
      </c>
    </row>
    <row r="735" spans="1:5" x14ac:dyDescent="0.25">
      <c r="A735" s="257"/>
      <c r="B735" s="257"/>
      <c r="C735" s="254"/>
      <c r="D735" s="257" t="s">
        <v>896</v>
      </c>
      <c r="E735" s="257"/>
    </row>
    <row r="736" spans="1:5" x14ac:dyDescent="0.25">
      <c r="A736" s="257"/>
      <c r="B736" s="257"/>
      <c r="C736" s="254"/>
      <c r="D736" s="257" t="s">
        <v>928</v>
      </c>
      <c r="E736" s="257" t="s">
        <v>929</v>
      </c>
    </row>
    <row r="737" spans="1:5" x14ac:dyDescent="0.25">
      <c r="A737" s="257" t="s">
        <v>744</v>
      </c>
      <c r="B737" s="257"/>
      <c r="C737" s="254"/>
      <c r="D737" s="257" t="s">
        <v>930</v>
      </c>
      <c r="E737" s="257" t="s">
        <v>931</v>
      </c>
    </row>
    <row r="738" spans="1:5" x14ac:dyDescent="0.25">
      <c r="A738" s="257" t="s">
        <v>928</v>
      </c>
      <c r="B738" s="257" t="s">
        <v>929</v>
      </c>
      <c r="C738" s="254"/>
      <c r="D738" s="257" t="s">
        <v>600</v>
      </c>
      <c r="E738" s="257">
        <v>-6.0509691000000003E-3</v>
      </c>
    </row>
    <row r="739" spans="1:5" x14ac:dyDescent="0.25">
      <c r="A739" s="257" t="s">
        <v>930</v>
      </c>
      <c r="B739" s="257" t="s">
        <v>931</v>
      </c>
      <c r="C739" s="254"/>
      <c r="D739" s="257" t="s">
        <v>601</v>
      </c>
      <c r="E739" s="257">
        <v>-9.5540976E-2</v>
      </c>
    </row>
    <row r="740" spans="1:5" x14ac:dyDescent="0.25">
      <c r="A740" s="257" t="s">
        <v>456</v>
      </c>
      <c r="B740" s="257">
        <v>5.0373923200000004</v>
      </c>
      <c r="C740" s="254"/>
      <c r="D740" s="257" t="s">
        <v>192</v>
      </c>
      <c r="E740" s="257">
        <v>0</v>
      </c>
    </row>
    <row r="741" spans="1:5" x14ac:dyDescent="0.25">
      <c r="A741" s="257" t="s">
        <v>457</v>
      </c>
      <c r="B741" s="257">
        <v>7.1055160300000004</v>
      </c>
      <c r="C741" s="254"/>
      <c r="D741" s="257" t="s">
        <v>193</v>
      </c>
      <c r="E741" s="257">
        <v>0</v>
      </c>
    </row>
    <row r="742" spans="1:5" x14ac:dyDescent="0.25">
      <c r="A742" s="257"/>
      <c r="B742" s="257"/>
      <c r="C742" s="254"/>
      <c r="D742" s="257" t="s">
        <v>602</v>
      </c>
      <c r="E742" s="257">
        <v>0</v>
      </c>
    </row>
    <row r="743" spans="1:5" x14ac:dyDescent="0.25">
      <c r="A743" s="257"/>
      <c r="B743" s="257"/>
      <c r="C743" s="254"/>
      <c r="D743" s="257" t="s">
        <v>603</v>
      </c>
      <c r="E743" s="257">
        <v>0</v>
      </c>
    </row>
    <row r="744" spans="1:5" x14ac:dyDescent="0.25">
      <c r="A744" s="257"/>
      <c r="B744" s="257"/>
      <c r="C744" s="254"/>
      <c r="D744" s="257" t="s">
        <v>604</v>
      </c>
      <c r="E744" s="257">
        <v>0</v>
      </c>
    </row>
    <row r="745" spans="1:5" x14ac:dyDescent="0.25">
      <c r="A745" s="257"/>
      <c r="B745" s="257"/>
      <c r="C745" s="254"/>
      <c r="D745" s="257" t="s">
        <v>605</v>
      </c>
      <c r="E745" s="257">
        <v>0</v>
      </c>
    </row>
    <row r="746" spans="1:5" x14ac:dyDescent="0.25">
      <c r="A746" s="257"/>
      <c r="B746" s="257"/>
      <c r="C746" s="254"/>
      <c r="D746" s="257" t="s">
        <v>194</v>
      </c>
      <c r="E746" s="257">
        <v>0</v>
      </c>
    </row>
    <row r="747" spans="1:5" x14ac:dyDescent="0.25">
      <c r="A747" s="257"/>
      <c r="B747" s="257"/>
      <c r="C747" s="254"/>
      <c r="D747" s="257" t="s">
        <v>606</v>
      </c>
      <c r="E747" s="257">
        <v>0</v>
      </c>
    </row>
    <row r="748" spans="1:5" x14ac:dyDescent="0.25">
      <c r="A748" s="257"/>
      <c r="B748" s="257"/>
      <c r="C748" s="254"/>
      <c r="D748" s="257" t="s">
        <v>1166</v>
      </c>
      <c r="E748" s="257">
        <v>0</v>
      </c>
    </row>
    <row r="749" spans="1:5" x14ac:dyDescent="0.25">
      <c r="A749" s="257" t="s">
        <v>745</v>
      </c>
      <c r="B749" s="257"/>
      <c r="C749" s="254"/>
      <c r="D749" s="257" t="s">
        <v>1098</v>
      </c>
      <c r="E749" s="257">
        <v>0</v>
      </c>
    </row>
    <row r="750" spans="1:5" x14ac:dyDescent="0.25">
      <c r="A750" s="257" t="s">
        <v>928</v>
      </c>
      <c r="B750" s="257" t="s">
        <v>929</v>
      </c>
      <c r="C750" s="254"/>
      <c r="D750" s="257" t="s">
        <v>1167</v>
      </c>
      <c r="E750" s="257">
        <v>0</v>
      </c>
    </row>
    <row r="751" spans="1:5" x14ac:dyDescent="0.25">
      <c r="A751" s="257" t="s">
        <v>930</v>
      </c>
      <c r="B751" s="257" t="s">
        <v>931</v>
      </c>
      <c r="C751" s="254"/>
      <c r="D751" s="257" t="s">
        <v>1168</v>
      </c>
      <c r="E751" s="257">
        <v>0</v>
      </c>
    </row>
    <row r="752" spans="1:5" x14ac:dyDescent="0.25">
      <c r="A752" s="257" t="s">
        <v>110</v>
      </c>
      <c r="B752" s="257">
        <v>0</v>
      </c>
      <c r="C752" s="254"/>
      <c r="D752" s="257" t="s">
        <v>1181</v>
      </c>
      <c r="E752" s="257">
        <v>-0.11679872500000001</v>
      </c>
    </row>
    <row r="753" spans="1:5" x14ac:dyDescent="0.25">
      <c r="A753" s="257"/>
      <c r="B753" s="257"/>
      <c r="C753" s="254"/>
      <c r="D753" s="257" t="s">
        <v>211</v>
      </c>
      <c r="E753" s="257">
        <v>0</v>
      </c>
    </row>
    <row r="754" spans="1:5" x14ac:dyDescent="0.25">
      <c r="A754" s="257"/>
      <c r="B754" s="257"/>
      <c r="C754" s="254"/>
      <c r="D754" s="257" t="s">
        <v>212</v>
      </c>
      <c r="E754" s="257">
        <v>0</v>
      </c>
    </row>
    <row r="755" spans="1:5" x14ac:dyDescent="0.25">
      <c r="A755" s="257"/>
      <c r="B755" s="257"/>
      <c r="C755" s="254"/>
      <c r="D755" s="257" t="s">
        <v>213</v>
      </c>
      <c r="E755" s="257">
        <v>0</v>
      </c>
    </row>
    <row r="756" spans="1:5" x14ac:dyDescent="0.25">
      <c r="A756" s="257" t="s">
        <v>746</v>
      </c>
      <c r="B756" s="257"/>
      <c r="C756" s="254"/>
      <c r="D756" s="257" t="s">
        <v>198</v>
      </c>
      <c r="E756" s="257">
        <v>0</v>
      </c>
    </row>
    <row r="757" spans="1:5" x14ac:dyDescent="0.25">
      <c r="A757" s="257" t="s">
        <v>928</v>
      </c>
      <c r="B757" s="257" t="s">
        <v>929</v>
      </c>
      <c r="C757" s="254"/>
      <c r="D757" s="257" t="s">
        <v>607</v>
      </c>
      <c r="E757" s="257">
        <v>0</v>
      </c>
    </row>
    <row r="758" spans="1:5" x14ac:dyDescent="0.25">
      <c r="A758" s="257" t="s">
        <v>930</v>
      </c>
      <c r="B758" s="257" t="s">
        <v>931</v>
      </c>
      <c r="C758" s="254"/>
      <c r="D758" s="257" t="s">
        <v>608</v>
      </c>
      <c r="E758" s="257">
        <v>0</v>
      </c>
    </row>
    <row r="759" spans="1:5" x14ac:dyDescent="0.25">
      <c r="A759" s="257" t="s">
        <v>110</v>
      </c>
      <c r="B759" s="257">
        <v>0</v>
      </c>
      <c r="C759" s="254"/>
      <c r="D759" s="257" t="s">
        <v>897</v>
      </c>
      <c r="E759" s="257"/>
    </row>
    <row r="760" spans="1:5" x14ac:dyDescent="0.25">
      <c r="A760" s="257" t="s">
        <v>174</v>
      </c>
      <c r="B760" s="257">
        <v>-1.5953268700000001</v>
      </c>
      <c r="C760" s="254"/>
      <c r="D760" s="257" t="s">
        <v>928</v>
      </c>
      <c r="E760" s="257" t="s">
        <v>929</v>
      </c>
    </row>
    <row r="761" spans="1:5" x14ac:dyDescent="0.25">
      <c r="A761" s="257" t="s">
        <v>143</v>
      </c>
      <c r="B761" s="257">
        <v>-1.5953268700000001</v>
      </c>
      <c r="C761" s="254"/>
      <c r="D761" s="257" t="s">
        <v>930</v>
      </c>
      <c r="E761" s="257" t="s">
        <v>931</v>
      </c>
    </row>
    <row r="762" spans="1:5" x14ac:dyDescent="0.25">
      <c r="A762" s="257" t="s">
        <v>175</v>
      </c>
      <c r="B762" s="257">
        <v>-7.1055160300000004</v>
      </c>
      <c r="C762" s="254"/>
      <c r="D762" s="257" t="s">
        <v>1106</v>
      </c>
      <c r="E762" s="257">
        <v>-1.51684258E-2</v>
      </c>
    </row>
    <row r="763" spans="1:5" x14ac:dyDescent="0.25">
      <c r="A763" s="257" t="s">
        <v>1002</v>
      </c>
      <c r="B763" s="257">
        <v>0</v>
      </c>
      <c r="C763" s="254"/>
      <c r="D763" s="257" t="s">
        <v>200</v>
      </c>
      <c r="E763" s="257">
        <v>-1.28617744E-2</v>
      </c>
    </row>
    <row r="764" spans="1:5" x14ac:dyDescent="0.25">
      <c r="A764" s="257" t="s">
        <v>1003</v>
      </c>
      <c r="B764" s="257">
        <v>0</v>
      </c>
      <c r="C764" s="254"/>
      <c r="D764" s="257" t="s">
        <v>609</v>
      </c>
      <c r="E764" s="257">
        <v>-2.0857199999999999E-2</v>
      </c>
    </row>
    <row r="765" spans="1:5" x14ac:dyDescent="0.25">
      <c r="A765" s="257" t="s">
        <v>177</v>
      </c>
      <c r="B765" s="257">
        <v>10.296169799999999</v>
      </c>
      <c r="C765" s="254"/>
      <c r="D765" s="257" t="s">
        <v>1108</v>
      </c>
      <c r="E765" s="257">
        <v>-1.95810499</v>
      </c>
    </row>
    <row r="766" spans="1:5" x14ac:dyDescent="0.25">
      <c r="A766" s="257"/>
      <c r="B766" s="257"/>
      <c r="C766" s="254"/>
      <c r="D766" s="257" t="s">
        <v>201</v>
      </c>
      <c r="E766" s="257">
        <v>-0.22167226300000001</v>
      </c>
    </row>
    <row r="767" spans="1:5" x14ac:dyDescent="0.25">
      <c r="A767" s="257"/>
      <c r="B767" s="257"/>
      <c r="C767" s="254"/>
      <c r="D767" s="257" t="s">
        <v>610</v>
      </c>
      <c r="E767" s="257">
        <v>-0.47045999999999999</v>
      </c>
    </row>
    <row r="768" spans="1:5" x14ac:dyDescent="0.25">
      <c r="A768" s="257"/>
      <c r="B768" s="257"/>
      <c r="C768" s="254"/>
      <c r="D768" s="257" t="s">
        <v>214</v>
      </c>
      <c r="E768" s="257">
        <v>0</v>
      </c>
    </row>
    <row r="769" spans="1:5" x14ac:dyDescent="0.25">
      <c r="A769" s="257"/>
      <c r="B769" s="257"/>
      <c r="C769" s="254"/>
      <c r="D769" s="257" t="s">
        <v>215</v>
      </c>
      <c r="E769" s="257">
        <v>0</v>
      </c>
    </row>
    <row r="770" spans="1:5" x14ac:dyDescent="0.25">
      <c r="A770" s="257"/>
      <c r="B770" s="257"/>
      <c r="C770" s="254"/>
      <c r="D770" s="257" t="s">
        <v>216</v>
      </c>
      <c r="E770" s="257">
        <v>0</v>
      </c>
    </row>
    <row r="771" spans="1:5" x14ac:dyDescent="0.25">
      <c r="A771" s="257"/>
      <c r="B771" s="257"/>
      <c r="C771" s="254"/>
      <c r="D771" s="257" t="s">
        <v>1169</v>
      </c>
      <c r="E771" s="257">
        <v>0</v>
      </c>
    </row>
    <row r="772" spans="1:5" x14ac:dyDescent="0.25">
      <c r="A772" s="257"/>
      <c r="B772" s="257"/>
      <c r="C772" s="254"/>
      <c r="D772" s="257" t="s">
        <v>1109</v>
      </c>
      <c r="E772" s="257">
        <v>-0.181965349</v>
      </c>
    </row>
    <row r="773" spans="1:5" x14ac:dyDescent="0.25">
      <c r="A773" s="257"/>
      <c r="B773" s="257"/>
      <c r="C773" s="254"/>
      <c r="D773" s="257" t="s">
        <v>1170</v>
      </c>
      <c r="E773" s="257">
        <v>0</v>
      </c>
    </row>
    <row r="774" spans="1:5" x14ac:dyDescent="0.25">
      <c r="A774" s="257"/>
      <c r="B774" s="257"/>
      <c r="C774" s="254"/>
      <c r="D774" s="257" t="s">
        <v>1171</v>
      </c>
      <c r="E774" s="257">
        <v>0</v>
      </c>
    </row>
    <row r="775" spans="1:5" x14ac:dyDescent="0.25">
      <c r="A775" s="257"/>
      <c r="B775" s="257"/>
      <c r="C775" s="254"/>
      <c r="D775" s="257" t="s">
        <v>1172</v>
      </c>
      <c r="E775" s="257">
        <v>0</v>
      </c>
    </row>
    <row r="776" spans="1:5" x14ac:dyDescent="0.25">
      <c r="A776" s="257"/>
      <c r="B776" s="257"/>
      <c r="C776" s="254"/>
      <c r="D776" s="257" t="s">
        <v>1110</v>
      </c>
      <c r="E776" s="257">
        <v>-0.22369747400000001</v>
      </c>
    </row>
    <row r="777" spans="1:5" x14ac:dyDescent="0.25">
      <c r="A777" s="257"/>
      <c r="B777" s="257"/>
      <c r="C777" s="254"/>
      <c r="D777" s="257" t="s">
        <v>1173</v>
      </c>
      <c r="E777" s="257">
        <v>0</v>
      </c>
    </row>
    <row r="778" spans="1:5" x14ac:dyDescent="0.25">
      <c r="A778" s="257"/>
      <c r="B778" s="257"/>
      <c r="C778" s="254"/>
      <c r="D778" s="257" t="s">
        <v>1174</v>
      </c>
      <c r="E778" s="257">
        <v>0</v>
      </c>
    </row>
    <row r="779" spans="1:5" x14ac:dyDescent="0.25">
      <c r="A779" s="257"/>
      <c r="B779" s="257"/>
      <c r="C779" s="254"/>
      <c r="D779" s="257" t="s">
        <v>1182</v>
      </c>
      <c r="E779" s="257">
        <v>-0.68496032900000003</v>
      </c>
    </row>
    <row r="780" spans="1:5" x14ac:dyDescent="0.25">
      <c r="A780" s="257"/>
      <c r="B780" s="257"/>
      <c r="C780" s="254"/>
      <c r="D780" s="257" t="s">
        <v>1183</v>
      </c>
      <c r="E780" s="257">
        <v>0</v>
      </c>
    </row>
    <row r="781" spans="1:5" x14ac:dyDescent="0.25">
      <c r="A781" s="257"/>
      <c r="B781" s="257"/>
      <c r="C781" s="254"/>
      <c r="D781" s="257" t="s">
        <v>898</v>
      </c>
      <c r="E781" s="257"/>
    </row>
    <row r="782" spans="1:5" x14ac:dyDescent="0.25">
      <c r="A782" s="257"/>
      <c r="B782" s="257"/>
      <c r="C782" s="254"/>
      <c r="D782" s="257" t="s">
        <v>928</v>
      </c>
      <c r="E782" s="257" t="s">
        <v>929</v>
      </c>
    </row>
    <row r="783" spans="1:5" x14ac:dyDescent="0.25">
      <c r="A783" s="257"/>
      <c r="B783" s="257"/>
      <c r="C783" s="254"/>
      <c r="D783" s="257" t="s">
        <v>930</v>
      </c>
      <c r="E783" s="257" t="s">
        <v>931</v>
      </c>
    </row>
    <row r="784" spans="1:5" x14ac:dyDescent="0.25">
      <c r="A784" s="257" t="s">
        <v>747</v>
      </c>
      <c r="B784" s="257"/>
      <c r="C784" s="254"/>
      <c r="D784" s="257" t="s">
        <v>600</v>
      </c>
      <c r="E784" s="257">
        <v>-2.4486903800000001E-2</v>
      </c>
    </row>
    <row r="785" spans="1:5" x14ac:dyDescent="0.25">
      <c r="A785" s="257" t="s">
        <v>928</v>
      </c>
      <c r="B785" s="257" t="s">
        <v>929</v>
      </c>
      <c r="C785" s="254"/>
      <c r="D785" s="257" t="s">
        <v>601</v>
      </c>
      <c r="E785" s="257">
        <v>-0.72785051700000003</v>
      </c>
    </row>
    <row r="786" spans="1:5" x14ac:dyDescent="0.25">
      <c r="A786" s="257" t="s">
        <v>930</v>
      </c>
      <c r="B786" s="257" t="s">
        <v>931</v>
      </c>
      <c r="C786" s="254"/>
      <c r="D786" s="257" t="s">
        <v>192</v>
      </c>
      <c r="E786" s="257">
        <v>0</v>
      </c>
    </row>
    <row r="787" spans="1:5" x14ac:dyDescent="0.25">
      <c r="A787" s="257" t="s">
        <v>110</v>
      </c>
      <c r="B787" s="257">
        <v>0</v>
      </c>
      <c r="C787" s="254"/>
      <c r="D787" s="257" t="s">
        <v>193</v>
      </c>
      <c r="E787" s="257">
        <v>0</v>
      </c>
    </row>
    <row r="788" spans="1:5" x14ac:dyDescent="0.25">
      <c r="A788" s="257" t="s">
        <v>184</v>
      </c>
      <c r="B788" s="257">
        <v>-0.58212900499999998</v>
      </c>
      <c r="C788" s="254"/>
      <c r="D788" s="257" t="s">
        <v>602</v>
      </c>
      <c r="E788" s="257">
        <v>0</v>
      </c>
    </row>
    <row r="789" spans="1:5" x14ac:dyDescent="0.25">
      <c r="A789" s="257" t="s">
        <v>185</v>
      </c>
      <c r="B789" s="257">
        <v>-0.58212900499999998</v>
      </c>
      <c r="C789" s="254"/>
      <c r="D789" s="257" t="s">
        <v>603</v>
      </c>
      <c r="E789" s="257">
        <v>0</v>
      </c>
    </row>
    <row r="790" spans="1:5" x14ac:dyDescent="0.25">
      <c r="A790" s="257" t="s">
        <v>186</v>
      </c>
      <c r="B790" s="257">
        <v>-13.3593265</v>
      </c>
      <c r="C790" s="254"/>
      <c r="D790" s="257" t="s">
        <v>604</v>
      </c>
      <c r="E790" s="257">
        <v>0</v>
      </c>
    </row>
    <row r="791" spans="1:5" x14ac:dyDescent="0.25">
      <c r="A791" s="257" t="s">
        <v>187</v>
      </c>
      <c r="B791" s="257">
        <v>0</v>
      </c>
      <c r="C791" s="254"/>
      <c r="D791" s="257" t="s">
        <v>605</v>
      </c>
      <c r="E791" s="257">
        <v>0</v>
      </c>
    </row>
    <row r="792" spans="1:5" x14ac:dyDescent="0.25">
      <c r="A792" s="257" t="s">
        <v>1002</v>
      </c>
      <c r="B792" s="257">
        <v>0</v>
      </c>
      <c r="C792" s="254"/>
      <c r="D792" s="257" t="s">
        <v>194</v>
      </c>
      <c r="E792" s="257">
        <v>0</v>
      </c>
    </row>
    <row r="793" spans="1:5" x14ac:dyDescent="0.25">
      <c r="A793" s="257" t="s">
        <v>1003</v>
      </c>
      <c r="B793" s="257">
        <v>0</v>
      </c>
      <c r="C793" s="254"/>
      <c r="D793" s="257" t="s">
        <v>217</v>
      </c>
      <c r="E793" s="257">
        <v>0</v>
      </c>
    </row>
    <row r="794" spans="1:5" x14ac:dyDescent="0.25">
      <c r="A794" s="257" t="s">
        <v>177</v>
      </c>
      <c r="B794" s="257">
        <v>14.5235845</v>
      </c>
      <c r="C794" s="254"/>
      <c r="D794" s="257" t="s">
        <v>606</v>
      </c>
      <c r="E794" s="257">
        <v>0</v>
      </c>
    </row>
    <row r="795" spans="1:5" x14ac:dyDescent="0.25">
      <c r="A795" s="257" t="s">
        <v>764</v>
      </c>
      <c r="B795" s="257"/>
      <c r="C795" s="254"/>
      <c r="D795" s="257" t="s">
        <v>1166</v>
      </c>
      <c r="E795" s="257">
        <v>0</v>
      </c>
    </row>
    <row r="796" spans="1:5" x14ac:dyDescent="0.25">
      <c r="A796" s="257" t="s">
        <v>928</v>
      </c>
      <c r="B796" s="257" t="s">
        <v>929</v>
      </c>
      <c r="C796" s="254"/>
      <c r="D796" s="257" t="s">
        <v>1098</v>
      </c>
      <c r="E796" s="257">
        <v>0</v>
      </c>
    </row>
    <row r="797" spans="1:5" x14ac:dyDescent="0.25">
      <c r="A797" s="257" t="s">
        <v>930</v>
      </c>
      <c r="B797" s="257" t="s">
        <v>931</v>
      </c>
      <c r="C797" s="254"/>
      <c r="D797" s="257" t="s">
        <v>1167</v>
      </c>
      <c r="E797" s="257">
        <v>0</v>
      </c>
    </row>
    <row r="798" spans="1:5" x14ac:dyDescent="0.25">
      <c r="A798" s="257" t="s">
        <v>8</v>
      </c>
      <c r="B798" s="257">
        <v>0</v>
      </c>
      <c r="C798" s="254"/>
      <c r="D798" s="257" t="s">
        <v>1168</v>
      </c>
      <c r="E798" s="257">
        <v>0</v>
      </c>
    </row>
    <row r="799" spans="1:5" x14ac:dyDescent="0.25">
      <c r="A799" s="257" t="s">
        <v>9</v>
      </c>
      <c r="B799" s="257">
        <v>0</v>
      </c>
      <c r="C799" s="254"/>
      <c r="D799" s="257" t="s">
        <v>1181</v>
      </c>
      <c r="E799" s="257">
        <v>-5.7068227199999999</v>
      </c>
    </row>
    <row r="800" spans="1:5" x14ac:dyDescent="0.25">
      <c r="A800" s="257" t="s">
        <v>10</v>
      </c>
      <c r="B800" s="257">
        <v>0</v>
      </c>
      <c r="C800" s="254"/>
      <c r="D800" s="257" t="s">
        <v>218</v>
      </c>
      <c r="E800" s="257">
        <v>0</v>
      </c>
    </row>
    <row r="801" spans="1:5" x14ac:dyDescent="0.25">
      <c r="A801" s="257" t="s">
        <v>11</v>
      </c>
      <c r="B801" s="257">
        <v>0</v>
      </c>
      <c r="C801" s="254"/>
      <c r="D801" s="257" t="s">
        <v>219</v>
      </c>
      <c r="E801" s="257">
        <v>0</v>
      </c>
    </row>
    <row r="802" spans="1:5" x14ac:dyDescent="0.25">
      <c r="A802" s="257" t="s">
        <v>12</v>
      </c>
      <c r="B802" s="257">
        <v>0</v>
      </c>
      <c r="C802" s="254"/>
      <c r="D802" s="257" t="s">
        <v>220</v>
      </c>
      <c r="E802" s="257">
        <v>0</v>
      </c>
    </row>
    <row r="803" spans="1:5" x14ac:dyDescent="0.25">
      <c r="A803" s="257" t="s">
        <v>13</v>
      </c>
      <c r="B803" s="257">
        <v>0</v>
      </c>
      <c r="C803" s="254"/>
      <c r="D803" s="257" t="s">
        <v>198</v>
      </c>
      <c r="E803" s="257">
        <v>0</v>
      </c>
    </row>
    <row r="804" spans="1:5" x14ac:dyDescent="0.25">
      <c r="A804" s="257" t="s">
        <v>554</v>
      </c>
      <c r="B804" s="257">
        <v>0</v>
      </c>
      <c r="C804" s="254"/>
      <c r="D804" s="257" t="s">
        <v>607</v>
      </c>
      <c r="E804" s="257">
        <v>0</v>
      </c>
    </row>
    <row r="805" spans="1:5" x14ac:dyDescent="0.25">
      <c r="A805" s="257" t="s">
        <v>555</v>
      </c>
      <c r="B805" s="257">
        <v>0</v>
      </c>
      <c r="C805" s="254"/>
      <c r="D805" s="257" t="s">
        <v>608</v>
      </c>
      <c r="E805" s="257">
        <v>0</v>
      </c>
    </row>
    <row r="806" spans="1:5" x14ac:dyDescent="0.25">
      <c r="A806" s="257" t="s">
        <v>556</v>
      </c>
      <c r="B806" s="257">
        <v>0</v>
      </c>
      <c r="C806" s="254"/>
      <c r="D806" s="257"/>
      <c r="E806" s="257"/>
    </row>
    <row r="807" spans="1:5" x14ac:dyDescent="0.25">
      <c r="A807" s="257" t="s">
        <v>557</v>
      </c>
      <c r="B807" s="257">
        <v>0</v>
      </c>
      <c r="C807" s="254"/>
      <c r="D807" s="257"/>
      <c r="E807" s="257"/>
    </row>
    <row r="808" spans="1:5" x14ac:dyDescent="0.25">
      <c r="A808" s="257" t="s">
        <v>558</v>
      </c>
      <c r="B808" s="257">
        <v>0</v>
      </c>
      <c r="C808" s="254"/>
      <c r="D808" s="257"/>
      <c r="E808" s="257"/>
    </row>
    <row r="809" spans="1:5" x14ac:dyDescent="0.25">
      <c r="A809" s="257" t="s">
        <v>559</v>
      </c>
      <c r="B809" s="257">
        <v>0</v>
      </c>
      <c r="C809" s="254"/>
      <c r="D809" s="257"/>
      <c r="E809" s="257"/>
    </row>
    <row r="810" spans="1:5" x14ac:dyDescent="0.25">
      <c r="A810" s="257" t="s">
        <v>560</v>
      </c>
      <c r="B810" s="257">
        <v>0</v>
      </c>
      <c r="C810" s="254"/>
      <c r="D810" s="257"/>
      <c r="E810" s="257"/>
    </row>
    <row r="811" spans="1:5" x14ac:dyDescent="0.25">
      <c r="A811" s="257" t="s">
        <v>561</v>
      </c>
      <c r="B811" s="257">
        <v>0</v>
      </c>
      <c r="C811" s="254"/>
      <c r="D811" s="257"/>
      <c r="E811" s="257"/>
    </row>
    <row r="812" spans="1:5" x14ac:dyDescent="0.25">
      <c r="A812" s="257" t="s">
        <v>562</v>
      </c>
      <c r="B812" s="257">
        <v>0</v>
      </c>
      <c r="C812" s="254"/>
      <c r="D812" s="257"/>
      <c r="E812" s="257"/>
    </row>
    <row r="813" spans="1:5" x14ac:dyDescent="0.25">
      <c r="A813" s="257" t="s">
        <v>563</v>
      </c>
      <c r="B813" s="257">
        <v>0</v>
      </c>
      <c r="C813" s="254"/>
      <c r="D813" s="257"/>
      <c r="E813" s="257"/>
    </row>
    <row r="814" spans="1:5" x14ac:dyDescent="0.25">
      <c r="A814" s="257" t="s">
        <v>564</v>
      </c>
      <c r="B814" s="257">
        <v>0</v>
      </c>
      <c r="C814" s="254"/>
      <c r="D814" s="257"/>
      <c r="E814" s="257"/>
    </row>
    <row r="815" spans="1:5" x14ac:dyDescent="0.25">
      <c r="A815" s="257" t="s">
        <v>565</v>
      </c>
      <c r="B815" s="257">
        <v>0</v>
      </c>
      <c r="C815" s="254"/>
      <c r="D815" s="257" t="s">
        <v>899</v>
      </c>
      <c r="E815" s="257"/>
    </row>
    <row r="816" spans="1:5" x14ac:dyDescent="0.25">
      <c r="A816" s="257" t="s">
        <v>946</v>
      </c>
      <c r="B816" s="257">
        <v>0</v>
      </c>
      <c r="C816" s="254"/>
      <c r="D816" s="257" t="s">
        <v>928</v>
      </c>
      <c r="E816" s="257" t="s">
        <v>929</v>
      </c>
    </row>
    <row r="817" spans="1:5" x14ac:dyDescent="0.25">
      <c r="A817" s="257" t="s">
        <v>947</v>
      </c>
      <c r="B817" s="257">
        <v>0</v>
      </c>
      <c r="C817" s="254"/>
      <c r="D817" s="257" t="s">
        <v>930</v>
      </c>
      <c r="E817" s="257" t="s">
        <v>931</v>
      </c>
    </row>
    <row r="818" spans="1:5" x14ac:dyDescent="0.25">
      <c r="A818" s="257" t="s">
        <v>1004</v>
      </c>
      <c r="B818" s="257">
        <v>0</v>
      </c>
      <c r="C818" s="254"/>
      <c r="D818" s="257" t="s">
        <v>1106</v>
      </c>
      <c r="E818" s="257">
        <v>-7.4236515000000003E-2</v>
      </c>
    </row>
    <row r="819" spans="1:5" x14ac:dyDescent="0.25">
      <c r="A819" s="257" t="s">
        <v>1005</v>
      </c>
      <c r="B819" s="257">
        <v>0</v>
      </c>
      <c r="C819" s="254"/>
      <c r="D819" s="257" t="s">
        <v>200</v>
      </c>
      <c r="E819" s="257">
        <v>-6.3267347500000001E-2</v>
      </c>
    </row>
    <row r="820" spans="1:5" x14ac:dyDescent="0.25">
      <c r="A820" s="257" t="s">
        <v>1006</v>
      </c>
      <c r="B820" s="257">
        <v>0</v>
      </c>
      <c r="C820" s="254"/>
      <c r="D820" s="257" t="s">
        <v>1137</v>
      </c>
      <c r="E820" s="257">
        <v>-2.8875811099999999E-2</v>
      </c>
    </row>
    <row r="821" spans="1:5" x14ac:dyDescent="0.25">
      <c r="A821" s="257" t="s">
        <v>1007</v>
      </c>
      <c r="B821" s="257">
        <v>0</v>
      </c>
      <c r="C821" s="254"/>
      <c r="D821" s="257" t="s">
        <v>609</v>
      </c>
      <c r="E821" s="257">
        <v>-7.2408E-2</v>
      </c>
    </row>
    <row r="822" spans="1:5" x14ac:dyDescent="0.25">
      <c r="A822" s="257" t="s">
        <v>1008</v>
      </c>
      <c r="B822" s="257">
        <v>0</v>
      </c>
      <c r="C822" s="254"/>
      <c r="D822" s="257" t="s">
        <v>1138</v>
      </c>
      <c r="E822" s="257">
        <v>-1.5205679999999999E-2</v>
      </c>
    </row>
    <row r="823" spans="1:5" x14ac:dyDescent="0.25">
      <c r="A823" s="257" t="s">
        <v>1009</v>
      </c>
      <c r="B823" s="257">
        <v>0</v>
      </c>
      <c r="C823" s="254"/>
      <c r="D823" s="257" t="s">
        <v>1108</v>
      </c>
      <c r="E823" s="257">
        <v>-6.3034319500000002</v>
      </c>
    </row>
    <row r="824" spans="1:5" x14ac:dyDescent="0.25">
      <c r="A824" s="257" t="s">
        <v>1010</v>
      </c>
      <c r="B824" s="257">
        <v>0</v>
      </c>
      <c r="C824" s="254"/>
      <c r="D824" s="257" t="s">
        <v>201</v>
      </c>
      <c r="E824" s="257">
        <v>-0.74498840499999996</v>
      </c>
    </row>
    <row r="825" spans="1:5" x14ac:dyDescent="0.25">
      <c r="A825" s="257" t="s">
        <v>1011</v>
      </c>
      <c r="B825" s="257">
        <v>0</v>
      </c>
      <c r="C825" s="254"/>
      <c r="D825" s="257" t="s">
        <v>221</v>
      </c>
      <c r="E825" s="257">
        <v>-1.4801682700000001</v>
      </c>
    </row>
    <row r="826" spans="1:5" x14ac:dyDescent="0.25">
      <c r="A826" s="257"/>
      <c r="B826" s="257"/>
      <c r="C826" s="254"/>
      <c r="D826" s="257" t="s">
        <v>610</v>
      </c>
      <c r="E826" s="257">
        <v>-4.4042399999999997</v>
      </c>
    </row>
    <row r="827" spans="1:5" x14ac:dyDescent="0.25">
      <c r="A827" s="257"/>
      <c r="B827" s="257"/>
      <c r="C827" s="254"/>
      <c r="D827" s="257" t="s">
        <v>1139</v>
      </c>
      <c r="E827" s="257">
        <v>-0.9248904</v>
      </c>
    </row>
    <row r="828" spans="1:5" x14ac:dyDescent="0.25">
      <c r="A828" s="257"/>
      <c r="B828" s="257"/>
      <c r="C828" s="254"/>
      <c r="D828" s="257" t="s">
        <v>222</v>
      </c>
      <c r="E828" s="257">
        <v>0</v>
      </c>
    </row>
    <row r="829" spans="1:5" x14ac:dyDescent="0.25">
      <c r="A829" s="257"/>
      <c r="B829" s="257"/>
      <c r="C829" s="254"/>
      <c r="D829" s="257" t="s">
        <v>223</v>
      </c>
      <c r="E829" s="257">
        <v>0</v>
      </c>
    </row>
    <row r="830" spans="1:5" x14ac:dyDescent="0.25">
      <c r="A830" s="257"/>
      <c r="B830" s="257"/>
      <c r="C830" s="254"/>
      <c r="D830" s="257" t="s">
        <v>224</v>
      </c>
      <c r="E830" s="257">
        <v>0</v>
      </c>
    </row>
    <row r="831" spans="1:5" x14ac:dyDescent="0.25">
      <c r="A831" s="257"/>
      <c r="B831" s="257"/>
      <c r="C831" s="254"/>
      <c r="D831" s="257" t="s">
        <v>1169</v>
      </c>
      <c r="E831" s="257">
        <v>0</v>
      </c>
    </row>
    <row r="832" spans="1:5" x14ac:dyDescent="0.25">
      <c r="A832" s="257"/>
      <c r="B832" s="257"/>
      <c r="C832" s="254"/>
      <c r="D832" s="257" t="s">
        <v>1109</v>
      </c>
      <c r="E832" s="257">
        <v>-1.6163659699999999</v>
      </c>
    </row>
    <row r="833" spans="1:5" x14ac:dyDescent="0.25">
      <c r="A833" s="257"/>
      <c r="B833" s="257"/>
      <c r="D833" s="257" t="s">
        <v>1170</v>
      </c>
      <c r="E833" s="257">
        <v>0</v>
      </c>
    </row>
    <row r="834" spans="1:5" x14ac:dyDescent="0.25">
      <c r="A834" s="257"/>
      <c r="B834" s="257"/>
      <c r="D834" s="257" t="s">
        <v>1171</v>
      </c>
      <c r="E834" s="257">
        <v>0</v>
      </c>
    </row>
    <row r="835" spans="1:5" x14ac:dyDescent="0.25">
      <c r="A835" s="257"/>
      <c r="B835" s="257"/>
      <c r="D835" s="257" t="s">
        <v>1188</v>
      </c>
      <c r="E835" s="257">
        <v>0</v>
      </c>
    </row>
    <row r="836" spans="1:5" x14ac:dyDescent="0.25">
      <c r="A836" s="257"/>
      <c r="B836" s="257"/>
      <c r="D836" s="257" t="s">
        <v>1140</v>
      </c>
      <c r="E836" s="257">
        <v>-0.33943685400000001</v>
      </c>
    </row>
    <row r="837" spans="1:5" x14ac:dyDescent="0.25">
      <c r="A837" s="257"/>
      <c r="B837" s="257"/>
      <c r="D837" s="257" t="s">
        <v>1189</v>
      </c>
      <c r="E837" s="257">
        <v>0</v>
      </c>
    </row>
    <row r="838" spans="1:5" x14ac:dyDescent="0.25">
      <c r="A838" s="257"/>
      <c r="B838" s="257"/>
      <c r="D838" s="257" t="s">
        <v>1190</v>
      </c>
      <c r="E838" s="257">
        <v>0</v>
      </c>
    </row>
    <row r="839" spans="1:5" x14ac:dyDescent="0.25">
      <c r="A839" s="257"/>
      <c r="B839" s="257"/>
      <c r="D839" s="257" t="s">
        <v>1172</v>
      </c>
      <c r="E839" s="257">
        <v>0</v>
      </c>
    </row>
    <row r="840" spans="1:5" x14ac:dyDescent="0.25">
      <c r="A840" s="257"/>
      <c r="B840" s="257"/>
      <c r="D840" s="257" t="s">
        <v>1110</v>
      </c>
      <c r="E840" s="257">
        <v>-3.40988515</v>
      </c>
    </row>
    <row r="841" spans="1:5" x14ac:dyDescent="0.25">
      <c r="A841" s="257"/>
      <c r="B841" s="257"/>
      <c r="D841" s="257" t="s">
        <v>1173</v>
      </c>
      <c r="E841" s="257">
        <v>0</v>
      </c>
    </row>
    <row r="842" spans="1:5" x14ac:dyDescent="0.25">
      <c r="A842" s="257"/>
      <c r="B842" s="257"/>
      <c r="D842" s="257" t="s">
        <v>1174</v>
      </c>
      <c r="E842" s="257">
        <v>0</v>
      </c>
    </row>
    <row r="843" spans="1:5" x14ac:dyDescent="0.25">
      <c r="A843" s="257"/>
      <c r="B843" s="257"/>
      <c r="D843" s="257" t="s">
        <v>1191</v>
      </c>
      <c r="E843" s="257">
        <v>0</v>
      </c>
    </row>
    <row r="844" spans="1:5" x14ac:dyDescent="0.25">
      <c r="A844" s="257"/>
      <c r="B844" s="257"/>
      <c r="D844" s="257" t="s">
        <v>1141</v>
      </c>
      <c r="E844" s="257">
        <v>-0.71607588099999997</v>
      </c>
    </row>
    <row r="845" spans="1:5" x14ac:dyDescent="0.25">
      <c r="A845" s="257"/>
      <c r="B845" s="257"/>
      <c r="D845" s="257" t="s">
        <v>1192</v>
      </c>
      <c r="E845" s="257">
        <v>0</v>
      </c>
    </row>
    <row r="846" spans="1:5" x14ac:dyDescent="0.25">
      <c r="A846" s="257"/>
      <c r="B846" s="257"/>
      <c r="D846" s="257" t="s">
        <v>1193</v>
      </c>
      <c r="E846" s="257">
        <v>0</v>
      </c>
    </row>
    <row r="847" spans="1:5" x14ac:dyDescent="0.25">
      <c r="A847" s="257"/>
      <c r="B847" s="257"/>
      <c r="D847" s="257" t="s">
        <v>1182</v>
      </c>
      <c r="E847" s="257">
        <v>-6.04978148</v>
      </c>
    </row>
    <row r="848" spans="1:5" x14ac:dyDescent="0.25">
      <c r="A848" s="257"/>
      <c r="B848" s="257"/>
      <c r="D848" s="257" t="s">
        <v>1194</v>
      </c>
      <c r="E848" s="257">
        <v>-1.27045411</v>
      </c>
    </row>
    <row r="849" spans="1:5" x14ac:dyDescent="0.25">
      <c r="A849" s="257"/>
      <c r="B849" s="257"/>
      <c r="C849" s="254"/>
      <c r="D849" s="257" t="s">
        <v>1183</v>
      </c>
      <c r="E849" s="257">
        <v>1.9417500000000001</v>
      </c>
    </row>
    <row r="850" spans="1:5" x14ac:dyDescent="0.25">
      <c r="A850" s="257"/>
      <c r="B850" s="257"/>
      <c r="C850" s="254"/>
      <c r="D850" s="257" t="s">
        <v>900</v>
      </c>
      <c r="E850" s="257"/>
    </row>
    <row r="851" spans="1:5" x14ac:dyDescent="0.25">
      <c r="A851" s="257"/>
      <c r="B851" s="257"/>
      <c r="C851" s="254"/>
      <c r="D851" s="257" t="s">
        <v>928</v>
      </c>
      <c r="E851" s="257" t="s">
        <v>929</v>
      </c>
    </row>
    <row r="852" spans="1:5" x14ac:dyDescent="0.25">
      <c r="A852" s="257"/>
      <c r="B852" s="257"/>
      <c r="C852" s="254"/>
      <c r="D852" s="257" t="s">
        <v>930</v>
      </c>
      <c r="E852" s="257" t="s">
        <v>931</v>
      </c>
    </row>
    <row r="853" spans="1:5" x14ac:dyDescent="0.25">
      <c r="A853" s="257"/>
      <c r="B853" s="257"/>
      <c r="C853" s="254"/>
      <c r="D853" s="257" t="s">
        <v>600</v>
      </c>
      <c r="E853" s="257">
        <v>0</v>
      </c>
    </row>
    <row r="854" spans="1:5" x14ac:dyDescent="0.25">
      <c r="A854" s="257"/>
      <c r="B854" s="257"/>
      <c r="C854" s="254"/>
      <c r="D854" s="257" t="s">
        <v>601</v>
      </c>
      <c r="E854" s="257">
        <v>0</v>
      </c>
    </row>
    <row r="855" spans="1:5" x14ac:dyDescent="0.25">
      <c r="A855" s="257"/>
      <c r="B855" s="257"/>
      <c r="C855" s="254"/>
      <c r="D855" s="257" t="s">
        <v>192</v>
      </c>
      <c r="E855" s="257">
        <v>0</v>
      </c>
    </row>
    <row r="856" spans="1:5" x14ac:dyDescent="0.25">
      <c r="A856" s="257"/>
      <c r="B856" s="257"/>
      <c r="C856" s="254"/>
      <c r="D856" s="257" t="s">
        <v>193</v>
      </c>
      <c r="E856" s="257">
        <v>0</v>
      </c>
    </row>
    <row r="857" spans="1:5" x14ac:dyDescent="0.25">
      <c r="A857" s="257"/>
      <c r="B857" s="257"/>
      <c r="C857" s="254"/>
      <c r="D857" s="257" t="s">
        <v>602</v>
      </c>
      <c r="E857" s="257">
        <v>0</v>
      </c>
    </row>
    <row r="858" spans="1:5" x14ac:dyDescent="0.25">
      <c r="A858" s="257" t="s">
        <v>748</v>
      </c>
      <c r="B858" s="257"/>
      <c r="C858" s="254"/>
      <c r="D858" s="257" t="s">
        <v>603</v>
      </c>
      <c r="E858" s="257">
        <v>-8.4277978199999992E-3</v>
      </c>
    </row>
    <row r="859" spans="1:5" x14ac:dyDescent="0.25">
      <c r="A859" s="257" t="s">
        <v>928</v>
      </c>
      <c r="B859" s="257" t="s">
        <v>929</v>
      </c>
      <c r="C859" s="254"/>
      <c r="D859" s="257" t="s">
        <v>604</v>
      </c>
      <c r="E859" s="257">
        <v>0</v>
      </c>
    </row>
    <row r="860" spans="1:5" x14ac:dyDescent="0.25">
      <c r="A860" s="257" t="s">
        <v>930</v>
      </c>
      <c r="B860" s="257" t="s">
        <v>931</v>
      </c>
      <c r="C860" s="254"/>
      <c r="D860" s="257" t="s">
        <v>605</v>
      </c>
      <c r="E860" s="257">
        <v>0</v>
      </c>
    </row>
    <row r="861" spans="1:5" x14ac:dyDescent="0.25">
      <c r="A861" s="257" t="s">
        <v>188</v>
      </c>
      <c r="B861" s="257">
        <v>13.3593265</v>
      </c>
      <c r="C861" s="254"/>
      <c r="D861" s="257" t="s">
        <v>194</v>
      </c>
      <c r="E861" s="257">
        <v>-3.60687779E-3</v>
      </c>
    </row>
    <row r="862" spans="1:5" x14ac:dyDescent="0.25">
      <c r="A862" s="257"/>
      <c r="B862" s="257"/>
      <c r="C862" s="254"/>
      <c r="D862" s="257" t="s">
        <v>606</v>
      </c>
      <c r="E862" s="257">
        <v>-2.4070036100000001E-2</v>
      </c>
    </row>
    <row r="863" spans="1:5" x14ac:dyDescent="0.25">
      <c r="A863" s="257"/>
      <c r="B863" s="257"/>
      <c r="C863" s="254"/>
      <c r="D863" s="257" t="s">
        <v>1166</v>
      </c>
      <c r="E863" s="257">
        <v>0</v>
      </c>
    </row>
    <row r="864" spans="1:5" x14ac:dyDescent="0.25">
      <c r="A864" s="257"/>
      <c r="B864" s="257"/>
      <c r="C864" s="254"/>
      <c r="D864" s="257" t="s">
        <v>1098</v>
      </c>
      <c r="E864" s="257">
        <v>0</v>
      </c>
    </row>
    <row r="865" spans="1:5" x14ac:dyDescent="0.25">
      <c r="A865" s="257" t="s">
        <v>749</v>
      </c>
      <c r="B865" s="257"/>
      <c r="C865" s="254"/>
      <c r="D865" s="257" t="s">
        <v>1167</v>
      </c>
      <c r="E865" s="257">
        <v>0</v>
      </c>
    </row>
    <row r="866" spans="1:5" x14ac:dyDescent="0.25">
      <c r="A866" s="257" t="s">
        <v>928</v>
      </c>
      <c r="B866" s="257" t="s">
        <v>929</v>
      </c>
      <c r="C866" s="254"/>
      <c r="D866" s="257" t="s">
        <v>1168</v>
      </c>
      <c r="E866" s="257">
        <v>0</v>
      </c>
    </row>
    <row r="867" spans="1:5" x14ac:dyDescent="0.25">
      <c r="A867" s="257" t="s">
        <v>930</v>
      </c>
      <c r="B867" s="257" t="s">
        <v>931</v>
      </c>
      <c r="C867" s="254"/>
      <c r="D867" s="257" t="s">
        <v>1181</v>
      </c>
      <c r="E867" s="257">
        <v>-0.25403037899999997</v>
      </c>
    </row>
    <row r="868" spans="1:5" x14ac:dyDescent="0.25">
      <c r="A868" s="257" t="s">
        <v>110</v>
      </c>
      <c r="B868" s="257">
        <v>0</v>
      </c>
      <c r="C868" s="254"/>
      <c r="D868" s="257" t="s">
        <v>225</v>
      </c>
      <c r="E868" s="257">
        <v>3.56667778E-2</v>
      </c>
    </row>
    <row r="869" spans="1:5" x14ac:dyDescent="0.25">
      <c r="A869" s="257" t="s">
        <v>174</v>
      </c>
      <c r="B869" s="257">
        <v>-10.4762691</v>
      </c>
      <c r="C869" s="254"/>
      <c r="D869" s="257" t="s">
        <v>226</v>
      </c>
      <c r="E869" s="257">
        <v>0</v>
      </c>
    </row>
    <row r="870" spans="1:5" x14ac:dyDescent="0.25">
      <c r="A870" s="257" t="s">
        <v>143</v>
      </c>
      <c r="B870" s="257">
        <v>-8.08690569</v>
      </c>
      <c r="C870" s="254"/>
      <c r="D870" s="257" t="s">
        <v>227</v>
      </c>
      <c r="E870" s="257">
        <v>0</v>
      </c>
    </row>
    <row r="871" spans="1:5" x14ac:dyDescent="0.25">
      <c r="A871" s="257" t="s">
        <v>175</v>
      </c>
      <c r="B871" s="257">
        <v>-5.0373923200000004</v>
      </c>
      <c r="C871" s="254"/>
      <c r="D871" s="257" t="s">
        <v>198</v>
      </c>
      <c r="E871" s="257">
        <v>0</v>
      </c>
    </row>
    <row r="872" spans="1:5" x14ac:dyDescent="0.25">
      <c r="A872" s="257" t="s">
        <v>1012</v>
      </c>
      <c r="B872" s="257">
        <v>-6.74976048</v>
      </c>
      <c r="C872" s="254"/>
      <c r="D872" s="257" t="s">
        <v>607</v>
      </c>
      <c r="E872" s="257">
        <v>0</v>
      </c>
    </row>
    <row r="873" spans="1:5" x14ac:dyDescent="0.25">
      <c r="A873" s="257" t="s">
        <v>1013</v>
      </c>
      <c r="B873" s="257">
        <v>-2.5311601800000001</v>
      </c>
      <c r="C873" s="254"/>
      <c r="D873" s="257" t="s">
        <v>608</v>
      </c>
      <c r="E873" s="257">
        <v>0</v>
      </c>
    </row>
    <row r="874" spans="1:5" x14ac:dyDescent="0.25">
      <c r="A874" s="257" t="s">
        <v>1002</v>
      </c>
      <c r="B874" s="257">
        <v>0</v>
      </c>
      <c r="C874" s="254"/>
      <c r="D874" s="257" t="s">
        <v>901</v>
      </c>
      <c r="E874" s="257"/>
    </row>
    <row r="875" spans="1:5" x14ac:dyDescent="0.25">
      <c r="A875" s="257" t="s">
        <v>1003</v>
      </c>
      <c r="B875" s="257">
        <v>0</v>
      </c>
      <c r="C875" s="254"/>
      <c r="D875" s="257" t="s">
        <v>928</v>
      </c>
      <c r="E875" s="257" t="s">
        <v>929</v>
      </c>
    </row>
    <row r="876" spans="1:5" x14ac:dyDescent="0.25">
      <c r="A876" s="257" t="s">
        <v>177</v>
      </c>
      <c r="B876" s="257">
        <v>32.881487800000002</v>
      </c>
      <c r="C876" s="254"/>
      <c r="D876" s="257" t="s">
        <v>930</v>
      </c>
      <c r="E876" s="257" t="s">
        <v>931</v>
      </c>
    </row>
    <row r="877" spans="1:5" x14ac:dyDescent="0.25">
      <c r="A877" s="257"/>
      <c r="B877" s="257"/>
      <c r="C877" s="254"/>
      <c r="D877" s="257" t="s">
        <v>1106</v>
      </c>
      <c r="E877" s="257">
        <v>-8.2520398499999992</v>
      </c>
    </row>
    <row r="878" spans="1:5" x14ac:dyDescent="0.25">
      <c r="A878" s="257"/>
      <c r="B878" s="257"/>
      <c r="C878" s="254"/>
      <c r="D878" s="257" t="s">
        <v>200</v>
      </c>
      <c r="E878" s="257">
        <v>-5.7878039699999997</v>
      </c>
    </row>
    <row r="879" spans="1:5" x14ac:dyDescent="0.25">
      <c r="A879" s="257"/>
      <c r="B879" s="257"/>
      <c r="C879" s="254"/>
      <c r="D879" s="257" t="s">
        <v>609</v>
      </c>
      <c r="E879" s="257">
        <v>-6.42763464</v>
      </c>
    </row>
    <row r="880" spans="1:5" x14ac:dyDescent="0.25">
      <c r="A880" s="257"/>
      <c r="B880" s="257"/>
      <c r="C880" s="254"/>
      <c r="D880" s="257" t="s">
        <v>1108</v>
      </c>
      <c r="E880" s="257">
        <v>-39.030882099999999</v>
      </c>
    </row>
    <row r="881" spans="1:5" x14ac:dyDescent="0.25">
      <c r="A881" s="257"/>
      <c r="B881" s="257"/>
      <c r="D881" s="257" t="s">
        <v>201</v>
      </c>
      <c r="E881" s="257">
        <v>-7.9425602599999996</v>
      </c>
    </row>
    <row r="882" spans="1:5" x14ac:dyDescent="0.25">
      <c r="A882" s="257"/>
      <c r="B882" s="257"/>
      <c r="D882" s="257" t="s">
        <v>610</v>
      </c>
      <c r="E882" s="257">
        <v>-15.820632</v>
      </c>
    </row>
    <row r="883" spans="1:5" x14ac:dyDescent="0.25">
      <c r="A883" s="257"/>
      <c r="B883" s="257"/>
      <c r="D883" s="257" t="s">
        <v>228</v>
      </c>
      <c r="E883" s="257">
        <v>-3.56667778E-2</v>
      </c>
    </row>
    <row r="884" spans="1:5" x14ac:dyDescent="0.25">
      <c r="A884" s="257"/>
      <c r="B884" s="257"/>
      <c r="D884" s="257" t="s">
        <v>229</v>
      </c>
      <c r="E884" s="257">
        <v>0</v>
      </c>
    </row>
    <row r="885" spans="1:5" x14ac:dyDescent="0.25">
      <c r="A885" s="257"/>
      <c r="B885" s="257"/>
      <c r="D885" s="257" t="s">
        <v>230</v>
      </c>
      <c r="E885" s="257">
        <v>0</v>
      </c>
    </row>
    <row r="886" spans="1:5" x14ac:dyDescent="0.25">
      <c r="A886" s="257"/>
      <c r="B886" s="257"/>
      <c r="D886" s="257" t="s">
        <v>1169</v>
      </c>
      <c r="E886" s="257">
        <v>0</v>
      </c>
    </row>
    <row r="887" spans="1:5" x14ac:dyDescent="0.25">
      <c r="A887" s="257"/>
      <c r="B887" s="257"/>
      <c r="D887" s="257" t="s">
        <v>1109</v>
      </c>
      <c r="E887" s="257">
        <v>-9.1147382300000004</v>
      </c>
    </row>
    <row r="888" spans="1:5" x14ac:dyDescent="0.25">
      <c r="A888" s="257"/>
      <c r="B888" s="257"/>
      <c r="D888" s="257" t="s">
        <v>1170</v>
      </c>
      <c r="E888" s="257">
        <v>0</v>
      </c>
    </row>
    <row r="889" spans="1:5" x14ac:dyDescent="0.25">
      <c r="A889" s="257"/>
      <c r="B889" s="257"/>
      <c r="D889" s="257" t="s">
        <v>1171</v>
      </c>
      <c r="E889" s="257">
        <v>0</v>
      </c>
    </row>
    <row r="890" spans="1:5" x14ac:dyDescent="0.25">
      <c r="A890" s="257"/>
      <c r="B890" s="257"/>
      <c r="D890" s="257" t="s">
        <v>1172</v>
      </c>
      <c r="E890" s="257">
        <v>0</v>
      </c>
    </row>
    <row r="891" spans="1:5" x14ac:dyDescent="0.25">
      <c r="A891" s="257"/>
      <c r="B891" s="257"/>
      <c r="D891" s="257" t="s">
        <v>1110</v>
      </c>
      <c r="E891" s="257">
        <v>-12.4106345</v>
      </c>
    </row>
    <row r="892" spans="1:5" x14ac:dyDescent="0.25">
      <c r="A892" s="257"/>
      <c r="B892" s="257"/>
      <c r="D892" s="257" t="s">
        <v>1173</v>
      </c>
      <c r="E892" s="257">
        <v>0</v>
      </c>
    </row>
    <row r="893" spans="1:5" x14ac:dyDescent="0.25">
      <c r="A893" s="257"/>
      <c r="B893" s="257"/>
      <c r="D893" s="257" t="s">
        <v>1174</v>
      </c>
      <c r="E893" s="257">
        <v>0</v>
      </c>
    </row>
    <row r="894" spans="1:5" x14ac:dyDescent="0.25">
      <c r="A894" s="257"/>
      <c r="B894" s="257"/>
      <c r="D894" s="257" t="s">
        <v>1182</v>
      </c>
      <c r="E894" s="257">
        <v>-1.34117055</v>
      </c>
    </row>
    <row r="895" spans="1:5" x14ac:dyDescent="0.25">
      <c r="A895" s="257"/>
      <c r="B895" s="257"/>
      <c r="D895" s="257" t="s">
        <v>1183</v>
      </c>
      <c r="E895" s="257">
        <v>0</v>
      </c>
    </row>
    <row r="896" spans="1:5" x14ac:dyDescent="0.25">
      <c r="A896" s="257"/>
      <c r="B896" s="257"/>
      <c r="D896" s="257" t="s">
        <v>902</v>
      </c>
      <c r="E896" s="257"/>
    </row>
    <row r="897" spans="1:5" x14ac:dyDescent="0.25">
      <c r="A897" s="257"/>
      <c r="B897" s="257"/>
      <c r="C897" s="254"/>
      <c r="D897" s="257" t="s">
        <v>928</v>
      </c>
      <c r="E897" s="257" t="s">
        <v>929</v>
      </c>
    </row>
    <row r="898" spans="1:5" x14ac:dyDescent="0.25">
      <c r="A898" s="257"/>
      <c r="B898" s="257"/>
      <c r="C898" s="254"/>
      <c r="D898" s="257" t="s">
        <v>930</v>
      </c>
      <c r="E898" s="257" t="s">
        <v>931</v>
      </c>
    </row>
    <row r="899" spans="1:5" x14ac:dyDescent="0.25">
      <c r="A899" s="257"/>
      <c r="B899" s="257"/>
      <c r="C899" s="254"/>
      <c r="D899" s="257" t="s">
        <v>600</v>
      </c>
      <c r="E899" s="257">
        <v>0</v>
      </c>
    </row>
    <row r="900" spans="1:5" x14ac:dyDescent="0.25">
      <c r="A900" s="257"/>
      <c r="B900" s="257"/>
      <c r="C900" s="254"/>
      <c r="D900" s="257" t="s">
        <v>601</v>
      </c>
      <c r="E900" s="257">
        <v>0</v>
      </c>
    </row>
    <row r="901" spans="1:5" x14ac:dyDescent="0.25">
      <c r="A901" s="257"/>
      <c r="B901" s="257"/>
      <c r="C901" s="254"/>
      <c r="D901" s="257" t="s">
        <v>192</v>
      </c>
      <c r="E901" s="257">
        <v>0</v>
      </c>
    </row>
    <row r="902" spans="1:5" x14ac:dyDescent="0.25">
      <c r="A902" s="257"/>
      <c r="B902" s="257"/>
      <c r="C902" s="254"/>
      <c r="D902" s="257" t="s">
        <v>193</v>
      </c>
      <c r="E902" s="257">
        <v>0</v>
      </c>
    </row>
    <row r="903" spans="1:5" x14ac:dyDescent="0.25">
      <c r="A903" s="257"/>
      <c r="B903" s="257"/>
      <c r="C903" s="254"/>
      <c r="D903" s="257" t="s">
        <v>602</v>
      </c>
      <c r="E903" s="257">
        <v>0</v>
      </c>
    </row>
    <row r="904" spans="1:5" x14ac:dyDescent="0.25">
      <c r="A904" s="257"/>
      <c r="B904" s="257"/>
      <c r="C904" s="254"/>
      <c r="D904" s="257" t="s">
        <v>603</v>
      </c>
      <c r="E904" s="257">
        <v>0</v>
      </c>
    </row>
    <row r="905" spans="1:5" x14ac:dyDescent="0.25">
      <c r="A905" s="257"/>
      <c r="B905" s="257"/>
      <c r="C905" s="254"/>
      <c r="D905" s="257" t="s">
        <v>604</v>
      </c>
      <c r="E905" s="257">
        <v>0</v>
      </c>
    </row>
    <row r="906" spans="1:5" x14ac:dyDescent="0.25">
      <c r="A906" s="257" t="s">
        <v>750</v>
      </c>
      <c r="B906" s="257"/>
      <c r="C906" s="254"/>
      <c r="D906" s="257" t="s">
        <v>605</v>
      </c>
      <c r="E906" s="257">
        <v>0</v>
      </c>
    </row>
    <row r="907" spans="1:5" x14ac:dyDescent="0.25">
      <c r="A907" s="257" t="s">
        <v>928</v>
      </c>
      <c r="B907" s="257" t="s">
        <v>929</v>
      </c>
      <c r="C907" s="254"/>
      <c r="D907" s="257" t="s">
        <v>194</v>
      </c>
      <c r="E907" s="257">
        <v>0</v>
      </c>
    </row>
    <row r="908" spans="1:5" x14ac:dyDescent="0.25">
      <c r="A908" s="257" t="s">
        <v>930</v>
      </c>
      <c r="B908" s="257" t="s">
        <v>931</v>
      </c>
      <c r="C908" s="254"/>
      <c r="D908" s="257" t="s">
        <v>217</v>
      </c>
      <c r="E908" s="257">
        <v>0</v>
      </c>
    </row>
    <row r="909" spans="1:5" x14ac:dyDescent="0.25">
      <c r="A909" s="257" t="s">
        <v>110</v>
      </c>
      <c r="B909" s="257">
        <v>0</v>
      </c>
      <c r="C909" s="254"/>
      <c r="D909" s="257" t="s">
        <v>606</v>
      </c>
      <c r="E909" s="257">
        <v>-1.58235813</v>
      </c>
    </row>
    <row r="910" spans="1:5" x14ac:dyDescent="0.25">
      <c r="A910" s="257"/>
      <c r="B910" s="257"/>
      <c r="C910" s="254"/>
      <c r="D910" s="257" t="s">
        <v>1166</v>
      </c>
      <c r="E910" s="257">
        <v>0</v>
      </c>
    </row>
    <row r="911" spans="1:5" x14ac:dyDescent="0.25">
      <c r="A911" s="257"/>
      <c r="B911" s="257"/>
      <c r="C911" s="254"/>
      <c r="D911" s="257" t="s">
        <v>1098</v>
      </c>
      <c r="E911" s="257">
        <v>0</v>
      </c>
    </row>
    <row r="912" spans="1:5" x14ac:dyDescent="0.25">
      <c r="A912" s="257"/>
      <c r="B912" s="257"/>
      <c r="C912" s="254"/>
      <c r="D912" s="257" t="s">
        <v>1167</v>
      </c>
      <c r="E912" s="257">
        <v>0</v>
      </c>
    </row>
    <row r="913" spans="1:5" x14ac:dyDescent="0.25">
      <c r="A913" s="257"/>
      <c r="B913" s="257"/>
      <c r="C913" s="254"/>
      <c r="D913" s="257" t="s">
        <v>1168</v>
      </c>
      <c r="E913" s="257">
        <v>0</v>
      </c>
    </row>
    <row r="914" spans="1:5" x14ac:dyDescent="0.25">
      <c r="A914" s="257" t="s">
        <v>751</v>
      </c>
      <c r="B914" s="257"/>
      <c r="C914" s="254"/>
      <c r="D914" s="257" t="s">
        <v>951</v>
      </c>
      <c r="E914" s="257">
        <v>0</v>
      </c>
    </row>
    <row r="915" spans="1:5" x14ac:dyDescent="0.25">
      <c r="A915" s="257"/>
      <c r="B915" s="257"/>
      <c r="C915" s="254"/>
      <c r="D915" s="257" t="s">
        <v>952</v>
      </c>
      <c r="E915" s="257">
        <v>0</v>
      </c>
    </row>
    <row r="916" spans="1:5" x14ac:dyDescent="0.25">
      <c r="A916" s="257"/>
      <c r="B916" s="257"/>
      <c r="C916" s="254"/>
      <c r="D916" s="257" t="s">
        <v>953</v>
      </c>
      <c r="E916" s="257">
        <v>-1.2791999999999999</v>
      </c>
    </row>
    <row r="917" spans="1:5" x14ac:dyDescent="0.25">
      <c r="A917" s="257"/>
      <c r="B917" s="257"/>
      <c r="C917" s="254"/>
      <c r="D917" s="257" t="s">
        <v>1181</v>
      </c>
      <c r="E917" s="257">
        <v>0</v>
      </c>
    </row>
    <row r="918" spans="1:5" x14ac:dyDescent="0.25">
      <c r="A918" s="257"/>
      <c r="B918" s="257"/>
      <c r="C918" s="254"/>
      <c r="D918" s="257" t="s">
        <v>1195</v>
      </c>
      <c r="E918" s="257">
        <v>0</v>
      </c>
    </row>
    <row r="919" spans="1:5" x14ac:dyDescent="0.25">
      <c r="A919" s="257"/>
      <c r="B919" s="257"/>
      <c r="C919" s="254"/>
      <c r="D919" s="257" t="s">
        <v>1196</v>
      </c>
      <c r="E919" s="257">
        <v>0</v>
      </c>
    </row>
    <row r="920" spans="1:5" x14ac:dyDescent="0.25">
      <c r="A920" s="257"/>
      <c r="B920" s="257"/>
      <c r="C920" s="254"/>
      <c r="D920" s="257" t="s">
        <v>231</v>
      </c>
      <c r="E920" s="257">
        <v>2.4049236999999999</v>
      </c>
    </row>
    <row r="921" spans="1:5" x14ac:dyDescent="0.25">
      <c r="A921" s="257"/>
      <c r="B921" s="257"/>
      <c r="C921" s="254"/>
      <c r="D921" s="257" t="s">
        <v>232</v>
      </c>
      <c r="E921" s="257">
        <v>0</v>
      </c>
    </row>
    <row r="922" spans="1:5" x14ac:dyDescent="0.25">
      <c r="A922" s="257"/>
      <c r="B922" s="257"/>
      <c r="C922" s="254"/>
      <c r="D922" s="257" t="s">
        <v>233</v>
      </c>
      <c r="E922" s="257">
        <v>0</v>
      </c>
    </row>
    <row r="923" spans="1:5" x14ac:dyDescent="0.25">
      <c r="A923" s="257"/>
      <c r="B923" s="257"/>
      <c r="C923" s="254"/>
      <c r="D923" s="257" t="s">
        <v>198</v>
      </c>
      <c r="E923" s="257">
        <v>0</v>
      </c>
    </row>
    <row r="924" spans="1:5" x14ac:dyDescent="0.25">
      <c r="A924" s="257"/>
      <c r="B924" s="257"/>
      <c r="C924" s="254"/>
      <c r="D924" s="257" t="s">
        <v>607</v>
      </c>
      <c r="E924" s="257">
        <v>0</v>
      </c>
    </row>
    <row r="925" spans="1:5" x14ac:dyDescent="0.25">
      <c r="A925" s="257" t="s">
        <v>1208</v>
      </c>
      <c r="B925" s="257"/>
      <c r="C925" s="254"/>
      <c r="D925" s="257" t="s">
        <v>608</v>
      </c>
      <c r="E925" s="257">
        <v>0</v>
      </c>
    </row>
    <row r="926" spans="1:5" x14ac:dyDescent="0.25">
      <c r="A926" s="257"/>
      <c r="B926" s="257"/>
      <c r="C926" s="254"/>
      <c r="D926" s="257" t="s">
        <v>954</v>
      </c>
      <c r="E926" s="257">
        <v>0</v>
      </c>
    </row>
    <row r="927" spans="1:5" x14ac:dyDescent="0.25">
      <c r="A927" s="257"/>
      <c r="B927" s="257"/>
      <c r="C927" s="254"/>
      <c r="D927" s="257" t="s">
        <v>176</v>
      </c>
      <c r="E927" s="257">
        <v>0</v>
      </c>
    </row>
    <row r="928" spans="1:5" x14ac:dyDescent="0.25">
      <c r="A928" s="257"/>
      <c r="B928" s="257"/>
      <c r="C928" s="254"/>
      <c r="D928" s="257" t="s">
        <v>177</v>
      </c>
      <c r="E928" s="257">
        <v>1.2791999999999999</v>
      </c>
    </row>
    <row r="929" spans="1:5" x14ac:dyDescent="0.25">
      <c r="A929" s="257"/>
      <c r="B929" s="257"/>
      <c r="C929" s="254"/>
      <c r="D929" s="257" t="s">
        <v>1205</v>
      </c>
      <c r="E929" s="257">
        <v>0</v>
      </c>
    </row>
    <row r="930" spans="1:5" x14ac:dyDescent="0.25">
      <c r="A930" s="257"/>
      <c r="B930" s="257"/>
      <c r="C930" s="254"/>
      <c r="D930" s="257" t="s">
        <v>1206</v>
      </c>
      <c r="E930" s="257">
        <v>0</v>
      </c>
    </row>
    <row r="931" spans="1:5" x14ac:dyDescent="0.25">
      <c r="A931" s="257"/>
      <c r="B931" s="257"/>
      <c r="C931" s="254"/>
      <c r="D931" s="257" t="s">
        <v>1207</v>
      </c>
      <c r="E931" s="257">
        <v>0</v>
      </c>
    </row>
    <row r="932" spans="1:5" x14ac:dyDescent="0.25">
      <c r="A932" s="257"/>
      <c r="B932" s="257"/>
      <c r="C932" s="254"/>
      <c r="D932" s="257"/>
      <c r="E932" s="257"/>
    </row>
    <row r="933" spans="1:5" x14ac:dyDescent="0.25">
      <c r="A933" s="257"/>
      <c r="B933" s="257"/>
      <c r="C933" s="254"/>
      <c r="D933" s="257"/>
      <c r="E933" s="257"/>
    </row>
    <row r="934" spans="1:5" x14ac:dyDescent="0.25">
      <c r="A934" s="257"/>
      <c r="B934" s="257"/>
      <c r="C934" s="254"/>
      <c r="D934" s="257"/>
      <c r="E934" s="257"/>
    </row>
    <row r="935" spans="1:5" x14ac:dyDescent="0.25">
      <c r="A935" s="257"/>
      <c r="B935" s="257"/>
      <c r="C935" s="254"/>
      <c r="D935" s="257" t="s">
        <v>903</v>
      </c>
      <c r="E935" s="257"/>
    </row>
    <row r="936" spans="1:5" x14ac:dyDescent="0.25">
      <c r="A936" s="257" t="s">
        <v>752</v>
      </c>
      <c r="B936" s="257"/>
      <c r="C936" s="254"/>
      <c r="D936" s="257" t="s">
        <v>928</v>
      </c>
      <c r="E936" s="257" t="s">
        <v>929</v>
      </c>
    </row>
    <row r="937" spans="1:5" x14ac:dyDescent="0.25">
      <c r="A937" s="257" t="s">
        <v>928</v>
      </c>
      <c r="B937" s="257" t="s">
        <v>929</v>
      </c>
      <c r="C937" s="254"/>
      <c r="D937" s="257" t="s">
        <v>930</v>
      </c>
      <c r="E937" s="257" t="s">
        <v>931</v>
      </c>
    </row>
    <row r="938" spans="1:5" x14ac:dyDescent="0.25">
      <c r="A938" s="257" t="s">
        <v>930</v>
      </c>
      <c r="B938" s="257" t="s">
        <v>931</v>
      </c>
      <c r="C938" s="254"/>
      <c r="D938" s="257" t="s">
        <v>1106</v>
      </c>
      <c r="E938" s="257">
        <v>-27.252268399999998</v>
      </c>
    </row>
    <row r="939" spans="1:5" x14ac:dyDescent="0.25">
      <c r="A939" s="257" t="s">
        <v>1087</v>
      </c>
      <c r="B939" s="257">
        <v>0</v>
      </c>
      <c r="C939" s="254"/>
      <c r="D939" s="257" t="s">
        <v>200</v>
      </c>
      <c r="E939" s="257">
        <v>-22.052188900000001</v>
      </c>
    </row>
    <row r="940" spans="1:5" x14ac:dyDescent="0.25">
      <c r="A940" s="257" t="s">
        <v>1088</v>
      </c>
      <c r="B940" s="257">
        <v>0</v>
      </c>
      <c r="C940" s="254"/>
      <c r="D940" s="257" t="s">
        <v>1137</v>
      </c>
      <c r="E940" s="257">
        <v>-10.353935999999999</v>
      </c>
    </row>
    <row r="941" spans="1:5" x14ac:dyDescent="0.25">
      <c r="A941" s="257" t="s">
        <v>1089</v>
      </c>
      <c r="B941" s="257">
        <v>0</v>
      </c>
      <c r="C941" s="254"/>
      <c r="D941" s="257" t="s">
        <v>609</v>
      </c>
      <c r="E941" s="257">
        <v>-16.648631999999999</v>
      </c>
    </row>
    <row r="942" spans="1:5" x14ac:dyDescent="0.25">
      <c r="A942" s="257" t="s">
        <v>1090</v>
      </c>
      <c r="B942" s="257">
        <v>0</v>
      </c>
      <c r="C942" s="254"/>
      <c r="D942" s="257" t="s">
        <v>1138</v>
      </c>
      <c r="E942" s="257">
        <v>-3.4962127199999999</v>
      </c>
    </row>
    <row r="943" spans="1:5" x14ac:dyDescent="0.25">
      <c r="A943" s="257" t="s">
        <v>1091</v>
      </c>
      <c r="B943" s="257">
        <v>0</v>
      </c>
      <c r="C943" s="254"/>
      <c r="D943" s="257" t="s">
        <v>1108</v>
      </c>
      <c r="E943" s="257">
        <v>-33.801351199999999</v>
      </c>
    </row>
    <row r="944" spans="1:5" x14ac:dyDescent="0.25">
      <c r="A944" s="257" t="s">
        <v>1092</v>
      </c>
      <c r="B944" s="257">
        <v>0</v>
      </c>
      <c r="C944" s="254"/>
      <c r="D944" s="257" t="s">
        <v>201</v>
      </c>
      <c r="E944" s="257">
        <v>-36.584991899999999</v>
      </c>
    </row>
    <row r="945" spans="1:5" x14ac:dyDescent="0.25">
      <c r="A945" s="257" t="s">
        <v>1093</v>
      </c>
      <c r="B945" s="257">
        <v>-14.6588031</v>
      </c>
      <c r="C945" s="254"/>
      <c r="D945" s="257" t="s">
        <v>221</v>
      </c>
      <c r="E945" s="257">
        <v>-14.781132100000001</v>
      </c>
    </row>
    <row r="946" spans="1:5" x14ac:dyDescent="0.25">
      <c r="A946" s="257" t="s">
        <v>1094</v>
      </c>
      <c r="B946" s="257">
        <v>-3.7950052900000003E-2</v>
      </c>
      <c r="C946" s="254"/>
      <c r="D946" s="257" t="s">
        <v>610</v>
      </c>
      <c r="E946" s="257">
        <v>-35.1708</v>
      </c>
    </row>
    <row r="947" spans="1:5" x14ac:dyDescent="0.25">
      <c r="A947" s="257" t="s">
        <v>1095</v>
      </c>
      <c r="B947" s="257">
        <v>-4.07940653</v>
      </c>
      <c r="C947" s="254"/>
      <c r="D947" s="257" t="s">
        <v>1139</v>
      </c>
      <c r="E947" s="257">
        <v>-7.3858680000000003</v>
      </c>
    </row>
    <row r="948" spans="1:5" x14ac:dyDescent="0.25">
      <c r="A948" s="257" t="s">
        <v>1096</v>
      </c>
      <c r="B948" s="257">
        <v>-7.8380439499999999E-3</v>
      </c>
      <c r="C948" s="254"/>
      <c r="D948" s="257" t="s">
        <v>234</v>
      </c>
      <c r="E948" s="257">
        <v>-2.4049236999999999</v>
      </c>
    </row>
    <row r="949" spans="1:5" x14ac:dyDescent="0.25">
      <c r="A949" s="257" t="s">
        <v>1097</v>
      </c>
      <c r="B949" s="257">
        <v>0</v>
      </c>
      <c r="C949" s="254"/>
      <c r="D949" s="257" t="s">
        <v>235</v>
      </c>
      <c r="E949" s="257">
        <v>0</v>
      </c>
    </row>
    <row r="950" spans="1:5" x14ac:dyDescent="0.25">
      <c r="A950" s="257" t="s">
        <v>1099</v>
      </c>
      <c r="B950" s="257">
        <v>0</v>
      </c>
      <c r="C950" s="254"/>
      <c r="D950" s="257" t="s">
        <v>236</v>
      </c>
      <c r="E950" s="257">
        <v>0</v>
      </c>
    </row>
    <row r="951" spans="1:5" x14ac:dyDescent="0.25">
      <c r="A951" s="257" t="s">
        <v>1100</v>
      </c>
      <c r="B951" s="257">
        <v>34.335048800000003</v>
      </c>
      <c r="C951" s="254"/>
      <c r="D951" s="257" t="s">
        <v>1169</v>
      </c>
      <c r="E951" s="257">
        <v>0</v>
      </c>
    </row>
    <row r="952" spans="1:5" x14ac:dyDescent="0.25">
      <c r="A952" s="257" t="s">
        <v>1101</v>
      </c>
      <c r="B952" s="257">
        <v>9.4295779100000005E-2</v>
      </c>
      <c r="C952" s="254"/>
      <c r="D952" s="257" t="s">
        <v>1109</v>
      </c>
      <c r="E952" s="257">
        <v>-7.5534423300000002</v>
      </c>
    </row>
    <row r="953" spans="1:5" x14ac:dyDescent="0.25">
      <c r="A953" s="257" t="s">
        <v>1102</v>
      </c>
      <c r="B953" s="257">
        <v>10.663595900000001</v>
      </c>
      <c r="C953" s="254"/>
      <c r="D953" s="257" t="s">
        <v>1170</v>
      </c>
      <c r="E953" s="257">
        <v>0</v>
      </c>
    </row>
    <row r="954" spans="1:5" x14ac:dyDescent="0.25">
      <c r="A954" s="257" t="s">
        <v>1103</v>
      </c>
      <c r="B954" s="257">
        <v>1.9358151899999999E-2</v>
      </c>
      <c r="C954" s="254"/>
      <c r="D954" s="257" t="s">
        <v>1171</v>
      </c>
      <c r="E954" s="257">
        <v>0</v>
      </c>
    </row>
    <row r="955" spans="1:5" x14ac:dyDescent="0.25">
      <c r="A955" s="257" t="s">
        <v>1104</v>
      </c>
      <c r="B955" s="257">
        <v>0</v>
      </c>
      <c r="C955" s="254"/>
      <c r="D955" s="257" t="s">
        <v>1188</v>
      </c>
      <c r="E955" s="257">
        <v>0</v>
      </c>
    </row>
    <row r="956" spans="1:5" x14ac:dyDescent="0.25">
      <c r="A956" s="257" t="s">
        <v>1105</v>
      </c>
      <c r="B956" s="257">
        <v>0</v>
      </c>
      <c r="C956" s="254"/>
      <c r="D956" s="257" t="s">
        <v>1140</v>
      </c>
      <c r="E956" s="257">
        <v>-1.5862228899999999</v>
      </c>
    </row>
    <row r="957" spans="1:5" x14ac:dyDescent="0.25">
      <c r="A957" s="257" t="s">
        <v>1014</v>
      </c>
      <c r="B957" s="257">
        <v>0</v>
      </c>
      <c r="C957" s="254"/>
      <c r="D957" s="257" t="s">
        <v>1189</v>
      </c>
      <c r="E957" s="257">
        <v>0</v>
      </c>
    </row>
    <row r="958" spans="1:5" x14ac:dyDescent="0.25">
      <c r="A958" s="257" t="s">
        <v>991</v>
      </c>
      <c r="B958" s="257">
        <v>6.4336752300000004</v>
      </c>
      <c r="C958" s="254"/>
      <c r="D958" s="257" t="s">
        <v>1190</v>
      </c>
      <c r="E958" s="257">
        <v>0</v>
      </c>
    </row>
    <row r="959" spans="1:5" x14ac:dyDescent="0.25">
      <c r="A959" s="257" t="s">
        <v>1015</v>
      </c>
      <c r="B959" s="257">
        <v>0</v>
      </c>
      <c r="C959" s="254"/>
      <c r="D959" s="257" t="s">
        <v>1172</v>
      </c>
      <c r="E959" s="257">
        <v>0</v>
      </c>
    </row>
    <row r="960" spans="1:5" x14ac:dyDescent="0.25">
      <c r="A960" s="257" t="s">
        <v>1016</v>
      </c>
      <c r="B960" s="257">
        <v>0</v>
      </c>
      <c r="C960" s="254"/>
      <c r="D960" s="257" t="s">
        <v>1110</v>
      </c>
      <c r="E960" s="257">
        <v>-21.475964699999999</v>
      </c>
    </row>
    <row r="961" spans="1:5" x14ac:dyDescent="0.25">
      <c r="A961" s="257" t="s">
        <v>765</v>
      </c>
      <c r="B961" s="257"/>
      <c r="C961" s="254"/>
      <c r="D961" s="257" t="s">
        <v>1173</v>
      </c>
      <c r="E961" s="257">
        <v>0</v>
      </c>
    </row>
    <row r="962" spans="1:5" x14ac:dyDescent="0.25">
      <c r="A962" s="257" t="s">
        <v>928</v>
      </c>
      <c r="B962" s="257" t="s">
        <v>929</v>
      </c>
      <c r="C962" s="254"/>
      <c r="D962" s="257" t="s">
        <v>1174</v>
      </c>
      <c r="E962" s="257">
        <v>0</v>
      </c>
    </row>
    <row r="963" spans="1:5" x14ac:dyDescent="0.25">
      <c r="A963" s="257" t="s">
        <v>930</v>
      </c>
      <c r="B963" s="257" t="s">
        <v>931</v>
      </c>
      <c r="C963" s="254"/>
      <c r="D963" s="257" t="s">
        <v>1191</v>
      </c>
      <c r="E963" s="257">
        <v>0</v>
      </c>
    </row>
    <row r="964" spans="1:5" x14ac:dyDescent="0.25">
      <c r="A964" s="257" t="s">
        <v>1107</v>
      </c>
      <c r="B964" s="257">
        <v>0</v>
      </c>
      <c r="C964" s="254"/>
      <c r="D964" s="257" t="s">
        <v>1141</v>
      </c>
      <c r="E964" s="257">
        <v>-4.5099525900000001</v>
      </c>
    </row>
    <row r="965" spans="1:5" x14ac:dyDescent="0.25">
      <c r="A965" s="257" t="s">
        <v>458</v>
      </c>
      <c r="B965" s="257">
        <v>0</v>
      </c>
      <c r="C965" s="254"/>
      <c r="D965" s="257" t="s">
        <v>1192</v>
      </c>
      <c r="E965" s="257">
        <v>0</v>
      </c>
    </row>
    <row r="966" spans="1:5" x14ac:dyDescent="0.25">
      <c r="A966" s="257" t="s">
        <v>456</v>
      </c>
      <c r="B966" s="257">
        <v>8.4826706299999994</v>
      </c>
      <c r="C966" s="254"/>
      <c r="D966" s="257" t="s">
        <v>1193</v>
      </c>
      <c r="E966" s="257">
        <v>0</v>
      </c>
    </row>
    <row r="967" spans="1:5" x14ac:dyDescent="0.25">
      <c r="A967" s="257" t="s">
        <v>459</v>
      </c>
      <c r="B967" s="257">
        <v>0</v>
      </c>
      <c r="C967" s="254"/>
      <c r="D967" s="257" t="s">
        <v>1182</v>
      </c>
      <c r="E967" s="257">
        <v>0</v>
      </c>
    </row>
    <row r="968" spans="1:5" x14ac:dyDescent="0.25">
      <c r="A968" s="257" t="s">
        <v>460</v>
      </c>
      <c r="B968" s="257">
        <v>0</v>
      </c>
      <c r="C968" s="254"/>
      <c r="D968" s="257" t="s">
        <v>1194</v>
      </c>
      <c r="E968" s="257">
        <v>0</v>
      </c>
    </row>
    <row r="969" spans="1:5" x14ac:dyDescent="0.25">
      <c r="A969" s="257" t="s">
        <v>461</v>
      </c>
      <c r="B969" s="257">
        <v>0</v>
      </c>
      <c r="C969" s="254"/>
      <c r="D969" s="257" t="s">
        <v>1183</v>
      </c>
      <c r="E969" s="257">
        <v>0</v>
      </c>
    </row>
    <row r="970" spans="1:5" x14ac:dyDescent="0.25">
      <c r="A970" s="257" t="s">
        <v>457</v>
      </c>
      <c r="B970" s="257">
        <v>1.2631833299999999</v>
      </c>
      <c r="C970" s="254"/>
      <c r="D970" s="257" t="s">
        <v>904</v>
      </c>
      <c r="E970" s="257"/>
    </row>
    <row r="971" spans="1:5" x14ac:dyDescent="0.25">
      <c r="A971" s="257" t="s">
        <v>462</v>
      </c>
      <c r="B971" s="257">
        <v>0</v>
      </c>
      <c r="C971" s="254"/>
      <c r="D971" s="257" t="s">
        <v>928</v>
      </c>
      <c r="E971" s="257" t="s">
        <v>929</v>
      </c>
    </row>
    <row r="972" spans="1:5" x14ac:dyDescent="0.25">
      <c r="A972" s="257" t="s">
        <v>463</v>
      </c>
      <c r="B972" s="257">
        <v>0</v>
      </c>
      <c r="C972" s="254"/>
      <c r="D972" s="257" t="s">
        <v>930</v>
      </c>
      <c r="E972" s="257" t="s">
        <v>931</v>
      </c>
    </row>
    <row r="973" spans="1:5" x14ac:dyDescent="0.25">
      <c r="A973" s="257" t="s">
        <v>20</v>
      </c>
      <c r="B973" s="257">
        <v>0</v>
      </c>
      <c r="C973" s="254"/>
      <c r="D973" s="257" t="s">
        <v>600</v>
      </c>
      <c r="E973" s="257">
        <v>0</v>
      </c>
    </row>
    <row r="974" spans="1:5" x14ac:dyDescent="0.25">
      <c r="A974" s="257" t="s">
        <v>15</v>
      </c>
      <c r="B974" s="257">
        <v>0.48465412000000002</v>
      </c>
      <c r="C974" s="254"/>
      <c r="D974" s="257" t="s">
        <v>601</v>
      </c>
      <c r="E974" s="257">
        <v>0</v>
      </c>
    </row>
    <row r="975" spans="1:5" x14ac:dyDescent="0.25">
      <c r="A975" s="257" t="s">
        <v>21</v>
      </c>
      <c r="B975" s="257">
        <v>0</v>
      </c>
      <c r="C975" s="254"/>
      <c r="D975" s="257" t="s">
        <v>192</v>
      </c>
      <c r="E975" s="257">
        <v>0</v>
      </c>
    </row>
    <row r="976" spans="1:5" x14ac:dyDescent="0.25">
      <c r="A976" s="257" t="s">
        <v>22</v>
      </c>
      <c r="B976" s="257">
        <v>0</v>
      </c>
      <c r="C976" s="254"/>
      <c r="D976" s="257" t="s">
        <v>193</v>
      </c>
      <c r="E976" s="257">
        <v>0</v>
      </c>
    </row>
    <row r="977" spans="1:5" x14ac:dyDescent="0.25">
      <c r="A977" s="257" t="s">
        <v>23</v>
      </c>
      <c r="B977" s="257">
        <v>0</v>
      </c>
      <c r="C977" s="254"/>
      <c r="D977" s="257" t="s">
        <v>602</v>
      </c>
      <c r="E977" s="257">
        <v>0</v>
      </c>
    </row>
    <row r="978" spans="1:5" x14ac:dyDescent="0.25">
      <c r="A978" s="257" t="s">
        <v>16</v>
      </c>
      <c r="B978" s="257">
        <v>1.93052139</v>
      </c>
      <c r="C978" s="254"/>
      <c r="D978" s="257" t="s">
        <v>603</v>
      </c>
      <c r="E978" s="257">
        <v>0</v>
      </c>
    </row>
    <row r="979" spans="1:5" x14ac:dyDescent="0.25">
      <c r="A979" s="257" t="s">
        <v>24</v>
      </c>
      <c r="B979" s="257">
        <v>0</v>
      </c>
      <c r="C979" s="254"/>
      <c r="D979" s="257" t="s">
        <v>604</v>
      </c>
      <c r="E979" s="257">
        <v>0</v>
      </c>
    </row>
    <row r="980" spans="1:5" x14ac:dyDescent="0.25">
      <c r="A980" s="257" t="s">
        <v>25</v>
      </c>
      <c r="B980" s="257">
        <v>0</v>
      </c>
      <c r="C980" s="254"/>
      <c r="D980" s="257" t="s">
        <v>605</v>
      </c>
      <c r="E980" s="257">
        <v>0</v>
      </c>
    </row>
    <row r="981" spans="1:5" x14ac:dyDescent="0.25">
      <c r="A981" s="257" t="s">
        <v>1195</v>
      </c>
      <c r="B981" s="257">
        <v>0</v>
      </c>
      <c r="C981" s="254"/>
      <c r="D981" s="257" t="s">
        <v>194</v>
      </c>
      <c r="E981" s="257">
        <v>0</v>
      </c>
    </row>
    <row r="982" spans="1:5" x14ac:dyDescent="0.25">
      <c r="A982" s="257"/>
      <c r="B982" s="257"/>
      <c r="C982" s="254"/>
      <c r="D982" s="257" t="s">
        <v>606</v>
      </c>
      <c r="E982" s="257">
        <v>0</v>
      </c>
    </row>
    <row r="983" spans="1:5" x14ac:dyDescent="0.25">
      <c r="A983" s="257"/>
      <c r="B983" s="257"/>
      <c r="C983" s="254"/>
      <c r="D983" s="257" t="s">
        <v>1166</v>
      </c>
      <c r="E983" s="257">
        <v>0</v>
      </c>
    </row>
    <row r="984" spans="1:5" x14ac:dyDescent="0.25">
      <c r="A984" s="257"/>
      <c r="B984" s="257"/>
      <c r="C984" s="254"/>
      <c r="D984" s="257" t="s">
        <v>1098</v>
      </c>
      <c r="E984" s="257">
        <v>0</v>
      </c>
    </row>
    <row r="985" spans="1:5" x14ac:dyDescent="0.25">
      <c r="A985" s="257"/>
      <c r="B985" s="257"/>
      <c r="C985" s="254"/>
      <c r="D985" s="257" t="s">
        <v>1167</v>
      </c>
      <c r="E985" s="257">
        <v>0</v>
      </c>
    </row>
    <row r="986" spans="1:5" x14ac:dyDescent="0.25">
      <c r="A986" s="257" t="s">
        <v>753</v>
      </c>
      <c r="B986" s="257"/>
      <c r="C986" s="254"/>
      <c r="D986" s="257" t="s">
        <v>1168</v>
      </c>
      <c r="E986" s="257">
        <v>0</v>
      </c>
    </row>
    <row r="987" spans="1:5" x14ac:dyDescent="0.25">
      <c r="A987" s="257" t="s">
        <v>928</v>
      </c>
      <c r="B987" s="257" t="s">
        <v>929</v>
      </c>
      <c r="C987" s="254"/>
      <c r="D987" s="257" t="s">
        <v>195</v>
      </c>
      <c r="E987" s="257">
        <v>0</v>
      </c>
    </row>
    <row r="988" spans="1:5" x14ac:dyDescent="0.25">
      <c r="A988" s="257" t="s">
        <v>930</v>
      </c>
      <c r="B988" s="257" t="s">
        <v>931</v>
      </c>
      <c r="C988" s="254"/>
      <c r="D988" s="257" t="s">
        <v>196</v>
      </c>
      <c r="E988" s="257">
        <v>0</v>
      </c>
    </row>
    <row r="989" spans="1:5" x14ac:dyDescent="0.25">
      <c r="A989" s="257" t="s">
        <v>112</v>
      </c>
      <c r="B989" s="257">
        <v>0</v>
      </c>
      <c r="C989" s="254"/>
      <c r="D989" s="257" t="s">
        <v>197</v>
      </c>
      <c r="E989" s="257">
        <v>0</v>
      </c>
    </row>
    <row r="990" spans="1:5" x14ac:dyDescent="0.25">
      <c r="A990" s="257" t="s">
        <v>184</v>
      </c>
      <c r="B990" s="257">
        <v>0</v>
      </c>
      <c r="C990" s="254"/>
      <c r="D990" s="257" t="s">
        <v>198</v>
      </c>
      <c r="E990" s="257">
        <v>0</v>
      </c>
    </row>
    <row r="991" spans="1:5" x14ac:dyDescent="0.25">
      <c r="A991" s="257" t="s">
        <v>185</v>
      </c>
      <c r="B991" s="257">
        <v>0</v>
      </c>
      <c r="C991" s="254"/>
      <c r="D991" s="257" t="s">
        <v>607</v>
      </c>
      <c r="E991" s="257">
        <v>0</v>
      </c>
    </row>
    <row r="992" spans="1:5" x14ac:dyDescent="0.25">
      <c r="A992" s="257" t="s">
        <v>186</v>
      </c>
      <c r="B992" s="257">
        <v>0</v>
      </c>
      <c r="C992" s="254"/>
      <c r="D992" s="257" t="s">
        <v>608</v>
      </c>
      <c r="E992" s="257">
        <v>0</v>
      </c>
    </row>
    <row r="993" spans="1:5" x14ac:dyDescent="0.25">
      <c r="A993" s="257" t="s">
        <v>187</v>
      </c>
      <c r="B993" s="257">
        <v>0</v>
      </c>
      <c r="C993" s="254"/>
      <c r="D993" s="257"/>
      <c r="E993" s="257"/>
    </row>
    <row r="994" spans="1:5" x14ac:dyDescent="0.25">
      <c r="A994" s="257" t="s">
        <v>1017</v>
      </c>
      <c r="B994" s="257">
        <v>0</v>
      </c>
      <c r="C994" s="254"/>
      <c r="D994" s="257" t="s">
        <v>905</v>
      </c>
      <c r="E994" s="257"/>
    </row>
    <row r="995" spans="1:5" x14ac:dyDescent="0.25">
      <c r="A995" s="257" t="s">
        <v>1018</v>
      </c>
      <c r="B995" s="257">
        <v>0</v>
      </c>
      <c r="C995" s="254"/>
      <c r="D995" s="257" t="s">
        <v>928</v>
      </c>
      <c r="E995" s="257" t="s">
        <v>929</v>
      </c>
    </row>
    <row r="996" spans="1:5" x14ac:dyDescent="0.25">
      <c r="A996" s="257" t="s">
        <v>177</v>
      </c>
      <c r="B996" s="257">
        <v>0</v>
      </c>
      <c r="C996" s="254"/>
      <c r="D996" s="257" t="s">
        <v>930</v>
      </c>
      <c r="E996" s="257" t="s">
        <v>931</v>
      </c>
    </row>
    <row r="997" spans="1:5" x14ac:dyDescent="0.25">
      <c r="A997" s="257" t="s">
        <v>766</v>
      </c>
      <c r="B997" s="257"/>
      <c r="C997" s="254"/>
      <c r="D997" s="257" t="s">
        <v>1106</v>
      </c>
      <c r="E997" s="257">
        <v>0</v>
      </c>
    </row>
    <row r="998" spans="1:5" x14ac:dyDescent="0.25">
      <c r="A998" s="257" t="s">
        <v>928</v>
      </c>
      <c r="B998" s="257" t="s">
        <v>929</v>
      </c>
      <c r="C998" s="254"/>
      <c r="D998" s="257" t="s">
        <v>200</v>
      </c>
      <c r="E998" s="257">
        <v>0</v>
      </c>
    </row>
    <row r="999" spans="1:5" x14ac:dyDescent="0.25">
      <c r="A999" s="257" t="s">
        <v>930</v>
      </c>
      <c r="B999" s="257" t="s">
        <v>931</v>
      </c>
      <c r="C999" s="254"/>
      <c r="D999" s="257" t="s">
        <v>609</v>
      </c>
      <c r="E999" s="257">
        <v>0</v>
      </c>
    </row>
    <row r="1000" spans="1:5" x14ac:dyDescent="0.25">
      <c r="A1000" s="257" t="s">
        <v>1111</v>
      </c>
      <c r="B1000" s="257">
        <v>11.941513499999999</v>
      </c>
      <c r="C1000" s="254"/>
      <c r="D1000" s="257" t="s">
        <v>1108</v>
      </c>
      <c r="E1000" s="257">
        <v>0</v>
      </c>
    </row>
    <row r="1001" spans="1:5" x14ac:dyDescent="0.25">
      <c r="A1001" s="257" t="s">
        <v>1112</v>
      </c>
      <c r="B1001" s="257">
        <v>3.33504435E-2</v>
      </c>
      <c r="C1001" s="254"/>
      <c r="D1001" s="257" t="s">
        <v>201</v>
      </c>
      <c r="E1001" s="257">
        <v>0</v>
      </c>
    </row>
    <row r="1002" spans="1:5" x14ac:dyDescent="0.25">
      <c r="A1002" s="257" t="s">
        <v>1113</v>
      </c>
      <c r="B1002" s="257">
        <v>3.4962127199999999</v>
      </c>
      <c r="C1002" s="254"/>
      <c r="D1002" s="257" t="s">
        <v>610</v>
      </c>
      <c r="E1002" s="257">
        <v>0</v>
      </c>
    </row>
    <row r="1003" spans="1:5" x14ac:dyDescent="0.25">
      <c r="A1003" s="257" t="s">
        <v>1114</v>
      </c>
      <c r="B1003" s="257">
        <v>1.5205679999999999E-2</v>
      </c>
      <c r="C1003" s="254"/>
      <c r="D1003" s="257" t="s">
        <v>202</v>
      </c>
      <c r="E1003" s="257">
        <v>0</v>
      </c>
    </row>
    <row r="1004" spans="1:5" x14ac:dyDescent="0.25">
      <c r="A1004" s="257" t="s">
        <v>1115</v>
      </c>
      <c r="B1004" s="257">
        <v>0</v>
      </c>
      <c r="C1004" s="254"/>
      <c r="D1004" s="257" t="s">
        <v>203</v>
      </c>
      <c r="E1004" s="257">
        <v>0</v>
      </c>
    </row>
    <row r="1005" spans="1:5" x14ac:dyDescent="0.25">
      <c r="A1005" s="257" t="s">
        <v>1116</v>
      </c>
      <c r="B1005" s="257">
        <v>3.3495406199999999E-3</v>
      </c>
      <c r="C1005" s="254"/>
      <c r="D1005" s="257" t="s">
        <v>204</v>
      </c>
      <c r="E1005" s="257">
        <v>0</v>
      </c>
    </row>
    <row r="1006" spans="1:5" x14ac:dyDescent="0.25">
      <c r="A1006" s="257" t="s">
        <v>26</v>
      </c>
      <c r="B1006" s="257">
        <v>13.027438399999999</v>
      </c>
      <c r="C1006" s="254"/>
      <c r="D1006" s="257" t="s">
        <v>1169</v>
      </c>
      <c r="E1006" s="257">
        <v>0</v>
      </c>
    </row>
    <row r="1007" spans="1:5" x14ac:dyDescent="0.25">
      <c r="A1007" s="257" t="s">
        <v>27</v>
      </c>
      <c r="B1007" s="257">
        <v>1.21817522</v>
      </c>
      <c r="C1007" s="254"/>
      <c r="D1007" s="257" t="s">
        <v>1109</v>
      </c>
      <c r="E1007" s="257">
        <v>0</v>
      </c>
    </row>
    <row r="1008" spans="1:5" x14ac:dyDescent="0.25">
      <c r="A1008" s="257" t="s">
        <v>1117</v>
      </c>
      <c r="B1008" s="257">
        <v>7.3858680000000003</v>
      </c>
      <c r="C1008" s="254"/>
      <c r="D1008" s="257" t="s">
        <v>1170</v>
      </c>
      <c r="E1008" s="257">
        <v>0</v>
      </c>
    </row>
    <row r="1009" spans="1:5" x14ac:dyDescent="0.25">
      <c r="A1009" s="257" t="s">
        <v>1118</v>
      </c>
      <c r="B1009" s="257">
        <v>0.9248904</v>
      </c>
      <c r="C1009" s="254"/>
      <c r="D1009" s="257" t="s">
        <v>1171</v>
      </c>
      <c r="E1009" s="257">
        <v>0</v>
      </c>
    </row>
    <row r="1010" spans="1:5" x14ac:dyDescent="0.25">
      <c r="A1010" s="257" t="s">
        <v>464</v>
      </c>
      <c r="B1010" s="257">
        <v>0</v>
      </c>
      <c r="C1010" s="254"/>
      <c r="D1010" s="257" t="s">
        <v>1172</v>
      </c>
      <c r="E1010" s="257">
        <v>0</v>
      </c>
    </row>
    <row r="1011" spans="1:5" x14ac:dyDescent="0.25">
      <c r="A1011" s="257" t="s">
        <v>465</v>
      </c>
      <c r="B1011" s="257">
        <v>9.9561990000000003E-2</v>
      </c>
      <c r="C1011" s="254"/>
      <c r="D1011" s="257" t="s">
        <v>1110</v>
      </c>
      <c r="E1011" s="257">
        <v>0</v>
      </c>
    </row>
    <row r="1012" spans="1:5" x14ac:dyDescent="0.25">
      <c r="A1012" s="257" t="s">
        <v>466</v>
      </c>
      <c r="B1012" s="257">
        <v>0</v>
      </c>
      <c r="C1012" s="254"/>
      <c r="D1012" s="257" t="s">
        <v>1173</v>
      </c>
      <c r="E1012" s="257">
        <v>0</v>
      </c>
    </row>
    <row r="1013" spans="1:5" x14ac:dyDescent="0.25">
      <c r="A1013" s="257" t="s">
        <v>467</v>
      </c>
      <c r="B1013" s="257">
        <v>0</v>
      </c>
      <c r="C1013" s="254"/>
      <c r="D1013" s="257" t="s">
        <v>1174</v>
      </c>
      <c r="E1013" s="257">
        <v>0</v>
      </c>
    </row>
    <row r="1014" spans="1:5" x14ac:dyDescent="0.25">
      <c r="A1014" s="257" t="s">
        <v>468</v>
      </c>
      <c r="B1014" s="257">
        <v>0</v>
      </c>
      <c r="C1014" s="254"/>
      <c r="D1014" s="257" t="s">
        <v>906</v>
      </c>
      <c r="E1014" s="257"/>
    </row>
    <row r="1015" spans="1:5" x14ac:dyDescent="0.25">
      <c r="A1015" s="257" t="s">
        <v>469</v>
      </c>
      <c r="B1015" s="257">
        <v>0</v>
      </c>
      <c r="C1015" s="254"/>
      <c r="D1015" s="257" t="s">
        <v>928</v>
      </c>
      <c r="E1015" s="257" t="s">
        <v>929</v>
      </c>
    </row>
    <row r="1016" spans="1:5" x14ac:dyDescent="0.25">
      <c r="A1016" s="257" t="s">
        <v>28</v>
      </c>
      <c r="B1016" s="257">
        <v>0</v>
      </c>
      <c r="C1016" s="254"/>
      <c r="D1016" s="257" t="s">
        <v>930</v>
      </c>
      <c r="E1016" s="257" t="s">
        <v>931</v>
      </c>
    </row>
    <row r="1017" spans="1:5" x14ac:dyDescent="0.25">
      <c r="A1017" s="257" t="s">
        <v>29</v>
      </c>
      <c r="B1017" s="257">
        <v>0</v>
      </c>
      <c r="C1017" s="254"/>
      <c r="D1017" s="257" t="s">
        <v>600</v>
      </c>
      <c r="E1017" s="257">
        <v>0</v>
      </c>
    </row>
    <row r="1018" spans="1:5" x14ac:dyDescent="0.25">
      <c r="A1018" s="257" t="s">
        <v>470</v>
      </c>
      <c r="B1018" s="257">
        <v>0.15818823000000001</v>
      </c>
      <c r="C1018" s="254"/>
      <c r="D1018" s="257" t="s">
        <v>601</v>
      </c>
      <c r="E1018" s="257">
        <v>0</v>
      </c>
    </row>
    <row r="1019" spans="1:5" x14ac:dyDescent="0.25">
      <c r="A1019" s="257" t="s">
        <v>471</v>
      </c>
      <c r="B1019" s="257">
        <v>0</v>
      </c>
      <c r="C1019" s="254"/>
      <c r="D1019" s="257" t="s">
        <v>192</v>
      </c>
      <c r="E1019" s="257">
        <v>0</v>
      </c>
    </row>
    <row r="1020" spans="1:5" x14ac:dyDescent="0.25">
      <c r="A1020" s="257" t="s">
        <v>1209</v>
      </c>
      <c r="B1020" s="257">
        <v>0</v>
      </c>
      <c r="C1020" s="254"/>
      <c r="D1020" s="257" t="s">
        <v>193</v>
      </c>
      <c r="E1020" s="257">
        <v>0</v>
      </c>
    </row>
    <row r="1021" spans="1:5" x14ac:dyDescent="0.25">
      <c r="A1021" s="257" t="s">
        <v>1119</v>
      </c>
      <c r="B1021" s="257">
        <v>0</v>
      </c>
      <c r="C1021" s="254"/>
      <c r="D1021" s="257" t="s">
        <v>602</v>
      </c>
      <c r="E1021" s="257">
        <v>0</v>
      </c>
    </row>
    <row r="1022" spans="1:5" x14ac:dyDescent="0.25">
      <c r="A1022" s="257" t="s">
        <v>1210</v>
      </c>
      <c r="B1022" s="257">
        <v>0</v>
      </c>
      <c r="C1022" s="254"/>
      <c r="D1022" s="257" t="s">
        <v>603</v>
      </c>
      <c r="E1022" s="257">
        <v>0</v>
      </c>
    </row>
    <row r="1023" spans="1:5" x14ac:dyDescent="0.25">
      <c r="A1023" s="257" t="s">
        <v>1211</v>
      </c>
      <c r="B1023" s="257">
        <v>0</v>
      </c>
      <c r="C1023" s="254"/>
      <c r="D1023" s="257" t="s">
        <v>604</v>
      </c>
      <c r="E1023" s="257">
        <v>0</v>
      </c>
    </row>
    <row r="1024" spans="1:5" x14ac:dyDescent="0.25">
      <c r="A1024" s="257" t="s">
        <v>1212</v>
      </c>
      <c r="B1024" s="257">
        <v>0</v>
      </c>
      <c r="C1024" s="254"/>
      <c r="D1024" s="257" t="s">
        <v>605</v>
      </c>
      <c r="E1024" s="257">
        <v>0</v>
      </c>
    </row>
    <row r="1025" spans="1:5" x14ac:dyDescent="0.25">
      <c r="A1025" s="257" t="s">
        <v>1120</v>
      </c>
      <c r="B1025" s="257">
        <v>0</v>
      </c>
      <c r="C1025" s="254"/>
      <c r="D1025" s="257" t="s">
        <v>194</v>
      </c>
      <c r="E1025" s="257">
        <v>0</v>
      </c>
    </row>
    <row r="1026" spans="1:5" x14ac:dyDescent="0.25">
      <c r="A1026" s="257" t="s">
        <v>1213</v>
      </c>
      <c r="B1026" s="257">
        <v>0</v>
      </c>
      <c r="C1026" s="254"/>
      <c r="D1026" s="257" t="s">
        <v>606</v>
      </c>
      <c r="E1026" s="257">
        <v>0</v>
      </c>
    </row>
    <row r="1027" spans="1:5" x14ac:dyDescent="0.25">
      <c r="A1027" s="257" t="s">
        <v>1214</v>
      </c>
      <c r="B1027" s="257">
        <v>0</v>
      </c>
      <c r="C1027" s="254"/>
      <c r="D1027" s="257" t="s">
        <v>1166</v>
      </c>
      <c r="E1027" s="257">
        <v>0</v>
      </c>
    </row>
    <row r="1028" spans="1:5" x14ac:dyDescent="0.25">
      <c r="A1028" s="257" t="s">
        <v>1215</v>
      </c>
      <c r="B1028" s="257">
        <v>0</v>
      </c>
      <c r="C1028" s="254"/>
      <c r="D1028" s="257" t="s">
        <v>1098</v>
      </c>
      <c r="E1028" s="257">
        <v>0</v>
      </c>
    </row>
    <row r="1029" spans="1:5" x14ac:dyDescent="0.25">
      <c r="A1029" s="257" t="s">
        <v>1121</v>
      </c>
      <c r="B1029" s="257">
        <v>1.73130425</v>
      </c>
      <c r="C1029" s="254"/>
      <c r="D1029" s="257" t="s">
        <v>1167</v>
      </c>
      <c r="E1029" s="257">
        <v>0</v>
      </c>
    </row>
    <row r="1030" spans="1:5" x14ac:dyDescent="0.25">
      <c r="A1030" s="257" t="s">
        <v>1216</v>
      </c>
      <c r="B1030" s="257">
        <v>0</v>
      </c>
      <c r="C1030" s="254"/>
      <c r="D1030" s="257" t="s">
        <v>1168</v>
      </c>
      <c r="E1030" s="257">
        <v>0</v>
      </c>
    </row>
    <row r="1031" spans="1:5" x14ac:dyDescent="0.25">
      <c r="A1031" s="257" t="s">
        <v>1217</v>
      </c>
      <c r="B1031" s="257">
        <v>0</v>
      </c>
      <c r="C1031" s="254"/>
      <c r="D1031" s="257" t="s">
        <v>205</v>
      </c>
      <c r="E1031" s="257">
        <v>0</v>
      </c>
    </row>
    <row r="1032" spans="1:5" x14ac:dyDescent="0.25">
      <c r="A1032" s="257" t="s">
        <v>1218</v>
      </c>
      <c r="B1032" s="257">
        <v>0</v>
      </c>
      <c r="C1032" s="254"/>
      <c r="D1032" s="257" t="s">
        <v>206</v>
      </c>
      <c r="E1032" s="257">
        <v>0</v>
      </c>
    </row>
    <row r="1033" spans="1:5" x14ac:dyDescent="0.25">
      <c r="A1033" s="257" t="s">
        <v>1122</v>
      </c>
      <c r="B1033" s="257">
        <v>0.370482908</v>
      </c>
      <c r="C1033" s="254"/>
      <c r="D1033" s="257" t="s">
        <v>207</v>
      </c>
      <c r="E1033" s="257">
        <v>0</v>
      </c>
    </row>
    <row r="1034" spans="1:5" x14ac:dyDescent="0.25">
      <c r="A1034" s="257" t="s">
        <v>1219</v>
      </c>
      <c r="B1034" s="257">
        <v>0</v>
      </c>
      <c r="C1034" s="254"/>
      <c r="D1034" s="257" t="s">
        <v>198</v>
      </c>
      <c r="E1034" s="257">
        <v>0</v>
      </c>
    </row>
    <row r="1035" spans="1:5" x14ac:dyDescent="0.25">
      <c r="A1035" s="257" t="s">
        <v>1220</v>
      </c>
      <c r="B1035" s="257">
        <v>0</v>
      </c>
      <c r="C1035" s="254"/>
      <c r="D1035" s="257" t="s">
        <v>607</v>
      </c>
      <c r="E1035" s="257">
        <v>0</v>
      </c>
    </row>
    <row r="1036" spans="1:5" x14ac:dyDescent="0.25">
      <c r="A1036" s="257" t="s">
        <v>1221</v>
      </c>
      <c r="B1036" s="257">
        <v>0</v>
      </c>
      <c r="C1036" s="254"/>
      <c r="D1036" s="257" t="s">
        <v>608</v>
      </c>
      <c r="E1036" s="257">
        <v>0</v>
      </c>
    </row>
    <row r="1037" spans="1:5" x14ac:dyDescent="0.25">
      <c r="A1037" s="257" t="s">
        <v>1123</v>
      </c>
      <c r="B1037" s="257">
        <v>5.1990163100000002</v>
      </c>
      <c r="C1037" s="254"/>
      <c r="D1037" s="257"/>
      <c r="E1037" s="257"/>
    </row>
    <row r="1038" spans="1:5" x14ac:dyDescent="0.25">
      <c r="A1038" s="257" t="s">
        <v>1222</v>
      </c>
      <c r="B1038" s="257">
        <v>0</v>
      </c>
      <c r="C1038" s="254"/>
      <c r="D1038" s="257" t="s">
        <v>907</v>
      </c>
      <c r="E1038" s="257"/>
    </row>
    <row r="1039" spans="1:5" x14ac:dyDescent="0.25">
      <c r="A1039" s="257" t="s">
        <v>1223</v>
      </c>
      <c r="B1039" s="257">
        <v>0</v>
      </c>
      <c r="C1039" s="254"/>
      <c r="D1039" s="257" t="s">
        <v>928</v>
      </c>
      <c r="E1039" s="257" t="s">
        <v>929</v>
      </c>
    </row>
    <row r="1040" spans="1:5" x14ac:dyDescent="0.25">
      <c r="A1040" s="257" t="s">
        <v>1224</v>
      </c>
      <c r="B1040" s="257">
        <v>0</v>
      </c>
      <c r="C1040" s="254"/>
      <c r="D1040" s="257" t="s">
        <v>930</v>
      </c>
      <c r="E1040" s="257" t="s">
        <v>931</v>
      </c>
    </row>
    <row r="1041" spans="1:5" x14ac:dyDescent="0.25">
      <c r="A1041" s="257" t="s">
        <v>1124</v>
      </c>
      <c r="B1041" s="257">
        <v>0.82468464100000005</v>
      </c>
      <c r="C1041" s="254"/>
      <c r="D1041" s="257" t="s">
        <v>1106</v>
      </c>
      <c r="E1041" s="257">
        <v>0</v>
      </c>
    </row>
    <row r="1042" spans="1:5" x14ac:dyDescent="0.25">
      <c r="A1042" s="257" t="s">
        <v>1225</v>
      </c>
      <c r="B1042" s="257">
        <v>0</v>
      </c>
      <c r="C1042" s="254"/>
      <c r="D1042" s="257" t="s">
        <v>200</v>
      </c>
      <c r="E1042" s="257">
        <v>0</v>
      </c>
    </row>
    <row r="1043" spans="1:5" x14ac:dyDescent="0.25">
      <c r="A1043" s="257" t="s">
        <v>1226</v>
      </c>
      <c r="B1043" s="257">
        <v>0</v>
      </c>
      <c r="C1043" s="254"/>
      <c r="D1043" s="257" t="s">
        <v>609</v>
      </c>
      <c r="E1043" s="257">
        <v>0</v>
      </c>
    </row>
    <row r="1044" spans="1:5" x14ac:dyDescent="0.25">
      <c r="A1044" s="257" t="s">
        <v>1227</v>
      </c>
      <c r="B1044" s="257">
        <v>0</v>
      </c>
      <c r="C1044" s="254"/>
      <c r="D1044" s="257" t="s">
        <v>1108</v>
      </c>
      <c r="E1044" s="257">
        <v>0</v>
      </c>
    </row>
    <row r="1045" spans="1:5" x14ac:dyDescent="0.25">
      <c r="A1045" s="257" t="s">
        <v>1228</v>
      </c>
      <c r="B1045" s="257">
        <v>0.43803700200000001</v>
      </c>
      <c r="C1045" s="254"/>
      <c r="D1045" s="257" t="s">
        <v>201</v>
      </c>
      <c r="E1045" s="257">
        <v>0</v>
      </c>
    </row>
    <row r="1046" spans="1:5" x14ac:dyDescent="0.25">
      <c r="A1046" s="257" t="s">
        <v>1229</v>
      </c>
      <c r="B1046" s="257">
        <v>0</v>
      </c>
      <c r="C1046" s="254"/>
      <c r="D1046" s="257" t="s">
        <v>610</v>
      </c>
      <c r="E1046" s="257">
        <v>0</v>
      </c>
    </row>
    <row r="1047" spans="1:5" x14ac:dyDescent="0.25">
      <c r="A1047" s="257" t="s">
        <v>1230</v>
      </c>
      <c r="B1047" s="257">
        <v>1.38576981</v>
      </c>
      <c r="C1047" s="254"/>
      <c r="D1047" s="257" t="s">
        <v>208</v>
      </c>
      <c r="E1047" s="257">
        <v>0</v>
      </c>
    </row>
    <row r="1048" spans="1:5" x14ac:dyDescent="0.25">
      <c r="A1048" s="257" t="s">
        <v>767</v>
      </c>
      <c r="B1048" s="257"/>
      <c r="C1048" s="254"/>
      <c r="D1048" s="257" t="s">
        <v>209</v>
      </c>
      <c r="E1048" s="257">
        <v>0</v>
      </c>
    </row>
    <row r="1049" spans="1:5" x14ac:dyDescent="0.25">
      <c r="A1049" s="257" t="s">
        <v>928</v>
      </c>
      <c r="B1049" s="257" t="s">
        <v>929</v>
      </c>
      <c r="C1049" s="254"/>
      <c r="D1049" s="257" t="s">
        <v>210</v>
      </c>
      <c r="E1049" s="257">
        <v>0</v>
      </c>
    </row>
    <row r="1050" spans="1:5" x14ac:dyDescent="0.25">
      <c r="A1050" s="257" t="s">
        <v>930</v>
      </c>
      <c r="B1050" s="257" t="s">
        <v>931</v>
      </c>
      <c r="C1050" s="254"/>
      <c r="D1050" s="257" t="s">
        <v>1169</v>
      </c>
      <c r="E1050" s="257">
        <v>0</v>
      </c>
    </row>
    <row r="1051" spans="1:5" x14ac:dyDescent="0.25">
      <c r="A1051" s="257" t="s">
        <v>1087</v>
      </c>
      <c r="B1051" s="257">
        <v>-0.39766295600000001</v>
      </c>
      <c r="C1051" s="254"/>
      <c r="D1051" s="257" t="s">
        <v>1109</v>
      </c>
      <c r="E1051" s="257">
        <v>0</v>
      </c>
    </row>
    <row r="1052" spans="1:5" x14ac:dyDescent="0.25">
      <c r="A1052" s="257" t="s">
        <v>1088</v>
      </c>
      <c r="B1052" s="257">
        <v>-5.9408854800000001E-2</v>
      </c>
      <c r="C1052" s="254"/>
      <c r="D1052" s="257" t="s">
        <v>1170</v>
      </c>
      <c r="E1052" s="257">
        <v>0</v>
      </c>
    </row>
    <row r="1053" spans="1:5" x14ac:dyDescent="0.25">
      <c r="A1053" s="257" t="s">
        <v>1089</v>
      </c>
      <c r="B1053" s="257">
        <v>-0.371392218</v>
      </c>
      <c r="C1053" s="254"/>
      <c r="D1053" s="257" t="s">
        <v>1171</v>
      </c>
      <c r="E1053" s="257">
        <v>0</v>
      </c>
    </row>
    <row r="1054" spans="1:5" x14ac:dyDescent="0.25">
      <c r="A1054" s="257" t="s">
        <v>1090</v>
      </c>
      <c r="B1054" s="257">
        <v>-1.8472688599999999E-2</v>
      </c>
      <c r="C1054" s="254"/>
      <c r="D1054" s="257" t="s">
        <v>1172</v>
      </c>
      <c r="E1054" s="257">
        <v>0</v>
      </c>
    </row>
    <row r="1055" spans="1:5" x14ac:dyDescent="0.25">
      <c r="A1055" s="257" t="s">
        <v>1091</v>
      </c>
      <c r="B1055" s="257">
        <v>0</v>
      </c>
      <c r="C1055" s="254"/>
      <c r="D1055" s="257" t="s">
        <v>1110</v>
      </c>
      <c r="E1055" s="257">
        <v>0</v>
      </c>
    </row>
    <row r="1056" spans="1:5" x14ac:dyDescent="0.25">
      <c r="A1056" s="257" t="s">
        <v>1092</v>
      </c>
      <c r="B1056" s="257">
        <v>0</v>
      </c>
      <c r="C1056" s="254"/>
      <c r="D1056" s="257" t="s">
        <v>1173</v>
      </c>
      <c r="E1056" s="257">
        <v>0</v>
      </c>
    </row>
    <row r="1057" spans="1:5" x14ac:dyDescent="0.25">
      <c r="A1057" s="257" t="s">
        <v>472</v>
      </c>
      <c r="B1057" s="257">
        <v>0</v>
      </c>
      <c r="C1057" s="254"/>
      <c r="D1057" s="257" t="s">
        <v>1174</v>
      </c>
      <c r="E1057" s="257">
        <v>0</v>
      </c>
    </row>
    <row r="1058" spans="1:5" x14ac:dyDescent="0.25">
      <c r="A1058" s="257" t="s">
        <v>473</v>
      </c>
      <c r="B1058" s="257">
        <v>-1.25367929</v>
      </c>
      <c r="C1058" s="254"/>
      <c r="D1058" s="257" t="s">
        <v>908</v>
      </c>
      <c r="E1058" s="257"/>
    </row>
    <row r="1059" spans="1:5" x14ac:dyDescent="0.25">
      <c r="A1059" s="257" t="s">
        <v>474</v>
      </c>
      <c r="B1059" s="257">
        <v>-7.4611316299999997</v>
      </c>
      <c r="C1059" s="254"/>
      <c r="D1059" s="257" t="s">
        <v>928</v>
      </c>
      <c r="E1059" s="257" t="s">
        <v>929</v>
      </c>
    </row>
    <row r="1060" spans="1:5" x14ac:dyDescent="0.25">
      <c r="A1060" s="257" t="s">
        <v>475</v>
      </c>
      <c r="B1060" s="257">
        <v>-0.38792645999999997</v>
      </c>
      <c r="C1060" s="254"/>
      <c r="D1060" s="257" t="s">
        <v>930</v>
      </c>
      <c r="E1060" s="257" t="s">
        <v>931</v>
      </c>
    </row>
    <row r="1061" spans="1:5" x14ac:dyDescent="0.25">
      <c r="A1061" s="257" t="s">
        <v>476</v>
      </c>
      <c r="B1061" s="257">
        <v>0</v>
      </c>
      <c r="C1061" s="254"/>
      <c r="D1061" s="257" t="s">
        <v>600</v>
      </c>
      <c r="E1061" s="257">
        <v>-5.0956811799999996E-3</v>
      </c>
    </row>
    <row r="1062" spans="1:5" x14ac:dyDescent="0.25">
      <c r="A1062" s="257" t="s">
        <v>477</v>
      </c>
      <c r="B1062" s="257">
        <v>0</v>
      </c>
      <c r="C1062" s="254"/>
      <c r="D1062" s="257" t="s">
        <v>601</v>
      </c>
      <c r="E1062" s="257">
        <v>-9.5540976E-2</v>
      </c>
    </row>
    <row r="1063" spans="1:5" x14ac:dyDescent="0.25">
      <c r="A1063" s="257" t="s">
        <v>1559</v>
      </c>
      <c r="B1063" s="257">
        <v>-2.3604039199999999E-2</v>
      </c>
      <c r="C1063" s="254"/>
      <c r="D1063" s="257" t="s">
        <v>192</v>
      </c>
      <c r="E1063" s="257">
        <v>0</v>
      </c>
    </row>
    <row r="1064" spans="1:5" x14ac:dyDescent="0.25">
      <c r="A1064" s="257" t="s">
        <v>1100</v>
      </c>
      <c r="B1064" s="257">
        <v>25.450429199999999</v>
      </c>
      <c r="C1064" s="254"/>
      <c r="D1064" s="257" t="s">
        <v>193</v>
      </c>
      <c r="E1064" s="257">
        <v>0</v>
      </c>
    </row>
    <row r="1065" spans="1:5" x14ac:dyDescent="0.25">
      <c r="A1065" s="257" t="s">
        <v>1101</v>
      </c>
      <c r="B1065" s="257">
        <v>5.0558459999999998</v>
      </c>
      <c r="C1065" s="254"/>
      <c r="D1065" s="257" t="s">
        <v>602</v>
      </c>
      <c r="E1065" s="257">
        <v>0</v>
      </c>
    </row>
    <row r="1066" spans="1:5" x14ac:dyDescent="0.25">
      <c r="A1066" s="257" t="s">
        <v>1102</v>
      </c>
      <c r="B1066" s="257">
        <v>31.230233599999998</v>
      </c>
      <c r="C1066" s="254"/>
      <c r="D1066" s="257" t="s">
        <v>603</v>
      </c>
      <c r="E1066" s="257">
        <v>0</v>
      </c>
    </row>
    <row r="1067" spans="1:5" x14ac:dyDescent="0.25">
      <c r="A1067" s="257" t="s">
        <v>1103</v>
      </c>
      <c r="B1067" s="257">
        <v>1.57017853</v>
      </c>
      <c r="C1067" s="254"/>
      <c r="D1067" s="257" t="s">
        <v>604</v>
      </c>
      <c r="E1067" s="257">
        <v>0</v>
      </c>
    </row>
    <row r="1068" spans="1:5" x14ac:dyDescent="0.25">
      <c r="A1068" s="257" t="s">
        <v>1104</v>
      </c>
      <c r="B1068" s="257">
        <v>0</v>
      </c>
      <c r="C1068" s="254"/>
      <c r="D1068" s="257" t="s">
        <v>605</v>
      </c>
      <c r="E1068" s="257">
        <v>0</v>
      </c>
    </row>
    <row r="1069" spans="1:5" x14ac:dyDescent="0.25">
      <c r="A1069" s="257" t="s">
        <v>1105</v>
      </c>
      <c r="B1069" s="257">
        <v>0</v>
      </c>
      <c r="C1069" s="254"/>
      <c r="D1069" s="257" t="s">
        <v>194</v>
      </c>
      <c r="E1069" s="257">
        <v>0</v>
      </c>
    </row>
    <row r="1070" spans="1:5" x14ac:dyDescent="0.25">
      <c r="A1070" s="257" t="s">
        <v>1560</v>
      </c>
      <c r="B1070" s="257">
        <v>2.0082701300000001</v>
      </c>
      <c r="C1070" s="254"/>
      <c r="D1070" s="257" t="s">
        <v>606</v>
      </c>
      <c r="E1070" s="257">
        <v>0</v>
      </c>
    </row>
    <row r="1071" spans="1:5" x14ac:dyDescent="0.25">
      <c r="A1071" s="257" t="s">
        <v>768</v>
      </c>
      <c r="B1071" s="257"/>
      <c r="C1071" s="254"/>
      <c r="D1071" s="257" t="s">
        <v>1166</v>
      </c>
      <c r="E1071" s="257">
        <v>0</v>
      </c>
    </row>
    <row r="1072" spans="1:5" x14ac:dyDescent="0.25">
      <c r="A1072" s="257" t="s">
        <v>928</v>
      </c>
      <c r="B1072" s="257" t="s">
        <v>929</v>
      </c>
      <c r="C1072" s="254"/>
      <c r="D1072" s="257" t="s">
        <v>1098</v>
      </c>
      <c r="E1072" s="257">
        <v>-1.11519885E-3</v>
      </c>
    </row>
    <row r="1073" spans="1:5" x14ac:dyDescent="0.25">
      <c r="A1073" s="257" t="s">
        <v>930</v>
      </c>
      <c r="B1073" s="257" t="s">
        <v>931</v>
      </c>
      <c r="C1073" s="254"/>
      <c r="D1073" s="257" t="s">
        <v>1167</v>
      </c>
      <c r="E1073" s="257">
        <v>0</v>
      </c>
    </row>
    <row r="1074" spans="1:5" x14ac:dyDescent="0.25">
      <c r="A1074" s="257" t="s">
        <v>478</v>
      </c>
      <c r="B1074" s="257">
        <v>-10.515091399999999</v>
      </c>
      <c r="C1074" s="254"/>
      <c r="D1074" s="257" t="s">
        <v>1168</v>
      </c>
      <c r="E1074" s="257">
        <v>0</v>
      </c>
    </row>
    <row r="1075" spans="1:5" x14ac:dyDescent="0.25">
      <c r="A1075" s="257" t="s">
        <v>932</v>
      </c>
      <c r="B1075" s="256">
        <v>-4.12225591E-2</v>
      </c>
      <c r="C1075" s="254"/>
      <c r="D1075" s="257" t="s">
        <v>1181</v>
      </c>
      <c r="E1075" s="257">
        <v>-0.16889844700000001</v>
      </c>
    </row>
    <row r="1076" spans="1:5" x14ac:dyDescent="0.25">
      <c r="A1076" s="257" t="s">
        <v>184</v>
      </c>
      <c r="B1076" s="257">
        <v>-48.820067299999998</v>
      </c>
      <c r="C1076" s="254"/>
      <c r="D1076" s="257" t="s">
        <v>211</v>
      </c>
      <c r="E1076" s="257">
        <v>0</v>
      </c>
    </row>
    <row r="1077" spans="1:5" x14ac:dyDescent="0.25">
      <c r="A1077" s="257" t="s">
        <v>933</v>
      </c>
      <c r="B1077" s="257">
        <v>0</v>
      </c>
      <c r="C1077" s="254"/>
      <c r="D1077" s="257" t="s">
        <v>212</v>
      </c>
      <c r="E1077" s="257">
        <v>0</v>
      </c>
    </row>
    <row r="1078" spans="1:5" x14ac:dyDescent="0.25">
      <c r="A1078" s="257" t="s">
        <v>934</v>
      </c>
      <c r="B1078" s="257">
        <v>1.25367929</v>
      </c>
      <c r="C1078" s="254"/>
      <c r="D1078" s="257" t="s">
        <v>213</v>
      </c>
      <c r="E1078" s="257">
        <v>0</v>
      </c>
    </row>
    <row r="1079" spans="1:5" x14ac:dyDescent="0.25">
      <c r="A1079" s="257" t="s">
        <v>935</v>
      </c>
      <c r="B1079" s="257">
        <v>7.4611316299999997</v>
      </c>
      <c r="C1079" s="254"/>
      <c r="D1079" s="257" t="s">
        <v>198</v>
      </c>
      <c r="E1079" s="257">
        <v>0</v>
      </c>
    </row>
    <row r="1080" spans="1:5" x14ac:dyDescent="0.25">
      <c r="A1080" s="257" t="s">
        <v>936</v>
      </c>
      <c r="B1080" s="257">
        <v>0.38792645999999997</v>
      </c>
      <c r="C1080" s="254"/>
      <c r="D1080" s="257" t="s">
        <v>607</v>
      </c>
      <c r="E1080" s="257">
        <v>0</v>
      </c>
    </row>
    <row r="1081" spans="1:5" x14ac:dyDescent="0.25">
      <c r="A1081" s="257" t="s">
        <v>937</v>
      </c>
      <c r="B1081" s="257">
        <v>0</v>
      </c>
      <c r="C1081" s="254"/>
      <c r="D1081" s="257" t="s">
        <v>608</v>
      </c>
      <c r="E1081" s="257">
        <v>0</v>
      </c>
    </row>
    <row r="1082" spans="1:5" x14ac:dyDescent="0.25">
      <c r="A1082" s="257" t="s">
        <v>938</v>
      </c>
      <c r="B1082" s="257">
        <v>0</v>
      </c>
      <c r="C1082" s="254"/>
      <c r="D1082" s="257" t="s">
        <v>909</v>
      </c>
      <c r="E1082" s="257"/>
    </row>
    <row r="1083" spans="1:5" x14ac:dyDescent="0.25">
      <c r="A1083" s="257" t="s">
        <v>2</v>
      </c>
      <c r="B1083" s="257">
        <v>35.1708</v>
      </c>
      <c r="C1083" s="254"/>
      <c r="D1083" s="257" t="s">
        <v>928</v>
      </c>
      <c r="E1083" s="257" t="s">
        <v>929</v>
      </c>
    </row>
    <row r="1084" spans="1:5" x14ac:dyDescent="0.25">
      <c r="A1084" s="257" t="s">
        <v>3</v>
      </c>
      <c r="B1084" s="257">
        <v>4.4042399999999997</v>
      </c>
      <c r="C1084" s="254"/>
      <c r="D1084" s="257" t="s">
        <v>930</v>
      </c>
      <c r="E1084" s="257" t="s">
        <v>931</v>
      </c>
    </row>
    <row r="1085" spans="1:5" x14ac:dyDescent="0.25">
      <c r="A1085" s="257" t="s">
        <v>4</v>
      </c>
      <c r="B1085" s="257">
        <v>15.820632</v>
      </c>
      <c r="C1085" s="254"/>
      <c r="D1085" s="257" t="s">
        <v>1106</v>
      </c>
      <c r="E1085" s="257">
        <v>-1.2144352000000001E-2</v>
      </c>
    </row>
    <row r="1086" spans="1:5" x14ac:dyDescent="0.25">
      <c r="A1086" s="257" t="s">
        <v>5</v>
      </c>
      <c r="B1086" s="257">
        <v>0.47045999999999999</v>
      </c>
      <c r="C1086" s="254"/>
      <c r="D1086" s="257" t="s">
        <v>200</v>
      </c>
      <c r="E1086" s="257">
        <v>-9.9945699199999998E-3</v>
      </c>
    </row>
    <row r="1087" spans="1:5" x14ac:dyDescent="0.25">
      <c r="A1087" s="257" t="s">
        <v>6</v>
      </c>
      <c r="B1087" s="257">
        <v>0</v>
      </c>
      <c r="C1087" s="254"/>
      <c r="D1087" s="257" t="s">
        <v>609</v>
      </c>
      <c r="E1087" s="257">
        <v>-1.7564400000000001E-2</v>
      </c>
    </row>
    <row r="1088" spans="1:5" x14ac:dyDescent="0.25">
      <c r="A1088" s="257" t="s">
        <v>7</v>
      </c>
      <c r="B1088" s="257">
        <v>0</v>
      </c>
      <c r="C1088" s="254"/>
      <c r="D1088" s="257" t="s">
        <v>1108</v>
      </c>
      <c r="E1088" s="257">
        <v>-2.0874138100000001</v>
      </c>
    </row>
    <row r="1089" spans="1:5" x14ac:dyDescent="0.25">
      <c r="A1089" s="257" t="s">
        <v>480</v>
      </c>
      <c r="B1089" s="257">
        <v>0</v>
      </c>
      <c r="C1089" s="254"/>
      <c r="D1089" s="257" t="s">
        <v>201</v>
      </c>
      <c r="E1089" s="257">
        <v>-0.22167226300000001</v>
      </c>
    </row>
    <row r="1090" spans="1:5" x14ac:dyDescent="0.25">
      <c r="A1090" s="257" t="s">
        <v>481</v>
      </c>
      <c r="B1090" s="257">
        <v>0.47410471399999998</v>
      </c>
      <c r="C1090" s="254"/>
      <c r="D1090" s="257" t="s">
        <v>610</v>
      </c>
      <c r="E1090" s="257">
        <v>-0.47045999999999999</v>
      </c>
    </row>
    <row r="1091" spans="1:5" x14ac:dyDescent="0.25">
      <c r="A1091" s="257" t="s">
        <v>482</v>
      </c>
      <c r="B1091" s="257">
        <v>0</v>
      </c>
      <c r="C1091" s="254"/>
      <c r="D1091" s="257" t="s">
        <v>214</v>
      </c>
      <c r="E1091" s="257">
        <v>0</v>
      </c>
    </row>
    <row r="1092" spans="1:5" x14ac:dyDescent="0.25">
      <c r="A1092" s="257" t="s">
        <v>483</v>
      </c>
      <c r="B1092" s="257">
        <v>5.4407830599999998E-2</v>
      </c>
      <c r="C1092" s="254"/>
      <c r="D1092" s="257" t="s">
        <v>215</v>
      </c>
      <c r="E1092" s="257">
        <v>0</v>
      </c>
    </row>
    <row r="1093" spans="1:5" x14ac:dyDescent="0.25">
      <c r="A1093" s="257" t="s">
        <v>484</v>
      </c>
      <c r="B1093" s="257">
        <v>0</v>
      </c>
      <c r="C1093" s="254"/>
      <c r="D1093" s="257" t="s">
        <v>216</v>
      </c>
      <c r="E1093" s="257">
        <v>0</v>
      </c>
    </row>
    <row r="1094" spans="1:5" x14ac:dyDescent="0.25">
      <c r="A1094" s="257" t="s">
        <v>485</v>
      </c>
      <c r="B1094" s="257">
        <v>0</v>
      </c>
      <c r="C1094" s="254"/>
      <c r="D1094" s="257" t="s">
        <v>1169</v>
      </c>
      <c r="E1094" s="257">
        <v>0</v>
      </c>
    </row>
    <row r="1095" spans="1:5" x14ac:dyDescent="0.25">
      <c r="A1095" s="257" t="s">
        <v>769</v>
      </c>
      <c r="B1095" s="257"/>
      <c r="C1095" s="254"/>
      <c r="D1095" s="257" t="s">
        <v>1109</v>
      </c>
      <c r="E1095" s="257">
        <v>-0.18938328500000001</v>
      </c>
    </row>
    <row r="1096" spans="1:5" x14ac:dyDescent="0.25">
      <c r="A1096" s="257" t="s">
        <v>928</v>
      </c>
      <c r="B1096" s="257" t="s">
        <v>929</v>
      </c>
      <c r="C1096" s="254"/>
      <c r="D1096" s="257" t="s">
        <v>1170</v>
      </c>
      <c r="E1096" s="257">
        <v>0</v>
      </c>
    </row>
    <row r="1097" spans="1:5" x14ac:dyDescent="0.25">
      <c r="A1097" s="257" t="s">
        <v>930</v>
      </c>
      <c r="B1097" s="257" t="s">
        <v>931</v>
      </c>
      <c r="C1097" s="254"/>
      <c r="D1097" s="257" t="s">
        <v>1171</v>
      </c>
      <c r="E1097" s="257">
        <v>0</v>
      </c>
    </row>
    <row r="1098" spans="1:5" x14ac:dyDescent="0.25">
      <c r="A1098" s="257" t="s">
        <v>1125</v>
      </c>
      <c r="B1098" s="257">
        <v>0</v>
      </c>
      <c r="C1098" s="254"/>
      <c r="D1098" s="257" t="s">
        <v>1172</v>
      </c>
      <c r="E1098" s="257">
        <v>0</v>
      </c>
    </row>
    <row r="1099" spans="1:5" x14ac:dyDescent="0.25">
      <c r="A1099" s="257" t="s">
        <v>1126</v>
      </c>
      <c r="B1099" s="257">
        <v>0</v>
      </c>
      <c r="C1099" s="254"/>
      <c r="D1099" s="257" t="s">
        <v>1110</v>
      </c>
      <c r="E1099" s="257">
        <v>-0.227184038</v>
      </c>
    </row>
    <row r="1100" spans="1:5" x14ac:dyDescent="0.25">
      <c r="A1100" s="257" t="s">
        <v>1127</v>
      </c>
      <c r="B1100" s="257">
        <v>0</v>
      </c>
      <c r="C1100" s="254"/>
      <c r="D1100" s="257" t="s">
        <v>1173</v>
      </c>
      <c r="E1100" s="257">
        <v>0</v>
      </c>
    </row>
    <row r="1101" spans="1:5" x14ac:dyDescent="0.25">
      <c r="A1101" s="257" t="s">
        <v>1128</v>
      </c>
      <c r="B1101" s="257">
        <v>0</v>
      </c>
      <c r="C1101" s="254"/>
      <c r="D1101" s="257" t="s">
        <v>1174</v>
      </c>
      <c r="E1101" s="257">
        <v>0</v>
      </c>
    </row>
    <row r="1102" spans="1:5" x14ac:dyDescent="0.25">
      <c r="A1102" s="257" t="s">
        <v>1129</v>
      </c>
      <c r="B1102" s="257">
        <v>0</v>
      </c>
      <c r="C1102" s="254"/>
      <c r="D1102" s="257" t="s">
        <v>1182</v>
      </c>
      <c r="E1102" s="257">
        <v>-0.69994243499999997</v>
      </c>
    </row>
    <row r="1103" spans="1:5" x14ac:dyDescent="0.25">
      <c r="A1103" s="257" t="s">
        <v>1130</v>
      </c>
      <c r="B1103" s="257">
        <v>0</v>
      </c>
      <c r="C1103" s="254"/>
      <c r="D1103" s="257" t="s">
        <v>1183</v>
      </c>
      <c r="E1103" s="257">
        <v>0</v>
      </c>
    </row>
    <row r="1104" spans="1:5" x14ac:dyDescent="0.25">
      <c r="A1104" s="257" t="s">
        <v>1131</v>
      </c>
      <c r="B1104" s="257">
        <v>0.39766295600000001</v>
      </c>
      <c r="C1104" s="254"/>
      <c r="D1104" s="257" t="s">
        <v>910</v>
      </c>
      <c r="E1104" s="257"/>
    </row>
    <row r="1105" spans="1:5" x14ac:dyDescent="0.25">
      <c r="A1105" s="257" t="s">
        <v>1132</v>
      </c>
      <c r="B1105" s="257">
        <v>5.9408854800000001E-2</v>
      </c>
      <c r="C1105" s="254"/>
      <c r="D1105" s="257" t="s">
        <v>928</v>
      </c>
      <c r="E1105" s="257" t="s">
        <v>929</v>
      </c>
    </row>
    <row r="1106" spans="1:5" x14ac:dyDescent="0.25">
      <c r="A1106" s="257" t="s">
        <v>1133</v>
      </c>
      <c r="B1106" s="257">
        <v>0.371392218</v>
      </c>
      <c r="C1106" s="254"/>
      <c r="D1106" s="257" t="s">
        <v>930</v>
      </c>
      <c r="E1106" s="257" t="s">
        <v>931</v>
      </c>
    </row>
    <row r="1107" spans="1:5" x14ac:dyDescent="0.25">
      <c r="A1107" s="257" t="s">
        <v>1134</v>
      </c>
      <c r="B1107" s="257">
        <v>1.8472688599999999E-2</v>
      </c>
      <c r="C1107" s="254"/>
      <c r="D1107" s="257" t="s">
        <v>600</v>
      </c>
      <c r="E1107" s="257">
        <v>-2.40323905E-2</v>
      </c>
    </row>
    <row r="1108" spans="1:5" x14ac:dyDescent="0.25">
      <c r="A1108" s="257" t="s">
        <v>1135</v>
      </c>
      <c r="B1108" s="257">
        <v>0</v>
      </c>
      <c r="C1108" s="254"/>
      <c r="D1108" s="257" t="s">
        <v>601</v>
      </c>
      <c r="E1108" s="257">
        <v>-0.72785051700000003</v>
      </c>
    </row>
    <row r="1109" spans="1:5" x14ac:dyDescent="0.25">
      <c r="A1109" s="257" t="s">
        <v>1136</v>
      </c>
      <c r="B1109" s="257">
        <v>0</v>
      </c>
      <c r="C1109" s="254"/>
      <c r="D1109" s="257" t="s">
        <v>192</v>
      </c>
      <c r="E1109" s="257">
        <v>0</v>
      </c>
    </row>
    <row r="1110" spans="1:5" x14ac:dyDescent="0.25">
      <c r="A1110" s="257" t="s">
        <v>1231</v>
      </c>
      <c r="B1110" s="257">
        <v>2.3604039199999999E-2</v>
      </c>
      <c r="C1110" s="254"/>
      <c r="D1110" s="257" t="s">
        <v>193</v>
      </c>
      <c r="E1110" s="257">
        <v>0</v>
      </c>
    </row>
    <row r="1111" spans="1:5" x14ac:dyDescent="0.25">
      <c r="A1111" s="257" t="s">
        <v>770</v>
      </c>
      <c r="B1111" s="257"/>
      <c r="C1111" s="254"/>
      <c r="D1111" s="257" t="s">
        <v>602</v>
      </c>
      <c r="E1111" s="257">
        <v>0</v>
      </c>
    </row>
    <row r="1112" spans="1:5" x14ac:dyDescent="0.25">
      <c r="A1112" s="257" t="s">
        <v>928</v>
      </c>
      <c r="B1112" s="257" t="s">
        <v>929</v>
      </c>
      <c r="C1112" s="254"/>
      <c r="D1112" s="257" t="s">
        <v>603</v>
      </c>
      <c r="E1112" s="257">
        <v>0</v>
      </c>
    </row>
    <row r="1113" spans="1:5" x14ac:dyDescent="0.25">
      <c r="A1113" s="257" t="s">
        <v>930</v>
      </c>
      <c r="B1113" s="257" t="s">
        <v>931</v>
      </c>
      <c r="C1113" s="254"/>
      <c r="D1113" s="257" t="s">
        <v>604</v>
      </c>
      <c r="E1113" s="257">
        <v>0</v>
      </c>
    </row>
    <row r="1114" spans="1:5" x14ac:dyDescent="0.25">
      <c r="A1114" s="257" t="s">
        <v>30</v>
      </c>
      <c r="B1114" s="257">
        <v>22.529301400000001</v>
      </c>
      <c r="C1114" s="254"/>
      <c r="D1114" s="257" t="s">
        <v>605</v>
      </c>
      <c r="E1114" s="257">
        <v>0</v>
      </c>
    </row>
    <row r="1115" spans="1:5" x14ac:dyDescent="0.25">
      <c r="A1115" s="257" t="s">
        <v>31</v>
      </c>
      <c r="B1115" s="257">
        <v>6.4515856499999996E-2</v>
      </c>
      <c r="C1115" s="254"/>
      <c r="D1115" s="257" t="s">
        <v>194</v>
      </c>
      <c r="E1115" s="257">
        <v>0</v>
      </c>
    </row>
    <row r="1116" spans="1:5" x14ac:dyDescent="0.25">
      <c r="A1116" s="257" t="s">
        <v>32</v>
      </c>
      <c r="B1116" s="257">
        <v>5.9596242200000002</v>
      </c>
      <c r="C1116" s="254"/>
      <c r="D1116" s="257" t="s">
        <v>217</v>
      </c>
      <c r="E1116" s="257">
        <v>0</v>
      </c>
    </row>
    <row r="1117" spans="1:5" x14ac:dyDescent="0.25">
      <c r="A1117" s="257" t="s">
        <v>33</v>
      </c>
      <c r="B1117" s="257">
        <v>1.31905236E-2</v>
      </c>
      <c r="C1117" s="254"/>
      <c r="D1117" s="257" t="s">
        <v>606</v>
      </c>
      <c r="E1117" s="257">
        <v>0</v>
      </c>
    </row>
    <row r="1118" spans="1:5" x14ac:dyDescent="0.25">
      <c r="A1118" s="257" t="s">
        <v>34</v>
      </c>
      <c r="B1118" s="257">
        <v>0</v>
      </c>
      <c r="C1118" s="254"/>
      <c r="D1118" s="257" t="s">
        <v>1166</v>
      </c>
      <c r="E1118" s="257">
        <v>0</v>
      </c>
    </row>
    <row r="1119" spans="1:5" x14ac:dyDescent="0.25">
      <c r="A1119" s="257" t="s">
        <v>35</v>
      </c>
      <c r="B1119" s="257">
        <v>0</v>
      </c>
      <c r="C1119" s="254"/>
      <c r="D1119" s="257" t="s">
        <v>1098</v>
      </c>
      <c r="E1119" s="257">
        <v>-2.6219739600000002E-3</v>
      </c>
    </row>
    <row r="1120" spans="1:5" x14ac:dyDescent="0.25">
      <c r="A1120" s="257" t="s">
        <v>26</v>
      </c>
      <c r="B1120" s="257">
        <v>36.584991899999999</v>
      </c>
      <c r="C1120" s="254"/>
      <c r="D1120" s="257" t="s">
        <v>1167</v>
      </c>
      <c r="E1120" s="257">
        <v>0</v>
      </c>
    </row>
    <row r="1121" spans="1:5" x14ac:dyDescent="0.25">
      <c r="A1121" s="257" t="s">
        <v>27</v>
      </c>
      <c r="B1121" s="257">
        <v>0.74498840499999996</v>
      </c>
      <c r="C1121" s="254"/>
      <c r="D1121" s="257" t="s">
        <v>1168</v>
      </c>
      <c r="E1121" s="257">
        <v>0</v>
      </c>
    </row>
    <row r="1122" spans="1:5" x14ac:dyDescent="0.25">
      <c r="A1122" s="257" t="s">
        <v>36</v>
      </c>
      <c r="B1122" s="257">
        <v>7.94172163</v>
      </c>
      <c r="C1122" s="254"/>
      <c r="D1122" s="257" t="s">
        <v>1181</v>
      </c>
      <c r="E1122" s="257">
        <v>-8.2524316800000008</v>
      </c>
    </row>
    <row r="1123" spans="1:5" x14ac:dyDescent="0.25">
      <c r="A1123" s="257" t="s">
        <v>37</v>
      </c>
      <c r="B1123" s="257">
        <v>0.22167226300000001</v>
      </c>
      <c r="C1123" s="254"/>
      <c r="D1123" s="257" t="s">
        <v>218</v>
      </c>
      <c r="E1123" s="257">
        <v>0</v>
      </c>
    </row>
    <row r="1124" spans="1:5" x14ac:dyDescent="0.25">
      <c r="A1124" s="257" t="s">
        <v>38</v>
      </c>
      <c r="B1124" s="257">
        <v>0</v>
      </c>
      <c r="C1124" s="254"/>
      <c r="D1124" s="257" t="s">
        <v>219</v>
      </c>
      <c r="E1124" s="257">
        <v>0</v>
      </c>
    </row>
    <row r="1125" spans="1:5" x14ac:dyDescent="0.25">
      <c r="A1125" s="257" t="s">
        <v>39</v>
      </c>
      <c r="B1125" s="257">
        <v>0</v>
      </c>
      <c r="C1125" s="254"/>
      <c r="D1125" s="257" t="s">
        <v>220</v>
      </c>
      <c r="E1125" s="257">
        <v>0</v>
      </c>
    </row>
    <row r="1126" spans="1:5" x14ac:dyDescent="0.25">
      <c r="A1126" s="257" t="s">
        <v>1014</v>
      </c>
      <c r="B1126" s="257">
        <v>0</v>
      </c>
      <c r="C1126" s="254"/>
      <c r="D1126" s="257" t="s">
        <v>198</v>
      </c>
      <c r="E1126" s="257">
        <v>0</v>
      </c>
    </row>
    <row r="1127" spans="1:5" x14ac:dyDescent="0.25">
      <c r="A1127" s="257" t="s">
        <v>991</v>
      </c>
      <c r="B1127" s="257">
        <v>4.4243592400000002</v>
      </c>
      <c r="C1127" s="254"/>
      <c r="D1127" s="257" t="s">
        <v>607</v>
      </c>
      <c r="E1127" s="257">
        <v>0</v>
      </c>
    </row>
    <row r="1128" spans="1:5" x14ac:dyDescent="0.25">
      <c r="A1128" s="257" t="s">
        <v>1015</v>
      </c>
      <c r="B1128" s="257">
        <v>0</v>
      </c>
      <c r="C1128" s="254"/>
      <c r="D1128" s="257" t="s">
        <v>608</v>
      </c>
      <c r="E1128" s="257">
        <v>0</v>
      </c>
    </row>
    <row r="1129" spans="1:5" x14ac:dyDescent="0.25">
      <c r="A1129" s="257" t="s">
        <v>1016</v>
      </c>
      <c r="B1129" s="257">
        <v>0</v>
      </c>
      <c r="C1129" s="254"/>
      <c r="D1129" s="257"/>
      <c r="E1129" s="257"/>
    </row>
    <row r="1130" spans="1:5" x14ac:dyDescent="0.25">
      <c r="A1130" s="257" t="s">
        <v>41</v>
      </c>
      <c r="B1130" s="257">
        <v>0</v>
      </c>
      <c r="C1130" s="254"/>
      <c r="D1130" s="257"/>
      <c r="E1130" s="257"/>
    </row>
    <row r="1131" spans="1:5" x14ac:dyDescent="0.25">
      <c r="A1131" s="257" t="s">
        <v>40</v>
      </c>
      <c r="B1131" s="257">
        <v>0</v>
      </c>
      <c r="C1131" s="254"/>
      <c r="D1131" s="257"/>
      <c r="E1131" s="257"/>
    </row>
    <row r="1132" spans="1:5" x14ac:dyDescent="0.25">
      <c r="A1132" s="257" t="s">
        <v>42</v>
      </c>
      <c r="B1132" s="257">
        <v>0</v>
      </c>
      <c r="C1132" s="254"/>
      <c r="D1132" s="257"/>
      <c r="E1132" s="257"/>
    </row>
    <row r="1133" spans="1:5" x14ac:dyDescent="0.25">
      <c r="A1133" s="257" t="s">
        <v>43</v>
      </c>
      <c r="B1133" s="257">
        <v>0</v>
      </c>
      <c r="C1133" s="254"/>
      <c r="D1133" s="257"/>
      <c r="E1133" s="257"/>
    </row>
    <row r="1134" spans="1:5" x14ac:dyDescent="0.25">
      <c r="A1134" s="257" t="s">
        <v>1232</v>
      </c>
      <c r="B1134" s="257">
        <v>0.352343766</v>
      </c>
      <c r="C1134" s="254"/>
      <c r="D1134" s="257"/>
      <c r="E1134" s="257"/>
    </row>
    <row r="1135" spans="1:5" x14ac:dyDescent="0.25">
      <c r="A1135" s="257" t="s">
        <v>771</v>
      </c>
      <c r="B1135" s="257"/>
      <c r="C1135" s="254"/>
      <c r="D1135" s="257"/>
      <c r="E1135" s="257"/>
    </row>
    <row r="1136" spans="1:5" x14ac:dyDescent="0.25">
      <c r="A1136" s="257" t="s">
        <v>928</v>
      </c>
      <c r="B1136" s="257" t="s">
        <v>929</v>
      </c>
      <c r="C1136" s="254"/>
      <c r="D1136" s="257"/>
      <c r="E1136" s="257"/>
    </row>
    <row r="1137" spans="1:5" x14ac:dyDescent="0.25">
      <c r="A1137" s="257" t="s">
        <v>930</v>
      </c>
      <c r="B1137" s="257" t="s">
        <v>931</v>
      </c>
      <c r="C1137" s="254"/>
      <c r="D1137" s="257"/>
      <c r="E1137" s="257"/>
    </row>
    <row r="1138" spans="1:5" x14ac:dyDescent="0.25">
      <c r="A1138" s="257" t="s">
        <v>478</v>
      </c>
      <c r="B1138" s="257">
        <v>-14.8022498</v>
      </c>
      <c r="C1138" s="254"/>
      <c r="D1138" s="257" t="s">
        <v>911</v>
      </c>
      <c r="E1138" s="257"/>
    </row>
    <row r="1139" spans="1:5" x14ac:dyDescent="0.25">
      <c r="A1139" s="257" t="s">
        <v>479</v>
      </c>
      <c r="B1139" s="257">
        <v>0</v>
      </c>
      <c r="C1139" s="254"/>
      <c r="D1139" s="257" t="s">
        <v>928</v>
      </c>
      <c r="E1139" s="257" t="s">
        <v>929</v>
      </c>
    </row>
    <row r="1140" spans="1:5" x14ac:dyDescent="0.25">
      <c r="A1140" s="257" t="s">
        <v>184</v>
      </c>
      <c r="B1140" s="257">
        <v>-31.298256899999998</v>
      </c>
      <c r="C1140" s="254"/>
      <c r="D1140" s="257" t="s">
        <v>930</v>
      </c>
      <c r="E1140" s="257" t="s">
        <v>931</v>
      </c>
    </row>
    <row r="1141" spans="1:5" x14ac:dyDescent="0.25">
      <c r="A1141" s="257" t="s">
        <v>1142</v>
      </c>
      <c r="B1141" s="257">
        <v>14.6588031</v>
      </c>
      <c r="C1141" s="254"/>
      <c r="D1141" s="257" t="s">
        <v>1106</v>
      </c>
      <c r="E1141" s="257">
        <v>-7.3932207599999994E-2</v>
      </c>
    </row>
    <row r="1142" spans="1:5" x14ac:dyDescent="0.25">
      <c r="A1142" s="257" t="s">
        <v>1143</v>
      </c>
      <c r="B1142" s="257">
        <v>3.7950052900000003E-2</v>
      </c>
      <c r="C1142" s="254"/>
      <c r="D1142" s="257" t="s">
        <v>200</v>
      </c>
      <c r="E1142" s="257">
        <v>-6.1017862899999997E-2</v>
      </c>
    </row>
    <row r="1143" spans="1:5" x14ac:dyDescent="0.25">
      <c r="A1143" s="257" t="s">
        <v>1144</v>
      </c>
      <c r="B1143" s="257">
        <v>4.07940653</v>
      </c>
      <c r="C1143" s="254"/>
      <c r="D1143" s="257" t="s">
        <v>1137</v>
      </c>
      <c r="E1143" s="257">
        <v>-2.83395148E-2</v>
      </c>
    </row>
    <row r="1144" spans="1:5" x14ac:dyDescent="0.25">
      <c r="A1144" s="257" t="s">
        <v>1145</v>
      </c>
      <c r="B1144" s="257">
        <v>7.8380439499999999E-3</v>
      </c>
      <c r="C1144" s="254"/>
      <c r="D1144" s="257" t="s">
        <v>609</v>
      </c>
      <c r="E1144" s="257">
        <v>-7.1064000000000002E-2</v>
      </c>
    </row>
    <row r="1145" spans="1:5" x14ac:dyDescent="0.25">
      <c r="A1145" s="257" t="s">
        <v>1146</v>
      </c>
      <c r="B1145" s="257">
        <v>0</v>
      </c>
      <c r="C1145" s="254"/>
      <c r="D1145" s="257" t="s">
        <v>1138</v>
      </c>
      <c r="E1145" s="257">
        <v>-1.492344E-2</v>
      </c>
    </row>
    <row r="1146" spans="1:5" x14ac:dyDescent="0.25">
      <c r="A1146" s="257" t="s">
        <v>1147</v>
      </c>
      <c r="B1146" s="257">
        <v>0</v>
      </c>
      <c r="C1146" s="254"/>
      <c r="D1146" s="257" t="s">
        <v>1108</v>
      </c>
      <c r="E1146" s="257">
        <v>-6.7192939300000001</v>
      </c>
    </row>
    <row r="1147" spans="1:5" x14ac:dyDescent="0.25">
      <c r="A1147" s="257" t="s">
        <v>2</v>
      </c>
      <c r="B1147" s="257">
        <v>16.648631999999999</v>
      </c>
      <c r="C1147" s="254"/>
      <c r="D1147" s="257" t="s">
        <v>201</v>
      </c>
      <c r="E1147" s="257">
        <v>-0.74498840499999996</v>
      </c>
    </row>
    <row r="1148" spans="1:5" x14ac:dyDescent="0.25">
      <c r="A1148" s="257" t="s">
        <v>3</v>
      </c>
      <c r="B1148" s="257">
        <v>7.2408E-2</v>
      </c>
      <c r="C1148" s="254"/>
      <c r="D1148" s="257" t="s">
        <v>221</v>
      </c>
      <c r="E1148" s="257">
        <v>-1.56749929</v>
      </c>
    </row>
    <row r="1149" spans="1:5" x14ac:dyDescent="0.25">
      <c r="A1149" s="257" t="s">
        <v>4</v>
      </c>
      <c r="B1149" s="257">
        <v>6.4306099200000002</v>
      </c>
      <c r="C1149" s="254"/>
      <c r="D1149" s="257" t="s">
        <v>610</v>
      </c>
      <c r="E1149" s="257">
        <v>-4.4042399999999997</v>
      </c>
    </row>
    <row r="1150" spans="1:5" x14ac:dyDescent="0.25">
      <c r="A1150" s="257" t="s">
        <v>5</v>
      </c>
      <c r="B1150" s="257">
        <v>2.0857199999999999E-2</v>
      </c>
      <c r="C1150" s="254"/>
      <c r="D1150" s="257" t="s">
        <v>1139</v>
      </c>
      <c r="E1150" s="257">
        <v>-0.9248904</v>
      </c>
    </row>
    <row r="1151" spans="1:5" x14ac:dyDescent="0.25">
      <c r="A1151" s="257" t="s">
        <v>6</v>
      </c>
      <c r="B1151" s="257">
        <v>0</v>
      </c>
      <c r="C1151" s="254"/>
      <c r="D1151" s="257" t="s">
        <v>222</v>
      </c>
      <c r="E1151" s="257">
        <v>0</v>
      </c>
    </row>
    <row r="1152" spans="1:5" x14ac:dyDescent="0.25">
      <c r="A1152" s="257" t="s">
        <v>7</v>
      </c>
      <c r="B1152" s="257">
        <v>0</v>
      </c>
      <c r="C1152" s="254"/>
      <c r="D1152" s="257" t="s">
        <v>223</v>
      </c>
      <c r="E1152" s="257">
        <v>0</v>
      </c>
    </row>
    <row r="1153" spans="1:5" x14ac:dyDescent="0.25">
      <c r="A1153" s="257" t="s">
        <v>1148</v>
      </c>
      <c r="B1153" s="257">
        <v>0</v>
      </c>
      <c r="C1153" s="254"/>
      <c r="D1153" s="257" t="s">
        <v>224</v>
      </c>
      <c r="E1153" s="257">
        <v>0</v>
      </c>
    </row>
    <row r="1154" spans="1:5" x14ac:dyDescent="0.25">
      <c r="A1154" s="257" t="s">
        <v>1149</v>
      </c>
      <c r="B1154" s="257">
        <v>1.59501934E-2</v>
      </c>
      <c r="C1154" s="254"/>
      <c r="D1154" s="257" t="s">
        <v>1169</v>
      </c>
      <c r="E1154" s="257">
        <v>0</v>
      </c>
    </row>
    <row r="1155" spans="1:5" x14ac:dyDescent="0.25">
      <c r="A1155" s="257" t="s">
        <v>1150</v>
      </c>
      <c r="B1155" s="257">
        <v>0</v>
      </c>
      <c r="C1155" s="254"/>
      <c r="D1155" s="257" t="s">
        <v>1109</v>
      </c>
      <c r="E1155" s="257">
        <v>-1.50913936</v>
      </c>
    </row>
    <row r="1156" spans="1:5" x14ac:dyDescent="0.25">
      <c r="A1156" s="257" t="s">
        <v>1151</v>
      </c>
      <c r="B1156" s="257">
        <v>3.4458523999999998E-3</v>
      </c>
      <c r="C1156" s="254"/>
      <c r="D1156" s="257" t="s">
        <v>1170</v>
      </c>
      <c r="E1156" s="257">
        <v>0</v>
      </c>
    </row>
    <row r="1157" spans="1:5" x14ac:dyDescent="0.25">
      <c r="A1157" s="257" t="s">
        <v>1152</v>
      </c>
      <c r="B1157" s="257">
        <v>0</v>
      </c>
      <c r="C1157" s="254"/>
      <c r="D1157" s="257" t="s">
        <v>1171</v>
      </c>
      <c r="E1157" s="257">
        <v>0</v>
      </c>
    </row>
    <row r="1158" spans="1:5" x14ac:dyDescent="0.25">
      <c r="A1158" s="257" t="s">
        <v>1153</v>
      </c>
      <c r="B1158" s="257">
        <v>0</v>
      </c>
      <c r="C1158" s="254"/>
      <c r="D1158" s="257" t="s">
        <v>1188</v>
      </c>
      <c r="E1158" s="257">
        <v>0</v>
      </c>
    </row>
    <row r="1159" spans="1:5" x14ac:dyDescent="0.25">
      <c r="A1159" s="257" t="s">
        <v>772</v>
      </c>
      <c r="B1159" s="257"/>
      <c r="C1159" s="254"/>
      <c r="D1159" s="257" t="s">
        <v>1140</v>
      </c>
      <c r="E1159" s="257">
        <v>-0.316919267</v>
      </c>
    </row>
    <row r="1160" spans="1:5" x14ac:dyDescent="0.25">
      <c r="A1160" s="257" t="s">
        <v>928</v>
      </c>
      <c r="B1160" s="257" t="s">
        <v>929</v>
      </c>
      <c r="C1160" s="254"/>
      <c r="D1160" s="257" t="s">
        <v>1189</v>
      </c>
      <c r="E1160" s="257">
        <v>0</v>
      </c>
    </row>
    <row r="1161" spans="1:5" x14ac:dyDescent="0.25">
      <c r="A1161" s="257" t="s">
        <v>930</v>
      </c>
      <c r="B1161" s="257" t="s">
        <v>931</v>
      </c>
      <c r="C1161" s="254"/>
      <c r="D1161" s="257" t="s">
        <v>1190</v>
      </c>
      <c r="E1161" s="257">
        <v>0</v>
      </c>
    </row>
    <row r="1162" spans="1:5" x14ac:dyDescent="0.25">
      <c r="A1162" s="257" t="s">
        <v>470</v>
      </c>
      <c r="B1162" s="257">
        <v>1.17176467</v>
      </c>
      <c r="C1162" s="254"/>
      <c r="D1162" s="257" t="s">
        <v>1172</v>
      </c>
      <c r="E1162" s="257">
        <v>0</v>
      </c>
    </row>
    <row r="1163" spans="1:5" x14ac:dyDescent="0.25">
      <c r="A1163" s="257" t="s">
        <v>471</v>
      </c>
      <c r="B1163" s="257">
        <v>0</v>
      </c>
      <c r="C1163" s="254"/>
      <c r="D1163" s="257" t="s">
        <v>1110</v>
      </c>
      <c r="E1163" s="257">
        <v>-3.4022000800000001</v>
      </c>
    </row>
    <row r="1164" spans="1:5" x14ac:dyDescent="0.25">
      <c r="A1164" s="257" t="s">
        <v>486</v>
      </c>
      <c r="B1164" s="257">
        <v>4.0399195399999999E-3</v>
      </c>
      <c r="C1164" s="254"/>
      <c r="D1164" s="257" t="s">
        <v>1173</v>
      </c>
      <c r="E1164" s="257">
        <v>0</v>
      </c>
    </row>
    <row r="1165" spans="1:5" x14ac:dyDescent="0.25">
      <c r="A1165" s="257" t="s">
        <v>487</v>
      </c>
      <c r="B1165" s="257">
        <v>0</v>
      </c>
      <c r="C1165" s="254"/>
      <c r="D1165" s="257" t="s">
        <v>1174</v>
      </c>
      <c r="E1165" s="257">
        <v>0</v>
      </c>
    </row>
    <row r="1166" spans="1:5" x14ac:dyDescent="0.25">
      <c r="A1166" s="257" t="s">
        <v>488</v>
      </c>
      <c r="B1166" s="257">
        <v>0</v>
      </c>
      <c r="C1166" s="254"/>
      <c r="D1166" s="257" t="s">
        <v>1191</v>
      </c>
      <c r="E1166" s="257">
        <v>0</v>
      </c>
    </row>
    <row r="1167" spans="1:5" x14ac:dyDescent="0.25">
      <c r="A1167" s="257" t="s">
        <v>489</v>
      </c>
      <c r="B1167" s="257">
        <v>0</v>
      </c>
      <c r="C1167" s="254"/>
      <c r="D1167" s="257" t="s">
        <v>1141</v>
      </c>
      <c r="E1167" s="257">
        <v>-0.71446201600000003</v>
      </c>
    </row>
    <row r="1168" spans="1:5" x14ac:dyDescent="0.25">
      <c r="A1168" s="257" t="s">
        <v>773</v>
      </c>
      <c r="B1168" s="257"/>
      <c r="C1168" s="254"/>
      <c r="D1168" s="257" t="s">
        <v>1192</v>
      </c>
      <c r="E1168" s="257">
        <v>0</v>
      </c>
    </row>
    <row r="1169" spans="1:5" x14ac:dyDescent="0.25">
      <c r="A1169" s="257" t="s">
        <v>928</v>
      </c>
      <c r="B1169" s="257" t="s">
        <v>929</v>
      </c>
      <c r="C1169" s="254"/>
      <c r="D1169" s="257" t="s">
        <v>1193</v>
      </c>
      <c r="E1169" s="257">
        <v>0</v>
      </c>
    </row>
    <row r="1170" spans="1:5" x14ac:dyDescent="0.25">
      <c r="A1170" s="257" t="s">
        <v>930</v>
      </c>
      <c r="B1170" s="257" t="s">
        <v>931</v>
      </c>
      <c r="C1170" s="254"/>
      <c r="D1170" s="257" t="s">
        <v>1182</v>
      </c>
      <c r="E1170" s="257">
        <v>-5.9580759399999996</v>
      </c>
    </row>
    <row r="1171" spans="1:5" x14ac:dyDescent="0.25">
      <c r="A1171" s="257" t="s">
        <v>111</v>
      </c>
      <c r="B1171" s="257">
        <v>0</v>
      </c>
      <c r="C1171" s="254"/>
      <c r="D1171" s="257" t="s">
        <v>1194</v>
      </c>
      <c r="E1171" s="257">
        <v>-1.2511959500000001</v>
      </c>
    </row>
    <row r="1172" spans="1:5" x14ac:dyDescent="0.25">
      <c r="A1172" s="257" t="s">
        <v>184</v>
      </c>
      <c r="B1172" s="257">
        <v>0</v>
      </c>
      <c r="C1172" s="254"/>
      <c r="D1172" s="257" t="s">
        <v>1183</v>
      </c>
      <c r="E1172" s="257">
        <v>1.9417500000000001</v>
      </c>
    </row>
    <row r="1173" spans="1:5" x14ac:dyDescent="0.25">
      <c r="A1173" s="257" t="s">
        <v>185</v>
      </c>
      <c r="B1173" s="257">
        <v>0</v>
      </c>
      <c r="C1173" s="254"/>
      <c r="D1173" s="257" t="s">
        <v>912</v>
      </c>
      <c r="E1173" s="257"/>
    </row>
    <row r="1174" spans="1:5" x14ac:dyDescent="0.25">
      <c r="A1174" s="257" t="s">
        <v>186</v>
      </c>
      <c r="B1174" s="257">
        <v>0</v>
      </c>
      <c r="C1174" s="254"/>
      <c r="D1174" s="257" t="s">
        <v>928</v>
      </c>
      <c r="E1174" s="257" t="s">
        <v>929</v>
      </c>
    </row>
    <row r="1175" spans="1:5" x14ac:dyDescent="0.25">
      <c r="A1175" s="257" t="s">
        <v>187</v>
      </c>
      <c r="B1175" s="257">
        <v>0</v>
      </c>
      <c r="C1175" s="254"/>
      <c r="D1175" s="257" t="s">
        <v>930</v>
      </c>
      <c r="E1175" s="257" t="s">
        <v>931</v>
      </c>
    </row>
    <row r="1176" spans="1:5" x14ac:dyDescent="0.25">
      <c r="A1176" s="257" t="s">
        <v>1019</v>
      </c>
      <c r="B1176" s="257">
        <v>0</v>
      </c>
      <c r="C1176" s="254"/>
      <c r="D1176" s="257" t="s">
        <v>600</v>
      </c>
      <c r="E1176" s="257">
        <v>0</v>
      </c>
    </row>
    <row r="1177" spans="1:5" x14ac:dyDescent="0.25">
      <c r="A1177" s="257" t="s">
        <v>1020</v>
      </c>
      <c r="B1177" s="257">
        <v>0</v>
      </c>
      <c r="C1177" s="254"/>
      <c r="D1177" s="257" t="s">
        <v>601</v>
      </c>
      <c r="E1177" s="257">
        <v>0</v>
      </c>
    </row>
    <row r="1178" spans="1:5" x14ac:dyDescent="0.25">
      <c r="A1178" s="257" t="s">
        <v>177</v>
      </c>
      <c r="B1178" s="257">
        <v>0</v>
      </c>
      <c r="C1178" s="254"/>
      <c r="D1178" s="257" t="s">
        <v>192</v>
      </c>
      <c r="E1178" s="257">
        <v>0</v>
      </c>
    </row>
    <row r="1179" spans="1:5" x14ac:dyDescent="0.25">
      <c r="A1179" s="257" t="s">
        <v>774</v>
      </c>
      <c r="B1179" s="257"/>
      <c r="C1179" s="254"/>
      <c r="D1179" s="257" t="s">
        <v>193</v>
      </c>
      <c r="E1179" s="257">
        <v>0</v>
      </c>
    </row>
    <row r="1180" spans="1:5" x14ac:dyDescent="0.25">
      <c r="A1180" s="257" t="s">
        <v>928</v>
      </c>
      <c r="B1180" s="257" t="s">
        <v>929</v>
      </c>
      <c r="C1180" s="254"/>
      <c r="D1180" s="257" t="s">
        <v>602</v>
      </c>
      <c r="E1180" s="257">
        <v>0</v>
      </c>
    </row>
    <row r="1181" spans="1:5" x14ac:dyDescent="0.25">
      <c r="A1181" s="257" t="s">
        <v>930</v>
      </c>
      <c r="B1181" s="257" t="s">
        <v>931</v>
      </c>
      <c r="C1181" s="254"/>
      <c r="D1181" s="257" t="s">
        <v>603</v>
      </c>
      <c r="E1181" s="257">
        <v>-5.2905677800000002E-2</v>
      </c>
    </row>
    <row r="1182" spans="1:5" x14ac:dyDescent="0.25">
      <c r="A1182" s="257" t="s">
        <v>1154</v>
      </c>
      <c r="B1182" s="257">
        <v>0</v>
      </c>
      <c r="C1182" s="254"/>
      <c r="D1182" s="257" t="s">
        <v>604</v>
      </c>
      <c r="E1182" s="257">
        <v>0</v>
      </c>
    </row>
    <row r="1183" spans="1:5" x14ac:dyDescent="0.25">
      <c r="A1183" s="257" t="s">
        <v>1155</v>
      </c>
      <c r="B1183" s="257">
        <v>-1.59501934E-2</v>
      </c>
      <c r="C1183" s="254"/>
      <c r="D1183" s="257" t="s">
        <v>605</v>
      </c>
      <c r="E1183" s="257">
        <v>0</v>
      </c>
    </row>
    <row r="1184" spans="1:5" x14ac:dyDescent="0.25">
      <c r="A1184" s="257" t="s">
        <v>1156</v>
      </c>
      <c r="B1184" s="257">
        <v>0</v>
      </c>
      <c r="C1184" s="254"/>
      <c r="D1184" s="257" t="s">
        <v>194</v>
      </c>
      <c r="E1184" s="257">
        <v>-2.26422511E-2</v>
      </c>
    </row>
    <row r="1185" spans="1:5" x14ac:dyDescent="0.25">
      <c r="A1185" s="257" t="s">
        <v>1157</v>
      </c>
      <c r="B1185" s="257">
        <v>-3.4458523999999998E-3</v>
      </c>
      <c r="C1185" s="254"/>
      <c r="D1185" s="257" t="s">
        <v>606</v>
      </c>
      <c r="E1185" s="257">
        <v>-0.31849728399999999</v>
      </c>
    </row>
    <row r="1186" spans="1:5" x14ac:dyDescent="0.25">
      <c r="A1186" s="257" t="s">
        <v>1158</v>
      </c>
      <c r="B1186" s="257">
        <v>0</v>
      </c>
      <c r="C1186" s="254"/>
      <c r="D1186" s="257" t="s">
        <v>1166</v>
      </c>
      <c r="E1186" s="257">
        <v>0</v>
      </c>
    </row>
    <row r="1187" spans="1:5" x14ac:dyDescent="0.25">
      <c r="A1187" s="257" t="s">
        <v>1159</v>
      </c>
      <c r="B1187" s="257">
        <v>0</v>
      </c>
      <c r="C1187" s="254"/>
      <c r="D1187" s="257" t="s">
        <v>1098</v>
      </c>
      <c r="E1187" s="257">
        <v>-1.16028719</v>
      </c>
    </row>
    <row r="1188" spans="1:5" x14ac:dyDescent="0.25">
      <c r="A1188" s="257" t="s">
        <v>1160</v>
      </c>
      <c r="B1188" s="257">
        <v>0</v>
      </c>
      <c r="C1188" s="254"/>
      <c r="D1188" s="257" t="s">
        <v>1167</v>
      </c>
      <c r="E1188" s="257">
        <v>0</v>
      </c>
    </row>
    <row r="1189" spans="1:5" x14ac:dyDescent="0.25">
      <c r="A1189" s="257" t="s">
        <v>1161</v>
      </c>
      <c r="B1189" s="257">
        <v>-3.3495406199999999E-3</v>
      </c>
      <c r="C1189" s="254"/>
      <c r="D1189" s="257" t="s">
        <v>1168</v>
      </c>
      <c r="E1189" s="257">
        <v>0</v>
      </c>
    </row>
    <row r="1190" spans="1:5" x14ac:dyDescent="0.25">
      <c r="A1190" s="257" t="s">
        <v>490</v>
      </c>
      <c r="B1190" s="257">
        <v>0</v>
      </c>
      <c r="C1190" s="254"/>
      <c r="D1190" s="257" t="s">
        <v>1181</v>
      </c>
      <c r="E1190" s="257">
        <v>-0.37563142599999999</v>
      </c>
    </row>
    <row r="1191" spans="1:5" x14ac:dyDescent="0.25">
      <c r="A1191" s="257" t="s">
        <v>491</v>
      </c>
      <c r="B1191" s="257">
        <v>-0.47410471399999998</v>
      </c>
      <c r="C1191" s="254"/>
      <c r="D1191" s="257" t="s">
        <v>225</v>
      </c>
      <c r="E1191" s="257">
        <v>0.39734537800000003</v>
      </c>
    </row>
    <row r="1192" spans="1:5" x14ac:dyDescent="0.25">
      <c r="A1192" s="257" t="s">
        <v>492</v>
      </c>
      <c r="B1192" s="257">
        <v>0</v>
      </c>
      <c r="C1192" s="254"/>
      <c r="D1192" s="257" t="s">
        <v>226</v>
      </c>
      <c r="E1192" s="257">
        <v>0</v>
      </c>
    </row>
    <row r="1193" spans="1:5" x14ac:dyDescent="0.25">
      <c r="A1193" s="257" t="s">
        <v>493</v>
      </c>
      <c r="B1193" s="257">
        <v>-5.4407830599999998E-2</v>
      </c>
      <c r="C1193" s="254"/>
      <c r="D1193" s="257" t="s">
        <v>227</v>
      </c>
      <c r="E1193" s="257">
        <v>0</v>
      </c>
    </row>
    <row r="1194" spans="1:5" x14ac:dyDescent="0.25">
      <c r="A1194" s="257" t="s">
        <v>494</v>
      </c>
      <c r="B1194" s="257">
        <v>0</v>
      </c>
      <c r="C1194" s="254"/>
      <c r="D1194" s="257" t="s">
        <v>198</v>
      </c>
      <c r="E1194" s="257">
        <v>0</v>
      </c>
    </row>
    <row r="1195" spans="1:5" x14ac:dyDescent="0.25">
      <c r="A1195" s="257" t="s">
        <v>495</v>
      </c>
      <c r="B1195" s="257">
        <v>0</v>
      </c>
      <c r="C1195" s="254"/>
      <c r="D1195" s="257" t="s">
        <v>607</v>
      </c>
      <c r="E1195" s="257">
        <v>0</v>
      </c>
    </row>
    <row r="1196" spans="1:5" x14ac:dyDescent="0.25">
      <c r="A1196" s="257" t="s">
        <v>496</v>
      </c>
      <c r="B1196" s="257">
        <v>0</v>
      </c>
      <c r="C1196" s="254"/>
      <c r="D1196" s="257" t="s">
        <v>608</v>
      </c>
      <c r="E1196" s="257">
        <v>0</v>
      </c>
    </row>
    <row r="1197" spans="1:5" x14ac:dyDescent="0.25">
      <c r="A1197" s="257" t="s">
        <v>497</v>
      </c>
      <c r="B1197" s="257">
        <v>-9.9561990000000003E-2</v>
      </c>
      <c r="C1197" s="254"/>
      <c r="D1197" s="257" t="s">
        <v>913</v>
      </c>
      <c r="E1197" s="257"/>
    </row>
    <row r="1198" spans="1:5" x14ac:dyDescent="0.25">
      <c r="A1198" s="257" t="s">
        <v>498</v>
      </c>
      <c r="B1198" s="257">
        <v>0</v>
      </c>
      <c r="C1198" s="254"/>
      <c r="D1198" s="257" t="s">
        <v>928</v>
      </c>
      <c r="E1198" s="257" t="s">
        <v>929</v>
      </c>
    </row>
    <row r="1199" spans="1:5" x14ac:dyDescent="0.25">
      <c r="A1199" s="257" t="s">
        <v>499</v>
      </c>
      <c r="B1199" s="257">
        <v>0</v>
      </c>
      <c r="C1199" s="254"/>
      <c r="D1199" s="257" t="s">
        <v>930</v>
      </c>
      <c r="E1199" s="257" t="s">
        <v>931</v>
      </c>
    </row>
    <row r="1200" spans="1:5" x14ac:dyDescent="0.25">
      <c r="A1200" s="257" t="s">
        <v>500</v>
      </c>
      <c r="B1200" s="257">
        <v>0</v>
      </c>
      <c r="C1200" s="254"/>
      <c r="D1200" s="257" t="s">
        <v>1106</v>
      </c>
      <c r="E1200" s="257">
        <v>-4.9880943899999997</v>
      </c>
    </row>
    <row r="1201" spans="1:5" x14ac:dyDescent="0.25">
      <c r="A1201" s="257" t="s">
        <v>501</v>
      </c>
      <c r="B1201" s="257">
        <v>0</v>
      </c>
      <c r="C1201" s="254"/>
      <c r="D1201" s="257" t="s">
        <v>200</v>
      </c>
      <c r="E1201" s="257">
        <v>-3.8231085500000002</v>
      </c>
    </row>
    <row r="1202" spans="1:5" x14ac:dyDescent="0.25">
      <c r="A1202" s="257" t="s">
        <v>502</v>
      </c>
      <c r="B1202" s="257">
        <v>0</v>
      </c>
      <c r="C1202" s="254"/>
      <c r="D1202" s="257" t="s">
        <v>609</v>
      </c>
      <c r="E1202" s="257">
        <v>-3.7405754400000002</v>
      </c>
    </row>
    <row r="1203" spans="1:5" x14ac:dyDescent="0.25">
      <c r="A1203" s="257" t="s">
        <v>503</v>
      </c>
      <c r="B1203" s="257">
        <v>0</v>
      </c>
      <c r="C1203" s="254"/>
      <c r="D1203" s="257" t="s">
        <v>1108</v>
      </c>
      <c r="E1203" s="257">
        <v>-41.615710100000001</v>
      </c>
    </row>
    <row r="1204" spans="1:5" x14ac:dyDescent="0.25">
      <c r="A1204" s="257" t="s">
        <v>94</v>
      </c>
      <c r="B1204" s="257">
        <v>0</v>
      </c>
      <c r="C1204" s="254"/>
      <c r="D1204" s="257" t="s">
        <v>201</v>
      </c>
      <c r="E1204" s="257">
        <v>-7.9422363300000001</v>
      </c>
    </row>
    <row r="1205" spans="1:5" x14ac:dyDescent="0.25">
      <c r="A1205" s="257" t="s">
        <v>95</v>
      </c>
      <c r="B1205" s="257">
        <v>0</v>
      </c>
      <c r="C1205" s="254"/>
      <c r="D1205" s="257" t="s">
        <v>610</v>
      </c>
      <c r="E1205" s="257">
        <v>-15.820632</v>
      </c>
    </row>
    <row r="1206" spans="1:5" x14ac:dyDescent="0.25">
      <c r="A1206" s="257" t="s">
        <v>504</v>
      </c>
      <c r="B1206" s="257">
        <v>0</v>
      </c>
      <c r="C1206" s="254"/>
      <c r="D1206" s="257" t="s">
        <v>228</v>
      </c>
      <c r="E1206" s="257">
        <v>-0.39734537800000003</v>
      </c>
    </row>
    <row r="1207" spans="1:5" x14ac:dyDescent="0.25">
      <c r="A1207" s="257" t="s">
        <v>505</v>
      </c>
      <c r="B1207" s="257">
        <v>0</v>
      </c>
      <c r="C1207" s="254"/>
      <c r="D1207" s="257" t="s">
        <v>229</v>
      </c>
      <c r="E1207" s="257">
        <v>0</v>
      </c>
    </row>
    <row r="1208" spans="1:5" x14ac:dyDescent="0.25">
      <c r="A1208" s="257" t="s">
        <v>506</v>
      </c>
      <c r="B1208" s="257">
        <v>-1.7513637200000001E-3</v>
      </c>
      <c r="C1208" s="254"/>
      <c r="D1208" s="257" t="s">
        <v>230</v>
      </c>
      <c r="E1208" s="257">
        <v>0</v>
      </c>
    </row>
    <row r="1209" spans="1:5" x14ac:dyDescent="0.25">
      <c r="A1209" s="257" t="s">
        <v>507</v>
      </c>
      <c r="B1209" s="257">
        <v>0</v>
      </c>
      <c r="C1209" s="254"/>
      <c r="D1209" s="257" t="s">
        <v>1169</v>
      </c>
      <c r="E1209" s="257">
        <v>0</v>
      </c>
    </row>
    <row r="1210" spans="1:5" x14ac:dyDescent="0.25">
      <c r="A1210" s="257" t="s">
        <v>508</v>
      </c>
      <c r="B1210" s="257">
        <v>0</v>
      </c>
      <c r="C1210" s="254"/>
      <c r="D1210" s="257" t="s">
        <v>1109</v>
      </c>
      <c r="E1210" s="257">
        <v>-13.4992719</v>
      </c>
    </row>
    <row r="1211" spans="1:5" x14ac:dyDescent="0.25">
      <c r="A1211" s="257" t="s">
        <v>509</v>
      </c>
      <c r="B1211" s="257">
        <v>0</v>
      </c>
      <c r="C1211" s="254"/>
      <c r="D1211" s="257" t="s">
        <v>1170</v>
      </c>
      <c r="E1211" s="257">
        <v>0</v>
      </c>
    </row>
    <row r="1212" spans="1:5" x14ac:dyDescent="0.25">
      <c r="A1212" s="257" t="s">
        <v>96</v>
      </c>
      <c r="B1212" s="257">
        <v>0</v>
      </c>
      <c r="C1212" s="254"/>
      <c r="D1212" s="257" t="s">
        <v>1171</v>
      </c>
      <c r="E1212" s="257">
        <v>0</v>
      </c>
    </row>
    <row r="1213" spans="1:5" x14ac:dyDescent="0.25">
      <c r="A1213" s="257" t="s">
        <v>97</v>
      </c>
      <c r="B1213" s="257">
        <v>0</v>
      </c>
      <c r="C1213" s="254"/>
      <c r="D1213" s="257" t="s">
        <v>1172</v>
      </c>
      <c r="E1213" s="257">
        <v>0</v>
      </c>
    </row>
    <row r="1214" spans="1:5" x14ac:dyDescent="0.25">
      <c r="A1214" s="257" t="s">
        <v>510</v>
      </c>
      <c r="B1214" s="257">
        <v>-1.17176467</v>
      </c>
      <c r="C1214" s="254"/>
      <c r="D1214" s="257" t="s">
        <v>1110</v>
      </c>
      <c r="E1214" s="257">
        <v>-18.596696300000001</v>
      </c>
    </row>
    <row r="1215" spans="1:5" x14ac:dyDescent="0.25">
      <c r="A1215" s="257" t="s">
        <v>511</v>
      </c>
      <c r="B1215" s="257">
        <v>0</v>
      </c>
      <c r="C1215" s="254"/>
      <c r="D1215" s="257" t="s">
        <v>1173</v>
      </c>
      <c r="E1215" s="257">
        <v>0</v>
      </c>
    </row>
    <row r="1216" spans="1:5" x14ac:dyDescent="0.25">
      <c r="A1216" s="257" t="s">
        <v>512</v>
      </c>
      <c r="B1216" s="257">
        <v>-4.0399195399999999E-3</v>
      </c>
      <c r="C1216" s="254"/>
      <c r="D1216" s="257" t="s">
        <v>1174</v>
      </c>
      <c r="E1216" s="257">
        <v>0</v>
      </c>
    </row>
    <row r="1217" spans="1:5" x14ac:dyDescent="0.25">
      <c r="A1217" s="257" t="s">
        <v>513</v>
      </c>
      <c r="B1217" s="257">
        <v>0</v>
      </c>
      <c r="C1217" s="254"/>
      <c r="D1217" s="257" t="s">
        <v>1182</v>
      </c>
      <c r="E1217" s="257">
        <v>-1.4507744600000001</v>
      </c>
    </row>
    <row r="1218" spans="1:5" x14ac:dyDescent="0.25">
      <c r="A1218" s="257" t="s">
        <v>514</v>
      </c>
      <c r="B1218" s="257">
        <v>0</v>
      </c>
      <c r="C1218" s="254"/>
      <c r="D1218" s="257" t="s">
        <v>1183</v>
      </c>
      <c r="E1218" s="257">
        <v>0</v>
      </c>
    </row>
    <row r="1219" spans="1:5" x14ac:dyDescent="0.25">
      <c r="A1219" s="257" t="s">
        <v>515</v>
      </c>
      <c r="B1219" s="257">
        <v>0</v>
      </c>
      <c r="C1219" s="254"/>
      <c r="D1219" s="257" t="s">
        <v>914</v>
      </c>
      <c r="E1219" s="257"/>
    </row>
    <row r="1220" spans="1:5" x14ac:dyDescent="0.25">
      <c r="A1220" s="257" t="s">
        <v>62</v>
      </c>
      <c r="B1220" s="257">
        <v>-0.15818823000000001</v>
      </c>
      <c r="C1220" s="254"/>
      <c r="D1220" s="257" t="s">
        <v>928</v>
      </c>
      <c r="E1220" s="257" t="s">
        <v>929</v>
      </c>
    </row>
    <row r="1221" spans="1:5" x14ac:dyDescent="0.25">
      <c r="A1221" s="257" t="s">
        <v>63</v>
      </c>
      <c r="B1221" s="257">
        <v>0</v>
      </c>
      <c r="C1221" s="254"/>
      <c r="D1221" s="257" t="s">
        <v>930</v>
      </c>
      <c r="E1221" s="257" t="s">
        <v>931</v>
      </c>
    </row>
    <row r="1222" spans="1:5" x14ac:dyDescent="0.25">
      <c r="A1222" s="257" t="s">
        <v>64</v>
      </c>
      <c r="B1222" s="257">
        <v>0</v>
      </c>
      <c r="C1222" s="254"/>
      <c r="D1222" s="257" t="s">
        <v>600</v>
      </c>
      <c r="E1222" s="257">
        <v>0</v>
      </c>
    </row>
    <row r="1223" spans="1:5" x14ac:dyDescent="0.25">
      <c r="A1223" s="257" t="s">
        <v>65</v>
      </c>
      <c r="B1223" s="257">
        <v>0</v>
      </c>
      <c r="C1223" s="254"/>
      <c r="D1223" s="257" t="s">
        <v>601</v>
      </c>
      <c r="E1223" s="257">
        <v>0</v>
      </c>
    </row>
    <row r="1224" spans="1:5" x14ac:dyDescent="0.25">
      <c r="A1224" s="257" t="s">
        <v>66</v>
      </c>
      <c r="B1224" s="257">
        <v>0</v>
      </c>
      <c r="C1224" s="254"/>
      <c r="D1224" s="257" t="s">
        <v>192</v>
      </c>
      <c r="E1224" s="257">
        <v>0</v>
      </c>
    </row>
    <row r="1225" spans="1:5" x14ac:dyDescent="0.25">
      <c r="A1225" s="257" t="s">
        <v>67</v>
      </c>
      <c r="B1225" s="257">
        <v>0</v>
      </c>
      <c r="C1225" s="254"/>
      <c r="D1225" s="257" t="s">
        <v>193</v>
      </c>
      <c r="E1225" s="257">
        <v>0</v>
      </c>
    </row>
    <row r="1226" spans="1:5" x14ac:dyDescent="0.25">
      <c r="A1226" s="257" t="s">
        <v>68</v>
      </c>
      <c r="B1226" s="257">
        <v>0</v>
      </c>
      <c r="C1226" s="254"/>
      <c r="D1226" s="257" t="s">
        <v>602</v>
      </c>
      <c r="E1226" s="257">
        <v>0</v>
      </c>
    </row>
    <row r="1227" spans="1:5" x14ac:dyDescent="0.25">
      <c r="A1227" s="257" t="s">
        <v>69</v>
      </c>
      <c r="B1227" s="257">
        <v>0</v>
      </c>
      <c r="C1227" s="254"/>
      <c r="D1227" s="257" t="s">
        <v>603</v>
      </c>
      <c r="E1227" s="257">
        <v>0</v>
      </c>
    </row>
    <row r="1228" spans="1:5" x14ac:dyDescent="0.25">
      <c r="A1228" s="257" t="s">
        <v>70</v>
      </c>
      <c r="B1228" s="257">
        <v>0</v>
      </c>
      <c r="C1228" s="254"/>
      <c r="D1228" s="257" t="s">
        <v>604</v>
      </c>
      <c r="E1228" s="257">
        <v>0</v>
      </c>
    </row>
    <row r="1229" spans="1:5" x14ac:dyDescent="0.25">
      <c r="A1229" s="257" t="s">
        <v>71</v>
      </c>
      <c r="B1229" s="257">
        <v>0</v>
      </c>
      <c r="C1229" s="254"/>
      <c r="D1229" s="257" t="s">
        <v>605</v>
      </c>
      <c r="E1229" s="257">
        <v>0</v>
      </c>
    </row>
    <row r="1230" spans="1:5" x14ac:dyDescent="0.25">
      <c r="A1230" s="257" t="s">
        <v>72</v>
      </c>
      <c r="B1230" s="257">
        <v>0</v>
      </c>
      <c r="C1230" s="254"/>
      <c r="D1230" s="257" t="s">
        <v>194</v>
      </c>
      <c r="E1230" s="257">
        <v>0</v>
      </c>
    </row>
    <row r="1231" spans="1:5" x14ac:dyDescent="0.25">
      <c r="A1231" s="257" t="s">
        <v>73</v>
      </c>
      <c r="B1231" s="257">
        <v>0</v>
      </c>
      <c r="C1231" s="254"/>
      <c r="D1231" s="257" t="s">
        <v>217</v>
      </c>
      <c r="E1231" s="257">
        <v>0</v>
      </c>
    </row>
    <row r="1232" spans="1:5" x14ac:dyDescent="0.25">
      <c r="A1232" s="257" t="s">
        <v>74</v>
      </c>
      <c r="B1232" s="257">
        <v>0</v>
      </c>
      <c r="C1232" s="254"/>
      <c r="D1232" s="257" t="s">
        <v>606</v>
      </c>
      <c r="E1232" s="257">
        <v>-1.58235813</v>
      </c>
    </row>
    <row r="1233" spans="1:5" x14ac:dyDescent="0.25">
      <c r="A1233" s="257" t="s">
        <v>75</v>
      </c>
      <c r="B1233" s="257">
        <v>0</v>
      </c>
      <c r="C1233" s="254"/>
      <c r="D1233" s="257" t="s">
        <v>1166</v>
      </c>
      <c r="E1233" s="257">
        <v>0</v>
      </c>
    </row>
    <row r="1234" spans="1:5" x14ac:dyDescent="0.25">
      <c r="A1234" s="257" t="s">
        <v>1233</v>
      </c>
      <c r="B1234" s="257">
        <v>0</v>
      </c>
      <c r="C1234" s="254"/>
      <c r="D1234" s="257" t="s">
        <v>1098</v>
      </c>
      <c r="E1234" s="257">
        <v>-7.3730996500000007E-2</v>
      </c>
    </row>
    <row r="1235" spans="1:5" x14ac:dyDescent="0.25">
      <c r="A1235" s="257" t="s">
        <v>1162</v>
      </c>
      <c r="B1235" s="257">
        <v>0</v>
      </c>
      <c r="C1235" s="254"/>
      <c r="D1235" s="257" t="s">
        <v>1167</v>
      </c>
      <c r="E1235" s="257">
        <v>0</v>
      </c>
    </row>
    <row r="1236" spans="1:5" x14ac:dyDescent="0.25">
      <c r="A1236" s="257" t="s">
        <v>1234</v>
      </c>
      <c r="B1236" s="257">
        <v>0</v>
      </c>
      <c r="C1236" s="254"/>
      <c r="D1236" s="257" t="s">
        <v>1168</v>
      </c>
      <c r="E1236" s="257">
        <v>0</v>
      </c>
    </row>
    <row r="1237" spans="1:5" x14ac:dyDescent="0.25">
      <c r="A1237" s="257" t="s">
        <v>1235</v>
      </c>
      <c r="B1237" s="257">
        <v>0</v>
      </c>
      <c r="C1237" s="254"/>
      <c r="D1237" s="257" t="s">
        <v>951</v>
      </c>
      <c r="E1237" s="257">
        <v>-7.33797415E-3</v>
      </c>
    </row>
    <row r="1238" spans="1:5" x14ac:dyDescent="0.25">
      <c r="A1238" s="257" t="s">
        <v>1236</v>
      </c>
      <c r="B1238" s="257">
        <v>0</v>
      </c>
      <c r="C1238" s="254"/>
      <c r="D1238" s="257" t="s">
        <v>952</v>
      </c>
      <c r="E1238" s="257">
        <v>-6.1084102699999999E-4</v>
      </c>
    </row>
    <row r="1239" spans="1:5" x14ac:dyDescent="0.25">
      <c r="A1239" s="257" t="s">
        <v>1163</v>
      </c>
      <c r="B1239" s="257">
        <v>0</v>
      </c>
      <c r="C1239" s="254"/>
      <c r="D1239" s="257" t="s">
        <v>953</v>
      </c>
      <c r="E1239" s="257">
        <v>-1.28416</v>
      </c>
    </row>
    <row r="1240" spans="1:5" x14ac:dyDescent="0.25">
      <c r="A1240" s="257" t="s">
        <v>1237</v>
      </c>
      <c r="B1240" s="257">
        <v>0</v>
      </c>
      <c r="C1240" s="254"/>
      <c r="D1240" s="257" t="s">
        <v>1181</v>
      </c>
      <c r="E1240" s="257">
        <v>0</v>
      </c>
    </row>
    <row r="1241" spans="1:5" x14ac:dyDescent="0.25">
      <c r="A1241" s="257" t="s">
        <v>1238</v>
      </c>
      <c r="B1241" s="257">
        <v>0</v>
      </c>
      <c r="C1241" s="254"/>
      <c r="D1241" s="257" t="s">
        <v>1195</v>
      </c>
      <c r="E1241" s="257">
        <v>0</v>
      </c>
    </row>
    <row r="1242" spans="1:5" x14ac:dyDescent="0.25">
      <c r="A1242" s="257" t="s">
        <v>156</v>
      </c>
      <c r="B1242" s="257">
        <v>0</v>
      </c>
      <c r="C1242" s="254"/>
      <c r="D1242" s="257" t="s">
        <v>1196</v>
      </c>
      <c r="E1242" s="257">
        <v>0</v>
      </c>
    </row>
    <row r="1243" spans="1:5" x14ac:dyDescent="0.25">
      <c r="A1243" s="257" t="s">
        <v>144</v>
      </c>
      <c r="B1243" s="257">
        <v>0</v>
      </c>
      <c r="C1243" s="254"/>
      <c r="D1243" s="257" t="s">
        <v>231</v>
      </c>
      <c r="E1243" s="257">
        <v>2.4049236999999999</v>
      </c>
    </row>
    <row r="1244" spans="1:5" x14ac:dyDescent="0.25">
      <c r="A1244" s="257" t="s">
        <v>157</v>
      </c>
      <c r="B1244" s="257">
        <v>0</v>
      </c>
      <c r="C1244" s="254"/>
      <c r="D1244" s="257" t="s">
        <v>232</v>
      </c>
      <c r="E1244" s="257">
        <v>0</v>
      </c>
    </row>
    <row r="1245" spans="1:5" x14ac:dyDescent="0.25">
      <c r="A1245" s="257" t="s">
        <v>158</v>
      </c>
      <c r="B1245" s="257">
        <v>0</v>
      </c>
      <c r="C1245" s="254"/>
      <c r="D1245" s="257" t="s">
        <v>233</v>
      </c>
      <c r="E1245" s="257">
        <v>0</v>
      </c>
    </row>
    <row r="1246" spans="1:5" x14ac:dyDescent="0.25">
      <c r="A1246" s="257" t="s">
        <v>159</v>
      </c>
      <c r="B1246" s="257">
        <v>0</v>
      </c>
      <c r="C1246" s="254"/>
      <c r="D1246" s="257" t="s">
        <v>198</v>
      </c>
      <c r="E1246" s="257">
        <v>0</v>
      </c>
    </row>
    <row r="1247" spans="1:5" x14ac:dyDescent="0.25">
      <c r="A1247" s="257" t="s">
        <v>145</v>
      </c>
      <c r="B1247" s="257">
        <v>0</v>
      </c>
      <c r="C1247" s="254"/>
      <c r="D1247" s="257" t="s">
        <v>607</v>
      </c>
      <c r="E1247" s="257">
        <v>0</v>
      </c>
    </row>
    <row r="1248" spans="1:5" x14ac:dyDescent="0.25">
      <c r="A1248" s="257" t="s">
        <v>160</v>
      </c>
      <c r="B1248" s="257">
        <v>0</v>
      </c>
      <c r="C1248" s="254"/>
      <c r="D1248" s="257" t="s">
        <v>608</v>
      </c>
      <c r="E1248" s="257">
        <v>0</v>
      </c>
    </row>
    <row r="1249" spans="1:5" x14ac:dyDescent="0.25">
      <c r="A1249" s="257" t="s">
        <v>161</v>
      </c>
      <c r="B1249" s="257">
        <v>0</v>
      </c>
      <c r="C1249" s="254"/>
      <c r="D1249" s="257" t="s">
        <v>954</v>
      </c>
      <c r="E1249" s="257">
        <v>0</v>
      </c>
    </row>
    <row r="1250" spans="1:5" x14ac:dyDescent="0.25">
      <c r="A1250" s="257" t="s">
        <v>162</v>
      </c>
      <c r="B1250" s="257">
        <v>0</v>
      </c>
      <c r="C1250" s="254"/>
      <c r="D1250" s="257" t="s">
        <v>176</v>
      </c>
      <c r="E1250" s="257">
        <v>0</v>
      </c>
    </row>
    <row r="1251" spans="1:5" x14ac:dyDescent="0.25">
      <c r="A1251" s="257" t="s">
        <v>146</v>
      </c>
      <c r="B1251" s="257">
        <v>0</v>
      </c>
      <c r="C1251" s="254"/>
      <c r="D1251" s="257" t="s">
        <v>177</v>
      </c>
      <c r="E1251" s="257">
        <v>1.2921088199999999</v>
      </c>
    </row>
    <row r="1252" spans="1:5" x14ac:dyDescent="0.25">
      <c r="A1252" s="257" t="s">
        <v>163</v>
      </c>
      <c r="B1252" s="257">
        <v>0</v>
      </c>
      <c r="C1252" s="254"/>
      <c r="D1252" s="257" t="s">
        <v>1205</v>
      </c>
      <c r="E1252" s="257">
        <v>0</v>
      </c>
    </row>
    <row r="1253" spans="1:5" x14ac:dyDescent="0.25">
      <c r="A1253" s="257" t="s">
        <v>164</v>
      </c>
      <c r="B1253" s="257">
        <v>0</v>
      </c>
      <c r="C1253" s="254"/>
      <c r="D1253" s="257" t="s">
        <v>1206</v>
      </c>
      <c r="E1253" s="257">
        <v>0</v>
      </c>
    </row>
    <row r="1254" spans="1:5" x14ac:dyDescent="0.25">
      <c r="A1254" s="257" t="s">
        <v>165</v>
      </c>
      <c r="B1254" s="257">
        <v>0</v>
      </c>
      <c r="C1254" s="254"/>
      <c r="D1254" s="257" t="s">
        <v>1207</v>
      </c>
      <c r="E1254" s="257">
        <v>0</v>
      </c>
    </row>
    <row r="1255" spans="1:5" x14ac:dyDescent="0.25">
      <c r="A1255" s="257" t="s">
        <v>147</v>
      </c>
      <c r="B1255" s="257">
        <v>0</v>
      </c>
      <c r="C1255" s="254"/>
      <c r="D1255" s="257"/>
      <c r="E1255" s="257"/>
    </row>
    <row r="1256" spans="1:5" x14ac:dyDescent="0.25">
      <c r="A1256" s="257" t="s">
        <v>166</v>
      </c>
      <c r="B1256" s="257">
        <v>0</v>
      </c>
      <c r="C1256" s="254"/>
      <c r="D1256" s="257"/>
      <c r="E1256" s="257"/>
    </row>
    <row r="1257" spans="1:5" x14ac:dyDescent="0.25">
      <c r="A1257" s="257" t="s">
        <v>167</v>
      </c>
      <c r="B1257" s="257">
        <v>0</v>
      </c>
      <c r="C1257" s="254"/>
      <c r="D1257" s="257"/>
      <c r="E1257" s="257"/>
    </row>
    <row r="1258" spans="1:5" x14ac:dyDescent="0.25">
      <c r="A1258" s="257" t="s">
        <v>168</v>
      </c>
      <c r="B1258" s="257">
        <v>0</v>
      </c>
      <c r="C1258" s="254"/>
      <c r="D1258" s="257" t="s">
        <v>915</v>
      </c>
      <c r="E1258" s="257"/>
    </row>
    <row r="1259" spans="1:5" x14ac:dyDescent="0.25">
      <c r="A1259" s="257" t="s">
        <v>148</v>
      </c>
      <c r="B1259" s="257">
        <v>0</v>
      </c>
      <c r="C1259" s="254"/>
      <c r="D1259" s="257" t="s">
        <v>928</v>
      </c>
      <c r="E1259" s="257" t="s">
        <v>929</v>
      </c>
    </row>
    <row r="1260" spans="1:5" x14ac:dyDescent="0.25">
      <c r="A1260" s="257" t="s">
        <v>169</v>
      </c>
      <c r="B1260" s="257">
        <v>0</v>
      </c>
      <c r="C1260" s="254"/>
      <c r="D1260" s="257" t="s">
        <v>930</v>
      </c>
      <c r="E1260" s="257" t="s">
        <v>931</v>
      </c>
    </row>
    <row r="1261" spans="1:5" x14ac:dyDescent="0.25">
      <c r="A1261" s="257" t="s">
        <v>170</v>
      </c>
      <c r="B1261" s="257">
        <v>0</v>
      </c>
      <c r="C1261" s="254"/>
      <c r="D1261" s="257" t="s">
        <v>1106</v>
      </c>
      <c r="E1261" s="257">
        <v>-27.175494100000002</v>
      </c>
    </row>
    <row r="1262" spans="1:5" x14ac:dyDescent="0.25">
      <c r="A1262" s="257" t="s">
        <v>171</v>
      </c>
      <c r="B1262" s="257">
        <v>0</v>
      </c>
      <c r="C1262" s="254"/>
      <c r="D1262" s="257" t="s">
        <v>200</v>
      </c>
      <c r="E1262" s="257">
        <v>-21.312288200000001</v>
      </c>
    </row>
    <row r="1263" spans="1:5" x14ac:dyDescent="0.25">
      <c r="A1263" s="257" t="s">
        <v>149</v>
      </c>
      <c r="B1263" s="257">
        <v>0</v>
      </c>
      <c r="C1263" s="254"/>
      <c r="D1263" s="257" t="s">
        <v>1137</v>
      </c>
      <c r="E1263" s="257">
        <v>-10.182434300000001</v>
      </c>
    </row>
    <row r="1264" spans="1:5" x14ac:dyDescent="0.25">
      <c r="A1264" s="257" t="s">
        <v>172</v>
      </c>
      <c r="B1264" s="257">
        <v>0</v>
      </c>
      <c r="C1264" s="254"/>
      <c r="D1264" s="257" t="s">
        <v>609</v>
      </c>
      <c r="E1264" s="257">
        <v>-16.377479999999998</v>
      </c>
    </row>
    <row r="1265" spans="1:5" x14ac:dyDescent="0.25">
      <c r="A1265" s="257" t="s">
        <v>173</v>
      </c>
      <c r="B1265" s="257">
        <v>0</v>
      </c>
      <c r="C1265" s="254"/>
      <c r="D1265" s="257" t="s">
        <v>1138</v>
      </c>
      <c r="E1265" s="257">
        <v>-3.4392708000000001</v>
      </c>
    </row>
    <row r="1266" spans="1:5" x14ac:dyDescent="0.25">
      <c r="A1266" s="257" t="s">
        <v>1164</v>
      </c>
      <c r="B1266" s="257">
        <v>0</v>
      </c>
      <c r="C1266" s="254"/>
      <c r="D1266" s="257" t="s">
        <v>1108</v>
      </c>
      <c r="E1266" s="257">
        <v>-36.584991899999999</v>
      </c>
    </row>
    <row r="1267" spans="1:5" x14ac:dyDescent="0.25">
      <c r="A1267" s="257" t="s">
        <v>1165</v>
      </c>
      <c r="B1267" s="257">
        <v>0</v>
      </c>
      <c r="C1267" s="254"/>
      <c r="D1267" s="257" t="s">
        <v>201</v>
      </c>
      <c r="E1267" s="257">
        <v>-36.584991899999999</v>
      </c>
    </row>
    <row r="1268" spans="1:5" x14ac:dyDescent="0.25">
      <c r="A1268" s="257" t="s">
        <v>939</v>
      </c>
      <c r="B1268" s="257">
        <v>0</v>
      </c>
      <c r="C1268" s="254"/>
      <c r="D1268" s="257" t="s">
        <v>221</v>
      </c>
      <c r="E1268" s="257">
        <v>-15.3656966</v>
      </c>
    </row>
    <row r="1269" spans="1:5" x14ac:dyDescent="0.25">
      <c r="A1269" s="257" t="s">
        <v>1239</v>
      </c>
      <c r="B1269" s="257">
        <v>0</v>
      </c>
      <c r="C1269" s="254"/>
      <c r="D1269" s="257" t="s">
        <v>610</v>
      </c>
      <c r="E1269" s="257">
        <v>-35.1708</v>
      </c>
    </row>
    <row r="1270" spans="1:5" x14ac:dyDescent="0.25">
      <c r="A1270" s="257" t="s">
        <v>1240</v>
      </c>
      <c r="B1270" s="257">
        <v>-0.43803700200000001</v>
      </c>
      <c r="C1270" s="254"/>
      <c r="D1270" s="257" t="s">
        <v>1139</v>
      </c>
      <c r="E1270" s="257">
        <v>-7.3858680000000003</v>
      </c>
    </row>
    <row r="1271" spans="1:5" x14ac:dyDescent="0.25">
      <c r="A1271" s="257" t="s">
        <v>1241</v>
      </c>
      <c r="B1271" s="257">
        <v>0</v>
      </c>
      <c r="C1271" s="254"/>
      <c r="D1271" s="257" t="s">
        <v>234</v>
      </c>
      <c r="E1271" s="257">
        <v>-2.4049236999999999</v>
      </c>
    </row>
    <row r="1272" spans="1:5" x14ac:dyDescent="0.25">
      <c r="A1272" s="257" t="s">
        <v>1242</v>
      </c>
      <c r="B1272" s="257">
        <v>-2.0858904800000002</v>
      </c>
      <c r="C1272" s="254"/>
      <c r="D1272" s="257" t="s">
        <v>235</v>
      </c>
      <c r="E1272" s="257">
        <v>0</v>
      </c>
    </row>
    <row r="1273" spans="1:5" x14ac:dyDescent="0.25">
      <c r="A1273" s="257" t="s">
        <v>1243</v>
      </c>
      <c r="B1273" s="257">
        <v>-8.7921358300000002E-2</v>
      </c>
      <c r="C1273" s="254"/>
      <c r="D1273" s="257" t="s">
        <v>236</v>
      </c>
      <c r="E1273" s="257">
        <v>0</v>
      </c>
    </row>
    <row r="1274" spans="1:5" x14ac:dyDescent="0.25">
      <c r="A1274" s="257" t="s">
        <v>1244</v>
      </c>
      <c r="B1274" s="257">
        <v>-4.0424702600000001E-2</v>
      </c>
      <c r="C1274" s="254"/>
      <c r="D1274" s="257" t="s">
        <v>1169</v>
      </c>
      <c r="E1274" s="257">
        <v>0</v>
      </c>
    </row>
    <row r="1275" spans="1:5" x14ac:dyDescent="0.25">
      <c r="A1275" s="257" t="s">
        <v>1245</v>
      </c>
      <c r="B1275" s="257">
        <v>0</v>
      </c>
      <c r="C1275" s="254"/>
      <c r="D1275" s="257" t="s">
        <v>1109</v>
      </c>
      <c r="E1275" s="257">
        <v>-7.2865246800000003</v>
      </c>
    </row>
    <row r="1276" spans="1:5" x14ac:dyDescent="0.25">
      <c r="A1276" s="257" t="s">
        <v>1246</v>
      </c>
      <c r="B1276" s="257">
        <v>0</v>
      </c>
      <c r="C1276" s="254"/>
      <c r="D1276" s="257" t="s">
        <v>1170</v>
      </c>
      <c r="E1276" s="257">
        <v>0</v>
      </c>
    </row>
    <row r="1277" spans="1:5" x14ac:dyDescent="0.25">
      <c r="A1277" s="257" t="s">
        <v>1247</v>
      </c>
      <c r="B1277" s="257">
        <v>0</v>
      </c>
      <c r="C1277" s="254"/>
      <c r="D1277" s="257" t="s">
        <v>1171</v>
      </c>
      <c r="E1277" s="257">
        <v>0</v>
      </c>
    </row>
    <row r="1278" spans="1:5" x14ac:dyDescent="0.25">
      <c r="A1278" s="257" t="s">
        <v>44</v>
      </c>
      <c r="B1278" s="257">
        <v>0</v>
      </c>
      <c r="C1278" s="254"/>
      <c r="D1278" s="257" t="s">
        <v>1188</v>
      </c>
      <c r="E1278" s="257">
        <v>0</v>
      </c>
    </row>
    <row r="1279" spans="1:5" x14ac:dyDescent="0.25">
      <c r="A1279" s="257" t="s">
        <v>45</v>
      </c>
      <c r="B1279" s="257">
        <v>2.4486903800000001E-2</v>
      </c>
      <c r="C1279" s="254"/>
      <c r="D1279" s="257" t="s">
        <v>1140</v>
      </c>
      <c r="E1279" s="257">
        <v>-1.53017018</v>
      </c>
    </row>
    <row r="1280" spans="1:5" x14ac:dyDescent="0.25">
      <c r="A1280" s="257" t="s">
        <v>46</v>
      </c>
      <c r="B1280" s="257">
        <v>0</v>
      </c>
      <c r="C1280" s="254"/>
      <c r="D1280" s="257" t="s">
        <v>1189</v>
      </c>
      <c r="E1280" s="257">
        <v>0</v>
      </c>
    </row>
    <row r="1281" spans="1:5" x14ac:dyDescent="0.25">
      <c r="A1281" s="257" t="s">
        <v>47</v>
      </c>
      <c r="B1281" s="257">
        <v>6.0509691000000003E-3</v>
      </c>
      <c r="C1281" s="254"/>
      <c r="D1281" s="257" t="s">
        <v>1190</v>
      </c>
      <c r="E1281" s="257">
        <v>0</v>
      </c>
    </row>
    <row r="1282" spans="1:5" x14ac:dyDescent="0.25">
      <c r="A1282" s="257" t="s">
        <v>48</v>
      </c>
      <c r="B1282" s="257">
        <v>0</v>
      </c>
      <c r="C1282" s="254"/>
      <c r="D1282" s="257" t="s">
        <v>1172</v>
      </c>
      <c r="E1282" s="257">
        <v>0</v>
      </c>
    </row>
    <row r="1283" spans="1:5" x14ac:dyDescent="0.25">
      <c r="A1283" s="257" t="s">
        <v>49</v>
      </c>
      <c r="B1283" s="257">
        <v>0</v>
      </c>
      <c r="C1283" s="254"/>
      <c r="D1283" s="257" t="s">
        <v>1110</v>
      </c>
      <c r="E1283" s="257">
        <v>-21.9872531</v>
      </c>
    </row>
    <row r="1284" spans="1:5" x14ac:dyDescent="0.25">
      <c r="A1284" s="257" t="s">
        <v>516</v>
      </c>
      <c r="B1284" s="257">
        <v>0</v>
      </c>
      <c r="C1284" s="254"/>
      <c r="D1284" s="257" t="s">
        <v>1173</v>
      </c>
      <c r="E1284" s="257">
        <v>0</v>
      </c>
    </row>
    <row r="1285" spans="1:5" x14ac:dyDescent="0.25">
      <c r="A1285" s="257" t="s">
        <v>517</v>
      </c>
      <c r="B1285" s="257">
        <v>0.72785051700000003</v>
      </c>
      <c r="C1285" s="254"/>
      <c r="D1285" s="257" t="s">
        <v>1174</v>
      </c>
      <c r="E1285" s="257">
        <v>0</v>
      </c>
    </row>
    <row r="1286" spans="1:5" x14ac:dyDescent="0.25">
      <c r="A1286" s="257" t="s">
        <v>518</v>
      </c>
      <c r="B1286" s="257">
        <v>0</v>
      </c>
      <c r="C1286" s="254"/>
      <c r="D1286" s="257" t="s">
        <v>1191</v>
      </c>
      <c r="E1286" s="257">
        <v>0</v>
      </c>
    </row>
    <row r="1287" spans="1:5" x14ac:dyDescent="0.25">
      <c r="A1287" s="257" t="s">
        <v>519</v>
      </c>
      <c r="B1287" s="257">
        <v>9.5540976E-2</v>
      </c>
      <c r="C1287" s="254"/>
      <c r="D1287" s="257" t="s">
        <v>1141</v>
      </c>
      <c r="E1287" s="257">
        <v>-4.6173231599999998</v>
      </c>
    </row>
    <row r="1288" spans="1:5" x14ac:dyDescent="0.25">
      <c r="A1288" s="257" t="s">
        <v>520</v>
      </c>
      <c r="B1288" s="257">
        <v>0</v>
      </c>
      <c r="C1288" s="254"/>
      <c r="D1288" s="257" t="s">
        <v>1192</v>
      </c>
      <c r="E1288" s="257">
        <v>0</v>
      </c>
    </row>
    <row r="1289" spans="1:5" x14ac:dyDescent="0.25">
      <c r="A1289" s="257" t="s">
        <v>521</v>
      </c>
      <c r="B1289" s="257">
        <v>0</v>
      </c>
      <c r="C1289" s="254"/>
      <c r="D1289" s="257" t="s">
        <v>1193</v>
      </c>
      <c r="E1289" s="257">
        <v>0</v>
      </c>
    </row>
    <row r="1290" spans="1:5" x14ac:dyDescent="0.25">
      <c r="A1290" s="257" t="s">
        <v>50</v>
      </c>
      <c r="B1290" s="257">
        <v>0</v>
      </c>
      <c r="C1290" s="254"/>
      <c r="D1290" s="257" t="s">
        <v>1182</v>
      </c>
      <c r="E1290" s="257">
        <v>0</v>
      </c>
    </row>
    <row r="1291" spans="1:5" x14ac:dyDescent="0.25">
      <c r="A1291" s="257" t="s">
        <v>51</v>
      </c>
      <c r="B1291" s="257">
        <v>0</v>
      </c>
      <c r="C1291" s="254"/>
      <c r="D1291" s="257" t="s">
        <v>1194</v>
      </c>
      <c r="E1291" s="257">
        <v>0</v>
      </c>
    </row>
    <row r="1292" spans="1:5" x14ac:dyDescent="0.25">
      <c r="A1292" s="257" t="s">
        <v>52</v>
      </c>
      <c r="B1292" s="257">
        <v>0</v>
      </c>
      <c r="C1292" s="254"/>
      <c r="D1292" s="257" t="s">
        <v>1183</v>
      </c>
      <c r="E1292" s="257">
        <v>0</v>
      </c>
    </row>
    <row r="1293" spans="1:5" x14ac:dyDescent="0.25">
      <c r="A1293" s="257" t="s">
        <v>53</v>
      </c>
      <c r="B1293" s="257">
        <v>0</v>
      </c>
      <c r="C1293" s="254"/>
      <c r="D1293" s="257" t="s">
        <v>916</v>
      </c>
      <c r="E1293" s="257"/>
    </row>
    <row r="1294" spans="1:5" x14ac:dyDescent="0.25">
      <c r="A1294" s="257" t="s">
        <v>54</v>
      </c>
      <c r="B1294" s="257">
        <v>0</v>
      </c>
      <c r="C1294" s="254"/>
      <c r="D1294" s="257" t="s">
        <v>928</v>
      </c>
      <c r="E1294" s="257" t="s">
        <v>929</v>
      </c>
    </row>
    <row r="1295" spans="1:5" x14ac:dyDescent="0.25">
      <c r="A1295" s="257" t="s">
        <v>55</v>
      </c>
      <c r="B1295" s="257">
        <v>0</v>
      </c>
      <c r="C1295" s="254"/>
      <c r="D1295" s="257" t="s">
        <v>930</v>
      </c>
      <c r="E1295" s="257" t="s">
        <v>931</v>
      </c>
    </row>
    <row r="1296" spans="1:5" x14ac:dyDescent="0.25">
      <c r="A1296" s="257" t="s">
        <v>56</v>
      </c>
      <c r="B1296" s="257">
        <v>0</v>
      </c>
      <c r="C1296" s="254"/>
      <c r="D1296" s="257" t="s">
        <v>600</v>
      </c>
      <c r="E1296" s="257">
        <v>0</v>
      </c>
    </row>
    <row r="1297" spans="1:5" x14ac:dyDescent="0.25">
      <c r="A1297" s="257" t="s">
        <v>57</v>
      </c>
      <c r="B1297" s="257">
        <v>0</v>
      </c>
      <c r="C1297" s="254"/>
      <c r="D1297" s="257" t="s">
        <v>601</v>
      </c>
      <c r="E1297" s="257">
        <v>0</v>
      </c>
    </row>
    <row r="1298" spans="1:5" x14ac:dyDescent="0.25">
      <c r="A1298" s="257" t="s">
        <v>58</v>
      </c>
      <c r="B1298" s="257">
        <v>0</v>
      </c>
      <c r="C1298" s="254"/>
      <c r="D1298" s="257" t="s">
        <v>192</v>
      </c>
      <c r="E1298" s="257">
        <v>0</v>
      </c>
    </row>
    <row r="1299" spans="1:5" x14ac:dyDescent="0.25">
      <c r="A1299" s="257" t="s">
        <v>59</v>
      </c>
      <c r="B1299" s="257">
        <v>0</v>
      </c>
      <c r="C1299" s="254"/>
      <c r="D1299" s="257" t="s">
        <v>193</v>
      </c>
      <c r="E1299" s="257">
        <v>0</v>
      </c>
    </row>
    <row r="1300" spans="1:5" x14ac:dyDescent="0.25">
      <c r="A1300" s="257" t="s">
        <v>60</v>
      </c>
      <c r="B1300" s="257">
        <v>0</v>
      </c>
      <c r="C1300" s="254"/>
      <c r="D1300" s="257" t="s">
        <v>602</v>
      </c>
      <c r="E1300" s="257">
        <v>0</v>
      </c>
    </row>
    <row r="1301" spans="1:5" x14ac:dyDescent="0.25">
      <c r="A1301" s="257" t="s">
        <v>61</v>
      </c>
      <c r="B1301" s="257">
        <v>0</v>
      </c>
      <c r="C1301" s="254"/>
      <c r="D1301" s="257" t="s">
        <v>603</v>
      </c>
      <c r="E1301" s="257">
        <v>0</v>
      </c>
    </row>
    <row r="1302" spans="1:5" x14ac:dyDescent="0.25">
      <c r="A1302" s="257" t="s">
        <v>522</v>
      </c>
      <c r="B1302" s="257">
        <v>0</v>
      </c>
      <c r="C1302" s="254"/>
      <c r="D1302" s="257" t="s">
        <v>604</v>
      </c>
      <c r="E1302" s="257">
        <v>0</v>
      </c>
    </row>
    <row r="1303" spans="1:5" x14ac:dyDescent="0.25">
      <c r="A1303" s="257" t="s">
        <v>523</v>
      </c>
      <c r="B1303" s="257">
        <v>0</v>
      </c>
      <c r="C1303" s="254"/>
      <c r="D1303" s="257" t="s">
        <v>605</v>
      </c>
      <c r="E1303" s="257">
        <v>0</v>
      </c>
    </row>
    <row r="1304" spans="1:5" x14ac:dyDescent="0.25">
      <c r="A1304" s="257" t="s">
        <v>524</v>
      </c>
      <c r="B1304" s="257">
        <v>0</v>
      </c>
      <c r="C1304" s="254"/>
      <c r="D1304" s="257" t="s">
        <v>194</v>
      </c>
      <c r="E1304" s="257">
        <v>0</v>
      </c>
    </row>
    <row r="1305" spans="1:5" x14ac:dyDescent="0.25">
      <c r="A1305" s="257" t="s">
        <v>525</v>
      </c>
      <c r="B1305" s="257">
        <v>0</v>
      </c>
      <c r="C1305" s="254"/>
      <c r="D1305" s="257" t="s">
        <v>606</v>
      </c>
      <c r="E1305" s="257">
        <v>0</v>
      </c>
    </row>
    <row r="1306" spans="1:5" x14ac:dyDescent="0.25">
      <c r="A1306" s="257" t="s">
        <v>526</v>
      </c>
      <c r="B1306" s="257">
        <v>0</v>
      </c>
      <c r="C1306" s="254"/>
      <c r="D1306" s="257" t="s">
        <v>1166</v>
      </c>
      <c r="E1306" s="257">
        <v>0</v>
      </c>
    </row>
    <row r="1307" spans="1:5" x14ac:dyDescent="0.25">
      <c r="A1307" s="257" t="s">
        <v>527</v>
      </c>
      <c r="B1307" s="257">
        <v>0</v>
      </c>
      <c r="C1307" s="254"/>
      <c r="D1307" s="257" t="s">
        <v>1098</v>
      </c>
      <c r="E1307" s="257">
        <v>0</v>
      </c>
    </row>
    <row r="1308" spans="1:5" x14ac:dyDescent="0.25">
      <c r="A1308" s="257" t="s">
        <v>98</v>
      </c>
      <c r="B1308" s="257">
        <v>0</v>
      </c>
      <c r="C1308" s="254"/>
      <c r="D1308" s="257" t="s">
        <v>1167</v>
      </c>
      <c r="E1308" s="257">
        <v>0</v>
      </c>
    </row>
    <row r="1309" spans="1:5" x14ac:dyDescent="0.25">
      <c r="A1309" s="257" t="s">
        <v>99</v>
      </c>
      <c r="B1309" s="257">
        <v>0</v>
      </c>
      <c r="C1309" s="254"/>
      <c r="D1309" s="257" t="s">
        <v>1168</v>
      </c>
      <c r="E1309" s="257">
        <v>0</v>
      </c>
    </row>
    <row r="1310" spans="1:5" x14ac:dyDescent="0.25">
      <c r="A1310" s="257" t="s">
        <v>100</v>
      </c>
      <c r="B1310" s="257">
        <v>2.2749446600000001E-3</v>
      </c>
      <c r="C1310" s="254"/>
      <c r="D1310" s="257" t="s">
        <v>195</v>
      </c>
      <c r="E1310" s="257">
        <v>0</v>
      </c>
    </row>
    <row r="1311" spans="1:5" x14ac:dyDescent="0.25">
      <c r="A1311" s="257" t="s">
        <v>101</v>
      </c>
      <c r="B1311" s="257">
        <v>0</v>
      </c>
      <c r="C1311" s="254"/>
      <c r="D1311" s="257" t="s">
        <v>196</v>
      </c>
      <c r="E1311" s="257">
        <v>0</v>
      </c>
    </row>
    <row r="1312" spans="1:5" x14ac:dyDescent="0.25">
      <c r="A1312" s="257" t="s">
        <v>102</v>
      </c>
      <c r="B1312" s="257">
        <v>0</v>
      </c>
      <c r="C1312" s="254"/>
      <c r="D1312" s="257" t="s">
        <v>197</v>
      </c>
      <c r="E1312" s="257">
        <v>0</v>
      </c>
    </row>
    <row r="1313" spans="1:5" x14ac:dyDescent="0.25">
      <c r="A1313" s="257" t="s">
        <v>103</v>
      </c>
      <c r="B1313" s="257">
        <v>0</v>
      </c>
      <c r="C1313" s="254"/>
      <c r="D1313" s="257" t="s">
        <v>198</v>
      </c>
      <c r="E1313" s="257">
        <v>0</v>
      </c>
    </row>
    <row r="1314" spans="1:5" x14ac:dyDescent="0.25">
      <c r="A1314" s="257" t="s">
        <v>104</v>
      </c>
      <c r="B1314" s="257">
        <v>0</v>
      </c>
      <c r="C1314" s="254"/>
      <c r="D1314" s="257" t="s">
        <v>607</v>
      </c>
      <c r="E1314" s="257">
        <v>0</v>
      </c>
    </row>
    <row r="1315" spans="1:5" x14ac:dyDescent="0.25">
      <c r="A1315" s="257" t="s">
        <v>105</v>
      </c>
      <c r="B1315" s="257">
        <v>0</v>
      </c>
      <c r="C1315" s="254"/>
      <c r="D1315" s="257" t="s">
        <v>608</v>
      </c>
      <c r="E1315" s="257">
        <v>0</v>
      </c>
    </row>
    <row r="1316" spans="1:5" x14ac:dyDescent="0.25">
      <c r="A1316" s="257" t="s">
        <v>106</v>
      </c>
      <c r="B1316" s="257">
        <v>0</v>
      </c>
      <c r="C1316" s="254"/>
      <c r="D1316" s="257"/>
      <c r="E1316" s="257"/>
    </row>
    <row r="1317" spans="1:5" x14ac:dyDescent="0.25">
      <c r="A1317" s="257" t="s">
        <v>107</v>
      </c>
      <c r="B1317" s="257">
        <v>0</v>
      </c>
      <c r="C1317" s="254"/>
      <c r="D1317" s="257" t="s">
        <v>917</v>
      </c>
      <c r="E1317" s="257"/>
    </row>
    <row r="1318" spans="1:5" x14ac:dyDescent="0.25">
      <c r="A1318" s="257" t="s">
        <v>108</v>
      </c>
      <c r="B1318" s="257">
        <v>0</v>
      </c>
      <c r="C1318" s="254"/>
      <c r="D1318" s="257" t="s">
        <v>928</v>
      </c>
      <c r="E1318" s="257" t="s">
        <v>929</v>
      </c>
    </row>
    <row r="1319" spans="1:5" x14ac:dyDescent="0.25">
      <c r="A1319" s="257" t="s">
        <v>109</v>
      </c>
      <c r="B1319" s="257">
        <v>0</v>
      </c>
      <c r="C1319" s="254"/>
      <c r="D1319" s="257" t="s">
        <v>930</v>
      </c>
      <c r="E1319" s="257" t="s">
        <v>931</v>
      </c>
    </row>
    <row r="1320" spans="1:5" x14ac:dyDescent="0.25">
      <c r="A1320" s="257" t="s">
        <v>528</v>
      </c>
      <c r="B1320" s="257">
        <v>0</v>
      </c>
      <c r="C1320" s="254"/>
      <c r="D1320" s="257" t="s">
        <v>1106</v>
      </c>
      <c r="E1320" s="257">
        <v>0</v>
      </c>
    </row>
    <row r="1321" spans="1:5" x14ac:dyDescent="0.25">
      <c r="A1321" s="257" t="s">
        <v>529</v>
      </c>
      <c r="B1321" s="257">
        <v>0</v>
      </c>
      <c r="C1321" s="254"/>
      <c r="D1321" s="257" t="s">
        <v>200</v>
      </c>
      <c r="E1321" s="257">
        <v>0</v>
      </c>
    </row>
    <row r="1322" spans="1:5" x14ac:dyDescent="0.25">
      <c r="A1322" s="257" t="s">
        <v>530</v>
      </c>
      <c r="B1322" s="257">
        <v>0</v>
      </c>
      <c r="C1322" s="254"/>
      <c r="D1322" s="257" t="s">
        <v>609</v>
      </c>
      <c r="E1322" s="257">
        <v>0</v>
      </c>
    </row>
    <row r="1323" spans="1:5" x14ac:dyDescent="0.25">
      <c r="A1323" s="257" t="s">
        <v>531</v>
      </c>
      <c r="B1323" s="257">
        <v>0</v>
      </c>
      <c r="C1323" s="254"/>
      <c r="D1323" s="257" t="s">
        <v>1108</v>
      </c>
      <c r="E1323" s="257">
        <v>0</v>
      </c>
    </row>
    <row r="1324" spans="1:5" x14ac:dyDescent="0.25">
      <c r="A1324" s="257" t="s">
        <v>532</v>
      </c>
      <c r="B1324" s="257">
        <v>0</v>
      </c>
      <c r="C1324" s="254"/>
      <c r="D1324" s="257" t="s">
        <v>201</v>
      </c>
      <c r="E1324" s="257">
        <v>0</v>
      </c>
    </row>
    <row r="1325" spans="1:5" x14ac:dyDescent="0.25">
      <c r="A1325" s="257" t="s">
        <v>533</v>
      </c>
      <c r="B1325" s="257">
        <v>0</v>
      </c>
      <c r="C1325" s="254"/>
      <c r="D1325" s="257" t="s">
        <v>610</v>
      </c>
      <c r="E1325" s="257">
        <v>0</v>
      </c>
    </row>
    <row r="1326" spans="1:5" x14ac:dyDescent="0.25">
      <c r="A1326" s="257" t="s">
        <v>76</v>
      </c>
      <c r="B1326" s="257">
        <v>1.58235813</v>
      </c>
      <c r="C1326" s="254"/>
      <c r="D1326" s="257" t="s">
        <v>202</v>
      </c>
      <c r="E1326" s="257">
        <v>0</v>
      </c>
    </row>
    <row r="1327" spans="1:5" x14ac:dyDescent="0.25">
      <c r="A1327" s="257" t="s">
        <v>77</v>
      </c>
      <c r="B1327" s="257">
        <v>0</v>
      </c>
      <c r="C1327" s="254"/>
      <c r="D1327" s="257" t="s">
        <v>203</v>
      </c>
      <c r="E1327" s="257">
        <v>0</v>
      </c>
    </row>
    <row r="1328" spans="1:5" x14ac:dyDescent="0.25">
      <c r="A1328" s="257" t="s">
        <v>78</v>
      </c>
      <c r="B1328" s="257">
        <v>6.2053444299999998E-3</v>
      </c>
      <c r="C1328" s="254"/>
      <c r="D1328" s="257" t="s">
        <v>204</v>
      </c>
      <c r="E1328" s="257">
        <v>0</v>
      </c>
    </row>
    <row r="1329" spans="1:5" x14ac:dyDescent="0.25">
      <c r="A1329" s="257" t="s">
        <v>79</v>
      </c>
      <c r="B1329" s="257">
        <v>0</v>
      </c>
      <c r="C1329" s="254"/>
      <c r="D1329" s="257" t="s">
        <v>1169</v>
      </c>
      <c r="E1329" s="257">
        <v>0</v>
      </c>
    </row>
    <row r="1330" spans="1:5" x14ac:dyDescent="0.25">
      <c r="A1330" s="257" t="s">
        <v>80</v>
      </c>
      <c r="B1330" s="257">
        <v>0</v>
      </c>
      <c r="C1330" s="254"/>
      <c r="D1330" s="257" t="s">
        <v>1109</v>
      </c>
      <c r="E1330" s="257">
        <v>0</v>
      </c>
    </row>
    <row r="1331" spans="1:5" x14ac:dyDescent="0.25">
      <c r="A1331" s="257" t="s">
        <v>81</v>
      </c>
      <c r="B1331" s="257">
        <v>0</v>
      </c>
      <c r="C1331" s="254"/>
      <c r="D1331" s="257" t="s">
        <v>1170</v>
      </c>
      <c r="E1331" s="257">
        <v>0</v>
      </c>
    </row>
    <row r="1332" spans="1:5" x14ac:dyDescent="0.25">
      <c r="A1332" s="257" t="s">
        <v>82</v>
      </c>
      <c r="B1332" s="257">
        <v>0</v>
      </c>
      <c r="C1332" s="254"/>
      <c r="D1332" s="257" t="s">
        <v>1171</v>
      </c>
      <c r="E1332" s="257">
        <v>0</v>
      </c>
    </row>
    <row r="1333" spans="1:5" x14ac:dyDescent="0.25">
      <c r="A1333" s="257" t="s">
        <v>83</v>
      </c>
      <c r="B1333" s="257">
        <v>0</v>
      </c>
      <c r="C1333" s="254"/>
      <c r="D1333" s="257" t="s">
        <v>1172</v>
      </c>
      <c r="E1333" s="257">
        <v>0</v>
      </c>
    </row>
    <row r="1334" spans="1:5" x14ac:dyDescent="0.25">
      <c r="A1334" s="257" t="s">
        <v>84</v>
      </c>
      <c r="B1334" s="257">
        <v>0</v>
      </c>
      <c r="C1334" s="254"/>
      <c r="D1334" s="257" t="s">
        <v>1110</v>
      </c>
      <c r="E1334" s="257">
        <v>0</v>
      </c>
    </row>
    <row r="1335" spans="1:5" x14ac:dyDescent="0.25">
      <c r="A1335" s="257" t="s">
        <v>85</v>
      </c>
      <c r="B1335" s="257">
        <v>0</v>
      </c>
      <c r="C1335" s="254"/>
      <c r="D1335" s="257" t="s">
        <v>1173</v>
      </c>
      <c r="E1335" s="257">
        <v>0</v>
      </c>
    </row>
    <row r="1336" spans="1:5" x14ac:dyDescent="0.25">
      <c r="A1336" s="257" t="s">
        <v>86</v>
      </c>
      <c r="B1336" s="257">
        <v>0</v>
      </c>
      <c r="C1336" s="254"/>
      <c r="D1336" s="257" t="s">
        <v>1174</v>
      </c>
      <c r="E1336" s="257">
        <v>0</v>
      </c>
    </row>
    <row r="1337" spans="1:5" x14ac:dyDescent="0.25">
      <c r="A1337" s="257" t="s">
        <v>87</v>
      </c>
      <c r="B1337" s="257">
        <v>0</v>
      </c>
      <c r="C1337" s="254"/>
      <c r="D1337" s="257" t="s">
        <v>918</v>
      </c>
      <c r="E1337" s="257"/>
    </row>
    <row r="1338" spans="1:5" x14ac:dyDescent="0.25">
      <c r="A1338" s="257" t="s">
        <v>88</v>
      </c>
      <c r="B1338" s="257">
        <v>0</v>
      </c>
      <c r="C1338" s="254"/>
      <c r="D1338" s="257" t="s">
        <v>928</v>
      </c>
      <c r="E1338" s="257" t="s">
        <v>929</v>
      </c>
    </row>
    <row r="1339" spans="1:5" x14ac:dyDescent="0.25">
      <c r="A1339" s="257" t="s">
        <v>89</v>
      </c>
      <c r="B1339" s="257">
        <v>0</v>
      </c>
      <c r="C1339" s="254"/>
      <c r="D1339" s="257" t="s">
        <v>930</v>
      </c>
      <c r="E1339" s="257" t="s">
        <v>931</v>
      </c>
    </row>
    <row r="1340" spans="1:5" x14ac:dyDescent="0.25">
      <c r="A1340" s="257" t="s">
        <v>90</v>
      </c>
      <c r="B1340" s="257">
        <v>0</v>
      </c>
      <c r="C1340" s="254"/>
      <c r="D1340" s="257" t="s">
        <v>600</v>
      </c>
      <c r="E1340" s="257">
        <v>0</v>
      </c>
    </row>
    <row r="1341" spans="1:5" x14ac:dyDescent="0.25">
      <c r="A1341" s="257" t="s">
        <v>91</v>
      </c>
      <c r="B1341" s="257">
        <v>0</v>
      </c>
      <c r="C1341" s="254"/>
      <c r="D1341" s="257" t="s">
        <v>601</v>
      </c>
      <c r="E1341" s="257">
        <v>0</v>
      </c>
    </row>
    <row r="1342" spans="1:5" x14ac:dyDescent="0.25">
      <c r="A1342" s="257" t="s">
        <v>92</v>
      </c>
      <c r="B1342" s="257">
        <v>0</v>
      </c>
      <c r="C1342" s="254"/>
      <c r="D1342" s="257" t="s">
        <v>192</v>
      </c>
      <c r="E1342" s="257">
        <v>0</v>
      </c>
    </row>
    <row r="1343" spans="1:5" x14ac:dyDescent="0.25">
      <c r="A1343" s="257" t="s">
        <v>93</v>
      </c>
      <c r="B1343" s="257">
        <v>0</v>
      </c>
      <c r="C1343" s="254"/>
      <c r="D1343" s="257" t="s">
        <v>193</v>
      </c>
      <c r="E1343" s="257">
        <v>0</v>
      </c>
    </row>
    <row r="1344" spans="1:5" x14ac:dyDescent="0.25">
      <c r="A1344" s="257" t="s">
        <v>1248</v>
      </c>
      <c r="B1344" s="257">
        <v>0</v>
      </c>
      <c r="C1344" s="254"/>
      <c r="D1344" s="257" t="s">
        <v>602</v>
      </c>
      <c r="E1344" s="257">
        <v>0</v>
      </c>
    </row>
    <row r="1345" spans="1:5" x14ac:dyDescent="0.25">
      <c r="A1345" s="257" t="s">
        <v>1175</v>
      </c>
      <c r="B1345" s="257">
        <v>0</v>
      </c>
      <c r="C1345" s="254"/>
      <c r="D1345" s="257" t="s">
        <v>603</v>
      </c>
      <c r="E1345" s="257">
        <v>0</v>
      </c>
    </row>
    <row r="1346" spans="1:5" x14ac:dyDescent="0.25">
      <c r="A1346" s="257" t="s">
        <v>1249</v>
      </c>
      <c r="B1346" s="257">
        <v>0</v>
      </c>
      <c r="C1346" s="254"/>
      <c r="D1346" s="257" t="s">
        <v>604</v>
      </c>
      <c r="E1346" s="257">
        <v>0</v>
      </c>
    </row>
    <row r="1347" spans="1:5" x14ac:dyDescent="0.25">
      <c r="A1347" s="257" t="s">
        <v>1250</v>
      </c>
      <c r="B1347" s="257">
        <v>0</v>
      </c>
      <c r="C1347" s="254"/>
      <c r="D1347" s="257" t="s">
        <v>605</v>
      </c>
      <c r="E1347" s="257">
        <v>0</v>
      </c>
    </row>
    <row r="1348" spans="1:5" x14ac:dyDescent="0.25">
      <c r="A1348" s="257" t="s">
        <v>1251</v>
      </c>
      <c r="B1348" s="257">
        <v>0</v>
      </c>
      <c r="C1348" s="254"/>
      <c r="D1348" s="257" t="s">
        <v>194</v>
      </c>
      <c r="E1348" s="257">
        <v>0</v>
      </c>
    </row>
    <row r="1349" spans="1:5" x14ac:dyDescent="0.25">
      <c r="A1349" s="257" t="s">
        <v>1176</v>
      </c>
      <c r="B1349" s="257">
        <v>0</v>
      </c>
      <c r="C1349" s="254"/>
      <c r="D1349" s="257" t="s">
        <v>606</v>
      </c>
      <c r="E1349" s="257">
        <v>0</v>
      </c>
    </row>
    <row r="1350" spans="1:5" x14ac:dyDescent="0.25">
      <c r="A1350" s="257" t="s">
        <v>1252</v>
      </c>
      <c r="B1350" s="257">
        <v>0</v>
      </c>
      <c r="C1350" s="254"/>
      <c r="D1350" s="257" t="s">
        <v>1166</v>
      </c>
      <c r="E1350" s="257">
        <v>0</v>
      </c>
    </row>
    <row r="1351" spans="1:5" x14ac:dyDescent="0.25">
      <c r="A1351" s="257" t="s">
        <v>1253</v>
      </c>
      <c r="B1351" s="257">
        <v>0</v>
      </c>
      <c r="C1351" s="254"/>
      <c r="D1351" s="257" t="s">
        <v>1098</v>
      </c>
      <c r="E1351" s="257">
        <v>0</v>
      </c>
    </row>
    <row r="1352" spans="1:5" x14ac:dyDescent="0.25">
      <c r="A1352" s="257" t="s">
        <v>1254</v>
      </c>
      <c r="B1352" s="257">
        <v>0</v>
      </c>
      <c r="C1352" s="254"/>
      <c r="D1352" s="257" t="s">
        <v>1167</v>
      </c>
      <c r="E1352" s="257">
        <v>0</v>
      </c>
    </row>
    <row r="1353" spans="1:5" x14ac:dyDescent="0.25">
      <c r="A1353" s="257" t="s">
        <v>1177</v>
      </c>
      <c r="B1353" s="257">
        <v>0</v>
      </c>
      <c r="C1353" s="254"/>
      <c r="D1353" s="257" t="s">
        <v>1168</v>
      </c>
      <c r="E1353" s="257">
        <v>0</v>
      </c>
    </row>
    <row r="1354" spans="1:5" x14ac:dyDescent="0.25">
      <c r="A1354" s="257" t="s">
        <v>1255</v>
      </c>
      <c r="B1354" s="257">
        <v>0</v>
      </c>
      <c r="C1354" s="254"/>
      <c r="D1354" s="257" t="s">
        <v>205</v>
      </c>
      <c r="E1354" s="257">
        <v>0</v>
      </c>
    </row>
    <row r="1355" spans="1:5" x14ac:dyDescent="0.25">
      <c r="A1355" s="257" t="s">
        <v>1256</v>
      </c>
      <c r="B1355" s="257">
        <v>0</v>
      </c>
      <c r="C1355" s="254"/>
      <c r="D1355" s="257" t="s">
        <v>206</v>
      </c>
      <c r="E1355" s="257">
        <v>0</v>
      </c>
    </row>
    <row r="1356" spans="1:5" x14ac:dyDescent="0.25">
      <c r="A1356" s="257" t="s">
        <v>1257</v>
      </c>
      <c r="B1356" s="257">
        <v>0</v>
      </c>
      <c r="C1356" s="254"/>
      <c r="D1356" s="257" t="s">
        <v>207</v>
      </c>
      <c r="E1356" s="257">
        <v>0</v>
      </c>
    </row>
    <row r="1357" spans="1:5" x14ac:dyDescent="0.25">
      <c r="A1357" s="257" t="s">
        <v>1178</v>
      </c>
      <c r="B1357" s="257">
        <v>0</v>
      </c>
      <c r="C1357" s="254"/>
      <c r="D1357" s="257" t="s">
        <v>198</v>
      </c>
      <c r="E1357" s="257">
        <v>0</v>
      </c>
    </row>
    <row r="1358" spans="1:5" x14ac:dyDescent="0.25">
      <c r="A1358" s="257" t="s">
        <v>1258</v>
      </c>
      <c r="B1358" s="257">
        <v>0</v>
      </c>
      <c r="C1358" s="254"/>
      <c r="D1358" s="257" t="s">
        <v>607</v>
      </c>
      <c r="E1358" s="257">
        <v>0</v>
      </c>
    </row>
    <row r="1359" spans="1:5" x14ac:dyDescent="0.25">
      <c r="A1359" s="257" t="s">
        <v>1259</v>
      </c>
      <c r="B1359" s="257">
        <v>0</v>
      </c>
      <c r="C1359" s="254"/>
      <c r="D1359" s="257" t="s">
        <v>608</v>
      </c>
      <c r="E1359" s="257">
        <v>0</v>
      </c>
    </row>
    <row r="1360" spans="1:5" x14ac:dyDescent="0.25">
      <c r="A1360" s="257" t="s">
        <v>1260</v>
      </c>
      <c r="B1360" s="257">
        <v>0</v>
      </c>
      <c r="C1360" s="254"/>
      <c r="D1360" s="257"/>
      <c r="E1360" s="257"/>
    </row>
    <row r="1361" spans="1:5" x14ac:dyDescent="0.25">
      <c r="A1361" s="257" t="s">
        <v>1179</v>
      </c>
      <c r="B1361" s="257">
        <v>0</v>
      </c>
      <c r="C1361" s="254"/>
      <c r="D1361" s="257" t="s">
        <v>919</v>
      </c>
      <c r="E1361" s="257"/>
    </row>
    <row r="1362" spans="1:5" x14ac:dyDescent="0.25">
      <c r="A1362" s="257" t="s">
        <v>1261</v>
      </c>
      <c r="B1362" s="257">
        <v>0</v>
      </c>
      <c r="C1362" s="254"/>
      <c r="D1362" s="257" t="s">
        <v>928</v>
      </c>
      <c r="E1362" s="257" t="s">
        <v>929</v>
      </c>
    </row>
    <row r="1363" spans="1:5" x14ac:dyDescent="0.25">
      <c r="A1363" s="257" t="s">
        <v>1262</v>
      </c>
      <c r="B1363" s="257">
        <v>0</v>
      </c>
      <c r="C1363" s="254"/>
      <c r="D1363" s="257" t="s">
        <v>930</v>
      </c>
      <c r="E1363" s="257" t="s">
        <v>931</v>
      </c>
    </row>
    <row r="1364" spans="1:5" x14ac:dyDescent="0.25">
      <c r="A1364" s="257" t="s">
        <v>1263</v>
      </c>
      <c r="B1364" s="257">
        <v>0</v>
      </c>
      <c r="C1364" s="254"/>
      <c r="D1364" s="257" t="s">
        <v>1106</v>
      </c>
      <c r="E1364" s="257">
        <v>0</v>
      </c>
    </row>
    <row r="1365" spans="1:5" x14ac:dyDescent="0.25">
      <c r="A1365" s="257" t="s">
        <v>1180</v>
      </c>
      <c r="B1365" s="257">
        <v>0</v>
      </c>
      <c r="C1365" s="254"/>
      <c r="D1365" s="257" t="s">
        <v>200</v>
      </c>
      <c r="E1365" s="257">
        <v>0</v>
      </c>
    </row>
    <row r="1366" spans="1:5" x14ac:dyDescent="0.25">
      <c r="A1366" s="257" t="s">
        <v>1264</v>
      </c>
      <c r="B1366" s="257">
        <v>0</v>
      </c>
      <c r="C1366" s="254"/>
      <c r="D1366" s="257" t="s">
        <v>609</v>
      </c>
      <c r="E1366" s="257">
        <v>0</v>
      </c>
    </row>
    <row r="1367" spans="1:5" x14ac:dyDescent="0.25">
      <c r="A1367" s="257" t="s">
        <v>1265</v>
      </c>
      <c r="B1367" s="257">
        <v>0</v>
      </c>
      <c r="C1367" s="254"/>
      <c r="D1367" s="257" t="s">
        <v>1108</v>
      </c>
      <c r="E1367" s="257">
        <v>0</v>
      </c>
    </row>
    <row r="1368" spans="1:5" x14ac:dyDescent="0.25">
      <c r="A1368" s="257" t="s">
        <v>940</v>
      </c>
      <c r="B1368" s="257">
        <v>0</v>
      </c>
      <c r="C1368" s="254"/>
      <c r="D1368" s="257" t="s">
        <v>201</v>
      </c>
      <c r="E1368" s="257">
        <v>0</v>
      </c>
    </row>
    <row r="1369" spans="1:5" x14ac:dyDescent="0.25">
      <c r="A1369" s="257" t="s">
        <v>941</v>
      </c>
      <c r="B1369" s="257">
        <v>0</v>
      </c>
      <c r="C1369" s="254"/>
      <c r="D1369" s="257" t="s">
        <v>610</v>
      </c>
      <c r="E1369" s="257">
        <v>0</v>
      </c>
    </row>
    <row r="1370" spans="1:5" x14ac:dyDescent="0.25">
      <c r="A1370" s="257" t="s">
        <v>942</v>
      </c>
      <c r="B1370" s="257">
        <v>0</v>
      </c>
      <c r="C1370" s="254"/>
      <c r="D1370" s="257" t="s">
        <v>208</v>
      </c>
      <c r="E1370" s="257">
        <v>0</v>
      </c>
    </row>
    <row r="1371" spans="1:5" x14ac:dyDescent="0.25">
      <c r="A1371" s="257" t="s">
        <v>1266</v>
      </c>
      <c r="B1371" s="257">
        <v>0</v>
      </c>
      <c r="C1371" s="254"/>
      <c r="D1371" s="257" t="s">
        <v>209</v>
      </c>
      <c r="E1371" s="257">
        <v>0</v>
      </c>
    </row>
    <row r="1372" spans="1:5" x14ac:dyDescent="0.25">
      <c r="A1372" s="257" t="s">
        <v>1267</v>
      </c>
      <c r="B1372" s="257">
        <v>2.9781961099999998</v>
      </c>
      <c r="C1372" s="254"/>
      <c r="D1372" s="257" t="s">
        <v>210</v>
      </c>
      <c r="E1372" s="257">
        <v>0</v>
      </c>
    </row>
    <row r="1373" spans="1:5" x14ac:dyDescent="0.25">
      <c r="A1373" s="257" t="s">
        <v>1268</v>
      </c>
      <c r="B1373" s="257">
        <v>0.13256978999999999</v>
      </c>
      <c r="C1373" s="254"/>
      <c r="D1373" s="257" t="s">
        <v>1169</v>
      </c>
      <c r="E1373" s="257">
        <v>0</v>
      </c>
    </row>
    <row r="1374" spans="1:5" x14ac:dyDescent="0.25">
      <c r="A1374" s="257" t="s">
        <v>1269</v>
      </c>
      <c r="B1374" s="257">
        <v>6.0953270400000002E-2</v>
      </c>
      <c r="C1374" s="254"/>
      <c r="D1374" s="257" t="s">
        <v>1109</v>
      </c>
      <c r="E1374" s="257">
        <v>0</v>
      </c>
    </row>
    <row r="1375" spans="1:5" x14ac:dyDescent="0.25">
      <c r="A1375" s="257" t="s">
        <v>1270</v>
      </c>
      <c r="B1375" s="257">
        <v>0</v>
      </c>
      <c r="C1375" s="254"/>
      <c r="D1375" s="257" t="s">
        <v>1170</v>
      </c>
      <c r="E1375" s="257">
        <v>0</v>
      </c>
    </row>
    <row r="1376" spans="1:5" x14ac:dyDescent="0.25">
      <c r="A1376" s="257" t="s">
        <v>1271</v>
      </c>
      <c r="B1376" s="257">
        <v>0</v>
      </c>
      <c r="C1376" s="254"/>
      <c r="D1376" s="257" t="s">
        <v>1171</v>
      </c>
      <c r="E1376" s="257">
        <v>0</v>
      </c>
    </row>
    <row r="1377" spans="1:5" x14ac:dyDescent="0.25">
      <c r="A1377" s="257" t="s">
        <v>1272</v>
      </c>
      <c r="B1377" s="257">
        <v>0</v>
      </c>
      <c r="C1377" s="254"/>
      <c r="D1377" s="257" t="s">
        <v>1172</v>
      </c>
      <c r="E1377" s="257">
        <v>0</v>
      </c>
    </row>
    <row r="1378" spans="1:5" x14ac:dyDescent="0.25">
      <c r="A1378" s="257"/>
      <c r="B1378" s="257"/>
      <c r="C1378" s="254"/>
      <c r="D1378" s="257" t="s">
        <v>1110</v>
      </c>
      <c r="E1378" s="257">
        <v>0</v>
      </c>
    </row>
    <row r="1379" spans="1:5" x14ac:dyDescent="0.25">
      <c r="A1379" s="257"/>
      <c r="B1379" s="257"/>
      <c r="C1379" s="254"/>
      <c r="D1379" s="257" t="s">
        <v>1173</v>
      </c>
      <c r="E1379" s="257">
        <v>0</v>
      </c>
    </row>
    <row r="1380" spans="1:5" x14ac:dyDescent="0.25">
      <c r="A1380" s="257" t="s">
        <v>775</v>
      </c>
      <c r="B1380" s="257"/>
      <c r="C1380" s="254"/>
      <c r="D1380" s="257" t="s">
        <v>1174</v>
      </c>
      <c r="E1380" s="257">
        <v>0</v>
      </c>
    </row>
    <row r="1381" spans="1:5" x14ac:dyDescent="0.25">
      <c r="A1381" s="257" t="s">
        <v>928</v>
      </c>
      <c r="B1381" s="257" t="s">
        <v>929</v>
      </c>
      <c r="C1381" s="254"/>
      <c r="D1381" s="257" t="s">
        <v>920</v>
      </c>
      <c r="E1381" s="257"/>
    </row>
    <row r="1382" spans="1:5" x14ac:dyDescent="0.25">
      <c r="A1382" s="257" t="s">
        <v>930</v>
      </c>
      <c r="B1382" s="257" t="s">
        <v>931</v>
      </c>
      <c r="C1382" s="254"/>
      <c r="D1382" s="257" t="s">
        <v>928</v>
      </c>
      <c r="E1382" s="257" t="s">
        <v>929</v>
      </c>
    </row>
    <row r="1383" spans="1:5" x14ac:dyDescent="0.25">
      <c r="A1383" s="257" t="s">
        <v>121</v>
      </c>
      <c r="B1383" s="257">
        <v>0</v>
      </c>
      <c r="C1383" s="254"/>
      <c r="D1383" s="257" t="s">
        <v>930</v>
      </c>
      <c r="E1383" s="257" t="s">
        <v>931</v>
      </c>
    </row>
    <row r="1384" spans="1:5" x14ac:dyDescent="0.25">
      <c r="A1384" s="257" t="s">
        <v>114</v>
      </c>
      <c r="B1384" s="257">
        <v>0</v>
      </c>
      <c r="C1384" s="254"/>
      <c r="D1384" s="257" t="s">
        <v>600</v>
      </c>
      <c r="E1384" s="257">
        <v>-3.2119119099999999E-3</v>
      </c>
    </row>
    <row r="1385" spans="1:5" x14ac:dyDescent="0.25">
      <c r="A1385" s="257" t="s">
        <v>122</v>
      </c>
      <c r="B1385" s="257">
        <v>0</v>
      </c>
      <c r="C1385" s="254"/>
      <c r="D1385" s="257" t="s">
        <v>601</v>
      </c>
      <c r="E1385" s="257">
        <v>-9.5540976E-2</v>
      </c>
    </row>
    <row r="1386" spans="1:5" x14ac:dyDescent="0.25">
      <c r="A1386" s="257" t="s">
        <v>123</v>
      </c>
      <c r="B1386" s="257">
        <v>0</v>
      </c>
      <c r="C1386" s="254"/>
      <c r="D1386" s="257" t="s">
        <v>192</v>
      </c>
      <c r="E1386" s="257">
        <v>0</v>
      </c>
    </row>
    <row r="1387" spans="1:5" x14ac:dyDescent="0.25">
      <c r="A1387" s="257" t="s">
        <v>124</v>
      </c>
      <c r="B1387" s="257">
        <v>0</v>
      </c>
      <c r="C1387" s="254"/>
      <c r="D1387" s="257" t="s">
        <v>193</v>
      </c>
      <c r="E1387" s="257">
        <v>0</v>
      </c>
    </row>
    <row r="1388" spans="1:5" x14ac:dyDescent="0.25">
      <c r="A1388" s="257" t="s">
        <v>115</v>
      </c>
      <c r="B1388" s="257">
        <v>0</v>
      </c>
      <c r="C1388" s="254"/>
      <c r="D1388" s="257" t="s">
        <v>602</v>
      </c>
      <c r="E1388" s="257">
        <v>0</v>
      </c>
    </row>
    <row r="1389" spans="1:5" x14ac:dyDescent="0.25">
      <c r="A1389" s="257" t="s">
        <v>125</v>
      </c>
      <c r="B1389" s="257">
        <v>0</v>
      </c>
      <c r="C1389" s="254"/>
      <c r="D1389" s="257" t="s">
        <v>603</v>
      </c>
      <c r="E1389" s="257">
        <v>0</v>
      </c>
    </row>
    <row r="1390" spans="1:5" x14ac:dyDescent="0.25">
      <c r="A1390" s="257" t="s">
        <v>126</v>
      </c>
      <c r="B1390" s="257">
        <v>0</v>
      </c>
      <c r="C1390" s="254"/>
      <c r="D1390" s="257" t="s">
        <v>604</v>
      </c>
      <c r="E1390" s="257">
        <v>0</v>
      </c>
    </row>
    <row r="1391" spans="1:5" x14ac:dyDescent="0.25">
      <c r="A1391" s="257" t="s">
        <v>127</v>
      </c>
      <c r="B1391" s="257">
        <v>0</v>
      </c>
      <c r="C1391" s="254"/>
      <c r="D1391" s="257" t="s">
        <v>605</v>
      </c>
      <c r="E1391" s="257">
        <v>0</v>
      </c>
    </row>
    <row r="1392" spans="1:5" x14ac:dyDescent="0.25">
      <c r="A1392" s="257" t="s">
        <v>116</v>
      </c>
      <c r="B1392" s="257">
        <v>0</v>
      </c>
      <c r="C1392" s="254"/>
      <c r="D1392" s="257" t="s">
        <v>194</v>
      </c>
      <c r="E1392" s="257">
        <v>0</v>
      </c>
    </row>
    <row r="1393" spans="1:5" x14ac:dyDescent="0.25">
      <c r="A1393" s="257" t="s">
        <v>128</v>
      </c>
      <c r="B1393" s="257">
        <v>0</v>
      </c>
      <c r="C1393" s="254"/>
      <c r="D1393" s="257" t="s">
        <v>606</v>
      </c>
      <c r="E1393" s="257">
        <v>0</v>
      </c>
    </row>
    <row r="1394" spans="1:5" x14ac:dyDescent="0.25">
      <c r="A1394" s="257" t="s">
        <v>129</v>
      </c>
      <c r="B1394" s="257">
        <v>0</v>
      </c>
      <c r="C1394" s="254"/>
      <c r="D1394" s="257" t="s">
        <v>1166</v>
      </c>
      <c r="E1394" s="257">
        <v>0</v>
      </c>
    </row>
    <row r="1395" spans="1:5" x14ac:dyDescent="0.25">
      <c r="A1395" s="257" t="s">
        <v>130</v>
      </c>
      <c r="B1395" s="257">
        <v>0</v>
      </c>
      <c r="C1395" s="254"/>
      <c r="D1395" s="257" t="s">
        <v>1098</v>
      </c>
      <c r="E1395" s="257">
        <v>-1.0568877999999999E-3</v>
      </c>
    </row>
    <row r="1396" spans="1:5" x14ac:dyDescent="0.25">
      <c r="A1396" s="257" t="s">
        <v>117</v>
      </c>
      <c r="B1396" s="257">
        <v>0</v>
      </c>
      <c r="C1396" s="254"/>
      <c r="D1396" s="257" t="s">
        <v>1167</v>
      </c>
      <c r="E1396" s="257">
        <v>0</v>
      </c>
    </row>
    <row r="1397" spans="1:5" x14ac:dyDescent="0.25">
      <c r="A1397" s="257" t="s">
        <v>131</v>
      </c>
      <c r="B1397" s="257">
        <v>0</v>
      </c>
      <c r="C1397" s="254"/>
      <c r="D1397" s="257" t="s">
        <v>1168</v>
      </c>
      <c r="E1397" s="257">
        <v>0</v>
      </c>
    </row>
    <row r="1398" spans="1:5" x14ac:dyDescent="0.25">
      <c r="A1398" s="257" t="s">
        <v>132</v>
      </c>
      <c r="B1398" s="257">
        <v>0</v>
      </c>
      <c r="C1398" s="254"/>
      <c r="D1398" s="257" t="s">
        <v>1181</v>
      </c>
      <c r="E1398" s="257">
        <v>-0.22074622399999999</v>
      </c>
    </row>
    <row r="1399" spans="1:5" x14ac:dyDescent="0.25">
      <c r="A1399" s="257" t="s">
        <v>133</v>
      </c>
      <c r="B1399" s="257">
        <v>0</v>
      </c>
      <c r="C1399" s="254"/>
      <c r="D1399" s="257" t="s">
        <v>211</v>
      </c>
      <c r="E1399" s="257">
        <v>0</v>
      </c>
    </row>
    <row r="1400" spans="1:5" x14ac:dyDescent="0.25">
      <c r="A1400" s="257" t="s">
        <v>118</v>
      </c>
      <c r="B1400" s="257">
        <v>0</v>
      </c>
      <c r="C1400" s="254"/>
      <c r="D1400" s="257" t="s">
        <v>212</v>
      </c>
      <c r="E1400" s="257">
        <v>0</v>
      </c>
    </row>
    <row r="1401" spans="1:5" x14ac:dyDescent="0.25">
      <c r="A1401" s="257" t="s">
        <v>134</v>
      </c>
      <c r="B1401" s="257">
        <v>0</v>
      </c>
      <c r="C1401" s="254"/>
      <c r="D1401" s="257" t="s">
        <v>213</v>
      </c>
      <c r="E1401" s="257">
        <v>0</v>
      </c>
    </row>
    <row r="1402" spans="1:5" x14ac:dyDescent="0.25">
      <c r="A1402" s="257" t="s">
        <v>135</v>
      </c>
      <c r="B1402" s="257">
        <v>0</v>
      </c>
      <c r="C1402" s="254"/>
      <c r="D1402" s="257" t="s">
        <v>198</v>
      </c>
      <c r="E1402" s="257">
        <v>0</v>
      </c>
    </row>
    <row r="1403" spans="1:5" x14ac:dyDescent="0.25">
      <c r="A1403" s="257" t="s">
        <v>136</v>
      </c>
      <c r="B1403" s="257">
        <v>0</v>
      </c>
      <c r="C1403" s="254"/>
      <c r="D1403" s="257" t="s">
        <v>607</v>
      </c>
      <c r="E1403" s="257">
        <v>0</v>
      </c>
    </row>
    <row r="1404" spans="1:5" x14ac:dyDescent="0.25">
      <c r="A1404" s="257" t="s">
        <v>119</v>
      </c>
      <c r="B1404" s="257">
        <v>0</v>
      </c>
      <c r="C1404" s="254"/>
      <c r="D1404" s="257" t="s">
        <v>608</v>
      </c>
      <c r="E1404" s="257">
        <v>0</v>
      </c>
    </row>
    <row r="1405" spans="1:5" x14ac:dyDescent="0.25">
      <c r="A1405" s="257" t="s">
        <v>137</v>
      </c>
      <c r="B1405" s="257">
        <v>0</v>
      </c>
      <c r="C1405" s="254"/>
      <c r="D1405" s="257" t="s">
        <v>921</v>
      </c>
      <c r="E1405" s="257"/>
    </row>
    <row r="1406" spans="1:5" x14ac:dyDescent="0.25">
      <c r="A1406" s="257" t="s">
        <v>138</v>
      </c>
      <c r="B1406" s="257">
        <v>0</v>
      </c>
      <c r="C1406" s="254"/>
      <c r="D1406" s="257" t="s">
        <v>928</v>
      </c>
      <c r="E1406" s="257" t="s">
        <v>929</v>
      </c>
    </row>
    <row r="1407" spans="1:5" x14ac:dyDescent="0.25">
      <c r="A1407" s="257" t="s">
        <v>1021</v>
      </c>
      <c r="B1407" s="257">
        <v>0</v>
      </c>
      <c r="C1407" s="254"/>
      <c r="D1407" s="257" t="s">
        <v>930</v>
      </c>
      <c r="E1407" s="257" t="s">
        <v>931</v>
      </c>
    </row>
    <row r="1408" spans="1:5" x14ac:dyDescent="0.25">
      <c r="A1408" s="257" t="s">
        <v>992</v>
      </c>
      <c r="B1408" s="257">
        <v>0</v>
      </c>
      <c r="C1408" s="254"/>
      <c r="D1408" s="257" t="s">
        <v>1106</v>
      </c>
      <c r="E1408" s="257">
        <v>-8.5458601099999993E-3</v>
      </c>
    </row>
    <row r="1409" spans="1:5" x14ac:dyDescent="0.25">
      <c r="A1409" s="257" t="s">
        <v>1022</v>
      </c>
      <c r="B1409" s="257">
        <v>0</v>
      </c>
      <c r="C1409" s="254"/>
      <c r="D1409" s="257" t="s">
        <v>200</v>
      </c>
      <c r="E1409" s="257">
        <v>-6.78979315E-3</v>
      </c>
    </row>
    <row r="1410" spans="1:5" x14ac:dyDescent="0.25">
      <c r="A1410" s="257" t="s">
        <v>1023</v>
      </c>
      <c r="B1410" s="257">
        <v>0</v>
      </c>
      <c r="C1410" s="254"/>
      <c r="D1410" s="257" t="s">
        <v>609</v>
      </c>
      <c r="E1410" s="257">
        <v>-1.10712E-2</v>
      </c>
    </row>
    <row r="1411" spans="1:5" x14ac:dyDescent="0.25">
      <c r="A1411" s="257" t="s">
        <v>1024</v>
      </c>
      <c r="B1411" s="257">
        <v>0</v>
      </c>
      <c r="C1411" s="254"/>
      <c r="D1411" s="257" t="s">
        <v>1108</v>
      </c>
      <c r="E1411" s="257">
        <v>-2.1943844399999999</v>
      </c>
    </row>
    <row r="1412" spans="1:5" x14ac:dyDescent="0.25">
      <c r="A1412" s="257" t="s">
        <v>993</v>
      </c>
      <c r="B1412" s="257">
        <v>0</v>
      </c>
      <c r="C1412" s="254"/>
      <c r="D1412" s="257" t="s">
        <v>201</v>
      </c>
      <c r="E1412" s="257">
        <v>-0.22128246500000001</v>
      </c>
    </row>
    <row r="1413" spans="1:5" x14ac:dyDescent="0.25">
      <c r="A1413" s="257" t="s">
        <v>1025</v>
      </c>
      <c r="B1413" s="257">
        <v>0</v>
      </c>
      <c r="C1413" s="254"/>
      <c r="D1413" s="257" t="s">
        <v>610</v>
      </c>
      <c r="E1413" s="257">
        <v>-0.47045999999999999</v>
      </c>
    </row>
    <row r="1414" spans="1:5" x14ac:dyDescent="0.25">
      <c r="A1414" s="257" t="s">
        <v>1026</v>
      </c>
      <c r="B1414" s="257">
        <v>0</v>
      </c>
      <c r="C1414" s="254"/>
      <c r="D1414" s="257" t="s">
        <v>214</v>
      </c>
      <c r="E1414" s="257">
        <v>0</v>
      </c>
    </row>
    <row r="1415" spans="1:5" x14ac:dyDescent="0.25">
      <c r="A1415" s="257" t="s">
        <v>1027</v>
      </c>
      <c r="B1415" s="257">
        <v>0</v>
      </c>
      <c r="C1415" s="254"/>
      <c r="D1415" s="257" t="s">
        <v>215</v>
      </c>
      <c r="E1415" s="257">
        <v>0</v>
      </c>
    </row>
    <row r="1416" spans="1:5" x14ac:dyDescent="0.25">
      <c r="A1416" s="257" t="s">
        <v>994</v>
      </c>
      <c r="B1416" s="257">
        <v>0</v>
      </c>
      <c r="C1416" s="254"/>
      <c r="D1416" s="257" t="s">
        <v>216</v>
      </c>
      <c r="E1416" s="257">
        <v>0</v>
      </c>
    </row>
    <row r="1417" spans="1:5" x14ac:dyDescent="0.25">
      <c r="A1417" s="257" t="s">
        <v>1028</v>
      </c>
      <c r="B1417" s="257">
        <v>0</v>
      </c>
      <c r="C1417" s="254"/>
      <c r="D1417" s="257" t="s">
        <v>1169</v>
      </c>
      <c r="E1417" s="257">
        <v>0</v>
      </c>
    </row>
    <row r="1418" spans="1:5" x14ac:dyDescent="0.25">
      <c r="A1418" s="257" t="s">
        <v>1029</v>
      </c>
      <c r="B1418" s="257">
        <v>0</v>
      </c>
      <c r="C1418" s="254"/>
      <c r="D1418" s="257" t="s">
        <v>1109</v>
      </c>
      <c r="E1418" s="257">
        <v>-0.18938328500000001</v>
      </c>
    </row>
    <row r="1419" spans="1:5" x14ac:dyDescent="0.25">
      <c r="A1419" s="257" t="s">
        <v>1030</v>
      </c>
      <c r="B1419" s="257">
        <v>0</v>
      </c>
      <c r="C1419" s="254"/>
      <c r="D1419" s="257" t="s">
        <v>1170</v>
      </c>
      <c r="E1419" s="257">
        <v>0</v>
      </c>
    </row>
    <row r="1420" spans="1:5" x14ac:dyDescent="0.25">
      <c r="A1420" s="257" t="s">
        <v>995</v>
      </c>
      <c r="B1420" s="257">
        <v>0</v>
      </c>
      <c r="C1420" s="254"/>
      <c r="D1420" s="257" t="s">
        <v>1171</v>
      </c>
      <c r="E1420" s="257">
        <v>0</v>
      </c>
    </row>
    <row r="1421" spans="1:5" x14ac:dyDescent="0.25">
      <c r="A1421" s="257" t="s">
        <v>1031</v>
      </c>
      <c r="B1421" s="257">
        <v>0</v>
      </c>
      <c r="C1421" s="254"/>
      <c r="D1421" s="257" t="s">
        <v>1172</v>
      </c>
      <c r="E1421" s="257">
        <v>0</v>
      </c>
    </row>
    <row r="1422" spans="1:5" x14ac:dyDescent="0.25">
      <c r="A1422" s="257" t="s">
        <v>1032</v>
      </c>
      <c r="B1422" s="257">
        <v>0</v>
      </c>
      <c r="C1422" s="254"/>
      <c r="D1422" s="257" t="s">
        <v>1110</v>
      </c>
      <c r="E1422" s="257">
        <v>-0.22477872099999999</v>
      </c>
    </row>
    <row r="1423" spans="1:5" x14ac:dyDescent="0.25">
      <c r="A1423" s="257" t="s">
        <v>17</v>
      </c>
      <c r="B1423" s="257">
        <v>0</v>
      </c>
      <c r="C1423" s="254"/>
      <c r="D1423" s="257" t="s">
        <v>1173</v>
      </c>
      <c r="E1423" s="257">
        <v>0</v>
      </c>
    </row>
    <row r="1424" spans="1:5" x14ac:dyDescent="0.25">
      <c r="A1424" s="257" t="s">
        <v>14</v>
      </c>
      <c r="B1424" s="257">
        <v>0</v>
      </c>
      <c r="C1424" s="254"/>
      <c r="D1424" s="257" t="s">
        <v>1174</v>
      </c>
      <c r="E1424" s="257">
        <v>0</v>
      </c>
    </row>
    <row r="1425" spans="1:5" x14ac:dyDescent="0.25">
      <c r="A1425" s="257" t="s">
        <v>18</v>
      </c>
      <c r="B1425" s="257">
        <v>0</v>
      </c>
      <c r="C1425" s="254"/>
      <c r="D1425" s="257" t="s">
        <v>1182</v>
      </c>
      <c r="E1425" s="257">
        <v>-0.73713577799999996</v>
      </c>
    </row>
    <row r="1426" spans="1:5" x14ac:dyDescent="0.25">
      <c r="A1426" s="257" t="s">
        <v>19</v>
      </c>
      <c r="B1426" s="257">
        <v>0</v>
      </c>
      <c r="C1426" s="254"/>
      <c r="D1426" s="257" t="s">
        <v>1183</v>
      </c>
      <c r="E1426" s="257">
        <v>0</v>
      </c>
    </row>
    <row r="1427" spans="1:5" x14ac:dyDescent="0.25">
      <c r="A1427" s="257" t="s">
        <v>1033</v>
      </c>
      <c r="B1427" s="257">
        <v>0</v>
      </c>
      <c r="C1427" s="254"/>
      <c r="D1427" s="257" t="s">
        <v>922</v>
      </c>
      <c r="E1427" s="257"/>
    </row>
    <row r="1428" spans="1:5" x14ac:dyDescent="0.25">
      <c r="A1428" s="257" t="s">
        <v>996</v>
      </c>
      <c r="B1428" s="257">
        <v>0</v>
      </c>
      <c r="C1428" s="254"/>
      <c r="D1428" s="257" t="s">
        <v>928</v>
      </c>
      <c r="E1428" s="257" t="s">
        <v>929</v>
      </c>
    </row>
    <row r="1429" spans="1:5" x14ac:dyDescent="0.25">
      <c r="A1429" s="257" t="s">
        <v>1034</v>
      </c>
      <c r="B1429" s="257">
        <v>0</v>
      </c>
      <c r="C1429" s="254"/>
      <c r="D1429" s="257" t="s">
        <v>930</v>
      </c>
      <c r="E1429" s="257" t="s">
        <v>931</v>
      </c>
    </row>
    <row r="1430" spans="1:5" x14ac:dyDescent="0.25">
      <c r="A1430" s="257" t="s">
        <v>1035</v>
      </c>
      <c r="B1430" s="257">
        <v>0</v>
      </c>
      <c r="C1430" s="254"/>
      <c r="D1430" s="257" t="s">
        <v>600</v>
      </c>
      <c r="E1430" s="257">
        <v>-2.3236992200000001E-2</v>
      </c>
    </row>
    <row r="1431" spans="1:5" x14ac:dyDescent="0.25">
      <c r="A1431" s="257" t="s">
        <v>535</v>
      </c>
      <c r="B1431" s="257">
        <v>0</v>
      </c>
      <c r="C1431" s="254"/>
      <c r="D1431" s="257" t="s">
        <v>601</v>
      </c>
      <c r="E1431" s="257">
        <v>-0.72785051700000003</v>
      </c>
    </row>
    <row r="1432" spans="1:5" x14ac:dyDescent="0.25">
      <c r="A1432" s="257" t="s">
        <v>534</v>
      </c>
      <c r="B1432" s="257">
        <v>0</v>
      </c>
      <c r="C1432" s="254"/>
      <c r="D1432" s="257" t="s">
        <v>192</v>
      </c>
      <c r="E1432" s="257">
        <v>0</v>
      </c>
    </row>
    <row r="1433" spans="1:5" x14ac:dyDescent="0.25">
      <c r="A1433" s="257" t="s">
        <v>536</v>
      </c>
      <c r="B1433" s="257">
        <v>0</v>
      </c>
      <c r="C1433" s="254"/>
      <c r="D1433" s="257" t="s">
        <v>193</v>
      </c>
      <c r="E1433" s="257">
        <v>0</v>
      </c>
    </row>
    <row r="1434" spans="1:5" x14ac:dyDescent="0.25">
      <c r="A1434" s="257" t="s">
        <v>537</v>
      </c>
      <c r="B1434" s="257">
        <v>0</v>
      </c>
      <c r="C1434" s="254"/>
      <c r="D1434" s="257" t="s">
        <v>602</v>
      </c>
      <c r="E1434" s="257">
        <v>0</v>
      </c>
    </row>
    <row r="1435" spans="1:5" x14ac:dyDescent="0.25">
      <c r="A1435" s="257" t="s">
        <v>1036</v>
      </c>
      <c r="B1435" s="257">
        <v>0</v>
      </c>
      <c r="C1435" s="254"/>
      <c r="D1435" s="257" t="s">
        <v>603</v>
      </c>
      <c r="E1435" s="257">
        <v>0</v>
      </c>
    </row>
    <row r="1436" spans="1:5" x14ac:dyDescent="0.25">
      <c r="A1436" s="257" t="s">
        <v>997</v>
      </c>
      <c r="B1436" s="257">
        <v>0</v>
      </c>
      <c r="C1436" s="254"/>
      <c r="D1436" s="257" t="s">
        <v>604</v>
      </c>
      <c r="E1436" s="257">
        <v>0</v>
      </c>
    </row>
    <row r="1437" spans="1:5" x14ac:dyDescent="0.25">
      <c r="A1437" s="257" t="s">
        <v>1037</v>
      </c>
      <c r="B1437" s="257">
        <v>0</v>
      </c>
      <c r="C1437" s="254"/>
      <c r="D1437" s="257" t="s">
        <v>605</v>
      </c>
      <c r="E1437" s="257">
        <v>0</v>
      </c>
    </row>
    <row r="1438" spans="1:5" x14ac:dyDescent="0.25">
      <c r="A1438" s="257" t="s">
        <v>1038</v>
      </c>
      <c r="B1438" s="257">
        <v>0</v>
      </c>
      <c r="C1438" s="254"/>
      <c r="D1438" s="257" t="s">
        <v>194</v>
      </c>
      <c r="E1438" s="257">
        <v>0</v>
      </c>
    </row>
    <row r="1439" spans="1:5" x14ac:dyDescent="0.25">
      <c r="A1439" s="257" t="s">
        <v>1273</v>
      </c>
      <c r="B1439" s="257">
        <v>0</v>
      </c>
      <c r="C1439" s="254"/>
      <c r="D1439" s="257" t="s">
        <v>217</v>
      </c>
      <c r="E1439" s="257">
        <v>0</v>
      </c>
    </row>
    <row r="1440" spans="1:5" x14ac:dyDescent="0.25">
      <c r="A1440" s="257" t="s">
        <v>1274</v>
      </c>
      <c r="B1440" s="257">
        <v>-2.59263756</v>
      </c>
      <c r="C1440" s="254"/>
      <c r="D1440" s="257" t="s">
        <v>606</v>
      </c>
      <c r="E1440" s="257">
        <v>0</v>
      </c>
    </row>
    <row r="1441" spans="1:5" x14ac:dyDescent="0.25">
      <c r="A1441" s="257" t="s">
        <v>1275</v>
      </c>
      <c r="B1441" s="257">
        <v>-0.109281008</v>
      </c>
      <c r="C1441" s="254"/>
      <c r="D1441" s="257" t="s">
        <v>1166</v>
      </c>
      <c r="E1441" s="257">
        <v>0</v>
      </c>
    </row>
    <row r="1442" spans="1:5" x14ac:dyDescent="0.25">
      <c r="A1442" s="257" t="s">
        <v>1276</v>
      </c>
      <c r="B1442" s="257">
        <v>-5.0245496100000002E-2</v>
      </c>
      <c r="C1442" s="254"/>
      <c r="D1442" s="257" t="s">
        <v>1098</v>
      </c>
      <c r="E1442" s="257">
        <v>-2.4848772800000001E-3</v>
      </c>
    </row>
    <row r="1443" spans="1:5" x14ac:dyDescent="0.25">
      <c r="A1443" s="257" t="s">
        <v>1277</v>
      </c>
      <c r="B1443" s="257">
        <v>-1.19477678</v>
      </c>
      <c r="C1443" s="254"/>
      <c r="D1443" s="257" t="s">
        <v>1167</v>
      </c>
      <c r="E1443" s="257">
        <v>0</v>
      </c>
    </row>
    <row r="1444" spans="1:5" x14ac:dyDescent="0.25">
      <c r="A1444" s="257" t="s">
        <v>1278</v>
      </c>
      <c r="B1444" s="257">
        <v>0</v>
      </c>
      <c r="C1444" s="254"/>
      <c r="D1444" s="257" t="s">
        <v>1168</v>
      </c>
      <c r="E1444" s="257">
        <v>0</v>
      </c>
    </row>
    <row r="1445" spans="1:5" x14ac:dyDescent="0.25">
      <c r="A1445" s="257" t="s">
        <v>1279</v>
      </c>
      <c r="B1445" s="257">
        <v>-9.3213478799999999E-2</v>
      </c>
      <c r="C1445" s="254"/>
      <c r="D1445" s="257" t="s">
        <v>1181</v>
      </c>
      <c r="E1445" s="257">
        <v>-10.6692854</v>
      </c>
    </row>
    <row r="1446" spans="1:5" x14ac:dyDescent="0.25">
      <c r="A1446" s="257" t="s">
        <v>1280</v>
      </c>
      <c r="B1446" s="257">
        <v>0</v>
      </c>
      <c r="C1446" s="254"/>
      <c r="D1446" s="257" t="s">
        <v>218</v>
      </c>
      <c r="E1446" s="257">
        <v>0</v>
      </c>
    </row>
    <row r="1447" spans="1:5" x14ac:dyDescent="0.25">
      <c r="A1447" s="257" t="s">
        <v>1281</v>
      </c>
      <c r="B1447" s="257">
        <v>-1.98729585</v>
      </c>
      <c r="C1447" s="254"/>
      <c r="D1447" s="257" t="s">
        <v>219</v>
      </c>
      <c r="E1447" s="257">
        <v>0</v>
      </c>
    </row>
    <row r="1448" spans="1:5" x14ac:dyDescent="0.25">
      <c r="A1448" s="257" t="s">
        <v>1282</v>
      </c>
      <c r="B1448" s="257">
        <v>0</v>
      </c>
      <c r="C1448" s="254"/>
      <c r="D1448" s="257" t="s">
        <v>220</v>
      </c>
      <c r="E1448" s="257">
        <v>0</v>
      </c>
    </row>
    <row r="1449" spans="1:5" x14ac:dyDescent="0.25">
      <c r="A1449" s="257" t="s">
        <v>1209</v>
      </c>
      <c r="B1449" s="257">
        <v>0</v>
      </c>
      <c r="C1449" s="254"/>
      <c r="D1449" s="257" t="s">
        <v>198</v>
      </c>
      <c r="E1449" s="257">
        <v>0</v>
      </c>
    </row>
    <row r="1450" spans="1:5" x14ac:dyDescent="0.25">
      <c r="A1450" s="257" t="s">
        <v>1119</v>
      </c>
      <c r="B1450" s="257">
        <v>0</v>
      </c>
      <c r="C1450" s="254"/>
      <c r="D1450" s="257" t="s">
        <v>607</v>
      </c>
      <c r="E1450" s="257">
        <v>0</v>
      </c>
    </row>
    <row r="1451" spans="1:5" x14ac:dyDescent="0.25">
      <c r="A1451" s="257" t="s">
        <v>1210</v>
      </c>
      <c r="B1451" s="257">
        <v>0</v>
      </c>
      <c r="C1451" s="254"/>
      <c r="D1451" s="257" t="s">
        <v>608</v>
      </c>
      <c r="E1451" s="257">
        <v>0</v>
      </c>
    </row>
    <row r="1452" spans="1:5" x14ac:dyDescent="0.25">
      <c r="A1452" s="257" t="s">
        <v>1211</v>
      </c>
      <c r="B1452" s="257">
        <v>0</v>
      </c>
      <c r="C1452" s="254"/>
      <c r="D1452" s="257"/>
      <c r="E1452" s="257"/>
    </row>
    <row r="1453" spans="1:5" x14ac:dyDescent="0.25">
      <c r="A1453" s="257" t="s">
        <v>1212</v>
      </c>
      <c r="B1453" s="257">
        <v>0</v>
      </c>
      <c r="C1453" s="254"/>
      <c r="D1453" s="257"/>
      <c r="E1453" s="257"/>
    </row>
    <row r="1454" spans="1:5" x14ac:dyDescent="0.25">
      <c r="A1454" s="257" t="s">
        <v>1120</v>
      </c>
      <c r="B1454" s="257">
        <v>0</v>
      </c>
      <c r="C1454" s="254"/>
      <c r="D1454" s="257"/>
      <c r="E1454" s="257"/>
    </row>
    <row r="1455" spans="1:5" x14ac:dyDescent="0.25">
      <c r="A1455" s="257" t="s">
        <v>1213</v>
      </c>
      <c r="B1455" s="257">
        <v>0</v>
      </c>
      <c r="C1455" s="254"/>
      <c r="D1455" s="257"/>
      <c r="E1455" s="257"/>
    </row>
    <row r="1456" spans="1:5" x14ac:dyDescent="0.25">
      <c r="A1456" s="257" t="s">
        <v>1214</v>
      </c>
      <c r="B1456" s="257">
        <v>0</v>
      </c>
      <c r="C1456" s="254"/>
      <c r="D1456" s="257"/>
      <c r="E1456" s="257"/>
    </row>
    <row r="1457" spans="1:5" x14ac:dyDescent="0.25">
      <c r="A1457" s="257" t="s">
        <v>1283</v>
      </c>
      <c r="B1457" s="257">
        <v>0</v>
      </c>
      <c r="C1457" s="254"/>
      <c r="D1457" s="257"/>
      <c r="E1457" s="257"/>
    </row>
    <row r="1458" spans="1:5" x14ac:dyDescent="0.25">
      <c r="A1458" s="257" t="s">
        <v>1184</v>
      </c>
      <c r="B1458" s="257">
        <v>0</v>
      </c>
      <c r="C1458" s="254"/>
      <c r="D1458" s="257"/>
      <c r="E1458" s="257"/>
    </row>
    <row r="1459" spans="1:5" x14ac:dyDescent="0.25">
      <c r="A1459" s="257" t="s">
        <v>1284</v>
      </c>
      <c r="B1459" s="257">
        <v>0</v>
      </c>
      <c r="C1459" s="254"/>
      <c r="D1459" s="257"/>
      <c r="E1459" s="257"/>
    </row>
    <row r="1460" spans="1:5" x14ac:dyDescent="0.25">
      <c r="A1460" s="257" t="s">
        <v>1285</v>
      </c>
      <c r="B1460" s="257">
        <v>0</v>
      </c>
      <c r="C1460" s="254"/>
      <c r="D1460" s="257"/>
      <c r="E1460" s="257"/>
    </row>
    <row r="1461" spans="1:5" x14ac:dyDescent="0.25">
      <c r="A1461" s="257" t="s">
        <v>1286</v>
      </c>
      <c r="B1461" s="257">
        <v>0</v>
      </c>
      <c r="C1461" s="254"/>
      <c r="D1461" s="257" t="s">
        <v>923</v>
      </c>
      <c r="E1461" s="257"/>
    </row>
    <row r="1462" spans="1:5" x14ac:dyDescent="0.25">
      <c r="A1462" s="257" t="s">
        <v>1185</v>
      </c>
      <c r="B1462" s="257">
        <v>0</v>
      </c>
      <c r="C1462" s="254"/>
      <c r="D1462" s="257" t="s">
        <v>928</v>
      </c>
      <c r="E1462" s="257" t="s">
        <v>929</v>
      </c>
    </row>
    <row r="1463" spans="1:5" x14ac:dyDescent="0.25">
      <c r="A1463" s="257" t="s">
        <v>1287</v>
      </c>
      <c r="B1463" s="257">
        <v>0</v>
      </c>
      <c r="C1463" s="254"/>
      <c r="D1463" s="257" t="s">
        <v>930</v>
      </c>
      <c r="E1463" s="257" t="s">
        <v>931</v>
      </c>
    </row>
    <row r="1464" spans="1:5" x14ac:dyDescent="0.25">
      <c r="A1464" s="257" t="s">
        <v>1288</v>
      </c>
      <c r="B1464" s="257">
        <v>0</v>
      </c>
      <c r="C1464" s="254"/>
      <c r="D1464" s="257" t="s">
        <v>1106</v>
      </c>
      <c r="E1464" s="257">
        <v>-7.26471427E-2</v>
      </c>
    </row>
    <row r="1465" spans="1:5" x14ac:dyDescent="0.25">
      <c r="A1465" s="257" t="s">
        <v>1289</v>
      </c>
      <c r="B1465" s="257">
        <v>0</v>
      </c>
      <c r="C1465" s="254"/>
      <c r="D1465" s="257" t="s">
        <v>200</v>
      </c>
      <c r="E1465" s="257">
        <v>-5.8064930799999998E-2</v>
      </c>
    </row>
    <row r="1466" spans="1:5" x14ac:dyDescent="0.25">
      <c r="A1466" s="257" t="s">
        <v>1186</v>
      </c>
      <c r="B1466" s="257">
        <v>0</v>
      </c>
      <c r="C1466" s="254"/>
      <c r="D1466" s="257" t="s">
        <v>1137</v>
      </c>
      <c r="E1466" s="257">
        <v>-2.7449535399999999E-2</v>
      </c>
    </row>
    <row r="1467" spans="1:5" x14ac:dyDescent="0.25">
      <c r="A1467" s="257" t="s">
        <v>1290</v>
      </c>
      <c r="B1467" s="257">
        <v>0</v>
      </c>
      <c r="C1467" s="254"/>
      <c r="D1467" s="257" t="s">
        <v>609</v>
      </c>
      <c r="E1467" s="257">
        <v>-6.8711999999999995E-2</v>
      </c>
    </row>
    <row r="1468" spans="1:5" x14ac:dyDescent="0.25">
      <c r="A1468" s="257" t="s">
        <v>1291</v>
      </c>
      <c r="B1468" s="257">
        <v>0</v>
      </c>
      <c r="C1468" s="254"/>
      <c r="D1468" s="257" t="s">
        <v>1138</v>
      </c>
      <c r="E1468" s="257">
        <v>-1.4429519999999999E-2</v>
      </c>
    </row>
    <row r="1469" spans="1:5" x14ac:dyDescent="0.25">
      <c r="A1469" s="257" t="s">
        <v>1292</v>
      </c>
      <c r="B1469" s="257">
        <v>0</v>
      </c>
      <c r="C1469" s="254"/>
      <c r="D1469" s="257" t="s">
        <v>1108</v>
      </c>
      <c r="E1469" s="257">
        <v>-7.0757470600000003</v>
      </c>
    </row>
    <row r="1470" spans="1:5" x14ac:dyDescent="0.25">
      <c r="A1470" s="257" t="s">
        <v>1187</v>
      </c>
      <c r="B1470" s="257">
        <v>0</v>
      </c>
      <c r="C1470" s="254"/>
      <c r="D1470" s="257" t="s">
        <v>201</v>
      </c>
      <c r="E1470" s="257">
        <v>-0.74498840499999996</v>
      </c>
    </row>
    <row r="1471" spans="1:5" x14ac:dyDescent="0.25">
      <c r="A1471" s="257" t="s">
        <v>1293</v>
      </c>
      <c r="B1471" s="257">
        <v>0</v>
      </c>
      <c r="C1471" s="254"/>
      <c r="D1471" s="257" t="s">
        <v>221</v>
      </c>
      <c r="E1471" s="257">
        <v>-1.64235445</v>
      </c>
    </row>
    <row r="1472" spans="1:5" x14ac:dyDescent="0.25">
      <c r="A1472" s="257" t="s">
        <v>1294</v>
      </c>
      <c r="B1472" s="257">
        <v>0</v>
      </c>
      <c r="C1472" s="254"/>
      <c r="D1472" s="257" t="s">
        <v>610</v>
      </c>
      <c r="E1472" s="257">
        <v>-4.4042399999999997</v>
      </c>
    </row>
    <row r="1473" spans="1:5" x14ac:dyDescent="0.25">
      <c r="A1473" s="257" t="s">
        <v>948</v>
      </c>
      <c r="B1473" s="257">
        <v>0</v>
      </c>
      <c r="C1473" s="254"/>
      <c r="D1473" s="257" t="s">
        <v>1139</v>
      </c>
      <c r="E1473" s="257">
        <v>-0.9248904</v>
      </c>
    </row>
    <row r="1474" spans="1:5" x14ac:dyDescent="0.25">
      <c r="A1474" s="257" t="s">
        <v>945</v>
      </c>
      <c r="B1474" s="257">
        <v>0</v>
      </c>
      <c r="C1474" s="254"/>
      <c r="D1474" s="257" t="s">
        <v>222</v>
      </c>
      <c r="E1474" s="257">
        <v>0</v>
      </c>
    </row>
    <row r="1475" spans="1:5" x14ac:dyDescent="0.25">
      <c r="A1475" s="257" t="s">
        <v>949</v>
      </c>
      <c r="B1475" s="257">
        <v>0</v>
      </c>
      <c r="C1475" s="254"/>
      <c r="D1475" s="257" t="s">
        <v>223</v>
      </c>
      <c r="E1475" s="257">
        <v>0</v>
      </c>
    </row>
    <row r="1476" spans="1:5" x14ac:dyDescent="0.25">
      <c r="A1476" s="257" t="s">
        <v>950</v>
      </c>
      <c r="B1476" s="257">
        <v>0</v>
      </c>
      <c r="C1476" s="254"/>
      <c r="D1476" s="257" t="s">
        <v>224</v>
      </c>
      <c r="E1476" s="257">
        <v>0</v>
      </c>
    </row>
    <row r="1477" spans="1:5" x14ac:dyDescent="0.25">
      <c r="A1477" s="257" t="s">
        <v>1039</v>
      </c>
      <c r="B1477" s="257">
        <v>0</v>
      </c>
      <c r="C1477" s="254"/>
      <c r="D1477" s="257" t="s">
        <v>1169</v>
      </c>
      <c r="E1477" s="257">
        <v>0</v>
      </c>
    </row>
    <row r="1478" spans="1:5" x14ac:dyDescent="0.25">
      <c r="A1478" s="257" t="s">
        <v>998</v>
      </c>
      <c r="B1478" s="257">
        <v>0</v>
      </c>
      <c r="C1478" s="254"/>
      <c r="D1478" s="257" t="s">
        <v>1109</v>
      </c>
      <c r="E1478" s="257">
        <v>-1.43023012</v>
      </c>
    </row>
    <row r="1479" spans="1:5" x14ac:dyDescent="0.25">
      <c r="A1479" s="257" t="s">
        <v>1040</v>
      </c>
      <c r="B1479" s="257">
        <v>0</v>
      </c>
      <c r="C1479" s="254"/>
      <c r="D1479" s="257" t="s">
        <v>1170</v>
      </c>
      <c r="E1479" s="257">
        <v>0</v>
      </c>
    </row>
    <row r="1480" spans="1:5" x14ac:dyDescent="0.25">
      <c r="A1480" s="257" t="s">
        <v>1041</v>
      </c>
      <c r="B1480" s="257">
        <v>0</v>
      </c>
      <c r="C1480" s="254"/>
      <c r="D1480" s="257" t="s">
        <v>1171</v>
      </c>
      <c r="E1480" s="257">
        <v>0</v>
      </c>
    </row>
    <row r="1481" spans="1:5" x14ac:dyDescent="0.25">
      <c r="A1481" s="257" t="s">
        <v>458</v>
      </c>
      <c r="B1481" s="257">
        <v>0</v>
      </c>
      <c r="C1481" s="254"/>
      <c r="D1481" s="257" t="s">
        <v>1188</v>
      </c>
      <c r="E1481" s="257">
        <v>0</v>
      </c>
    </row>
    <row r="1482" spans="1:5" x14ac:dyDescent="0.25">
      <c r="A1482" s="257" t="s">
        <v>456</v>
      </c>
      <c r="B1482" s="257">
        <v>0</v>
      </c>
      <c r="C1482" s="254"/>
      <c r="D1482" s="257" t="s">
        <v>1140</v>
      </c>
      <c r="E1482" s="257">
        <v>-0.30034832500000003</v>
      </c>
    </row>
    <row r="1483" spans="1:5" x14ac:dyDescent="0.25">
      <c r="A1483" s="257" t="s">
        <v>459</v>
      </c>
      <c r="B1483" s="257">
        <v>0</v>
      </c>
      <c r="C1483" s="254"/>
      <c r="D1483" s="257" t="s">
        <v>1189</v>
      </c>
      <c r="E1483" s="257">
        <v>0</v>
      </c>
    </row>
    <row r="1484" spans="1:5" x14ac:dyDescent="0.25">
      <c r="A1484" s="257" t="s">
        <v>460</v>
      </c>
      <c r="B1484" s="257">
        <v>0</v>
      </c>
      <c r="C1484" s="254"/>
      <c r="D1484" s="257" t="s">
        <v>1190</v>
      </c>
      <c r="E1484" s="257">
        <v>0</v>
      </c>
    </row>
    <row r="1485" spans="1:5" x14ac:dyDescent="0.25">
      <c r="A1485" s="257" t="s">
        <v>1042</v>
      </c>
      <c r="B1485" s="257">
        <v>0</v>
      </c>
      <c r="C1485" s="254"/>
      <c r="D1485" s="257" t="s">
        <v>1172</v>
      </c>
      <c r="E1485" s="257">
        <v>0</v>
      </c>
    </row>
    <row r="1486" spans="1:5" x14ac:dyDescent="0.25">
      <c r="A1486" s="257" t="s">
        <v>999</v>
      </c>
      <c r="B1486" s="257">
        <v>0</v>
      </c>
      <c r="C1486" s="254"/>
      <c r="D1486" s="257" t="s">
        <v>1110</v>
      </c>
      <c r="E1486" s="257">
        <v>-3.3897845700000002</v>
      </c>
    </row>
    <row r="1487" spans="1:5" x14ac:dyDescent="0.25">
      <c r="A1487" s="257" t="s">
        <v>1043</v>
      </c>
      <c r="B1487" s="257">
        <v>0</v>
      </c>
      <c r="C1487" s="254"/>
      <c r="D1487" s="257" t="s">
        <v>1173</v>
      </c>
      <c r="E1487" s="257">
        <v>0</v>
      </c>
    </row>
    <row r="1488" spans="1:5" x14ac:dyDescent="0.25">
      <c r="A1488" s="257" t="s">
        <v>1044</v>
      </c>
      <c r="B1488" s="257">
        <v>0</v>
      </c>
      <c r="C1488" s="254"/>
      <c r="D1488" s="257" t="s">
        <v>1174</v>
      </c>
      <c r="E1488" s="257">
        <v>0</v>
      </c>
    </row>
    <row r="1489" spans="1:5" x14ac:dyDescent="0.25">
      <c r="A1489" s="257" t="s">
        <v>461</v>
      </c>
      <c r="B1489" s="257">
        <v>0</v>
      </c>
      <c r="C1489" s="254"/>
      <c r="D1489" s="257" t="s">
        <v>1191</v>
      </c>
      <c r="E1489" s="257">
        <v>0</v>
      </c>
    </row>
    <row r="1490" spans="1:5" x14ac:dyDescent="0.25">
      <c r="A1490" s="257" t="s">
        <v>457</v>
      </c>
      <c r="B1490" s="257">
        <v>0</v>
      </c>
      <c r="C1490" s="254"/>
      <c r="D1490" s="257" t="s">
        <v>1141</v>
      </c>
      <c r="E1490" s="257">
        <v>-0.71185475899999995</v>
      </c>
    </row>
    <row r="1491" spans="1:5" x14ac:dyDescent="0.25">
      <c r="A1491" s="257" t="s">
        <v>462</v>
      </c>
      <c r="B1491" s="257">
        <v>0</v>
      </c>
      <c r="C1491" s="254"/>
      <c r="D1491" s="257" t="s">
        <v>1192</v>
      </c>
      <c r="E1491" s="257">
        <v>0</v>
      </c>
    </row>
    <row r="1492" spans="1:5" x14ac:dyDescent="0.25">
      <c r="A1492" s="257" t="s">
        <v>463</v>
      </c>
      <c r="B1492" s="257">
        <v>0</v>
      </c>
      <c r="C1492" s="254"/>
      <c r="D1492" s="257" t="s">
        <v>1193</v>
      </c>
      <c r="E1492" s="257">
        <v>0</v>
      </c>
    </row>
    <row r="1493" spans="1:5" x14ac:dyDescent="0.25">
      <c r="A1493" s="257" t="s">
        <v>1045</v>
      </c>
      <c r="B1493" s="257">
        <v>0</v>
      </c>
      <c r="C1493" s="254"/>
      <c r="D1493" s="257" t="s">
        <v>1182</v>
      </c>
      <c r="E1493" s="257">
        <v>-5.8961888900000003</v>
      </c>
    </row>
    <row r="1494" spans="1:5" x14ac:dyDescent="0.25">
      <c r="A1494" s="257" t="s">
        <v>1000</v>
      </c>
      <c r="B1494" s="257">
        <v>0</v>
      </c>
      <c r="C1494" s="254"/>
      <c r="D1494" s="257" t="s">
        <v>1194</v>
      </c>
      <c r="E1494" s="257">
        <v>-1.23819967</v>
      </c>
    </row>
    <row r="1495" spans="1:5" x14ac:dyDescent="0.25">
      <c r="A1495" s="257" t="s">
        <v>1046</v>
      </c>
      <c r="B1495" s="257">
        <v>0</v>
      </c>
      <c r="C1495" s="254"/>
      <c r="D1495" s="257" t="s">
        <v>1183</v>
      </c>
      <c r="E1495" s="257">
        <v>1.9452499999999999</v>
      </c>
    </row>
    <row r="1496" spans="1:5" x14ac:dyDescent="0.25">
      <c r="A1496" s="257" t="s">
        <v>1047</v>
      </c>
      <c r="B1496" s="257">
        <v>0</v>
      </c>
      <c r="C1496" s="254"/>
      <c r="D1496" s="257" t="s">
        <v>924</v>
      </c>
      <c r="E1496" s="257"/>
    </row>
    <row r="1497" spans="1:5" x14ac:dyDescent="0.25">
      <c r="A1497" s="257" t="s">
        <v>139</v>
      </c>
      <c r="B1497" s="257">
        <v>0</v>
      </c>
      <c r="C1497" s="254"/>
      <c r="D1497" s="257" t="s">
        <v>928</v>
      </c>
      <c r="E1497" s="257" t="s">
        <v>929</v>
      </c>
    </row>
    <row r="1498" spans="1:5" x14ac:dyDescent="0.25">
      <c r="A1498" s="257" t="s">
        <v>120</v>
      </c>
      <c r="B1498" s="257">
        <v>0</v>
      </c>
      <c r="C1498" s="254"/>
      <c r="D1498" s="257" t="s">
        <v>930</v>
      </c>
      <c r="E1498" s="257" t="s">
        <v>931</v>
      </c>
    </row>
    <row r="1499" spans="1:5" x14ac:dyDescent="0.25">
      <c r="A1499" s="257" t="s">
        <v>140</v>
      </c>
      <c r="B1499" s="257">
        <v>0</v>
      </c>
      <c r="C1499" s="254"/>
      <c r="D1499" s="257" t="s">
        <v>600</v>
      </c>
      <c r="E1499" s="257">
        <v>0</v>
      </c>
    </row>
    <row r="1500" spans="1:5" x14ac:dyDescent="0.25">
      <c r="A1500" s="257" t="s">
        <v>141</v>
      </c>
      <c r="B1500" s="257">
        <v>0</v>
      </c>
      <c r="C1500" s="254"/>
      <c r="D1500" s="257" t="s">
        <v>601</v>
      </c>
      <c r="E1500" s="257">
        <v>0</v>
      </c>
    </row>
    <row r="1501" spans="1:5" x14ac:dyDescent="0.25">
      <c r="A1501" s="257" t="s">
        <v>1048</v>
      </c>
      <c r="B1501" s="257">
        <v>0</v>
      </c>
      <c r="C1501" s="254"/>
      <c r="D1501" s="257" t="s">
        <v>192</v>
      </c>
      <c r="E1501" s="257">
        <v>0</v>
      </c>
    </row>
    <row r="1502" spans="1:5" x14ac:dyDescent="0.25">
      <c r="A1502" s="257" t="s">
        <v>1001</v>
      </c>
      <c r="B1502" s="257">
        <v>0</v>
      </c>
      <c r="C1502" s="254"/>
      <c r="D1502" s="257" t="s">
        <v>193</v>
      </c>
      <c r="E1502" s="257">
        <v>0</v>
      </c>
    </row>
    <row r="1503" spans="1:5" x14ac:dyDescent="0.25">
      <c r="A1503" s="257" t="s">
        <v>1049</v>
      </c>
      <c r="B1503" s="257">
        <v>0</v>
      </c>
      <c r="C1503" s="254"/>
      <c r="D1503" s="257" t="s">
        <v>602</v>
      </c>
      <c r="E1503" s="257">
        <v>0</v>
      </c>
    </row>
    <row r="1504" spans="1:5" x14ac:dyDescent="0.25">
      <c r="A1504" s="257" t="s">
        <v>1050</v>
      </c>
      <c r="B1504" s="257">
        <v>0</v>
      </c>
      <c r="C1504" s="254"/>
      <c r="D1504" s="257" t="s">
        <v>603</v>
      </c>
      <c r="E1504" s="257">
        <v>-0.14339855900000001</v>
      </c>
    </row>
    <row r="1505" spans="1:5" x14ac:dyDescent="0.25">
      <c r="A1505" s="257" t="s">
        <v>1227</v>
      </c>
      <c r="B1505" s="257">
        <v>0</v>
      </c>
      <c r="C1505" s="254"/>
      <c r="D1505" s="257" t="s">
        <v>604</v>
      </c>
      <c r="E1505" s="257">
        <v>0</v>
      </c>
    </row>
    <row r="1506" spans="1:5" x14ac:dyDescent="0.25">
      <c r="A1506" s="257" t="s">
        <v>1228</v>
      </c>
      <c r="B1506" s="257">
        <v>2.0858904800000002</v>
      </c>
      <c r="C1506" s="254"/>
      <c r="D1506" s="257" t="s">
        <v>605</v>
      </c>
      <c r="E1506" s="257">
        <v>0</v>
      </c>
    </row>
    <row r="1507" spans="1:5" x14ac:dyDescent="0.25">
      <c r="A1507" s="257" t="s">
        <v>1295</v>
      </c>
      <c r="B1507" s="257">
        <v>8.7921358300000002E-2</v>
      </c>
      <c r="C1507" s="254"/>
      <c r="D1507" s="257" t="s">
        <v>194</v>
      </c>
      <c r="E1507" s="257">
        <v>-6.1370845600000001E-2</v>
      </c>
    </row>
    <row r="1508" spans="1:5" x14ac:dyDescent="0.25">
      <c r="A1508" s="257" t="s">
        <v>1296</v>
      </c>
      <c r="B1508" s="257">
        <v>4.0424702600000001E-2</v>
      </c>
      <c r="C1508" s="254"/>
      <c r="D1508" s="257" t="s">
        <v>606</v>
      </c>
      <c r="E1508" s="257">
        <v>-0.75352855399999996</v>
      </c>
    </row>
    <row r="1509" spans="1:5" x14ac:dyDescent="0.25">
      <c r="A1509" s="257" t="s">
        <v>1297</v>
      </c>
      <c r="B1509" s="257">
        <v>1.5427023099999999</v>
      </c>
      <c r="C1509" s="254"/>
      <c r="D1509" s="257" t="s">
        <v>1166</v>
      </c>
      <c r="E1509" s="257">
        <v>0</v>
      </c>
    </row>
    <row r="1510" spans="1:5" x14ac:dyDescent="0.25">
      <c r="A1510" s="257" t="s">
        <v>1298</v>
      </c>
      <c r="B1510" s="257">
        <v>0</v>
      </c>
      <c r="C1510" s="254"/>
      <c r="D1510" s="257" t="s">
        <v>1098</v>
      </c>
      <c r="E1510" s="257">
        <v>-1.09961858</v>
      </c>
    </row>
    <row r="1511" spans="1:5" x14ac:dyDescent="0.25">
      <c r="A1511" s="257" t="s">
        <v>1299</v>
      </c>
      <c r="B1511" s="257">
        <v>0.120357754</v>
      </c>
      <c r="C1511" s="254"/>
      <c r="D1511" s="257" t="s">
        <v>1167</v>
      </c>
      <c r="E1511" s="257">
        <v>0</v>
      </c>
    </row>
    <row r="1512" spans="1:5" x14ac:dyDescent="0.25">
      <c r="A1512" s="257" t="s">
        <v>1300</v>
      </c>
      <c r="B1512" s="257">
        <v>0</v>
      </c>
      <c r="C1512" s="254"/>
      <c r="D1512" s="257" t="s">
        <v>1168</v>
      </c>
      <c r="E1512" s="257">
        <v>0</v>
      </c>
    </row>
    <row r="1513" spans="1:5" x14ac:dyDescent="0.25">
      <c r="A1513" s="257" t="s">
        <v>1301</v>
      </c>
      <c r="B1513" s="257">
        <v>2.5660072700000001</v>
      </c>
      <c r="C1513" s="254"/>
      <c r="D1513" s="257" t="s">
        <v>1181</v>
      </c>
      <c r="E1513" s="257">
        <v>-0.49087424899999998</v>
      </c>
    </row>
    <row r="1514" spans="1:5" x14ac:dyDescent="0.25">
      <c r="A1514" s="257" t="s">
        <v>1302</v>
      </c>
      <c r="B1514" s="257">
        <v>0</v>
      </c>
      <c r="C1514" s="254"/>
      <c r="D1514" s="257" t="s">
        <v>225</v>
      </c>
      <c r="E1514" s="257">
        <v>0.97840245699999995</v>
      </c>
    </row>
    <row r="1515" spans="1:5" x14ac:dyDescent="0.25">
      <c r="A1515" s="257" t="s">
        <v>776</v>
      </c>
      <c r="B1515" s="257"/>
      <c r="C1515" s="254"/>
      <c r="D1515" s="257" t="s">
        <v>226</v>
      </c>
      <c r="E1515" s="257">
        <v>0</v>
      </c>
    </row>
    <row r="1516" spans="1:5" x14ac:dyDescent="0.25">
      <c r="A1516" s="257" t="s">
        <v>928</v>
      </c>
      <c r="B1516" s="257" t="s">
        <v>929</v>
      </c>
      <c r="C1516" s="254"/>
      <c r="D1516" s="257" t="s">
        <v>227</v>
      </c>
      <c r="E1516" s="257">
        <v>0</v>
      </c>
    </row>
    <row r="1517" spans="1:5" x14ac:dyDescent="0.25">
      <c r="A1517" s="257" t="s">
        <v>930</v>
      </c>
      <c r="B1517" s="257" t="s">
        <v>931</v>
      </c>
      <c r="C1517" s="254"/>
      <c r="D1517" s="257" t="s">
        <v>198</v>
      </c>
      <c r="E1517" s="257">
        <v>0</v>
      </c>
    </row>
    <row r="1518" spans="1:5" x14ac:dyDescent="0.25">
      <c r="A1518" s="257" t="s">
        <v>943</v>
      </c>
      <c r="B1518" s="257">
        <v>-1.2791999999999999</v>
      </c>
      <c r="C1518" s="254"/>
      <c r="D1518" s="257" t="s">
        <v>607</v>
      </c>
      <c r="E1518" s="257">
        <v>0</v>
      </c>
    </row>
    <row r="1519" spans="1:5" x14ac:dyDescent="0.25">
      <c r="A1519" s="257" t="s">
        <v>944</v>
      </c>
      <c r="B1519" s="257">
        <v>-1.71594</v>
      </c>
      <c r="C1519" s="254"/>
      <c r="D1519" s="257" t="s">
        <v>608</v>
      </c>
      <c r="E1519" s="257">
        <v>0</v>
      </c>
    </row>
    <row r="1520" spans="1:5" x14ac:dyDescent="0.25">
      <c r="A1520" s="257" t="s">
        <v>538</v>
      </c>
      <c r="B1520" s="257">
        <v>-35.470424299999998</v>
      </c>
      <c r="C1520" s="254"/>
      <c r="D1520" s="257" t="s">
        <v>925</v>
      </c>
      <c r="E1520" s="257"/>
    </row>
    <row r="1521" spans="1:5" x14ac:dyDescent="0.25">
      <c r="A1521" s="257" t="s">
        <v>539</v>
      </c>
      <c r="B1521" s="257">
        <v>-8.5741425899999992</v>
      </c>
      <c r="C1521" s="254"/>
      <c r="D1521" s="257" t="s">
        <v>928</v>
      </c>
      <c r="E1521" s="257" t="s">
        <v>929</v>
      </c>
    </row>
    <row r="1522" spans="1:5" x14ac:dyDescent="0.25">
      <c r="A1522" s="257" t="s">
        <v>150</v>
      </c>
      <c r="B1522" s="257">
        <v>0</v>
      </c>
      <c r="C1522" s="254"/>
      <c r="D1522" s="257" t="s">
        <v>930</v>
      </c>
      <c r="E1522" s="257" t="s">
        <v>931</v>
      </c>
    </row>
    <row r="1523" spans="1:5" x14ac:dyDescent="0.25">
      <c r="A1523" s="257" t="s">
        <v>142</v>
      </c>
      <c r="B1523" s="257">
        <v>-14.041658099999999</v>
      </c>
      <c r="C1523" s="254"/>
      <c r="D1523" s="257" t="s">
        <v>1106</v>
      </c>
      <c r="E1523" s="257">
        <v>-4.8735683999999999</v>
      </c>
    </row>
    <row r="1524" spans="1:5" x14ac:dyDescent="0.25">
      <c r="A1524" s="257" t="s">
        <v>151</v>
      </c>
      <c r="B1524" s="257">
        <v>0</v>
      </c>
      <c r="C1524" s="254"/>
      <c r="D1524" s="257" t="s">
        <v>200</v>
      </c>
      <c r="E1524" s="257">
        <v>-3.61225855</v>
      </c>
    </row>
    <row r="1525" spans="1:5" x14ac:dyDescent="0.25">
      <c r="A1525" s="257" t="s">
        <v>152</v>
      </c>
      <c r="B1525" s="257">
        <v>0</v>
      </c>
      <c r="C1525" s="254"/>
      <c r="D1525" s="257" t="s">
        <v>609</v>
      </c>
      <c r="E1525" s="257">
        <v>-3.6857385599999999</v>
      </c>
    </row>
    <row r="1526" spans="1:5" x14ac:dyDescent="0.25">
      <c r="A1526" s="257" t="s">
        <v>153</v>
      </c>
      <c r="B1526" s="257">
        <v>0</v>
      </c>
      <c r="C1526" s="254"/>
      <c r="D1526" s="257" t="s">
        <v>1108</v>
      </c>
      <c r="E1526" s="257">
        <v>-43.8586332</v>
      </c>
    </row>
    <row r="1527" spans="1:5" x14ac:dyDescent="0.25">
      <c r="A1527" s="257" t="s">
        <v>143</v>
      </c>
      <c r="B1527" s="257">
        <v>-1.93052139</v>
      </c>
      <c r="C1527" s="254"/>
      <c r="D1527" s="257" t="s">
        <v>201</v>
      </c>
      <c r="E1527" s="257">
        <v>-7.9477403300000002</v>
      </c>
    </row>
    <row r="1528" spans="1:5" x14ac:dyDescent="0.25">
      <c r="A1528" s="257" t="s">
        <v>154</v>
      </c>
      <c r="B1528" s="257">
        <v>0</v>
      </c>
      <c r="C1528" s="254"/>
      <c r="D1528" s="257" t="s">
        <v>610</v>
      </c>
      <c r="E1528" s="257">
        <v>-15.820632</v>
      </c>
    </row>
    <row r="1529" spans="1:5" x14ac:dyDescent="0.25">
      <c r="A1529" s="257" t="s">
        <v>155</v>
      </c>
      <c r="B1529" s="257">
        <v>0</v>
      </c>
      <c r="C1529" s="254"/>
      <c r="D1529" s="257" t="s">
        <v>228</v>
      </c>
      <c r="E1529" s="257">
        <v>-0.97840245699999995</v>
      </c>
    </row>
    <row r="1530" spans="1:5" x14ac:dyDescent="0.25">
      <c r="A1530" s="257" t="s">
        <v>1303</v>
      </c>
      <c r="B1530" s="257">
        <v>0</v>
      </c>
      <c r="C1530" s="254"/>
      <c r="D1530" s="257" t="s">
        <v>229</v>
      </c>
      <c r="E1530" s="257">
        <v>0</v>
      </c>
    </row>
    <row r="1531" spans="1:5" x14ac:dyDescent="0.25">
      <c r="A1531" s="257" t="s">
        <v>1304</v>
      </c>
      <c r="B1531" s="257">
        <v>-1.5427023099999999</v>
      </c>
      <c r="C1531" s="254"/>
      <c r="D1531" s="257" t="s">
        <v>230</v>
      </c>
      <c r="E1531" s="257">
        <v>0</v>
      </c>
    </row>
    <row r="1532" spans="1:5" x14ac:dyDescent="0.25">
      <c r="A1532" s="257" t="s">
        <v>1305</v>
      </c>
      <c r="B1532" s="257">
        <v>-0.63313275400000002</v>
      </c>
      <c r="C1532" s="254"/>
      <c r="D1532" s="257" t="s">
        <v>1169</v>
      </c>
      <c r="E1532" s="257">
        <v>0</v>
      </c>
    </row>
    <row r="1533" spans="1:5" x14ac:dyDescent="0.25">
      <c r="A1533" s="257" t="s">
        <v>1306</v>
      </c>
      <c r="B1533" s="257">
        <v>-4.9727559399999999</v>
      </c>
      <c r="C1533" s="254"/>
      <c r="D1533" s="257" t="s">
        <v>1109</v>
      </c>
      <c r="E1533" s="257">
        <v>-13.4992719</v>
      </c>
    </row>
    <row r="1534" spans="1:5" x14ac:dyDescent="0.25">
      <c r="A1534" s="257" t="s">
        <v>156</v>
      </c>
      <c r="B1534" s="257">
        <v>0</v>
      </c>
      <c r="C1534" s="254"/>
      <c r="D1534" s="257" t="s">
        <v>1170</v>
      </c>
      <c r="E1534" s="257">
        <v>0</v>
      </c>
    </row>
    <row r="1535" spans="1:5" x14ac:dyDescent="0.25">
      <c r="A1535" s="257" t="s">
        <v>144</v>
      </c>
      <c r="B1535" s="257">
        <v>0</v>
      </c>
      <c r="C1535" s="254"/>
      <c r="D1535" s="257" t="s">
        <v>1171</v>
      </c>
      <c r="E1535" s="257">
        <v>0</v>
      </c>
    </row>
    <row r="1536" spans="1:5" x14ac:dyDescent="0.25">
      <c r="A1536" s="257" t="s">
        <v>157</v>
      </c>
      <c r="B1536" s="257">
        <v>0</v>
      </c>
      <c r="C1536" s="254"/>
      <c r="D1536" s="257" t="s">
        <v>1172</v>
      </c>
      <c r="E1536" s="257">
        <v>0</v>
      </c>
    </row>
    <row r="1537" spans="1:5" x14ac:dyDescent="0.25">
      <c r="A1537" s="257" t="s">
        <v>158</v>
      </c>
      <c r="B1537" s="257">
        <v>0</v>
      </c>
      <c r="C1537" s="254"/>
      <c r="D1537" s="257" t="s">
        <v>1110</v>
      </c>
      <c r="E1537" s="257">
        <v>-18.021526000000001</v>
      </c>
    </row>
    <row r="1538" spans="1:5" x14ac:dyDescent="0.25">
      <c r="A1538" s="257" t="s">
        <v>159</v>
      </c>
      <c r="B1538" s="257">
        <v>0</v>
      </c>
      <c r="C1538" s="254"/>
      <c r="D1538" s="257" t="s">
        <v>1173</v>
      </c>
      <c r="E1538" s="257">
        <v>0</v>
      </c>
    </row>
    <row r="1539" spans="1:5" x14ac:dyDescent="0.25">
      <c r="A1539" s="257" t="s">
        <v>145</v>
      </c>
      <c r="B1539" s="257">
        <v>0</v>
      </c>
      <c r="C1539" s="254"/>
      <c r="D1539" s="257" t="s">
        <v>1174</v>
      </c>
      <c r="E1539" s="257">
        <v>0</v>
      </c>
    </row>
    <row r="1540" spans="1:5" x14ac:dyDescent="0.25">
      <c r="A1540" s="257" t="s">
        <v>160</v>
      </c>
      <c r="B1540" s="257">
        <v>0</v>
      </c>
      <c r="C1540" s="254"/>
      <c r="D1540" s="257" t="s">
        <v>1182</v>
      </c>
      <c r="E1540" s="257">
        <v>-1.4557732400000001</v>
      </c>
    </row>
    <row r="1541" spans="1:5" x14ac:dyDescent="0.25">
      <c r="A1541" s="257" t="s">
        <v>161</v>
      </c>
      <c r="B1541" s="257">
        <v>0</v>
      </c>
      <c r="C1541" s="254"/>
      <c r="D1541" s="257" t="s">
        <v>1183</v>
      </c>
      <c r="E1541" s="257">
        <v>0</v>
      </c>
    </row>
    <row r="1542" spans="1:5" x14ac:dyDescent="0.25">
      <c r="A1542" s="257" t="s">
        <v>162</v>
      </c>
      <c r="B1542" s="257">
        <v>0</v>
      </c>
      <c r="C1542" s="254"/>
      <c r="D1542" s="257" t="s">
        <v>926</v>
      </c>
      <c r="E1542" s="257"/>
    </row>
    <row r="1543" spans="1:5" x14ac:dyDescent="0.25">
      <c r="A1543" s="257" t="s">
        <v>146</v>
      </c>
      <c r="B1543" s="257">
        <v>0</v>
      </c>
      <c r="C1543" s="254"/>
      <c r="D1543" s="257" t="s">
        <v>928</v>
      </c>
      <c r="E1543" s="257" t="s">
        <v>929</v>
      </c>
    </row>
    <row r="1544" spans="1:5" x14ac:dyDescent="0.25">
      <c r="A1544" s="257" t="s">
        <v>163</v>
      </c>
      <c r="B1544" s="257">
        <v>0</v>
      </c>
      <c r="C1544" s="254"/>
      <c r="D1544" s="257" t="s">
        <v>930</v>
      </c>
      <c r="E1544" s="257" t="s">
        <v>931</v>
      </c>
    </row>
    <row r="1545" spans="1:5" x14ac:dyDescent="0.25">
      <c r="A1545" s="257" t="s">
        <v>164</v>
      </c>
      <c r="B1545" s="257">
        <v>0</v>
      </c>
      <c r="C1545" s="254"/>
      <c r="D1545" s="257" t="s">
        <v>600</v>
      </c>
      <c r="E1545" s="257">
        <v>0</v>
      </c>
    </row>
    <row r="1546" spans="1:5" x14ac:dyDescent="0.25">
      <c r="A1546" s="257" t="s">
        <v>165</v>
      </c>
      <c r="B1546" s="257">
        <v>0</v>
      </c>
      <c r="C1546" s="254"/>
      <c r="D1546" s="257" t="s">
        <v>601</v>
      </c>
      <c r="E1546" s="257">
        <v>0</v>
      </c>
    </row>
    <row r="1547" spans="1:5" x14ac:dyDescent="0.25">
      <c r="A1547" s="257" t="s">
        <v>147</v>
      </c>
      <c r="B1547" s="257">
        <v>0</v>
      </c>
      <c r="C1547" s="254"/>
      <c r="D1547" s="257" t="s">
        <v>192</v>
      </c>
      <c r="E1547" s="257">
        <v>0</v>
      </c>
    </row>
    <row r="1548" spans="1:5" x14ac:dyDescent="0.25">
      <c r="A1548" s="257" t="s">
        <v>166</v>
      </c>
      <c r="B1548" s="257">
        <v>0</v>
      </c>
      <c r="C1548" s="254"/>
      <c r="D1548" s="257" t="s">
        <v>193</v>
      </c>
      <c r="E1548" s="257">
        <v>0</v>
      </c>
    </row>
    <row r="1549" spans="1:5" x14ac:dyDescent="0.25">
      <c r="A1549" s="257" t="s">
        <v>167</v>
      </c>
      <c r="B1549" s="257">
        <v>0</v>
      </c>
      <c r="C1549" s="254"/>
      <c r="D1549" s="257" t="s">
        <v>602</v>
      </c>
      <c r="E1549" s="257">
        <v>0</v>
      </c>
    </row>
    <row r="1550" spans="1:5" x14ac:dyDescent="0.25">
      <c r="A1550" s="257" t="s">
        <v>168</v>
      </c>
      <c r="B1550" s="257">
        <v>0</v>
      </c>
      <c r="C1550" s="254"/>
      <c r="D1550" s="257" t="s">
        <v>603</v>
      </c>
      <c r="E1550" s="257">
        <v>0</v>
      </c>
    </row>
    <row r="1551" spans="1:5" x14ac:dyDescent="0.25">
      <c r="A1551" s="257" t="s">
        <v>148</v>
      </c>
      <c r="B1551" s="257">
        <v>0</v>
      </c>
      <c r="C1551" s="254"/>
      <c r="D1551" s="257" t="s">
        <v>604</v>
      </c>
      <c r="E1551" s="257">
        <v>0</v>
      </c>
    </row>
    <row r="1552" spans="1:5" x14ac:dyDescent="0.25">
      <c r="A1552" s="257" t="s">
        <v>169</v>
      </c>
      <c r="B1552" s="257">
        <v>0</v>
      </c>
      <c r="C1552" s="254"/>
      <c r="D1552" s="257" t="s">
        <v>605</v>
      </c>
      <c r="E1552" s="257">
        <v>0</v>
      </c>
    </row>
    <row r="1553" spans="1:5" x14ac:dyDescent="0.25">
      <c r="A1553" s="257" t="s">
        <v>170</v>
      </c>
      <c r="B1553" s="257">
        <v>0</v>
      </c>
      <c r="C1553" s="254"/>
      <c r="D1553" s="257" t="s">
        <v>194</v>
      </c>
      <c r="E1553" s="257">
        <v>0</v>
      </c>
    </row>
    <row r="1554" spans="1:5" x14ac:dyDescent="0.25">
      <c r="A1554" s="257" t="s">
        <v>171</v>
      </c>
      <c r="B1554" s="257">
        <v>0</v>
      </c>
      <c r="C1554" s="254"/>
      <c r="D1554" s="257" t="s">
        <v>217</v>
      </c>
      <c r="E1554" s="257">
        <v>0</v>
      </c>
    </row>
    <row r="1555" spans="1:5" x14ac:dyDescent="0.25">
      <c r="A1555" s="257" t="s">
        <v>149</v>
      </c>
      <c r="B1555" s="257">
        <v>0</v>
      </c>
      <c r="C1555" s="254"/>
      <c r="D1555" s="257" t="s">
        <v>606</v>
      </c>
      <c r="E1555" s="257">
        <v>-1.58235813</v>
      </c>
    </row>
    <row r="1556" spans="1:5" x14ac:dyDescent="0.25">
      <c r="A1556" s="257" t="s">
        <v>172</v>
      </c>
      <c r="B1556" s="257">
        <v>0</v>
      </c>
      <c r="C1556" s="254"/>
      <c r="D1556" s="257" t="s">
        <v>1166</v>
      </c>
      <c r="E1556" s="257">
        <v>0</v>
      </c>
    </row>
    <row r="1557" spans="1:5" x14ac:dyDescent="0.25">
      <c r="A1557" s="257" t="s">
        <v>173</v>
      </c>
      <c r="B1557" s="257">
        <v>0</v>
      </c>
      <c r="C1557" s="254"/>
      <c r="D1557" s="257" t="s">
        <v>1098</v>
      </c>
      <c r="E1557" s="257">
        <v>-6.9875780999999998E-2</v>
      </c>
    </row>
    <row r="1558" spans="1:5" x14ac:dyDescent="0.25">
      <c r="A1558" s="257" t="s">
        <v>1215</v>
      </c>
      <c r="B1558" s="257">
        <v>0</v>
      </c>
      <c r="C1558" s="254"/>
      <c r="D1558" s="257" t="s">
        <v>1167</v>
      </c>
      <c r="E1558" s="257">
        <v>0</v>
      </c>
    </row>
    <row r="1559" spans="1:5" x14ac:dyDescent="0.25">
      <c r="A1559" s="257" t="s">
        <v>1121</v>
      </c>
      <c r="B1559" s="257">
        <v>8.2443059600000002</v>
      </c>
      <c r="C1559" s="254"/>
      <c r="D1559" s="257" t="s">
        <v>1168</v>
      </c>
      <c r="E1559" s="257">
        <v>0</v>
      </c>
    </row>
    <row r="1560" spans="1:5" x14ac:dyDescent="0.25">
      <c r="A1560" s="257" t="s">
        <v>1216</v>
      </c>
      <c r="B1560" s="257">
        <v>0</v>
      </c>
      <c r="C1560" s="254"/>
      <c r="D1560" s="257" t="s">
        <v>951</v>
      </c>
      <c r="E1560" s="257">
        <v>-7.33797415E-3</v>
      </c>
    </row>
    <row r="1561" spans="1:5" x14ac:dyDescent="0.25">
      <c r="A1561" s="257" t="s">
        <v>1217</v>
      </c>
      <c r="B1561" s="257">
        <v>0</v>
      </c>
      <c r="C1561" s="254"/>
      <c r="D1561" s="257" t="s">
        <v>952</v>
      </c>
      <c r="E1561" s="257">
        <v>-6.1084102699999999E-4</v>
      </c>
    </row>
    <row r="1562" spans="1:5" x14ac:dyDescent="0.25">
      <c r="A1562" s="257" t="s">
        <v>1218</v>
      </c>
      <c r="B1562" s="257">
        <v>0</v>
      </c>
      <c r="C1562" s="254"/>
      <c r="D1562" s="257" t="s">
        <v>953</v>
      </c>
      <c r="E1562" s="257">
        <v>-1.28416</v>
      </c>
    </row>
    <row r="1563" spans="1:5" x14ac:dyDescent="0.25">
      <c r="A1563" s="257" t="s">
        <v>1122</v>
      </c>
      <c r="B1563" s="257">
        <v>1.7642043199999999</v>
      </c>
      <c r="C1563" s="254"/>
      <c r="D1563" s="257" t="s">
        <v>1181</v>
      </c>
      <c r="E1563" s="257">
        <v>0</v>
      </c>
    </row>
    <row r="1564" spans="1:5" x14ac:dyDescent="0.25">
      <c r="A1564" s="257" t="s">
        <v>1219</v>
      </c>
      <c r="B1564" s="257">
        <v>0</v>
      </c>
      <c r="C1564" s="254"/>
      <c r="D1564" s="257" t="s">
        <v>1195</v>
      </c>
      <c r="E1564" s="257">
        <v>0</v>
      </c>
    </row>
    <row r="1565" spans="1:5" x14ac:dyDescent="0.25">
      <c r="A1565" s="257" t="s">
        <v>1220</v>
      </c>
      <c r="B1565" s="257">
        <v>0</v>
      </c>
      <c r="C1565" s="254"/>
      <c r="D1565" s="257" t="s">
        <v>1196</v>
      </c>
      <c r="E1565" s="257">
        <v>0</v>
      </c>
    </row>
    <row r="1566" spans="1:5" x14ac:dyDescent="0.25">
      <c r="A1566" s="257" t="s">
        <v>1307</v>
      </c>
      <c r="B1566" s="257">
        <v>0</v>
      </c>
      <c r="C1566" s="254"/>
      <c r="D1566" s="257" t="s">
        <v>231</v>
      </c>
      <c r="E1566" s="257">
        <v>2.4049236999999999</v>
      </c>
    </row>
    <row r="1567" spans="1:5" x14ac:dyDescent="0.25">
      <c r="A1567" s="257" t="s">
        <v>1197</v>
      </c>
      <c r="B1567" s="257">
        <v>9.1147382300000004</v>
      </c>
      <c r="C1567" s="254"/>
      <c r="D1567" s="257" t="s">
        <v>232</v>
      </c>
      <c r="E1567" s="257">
        <v>0</v>
      </c>
    </row>
    <row r="1568" spans="1:5" x14ac:dyDescent="0.25">
      <c r="A1568" s="257" t="s">
        <v>1308</v>
      </c>
      <c r="B1568" s="257">
        <v>0</v>
      </c>
      <c r="C1568" s="254"/>
      <c r="D1568" s="257" t="s">
        <v>233</v>
      </c>
      <c r="E1568" s="257">
        <v>0</v>
      </c>
    </row>
    <row r="1569" spans="1:5" x14ac:dyDescent="0.25">
      <c r="A1569" s="257" t="s">
        <v>1309</v>
      </c>
      <c r="B1569" s="257">
        <v>0</v>
      </c>
      <c r="C1569" s="254"/>
      <c r="D1569" s="257" t="s">
        <v>198</v>
      </c>
      <c r="E1569" s="257">
        <v>0</v>
      </c>
    </row>
    <row r="1570" spans="1:5" x14ac:dyDescent="0.25">
      <c r="A1570" s="257" t="s">
        <v>1310</v>
      </c>
      <c r="B1570" s="257">
        <v>0</v>
      </c>
      <c r="C1570" s="254"/>
      <c r="D1570" s="257" t="s">
        <v>607</v>
      </c>
      <c r="E1570" s="257">
        <v>0</v>
      </c>
    </row>
    <row r="1571" spans="1:5" x14ac:dyDescent="0.25">
      <c r="A1571" s="257" t="s">
        <v>1198</v>
      </c>
      <c r="B1571" s="257">
        <v>0.181965349</v>
      </c>
      <c r="C1571" s="254"/>
      <c r="D1571" s="257" t="s">
        <v>608</v>
      </c>
      <c r="E1571" s="257">
        <v>0</v>
      </c>
    </row>
    <row r="1572" spans="1:5" x14ac:dyDescent="0.25">
      <c r="A1572" s="257" t="s">
        <v>1311</v>
      </c>
      <c r="B1572" s="257">
        <v>0</v>
      </c>
      <c r="C1572" s="254"/>
      <c r="D1572" s="257" t="s">
        <v>954</v>
      </c>
      <c r="E1572" s="257">
        <v>0</v>
      </c>
    </row>
    <row r="1573" spans="1:5" x14ac:dyDescent="0.25">
      <c r="A1573" s="257" t="s">
        <v>1312</v>
      </c>
      <c r="B1573" s="257">
        <v>0</v>
      </c>
      <c r="C1573" s="254"/>
      <c r="D1573" s="257" t="s">
        <v>176</v>
      </c>
      <c r="E1573" s="257">
        <v>0</v>
      </c>
    </row>
    <row r="1574" spans="1:5" x14ac:dyDescent="0.25">
      <c r="A1574" s="257" t="s">
        <v>1313</v>
      </c>
      <c r="B1574" s="257">
        <v>0</v>
      </c>
      <c r="C1574" s="254"/>
      <c r="D1574" s="257" t="s">
        <v>177</v>
      </c>
      <c r="E1574" s="257">
        <v>1.2921088199999999</v>
      </c>
    </row>
    <row r="1575" spans="1:5" x14ac:dyDescent="0.25">
      <c r="A1575" s="257" t="s">
        <v>1199</v>
      </c>
      <c r="B1575" s="257">
        <v>0</v>
      </c>
      <c r="C1575" s="254"/>
      <c r="D1575" s="257" t="s">
        <v>1205</v>
      </c>
      <c r="E1575" s="257">
        <v>0</v>
      </c>
    </row>
    <row r="1576" spans="1:5" x14ac:dyDescent="0.25">
      <c r="A1576" s="257" t="s">
        <v>1314</v>
      </c>
      <c r="B1576" s="257">
        <v>0</v>
      </c>
      <c r="C1576" s="254"/>
      <c r="D1576" s="257" t="s">
        <v>1206</v>
      </c>
      <c r="E1576" s="257">
        <v>0</v>
      </c>
    </row>
    <row r="1577" spans="1:5" x14ac:dyDescent="0.25">
      <c r="A1577" s="257" t="s">
        <v>1315</v>
      </c>
      <c r="B1577" s="257">
        <v>0</v>
      </c>
      <c r="C1577" s="254"/>
      <c r="D1577" s="257" t="s">
        <v>1207</v>
      </c>
      <c r="E1577" s="257">
        <v>0</v>
      </c>
    </row>
    <row r="1578" spans="1:5" x14ac:dyDescent="0.25">
      <c r="A1578" s="257" t="s">
        <v>1316</v>
      </c>
      <c r="B1578" s="257">
        <v>0</v>
      </c>
      <c r="C1578" s="254"/>
      <c r="D1578" s="257"/>
      <c r="E1578" s="257"/>
    </row>
    <row r="1579" spans="1:5" x14ac:dyDescent="0.25">
      <c r="A1579" s="257" t="s">
        <v>1200</v>
      </c>
      <c r="B1579" s="257">
        <v>0</v>
      </c>
      <c r="C1579" s="254"/>
      <c r="D1579" s="257"/>
      <c r="E1579" s="257"/>
    </row>
    <row r="1580" spans="1:5" x14ac:dyDescent="0.25">
      <c r="A1580" s="257" t="s">
        <v>1317</v>
      </c>
      <c r="B1580" s="257">
        <v>0</v>
      </c>
      <c r="C1580" s="254"/>
      <c r="D1580" s="257"/>
      <c r="E1580" s="257"/>
    </row>
    <row r="1581" spans="1:5" x14ac:dyDescent="0.25">
      <c r="A1581" s="257" t="s">
        <v>1318</v>
      </c>
      <c r="B1581" s="257">
        <v>0</v>
      </c>
      <c r="C1581" s="254"/>
      <c r="D1581" s="257" t="s">
        <v>927</v>
      </c>
      <c r="E1581" s="257"/>
    </row>
    <row r="1582" spans="1:5" x14ac:dyDescent="0.25">
      <c r="A1582" s="257" t="s">
        <v>1221</v>
      </c>
      <c r="B1582" s="257">
        <v>0</v>
      </c>
      <c r="C1582" s="254"/>
      <c r="D1582" s="257" t="s">
        <v>928</v>
      </c>
      <c r="E1582" s="257" t="s">
        <v>929</v>
      </c>
    </row>
    <row r="1583" spans="1:5" x14ac:dyDescent="0.25">
      <c r="A1583" s="257" t="s">
        <v>1123</v>
      </c>
      <c r="B1583" s="257">
        <v>24.757220499999999</v>
      </c>
      <c r="C1583" s="254"/>
      <c r="D1583" s="257" t="s">
        <v>930</v>
      </c>
      <c r="E1583" s="257" t="s">
        <v>931</v>
      </c>
    </row>
    <row r="1584" spans="1:5" x14ac:dyDescent="0.25">
      <c r="A1584" s="257" t="s">
        <v>1222</v>
      </c>
      <c r="B1584" s="257">
        <v>0</v>
      </c>
      <c r="C1584" s="254"/>
      <c r="D1584" s="257" t="s">
        <v>1106</v>
      </c>
      <c r="E1584" s="257">
        <v>-27.393383100000001</v>
      </c>
    </row>
    <row r="1585" spans="1:5" x14ac:dyDescent="0.25">
      <c r="A1585" s="257" t="s">
        <v>1223</v>
      </c>
      <c r="B1585" s="257">
        <v>0</v>
      </c>
      <c r="C1585" s="254"/>
      <c r="D1585" s="257" t="s">
        <v>200</v>
      </c>
      <c r="E1585" s="257">
        <v>-20.840813000000001</v>
      </c>
    </row>
    <row r="1586" spans="1:5" x14ac:dyDescent="0.25">
      <c r="A1586" s="257" t="s">
        <v>1224</v>
      </c>
      <c r="B1586" s="257">
        <v>0</v>
      </c>
      <c r="C1586" s="254"/>
      <c r="D1586" s="257" t="s">
        <v>1137</v>
      </c>
      <c r="E1586" s="257">
        <v>-10.1291812</v>
      </c>
    </row>
    <row r="1587" spans="1:5" x14ac:dyDescent="0.25">
      <c r="A1587" s="257" t="s">
        <v>1124</v>
      </c>
      <c r="B1587" s="257">
        <v>3.92706972</v>
      </c>
      <c r="C1587" s="254"/>
      <c r="D1587" s="257" t="s">
        <v>609</v>
      </c>
      <c r="E1587" s="257">
        <v>-16.377479999999998</v>
      </c>
    </row>
    <row r="1588" spans="1:5" x14ac:dyDescent="0.25">
      <c r="A1588" s="257" t="s">
        <v>1225</v>
      </c>
      <c r="B1588" s="257">
        <v>0</v>
      </c>
      <c r="C1588" s="254"/>
      <c r="D1588" s="257" t="s">
        <v>1138</v>
      </c>
      <c r="E1588" s="257">
        <v>-3.4392708000000001</v>
      </c>
    </row>
    <row r="1589" spans="1:5" x14ac:dyDescent="0.25">
      <c r="A1589" s="257" t="s">
        <v>1226</v>
      </c>
      <c r="B1589" s="257">
        <v>0</v>
      </c>
      <c r="C1589" s="254"/>
      <c r="D1589" s="257" t="s">
        <v>1108</v>
      </c>
      <c r="E1589" s="257">
        <v>-38.970969599999997</v>
      </c>
    </row>
    <row r="1590" spans="1:5" x14ac:dyDescent="0.25">
      <c r="A1590" s="257" t="s">
        <v>1319</v>
      </c>
      <c r="B1590" s="257">
        <v>0</v>
      </c>
      <c r="C1590" s="254"/>
      <c r="D1590" s="257" t="s">
        <v>201</v>
      </c>
      <c r="E1590" s="257">
        <v>-36.584991899999999</v>
      </c>
    </row>
    <row r="1591" spans="1:5" x14ac:dyDescent="0.25">
      <c r="A1591" s="257" t="s">
        <v>1201</v>
      </c>
      <c r="B1591" s="257">
        <v>14.4036983</v>
      </c>
      <c r="C1591" s="254"/>
      <c r="D1591" s="257" t="s">
        <v>221</v>
      </c>
      <c r="E1591" s="257">
        <v>-15.866751900000001</v>
      </c>
    </row>
    <row r="1592" spans="1:5" x14ac:dyDescent="0.25">
      <c r="A1592" s="257" t="s">
        <v>1320</v>
      </c>
      <c r="B1592" s="257">
        <v>0</v>
      </c>
      <c r="C1592" s="254"/>
      <c r="D1592" s="257" t="s">
        <v>610</v>
      </c>
      <c r="E1592" s="257">
        <v>-35.1708</v>
      </c>
    </row>
    <row r="1593" spans="1:5" x14ac:dyDescent="0.25">
      <c r="A1593" s="257" t="s">
        <v>1321</v>
      </c>
      <c r="B1593" s="257">
        <v>0</v>
      </c>
      <c r="C1593" s="254"/>
      <c r="D1593" s="257" t="s">
        <v>1139</v>
      </c>
      <c r="E1593" s="257">
        <v>-7.3858680000000003</v>
      </c>
    </row>
    <row r="1594" spans="1:5" x14ac:dyDescent="0.25">
      <c r="A1594" s="257" t="s">
        <v>1322</v>
      </c>
      <c r="B1594" s="257">
        <v>0</v>
      </c>
      <c r="C1594" s="254"/>
      <c r="D1594" s="257" t="s">
        <v>234</v>
      </c>
      <c r="E1594" s="257">
        <v>-2.4049236999999999</v>
      </c>
    </row>
    <row r="1595" spans="1:5" x14ac:dyDescent="0.25">
      <c r="A1595" s="257" t="s">
        <v>1202</v>
      </c>
      <c r="B1595" s="257">
        <v>0.25937152600000002</v>
      </c>
      <c r="C1595" s="254"/>
      <c r="D1595" s="257" t="s">
        <v>235</v>
      </c>
      <c r="E1595" s="257">
        <v>0</v>
      </c>
    </row>
    <row r="1596" spans="1:5" x14ac:dyDescent="0.25">
      <c r="A1596" s="257" t="s">
        <v>1323</v>
      </c>
      <c r="B1596" s="257">
        <v>0</v>
      </c>
      <c r="C1596" s="254"/>
      <c r="D1596" s="257" t="s">
        <v>236</v>
      </c>
      <c r="E1596" s="257">
        <v>0</v>
      </c>
    </row>
    <row r="1597" spans="1:5" x14ac:dyDescent="0.25">
      <c r="A1597" s="257" t="s">
        <v>1324</v>
      </c>
      <c r="B1597" s="257">
        <v>0</v>
      </c>
      <c r="C1597" s="254"/>
      <c r="D1597" s="257" t="s">
        <v>1169</v>
      </c>
      <c r="E1597" s="257">
        <v>0</v>
      </c>
    </row>
    <row r="1598" spans="1:5" x14ac:dyDescent="0.25">
      <c r="A1598" s="257" t="s">
        <v>1325</v>
      </c>
      <c r="B1598" s="257">
        <v>0</v>
      </c>
      <c r="C1598" s="254"/>
      <c r="D1598" s="257" t="s">
        <v>1109</v>
      </c>
      <c r="E1598" s="257">
        <v>-6.9055299200000002</v>
      </c>
    </row>
    <row r="1599" spans="1:5" x14ac:dyDescent="0.25">
      <c r="A1599" s="257" t="s">
        <v>1203</v>
      </c>
      <c r="B1599" s="257">
        <v>0</v>
      </c>
      <c r="C1599" s="254"/>
      <c r="D1599" s="257" t="s">
        <v>1170</v>
      </c>
      <c r="E1599" s="257">
        <v>0</v>
      </c>
    </row>
    <row r="1600" spans="1:5" x14ac:dyDescent="0.25">
      <c r="A1600" s="257" t="s">
        <v>1326</v>
      </c>
      <c r="B1600" s="257">
        <v>0</v>
      </c>
      <c r="C1600" s="254"/>
      <c r="D1600" s="257" t="s">
        <v>1171</v>
      </c>
      <c r="E1600" s="257">
        <v>0</v>
      </c>
    </row>
    <row r="1601" spans="1:7" x14ac:dyDescent="0.25">
      <c r="A1601" s="257" t="s">
        <v>1327</v>
      </c>
      <c r="B1601" s="257">
        <v>0</v>
      </c>
      <c r="C1601" s="254"/>
      <c r="D1601" s="257" t="s">
        <v>1188</v>
      </c>
      <c r="E1601" s="257">
        <v>0</v>
      </c>
      <c r="F1601" s="254"/>
      <c r="G1601" s="254"/>
    </row>
    <row r="1602" spans="1:7" x14ac:dyDescent="0.25">
      <c r="A1602" s="257" t="s">
        <v>1328</v>
      </c>
      <c r="B1602" s="257">
        <v>0</v>
      </c>
      <c r="C1602" s="254"/>
      <c r="D1602" s="257" t="s">
        <v>1140</v>
      </c>
      <c r="E1602" s="257">
        <v>-1.4501612800000001</v>
      </c>
      <c r="F1602" s="254"/>
      <c r="G1602" s="254"/>
    </row>
    <row r="1603" spans="1:7" x14ac:dyDescent="0.25">
      <c r="A1603" s="257" t="s">
        <v>1204</v>
      </c>
      <c r="B1603" s="257">
        <v>0</v>
      </c>
      <c r="C1603" s="254"/>
      <c r="D1603" s="257" t="s">
        <v>1189</v>
      </c>
      <c r="E1603" s="257">
        <v>0</v>
      </c>
      <c r="F1603" s="254"/>
      <c r="G1603" s="254"/>
    </row>
    <row r="1604" spans="1:7" x14ac:dyDescent="0.25">
      <c r="A1604" s="257" t="s">
        <v>1329</v>
      </c>
      <c r="B1604" s="257">
        <v>0</v>
      </c>
      <c r="C1604" s="254"/>
      <c r="D1604" s="257" t="s">
        <v>1190</v>
      </c>
      <c r="E1604" s="257">
        <v>0</v>
      </c>
      <c r="F1604" s="254"/>
      <c r="G1604" s="254"/>
    </row>
    <row r="1605" spans="1:7" x14ac:dyDescent="0.25">
      <c r="A1605" s="257" t="s">
        <v>1330</v>
      </c>
      <c r="B1605" s="257">
        <v>0</v>
      </c>
      <c r="C1605" s="254"/>
      <c r="D1605" s="257" t="s">
        <v>1172</v>
      </c>
      <c r="E1605" s="257">
        <v>0</v>
      </c>
      <c r="F1605" s="254"/>
      <c r="G1605" s="254"/>
    </row>
    <row r="1606" spans="1:7" x14ac:dyDescent="0.25">
      <c r="A1606" s="257" t="s">
        <v>1241</v>
      </c>
      <c r="B1606" s="257">
        <v>0</v>
      </c>
      <c r="C1606" s="254"/>
      <c r="D1606" s="257" t="s">
        <v>1110</v>
      </c>
      <c r="E1606" s="257">
        <v>-21.8838325</v>
      </c>
      <c r="F1606" s="254"/>
      <c r="G1606" s="254"/>
    </row>
    <row r="1607" spans="1:7" x14ac:dyDescent="0.25">
      <c r="A1607" s="257" t="s">
        <v>1242</v>
      </c>
      <c r="B1607" s="257">
        <v>2.59263756</v>
      </c>
      <c r="C1607" s="254"/>
      <c r="D1607" s="257" t="s">
        <v>1173</v>
      </c>
      <c r="E1607" s="257">
        <v>0</v>
      </c>
      <c r="F1607" s="254"/>
      <c r="G1607" s="254"/>
    </row>
    <row r="1608" spans="1:7" x14ac:dyDescent="0.25">
      <c r="A1608" s="257" t="s">
        <v>1243</v>
      </c>
      <c r="B1608" s="257">
        <v>0.109281008</v>
      </c>
      <c r="C1608" s="254"/>
      <c r="D1608" s="257" t="s">
        <v>1174</v>
      </c>
      <c r="E1608" s="257">
        <v>0</v>
      </c>
      <c r="F1608" s="254"/>
      <c r="G1608" s="254"/>
    </row>
    <row r="1609" spans="1:7" x14ac:dyDescent="0.25">
      <c r="A1609" s="257" t="s">
        <v>1244</v>
      </c>
      <c r="B1609" s="257">
        <v>5.0245496100000002E-2</v>
      </c>
      <c r="C1609" s="254"/>
      <c r="D1609" s="257" t="s">
        <v>1191</v>
      </c>
      <c r="E1609" s="257">
        <v>0</v>
      </c>
      <c r="F1609" s="254"/>
      <c r="G1609" s="254"/>
    </row>
    <row r="1610" spans="1:7" x14ac:dyDescent="0.25">
      <c r="A1610" s="257" t="s">
        <v>1229</v>
      </c>
      <c r="B1610" s="257">
        <v>0</v>
      </c>
      <c r="C1610" s="254"/>
      <c r="D1610" s="257" t="s">
        <v>1141</v>
      </c>
      <c r="E1610" s="257">
        <v>-4.5956048200000001</v>
      </c>
      <c r="F1610" s="254"/>
      <c r="G1610" s="254"/>
    </row>
    <row r="1611" spans="1:7" x14ac:dyDescent="0.25">
      <c r="A1611" s="257" t="s">
        <v>1230</v>
      </c>
      <c r="B1611" s="257">
        <v>6.5989038400000002</v>
      </c>
      <c r="C1611" s="254"/>
      <c r="D1611" s="257" t="s">
        <v>1192</v>
      </c>
      <c r="E1611" s="257">
        <v>0</v>
      </c>
      <c r="F1611" s="254"/>
      <c r="G1611" s="254"/>
    </row>
    <row r="1612" spans="1:7" x14ac:dyDescent="0.25">
      <c r="A1612" s="257" t="s">
        <v>1331</v>
      </c>
      <c r="B1612" s="257">
        <v>1.39498645</v>
      </c>
      <c r="C1612" s="254"/>
      <c r="D1612" s="257" t="s">
        <v>1193</v>
      </c>
      <c r="E1612" s="257">
        <v>0</v>
      </c>
      <c r="F1612" s="254"/>
      <c r="G1612" s="254"/>
    </row>
    <row r="1613" spans="1:7" x14ac:dyDescent="0.25">
      <c r="A1613" s="257" t="s">
        <v>1332</v>
      </c>
      <c r="B1613" s="257">
        <v>0.67271359100000006</v>
      </c>
      <c r="C1613" s="254"/>
      <c r="D1613" s="257" t="s">
        <v>1182</v>
      </c>
      <c r="E1613" s="257">
        <v>0</v>
      </c>
      <c r="F1613" s="254"/>
      <c r="G1613" s="254"/>
    </row>
    <row r="1614" spans="1:7" x14ac:dyDescent="0.25">
      <c r="A1614" s="257" t="s">
        <v>777</v>
      </c>
      <c r="B1614" s="257"/>
      <c r="C1614" s="254"/>
      <c r="D1614" s="257" t="s">
        <v>1194</v>
      </c>
      <c r="E1614" s="257">
        <v>0</v>
      </c>
      <c r="F1614" s="254"/>
      <c r="G1614" s="254"/>
    </row>
    <row r="1615" spans="1:7" x14ac:dyDescent="0.25">
      <c r="A1615" s="257" t="s">
        <v>928</v>
      </c>
      <c r="B1615" s="257" t="s">
        <v>929</v>
      </c>
      <c r="C1615" s="254"/>
      <c r="D1615" s="257" t="s">
        <v>1183</v>
      </c>
      <c r="E1615" s="257">
        <v>0</v>
      </c>
      <c r="F1615" s="254"/>
      <c r="G1615" s="254"/>
    </row>
    <row r="1616" spans="1:7" x14ac:dyDescent="0.25">
      <c r="A1616" s="257" t="s">
        <v>930</v>
      </c>
      <c r="B1616" s="257" t="s">
        <v>931</v>
      </c>
      <c r="C1616" s="254"/>
      <c r="D1616" s="14" t="s">
        <v>2148</v>
      </c>
      <c r="E1616" s="14"/>
      <c r="F1616" s="261" t="s">
        <v>373</v>
      </c>
      <c r="G1616" s="255"/>
    </row>
    <row r="1617" spans="1:7" x14ac:dyDescent="0.25">
      <c r="A1617" s="257" t="s">
        <v>466</v>
      </c>
      <c r="B1617" s="257">
        <v>0</v>
      </c>
      <c r="C1617" s="254"/>
      <c r="D1617" s="257" t="s">
        <v>928</v>
      </c>
      <c r="E1617" s="257" t="s">
        <v>929</v>
      </c>
      <c r="F1617" s="255"/>
      <c r="G1617" s="255"/>
    </row>
    <row r="1618" spans="1:7" x14ac:dyDescent="0.25">
      <c r="A1618" s="257" t="s">
        <v>467</v>
      </c>
      <c r="B1618" s="257">
        <v>0</v>
      </c>
      <c r="C1618" s="254"/>
      <c r="D1618" s="257" t="s">
        <v>930</v>
      </c>
      <c r="E1618" s="257" t="s">
        <v>931</v>
      </c>
      <c r="F1618" s="255"/>
      <c r="G1618" s="255"/>
    </row>
    <row r="1619" spans="1:7" x14ac:dyDescent="0.25">
      <c r="A1619" s="257" t="s">
        <v>540</v>
      </c>
      <c r="B1619" s="257">
        <v>0</v>
      </c>
      <c r="C1619" s="254"/>
      <c r="D1619" s="257" t="s">
        <v>600</v>
      </c>
      <c r="E1619" s="257">
        <v>0</v>
      </c>
      <c r="F1619" s="255"/>
      <c r="G1619" s="255"/>
    </row>
    <row r="1620" spans="1:7" x14ac:dyDescent="0.25">
      <c r="A1620" s="257" t="s">
        <v>541</v>
      </c>
      <c r="B1620" s="257">
        <v>0</v>
      </c>
      <c r="C1620" s="254"/>
      <c r="D1620" s="257" t="s">
        <v>601</v>
      </c>
      <c r="E1620" s="257">
        <v>0</v>
      </c>
      <c r="F1620" s="255"/>
      <c r="G1620" s="255"/>
    </row>
    <row r="1621" spans="1:7" x14ac:dyDescent="0.25">
      <c r="A1621" s="257" t="s">
        <v>542</v>
      </c>
      <c r="B1621" s="257">
        <v>0</v>
      </c>
      <c r="C1621" s="254"/>
      <c r="D1621" s="257" t="s">
        <v>192</v>
      </c>
      <c r="E1621" s="257">
        <v>0</v>
      </c>
      <c r="F1621" s="255"/>
      <c r="G1621" s="255"/>
    </row>
    <row r="1622" spans="1:7" x14ac:dyDescent="0.25">
      <c r="A1622" s="257" t="s">
        <v>543</v>
      </c>
      <c r="B1622" s="257">
        <v>0</v>
      </c>
      <c r="C1622" s="254"/>
      <c r="D1622" s="257" t="s">
        <v>193</v>
      </c>
      <c r="E1622" s="257">
        <v>0</v>
      </c>
      <c r="F1622" s="255"/>
      <c r="G1622" s="255"/>
    </row>
    <row r="1623" spans="1:7" x14ac:dyDescent="0.25">
      <c r="A1623" s="257" t="s">
        <v>468</v>
      </c>
      <c r="B1623" s="257">
        <v>0</v>
      </c>
      <c r="C1623" s="254"/>
      <c r="D1623" s="257" t="s">
        <v>602</v>
      </c>
      <c r="E1623" s="257">
        <v>0</v>
      </c>
      <c r="F1623" s="255"/>
      <c r="G1623" s="255"/>
    </row>
    <row r="1624" spans="1:7" x14ac:dyDescent="0.25">
      <c r="A1624" s="257" t="s">
        <v>469</v>
      </c>
      <c r="B1624" s="257">
        <v>0</v>
      </c>
      <c r="C1624" s="254"/>
      <c r="D1624" s="257" t="s">
        <v>603</v>
      </c>
      <c r="E1624" s="257">
        <v>0</v>
      </c>
      <c r="F1624" s="255"/>
      <c r="G1624" s="255"/>
    </row>
    <row r="1625" spans="1:7" x14ac:dyDescent="0.25">
      <c r="A1625" s="257" t="s">
        <v>544</v>
      </c>
      <c r="B1625" s="257">
        <v>1.7513637200000001E-3</v>
      </c>
      <c r="C1625" s="254"/>
      <c r="D1625" s="257" t="s">
        <v>604</v>
      </c>
      <c r="E1625" s="257">
        <v>0</v>
      </c>
      <c r="F1625" s="255"/>
      <c r="G1625" s="255"/>
    </row>
    <row r="1626" spans="1:7" x14ac:dyDescent="0.25">
      <c r="A1626" s="257" t="s">
        <v>545</v>
      </c>
      <c r="B1626" s="257">
        <v>0</v>
      </c>
      <c r="C1626" s="254"/>
      <c r="D1626" s="257" t="s">
        <v>605</v>
      </c>
      <c r="E1626" s="257">
        <v>0</v>
      </c>
      <c r="F1626" s="255"/>
      <c r="G1626" s="255"/>
    </row>
    <row r="1627" spans="1:7" x14ac:dyDescent="0.25">
      <c r="A1627" s="257" t="s">
        <v>546</v>
      </c>
      <c r="B1627" s="257">
        <v>0</v>
      </c>
      <c r="C1627" s="254"/>
      <c r="D1627" s="257" t="s">
        <v>194</v>
      </c>
      <c r="E1627" s="257">
        <v>0</v>
      </c>
      <c r="F1627" s="255"/>
      <c r="G1627" s="255"/>
    </row>
    <row r="1628" spans="1:7" x14ac:dyDescent="0.25">
      <c r="A1628" s="257" t="s">
        <v>547</v>
      </c>
      <c r="B1628" s="257">
        <v>0</v>
      </c>
      <c r="C1628" s="254"/>
      <c r="D1628" s="257" t="s">
        <v>606</v>
      </c>
      <c r="E1628" s="257">
        <v>0</v>
      </c>
      <c r="F1628" s="255"/>
      <c r="G1628" s="255"/>
    </row>
    <row r="1629" spans="1:7" x14ac:dyDescent="0.25">
      <c r="A1629" s="257" t="s">
        <v>778</v>
      </c>
      <c r="B1629" s="257"/>
      <c r="C1629" s="254"/>
      <c r="D1629" s="257" t="s">
        <v>1098</v>
      </c>
      <c r="E1629" s="257">
        <v>0</v>
      </c>
      <c r="F1629" s="255"/>
      <c r="G1629" s="255"/>
    </row>
    <row r="1630" spans="1:7" x14ac:dyDescent="0.25">
      <c r="A1630" s="257" t="s">
        <v>928</v>
      </c>
      <c r="B1630" s="257" t="s">
        <v>929</v>
      </c>
      <c r="C1630" s="254"/>
      <c r="D1630" s="257" t="s">
        <v>195</v>
      </c>
      <c r="E1630" s="257">
        <v>0</v>
      </c>
      <c r="F1630" s="255"/>
      <c r="G1630" s="255"/>
    </row>
    <row r="1631" spans="1:7" x14ac:dyDescent="0.25">
      <c r="A1631" s="257" t="s">
        <v>930</v>
      </c>
      <c r="B1631" s="257" t="s">
        <v>931</v>
      </c>
      <c r="C1631" s="254"/>
      <c r="D1631" s="257" t="s">
        <v>196</v>
      </c>
      <c r="E1631" s="257">
        <v>0</v>
      </c>
      <c r="F1631" s="255"/>
      <c r="G1631" s="255"/>
    </row>
    <row r="1632" spans="1:7" x14ac:dyDescent="0.25">
      <c r="A1632" s="257" t="s">
        <v>548</v>
      </c>
      <c r="B1632" s="257">
        <v>14.8022498</v>
      </c>
      <c r="C1632" s="254"/>
      <c r="D1632" s="257" t="s">
        <v>197</v>
      </c>
      <c r="E1632" s="257">
        <v>0</v>
      </c>
      <c r="F1632" s="255"/>
      <c r="G1632" s="255"/>
    </row>
    <row r="1633" spans="1:7" x14ac:dyDescent="0.25">
      <c r="A1633" s="257" t="s">
        <v>549</v>
      </c>
      <c r="B1633" s="257">
        <v>0</v>
      </c>
      <c r="C1633" s="254"/>
      <c r="D1633" s="257" t="s">
        <v>198</v>
      </c>
      <c r="E1633" s="257">
        <v>0</v>
      </c>
      <c r="F1633" s="255"/>
      <c r="G1633" s="255"/>
    </row>
    <row r="1634" spans="1:7" x14ac:dyDescent="0.25">
      <c r="A1634" s="257" t="s">
        <v>550</v>
      </c>
      <c r="B1634" s="257">
        <v>10.515091399999999</v>
      </c>
      <c r="C1634" s="254"/>
      <c r="D1634" s="257" t="s">
        <v>607</v>
      </c>
      <c r="E1634" s="257">
        <v>0</v>
      </c>
      <c r="F1634" s="255"/>
      <c r="G1634" s="255"/>
    </row>
    <row r="1635" spans="1:7" x14ac:dyDescent="0.25">
      <c r="A1635" s="257" t="s">
        <v>551</v>
      </c>
      <c r="B1635" s="256">
        <v>4.12225591E-2</v>
      </c>
      <c r="C1635" s="254"/>
      <c r="D1635" s="257" t="s">
        <v>608</v>
      </c>
      <c r="E1635" s="257">
        <v>0</v>
      </c>
      <c r="F1635" s="255"/>
      <c r="G1635" s="255"/>
    </row>
    <row r="1636" spans="1:7" x14ac:dyDescent="0.25">
      <c r="A1636" s="257" t="s">
        <v>779</v>
      </c>
      <c r="B1636" s="257"/>
      <c r="C1636" s="254"/>
      <c r="D1636" s="257"/>
      <c r="E1636" s="257"/>
      <c r="F1636" s="255"/>
      <c r="G1636" s="255"/>
    </row>
    <row r="1637" spans="1:7" x14ac:dyDescent="0.25">
      <c r="A1637" s="257" t="s">
        <v>928</v>
      </c>
      <c r="B1637" s="257" t="s">
        <v>929</v>
      </c>
      <c r="C1637" s="254"/>
      <c r="D1637" s="257"/>
      <c r="E1637" s="257"/>
      <c r="F1637" s="255"/>
      <c r="G1637" s="255"/>
    </row>
    <row r="1638" spans="1:7" x14ac:dyDescent="0.25">
      <c r="A1638" s="257" t="s">
        <v>930</v>
      </c>
      <c r="B1638" s="257" t="s">
        <v>931</v>
      </c>
      <c r="C1638" s="254"/>
      <c r="D1638" s="257"/>
      <c r="E1638" s="257"/>
      <c r="F1638" s="255"/>
      <c r="G1638" s="255"/>
    </row>
    <row r="1639" spans="1:7" x14ac:dyDescent="0.25">
      <c r="A1639" s="257" t="s">
        <v>552</v>
      </c>
      <c r="B1639" s="257">
        <v>31.298256899999998</v>
      </c>
      <c r="C1639" s="254"/>
      <c r="D1639" s="257"/>
      <c r="E1639" s="257"/>
      <c r="F1639" s="255"/>
      <c r="G1639" s="255"/>
    </row>
    <row r="1640" spans="1:7" x14ac:dyDescent="0.25">
      <c r="A1640" s="257" t="s">
        <v>553</v>
      </c>
      <c r="B1640" s="257">
        <v>48.820067299999998</v>
      </c>
      <c r="C1640" s="254"/>
      <c r="D1640" s="257" t="s">
        <v>2149</v>
      </c>
      <c r="E1640" s="257"/>
      <c r="F1640" s="255"/>
      <c r="G1640" s="255"/>
    </row>
    <row r="1641" spans="1:7" x14ac:dyDescent="0.25">
      <c r="A1641" s="257" t="s">
        <v>8</v>
      </c>
      <c r="B1641" s="257">
        <v>0</v>
      </c>
      <c r="C1641" s="254"/>
      <c r="D1641" s="257" t="s">
        <v>928</v>
      </c>
      <c r="E1641" s="257" t="s">
        <v>929</v>
      </c>
      <c r="F1641" s="255"/>
      <c r="G1641" s="255"/>
    </row>
    <row r="1642" spans="1:7" x14ac:dyDescent="0.25">
      <c r="A1642" s="257" t="s">
        <v>9</v>
      </c>
      <c r="B1642" s="257">
        <v>0</v>
      </c>
      <c r="C1642" s="254"/>
      <c r="D1642" s="257" t="s">
        <v>930</v>
      </c>
      <c r="E1642" s="257" t="s">
        <v>931</v>
      </c>
      <c r="F1642" s="255"/>
      <c r="G1642" s="255"/>
    </row>
    <row r="1643" spans="1:7" x14ac:dyDescent="0.25">
      <c r="A1643" s="257" t="s">
        <v>10</v>
      </c>
      <c r="B1643" s="257">
        <v>9.7361701700000001E-4</v>
      </c>
      <c r="C1643" s="254"/>
      <c r="D1643" s="257" t="s">
        <v>1106</v>
      </c>
      <c r="E1643" s="257">
        <v>0</v>
      </c>
      <c r="F1643" s="255"/>
      <c r="G1643" s="255"/>
    </row>
    <row r="1644" spans="1:7" x14ac:dyDescent="0.25">
      <c r="A1644" s="257" t="s">
        <v>11</v>
      </c>
      <c r="B1644" s="257">
        <v>0</v>
      </c>
      <c r="C1644" s="254"/>
      <c r="D1644" s="257" t="s">
        <v>200</v>
      </c>
      <c r="E1644" s="257">
        <v>0</v>
      </c>
      <c r="F1644" s="255"/>
      <c r="G1644" s="255"/>
    </row>
    <row r="1645" spans="1:7" x14ac:dyDescent="0.25">
      <c r="A1645" s="257" t="s">
        <v>12</v>
      </c>
      <c r="B1645" s="257">
        <v>0</v>
      </c>
      <c r="C1645" s="254"/>
      <c r="D1645" s="257" t="s">
        <v>609</v>
      </c>
      <c r="E1645" s="257">
        <v>0</v>
      </c>
      <c r="F1645" s="255"/>
      <c r="G1645" s="255"/>
    </row>
    <row r="1646" spans="1:7" x14ac:dyDescent="0.25">
      <c r="A1646" s="257" t="s">
        <v>13</v>
      </c>
      <c r="B1646" s="257">
        <v>0</v>
      </c>
      <c r="C1646" s="254"/>
      <c r="D1646" s="257" t="s">
        <v>1108</v>
      </c>
      <c r="E1646" s="257">
        <v>0</v>
      </c>
      <c r="F1646" s="255"/>
      <c r="G1646" s="255"/>
    </row>
    <row r="1647" spans="1:7" x14ac:dyDescent="0.25">
      <c r="A1647" s="257" t="s">
        <v>948</v>
      </c>
      <c r="B1647" s="257">
        <v>0</v>
      </c>
      <c r="C1647" s="254"/>
      <c r="D1647" s="257" t="s">
        <v>201</v>
      </c>
      <c r="E1647" s="257">
        <v>0</v>
      </c>
      <c r="F1647" s="255"/>
      <c r="G1647" s="255"/>
    </row>
    <row r="1648" spans="1:7" x14ac:dyDescent="0.25">
      <c r="A1648" s="257" t="s">
        <v>945</v>
      </c>
      <c r="B1648" s="257">
        <v>1.71594</v>
      </c>
      <c r="C1648" s="254"/>
      <c r="D1648" s="257" t="s">
        <v>610</v>
      </c>
      <c r="E1648" s="257">
        <v>0</v>
      </c>
      <c r="F1648" s="255"/>
      <c r="G1648" s="255"/>
    </row>
    <row r="1649" spans="1:7" x14ac:dyDescent="0.25">
      <c r="A1649" s="257" t="s">
        <v>949</v>
      </c>
      <c r="B1649" s="257">
        <v>0</v>
      </c>
      <c r="C1649" s="254"/>
      <c r="D1649" s="257" t="s">
        <v>202</v>
      </c>
      <c r="E1649" s="257">
        <v>0</v>
      </c>
      <c r="F1649" s="255"/>
      <c r="G1649" s="255"/>
    </row>
    <row r="1650" spans="1:7" x14ac:dyDescent="0.25">
      <c r="A1650" s="257" t="s">
        <v>950</v>
      </c>
      <c r="B1650" s="257">
        <v>0</v>
      </c>
      <c r="C1650" s="254"/>
      <c r="D1650" s="257" t="s">
        <v>203</v>
      </c>
      <c r="E1650" s="257">
        <v>0</v>
      </c>
      <c r="F1650" s="255"/>
      <c r="G1650" s="255"/>
    </row>
    <row r="1651" spans="1:7" x14ac:dyDescent="0.25">
      <c r="A1651" s="257" t="s">
        <v>458</v>
      </c>
      <c r="B1651" s="257">
        <v>0</v>
      </c>
      <c r="C1651" s="254"/>
      <c r="D1651" s="257" t="s">
        <v>204</v>
      </c>
      <c r="E1651" s="257">
        <v>0</v>
      </c>
      <c r="F1651" s="255"/>
      <c r="G1651" s="255"/>
    </row>
    <row r="1652" spans="1:7" x14ac:dyDescent="0.25">
      <c r="A1652" s="257" t="s">
        <v>456</v>
      </c>
      <c r="B1652" s="257">
        <v>10.4437947</v>
      </c>
      <c r="C1652" s="254"/>
      <c r="D1652" s="257" t="s">
        <v>1109</v>
      </c>
      <c r="E1652" s="257">
        <v>0</v>
      </c>
      <c r="F1652" s="255"/>
      <c r="G1652" s="255"/>
    </row>
    <row r="1653" spans="1:7" x14ac:dyDescent="0.25">
      <c r="A1653" s="257" t="s">
        <v>459</v>
      </c>
      <c r="B1653" s="257">
        <v>0</v>
      </c>
      <c r="C1653" s="254"/>
      <c r="D1653" s="257" t="s">
        <v>1110</v>
      </c>
      <c r="E1653" s="257">
        <v>0</v>
      </c>
      <c r="F1653" s="255"/>
      <c r="G1653" s="255"/>
    </row>
    <row r="1654" spans="1:7" x14ac:dyDescent="0.25">
      <c r="A1654" s="257" t="s">
        <v>460</v>
      </c>
      <c r="B1654" s="257">
        <v>0</v>
      </c>
      <c r="C1654" s="254"/>
      <c r="D1654" s="257"/>
      <c r="E1654" s="257"/>
      <c r="F1654" s="255"/>
      <c r="G1654" s="255"/>
    </row>
    <row r="1655" spans="1:7" x14ac:dyDescent="0.25">
      <c r="A1655" s="257" t="s">
        <v>461</v>
      </c>
      <c r="B1655" s="257">
        <v>0</v>
      </c>
      <c r="C1655" s="254"/>
      <c r="D1655" s="257"/>
      <c r="E1655" s="257"/>
      <c r="F1655" s="255"/>
      <c r="G1655" s="255"/>
    </row>
    <row r="1656" spans="1:7" x14ac:dyDescent="0.25">
      <c r="A1656" s="257" t="s">
        <v>457</v>
      </c>
      <c r="B1656" s="257">
        <v>1.2631833299999999</v>
      </c>
      <c r="C1656" s="254"/>
      <c r="D1656" s="257"/>
      <c r="E1656" s="257"/>
      <c r="F1656" s="255"/>
      <c r="G1656" s="255"/>
    </row>
    <row r="1657" spans="1:7" x14ac:dyDescent="0.25">
      <c r="A1657" s="257" t="s">
        <v>462</v>
      </c>
      <c r="B1657" s="257">
        <v>0</v>
      </c>
      <c r="C1657" s="254"/>
      <c r="D1657" s="257"/>
      <c r="E1657" s="257"/>
      <c r="F1657" s="255"/>
      <c r="G1657" s="255"/>
    </row>
    <row r="1658" spans="1:7" x14ac:dyDescent="0.25">
      <c r="A1658" s="257" t="s">
        <v>463</v>
      </c>
      <c r="B1658" s="257">
        <v>0</v>
      </c>
      <c r="C1658" s="254"/>
      <c r="D1658" s="257"/>
      <c r="E1658" s="257"/>
      <c r="F1658" s="255"/>
      <c r="G1658" s="255"/>
    </row>
    <row r="1659" spans="1:7" x14ac:dyDescent="0.25">
      <c r="A1659" s="257" t="s">
        <v>20</v>
      </c>
      <c r="B1659" s="257">
        <v>0</v>
      </c>
      <c r="C1659" s="254"/>
      <c r="D1659" s="257"/>
      <c r="E1659" s="257"/>
      <c r="F1659" s="255"/>
      <c r="G1659" s="255"/>
    </row>
    <row r="1660" spans="1:7" x14ac:dyDescent="0.25">
      <c r="A1660" s="257" t="s">
        <v>15</v>
      </c>
      <c r="B1660" s="257">
        <v>0.48465412000000002</v>
      </c>
      <c r="C1660" s="254"/>
      <c r="D1660" s="257" t="s">
        <v>2150</v>
      </c>
      <c r="E1660" s="257"/>
      <c r="F1660" s="255"/>
      <c r="G1660" s="255"/>
    </row>
    <row r="1661" spans="1:7" x14ac:dyDescent="0.25">
      <c r="A1661" s="257" t="s">
        <v>21</v>
      </c>
      <c r="B1661" s="257">
        <v>0</v>
      </c>
      <c r="C1661" s="254"/>
      <c r="D1661" s="257" t="s">
        <v>928</v>
      </c>
      <c r="E1661" s="257" t="s">
        <v>929</v>
      </c>
      <c r="F1661" s="255"/>
      <c r="G1661" s="255"/>
    </row>
    <row r="1662" spans="1:7" x14ac:dyDescent="0.25">
      <c r="A1662" s="257" t="s">
        <v>22</v>
      </c>
      <c r="B1662" s="257">
        <v>0</v>
      </c>
      <c r="C1662" s="254"/>
      <c r="D1662" s="257" t="s">
        <v>930</v>
      </c>
      <c r="E1662" s="257" t="s">
        <v>931</v>
      </c>
      <c r="F1662" s="255"/>
      <c r="G1662" s="255"/>
    </row>
    <row r="1663" spans="1:7" x14ac:dyDescent="0.25">
      <c r="A1663" s="257" t="s">
        <v>1333</v>
      </c>
      <c r="B1663" s="257">
        <v>4.6134774000000003E-2</v>
      </c>
      <c r="C1663" s="254"/>
      <c r="D1663" s="257" t="s">
        <v>600</v>
      </c>
      <c r="E1663" s="257">
        <v>0</v>
      </c>
      <c r="F1663" s="255"/>
      <c r="G1663" s="255"/>
    </row>
    <row r="1664" spans="1:7" x14ac:dyDescent="0.25">
      <c r="A1664" s="257" t="s">
        <v>780</v>
      </c>
      <c r="B1664" s="257"/>
      <c r="C1664" s="254"/>
      <c r="D1664" s="257" t="s">
        <v>601</v>
      </c>
      <c r="E1664" s="257">
        <v>0</v>
      </c>
      <c r="F1664" s="255"/>
      <c r="G1664" s="255"/>
    </row>
    <row r="1665" spans="1:7" x14ac:dyDescent="0.25">
      <c r="A1665" s="257" t="s">
        <v>928</v>
      </c>
      <c r="B1665" s="257" t="s">
        <v>929</v>
      </c>
      <c r="C1665" s="254"/>
      <c r="D1665" s="257" t="s">
        <v>192</v>
      </c>
      <c r="E1665" s="257">
        <v>0</v>
      </c>
      <c r="F1665" s="255"/>
      <c r="G1665" s="255"/>
    </row>
    <row r="1666" spans="1:7" x14ac:dyDescent="0.25">
      <c r="A1666" s="257" t="s">
        <v>930</v>
      </c>
      <c r="B1666" s="257" t="s">
        <v>931</v>
      </c>
      <c r="C1666" s="254"/>
      <c r="D1666" s="257" t="s">
        <v>193</v>
      </c>
      <c r="E1666" s="257">
        <v>0</v>
      </c>
      <c r="F1666" s="255"/>
      <c r="G1666" s="255"/>
    </row>
    <row r="1667" spans="1:7" x14ac:dyDescent="0.25">
      <c r="A1667" s="257" t="s">
        <v>111</v>
      </c>
      <c r="B1667" s="257">
        <v>0</v>
      </c>
      <c r="C1667" s="254"/>
      <c r="D1667" s="257" t="s">
        <v>602</v>
      </c>
      <c r="E1667" s="257">
        <v>0</v>
      </c>
      <c r="F1667" s="255"/>
      <c r="G1667" s="255"/>
    </row>
    <row r="1668" spans="1:7" x14ac:dyDescent="0.25">
      <c r="A1668" s="257" t="s">
        <v>110</v>
      </c>
      <c r="B1668" s="257">
        <v>0</v>
      </c>
      <c r="C1668" s="254"/>
      <c r="D1668" s="257" t="s">
        <v>603</v>
      </c>
      <c r="E1668" s="257">
        <v>0</v>
      </c>
      <c r="F1668" s="255"/>
      <c r="G1668" s="255"/>
    </row>
    <row r="1669" spans="1:7" x14ac:dyDescent="0.25">
      <c r="A1669" s="257" t="s">
        <v>112</v>
      </c>
      <c r="B1669" s="257">
        <v>0</v>
      </c>
      <c r="C1669" s="254"/>
      <c r="D1669" s="257" t="s">
        <v>604</v>
      </c>
      <c r="E1669" s="257">
        <v>0</v>
      </c>
      <c r="F1669" s="255"/>
      <c r="G1669" s="255"/>
    </row>
    <row r="1670" spans="1:7" x14ac:dyDescent="0.25">
      <c r="A1670" s="257" t="s">
        <v>113</v>
      </c>
      <c r="B1670" s="257">
        <v>0</v>
      </c>
      <c r="C1670" s="254"/>
      <c r="D1670" s="257" t="s">
        <v>605</v>
      </c>
      <c r="E1670" s="257">
        <v>0</v>
      </c>
      <c r="F1670" s="255"/>
      <c r="G1670" s="255"/>
    </row>
    <row r="1671" spans="1:7" x14ac:dyDescent="0.25">
      <c r="A1671" s="257" t="s">
        <v>1334</v>
      </c>
      <c r="B1671" s="257">
        <v>1.98729585</v>
      </c>
      <c r="C1671" s="254"/>
      <c r="D1671" s="257" t="s">
        <v>194</v>
      </c>
      <c r="E1671" s="257">
        <v>0</v>
      </c>
      <c r="F1671" s="255"/>
      <c r="G1671" s="255"/>
    </row>
    <row r="1672" spans="1:7" x14ac:dyDescent="0.25">
      <c r="A1672" s="257" t="s">
        <v>781</v>
      </c>
      <c r="B1672" s="257"/>
      <c r="C1672" s="254"/>
      <c r="D1672" s="257" t="s">
        <v>606</v>
      </c>
      <c r="E1672" s="257">
        <v>0</v>
      </c>
      <c r="F1672" s="255"/>
      <c r="G1672" s="255"/>
    </row>
    <row r="1673" spans="1:7" x14ac:dyDescent="0.25">
      <c r="A1673" s="257" t="s">
        <v>928</v>
      </c>
      <c r="B1673" s="257" t="s">
        <v>929</v>
      </c>
      <c r="C1673" s="254"/>
      <c r="D1673" s="257" t="s">
        <v>1098</v>
      </c>
      <c r="E1673" s="257">
        <v>0</v>
      </c>
      <c r="F1673" s="255"/>
      <c r="G1673" s="255"/>
    </row>
    <row r="1674" spans="1:7" x14ac:dyDescent="0.25">
      <c r="A1674" s="257" t="s">
        <v>930</v>
      </c>
      <c r="B1674" s="257" t="s">
        <v>931</v>
      </c>
      <c r="C1674" s="254"/>
      <c r="D1674" s="257" t="s">
        <v>205</v>
      </c>
      <c r="E1674" s="257">
        <v>0</v>
      </c>
      <c r="F1674" s="255"/>
      <c r="G1674" s="255"/>
    </row>
    <row r="1675" spans="1:7" x14ac:dyDescent="0.25">
      <c r="A1675" s="257" t="s">
        <v>458</v>
      </c>
      <c r="B1675" s="257">
        <v>0</v>
      </c>
      <c r="C1675" s="254"/>
      <c r="D1675" s="257" t="s">
        <v>206</v>
      </c>
      <c r="E1675" s="257">
        <v>0</v>
      </c>
      <c r="F1675" s="255"/>
      <c r="G1675" s="255"/>
    </row>
    <row r="1676" spans="1:7" x14ac:dyDescent="0.25">
      <c r="A1676" s="257" t="s">
        <v>456</v>
      </c>
      <c r="B1676" s="257">
        <v>5.6859245100000004</v>
      </c>
      <c r="C1676" s="254"/>
      <c r="D1676" s="257" t="s">
        <v>207</v>
      </c>
      <c r="E1676" s="257">
        <v>0</v>
      </c>
      <c r="F1676" s="255"/>
      <c r="G1676" s="255"/>
    </row>
    <row r="1677" spans="1:7" x14ac:dyDescent="0.25">
      <c r="A1677" s="257" t="s">
        <v>459</v>
      </c>
      <c r="B1677" s="257">
        <v>0</v>
      </c>
      <c r="C1677" s="254"/>
      <c r="D1677" s="257" t="s">
        <v>198</v>
      </c>
      <c r="E1677" s="257">
        <v>0</v>
      </c>
      <c r="F1677" s="255"/>
      <c r="G1677" s="255"/>
    </row>
    <row r="1678" spans="1:7" x14ac:dyDescent="0.25">
      <c r="A1678" s="257" t="s">
        <v>460</v>
      </c>
      <c r="B1678" s="257">
        <v>0</v>
      </c>
      <c r="C1678" s="254"/>
      <c r="D1678" s="257" t="s">
        <v>607</v>
      </c>
      <c r="E1678" s="257">
        <v>0</v>
      </c>
      <c r="F1678" s="255"/>
      <c r="G1678" s="255"/>
    </row>
    <row r="1679" spans="1:7" x14ac:dyDescent="0.25">
      <c r="A1679" s="257" t="s">
        <v>461</v>
      </c>
      <c r="B1679" s="257">
        <v>0</v>
      </c>
      <c r="C1679" s="254"/>
      <c r="D1679" s="257" t="s">
        <v>608</v>
      </c>
      <c r="E1679" s="257">
        <v>0</v>
      </c>
      <c r="F1679" s="255"/>
      <c r="G1679" s="255"/>
    </row>
    <row r="1680" spans="1:7" x14ac:dyDescent="0.25">
      <c r="A1680" s="257" t="s">
        <v>457</v>
      </c>
      <c r="B1680" s="257">
        <v>6.0477759200000003</v>
      </c>
      <c r="C1680" s="254"/>
      <c r="D1680" s="257"/>
      <c r="E1680" s="257"/>
      <c r="F1680" s="255"/>
      <c r="G1680" s="255"/>
    </row>
    <row r="1681" spans="1:7" x14ac:dyDescent="0.25">
      <c r="A1681" s="257" t="s">
        <v>462</v>
      </c>
      <c r="B1681" s="257">
        <v>0</v>
      </c>
      <c r="C1681" s="254"/>
      <c r="D1681" s="257"/>
      <c r="E1681" s="257"/>
      <c r="F1681" s="255"/>
      <c r="G1681" s="255"/>
    </row>
    <row r="1682" spans="1:7" x14ac:dyDescent="0.25">
      <c r="A1682" s="257" t="s">
        <v>463</v>
      </c>
      <c r="B1682" s="257">
        <v>0</v>
      </c>
      <c r="C1682" s="254"/>
      <c r="D1682" s="257"/>
      <c r="E1682" s="257"/>
      <c r="F1682" s="255"/>
      <c r="G1682" s="255"/>
    </row>
    <row r="1683" spans="1:7" x14ac:dyDescent="0.25">
      <c r="A1683" s="257" t="s">
        <v>1299</v>
      </c>
      <c r="B1683" s="257">
        <v>0.51277499999999998</v>
      </c>
      <c r="C1683" s="254"/>
      <c r="D1683" s="257"/>
      <c r="E1683" s="257"/>
      <c r="F1683" s="255"/>
      <c r="G1683" s="255"/>
    </row>
    <row r="1684" spans="1:7" x14ac:dyDescent="0.25">
      <c r="A1684" s="257" t="s">
        <v>782</v>
      </c>
      <c r="B1684" s="257"/>
      <c r="C1684" s="254"/>
      <c r="D1684" s="257" t="s">
        <v>2151</v>
      </c>
      <c r="E1684" s="257"/>
      <c r="F1684" s="255"/>
      <c r="G1684" s="255"/>
    </row>
    <row r="1685" spans="1:7" x14ac:dyDescent="0.25">
      <c r="A1685" s="257" t="s">
        <v>928</v>
      </c>
      <c r="B1685" s="257" t="s">
        <v>929</v>
      </c>
      <c r="C1685" s="254"/>
      <c r="D1685" s="257" t="s">
        <v>928</v>
      </c>
      <c r="E1685" s="257" t="s">
        <v>929</v>
      </c>
      <c r="F1685" s="255"/>
      <c r="G1685" s="255"/>
    </row>
    <row r="1686" spans="1:7" x14ac:dyDescent="0.25">
      <c r="A1686" s="257" t="s">
        <v>930</v>
      </c>
      <c r="B1686" s="257" t="s">
        <v>931</v>
      </c>
      <c r="C1686" s="254"/>
      <c r="D1686" s="257" t="s">
        <v>930</v>
      </c>
      <c r="E1686" s="257" t="s">
        <v>931</v>
      </c>
      <c r="F1686" s="255"/>
      <c r="G1686" s="255"/>
    </row>
    <row r="1687" spans="1:7" x14ac:dyDescent="0.25">
      <c r="A1687" s="257" t="s">
        <v>111</v>
      </c>
      <c r="B1687" s="257">
        <v>0</v>
      </c>
      <c r="C1687" s="254"/>
      <c r="D1687" s="257" t="s">
        <v>1106</v>
      </c>
      <c r="E1687" s="257">
        <v>0</v>
      </c>
      <c r="F1687" s="255"/>
      <c r="G1687" s="255"/>
    </row>
    <row r="1688" spans="1:7" x14ac:dyDescent="0.25">
      <c r="A1688" s="257" t="s">
        <v>110</v>
      </c>
      <c r="B1688" s="257">
        <v>0</v>
      </c>
      <c r="C1688" s="254"/>
      <c r="D1688" s="257" t="s">
        <v>200</v>
      </c>
      <c r="E1688" s="257">
        <v>0</v>
      </c>
      <c r="F1688" s="255"/>
      <c r="G1688" s="255"/>
    </row>
    <row r="1689" spans="1:7" x14ac:dyDescent="0.25">
      <c r="A1689" s="257" t="s">
        <v>112</v>
      </c>
      <c r="B1689" s="257">
        <v>0</v>
      </c>
      <c r="C1689" s="254"/>
      <c r="D1689" s="257" t="s">
        <v>609</v>
      </c>
      <c r="E1689" s="257">
        <v>0</v>
      </c>
      <c r="F1689" s="255"/>
      <c r="G1689" s="255"/>
    </row>
    <row r="1690" spans="1:7" x14ac:dyDescent="0.25">
      <c r="A1690" s="257" t="s">
        <v>113</v>
      </c>
      <c r="B1690" s="257">
        <v>0</v>
      </c>
      <c r="C1690" s="254"/>
      <c r="D1690" s="257" t="s">
        <v>1108</v>
      </c>
      <c r="E1690" s="257">
        <v>0</v>
      </c>
      <c r="F1690" s="255"/>
      <c r="G1690" s="255"/>
    </row>
    <row r="1691" spans="1:7" x14ac:dyDescent="0.25">
      <c r="A1691" s="257" t="s">
        <v>783</v>
      </c>
      <c r="B1691" s="257"/>
      <c r="C1691" s="254"/>
      <c r="D1691" s="257" t="s">
        <v>201</v>
      </c>
      <c r="E1691" s="257">
        <v>0</v>
      </c>
      <c r="F1691" s="255"/>
      <c r="G1691" s="255"/>
    </row>
    <row r="1692" spans="1:7" x14ac:dyDescent="0.25">
      <c r="A1692" s="257" t="s">
        <v>928</v>
      </c>
      <c r="B1692" s="257" t="s">
        <v>929</v>
      </c>
      <c r="C1692" s="254"/>
      <c r="D1692" s="257" t="s">
        <v>610</v>
      </c>
      <c r="E1692" s="257">
        <v>0</v>
      </c>
      <c r="F1692" s="255"/>
      <c r="G1692" s="255"/>
    </row>
    <row r="1693" spans="1:7" x14ac:dyDescent="0.25">
      <c r="A1693" s="257" t="s">
        <v>930</v>
      </c>
      <c r="B1693" s="257" t="s">
        <v>931</v>
      </c>
      <c r="C1693" s="254"/>
      <c r="D1693" s="257" t="s">
        <v>208</v>
      </c>
      <c r="E1693" s="257">
        <v>0</v>
      </c>
      <c r="F1693" s="255"/>
      <c r="G1693" s="255"/>
    </row>
    <row r="1694" spans="1:7" x14ac:dyDescent="0.25">
      <c r="A1694" s="257" t="s">
        <v>111</v>
      </c>
      <c r="B1694" s="257">
        <v>0</v>
      </c>
      <c r="C1694" s="254"/>
      <c r="D1694" s="257" t="s">
        <v>209</v>
      </c>
      <c r="E1694" s="257">
        <v>0</v>
      </c>
      <c r="F1694" s="255"/>
      <c r="G1694" s="255"/>
    </row>
    <row r="1695" spans="1:7" x14ac:dyDescent="0.25">
      <c r="A1695" s="257" t="s">
        <v>110</v>
      </c>
      <c r="B1695" s="257">
        <v>0</v>
      </c>
      <c r="C1695" s="254"/>
      <c r="D1695" s="257" t="s">
        <v>210</v>
      </c>
      <c r="E1695" s="257">
        <v>0</v>
      </c>
      <c r="F1695" s="255"/>
      <c r="G1695" s="255"/>
    </row>
    <row r="1696" spans="1:7" x14ac:dyDescent="0.25">
      <c r="A1696" s="257" t="s">
        <v>112</v>
      </c>
      <c r="B1696" s="257">
        <v>0</v>
      </c>
      <c r="C1696" s="254"/>
      <c r="D1696" s="257" t="s">
        <v>1109</v>
      </c>
      <c r="E1696" s="257">
        <v>0</v>
      </c>
      <c r="F1696" s="255"/>
      <c r="G1696" s="255"/>
    </row>
    <row r="1697" spans="1:7" x14ac:dyDescent="0.25">
      <c r="A1697" s="257" t="s">
        <v>113</v>
      </c>
      <c r="B1697" s="257">
        <v>0</v>
      </c>
      <c r="C1697" s="254"/>
      <c r="D1697" s="257" t="s">
        <v>1110</v>
      </c>
      <c r="E1697" s="257">
        <v>0</v>
      </c>
      <c r="F1697" s="255"/>
      <c r="G1697" s="255"/>
    </row>
    <row r="1698" spans="1:7" x14ac:dyDescent="0.25">
      <c r="A1698" s="257" t="s">
        <v>178</v>
      </c>
      <c r="B1698" s="257">
        <v>0</v>
      </c>
      <c r="C1698" s="254"/>
      <c r="D1698" s="257"/>
      <c r="E1698" s="257"/>
      <c r="F1698" s="255"/>
      <c r="G1698" s="255"/>
    </row>
    <row r="1699" spans="1:7" x14ac:dyDescent="0.25">
      <c r="A1699" s="257" t="s">
        <v>174</v>
      </c>
      <c r="B1699" s="257">
        <v>-1.2631833299999999</v>
      </c>
      <c r="C1699" s="254"/>
      <c r="D1699" s="257"/>
      <c r="E1699" s="257"/>
      <c r="F1699" s="255"/>
      <c r="G1699" s="255"/>
    </row>
    <row r="1700" spans="1:7" x14ac:dyDescent="0.25">
      <c r="A1700" s="257" t="s">
        <v>179</v>
      </c>
      <c r="B1700" s="257">
        <v>0</v>
      </c>
      <c r="C1700" s="254"/>
      <c r="D1700" s="257"/>
      <c r="E1700" s="257"/>
      <c r="F1700" s="255"/>
      <c r="G1700" s="255"/>
    </row>
    <row r="1701" spans="1:7" x14ac:dyDescent="0.25">
      <c r="A1701" s="257" t="s">
        <v>180</v>
      </c>
      <c r="B1701" s="257">
        <v>0</v>
      </c>
      <c r="C1701" s="254"/>
      <c r="D1701" s="257"/>
      <c r="E1701" s="257"/>
      <c r="F1701" s="255"/>
      <c r="G1701" s="255"/>
    </row>
    <row r="1702" spans="1:7" x14ac:dyDescent="0.25">
      <c r="A1702" s="257" t="s">
        <v>153</v>
      </c>
      <c r="B1702" s="257">
        <v>0</v>
      </c>
      <c r="C1702" s="254"/>
      <c r="D1702" s="257"/>
      <c r="E1702" s="257"/>
      <c r="F1702" s="255"/>
      <c r="G1702" s="255"/>
    </row>
    <row r="1703" spans="1:7" x14ac:dyDescent="0.25">
      <c r="A1703" s="257" t="s">
        <v>143</v>
      </c>
      <c r="B1703" s="257">
        <v>-1.2631833299999999</v>
      </c>
      <c r="C1703" s="254"/>
      <c r="D1703" s="257"/>
      <c r="E1703" s="257"/>
      <c r="F1703" s="255"/>
      <c r="G1703" s="255"/>
    </row>
    <row r="1704" spans="1:7" x14ac:dyDescent="0.25">
      <c r="A1704" s="257" t="s">
        <v>154</v>
      </c>
      <c r="B1704" s="257">
        <v>0</v>
      </c>
      <c r="C1704" s="254"/>
      <c r="D1704" s="257" t="s">
        <v>2152</v>
      </c>
      <c r="E1704" s="257"/>
      <c r="F1704" s="255"/>
      <c r="G1704" s="255"/>
    </row>
    <row r="1705" spans="1:7" x14ac:dyDescent="0.25">
      <c r="A1705" s="257" t="s">
        <v>155</v>
      </c>
      <c r="B1705" s="257">
        <v>0</v>
      </c>
      <c r="C1705" s="254"/>
      <c r="D1705" s="257" t="s">
        <v>928</v>
      </c>
      <c r="E1705" s="257" t="s">
        <v>929</v>
      </c>
      <c r="F1705" s="255"/>
      <c r="G1705" s="255"/>
    </row>
    <row r="1706" spans="1:7" x14ac:dyDescent="0.25">
      <c r="A1706" s="257" t="s">
        <v>181</v>
      </c>
      <c r="B1706" s="257">
        <v>0</v>
      </c>
      <c r="C1706" s="254"/>
      <c r="D1706" s="257" t="s">
        <v>930</v>
      </c>
      <c r="E1706" s="257" t="s">
        <v>931</v>
      </c>
      <c r="F1706" s="255"/>
      <c r="G1706" s="255"/>
    </row>
    <row r="1707" spans="1:7" x14ac:dyDescent="0.25">
      <c r="A1707" s="257" t="s">
        <v>175</v>
      </c>
      <c r="B1707" s="257">
        <v>-6.0477759200000003</v>
      </c>
      <c r="C1707" s="254"/>
      <c r="D1707" s="257" t="s">
        <v>600</v>
      </c>
      <c r="E1707" s="257">
        <v>0</v>
      </c>
      <c r="F1707" s="255"/>
      <c r="G1707" s="255"/>
    </row>
    <row r="1708" spans="1:7" x14ac:dyDescent="0.25">
      <c r="A1708" s="257" t="s">
        <v>182</v>
      </c>
      <c r="B1708" s="257">
        <v>0</v>
      </c>
      <c r="C1708" s="254"/>
      <c r="D1708" s="257" t="s">
        <v>601</v>
      </c>
      <c r="E1708" s="257">
        <v>0</v>
      </c>
      <c r="F1708" s="255"/>
      <c r="G1708" s="255"/>
    </row>
    <row r="1709" spans="1:7" x14ac:dyDescent="0.25">
      <c r="A1709" s="257" t="s">
        <v>183</v>
      </c>
      <c r="B1709" s="257">
        <v>0</v>
      </c>
      <c r="C1709" s="254"/>
      <c r="D1709" s="257" t="s">
        <v>192</v>
      </c>
      <c r="E1709" s="257">
        <v>0</v>
      </c>
      <c r="F1709" s="255"/>
      <c r="G1709" s="255"/>
    </row>
    <row r="1710" spans="1:7" x14ac:dyDescent="0.25">
      <c r="A1710" s="257" t="s">
        <v>1019</v>
      </c>
      <c r="B1710" s="257">
        <v>0</v>
      </c>
      <c r="C1710" s="254"/>
      <c r="D1710" s="257" t="s">
        <v>193</v>
      </c>
      <c r="E1710" s="257">
        <v>0</v>
      </c>
      <c r="F1710" s="255"/>
      <c r="G1710" s="255"/>
    </row>
    <row r="1711" spans="1:7" x14ac:dyDescent="0.25">
      <c r="A1711" s="257" t="s">
        <v>1002</v>
      </c>
      <c r="B1711" s="257">
        <v>0</v>
      </c>
      <c r="C1711" s="254"/>
      <c r="D1711" s="257" t="s">
        <v>602</v>
      </c>
      <c r="E1711" s="257">
        <v>0</v>
      </c>
      <c r="F1711" s="255"/>
      <c r="G1711" s="255"/>
    </row>
    <row r="1712" spans="1:7" x14ac:dyDescent="0.25">
      <c r="A1712" s="257" t="s">
        <v>1017</v>
      </c>
      <c r="B1712" s="257">
        <v>0</v>
      </c>
      <c r="C1712" s="254"/>
      <c r="D1712" s="257" t="s">
        <v>603</v>
      </c>
      <c r="E1712" s="257">
        <v>0</v>
      </c>
      <c r="F1712" s="255"/>
      <c r="G1712" s="255"/>
    </row>
    <row r="1713" spans="1:7" x14ac:dyDescent="0.25">
      <c r="A1713" s="257" t="s">
        <v>1051</v>
      </c>
      <c r="B1713" s="257">
        <v>0</v>
      </c>
      <c r="C1713" s="254"/>
      <c r="D1713" s="257" t="s">
        <v>604</v>
      </c>
      <c r="E1713" s="257">
        <v>0</v>
      </c>
      <c r="F1713" s="255"/>
      <c r="G1713" s="255"/>
    </row>
    <row r="1714" spans="1:7" x14ac:dyDescent="0.25">
      <c r="A1714" s="257" t="s">
        <v>1020</v>
      </c>
      <c r="B1714" s="257">
        <v>0</v>
      </c>
      <c r="C1714" s="254"/>
      <c r="D1714" s="257" t="s">
        <v>605</v>
      </c>
      <c r="E1714" s="257">
        <v>0</v>
      </c>
      <c r="F1714" s="255"/>
      <c r="G1714" s="255"/>
    </row>
    <row r="1715" spans="1:7" x14ac:dyDescent="0.25">
      <c r="A1715" s="257" t="s">
        <v>1003</v>
      </c>
      <c r="B1715" s="257">
        <v>0</v>
      </c>
      <c r="C1715" s="254"/>
      <c r="D1715" s="257" t="s">
        <v>194</v>
      </c>
      <c r="E1715" s="257">
        <v>0</v>
      </c>
      <c r="F1715" s="255"/>
      <c r="G1715" s="255"/>
    </row>
    <row r="1716" spans="1:7" x14ac:dyDescent="0.25">
      <c r="A1716" s="257" t="s">
        <v>1018</v>
      </c>
      <c r="B1716" s="257">
        <v>0</v>
      </c>
      <c r="C1716" s="254"/>
      <c r="D1716" s="257" t="s">
        <v>606</v>
      </c>
      <c r="E1716" s="257">
        <v>0</v>
      </c>
      <c r="F1716" s="255"/>
      <c r="G1716" s="255"/>
    </row>
    <row r="1717" spans="1:7" x14ac:dyDescent="0.25">
      <c r="A1717" s="257" t="s">
        <v>1052</v>
      </c>
      <c r="B1717" s="257">
        <v>0</v>
      </c>
      <c r="C1717" s="254"/>
      <c r="D1717" s="257" t="s">
        <v>1098</v>
      </c>
      <c r="E1717" s="257">
        <v>0</v>
      </c>
      <c r="F1717" s="255"/>
      <c r="G1717" s="255"/>
    </row>
    <row r="1718" spans="1:7" x14ac:dyDescent="0.25">
      <c r="A1718" s="257" t="s">
        <v>177</v>
      </c>
      <c r="B1718" s="257">
        <v>8.5741425899999992</v>
      </c>
      <c r="C1718" s="254"/>
      <c r="D1718" s="257" t="s">
        <v>211</v>
      </c>
      <c r="E1718" s="257">
        <v>0</v>
      </c>
      <c r="F1718" s="255"/>
      <c r="G1718" s="255"/>
    </row>
    <row r="1719" spans="1:7" x14ac:dyDescent="0.25">
      <c r="A1719" s="257" t="s">
        <v>784</v>
      </c>
      <c r="B1719" s="257"/>
      <c r="C1719" s="254"/>
      <c r="D1719" s="257" t="s">
        <v>212</v>
      </c>
      <c r="E1719" s="257">
        <v>0</v>
      </c>
      <c r="F1719" s="255"/>
      <c r="G1719" s="255"/>
    </row>
    <row r="1720" spans="1:7" x14ac:dyDescent="0.25">
      <c r="A1720" s="257" t="s">
        <v>928</v>
      </c>
      <c r="B1720" s="257" t="s">
        <v>929</v>
      </c>
      <c r="C1720" s="254"/>
      <c r="D1720" s="257" t="s">
        <v>213</v>
      </c>
      <c r="E1720" s="257">
        <v>0</v>
      </c>
      <c r="F1720" s="255"/>
      <c r="G1720" s="255"/>
    </row>
    <row r="1721" spans="1:7" x14ac:dyDescent="0.25">
      <c r="A1721" s="257" t="s">
        <v>930</v>
      </c>
      <c r="B1721" s="257" t="s">
        <v>931</v>
      </c>
      <c r="C1721" s="254"/>
      <c r="D1721" s="257" t="s">
        <v>198</v>
      </c>
      <c r="E1721" s="257">
        <v>0</v>
      </c>
      <c r="F1721" s="255"/>
      <c r="G1721" s="255"/>
    </row>
    <row r="1722" spans="1:7" x14ac:dyDescent="0.25">
      <c r="A1722" s="257" t="s">
        <v>110</v>
      </c>
      <c r="B1722" s="257">
        <v>0</v>
      </c>
      <c r="C1722" s="254"/>
      <c r="D1722" s="257" t="s">
        <v>607</v>
      </c>
      <c r="E1722" s="257">
        <v>0</v>
      </c>
      <c r="F1722" s="255"/>
      <c r="G1722" s="255"/>
    </row>
    <row r="1723" spans="1:7" x14ac:dyDescent="0.25">
      <c r="A1723" s="257" t="s">
        <v>184</v>
      </c>
      <c r="B1723" s="257">
        <v>-0.48465412000000002</v>
      </c>
      <c r="C1723" s="254"/>
      <c r="D1723" s="257" t="s">
        <v>608</v>
      </c>
      <c r="E1723" s="257">
        <v>0</v>
      </c>
      <c r="F1723" s="255"/>
      <c r="G1723" s="255"/>
    </row>
    <row r="1724" spans="1:7" x14ac:dyDescent="0.25">
      <c r="A1724" s="257" t="s">
        <v>185</v>
      </c>
      <c r="B1724" s="257">
        <v>-0.48465412000000002</v>
      </c>
      <c r="C1724" s="254"/>
      <c r="D1724" s="257"/>
      <c r="E1724" s="257"/>
      <c r="F1724" s="255"/>
      <c r="G1724" s="255"/>
    </row>
    <row r="1725" spans="1:7" x14ac:dyDescent="0.25">
      <c r="A1725" s="257" t="s">
        <v>186</v>
      </c>
      <c r="B1725" s="257">
        <v>-13.072349900000001</v>
      </c>
      <c r="C1725" s="254"/>
      <c r="D1725" s="257"/>
      <c r="E1725" s="257"/>
      <c r="F1725" s="255"/>
      <c r="G1725" s="255"/>
    </row>
    <row r="1726" spans="1:7" x14ac:dyDescent="0.25">
      <c r="A1726" s="257" t="s">
        <v>187</v>
      </c>
      <c r="B1726" s="257">
        <v>0</v>
      </c>
      <c r="C1726" s="254"/>
      <c r="D1726" s="257"/>
      <c r="E1726" s="257"/>
      <c r="F1726" s="255"/>
      <c r="G1726" s="255"/>
    </row>
    <row r="1727" spans="1:7" x14ac:dyDescent="0.25">
      <c r="A1727" s="257" t="s">
        <v>1002</v>
      </c>
      <c r="B1727" s="257">
        <v>0</v>
      </c>
      <c r="C1727" s="254"/>
      <c r="D1727" s="257"/>
      <c r="E1727" s="257"/>
      <c r="F1727" s="255"/>
      <c r="G1727" s="255"/>
    </row>
    <row r="1728" spans="1:7" x14ac:dyDescent="0.25">
      <c r="A1728" s="257" t="s">
        <v>1003</v>
      </c>
      <c r="B1728" s="257">
        <v>0</v>
      </c>
      <c r="C1728" s="254"/>
      <c r="D1728" s="257" t="s">
        <v>2153</v>
      </c>
      <c r="E1728" s="257"/>
      <c r="F1728" s="255"/>
      <c r="G1728" s="255"/>
    </row>
    <row r="1729" spans="1:7" x14ac:dyDescent="0.25">
      <c r="A1729" s="257" t="s">
        <v>177</v>
      </c>
      <c r="B1729" s="257">
        <v>14.041658099999999</v>
      </c>
      <c r="C1729" s="254"/>
      <c r="D1729" s="257" t="s">
        <v>928</v>
      </c>
      <c r="E1729" s="257" t="s">
        <v>929</v>
      </c>
      <c r="F1729" s="255"/>
      <c r="G1729" s="255"/>
    </row>
    <row r="1730" spans="1:7" x14ac:dyDescent="0.25">
      <c r="A1730" s="257" t="s">
        <v>785</v>
      </c>
      <c r="B1730" s="257"/>
      <c r="C1730" s="254"/>
      <c r="D1730" s="257" t="s">
        <v>930</v>
      </c>
      <c r="E1730" s="257" t="s">
        <v>931</v>
      </c>
      <c r="F1730" s="255"/>
      <c r="G1730" s="255"/>
    </row>
    <row r="1731" spans="1:7" x14ac:dyDescent="0.25">
      <c r="A1731" s="257" t="s">
        <v>928</v>
      </c>
      <c r="B1731" s="257" t="s">
        <v>929</v>
      </c>
      <c r="C1731" s="254"/>
      <c r="D1731" s="257" t="s">
        <v>1106</v>
      </c>
      <c r="E1731" s="257">
        <v>0</v>
      </c>
      <c r="F1731" s="255"/>
      <c r="G1731" s="255"/>
    </row>
    <row r="1732" spans="1:7" x14ac:dyDescent="0.25">
      <c r="A1732" s="257" t="s">
        <v>930</v>
      </c>
      <c r="B1732" s="257" t="s">
        <v>931</v>
      </c>
      <c r="C1732" s="254"/>
      <c r="D1732" s="257" t="s">
        <v>200</v>
      </c>
      <c r="E1732" s="257">
        <v>0</v>
      </c>
      <c r="F1732" s="255"/>
      <c r="G1732" s="255"/>
    </row>
    <row r="1733" spans="1:7" x14ac:dyDescent="0.25">
      <c r="A1733" s="257" t="s">
        <v>8</v>
      </c>
      <c r="B1733" s="257">
        <v>0</v>
      </c>
      <c r="C1733" s="254"/>
      <c r="D1733" s="257" t="s">
        <v>609</v>
      </c>
      <c r="E1733" s="257">
        <v>0</v>
      </c>
      <c r="F1733" s="255"/>
      <c r="G1733" s="255"/>
    </row>
    <row r="1734" spans="1:7" x14ac:dyDescent="0.25">
      <c r="A1734" s="257" t="s">
        <v>9</v>
      </c>
      <c r="B1734" s="257">
        <v>0</v>
      </c>
      <c r="C1734" s="254"/>
      <c r="D1734" s="257" t="s">
        <v>1108</v>
      </c>
      <c r="E1734" s="257">
        <v>0</v>
      </c>
      <c r="F1734" s="255"/>
      <c r="G1734" s="255"/>
    </row>
    <row r="1735" spans="1:7" x14ac:dyDescent="0.25">
      <c r="A1735" s="257" t="s">
        <v>10</v>
      </c>
      <c r="B1735" s="257">
        <v>0</v>
      </c>
      <c r="C1735" s="254"/>
      <c r="D1735" s="257" t="s">
        <v>201</v>
      </c>
      <c r="E1735" s="257">
        <v>0</v>
      </c>
      <c r="F1735" s="255"/>
      <c r="G1735" s="255"/>
    </row>
    <row r="1736" spans="1:7" x14ac:dyDescent="0.25">
      <c r="A1736" s="257" t="s">
        <v>11</v>
      </c>
      <c r="B1736" s="257">
        <v>0</v>
      </c>
      <c r="C1736" s="254"/>
      <c r="D1736" s="257" t="s">
        <v>610</v>
      </c>
      <c r="E1736" s="257">
        <v>0</v>
      </c>
      <c r="F1736" s="255"/>
      <c r="G1736" s="255"/>
    </row>
    <row r="1737" spans="1:7" x14ac:dyDescent="0.25">
      <c r="A1737" s="257" t="s">
        <v>12</v>
      </c>
      <c r="B1737" s="257">
        <v>0</v>
      </c>
      <c r="C1737" s="254"/>
      <c r="D1737" s="257" t="s">
        <v>214</v>
      </c>
      <c r="E1737" s="257">
        <v>0</v>
      </c>
      <c r="F1737" s="255"/>
      <c r="G1737" s="255"/>
    </row>
    <row r="1738" spans="1:7" x14ac:dyDescent="0.25">
      <c r="A1738" s="257" t="s">
        <v>13</v>
      </c>
      <c r="B1738" s="257">
        <v>0</v>
      </c>
      <c r="C1738" s="254"/>
      <c r="D1738" s="257" t="s">
        <v>215</v>
      </c>
      <c r="E1738" s="257">
        <v>0</v>
      </c>
      <c r="F1738" s="255"/>
      <c r="G1738" s="255"/>
    </row>
    <row r="1739" spans="1:7" x14ac:dyDescent="0.25">
      <c r="A1739" s="257" t="s">
        <v>554</v>
      </c>
      <c r="B1739" s="257">
        <v>0</v>
      </c>
      <c r="C1739" s="254"/>
      <c r="D1739" s="257" t="s">
        <v>216</v>
      </c>
      <c r="E1739" s="257">
        <v>0</v>
      </c>
      <c r="F1739" s="255"/>
      <c r="G1739" s="255"/>
    </row>
    <row r="1740" spans="1:7" x14ac:dyDescent="0.25">
      <c r="A1740" s="257" t="s">
        <v>555</v>
      </c>
      <c r="B1740" s="257">
        <v>0</v>
      </c>
      <c r="C1740" s="254"/>
      <c r="D1740" s="257" t="s">
        <v>1109</v>
      </c>
      <c r="E1740" s="257">
        <v>0</v>
      </c>
      <c r="F1740" s="255"/>
      <c r="G1740" s="255"/>
    </row>
    <row r="1741" spans="1:7" x14ac:dyDescent="0.25">
      <c r="A1741" s="257" t="s">
        <v>556</v>
      </c>
      <c r="B1741" s="257">
        <v>0</v>
      </c>
      <c r="C1741" s="254"/>
      <c r="D1741" s="257" t="s">
        <v>1110</v>
      </c>
      <c r="E1741" s="257">
        <v>0</v>
      </c>
      <c r="F1741" s="255"/>
      <c r="G1741" s="255"/>
    </row>
    <row r="1742" spans="1:7" x14ac:dyDescent="0.25">
      <c r="A1742" s="257" t="s">
        <v>557</v>
      </c>
      <c r="B1742" s="257">
        <v>0</v>
      </c>
      <c r="C1742" s="254"/>
      <c r="D1742" s="257"/>
      <c r="E1742" s="257"/>
      <c r="F1742" s="255"/>
      <c r="G1742" s="255"/>
    </row>
    <row r="1743" spans="1:7" x14ac:dyDescent="0.25">
      <c r="A1743" s="257" t="s">
        <v>558</v>
      </c>
      <c r="B1743" s="257">
        <v>0</v>
      </c>
      <c r="C1743" s="254"/>
      <c r="D1743" s="257"/>
      <c r="E1743" s="257"/>
      <c r="F1743" s="255"/>
      <c r="G1743" s="255"/>
    </row>
    <row r="1744" spans="1:7" x14ac:dyDescent="0.25">
      <c r="A1744" s="257" t="s">
        <v>559</v>
      </c>
      <c r="B1744" s="257">
        <v>0</v>
      </c>
      <c r="C1744" s="254"/>
      <c r="D1744" s="257"/>
      <c r="E1744" s="257"/>
      <c r="F1744" s="255"/>
      <c r="G1744" s="255"/>
    </row>
    <row r="1745" spans="1:7" x14ac:dyDescent="0.25">
      <c r="A1745" s="257" t="s">
        <v>560</v>
      </c>
      <c r="B1745" s="257">
        <v>0</v>
      </c>
      <c r="C1745" s="254"/>
      <c r="D1745" s="257"/>
      <c r="E1745" s="257"/>
      <c r="F1745" s="255"/>
      <c r="G1745" s="255"/>
    </row>
    <row r="1746" spans="1:7" x14ac:dyDescent="0.25">
      <c r="A1746" s="257" t="s">
        <v>561</v>
      </c>
      <c r="B1746" s="257">
        <v>0</v>
      </c>
      <c r="C1746" s="254"/>
      <c r="D1746" s="257"/>
      <c r="E1746" s="257"/>
      <c r="F1746" s="255"/>
      <c r="G1746" s="255"/>
    </row>
    <row r="1747" spans="1:7" x14ac:dyDescent="0.25">
      <c r="A1747" s="257" t="s">
        <v>562</v>
      </c>
      <c r="B1747" s="257">
        <v>0</v>
      </c>
      <c r="C1747" s="254"/>
      <c r="D1747" s="257"/>
      <c r="E1747" s="257"/>
      <c r="F1747" s="255"/>
      <c r="G1747" s="255"/>
    </row>
    <row r="1748" spans="1:7" x14ac:dyDescent="0.25">
      <c r="A1748" s="257" t="s">
        <v>563</v>
      </c>
      <c r="B1748" s="257">
        <v>0</v>
      </c>
      <c r="C1748" s="254"/>
      <c r="D1748" s="257"/>
      <c r="E1748" s="257"/>
      <c r="F1748" s="255"/>
      <c r="G1748" s="255"/>
    </row>
    <row r="1749" spans="1:7" x14ac:dyDescent="0.25">
      <c r="A1749" s="257" t="s">
        <v>564</v>
      </c>
      <c r="B1749" s="257">
        <v>0</v>
      </c>
      <c r="C1749" s="254"/>
      <c r="D1749" s="257"/>
      <c r="E1749" s="257"/>
      <c r="F1749" s="255"/>
      <c r="G1749" s="255"/>
    </row>
    <row r="1750" spans="1:7" x14ac:dyDescent="0.25">
      <c r="A1750" s="257" t="s">
        <v>565</v>
      </c>
      <c r="B1750" s="257">
        <v>0</v>
      </c>
      <c r="C1750" s="254"/>
      <c r="D1750" s="257" t="s">
        <v>2154</v>
      </c>
      <c r="E1750" s="257"/>
      <c r="F1750" s="255"/>
      <c r="G1750" s="255"/>
    </row>
    <row r="1751" spans="1:7" x14ac:dyDescent="0.25">
      <c r="A1751" s="257" t="s">
        <v>946</v>
      </c>
      <c r="B1751" s="257">
        <v>0</v>
      </c>
      <c r="C1751" s="254"/>
      <c r="D1751" s="257" t="s">
        <v>928</v>
      </c>
      <c r="E1751" s="257" t="s">
        <v>929</v>
      </c>
      <c r="F1751" s="255"/>
      <c r="G1751" s="255"/>
    </row>
    <row r="1752" spans="1:7" x14ac:dyDescent="0.25">
      <c r="A1752" s="257" t="s">
        <v>947</v>
      </c>
      <c r="B1752" s="257">
        <v>0</v>
      </c>
      <c r="C1752" s="254"/>
      <c r="D1752" s="257" t="s">
        <v>930</v>
      </c>
      <c r="E1752" s="257" t="s">
        <v>931</v>
      </c>
      <c r="F1752" s="255"/>
      <c r="G1752" s="255"/>
    </row>
    <row r="1753" spans="1:7" x14ac:dyDescent="0.25">
      <c r="A1753" s="257" t="s">
        <v>1053</v>
      </c>
      <c r="B1753" s="257">
        <v>0</v>
      </c>
      <c r="C1753" s="254"/>
      <c r="D1753" s="257" t="s">
        <v>600</v>
      </c>
      <c r="E1753" s="257">
        <v>0</v>
      </c>
      <c r="F1753" s="255"/>
      <c r="G1753" s="255"/>
    </row>
    <row r="1754" spans="1:7" x14ac:dyDescent="0.25">
      <c r="A1754" s="257" t="s">
        <v>1004</v>
      </c>
      <c r="B1754" s="257">
        <v>0</v>
      </c>
      <c r="C1754" s="254"/>
      <c r="D1754" s="257" t="s">
        <v>601</v>
      </c>
      <c r="E1754" s="257">
        <v>0</v>
      </c>
      <c r="F1754" s="255"/>
      <c r="G1754" s="255"/>
    </row>
    <row r="1755" spans="1:7" x14ac:dyDescent="0.25">
      <c r="A1755" s="257" t="s">
        <v>1054</v>
      </c>
      <c r="B1755" s="257">
        <v>0</v>
      </c>
      <c r="C1755" s="254"/>
      <c r="D1755" s="257" t="s">
        <v>192</v>
      </c>
      <c r="E1755" s="257">
        <v>0</v>
      </c>
      <c r="F1755" s="255"/>
      <c r="G1755" s="255"/>
    </row>
    <row r="1756" spans="1:7" x14ac:dyDescent="0.25">
      <c r="A1756" s="257" t="s">
        <v>1055</v>
      </c>
      <c r="B1756" s="257">
        <v>0</v>
      </c>
      <c r="C1756" s="254"/>
      <c r="D1756" s="257" t="s">
        <v>193</v>
      </c>
      <c r="E1756" s="257">
        <v>0</v>
      </c>
      <c r="F1756" s="255"/>
      <c r="G1756" s="255"/>
    </row>
    <row r="1757" spans="1:7" x14ac:dyDescent="0.25">
      <c r="A1757" s="257" t="s">
        <v>1056</v>
      </c>
      <c r="B1757" s="257">
        <v>0</v>
      </c>
      <c r="C1757" s="254"/>
      <c r="D1757" s="257" t="s">
        <v>602</v>
      </c>
      <c r="E1757" s="257">
        <v>0</v>
      </c>
      <c r="F1757" s="255"/>
      <c r="G1757" s="255"/>
    </row>
    <row r="1758" spans="1:7" x14ac:dyDescent="0.25">
      <c r="A1758" s="257" t="s">
        <v>1005</v>
      </c>
      <c r="B1758" s="257">
        <v>0</v>
      </c>
      <c r="C1758" s="254"/>
      <c r="D1758" s="257" t="s">
        <v>603</v>
      </c>
      <c r="E1758" s="257">
        <v>0</v>
      </c>
      <c r="F1758" s="255"/>
      <c r="G1758" s="255"/>
    </row>
    <row r="1759" spans="1:7" x14ac:dyDescent="0.25">
      <c r="A1759" s="257" t="s">
        <v>1057</v>
      </c>
      <c r="B1759" s="257">
        <v>0</v>
      </c>
      <c r="C1759" s="254"/>
      <c r="D1759" s="257" t="s">
        <v>604</v>
      </c>
      <c r="E1759" s="257">
        <v>0</v>
      </c>
      <c r="F1759" s="255"/>
      <c r="G1759" s="255"/>
    </row>
    <row r="1760" spans="1:7" x14ac:dyDescent="0.25">
      <c r="A1760" s="257" t="s">
        <v>1058</v>
      </c>
      <c r="B1760" s="257">
        <v>0</v>
      </c>
      <c r="C1760" s="254"/>
      <c r="D1760" s="257" t="s">
        <v>605</v>
      </c>
      <c r="E1760" s="257">
        <v>0</v>
      </c>
      <c r="F1760" s="255"/>
      <c r="G1760" s="255"/>
    </row>
    <row r="1761" spans="1:7" x14ac:dyDescent="0.25">
      <c r="A1761" s="257" t="s">
        <v>1059</v>
      </c>
      <c r="B1761" s="257">
        <v>0</v>
      </c>
      <c r="C1761" s="254"/>
      <c r="D1761" s="257" t="s">
        <v>194</v>
      </c>
      <c r="E1761" s="257">
        <v>0</v>
      </c>
      <c r="F1761" s="255"/>
      <c r="G1761" s="255"/>
    </row>
    <row r="1762" spans="1:7" x14ac:dyDescent="0.25">
      <c r="A1762" s="257" t="s">
        <v>1006</v>
      </c>
      <c r="B1762" s="257">
        <v>0</v>
      </c>
      <c r="C1762" s="254"/>
      <c r="D1762" s="257" t="s">
        <v>217</v>
      </c>
      <c r="E1762" s="257">
        <v>0</v>
      </c>
      <c r="F1762" s="255"/>
      <c r="G1762" s="255"/>
    </row>
    <row r="1763" spans="1:7" x14ac:dyDescent="0.25">
      <c r="A1763" s="257" t="s">
        <v>1060</v>
      </c>
      <c r="B1763" s="257">
        <v>0</v>
      </c>
      <c r="C1763" s="254"/>
      <c r="D1763" s="257" t="s">
        <v>606</v>
      </c>
      <c r="E1763" s="257">
        <v>0</v>
      </c>
      <c r="F1763" s="255"/>
      <c r="G1763" s="255"/>
    </row>
    <row r="1764" spans="1:7" x14ac:dyDescent="0.25">
      <c r="A1764" s="257" t="s">
        <v>1061</v>
      </c>
      <c r="B1764" s="257">
        <v>0</v>
      </c>
      <c r="C1764" s="254"/>
      <c r="D1764" s="257" t="s">
        <v>1098</v>
      </c>
      <c r="E1764" s="257">
        <v>0</v>
      </c>
      <c r="F1764" s="255"/>
      <c r="G1764" s="255"/>
    </row>
    <row r="1765" spans="1:7" x14ac:dyDescent="0.25">
      <c r="A1765" s="257" t="s">
        <v>1062</v>
      </c>
      <c r="B1765" s="257">
        <v>0</v>
      </c>
      <c r="C1765" s="254"/>
      <c r="D1765" s="257" t="s">
        <v>218</v>
      </c>
      <c r="E1765" s="257">
        <v>0</v>
      </c>
      <c r="F1765" s="255"/>
      <c r="G1765" s="255"/>
    </row>
    <row r="1766" spans="1:7" x14ac:dyDescent="0.25">
      <c r="A1766" s="257" t="s">
        <v>1007</v>
      </c>
      <c r="B1766" s="257">
        <v>0</v>
      </c>
      <c r="C1766" s="254"/>
      <c r="D1766" s="257" t="s">
        <v>219</v>
      </c>
      <c r="E1766" s="257">
        <v>0</v>
      </c>
      <c r="F1766" s="255"/>
      <c r="G1766" s="255"/>
    </row>
    <row r="1767" spans="1:7" x14ac:dyDescent="0.25">
      <c r="A1767" s="257" t="s">
        <v>1063</v>
      </c>
      <c r="B1767" s="257">
        <v>0</v>
      </c>
      <c r="C1767" s="254"/>
      <c r="D1767" s="257" t="s">
        <v>220</v>
      </c>
      <c r="E1767" s="257">
        <v>0</v>
      </c>
      <c r="F1767" s="255"/>
      <c r="G1767" s="255"/>
    </row>
    <row r="1768" spans="1:7" x14ac:dyDescent="0.25">
      <c r="A1768" s="257" t="s">
        <v>1064</v>
      </c>
      <c r="B1768" s="257">
        <v>0</v>
      </c>
      <c r="C1768" s="254"/>
      <c r="D1768" s="257" t="s">
        <v>198</v>
      </c>
      <c r="E1768" s="257">
        <v>0</v>
      </c>
      <c r="F1768" s="255"/>
      <c r="G1768" s="255"/>
    </row>
    <row r="1769" spans="1:7" x14ac:dyDescent="0.25">
      <c r="A1769" s="257" t="s">
        <v>1065</v>
      </c>
      <c r="B1769" s="257">
        <v>0</v>
      </c>
      <c r="C1769" s="254"/>
      <c r="D1769" s="257" t="s">
        <v>607</v>
      </c>
      <c r="E1769" s="257">
        <v>0</v>
      </c>
      <c r="F1769" s="255"/>
      <c r="G1769" s="255"/>
    </row>
    <row r="1770" spans="1:7" x14ac:dyDescent="0.25">
      <c r="A1770" s="257" t="s">
        <v>1008</v>
      </c>
      <c r="B1770" s="257">
        <v>0</v>
      </c>
      <c r="C1770" s="254"/>
      <c r="D1770" s="257" t="s">
        <v>608</v>
      </c>
      <c r="E1770" s="257">
        <v>0</v>
      </c>
      <c r="F1770" s="255"/>
      <c r="G1770" s="255"/>
    </row>
    <row r="1771" spans="1:7" x14ac:dyDescent="0.25">
      <c r="A1771" s="257" t="s">
        <v>1066</v>
      </c>
      <c r="B1771" s="257">
        <v>0</v>
      </c>
      <c r="C1771" s="254"/>
      <c r="D1771" s="257"/>
      <c r="E1771" s="257"/>
      <c r="F1771" s="255"/>
      <c r="G1771" s="255"/>
    </row>
    <row r="1772" spans="1:7" x14ac:dyDescent="0.25">
      <c r="A1772" s="257" t="s">
        <v>1067</v>
      </c>
      <c r="B1772" s="257">
        <v>0</v>
      </c>
      <c r="C1772" s="254"/>
      <c r="D1772" s="257"/>
      <c r="E1772" s="257"/>
      <c r="F1772" s="255"/>
      <c r="G1772" s="255"/>
    </row>
    <row r="1773" spans="1:7" x14ac:dyDescent="0.25">
      <c r="A1773" s="257" t="s">
        <v>1068</v>
      </c>
      <c r="B1773" s="257">
        <v>0</v>
      </c>
      <c r="C1773" s="254"/>
      <c r="D1773" s="257"/>
      <c r="E1773" s="257"/>
      <c r="F1773" s="255"/>
      <c r="G1773" s="255"/>
    </row>
    <row r="1774" spans="1:7" x14ac:dyDescent="0.25">
      <c r="A1774" s="257" t="s">
        <v>1009</v>
      </c>
      <c r="B1774" s="257">
        <v>0</v>
      </c>
      <c r="C1774" s="254"/>
      <c r="D1774" s="257"/>
      <c r="E1774" s="257"/>
      <c r="F1774" s="255"/>
      <c r="G1774" s="255"/>
    </row>
    <row r="1775" spans="1:7" x14ac:dyDescent="0.25">
      <c r="A1775" s="257" t="s">
        <v>1069</v>
      </c>
      <c r="B1775" s="257">
        <v>0</v>
      </c>
      <c r="C1775" s="254"/>
      <c r="D1775" s="257"/>
      <c r="E1775" s="257"/>
      <c r="F1775" s="255"/>
      <c r="G1775" s="255"/>
    </row>
    <row r="1776" spans="1:7" x14ac:dyDescent="0.25">
      <c r="A1776" s="257" t="s">
        <v>1070</v>
      </c>
      <c r="B1776" s="257">
        <v>0</v>
      </c>
      <c r="C1776" s="254"/>
      <c r="D1776" s="257"/>
      <c r="E1776" s="257"/>
      <c r="F1776" s="255"/>
      <c r="G1776" s="255"/>
    </row>
    <row r="1777" spans="1:7" x14ac:dyDescent="0.25">
      <c r="A1777" s="257" t="s">
        <v>1071</v>
      </c>
      <c r="B1777" s="257">
        <v>0</v>
      </c>
      <c r="C1777" s="254"/>
      <c r="D1777" s="257"/>
      <c r="E1777" s="257"/>
      <c r="F1777" s="255"/>
      <c r="G1777" s="255"/>
    </row>
    <row r="1778" spans="1:7" x14ac:dyDescent="0.25">
      <c r="A1778" s="257" t="s">
        <v>1010</v>
      </c>
      <c r="B1778" s="257">
        <v>0</v>
      </c>
      <c r="C1778" s="254"/>
      <c r="D1778" s="257"/>
      <c r="E1778" s="257"/>
      <c r="F1778" s="255"/>
      <c r="G1778" s="255"/>
    </row>
    <row r="1779" spans="1:7" x14ac:dyDescent="0.25">
      <c r="A1779" s="257" t="s">
        <v>1072</v>
      </c>
      <c r="B1779" s="257">
        <v>0</v>
      </c>
      <c r="C1779" s="254"/>
      <c r="D1779" s="257"/>
      <c r="E1779" s="257"/>
      <c r="F1779" s="255"/>
      <c r="G1779" s="255"/>
    </row>
    <row r="1780" spans="1:7" x14ac:dyDescent="0.25">
      <c r="A1780" s="257" t="s">
        <v>1073</v>
      </c>
      <c r="B1780" s="257">
        <v>0</v>
      </c>
      <c r="C1780" s="254"/>
      <c r="D1780" s="257"/>
      <c r="E1780" s="257"/>
      <c r="F1780" s="255"/>
      <c r="G1780" s="255"/>
    </row>
    <row r="1781" spans="1:7" x14ac:dyDescent="0.25">
      <c r="A1781" s="257" t="s">
        <v>1074</v>
      </c>
      <c r="B1781" s="257">
        <v>0</v>
      </c>
      <c r="C1781" s="254"/>
      <c r="D1781" s="257"/>
      <c r="E1781" s="257"/>
      <c r="F1781" s="255"/>
      <c r="G1781" s="255"/>
    </row>
    <row r="1782" spans="1:7" x14ac:dyDescent="0.25">
      <c r="A1782" s="257" t="s">
        <v>1011</v>
      </c>
      <c r="B1782" s="257">
        <v>0</v>
      </c>
      <c r="C1782" s="254"/>
      <c r="D1782" s="257"/>
      <c r="E1782" s="257"/>
      <c r="F1782" s="255"/>
      <c r="G1782" s="255"/>
    </row>
    <row r="1783" spans="1:7" x14ac:dyDescent="0.25">
      <c r="A1783" s="257" t="s">
        <v>1075</v>
      </c>
      <c r="B1783" s="257">
        <v>0</v>
      </c>
      <c r="C1783" s="254"/>
      <c r="D1783" s="257"/>
      <c r="E1783" s="257"/>
      <c r="F1783" s="255"/>
      <c r="G1783" s="255"/>
    </row>
    <row r="1784" spans="1:7" x14ac:dyDescent="0.25">
      <c r="A1784" s="257" t="s">
        <v>1076</v>
      </c>
      <c r="B1784" s="257">
        <v>0</v>
      </c>
      <c r="C1784" s="254"/>
      <c r="D1784" s="257" t="s">
        <v>2155</v>
      </c>
      <c r="E1784" s="257"/>
      <c r="F1784" s="255"/>
      <c r="G1784" s="255"/>
    </row>
    <row r="1785" spans="1:7" x14ac:dyDescent="0.25">
      <c r="A1785" s="257" t="s">
        <v>1205</v>
      </c>
      <c r="B1785" s="257">
        <v>0</v>
      </c>
      <c r="C1785" s="254"/>
      <c r="D1785" s="257" t="s">
        <v>928</v>
      </c>
      <c r="E1785" s="257" t="s">
        <v>929</v>
      </c>
      <c r="F1785" s="255"/>
      <c r="G1785" s="255"/>
    </row>
    <row r="1786" spans="1:7" x14ac:dyDescent="0.25">
      <c r="A1786" s="257" t="s">
        <v>1335</v>
      </c>
      <c r="B1786" s="257">
        <v>0</v>
      </c>
      <c r="C1786" s="254"/>
      <c r="D1786" s="257" t="s">
        <v>930</v>
      </c>
      <c r="E1786" s="257" t="s">
        <v>931</v>
      </c>
      <c r="F1786" s="255"/>
      <c r="G1786" s="255"/>
    </row>
    <row r="1787" spans="1:7" x14ac:dyDescent="0.25">
      <c r="A1787" s="257" t="s">
        <v>1336</v>
      </c>
      <c r="B1787" s="257">
        <v>0</v>
      </c>
      <c r="C1787" s="254"/>
      <c r="D1787" s="257" t="s">
        <v>1106</v>
      </c>
      <c r="E1787" s="257">
        <v>0</v>
      </c>
      <c r="F1787" s="255"/>
      <c r="G1787" s="255"/>
    </row>
    <row r="1788" spans="1:7" x14ac:dyDescent="0.25">
      <c r="A1788" s="257" t="s">
        <v>1337</v>
      </c>
      <c r="B1788" s="257">
        <v>0</v>
      </c>
      <c r="C1788" s="254"/>
      <c r="D1788" s="257" t="s">
        <v>200</v>
      </c>
      <c r="E1788" s="257">
        <v>0</v>
      </c>
      <c r="F1788" s="255"/>
      <c r="G1788" s="255"/>
    </row>
    <row r="1789" spans="1:7" x14ac:dyDescent="0.25">
      <c r="A1789" s="257" t="s">
        <v>1338</v>
      </c>
      <c r="B1789" s="257">
        <v>0</v>
      </c>
      <c r="C1789" s="254"/>
      <c r="D1789" s="257" t="s">
        <v>1137</v>
      </c>
      <c r="E1789" s="257">
        <v>0</v>
      </c>
      <c r="F1789" s="255"/>
      <c r="G1789" s="255"/>
    </row>
    <row r="1790" spans="1:7" x14ac:dyDescent="0.25">
      <c r="A1790" s="257" t="s">
        <v>1339</v>
      </c>
      <c r="B1790" s="257">
        <v>0</v>
      </c>
      <c r="C1790" s="254"/>
      <c r="D1790" s="257" t="s">
        <v>609</v>
      </c>
      <c r="E1790" s="257">
        <v>0</v>
      </c>
      <c r="F1790" s="255"/>
      <c r="G1790" s="255"/>
    </row>
    <row r="1791" spans="1:7" x14ac:dyDescent="0.25">
      <c r="A1791" s="257" t="s">
        <v>1340</v>
      </c>
      <c r="B1791" s="257">
        <v>0</v>
      </c>
      <c r="C1791" s="254"/>
      <c r="D1791" s="257" t="s">
        <v>1138</v>
      </c>
      <c r="E1791" s="257">
        <v>0</v>
      </c>
      <c r="F1791" s="255"/>
      <c r="G1791" s="255"/>
    </row>
    <row r="1792" spans="1:7" x14ac:dyDescent="0.25">
      <c r="A1792" s="257" t="s">
        <v>1341</v>
      </c>
      <c r="B1792" s="257">
        <v>0</v>
      </c>
      <c r="C1792" s="254"/>
      <c r="D1792" s="257" t="s">
        <v>1108</v>
      </c>
      <c r="E1792" s="257">
        <v>0</v>
      </c>
      <c r="F1792" s="255"/>
      <c r="G1792" s="255"/>
    </row>
    <row r="1793" spans="1:7" x14ac:dyDescent="0.25">
      <c r="A1793" s="257" t="s">
        <v>786</v>
      </c>
      <c r="B1793" s="257"/>
      <c r="C1793" s="254"/>
      <c r="D1793" s="257" t="s">
        <v>201</v>
      </c>
      <c r="E1793" s="257">
        <v>0</v>
      </c>
      <c r="F1793" s="255"/>
      <c r="G1793" s="255"/>
    </row>
    <row r="1794" spans="1:7" x14ac:dyDescent="0.25">
      <c r="A1794" s="257" t="s">
        <v>928</v>
      </c>
      <c r="B1794" s="257" t="s">
        <v>929</v>
      </c>
      <c r="C1794" s="254"/>
      <c r="D1794" s="257" t="s">
        <v>221</v>
      </c>
      <c r="E1794" s="257">
        <v>0</v>
      </c>
      <c r="F1794" s="255"/>
      <c r="G1794" s="255"/>
    </row>
    <row r="1795" spans="1:7" x14ac:dyDescent="0.25">
      <c r="A1795" s="257" t="s">
        <v>930</v>
      </c>
      <c r="B1795" s="257" t="s">
        <v>931</v>
      </c>
      <c r="C1795" s="254"/>
      <c r="D1795" s="257" t="s">
        <v>610</v>
      </c>
      <c r="E1795" s="257">
        <v>0</v>
      </c>
      <c r="F1795" s="255"/>
      <c r="G1795" s="255"/>
    </row>
    <row r="1796" spans="1:7" x14ac:dyDescent="0.25">
      <c r="A1796" s="257" t="s">
        <v>189</v>
      </c>
      <c r="B1796" s="257">
        <v>0</v>
      </c>
      <c r="C1796" s="254"/>
      <c r="D1796" s="257" t="s">
        <v>1139</v>
      </c>
      <c r="E1796" s="257">
        <v>0</v>
      </c>
      <c r="F1796" s="255"/>
      <c r="G1796" s="255"/>
    </row>
    <row r="1797" spans="1:7" x14ac:dyDescent="0.25">
      <c r="A1797" s="257" t="s">
        <v>188</v>
      </c>
      <c r="B1797" s="257">
        <v>13.072349900000001</v>
      </c>
      <c r="C1797" s="254"/>
      <c r="D1797" s="257" t="s">
        <v>222</v>
      </c>
      <c r="E1797" s="257">
        <v>0</v>
      </c>
      <c r="F1797" s="255"/>
      <c r="G1797" s="255"/>
    </row>
    <row r="1798" spans="1:7" x14ac:dyDescent="0.25">
      <c r="A1798" s="257" t="s">
        <v>190</v>
      </c>
      <c r="B1798" s="257">
        <v>0</v>
      </c>
      <c r="C1798" s="254"/>
      <c r="D1798" s="257" t="s">
        <v>223</v>
      </c>
      <c r="E1798" s="257">
        <v>0</v>
      </c>
      <c r="F1798" s="255"/>
      <c r="G1798" s="255"/>
    </row>
    <row r="1799" spans="1:7" x14ac:dyDescent="0.25">
      <c r="A1799" s="257" t="s">
        <v>191</v>
      </c>
      <c r="B1799" s="257">
        <v>0</v>
      </c>
      <c r="C1799" s="254"/>
      <c r="D1799" s="257" t="s">
        <v>224</v>
      </c>
      <c r="E1799" s="257">
        <v>0</v>
      </c>
      <c r="F1799" s="255"/>
      <c r="G1799" s="255"/>
    </row>
    <row r="1800" spans="1:7" x14ac:dyDescent="0.25">
      <c r="A1800" s="257" t="s">
        <v>787</v>
      </c>
      <c r="B1800" s="257"/>
      <c r="C1800" s="254"/>
      <c r="D1800" s="257" t="s">
        <v>1109</v>
      </c>
      <c r="E1800" s="257">
        <v>0</v>
      </c>
      <c r="F1800" s="255"/>
      <c r="G1800" s="255"/>
    </row>
    <row r="1801" spans="1:7" x14ac:dyDescent="0.25">
      <c r="A1801" s="257" t="s">
        <v>928</v>
      </c>
      <c r="B1801" s="257" t="s">
        <v>929</v>
      </c>
      <c r="C1801" s="254"/>
      <c r="D1801" s="257" t="s">
        <v>1140</v>
      </c>
      <c r="E1801" s="257">
        <v>0</v>
      </c>
      <c r="F1801" s="255"/>
      <c r="G1801" s="255"/>
    </row>
    <row r="1802" spans="1:7" x14ac:dyDescent="0.25">
      <c r="A1802" s="257" t="s">
        <v>930</v>
      </c>
      <c r="B1802" s="257" t="s">
        <v>931</v>
      </c>
      <c r="C1802" s="254"/>
      <c r="D1802" s="257" t="s">
        <v>1110</v>
      </c>
      <c r="E1802" s="257">
        <v>0</v>
      </c>
      <c r="F1802" s="255"/>
      <c r="G1802" s="255"/>
    </row>
    <row r="1803" spans="1:7" x14ac:dyDescent="0.25">
      <c r="A1803" s="257" t="s">
        <v>111</v>
      </c>
      <c r="B1803" s="257">
        <v>0</v>
      </c>
      <c r="C1803" s="254"/>
      <c r="D1803" s="257" t="s">
        <v>1141</v>
      </c>
      <c r="E1803" s="257">
        <v>0</v>
      </c>
      <c r="F1803" s="255"/>
      <c r="G1803" s="255"/>
    </row>
    <row r="1804" spans="1:7" x14ac:dyDescent="0.25">
      <c r="A1804" s="257" t="s">
        <v>110</v>
      </c>
      <c r="B1804" s="257">
        <v>0</v>
      </c>
      <c r="C1804" s="254"/>
      <c r="D1804" s="257"/>
      <c r="E1804" s="257"/>
      <c r="F1804" s="255"/>
      <c r="G1804" s="255"/>
    </row>
    <row r="1805" spans="1:7" x14ac:dyDescent="0.25">
      <c r="A1805" s="257" t="s">
        <v>112</v>
      </c>
      <c r="B1805" s="257">
        <v>0</v>
      </c>
      <c r="C1805" s="254"/>
      <c r="D1805" s="257"/>
      <c r="E1805" s="257"/>
      <c r="F1805" s="255"/>
      <c r="G1805" s="255"/>
    </row>
    <row r="1806" spans="1:7" x14ac:dyDescent="0.25">
      <c r="A1806" s="257" t="s">
        <v>113</v>
      </c>
      <c r="B1806" s="257">
        <v>0</v>
      </c>
      <c r="C1806" s="254"/>
      <c r="D1806" s="257"/>
      <c r="E1806" s="257"/>
      <c r="F1806" s="255"/>
      <c r="G1806" s="255"/>
    </row>
    <row r="1807" spans="1:7" x14ac:dyDescent="0.25">
      <c r="A1807" s="257" t="s">
        <v>178</v>
      </c>
      <c r="B1807" s="257">
        <v>0</v>
      </c>
      <c r="C1807" s="254"/>
      <c r="D1807" s="257"/>
      <c r="E1807" s="257"/>
      <c r="F1807" s="255"/>
      <c r="G1807" s="255"/>
    </row>
    <row r="1808" spans="1:7" x14ac:dyDescent="0.25">
      <c r="A1808" s="257" t="s">
        <v>174</v>
      </c>
      <c r="B1808" s="257">
        <v>-10.4437947</v>
      </c>
      <c r="C1808" s="254"/>
      <c r="D1808" s="257"/>
      <c r="E1808" s="257"/>
      <c r="F1808" s="255"/>
      <c r="G1808" s="255"/>
    </row>
    <row r="1809" spans="1:7" x14ac:dyDescent="0.25">
      <c r="A1809" s="257" t="s">
        <v>179</v>
      </c>
      <c r="B1809" s="257">
        <v>0</v>
      </c>
      <c r="C1809" s="254"/>
      <c r="D1809" s="257"/>
      <c r="E1809" s="257"/>
      <c r="F1809" s="255"/>
      <c r="G1809" s="255"/>
    </row>
    <row r="1810" spans="1:7" x14ac:dyDescent="0.25">
      <c r="A1810" s="257" t="s">
        <v>180</v>
      </c>
      <c r="B1810" s="257">
        <v>0</v>
      </c>
      <c r="C1810" s="254"/>
      <c r="D1810" s="257"/>
      <c r="E1810" s="257"/>
      <c r="F1810" s="255"/>
      <c r="G1810" s="255"/>
    </row>
    <row r="1811" spans="1:7" x14ac:dyDescent="0.25">
      <c r="A1811" s="257" t="s">
        <v>153</v>
      </c>
      <c r="B1811" s="257">
        <v>0</v>
      </c>
      <c r="C1811" s="254"/>
      <c r="D1811" s="257"/>
      <c r="E1811" s="257"/>
      <c r="F1811" s="255"/>
      <c r="G1811" s="255"/>
    </row>
    <row r="1812" spans="1:7" x14ac:dyDescent="0.25">
      <c r="A1812" s="257" t="s">
        <v>143</v>
      </c>
      <c r="B1812" s="257">
        <v>-8.4826706299999994</v>
      </c>
      <c r="C1812" s="254"/>
      <c r="D1812" s="257"/>
      <c r="E1812" s="257"/>
      <c r="F1812" s="255"/>
      <c r="G1812" s="255"/>
    </row>
    <row r="1813" spans="1:7" x14ac:dyDescent="0.25">
      <c r="A1813" s="257" t="s">
        <v>154</v>
      </c>
      <c r="B1813" s="257">
        <v>0</v>
      </c>
      <c r="C1813" s="254"/>
      <c r="D1813" s="257"/>
      <c r="E1813" s="257"/>
      <c r="F1813" s="255"/>
      <c r="G1813" s="255"/>
    </row>
    <row r="1814" spans="1:7" x14ac:dyDescent="0.25">
      <c r="A1814" s="257" t="s">
        <v>155</v>
      </c>
      <c r="B1814" s="257">
        <v>0</v>
      </c>
      <c r="C1814" s="254"/>
      <c r="D1814" s="257"/>
      <c r="E1814" s="257"/>
      <c r="F1814" s="255"/>
      <c r="G1814" s="255"/>
    </row>
    <row r="1815" spans="1:7" x14ac:dyDescent="0.25">
      <c r="A1815" s="257" t="s">
        <v>181</v>
      </c>
      <c r="B1815" s="257">
        <v>0</v>
      </c>
      <c r="C1815" s="254"/>
      <c r="D1815" s="257"/>
      <c r="E1815" s="257"/>
      <c r="F1815" s="255"/>
      <c r="G1815" s="255"/>
    </row>
    <row r="1816" spans="1:7" x14ac:dyDescent="0.25">
      <c r="A1816" s="257" t="s">
        <v>175</v>
      </c>
      <c r="B1816" s="257">
        <v>-5.6859245100000004</v>
      </c>
      <c r="C1816" s="254"/>
      <c r="D1816" s="257"/>
      <c r="E1816" s="257"/>
      <c r="F1816" s="255"/>
      <c r="G1816" s="255"/>
    </row>
    <row r="1817" spans="1:7" x14ac:dyDescent="0.25">
      <c r="A1817" s="257" t="s">
        <v>182</v>
      </c>
      <c r="B1817" s="257">
        <v>0</v>
      </c>
      <c r="C1817" s="254"/>
      <c r="D1817" s="257"/>
      <c r="E1817" s="257"/>
      <c r="F1817" s="255"/>
      <c r="G1817" s="255"/>
    </row>
    <row r="1818" spans="1:7" x14ac:dyDescent="0.25">
      <c r="A1818" s="257" t="s">
        <v>183</v>
      </c>
      <c r="B1818" s="257">
        <v>0</v>
      </c>
      <c r="C1818" s="254"/>
      <c r="D1818" s="257"/>
      <c r="E1818" s="257"/>
      <c r="F1818" s="255"/>
      <c r="G1818" s="255"/>
    </row>
    <row r="1819" spans="1:7" x14ac:dyDescent="0.25">
      <c r="A1819" s="257" t="s">
        <v>1077</v>
      </c>
      <c r="B1819" s="257">
        <v>0</v>
      </c>
      <c r="C1819" s="254"/>
      <c r="D1819" s="257" t="s">
        <v>2156</v>
      </c>
      <c r="E1819" s="257"/>
      <c r="F1819" s="255"/>
      <c r="G1819" s="255"/>
    </row>
    <row r="1820" spans="1:7" x14ac:dyDescent="0.25">
      <c r="A1820" s="257" t="s">
        <v>1012</v>
      </c>
      <c r="B1820" s="257">
        <v>-6.4336752300000004</v>
      </c>
      <c r="C1820" s="254"/>
      <c r="D1820" s="257" t="s">
        <v>928</v>
      </c>
      <c r="E1820" s="257" t="s">
        <v>929</v>
      </c>
      <c r="F1820" s="255"/>
      <c r="G1820" s="255"/>
    </row>
    <row r="1821" spans="1:7" x14ac:dyDescent="0.25">
      <c r="A1821" s="257" t="s">
        <v>1078</v>
      </c>
      <c r="B1821" s="257">
        <v>0</v>
      </c>
      <c r="C1821" s="254"/>
      <c r="D1821" s="257" t="s">
        <v>930</v>
      </c>
      <c r="E1821" s="257" t="s">
        <v>931</v>
      </c>
      <c r="F1821" s="255"/>
      <c r="G1821" s="255"/>
    </row>
    <row r="1822" spans="1:7" x14ac:dyDescent="0.25">
      <c r="A1822" s="257" t="s">
        <v>1079</v>
      </c>
      <c r="B1822" s="257">
        <v>0</v>
      </c>
      <c r="C1822" s="254"/>
      <c r="D1822" s="257" t="s">
        <v>600</v>
      </c>
      <c r="E1822" s="257">
        <v>0</v>
      </c>
      <c r="F1822" s="255"/>
      <c r="G1822" s="255"/>
    </row>
    <row r="1823" spans="1:7" x14ac:dyDescent="0.25">
      <c r="A1823" s="257" t="s">
        <v>1080</v>
      </c>
      <c r="B1823" s="257">
        <v>0</v>
      </c>
      <c r="C1823" s="254"/>
      <c r="D1823" s="257" t="s">
        <v>601</v>
      </c>
      <c r="E1823" s="257">
        <v>0</v>
      </c>
      <c r="F1823" s="255"/>
      <c r="G1823" s="255"/>
    </row>
    <row r="1824" spans="1:7" x14ac:dyDescent="0.25">
      <c r="A1824" s="257" t="s">
        <v>1013</v>
      </c>
      <c r="B1824" s="257">
        <v>-4.4243592400000002</v>
      </c>
      <c r="C1824" s="254"/>
      <c r="D1824" s="257" t="s">
        <v>192</v>
      </c>
      <c r="E1824" s="257">
        <v>0</v>
      </c>
      <c r="F1824" s="255"/>
      <c r="G1824" s="255"/>
    </row>
    <row r="1825" spans="1:7" x14ac:dyDescent="0.25">
      <c r="A1825" s="257" t="s">
        <v>1081</v>
      </c>
      <c r="B1825" s="257">
        <v>0</v>
      </c>
      <c r="C1825" s="254"/>
      <c r="D1825" s="257" t="s">
        <v>193</v>
      </c>
      <c r="E1825" s="257">
        <v>0</v>
      </c>
      <c r="F1825" s="255"/>
      <c r="G1825" s="255"/>
    </row>
    <row r="1826" spans="1:7" x14ac:dyDescent="0.25">
      <c r="A1826" s="257" t="s">
        <v>1082</v>
      </c>
      <c r="B1826" s="257">
        <v>0</v>
      </c>
      <c r="C1826" s="254"/>
      <c r="D1826" s="257" t="s">
        <v>602</v>
      </c>
      <c r="E1826" s="257">
        <v>0</v>
      </c>
      <c r="F1826" s="255"/>
      <c r="G1826" s="255"/>
    </row>
    <row r="1827" spans="1:7" x14ac:dyDescent="0.25">
      <c r="A1827" s="257" t="s">
        <v>1334</v>
      </c>
      <c r="B1827" s="257">
        <v>-0.120357754</v>
      </c>
      <c r="C1827" s="254"/>
      <c r="D1827" s="257" t="s">
        <v>603</v>
      </c>
      <c r="E1827" s="257">
        <v>0</v>
      </c>
      <c r="F1827" s="255"/>
      <c r="G1827" s="255"/>
    </row>
    <row r="1828" spans="1:7" x14ac:dyDescent="0.25">
      <c r="A1828" s="257" t="s">
        <v>1342</v>
      </c>
      <c r="B1828" s="257">
        <v>-0.51277499999999998</v>
      </c>
      <c r="C1828" s="254"/>
      <c r="D1828" s="257" t="s">
        <v>604</v>
      </c>
      <c r="E1828" s="257">
        <v>0</v>
      </c>
      <c r="F1828" s="255"/>
      <c r="G1828" s="255"/>
    </row>
    <row r="1829" spans="1:7" x14ac:dyDescent="0.25">
      <c r="A1829" s="257" t="s">
        <v>1019</v>
      </c>
      <c r="B1829" s="257">
        <v>0</v>
      </c>
      <c r="C1829" s="254"/>
      <c r="D1829" s="257" t="s">
        <v>605</v>
      </c>
      <c r="E1829" s="257">
        <v>0</v>
      </c>
      <c r="F1829" s="255"/>
      <c r="G1829" s="255"/>
    </row>
    <row r="1830" spans="1:7" x14ac:dyDescent="0.25">
      <c r="A1830" s="257" t="s">
        <v>1002</v>
      </c>
      <c r="B1830" s="257">
        <v>0</v>
      </c>
      <c r="C1830" s="254"/>
      <c r="D1830" s="257" t="s">
        <v>194</v>
      </c>
      <c r="E1830" s="257">
        <v>0</v>
      </c>
      <c r="F1830" s="255"/>
      <c r="G1830" s="255"/>
    </row>
    <row r="1831" spans="1:7" x14ac:dyDescent="0.25">
      <c r="A1831" s="257" t="s">
        <v>1017</v>
      </c>
      <c r="B1831" s="257">
        <v>0</v>
      </c>
      <c r="C1831" s="254"/>
      <c r="D1831" s="257" t="s">
        <v>606</v>
      </c>
      <c r="E1831" s="257">
        <v>0</v>
      </c>
      <c r="F1831" s="255"/>
      <c r="G1831" s="255"/>
    </row>
    <row r="1832" spans="1:7" x14ac:dyDescent="0.25">
      <c r="A1832" s="257" t="s">
        <v>1051</v>
      </c>
      <c r="B1832" s="257">
        <v>0</v>
      </c>
      <c r="C1832" s="254"/>
      <c r="D1832" s="257" t="s">
        <v>1098</v>
      </c>
      <c r="E1832" s="257">
        <v>0</v>
      </c>
      <c r="F1832" s="255"/>
      <c r="G1832" s="255"/>
    </row>
    <row r="1833" spans="1:7" x14ac:dyDescent="0.25">
      <c r="A1833" s="257" t="s">
        <v>1020</v>
      </c>
      <c r="B1833" s="257">
        <v>0</v>
      </c>
      <c r="C1833" s="254"/>
      <c r="D1833" s="257" t="s">
        <v>225</v>
      </c>
      <c r="E1833" s="257">
        <v>0</v>
      </c>
      <c r="F1833" s="255"/>
      <c r="G1833" s="255"/>
    </row>
    <row r="1834" spans="1:7" x14ac:dyDescent="0.25">
      <c r="A1834" s="257" t="s">
        <v>1003</v>
      </c>
      <c r="B1834" s="257">
        <v>0</v>
      </c>
      <c r="C1834" s="254"/>
      <c r="D1834" s="257" t="s">
        <v>226</v>
      </c>
      <c r="E1834" s="257">
        <v>0</v>
      </c>
      <c r="F1834" s="255"/>
      <c r="G1834" s="255"/>
    </row>
    <row r="1835" spans="1:7" x14ac:dyDescent="0.25">
      <c r="A1835" s="257" t="s">
        <v>1018</v>
      </c>
      <c r="B1835" s="257">
        <v>0</v>
      </c>
      <c r="C1835" s="254"/>
      <c r="D1835" s="257" t="s">
        <v>227</v>
      </c>
      <c r="E1835" s="257">
        <v>0</v>
      </c>
      <c r="F1835" s="255"/>
      <c r="G1835" s="255"/>
    </row>
    <row r="1836" spans="1:7" x14ac:dyDescent="0.25">
      <c r="A1836" s="257" t="s">
        <v>1052</v>
      </c>
      <c r="B1836" s="257">
        <v>0</v>
      </c>
      <c r="C1836" s="254"/>
      <c r="D1836" s="257" t="s">
        <v>198</v>
      </c>
      <c r="E1836" s="257">
        <v>0</v>
      </c>
      <c r="F1836" s="255"/>
      <c r="G1836" s="255"/>
    </row>
    <row r="1837" spans="1:7" x14ac:dyDescent="0.25">
      <c r="A1837" s="257" t="s">
        <v>177</v>
      </c>
      <c r="B1837" s="257">
        <v>35.470424299999998</v>
      </c>
      <c r="C1837" s="254"/>
      <c r="D1837" s="257" t="s">
        <v>607</v>
      </c>
      <c r="E1837" s="257">
        <v>0</v>
      </c>
      <c r="F1837" s="255"/>
      <c r="G1837" s="255"/>
    </row>
    <row r="1838" spans="1:7" x14ac:dyDescent="0.25">
      <c r="A1838" s="257" t="s">
        <v>1343</v>
      </c>
      <c r="B1838" s="257">
        <v>0</v>
      </c>
      <c r="C1838" s="254"/>
      <c r="D1838" s="257" t="s">
        <v>608</v>
      </c>
      <c r="E1838" s="257">
        <v>0</v>
      </c>
      <c r="F1838" s="255"/>
      <c r="G1838" s="255"/>
    </row>
    <row r="1839" spans="1:7" x14ac:dyDescent="0.25">
      <c r="A1839" s="257" t="s">
        <v>1344</v>
      </c>
      <c r="B1839" s="257">
        <v>0</v>
      </c>
      <c r="C1839" s="254"/>
      <c r="D1839" s="257"/>
      <c r="E1839" s="257"/>
      <c r="F1839" s="255"/>
      <c r="G1839" s="255"/>
    </row>
    <row r="1840" spans="1:7" x14ac:dyDescent="0.25">
      <c r="A1840" s="257" t="s">
        <v>1207</v>
      </c>
      <c r="B1840" s="257">
        <v>0.63313275400000002</v>
      </c>
      <c r="C1840" s="254"/>
      <c r="D1840" s="257"/>
      <c r="E1840" s="257"/>
      <c r="F1840" s="255"/>
      <c r="G1840" s="255"/>
    </row>
    <row r="1841" spans="1:7" x14ac:dyDescent="0.25">
      <c r="A1841" s="257" t="s">
        <v>788</v>
      </c>
      <c r="B1841" s="257"/>
      <c r="C1841" s="254"/>
      <c r="D1841" s="257"/>
      <c r="E1841" s="257"/>
      <c r="F1841" s="255"/>
      <c r="G1841" s="255"/>
    </row>
    <row r="1842" spans="1:7" x14ac:dyDescent="0.25">
      <c r="A1842" s="257" t="s">
        <v>928</v>
      </c>
      <c r="B1842" s="257" t="s">
        <v>929</v>
      </c>
      <c r="C1842" s="254"/>
      <c r="D1842" s="257"/>
      <c r="E1842" s="257"/>
      <c r="F1842" s="255"/>
      <c r="G1842" s="255"/>
    </row>
    <row r="1843" spans="1:7" x14ac:dyDescent="0.25">
      <c r="A1843" s="257" t="s">
        <v>930</v>
      </c>
      <c r="B1843" s="257" t="s">
        <v>931</v>
      </c>
      <c r="C1843" s="254"/>
      <c r="D1843" s="257" t="s">
        <v>2157</v>
      </c>
      <c r="E1843" s="257"/>
      <c r="F1843" s="255"/>
      <c r="G1843" s="255"/>
    </row>
    <row r="1844" spans="1:7" x14ac:dyDescent="0.25">
      <c r="A1844" s="257" t="s">
        <v>111</v>
      </c>
      <c r="B1844" s="257">
        <v>0</v>
      </c>
      <c r="C1844" s="254"/>
      <c r="D1844" s="257" t="s">
        <v>928</v>
      </c>
      <c r="E1844" s="257" t="s">
        <v>929</v>
      </c>
      <c r="F1844" s="255"/>
      <c r="G1844" s="255"/>
    </row>
    <row r="1845" spans="1:7" x14ac:dyDescent="0.25">
      <c r="A1845" s="257" t="s">
        <v>110</v>
      </c>
      <c r="B1845" s="257">
        <v>0</v>
      </c>
      <c r="C1845" s="254"/>
      <c r="D1845" s="257" t="s">
        <v>930</v>
      </c>
      <c r="E1845" s="257" t="s">
        <v>931</v>
      </c>
      <c r="F1845" s="255"/>
      <c r="G1845" s="255"/>
    </row>
    <row r="1846" spans="1:7" x14ac:dyDescent="0.25">
      <c r="A1846" s="257" t="s">
        <v>112</v>
      </c>
      <c r="B1846" s="257">
        <v>0</v>
      </c>
      <c r="C1846" s="254"/>
      <c r="D1846" s="257" t="s">
        <v>1106</v>
      </c>
      <c r="E1846" s="257">
        <v>-13.909022800000001</v>
      </c>
      <c r="F1846" s="255"/>
      <c r="G1846" s="255"/>
    </row>
    <row r="1847" spans="1:7" x14ac:dyDescent="0.25">
      <c r="A1847" s="257" t="s">
        <v>113</v>
      </c>
      <c r="B1847" s="257">
        <v>0</v>
      </c>
      <c r="C1847" s="254"/>
      <c r="D1847" s="257" t="s">
        <v>200</v>
      </c>
      <c r="E1847" s="257">
        <v>-4.2264936300000002</v>
      </c>
      <c r="F1847" s="255"/>
      <c r="G1847" s="255"/>
    </row>
    <row r="1848" spans="1:7" x14ac:dyDescent="0.25">
      <c r="A1848" s="257" t="s">
        <v>1334</v>
      </c>
      <c r="B1848" s="257">
        <v>9.3213478799999999E-2</v>
      </c>
      <c r="C1848" s="254"/>
      <c r="D1848" s="257" t="s">
        <v>609</v>
      </c>
      <c r="E1848" s="257">
        <v>-6.7028102399999998</v>
      </c>
      <c r="F1848" s="255"/>
      <c r="G1848" s="255"/>
    </row>
    <row r="1849" spans="1:7" x14ac:dyDescent="0.25">
      <c r="A1849" s="257" t="s">
        <v>789</v>
      </c>
      <c r="B1849" s="257"/>
      <c r="C1849" s="254"/>
      <c r="D1849" s="257" t="s">
        <v>1108</v>
      </c>
      <c r="E1849" s="257">
        <v>-26.214173599999999</v>
      </c>
      <c r="F1849" s="255"/>
      <c r="G1849" s="255"/>
    </row>
    <row r="1850" spans="1:7" x14ac:dyDescent="0.25">
      <c r="A1850" s="257" t="s">
        <v>928</v>
      </c>
      <c r="B1850" s="257" t="s">
        <v>929</v>
      </c>
      <c r="C1850" s="254"/>
      <c r="D1850" s="257" t="s">
        <v>201</v>
      </c>
      <c r="E1850" s="257">
        <v>-7.9970828599999999</v>
      </c>
      <c r="F1850" s="255"/>
      <c r="G1850" s="255"/>
    </row>
    <row r="1851" spans="1:7" x14ac:dyDescent="0.25">
      <c r="A1851" s="257" t="s">
        <v>930</v>
      </c>
      <c r="B1851" s="257" t="s">
        <v>931</v>
      </c>
      <c r="C1851" s="254"/>
      <c r="D1851" s="257" t="s">
        <v>610</v>
      </c>
      <c r="E1851" s="257">
        <v>-15.8499336</v>
      </c>
      <c r="F1851" s="255"/>
      <c r="G1851" s="255"/>
    </row>
    <row r="1852" spans="1:7" x14ac:dyDescent="0.25">
      <c r="A1852" s="257" t="s">
        <v>113</v>
      </c>
      <c r="B1852" s="257">
        <v>0</v>
      </c>
      <c r="C1852" s="254"/>
      <c r="D1852" s="257" t="s">
        <v>228</v>
      </c>
      <c r="E1852" s="257">
        <v>0</v>
      </c>
      <c r="F1852" s="255"/>
      <c r="G1852" s="255"/>
    </row>
    <row r="1853" spans="1:7" x14ac:dyDescent="0.25">
      <c r="A1853" s="257" t="s">
        <v>184</v>
      </c>
      <c r="B1853" s="257">
        <v>0</v>
      </c>
      <c r="C1853" s="254"/>
      <c r="D1853" s="257" t="s">
        <v>229</v>
      </c>
      <c r="E1853" s="257">
        <v>0</v>
      </c>
      <c r="F1853" s="255"/>
      <c r="G1853" s="255"/>
    </row>
    <row r="1854" spans="1:7" x14ac:dyDescent="0.25">
      <c r="A1854" s="257" t="s">
        <v>185</v>
      </c>
      <c r="B1854" s="257">
        <v>0</v>
      </c>
      <c r="C1854" s="254"/>
      <c r="D1854" s="257" t="s">
        <v>230</v>
      </c>
      <c r="E1854" s="257">
        <v>0</v>
      </c>
      <c r="F1854" s="255"/>
      <c r="G1854" s="255"/>
    </row>
    <row r="1855" spans="1:7" x14ac:dyDescent="0.25">
      <c r="A1855" s="257" t="s">
        <v>186</v>
      </c>
      <c r="B1855" s="257">
        <v>0</v>
      </c>
      <c r="C1855" s="254"/>
      <c r="D1855" s="257" t="s">
        <v>1109</v>
      </c>
      <c r="E1855" s="257">
        <v>-9.1480222599999994</v>
      </c>
      <c r="F1855" s="255"/>
      <c r="G1855" s="255"/>
    </row>
    <row r="1856" spans="1:7" x14ac:dyDescent="0.25">
      <c r="A1856" s="257" t="s">
        <v>187</v>
      </c>
      <c r="B1856" s="257">
        <v>0</v>
      </c>
      <c r="C1856" s="254"/>
      <c r="D1856" s="257" t="s">
        <v>1110</v>
      </c>
      <c r="E1856" s="257">
        <v>-15.6318415</v>
      </c>
      <c r="F1856" s="255"/>
      <c r="G1856" s="255"/>
    </row>
    <row r="1857" spans="1:7" x14ac:dyDescent="0.25">
      <c r="A1857" s="257" t="s">
        <v>1051</v>
      </c>
      <c r="B1857" s="257">
        <v>0</v>
      </c>
      <c r="C1857" s="254"/>
      <c r="D1857" s="257"/>
      <c r="E1857" s="257"/>
      <c r="F1857" s="255"/>
      <c r="G1857" s="255"/>
    </row>
    <row r="1858" spans="1:7" x14ac:dyDescent="0.25">
      <c r="A1858" s="257" t="s">
        <v>1052</v>
      </c>
      <c r="B1858" s="257">
        <v>0</v>
      </c>
      <c r="C1858" s="254"/>
      <c r="D1858" s="257"/>
      <c r="E1858" s="257"/>
      <c r="F1858" s="255"/>
      <c r="G1858" s="255"/>
    </row>
    <row r="1859" spans="1:7" x14ac:dyDescent="0.25">
      <c r="A1859" s="257" t="s">
        <v>177</v>
      </c>
      <c r="B1859" s="257">
        <v>0</v>
      </c>
      <c r="C1859" s="254"/>
      <c r="D1859" s="257"/>
      <c r="E1859" s="257"/>
      <c r="F1859" s="255"/>
      <c r="G1859" s="255"/>
    </row>
    <row r="1860" spans="1:7" x14ac:dyDescent="0.25">
      <c r="A1860" s="257" t="s">
        <v>1345</v>
      </c>
      <c r="B1860" s="257"/>
      <c r="C1860" s="254"/>
      <c r="D1860" s="257"/>
      <c r="E1860" s="257"/>
      <c r="F1860" s="255"/>
      <c r="G1860" s="255"/>
    </row>
    <row r="1861" spans="1:7" x14ac:dyDescent="0.25">
      <c r="A1861" s="257" t="s">
        <v>928</v>
      </c>
      <c r="B1861" s="257" t="s">
        <v>929</v>
      </c>
      <c r="C1861" s="254"/>
      <c r="D1861" s="257"/>
      <c r="E1861" s="257"/>
      <c r="F1861" s="255"/>
      <c r="G1861" s="255"/>
    </row>
    <row r="1862" spans="1:7" x14ac:dyDescent="0.25">
      <c r="A1862" s="257" t="s">
        <v>930</v>
      </c>
      <c r="B1862" s="257" t="s">
        <v>931</v>
      </c>
      <c r="C1862" s="254"/>
      <c r="D1862" s="257"/>
      <c r="E1862" s="257"/>
      <c r="F1862" s="255"/>
      <c r="G1862" s="255"/>
    </row>
    <row r="1863" spans="1:7" x14ac:dyDescent="0.25">
      <c r="A1863" s="257" t="s">
        <v>1334</v>
      </c>
      <c r="B1863" s="257">
        <v>-2.5660072700000001</v>
      </c>
      <c r="C1863" s="254"/>
      <c r="D1863" s="257"/>
      <c r="E1863" s="257"/>
      <c r="F1863" s="255"/>
      <c r="G1863" s="255"/>
    </row>
    <row r="1864" spans="1:7" x14ac:dyDescent="0.25">
      <c r="A1864" s="257" t="s">
        <v>184</v>
      </c>
      <c r="B1864" s="257">
        <v>-4.6134774000000003E-2</v>
      </c>
      <c r="C1864" s="254"/>
      <c r="D1864" s="257"/>
      <c r="E1864" s="257"/>
      <c r="F1864" s="255"/>
      <c r="G1864" s="255"/>
    </row>
    <row r="1865" spans="1:7" x14ac:dyDescent="0.25">
      <c r="A1865" s="257" t="s">
        <v>199</v>
      </c>
      <c r="B1865" s="257">
        <v>-2.0082701300000001</v>
      </c>
      <c r="C1865" s="254"/>
      <c r="D1865" s="257" t="s">
        <v>2158</v>
      </c>
      <c r="E1865" s="257"/>
      <c r="F1865" s="255"/>
      <c r="G1865" s="255"/>
    </row>
    <row r="1866" spans="1:7" x14ac:dyDescent="0.25">
      <c r="A1866" s="257" t="s">
        <v>187</v>
      </c>
      <c r="B1866" s="257">
        <v>-0.352343766</v>
      </c>
      <c r="C1866" s="254"/>
      <c r="D1866" s="257" t="s">
        <v>928</v>
      </c>
      <c r="E1866" s="257" t="s">
        <v>929</v>
      </c>
      <c r="F1866" s="255"/>
      <c r="G1866" s="255"/>
    </row>
    <row r="1867" spans="1:7" x14ac:dyDescent="0.25">
      <c r="A1867" s="257" t="s">
        <v>1343</v>
      </c>
      <c r="B1867" s="257">
        <v>0</v>
      </c>
      <c r="C1867" s="254"/>
      <c r="D1867" s="257" t="s">
        <v>930</v>
      </c>
      <c r="E1867" s="257" t="s">
        <v>931</v>
      </c>
      <c r="F1867" s="255"/>
      <c r="G1867" s="255"/>
    </row>
    <row r="1868" spans="1:7" x14ac:dyDescent="0.25">
      <c r="A1868" s="257" t="s">
        <v>1344</v>
      </c>
      <c r="B1868" s="257">
        <v>0</v>
      </c>
      <c r="C1868" s="254"/>
      <c r="D1868" s="257" t="s">
        <v>600</v>
      </c>
      <c r="E1868" s="257">
        <v>0</v>
      </c>
      <c r="F1868" s="255"/>
      <c r="G1868" s="255"/>
    </row>
    <row r="1869" spans="1:7" x14ac:dyDescent="0.25">
      <c r="A1869" s="257" t="s">
        <v>177</v>
      </c>
      <c r="B1869" s="257">
        <v>4.9727559399999999</v>
      </c>
      <c r="C1869" s="254"/>
      <c r="D1869" s="257" t="s">
        <v>601</v>
      </c>
      <c r="E1869" s="257">
        <v>0</v>
      </c>
      <c r="F1869" s="255"/>
      <c r="G1869" s="255"/>
    </row>
    <row r="1870" spans="1:7" x14ac:dyDescent="0.25">
      <c r="A1870" s="257"/>
      <c r="B1870" s="257"/>
      <c r="C1870" s="254"/>
      <c r="D1870" s="257" t="s">
        <v>192</v>
      </c>
      <c r="E1870" s="257">
        <v>0</v>
      </c>
      <c r="F1870" s="255"/>
      <c r="G1870" s="255"/>
    </row>
    <row r="1871" spans="1:7" x14ac:dyDescent="0.25">
      <c r="A1871" s="257" t="s">
        <v>790</v>
      </c>
      <c r="B1871" s="257"/>
      <c r="C1871" s="254"/>
      <c r="D1871" s="257" t="s">
        <v>193</v>
      </c>
      <c r="E1871" s="257">
        <v>0</v>
      </c>
      <c r="F1871" s="255"/>
      <c r="G1871" s="255"/>
    </row>
    <row r="1872" spans="1:7" x14ac:dyDescent="0.25">
      <c r="A1872" s="257" t="s">
        <v>928</v>
      </c>
      <c r="B1872" s="257" t="s">
        <v>929</v>
      </c>
      <c r="C1872" s="254"/>
      <c r="D1872" s="257" t="s">
        <v>602</v>
      </c>
      <c r="E1872" s="257">
        <v>0</v>
      </c>
      <c r="F1872" s="255"/>
      <c r="G1872" s="255"/>
    </row>
    <row r="1873" spans="1:7" x14ac:dyDescent="0.25">
      <c r="A1873" s="257" t="s">
        <v>930</v>
      </c>
      <c r="B1873" s="257" t="s">
        <v>931</v>
      </c>
      <c r="C1873" s="254"/>
      <c r="D1873" s="257" t="s">
        <v>603</v>
      </c>
      <c r="E1873" s="257">
        <v>0</v>
      </c>
      <c r="F1873" s="255"/>
      <c r="G1873" s="255"/>
    </row>
    <row r="1874" spans="1:7" x14ac:dyDescent="0.25">
      <c r="A1874" s="257" t="s">
        <v>1087</v>
      </c>
      <c r="B1874" s="257">
        <v>0</v>
      </c>
      <c r="C1874" s="254"/>
      <c r="D1874" s="257" t="s">
        <v>604</v>
      </c>
      <c r="E1874" s="257">
        <v>0</v>
      </c>
      <c r="F1874" s="255"/>
      <c r="G1874" s="255"/>
    </row>
    <row r="1875" spans="1:7" x14ac:dyDescent="0.25">
      <c r="A1875" s="257" t="s">
        <v>1088</v>
      </c>
      <c r="B1875" s="257">
        <v>0</v>
      </c>
      <c r="C1875" s="254"/>
      <c r="D1875" s="257" t="s">
        <v>605</v>
      </c>
      <c r="E1875" s="257">
        <v>0</v>
      </c>
      <c r="F1875" s="255"/>
      <c r="G1875" s="255"/>
    </row>
    <row r="1876" spans="1:7" x14ac:dyDescent="0.25">
      <c r="A1876" s="257" t="s">
        <v>1089</v>
      </c>
      <c r="B1876" s="257">
        <v>0</v>
      </c>
      <c r="C1876" s="254"/>
      <c r="D1876" s="257" t="s">
        <v>194</v>
      </c>
      <c r="E1876" s="257">
        <v>0</v>
      </c>
      <c r="F1876" s="255"/>
      <c r="G1876" s="255"/>
    </row>
    <row r="1877" spans="1:7" x14ac:dyDescent="0.25">
      <c r="A1877" s="257" t="s">
        <v>1090</v>
      </c>
      <c r="B1877" s="257">
        <v>0</v>
      </c>
      <c r="C1877" s="254"/>
      <c r="D1877" s="257" t="s">
        <v>217</v>
      </c>
      <c r="E1877" s="257">
        <v>0</v>
      </c>
      <c r="F1877" s="255"/>
      <c r="G1877" s="255"/>
    </row>
    <row r="1878" spans="1:7" x14ac:dyDescent="0.25">
      <c r="A1878" s="257" t="s">
        <v>1091</v>
      </c>
      <c r="B1878" s="257">
        <v>0</v>
      </c>
      <c r="C1878" s="254"/>
      <c r="D1878" s="257" t="s">
        <v>606</v>
      </c>
      <c r="E1878" s="257">
        <v>0</v>
      </c>
      <c r="F1878" s="255"/>
      <c r="G1878" s="255"/>
    </row>
    <row r="1879" spans="1:7" x14ac:dyDescent="0.25">
      <c r="A1879" s="257" t="s">
        <v>1092</v>
      </c>
      <c r="B1879" s="257">
        <v>0</v>
      </c>
      <c r="C1879" s="254"/>
      <c r="D1879" s="257" t="s">
        <v>1098</v>
      </c>
      <c r="E1879" s="257">
        <v>0</v>
      </c>
      <c r="F1879" s="255"/>
      <c r="G1879" s="255"/>
    </row>
    <row r="1880" spans="1:7" x14ac:dyDescent="0.25">
      <c r="A1880" s="257" t="s">
        <v>1093</v>
      </c>
      <c r="B1880" s="257">
        <v>-14.3483675</v>
      </c>
      <c r="C1880" s="254"/>
      <c r="D1880" s="257" t="s">
        <v>951</v>
      </c>
      <c r="E1880" s="257">
        <v>0</v>
      </c>
      <c r="F1880" s="255"/>
      <c r="G1880" s="255"/>
    </row>
    <row r="1881" spans="1:7" x14ac:dyDescent="0.25">
      <c r="A1881" s="257" t="s">
        <v>1094</v>
      </c>
      <c r="B1881" s="257">
        <v>-3.7215446999999999E-2</v>
      </c>
      <c r="C1881" s="254"/>
      <c r="D1881" s="257" t="s">
        <v>952</v>
      </c>
      <c r="E1881" s="257">
        <v>0</v>
      </c>
      <c r="F1881" s="255"/>
      <c r="G1881" s="255"/>
    </row>
    <row r="1882" spans="1:7" x14ac:dyDescent="0.25">
      <c r="A1882" s="257" t="s">
        <v>1095</v>
      </c>
      <c r="B1882" s="257">
        <v>-3.9648021099999999</v>
      </c>
      <c r="C1882" s="254"/>
      <c r="D1882" s="257" t="s">
        <v>953</v>
      </c>
      <c r="E1882" s="257">
        <v>-1.2853600000000001</v>
      </c>
      <c r="F1882" s="255"/>
      <c r="G1882" s="255"/>
    </row>
    <row r="1883" spans="1:7" x14ac:dyDescent="0.25">
      <c r="A1883" s="257" t="s">
        <v>1096</v>
      </c>
      <c r="B1883" s="257">
        <v>-7.6423219700000001E-3</v>
      </c>
      <c r="C1883" s="254"/>
      <c r="D1883" s="257" t="s">
        <v>231</v>
      </c>
      <c r="E1883" s="257">
        <v>0</v>
      </c>
      <c r="F1883" s="255"/>
      <c r="G1883" s="255"/>
    </row>
    <row r="1884" spans="1:7" x14ac:dyDescent="0.25">
      <c r="A1884" s="257" t="s">
        <v>1097</v>
      </c>
      <c r="B1884" s="257">
        <v>0</v>
      </c>
      <c r="C1884" s="254"/>
      <c r="D1884" s="257" t="s">
        <v>232</v>
      </c>
      <c r="E1884" s="257">
        <v>0</v>
      </c>
      <c r="F1884" s="255"/>
      <c r="G1884" s="255"/>
    </row>
    <row r="1885" spans="1:7" x14ac:dyDescent="0.25">
      <c r="A1885" s="257" t="s">
        <v>1099</v>
      </c>
      <c r="B1885" s="257">
        <v>0</v>
      </c>
      <c r="C1885" s="254"/>
      <c r="D1885" s="257" t="s">
        <v>233</v>
      </c>
      <c r="E1885" s="257">
        <v>0</v>
      </c>
      <c r="F1885" s="255"/>
      <c r="G1885" s="255"/>
    </row>
    <row r="1886" spans="1:7" x14ac:dyDescent="0.25">
      <c r="A1886" s="257" t="s">
        <v>1100</v>
      </c>
      <c r="B1886" s="257">
        <v>27.252268399999998</v>
      </c>
      <c r="C1886" s="254"/>
      <c r="D1886" s="257" t="s">
        <v>198</v>
      </c>
      <c r="E1886" s="257">
        <v>0</v>
      </c>
      <c r="F1886" s="255"/>
      <c r="G1886" s="255"/>
    </row>
    <row r="1887" spans="1:7" x14ac:dyDescent="0.25">
      <c r="A1887" s="257" t="s">
        <v>1101</v>
      </c>
      <c r="B1887" s="257">
        <v>7.4236515000000003E-2</v>
      </c>
      <c r="C1887" s="254"/>
      <c r="D1887" s="257" t="s">
        <v>607</v>
      </c>
      <c r="E1887" s="257">
        <v>0</v>
      </c>
      <c r="F1887" s="255"/>
      <c r="G1887" s="255"/>
    </row>
    <row r="1888" spans="1:7" x14ac:dyDescent="0.25">
      <c r="A1888" s="257" t="s">
        <v>1102</v>
      </c>
      <c r="B1888" s="257">
        <v>8.2520398499999992</v>
      </c>
      <c r="C1888" s="254"/>
      <c r="D1888" s="257" t="s">
        <v>608</v>
      </c>
      <c r="E1888" s="257">
        <v>0</v>
      </c>
      <c r="F1888" s="255"/>
      <c r="G1888" s="255"/>
    </row>
    <row r="1889" spans="1:7" x14ac:dyDescent="0.25">
      <c r="A1889" s="257" t="s">
        <v>1103</v>
      </c>
      <c r="B1889" s="257">
        <v>1.51684258E-2</v>
      </c>
      <c r="C1889" s="254"/>
      <c r="D1889" s="257" t="s">
        <v>954</v>
      </c>
      <c r="E1889" s="257">
        <v>0</v>
      </c>
      <c r="F1889" s="255"/>
      <c r="G1889" s="255"/>
    </row>
    <row r="1890" spans="1:7" x14ac:dyDescent="0.25">
      <c r="A1890" s="257" t="s">
        <v>1104</v>
      </c>
      <c r="B1890" s="257">
        <v>0</v>
      </c>
      <c r="C1890" s="254"/>
      <c r="D1890" s="257" t="s">
        <v>176</v>
      </c>
      <c r="E1890" s="257">
        <v>0</v>
      </c>
      <c r="F1890" s="255"/>
      <c r="G1890" s="255"/>
    </row>
    <row r="1891" spans="1:7" x14ac:dyDescent="0.25">
      <c r="A1891" s="257" t="s">
        <v>1105</v>
      </c>
      <c r="B1891" s="257">
        <v>0</v>
      </c>
      <c r="C1891" s="254"/>
      <c r="D1891" s="257" t="s">
        <v>177</v>
      </c>
      <c r="E1891" s="257">
        <v>1.2853600000000001</v>
      </c>
      <c r="F1891" s="255"/>
      <c r="G1891" s="255"/>
    </row>
    <row r="1892" spans="1:7" x14ac:dyDescent="0.25">
      <c r="A1892" s="257" t="s">
        <v>1014</v>
      </c>
      <c r="B1892" s="257">
        <v>0</v>
      </c>
      <c r="C1892" s="254"/>
      <c r="D1892" s="257"/>
      <c r="E1892" s="257"/>
      <c r="F1892" s="255"/>
      <c r="G1892" s="255"/>
    </row>
    <row r="1893" spans="1:7" x14ac:dyDescent="0.25">
      <c r="A1893" s="257" t="s">
        <v>991</v>
      </c>
      <c r="B1893" s="257">
        <v>5.0326705499999997</v>
      </c>
      <c r="C1893" s="254"/>
      <c r="D1893" s="257"/>
      <c r="E1893" s="257"/>
      <c r="F1893" s="255"/>
      <c r="G1893" s="255"/>
    </row>
    <row r="1894" spans="1:7" x14ac:dyDescent="0.25">
      <c r="A1894" s="257" t="s">
        <v>1015</v>
      </c>
      <c r="B1894" s="257">
        <v>0</v>
      </c>
      <c r="C1894" s="254"/>
      <c r="D1894" s="257"/>
      <c r="E1894" s="257"/>
      <c r="F1894" s="255"/>
      <c r="G1894" s="255"/>
    </row>
    <row r="1895" spans="1:7" x14ac:dyDescent="0.25">
      <c r="A1895" s="257" t="s">
        <v>1016</v>
      </c>
      <c r="B1895" s="257">
        <v>0</v>
      </c>
      <c r="C1895" s="254"/>
      <c r="D1895" s="257"/>
      <c r="E1895" s="257"/>
      <c r="F1895" s="255"/>
      <c r="G1895" s="255"/>
    </row>
    <row r="1896" spans="1:7" x14ac:dyDescent="0.25">
      <c r="A1896" s="257" t="s">
        <v>791</v>
      </c>
      <c r="B1896" s="257"/>
      <c r="C1896" s="254"/>
      <c r="D1896" s="257"/>
      <c r="E1896" s="257"/>
      <c r="F1896" s="255"/>
      <c r="G1896" s="255"/>
    </row>
    <row r="1897" spans="1:7" x14ac:dyDescent="0.25">
      <c r="A1897" s="257" t="s">
        <v>928</v>
      </c>
      <c r="B1897" s="257" t="s">
        <v>929</v>
      </c>
      <c r="C1897" s="254"/>
      <c r="D1897" s="257"/>
      <c r="E1897" s="257"/>
      <c r="F1897" s="255"/>
      <c r="G1897" s="255"/>
    </row>
    <row r="1898" spans="1:7" x14ac:dyDescent="0.25">
      <c r="A1898" s="257" t="s">
        <v>930</v>
      </c>
      <c r="B1898" s="257" t="s">
        <v>931</v>
      </c>
      <c r="C1898" s="254"/>
      <c r="D1898" s="257"/>
      <c r="E1898" s="257"/>
      <c r="F1898" s="255"/>
      <c r="G1898" s="255"/>
    </row>
    <row r="1899" spans="1:7" x14ac:dyDescent="0.25">
      <c r="A1899" s="257" t="s">
        <v>1107</v>
      </c>
      <c r="B1899" s="257">
        <v>0</v>
      </c>
      <c r="C1899" s="254"/>
      <c r="D1899" s="257"/>
      <c r="E1899" s="257"/>
      <c r="F1899" s="255"/>
      <c r="G1899" s="255"/>
    </row>
    <row r="1900" spans="1:7" x14ac:dyDescent="0.25">
      <c r="A1900" s="257" t="s">
        <v>458</v>
      </c>
      <c r="B1900" s="257">
        <v>0</v>
      </c>
      <c r="C1900" s="254"/>
      <c r="D1900" s="257"/>
      <c r="E1900" s="257"/>
      <c r="F1900" s="255"/>
      <c r="G1900" s="255"/>
    </row>
    <row r="1901" spans="1:7" x14ac:dyDescent="0.25">
      <c r="A1901" s="257" t="s">
        <v>456</v>
      </c>
      <c r="B1901" s="257">
        <v>8.0587509799999992</v>
      </c>
      <c r="C1901" s="254"/>
      <c r="D1901" s="257"/>
      <c r="E1901" s="257"/>
      <c r="F1901" s="255"/>
      <c r="G1901" s="255"/>
    </row>
    <row r="1902" spans="1:7" x14ac:dyDescent="0.25">
      <c r="A1902" s="257" t="s">
        <v>459</v>
      </c>
      <c r="B1902" s="257">
        <v>0</v>
      </c>
      <c r="C1902" s="254"/>
      <c r="D1902" s="257"/>
      <c r="E1902" s="257"/>
      <c r="F1902" s="255"/>
      <c r="G1902" s="255"/>
    </row>
    <row r="1903" spans="1:7" x14ac:dyDescent="0.25">
      <c r="A1903" s="257" t="s">
        <v>460</v>
      </c>
      <c r="B1903" s="257">
        <v>0</v>
      </c>
      <c r="C1903" s="254"/>
      <c r="D1903" s="257"/>
      <c r="E1903" s="257"/>
      <c r="F1903" s="255"/>
      <c r="G1903" s="255"/>
    </row>
    <row r="1904" spans="1:7" x14ac:dyDescent="0.25">
      <c r="A1904" s="257" t="s">
        <v>461</v>
      </c>
      <c r="B1904" s="257">
        <v>0</v>
      </c>
      <c r="C1904" s="254"/>
      <c r="D1904" s="257" t="s">
        <v>2159</v>
      </c>
      <c r="E1904" s="257"/>
      <c r="F1904" s="255"/>
      <c r="G1904" s="255"/>
    </row>
    <row r="1905" spans="1:7" x14ac:dyDescent="0.25">
      <c r="A1905" s="257" t="s">
        <v>457</v>
      </c>
      <c r="B1905" s="257">
        <v>0.49615873100000002</v>
      </c>
      <c r="C1905" s="254"/>
      <c r="D1905" s="257" t="s">
        <v>928</v>
      </c>
      <c r="E1905" s="257" t="s">
        <v>929</v>
      </c>
      <c r="F1905" s="255"/>
      <c r="G1905" s="255"/>
    </row>
    <row r="1906" spans="1:7" x14ac:dyDescent="0.25">
      <c r="A1906" s="257" t="s">
        <v>462</v>
      </c>
      <c r="B1906" s="257">
        <v>0</v>
      </c>
      <c r="C1906" s="254"/>
      <c r="D1906" s="257" t="s">
        <v>930</v>
      </c>
      <c r="E1906" s="257" t="s">
        <v>931</v>
      </c>
      <c r="F1906" s="255"/>
      <c r="G1906" s="255"/>
    </row>
    <row r="1907" spans="1:7" x14ac:dyDescent="0.25">
      <c r="A1907" s="257" t="s">
        <v>463</v>
      </c>
      <c r="B1907" s="257">
        <v>0</v>
      </c>
      <c r="C1907" s="254"/>
      <c r="D1907" s="257" t="s">
        <v>1106</v>
      </c>
      <c r="E1907" s="257">
        <v>-42.850373599999998</v>
      </c>
      <c r="F1907" s="255"/>
      <c r="G1907" s="255"/>
    </row>
    <row r="1908" spans="1:7" x14ac:dyDescent="0.25">
      <c r="A1908" s="257" t="s">
        <v>20</v>
      </c>
      <c r="B1908" s="257">
        <v>0</v>
      </c>
      <c r="C1908" s="254"/>
      <c r="D1908" s="257" t="s">
        <v>200</v>
      </c>
      <c r="E1908" s="257">
        <v>-18.0948469</v>
      </c>
      <c r="F1908" s="255"/>
      <c r="G1908" s="255"/>
    </row>
    <row r="1909" spans="1:7" x14ac:dyDescent="0.25">
      <c r="A1909" s="257" t="s">
        <v>15</v>
      </c>
      <c r="B1909" s="257">
        <v>0.40812978500000002</v>
      </c>
      <c r="C1909" s="254"/>
      <c r="D1909" s="257" t="s">
        <v>1137</v>
      </c>
      <c r="E1909" s="257">
        <v>-11.5795919</v>
      </c>
      <c r="F1909" s="255"/>
      <c r="G1909" s="255"/>
    </row>
    <row r="1910" spans="1:7" x14ac:dyDescent="0.25">
      <c r="A1910" s="257" t="s">
        <v>21</v>
      </c>
      <c r="B1910" s="257">
        <v>0</v>
      </c>
      <c r="C1910" s="254"/>
      <c r="D1910" s="257" t="s">
        <v>609</v>
      </c>
      <c r="E1910" s="257">
        <v>-16.806215999999999</v>
      </c>
      <c r="F1910" s="255"/>
      <c r="G1910" s="255"/>
    </row>
    <row r="1911" spans="1:7" x14ac:dyDescent="0.25">
      <c r="A1911" s="257" t="s">
        <v>22</v>
      </c>
      <c r="B1911" s="257">
        <v>0</v>
      </c>
      <c r="C1911" s="254"/>
      <c r="D1911" s="257" t="s">
        <v>1138</v>
      </c>
      <c r="E1911" s="257">
        <v>-3.1931810399999998</v>
      </c>
      <c r="F1911" s="255"/>
      <c r="G1911" s="255"/>
    </row>
    <row r="1912" spans="1:7" x14ac:dyDescent="0.25">
      <c r="A1912" s="257" t="s">
        <v>23</v>
      </c>
      <c r="B1912" s="257">
        <v>0</v>
      </c>
      <c r="C1912" s="254"/>
      <c r="D1912" s="257" t="s">
        <v>1108</v>
      </c>
      <c r="E1912" s="257">
        <v>-20.059190099999999</v>
      </c>
      <c r="F1912" s="255"/>
      <c r="G1912" s="255"/>
    </row>
    <row r="1913" spans="1:7" x14ac:dyDescent="0.25">
      <c r="A1913" s="257" t="s">
        <v>16</v>
      </c>
      <c r="B1913" s="257">
        <v>1.84665119</v>
      </c>
      <c r="C1913" s="254"/>
      <c r="D1913" s="257" t="s">
        <v>201</v>
      </c>
      <c r="E1913" s="257">
        <v>-44.531402100000001</v>
      </c>
      <c r="F1913" s="255"/>
      <c r="G1913" s="255"/>
    </row>
    <row r="1914" spans="1:7" x14ac:dyDescent="0.25">
      <c r="A1914" s="257" t="s">
        <v>24</v>
      </c>
      <c r="B1914" s="257">
        <v>0</v>
      </c>
      <c r="C1914" s="254"/>
      <c r="D1914" s="257" t="s">
        <v>221</v>
      </c>
      <c r="E1914" s="257">
        <v>-12.2722125</v>
      </c>
      <c r="F1914" s="255"/>
      <c r="G1914" s="255"/>
    </row>
    <row r="1915" spans="1:7" x14ac:dyDescent="0.25">
      <c r="A1915" s="257" t="s">
        <v>25</v>
      </c>
      <c r="B1915" s="257">
        <v>0</v>
      </c>
      <c r="C1915" s="254"/>
      <c r="D1915" s="257" t="s">
        <v>610</v>
      </c>
      <c r="E1915" s="257">
        <v>-35.490720000000003</v>
      </c>
      <c r="F1915" s="255"/>
      <c r="G1915" s="255"/>
    </row>
    <row r="1916" spans="1:7" x14ac:dyDescent="0.25">
      <c r="A1916" s="257" t="s">
        <v>1195</v>
      </c>
      <c r="B1916" s="257">
        <v>0</v>
      </c>
      <c r="C1916" s="254"/>
      <c r="D1916" s="257" t="s">
        <v>1139</v>
      </c>
      <c r="E1916" s="257">
        <v>-6.7432368</v>
      </c>
      <c r="F1916" s="255"/>
      <c r="G1916" s="255"/>
    </row>
    <row r="1917" spans="1:7" x14ac:dyDescent="0.25">
      <c r="A1917" s="257"/>
      <c r="B1917" s="257"/>
      <c r="C1917" s="254"/>
      <c r="D1917" s="257" t="s">
        <v>234</v>
      </c>
      <c r="E1917" s="257">
        <v>0</v>
      </c>
      <c r="F1917" s="255"/>
      <c r="G1917" s="255"/>
    </row>
    <row r="1918" spans="1:7" x14ac:dyDescent="0.25">
      <c r="A1918" s="257"/>
      <c r="B1918" s="257"/>
      <c r="C1918" s="254"/>
      <c r="D1918" s="257" t="s">
        <v>235</v>
      </c>
      <c r="E1918" s="257">
        <v>0</v>
      </c>
      <c r="F1918" s="255"/>
      <c r="G1918" s="255"/>
    </row>
    <row r="1919" spans="1:7" x14ac:dyDescent="0.25">
      <c r="A1919" s="257"/>
      <c r="B1919" s="257"/>
      <c r="C1919" s="254"/>
      <c r="D1919" s="257" t="s">
        <v>236</v>
      </c>
      <c r="E1919" s="257">
        <v>0</v>
      </c>
      <c r="F1919" s="255"/>
      <c r="G1919" s="255"/>
    </row>
    <row r="1920" spans="1:7" x14ac:dyDescent="0.25">
      <c r="A1920" s="257"/>
      <c r="B1920" s="257"/>
      <c r="C1920" s="254"/>
      <c r="D1920" s="257" t="s">
        <v>1109</v>
      </c>
      <c r="E1920" s="257">
        <v>-9.2882032399999996</v>
      </c>
      <c r="F1920" s="255"/>
      <c r="G1920" s="255"/>
    </row>
    <row r="1921" spans="1:7" x14ac:dyDescent="0.25">
      <c r="A1921" s="257" t="s">
        <v>754</v>
      </c>
      <c r="B1921" s="257"/>
      <c r="C1921" s="254"/>
      <c r="D1921" s="257" t="s">
        <v>1140</v>
      </c>
      <c r="E1921" s="257">
        <v>-1.7647586200000001</v>
      </c>
      <c r="F1921" s="255"/>
      <c r="G1921" s="255"/>
    </row>
    <row r="1922" spans="1:7" x14ac:dyDescent="0.25">
      <c r="A1922" s="257" t="s">
        <v>928</v>
      </c>
      <c r="B1922" s="257" t="s">
        <v>929</v>
      </c>
      <c r="C1922" s="254"/>
      <c r="D1922" s="257" t="s">
        <v>1110</v>
      </c>
      <c r="E1922" s="257">
        <v>-26.329934999999999</v>
      </c>
      <c r="F1922" s="255"/>
      <c r="G1922" s="255"/>
    </row>
    <row r="1923" spans="1:7" x14ac:dyDescent="0.25">
      <c r="A1923" s="257" t="s">
        <v>930</v>
      </c>
      <c r="B1923" s="257" t="s">
        <v>931</v>
      </c>
      <c r="C1923" s="254"/>
      <c r="D1923" s="257" t="s">
        <v>1141</v>
      </c>
      <c r="E1923" s="257">
        <v>-5.0026876600000003</v>
      </c>
      <c r="F1923" s="255"/>
      <c r="G1923" s="255"/>
    </row>
    <row r="1924" spans="1:7" x14ac:dyDescent="0.25">
      <c r="A1924" s="257" t="s">
        <v>112</v>
      </c>
      <c r="B1924" s="257">
        <v>0</v>
      </c>
      <c r="C1924" s="254"/>
      <c r="D1924" s="257"/>
      <c r="E1924" s="257"/>
      <c r="F1924" s="255"/>
      <c r="G1924" s="255"/>
    </row>
    <row r="1925" spans="1:7" x14ac:dyDescent="0.25">
      <c r="A1925" s="257" t="s">
        <v>184</v>
      </c>
      <c r="B1925" s="257">
        <v>0</v>
      </c>
      <c r="C1925" s="254"/>
      <c r="D1925" s="257"/>
      <c r="E1925" s="257"/>
      <c r="F1925" s="255"/>
      <c r="G1925" s="255"/>
    </row>
    <row r="1926" spans="1:7" x14ac:dyDescent="0.25">
      <c r="A1926" s="257" t="s">
        <v>185</v>
      </c>
      <c r="B1926" s="257">
        <v>0</v>
      </c>
      <c r="C1926" s="254"/>
      <c r="D1926" s="257"/>
      <c r="E1926" s="257"/>
      <c r="F1926" s="255"/>
      <c r="G1926" s="255"/>
    </row>
    <row r="1927" spans="1:7" x14ac:dyDescent="0.25">
      <c r="A1927" s="257" t="s">
        <v>186</v>
      </c>
      <c r="B1927" s="257">
        <v>0</v>
      </c>
      <c r="C1927" s="254"/>
      <c r="D1927" s="257"/>
      <c r="E1927" s="257"/>
      <c r="F1927" s="255"/>
      <c r="G1927" s="255"/>
    </row>
    <row r="1928" spans="1:7" x14ac:dyDescent="0.25">
      <c r="A1928" s="257" t="s">
        <v>187</v>
      </c>
      <c r="B1928" s="257">
        <v>0</v>
      </c>
      <c r="C1928" s="254"/>
      <c r="D1928" s="257"/>
      <c r="E1928" s="257"/>
      <c r="F1928" s="255"/>
      <c r="G1928" s="255"/>
    </row>
    <row r="1929" spans="1:7" x14ac:dyDescent="0.25">
      <c r="A1929" s="257" t="s">
        <v>1017</v>
      </c>
      <c r="B1929" s="257">
        <v>0</v>
      </c>
      <c r="C1929" s="254"/>
      <c r="D1929" s="257"/>
      <c r="E1929" s="257"/>
      <c r="F1929" s="255"/>
      <c r="G1929" s="255"/>
    </row>
    <row r="1930" spans="1:7" x14ac:dyDescent="0.25">
      <c r="A1930" s="257" t="s">
        <v>1018</v>
      </c>
      <c r="B1930" s="257">
        <v>0</v>
      </c>
      <c r="C1930" s="254"/>
      <c r="D1930" s="257"/>
      <c r="E1930" s="257"/>
      <c r="F1930" s="255"/>
      <c r="G1930" s="255"/>
    </row>
    <row r="1931" spans="1:7" x14ac:dyDescent="0.25">
      <c r="A1931" s="257" t="s">
        <v>177</v>
      </c>
      <c r="B1931" s="257">
        <v>0</v>
      </c>
      <c r="C1931" s="254"/>
      <c r="D1931" s="257"/>
      <c r="E1931" s="257"/>
      <c r="F1931" s="255"/>
      <c r="G1931" s="255"/>
    </row>
    <row r="1932" spans="1:7" x14ac:dyDescent="0.25">
      <c r="A1932" s="257" t="s">
        <v>792</v>
      </c>
      <c r="B1932" s="257"/>
      <c r="C1932" s="254"/>
      <c r="D1932" s="257"/>
      <c r="E1932" s="257"/>
      <c r="F1932" s="255"/>
      <c r="G1932" s="255"/>
    </row>
    <row r="1933" spans="1:7" x14ac:dyDescent="0.25">
      <c r="A1933" s="257" t="s">
        <v>928</v>
      </c>
      <c r="B1933" s="257" t="s">
        <v>929</v>
      </c>
      <c r="C1933" s="254"/>
      <c r="D1933" s="257"/>
      <c r="E1933" s="257"/>
      <c r="F1933" s="255"/>
      <c r="G1933" s="255"/>
    </row>
    <row r="1934" spans="1:7" x14ac:dyDescent="0.25">
      <c r="A1934" s="257" t="s">
        <v>930</v>
      </c>
      <c r="B1934" s="257" t="s">
        <v>931</v>
      </c>
      <c r="C1934" s="254"/>
      <c r="D1934" s="257"/>
      <c r="E1934" s="257"/>
      <c r="F1934" s="255"/>
      <c r="G1934" s="255"/>
    </row>
    <row r="1935" spans="1:7" x14ac:dyDescent="0.25">
      <c r="A1935" s="257" t="s">
        <v>1111</v>
      </c>
      <c r="B1935" s="257">
        <v>10.353935999999999</v>
      </c>
      <c r="C1935" s="254"/>
      <c r="D1935" s="257"/>
      <c r="E1935" s="257"/>
      <c r="F1935" s="255"/>
      <c r="G1935" s="255"/>
    </row>
    <row r="1936" spans="1:7" x14ac:dyDescent="0.25">
      <c r="A1936" s="257" t="s">
        <v>1112</v>
      </c>
      <c r="B1936" s="257">
        <v>2.8875811099999999E-2</v>
      </c>
      <c r="C1936" s="254"/>
      <c r="D1936" s="257"/>
      <c r="E1936" s="257"/>
      <c r="F1936" s="255"/>
      <c r="G1936" s="255"/>
    </row>
    <row r="1937" spans="1:7" x14ac:dyDescent="0.25">
      <c r="A1937" s="257" t="s">
        <v>1113</v>
      </c>
      <c r="B1937" s="257">
        <v>3.4962127199999999</v>
      </c>
      <c r="C1937" s="254"/>
      <c r="D1937" s="257"/>
      <c r="E1937" s="257"/>
      <c r="F1937" s="255"/>
      <c r="G1937" s="255"/>
    </row>
    <row r="1938" spans="1:7" x14ac:dyDescent="0.25">
      <c r="A1938" s="257" t="s">
        <v>1114</v>
      </c>
      <c r="B1938" s="257">
        <v>1.5205679999999999E-2</v>
      </c>
      <c r="C1938" s="254"/>
      <c r="D1938" s="257"/>
      <c r="E1938" s="257"/>
      <c r="F1938" s="255"/>
      <c r="G1938" s="255"/>
    </row>
    <row r="1939" spans="1:7" x14ac:dyDescent="0.25">
      <c r="A1939" s="257" t="s">
        <v>1115</v>
      </c>
      <c r="B1939" s="257">
        <v>0</v>
      </c>
      <c r="C1939" s="254"/>
      <c r="D1939" s="257" t="s">
        <v>2160</v>
      </c>
      <c r="E1939" s="257"/>
      <c r="F1939" s="255"/>
      <c r="G1939" s="255"/>
    </row>
    <row r="1940" spans="1:7" x14ac:dyDescent="0.25">
      <c r="A1940" s="257" t="s">
        <v>1116</v>
      </c>
      <c r="B1940" s="257">
        <v>3.3495406199999999E-3</v>
      </c>
      <c r="C1940" s="254"/>
      <c r="D1940" s="257" t="s">
        <v>928</v>
      </c>
      <c r="E1940" s="257" t="s">
        <v>929</v>
      </c>
      <c r="F1940" s="255"/>
      <c r="G1940" s="255"/>
    </row>
    <row r="1941" spans="1:7" x14ac:dyDescent="0.25">
      <c r="A1941" s="257" t="s">
        <v>26</v>
      </c>
      <c r="B1941" s="257">
        <v>14.781132100000001</v>
      </c>
      <c r="C1941" s="254"/>
      <c r="D1941" s="257" t="s">
        <v>930</v>
      </c>
      <c r="E1941" s="257" t="s">
        <v>931</v>
      </c>
      <c r="F1941" s="255"/>
      <c r="G1941" s="255"/>
    </row>
    <row r="1942" spans="1:7" x14ac:dyDescent="0.25">
      <c r="A1942" s="257" t="s">
        <v>27</v>
      </c>
      <c r="B1942" s="257">
        <v>1.4801682700000001</v>
      </c>
      <c r="C1942" s="254"/>
      <c r="D1942" s="257" t="s">
        <v>600</v>
      </c>
      <c r="E1942" s="257">
        <v>0</v>
      </c>
      <c r="F1942" s="255"/>
      <c r="G1942" s="255"/>
    </row>
    <row r="1943" spans="1:7" x14ac:dyDescent="0.25">
      <c r="A1943" s="257" t="s">
        <v>1117</v>
      </c>
      <c r="B1943" s="257">
        <v>7.3858680000000003</v>
      </c>
      <c r="C1943" s="254"/>
      <c r="D1943" s="257" t="s">
        <v>601</v>
      </c>
      <c r="E1943" s="257">
        <v>0</v>
      </c>
      <c r="F1943" s="255"/>
      <c r="G1943" s="255"/>
    </row>
    <row r="1944" spans="1:7" x14ac:dyDescent="0.25">
      <c r="A1944" s="257" t="s">
        <v>1118</v>
      </c>
      <c r="B1944" s="257">
        <v>0.9248904</v>
      </c>
      <c r="C1944" s="254"/>
      <c r="D1944" s="257" t="s">
        <v>192</v>
      </c>
      <c r="E1944" s="257">
        <v>0</v>
      </c>
      <c r="F1944" s="255"/>
      <c r="G1944" s="255"/>
    </row>
    <row r="1945" spans="1:7" x14ac:dyDescent="0.25">
      <c r="A1945" s="257" t="s">
        <v>464</v>
      </c>
      <c r="B1945" s="257">
        <v>0</v>
      </c>
      <c r="C1945" s="254"/>
      <c r="D1945" s="257" t="s">
        <v>193</v>
      </c>
      <c r="E1945" s="257">
        <v>0</v>
      </c>
      <c r="F1945" s="255"/>
      <c r="G1945" s="255"/>
    </row>
    <row r="1946" spans="1:7" x14ac:dyDescent="0.25">
      <c r="A1946" s="257" t="s">
        <v>465</v>
      </c>
      <c r="B1946" s="257">
        <v>9.9561990000000003E-2</v>
      </c>
      <c r="C1946" s="254"/>
      <c r="D1946" s="257" t="s">
        <v>602</v>
      </c>
      <c r="E1946" s="257">
        <v>0</v>
      </c>
      <c r="F1946" s="255"/>
      <c r="G1946" s="255"/>
    </row>
    <row r="1947" spans="1:7" x14ac:dyDescent="0.25">
      <c r="A1947" s="257" t="s">
        <v>466</v>
      </c>
      <c r="B1947" s="257">
        <v>0</v>
      </c>
      <c r="C1947" s="254"/>
      <c r="D1947" s="257" t="s">
        <v>603</v>
      </c>
      <c r="E1947" s="257">
        <v>0</v>
      </c>
      <c r="F1947" s="255"/>
      <c r="G1947" s="255"/>
    </row>
    <row r="1948" spans="1:7" x14ac:dyDescent="0.25">
      <c r="A1948" s="257" t="s">
        <v>467</v>
      </c>
      <c r="B1948" s="257">
        <v>0</v>
      </c>
      <c r="C1948" s="254"/>
      <c r="D1948" s="257" t="s">
        <v>604</v>
      </c>
      <c r="E1948" s="257">
        <v>0</v>
      </c>
      <c r="F1948" s="255"/>
      <c r="G1948" s="255"/>
    </row>
    <row r="1949" spans="1:7" x14ac:dyDescent="0.25">
      <c r="A1949" s="257" t="s">
        <v>468</v>
      </c>
      <c r="B1949" s="257">
        <v>0</v>
      </c>
      <c r="C1949" s="254"/>
      <c r="D1949" s="257" t="s">
        <v>605</v>
      </c>
      <c r="E1949" s="257">
        <v>0</v>
      </c>
      <c r="F1949" s="255"/>
      <c r="G1949" s="255"/>
    </row>
    <row r="1950" spans="1:7" x14ac:dyDescent="0.25">
      <c r="A1950" s="257" t="s">
        <v>469</v>
      </c>
      <c r="B1950" s="257">
        <v>0</v>
      </c>
      <c r="C1950" s="254"/>
      <c r="D1950" s="257" t="s">
        <v>194</v>
      </c>
      <c r="E1950" s="257">
        <v>0</v>
      </c>
      <c r="F1950" s="255"/>
      <c r="G1950" s="255"/>
    </row>
    <row r="1951" spans="1:7" x14ac:dyDescent="0.25">
      <c r="A1951" s="257" t="s">
        <v>28</v>
      </c>
      <c r="B1951" s="257">
        <v>0</v>
      </c>
      <c r="C1951" s="254"/>
      <c r="D1951" s="257" t="s">
        <v>606</v>
      </c>
      <c r="E1951" s="257">
        <v>0</v>
      </c>
      <c r="F1951" s="255"/>
      <c r="G1951" s="255"/>
    </row>
    <row r="1952" spans="1:7" x14ac:dyDescent="0.25">
      <c r="A1952" s="257" t="s">
        <v>29</v>
      </c>
      <c r="B1952" s="257">
        <v>0</v>
      </c>
      <c r="C1952" s="254"/>
      <c r="D1952" s="257" t="s">
        <v>1166</v>
      </c>
      <c r="E1952" s="257">
        <v>0</v>
      </c>
      <c r="F1952" s="255"/>
      <c r="G1952" s="255"/>
    </row>
    <row r="1953" spans="1:7" x14ac:dyDescent="0.25">
      <c r="A1953" s="257" t="s">
        <v>470</v>
      </c>
      <c r="B1953" s="257">
        <v>0.15818823000000001</v>
      </c>
      <c r="C1953" s="254"/>
      <c r="D1953" s="257" t="s">
        <v>1098</v>
      </c>
      <c r="E1953" s="257">
        <v>0</v>
      </c>
      <c r="F1953" s="255"/>
      <c r="G1953" s="255"/>
    </row>
    <row r="1954" spans="1:7" x14ac:dyDescent="0.25">
      <c r="A1954" s="257" t="s">
        <v>471</v>
      </c>
      <c r="B1954" s="257">
        <v>0</v>
      </c>
      <c r="C1954" s="254"/>
      <c r="D1954" s="257" t="s">
        <v>1167</v>
      </c>
      <c r="E1954" s="257">
        <v>0</v>
      </c>
      <c r="F1954" s="255"/>
      <c r="G1954" s="255"/>
    </row>
    <row r="1955" spans="1:7" x14ac:dyDescent="0.25">
      <c r="A1955" s="257" t="s">
        <v>1209</v>
      </c>
      <c r="B1955" s="257">
        <v>0</v>
      </c>
      <c r="C1955" s="254"/>
      <c r="D1955" s="257" t="s">
        <v>1168</v>
      </c>
      <c r="E1955" s="257">
        <v>0</v>
      </c>
      <c r="F1955" s="255"/>
      <c r="G1955" s="255"/>
    </row>
    <row r="1956" spans="1:7" x14ac:dyDescent="0.25">
      <c r="A1956" s="257" t="s">
        <v>1119</v>
      </c>
      <c r="B1956" s="257">
        <v>0</v>
      </c>
      <c r="C1956" s="254"/>
      <c r="D1956" s="257" t="s">
        <v>195</v>
      </c>
      <c r="E1956" s="257">
        <v>0</v>
      </c>
      <c r="F1956" s="255"/>
      <c r="G1956" s="255"/>
    </row>
    <row r="1957" spans="1:7" x14ac:dyDescent="0.25">
      <c r="A1957" s="257" t="s">
        <v>1210</v>
      </c>
      <c r="B1957" s="257">
        <v>0</v>
      </c>
      <c r="C1957" s="254"/>
      <c r="D1957" s="257" t="s">
        <v>196</v>
      </c>
      <c r="E1957" s="257">
        <v>0</v>
      </c>
      <c r="F1957" s="255"/>
      <c r="G1957" s="255"/>
    </row>
    <row r="1958" spans="1:7" x14ac:dyDescent="0.25">
      <c r="A1958" s="257" t="s">
        <v>1211</v>
      </c>
      <c r="B1958" s="257">
        <v>0</v>
      </c>
      <c r="C1958" s="254"/>
      <c r="D1958" s="257" t="s">
        <v>197</v>
      </c>
      <c r="E1958" s="257">
        <v>0</v>
      </c>
      <c r="F1958" s="255"/>
      <c r="G1958" s="255"/>
    </row>
    <row r="1959" spans="1:7" x14ac:dyDescent="0.25">
      <c r="A1959" s="257" t="s">
        <v>1212</v>
      </c>
      <c r="B1959" s="257">
        <v>0</v>
      </c>
      <c r="C1959" s="254"/>
      <c r="D1959" s="257" t="s">
        <v>198</v>
      </c>
      <c r="E1959" s="257">
        <v>0</v>
      </c>
      <c r="F1959" s="255"/>
      <c r="G1959" s="255"/>
    </row>
    <row r="1960" spans="1:7" x14ac:dyDescent="0.25">
      <c r="A1960" s="257" t="s">
        <v>1120</v>
      </c>
      <c r="B1960" s="257">
        <v>0</v>
      </c>
      <c r="C1960" s="254"/>
      <c r="D1960" s="257" t="s">
        <v>607</v>
      </c>
      <c r="E1960" s="257">
        <v>0</v>
      </c>
      <c r="F1960" s="255"/>
      <c r="G1960" s="255"/>
    </row>
    <row r="1961" spans="1:7" x14ac:dyDescent="0.25">
      <c r="A1961" s="257" t="s">
        <v>1213</v>
      </c>
      <c r="B1961" s="257">
        <v>0</v>
      </c>
      <c r="C1961" s="254"/>
      <c r="D1961" s="257" t="s">
        <v>608</v>
      </c>
      <c r="E1961" s="257">
        <v>0</v>
      </c>
      <c r="F1961" s="255"/>
      <c r="G1961" s="255"/>
    </row>
    <row r="1962" spans="1:7" x14ac:dyDescent="0.25">
      <c r="A1962" s="257" t="s">
        <v>1214</v>
      </c>
      <c r="B1962" s="257">
        <v>0</v>
      </c>
      <c r="C1962" s="254"/>
      <c r="D1962" s="257"/>
      <c r="E1962" s="257"/>
      <c r="F1962" s="255"/>
      <c r="G1962" s="255"/>
    </row>
    <row r="1963" spans="1:7" x14ac:dyDescent="0.25">
      <c r="A1963" s="257" t="s">
        <v>1215</v>
      </c>
      <c r="B1963" s="257">
        <v>0</v>
      </c>
      <c r="C1963" s="254"/>
      <c r="D1963" s="257" t="s">
        <v>2161</v>
      </c>
      <c r="E1963" s="257"/>
      <c r="F1963" s="255"/>
      <c r="G1963" s="255"/>
    </row>
    <row r="1964" spans="1:7" x14ac:dyDescent="0.25">
      <c r="A1964" s="257" t="s">
        <v>1121</v>
      </c>
      <c r="B1964" s="257">
        <v>1.5862228899999999</v>
      </c>
      <c r="C1964" s="254"/>
      <c r="D1964" s="257" t="s">
        <v>928</v>
      </c>
      <c r="E1964" s="257" t="s">
        <v>929</v>
      </c>
      <c r="F1964" s="255"/>
      <c r="G1964" s="255"/>
    </row>
    <row r="1965" spans="1:7" x14ac:dyDescent="0.25">
      <c r="A1965" s="257" t="s">
        <v>1216</v>
      </c>
      <c r="B1965" s="257">
        <v>0</v>
      </c>
      <c r="C1965" s="254"/>
      <c r="D1965" s="257" t="s">
        <v>930</v>
      </c>
      <c r="E1965" s="257" t="s">
        <v>931</v>
      </c>
      <c r="F1965" s="255"/>
      <c r="G1965" s="255"/>
    </row>
    <row r="1966" spans="1:7" x14ac:dyDescent="0.25">
      <c r="A1966" s="257" t="s">
        <v>1217</v>
      </c>
      <c r="B1966" s="257">
        <v>0</v>
      </c>
      <c r="C1966" s="254"/>
      <c r="D1966" s="257" t="s">
        <v>1106</v>
      </c>
      <c r="E1966" s="257">
        <v>0</v>
      </c>
      <c r="F1966" s="255"/>
      <c r="G1966" s="255"/>
    </row>
    <row r="1967" spans="1:7" x14ac:dyDescent="0.25">
      <c r="A1967" s="257" t="s">
        <v>1218</v>
      </c>
      <c r="B1967" s="257">
        <v>0</v>
      </c>
      <c r="C1967" s="254"/>
      <c r="D1967" s="257" t="s">
        <v>200</v>
      </c>
      <c r="E1967" s="257">
        <v>0</v>
      </c>
      <c r="F1967" s="255"/>
      <c r="G1967" s="255"/>
    </row>
    <row r="1968" spans="1:7" x14ac:dyDescent="0.25">
      <c r="A1968" s="257" t="s">
        <v>1122</v>
      </c>
      <c r="B1968" s="257">
        <v>0.33943685400000001</v>
      </c>
      <c r="C1968" s="254"/>
      <c r="D1968" s="257" t="s">
        <v>609</v>
      </c>
      <c r="E1968" s="257">
        <v>0</v>
      </c>
      <c r="F1968" s="255"/>
      <c r="G1968" s="255"/>
    </row>
    <row r="1969" spans="1:7" x14ac:dyDescent="0.25">
      <c r="A1969" s="257" t="s">
        <v>1219</v>
      </c>
      <c r="B1969" s="257">
        <v>0</v>
      </c>
      <c r="C1969" s="254"/>
      <c r="D1969" s="257" t="s">
        <v>1108</v>
      </c>
      <c r="E1969" s="257">
        <v>0</v>
      </c>
      <c r="F1969" s="255"/>
      <c r="G1969" s="255"/>
    </row>
    <row r="1970" spans="1:7" x14ac:dyDescent="0.25">
      <c r="A1970" s="257" t="s">
        <v>1220</v>
      </c>
      <c r="B1970" s="257">
        <v>0</v>
      </c>
      <c r="C1970" s="254"/>
      <c r="D1970" s="257" t="s">
        <v>201</v>
      </c>
      <c r="E1970" s="257">
        <v>0</v>
      </c>
      <c r="F1970" s="255"/>
      <c r="G1970" s="255"/>
    </row>
    <row r="1971" spans="1:7" x14ac:dyDescent="0.25">
      <c r="A1971" s="257" t="s">
        <v>1221</v>
      </c>
      <c r="B1971" s="257">
        <v>0</v>
      </c>
      <c r="C1971" s="254"/>
      <c r="D1971" s="257" t="s">
        <v>610</v>
      </c>
      <c r="E1971" s="257">
        <v>0</v>
      </c>
      <c r="F1971" s="255"/>
      <c r="G1971" s="255"/>
    </row>
    <row r="1972" spans="1:7" x14ac:dyDescent="0.25">
      <c r="A1972" s="257" t="s">
        <v>1123</v>
      </c>
      <c r="B1972" s="257">
        <v>4.5099525900000001</v>
      </c>
      <c r="C1972" s="254"/>
      <c r="D1972" s="257" t="s">
        <v>202</v>
      </c>
      <c r="E1972" s="257">
        <v>0</v>
      </c>
      <c r="F1972" s="255"/>
      <c r="G1972" s="255"/>
    </row>
    <row r="1973" spans="1:7" x14ac:dyDescent="0.25">
      <c r="A1973" s="257" t="s">
        <v>1222</v>
      </c>
      <c r="B1973" s="257">
        <v>0</v>
      </c>
      <c r="C1973" s="254"/>
      <c r="D1973" s="257" t="s">
        <v>203</v>
      </c>
      <c r="E1973" s="257">
        <v>0</v>
      </c>
      <c r="F1973" s="255"/>
      <c r="G1973" s="255"/>
    </row>
    <row r="1974" spans="1:7" x14ac:dyDescent="0.25">
      <c r="A1974" s="257" t="s">
        <v>1223</v>
      </c>
      <c r="B1974" s="257">
        <v>0</v>
      </c>
      <c r="C1974" s="254"/>
      <c r="D1974" s="257" t="s">
        <v>204</v>
      </c>
      <c r="E1974" s="257">
        <v>0</v>
      </c>
      <c r="F1974" s="255"/>
      <c r="G1974" s="255"/>
    </row>
    <row r="1975" spans="1:7" x14ac:dyDescent="0.25">
      <c r="A1975" s="257" t="s">
        <v>1224</v>
      </c>
      <c r="B1975" s="257">
        <v>0</v>
      </c>
      <c r="C1975" s="254"/>
      <c r="D1975" s="257" t="s">
        <v>1169</v>
      </c>
      <c r="E1975" s="257">
        <v>0</v>
      </c>
      <c r="F1975" s="255"/>
      <c r="G1975" s="255"/>
    </row>
    <row r="1976" spans="1:7" x14ac:dyDescent="0.25">
      <c r="A1976" s="257" t="s">
        <v>1124</v>
      </c>
      <c r="B1976" s="257">
        <v>0.71607588099999997</v>
      </c>
      <c r="C1976" s="254"/>
      <c r="D1976" s="257" t="s">
        <v>1109</v>
      </c>
      <c r="E1976" s="257">
        <v>0</v>
      </c>
      <c r="F1976" s="255"/>
      <c r="G1976" s="255"/>
    </row>
    <row r="1977" spans="1:7" x14ac:dyDescent="0.25">
      <c r="A1977" s="257" t="s">
        <v>1225</v>
      </c>
      <c r="B1977" s="257">
        <v>0</v>
      </c>
      <c r="C1977" s="254"/>
      <c r="D1977" s="257" t="s">
        <v>1170</v>
      </c>
      <c r="E1977" s="257">
        <v>0</v>
      </c>
      <c r="F1977" s="255"/>
      <c r="G1977" s="255"/>
    </row>
    <row r="1978" spans="1:7" x14ac:dyDescent="0.25">
      <c r="A1978" s="257" t="s">
        <v>1226</v>
      </c>
      <c r="B1978" s="257">
        <v>0</v>
      </c>
      <c r="C1978" s="254"/>
      <c r="D1978" s="257" t="s">
        <v>1171</v>
      </c>
      <c r="E1978" s="257">
        <v>0</v>
      </c>
      <c r="F1978" s="255"/>
      <c r="G1978" s="255"/>
    </row>
    <row r="1979" spans="1:7" x14ac:dyDescent="0.25">
      <c r="A1979" s="257" t="s">
        <v>1227</v>
      </c>
      <c r="B1979" s="257">
        <v>0</v>
      </c>
      <c r="C1979" s="254"/>
      <c r="D1979" s="257" t="s">
        <v>1172</v>
      </c>
      <c r="E1979" s="257">
        <v>0</v>
      </c>
      <c r="F1979" s="255"/>
      <c r="G1979" s="255"/>
    </row>
    <row r="1980" spans="1:7" x14ac:dyDescent="0.25">
      <c r="A1980" s="257" t="s">
        <v>1228</v>
      </c>
      <c r="B1980" s="257">
        <v>0.83936699199999998</v>
      </c>
      <c r="C1980" s="254"/>
      <c r="D1980" s="257" t="s">
        <v>1110</v>
      </c>
      <c r="E1980" s="257">
        <v>0</v>
      </c>
      <c r="F1980" s="255"/>
      <c r="G1980" s="255"/>
    </row>
    <row r="1981" spans="1:7" x14ac:dyDescent="0.25">
      <c r="A1981" s="257" t="s">
        <v>1229</v>
      </c>
      <c r="B1981" s="257">
        <v>0</v>
      </c>
      <c r="C1981" s="254"/>
      <c r="D1981" s="257" t="s">
        <v>1173</v>
      </c>
      <c r="E1981" s="257">
        <v>0</v>
      </c>
      <c r="F1981" s="255"/>
      <c r="G1981" s="255"/>
    </row>
    <row r="1982" spans="1:7" x14ac:dyDescent="0.25">
      <c r="A1982" s="257" t="s">
        <v>1230</v>
      </c>
      <c r="B1982" s="257">
        <v>1.27045411</v>
      </c>
      <c r="C1982" s="254"/>
      <c r="D1982" s="257" t="s">
        <v>1174</v>
      </c>
      <c r="E1982" s="257">
        <v>0</v>
      </c>
      <c r="F1982" s="255"/>
      <c r="G1982" s="255"/>
    </row>
    <row r="1983" spans="1:7" x14ac:dyDescent="0.25">
      <c r="A1983" s="257" t="s">
        <v>793</v>
      </c>
      <c r="B1983" s="257"/>
      <c r="C1983" s="254"/>
      <c r="D1983" s="257" t="s">
        <v>2162</v>
      </c>
      <c r="E1983" s="257"/>
      <c r="F1983" s="255"/>
      <c r="G1983" s="255"/>
    </row>
    <row r="1984" spans="1:7" x14ac:dyDescent="0.25">
      <c r="A1984" s="257" t="s">
        <v>928</v>
      </c>
      <c r="B1984" s="257" t="s">
        <v>929</v>
      </c>
      <c r="C1984" s="254"/>
      <c r="D1984" s="257" t="s">
        <v>928</v>
      </c>
      <c r="E1984" s="257" t="s">
        <v>929</v>
      </c>
      <c r="F1984" s="255"/>
      <c r="G1984" s="255"/>
    </row>
    <row r="1985" spans="1:7" x14ac:dyDescent="0.25">
      <c r="A1985" s="257" t="s">
        <v>930</v>
      </c>
      <c r="B1985" s="257" t="s">
        <v>931</v>
      </c>
      <c r="C1985" s="254"/>
      <c r="D1985" s="257" t="s">
        <v>930</v>
      </c>
      <c r="E1985" s="257" t="s">
        <v>931</v>
      </c>
      <c r="F1985" s="255"/>
      <c r="G1985" s="255"/>
    </row>
    <row r="1986" spans="1:7" x14ac:dyDescent="0.25">
      <c r="A1986" s="257" t="s">
        <v>1087</v>
      </c>
      <c r="B1986" s="257">
        <v>-0.79532591100000005</v>
      </c>
      <c r="C1986" s="254"/>
      <c r="D1986" s="257" t="s">
        <v>600</v>
      </c>
      <c r="E1986" s="257">
        <v>0</v>
      </c>
      <c r="F1986" s="255"/>
      <c r="G1986" s="255"/>
    </row>
    <row r="1987" spans="1:7" x14ac:dyDescent="0.25">
      <c r="A1987" s="257" t="s">
        <v>1088</v>
      </c>
      <c r="B1987" s="257">
        <v>-0.11881771000000001</v>
      </c>
      <c r="C1987" s="254"/>
      <c r="D1987" s="257" t="s">
        <v>601</v>
      </c>
      <c r="E1987" s="257">
        <v>0</v>
      </c>
      <c r="F1987" s="255"/>
      <c r="G1987" s="255"/>
    </row>
    <row r="1988" spans="1:7" x14ac:dyDescent="0.25">
      <c r="A1988" s="257" t="s">
        <v>1089</v>
      </c>
      <c r="B1988" s="257">
        <v>-0.74281170399999996</v>
      </c>
      <c r="C1988" s="254"/>
      <c r="D1988" s="257" t="s">
        <v>192</v>
      </c>
      <c r="E1988" s="257">
        <v>0</v>
      </c>
      <c r="F1988" s="255"/>
      <c r="G1988" s="255"/>
    </row>
    <row r="1989" spans="1:7" x14ac:dyDescent="0.25">
      <c r="A1989" s="257" t="s">
        <v>1090</v>
      </c>
      <c r="B1989" s="257">
        <v>-3.6945377100000003E-2</v>
      </c>
      <c r="C1989" s="254"/>
      <c r="D1989" s="257" t="s">
        <v>193</v>
      </c>
      <c r="E1989" s="257">
        <v>0</v>
      </c>
      <c r="F1989" s="255"/>
      <c r="G1989" s="255"/>
    </row>
    <row r="1990" spans="1:7" x14ac:dyDescent="0.25">
      <c r="A1990" s="257" t="s">
        <v>1091</v>
      </c>
      <c r="B1990" s="257">
        <v>0</v>
      </c>
      <c r="C1990" s="254"/>
      <c r="D1990" s="257" t="s">
        <v>602</v>
      </c>
      <c r="E1990" s="257">
        <v>0</v>
      </c>
      <c r="F1990" s="255"/>
      <c r="G1990" s="255"/>
    </row>
    <row r="1991" spans="1:7" x14ac:dyDescent="0.25">
      <c r="A1991" s="257" t="s">
        <v>1092</v>
      </c>
      <c r="B1991" s="257">
        <v>0</v>
      </c>
      <c r="C1991" s="254"/>
      <c r="D1991" s="257" t="s">
        <v>603</v>
      </c>
      <c r="E1991" s="257">
        <v>0</v>
      </c>
      <c r="F1991" s="255"/>
      <c r="G1991" s="255"/>
    </row>
    <row r="1992" spans="1:7" x14ac:dyDescent="0.25">
      <c r="A1992" s="257" t="s">
        <v>472</v>
      </c>
      <c r="B1992" s="257">
        <v>0</v>
      </c>
      <c r="C1992" s="254"/>
      <c r="D1992" s="257" t="s">
        <v>604</v>
      </c>
      <c r="E1992" s="257">
        <v>0</v>
      </c>
      <c r="F1992" s="255"/>
      <c r="G1992" s="255"/>
    </row>
    <row r="1993" spans="1:7" x14ac:dyDescent="0.25">
      <c r="A1993" s="257" t="s">
        <v>473</v>
      </c>
      <c r="B1993" s="257">
        <v>-1.25367929</v>
      </c>
      <c r="C1993" s="254"/>
      <c r="D1993" s="257" t="s">
        <v>605</v>
      </c>
      <c r="E1993" s="257">
        <v>0</v>
      </c>
      <c r="F1993" s="255"/>
      <c r="G1993" s="255"/>
    </row>
    <row r="1994" spans="1:7" x14ac:dyDescent="0.25">
      <c r="A1994" s="257" t="s">
        <v>474</v>
      </c>
      <c r="B1994" s="257">
        <v>-7.4613846600000002</v>
      </c>
      <c r="C1994" s="254"/>
      <c r="D1994" s="257" t="s">
        <v>194</v>
      </c>
      <c r="E1994" s="257">
        <v>0</v>
      </c>
      <c r="F1994" s="255"/>
      <c r="G1994" s="255"/>
    </row>
    <row r="1995" spans="1:7" x14ac:dyDescent="0.25">
      <c r="A1995" s="257" t="s">
        <v>475</v>
      </c>
      <c r="B1995" s="257">
        <v>-0.38792645999999997</v>
      </c>
      <c r="C1995" s="254"/>
      <c r="D1995" s="257" t="s">
        <v>606</v>
      </c>
      <c r="E1995" s="257">
        <v>0</v>
      </c>
      <c r="F1995" s="255"/>
      <c r="G1995" s="255"/>
    </row>
    <row r="1996" spans="1:7" x14ac:dyDescent="0.25">
      <c r="A1996" s="257" t="s">
        <v>476</v>
      </c>
      <c r="B1996" s="257">
        <v>0</v>
      </c>
      <c r="C1996" s="254"/>
      <c r="D1996" s="257" t="s">
        <v>1166</v>
      </c>
      <c r="E1996" s="257">
        <v>0</v>
      </c>
      <c r="F1996" s="255"/>
      <c r="G1996" s="255"/>
    </row>
    <row r="1997" spans="1:7" x14ac:dyDescent="0.25">
      <c r="A1997" s="257" t="s">
        <v>477</v>
      </c>
      <c r="B1997" s="257">
        <v>0</v>
      </c>
      <c r="C1997" s="254"/>
      <c r="D1997" s="257" t="s">
        <v>1098</v>
      </c>
      <c r="E1997" s="257">
        <v>0</v>
      </c>
      <c r="F1997" s="255"/>
      <c r="G1997" s="255"/>
    </row>
    <row r="1998" spans="1:7" x14ac:dyDescent="0.25">
      <c r="A1998" s="257" t="s">
        <v>1559</v>
      </c>
      <c r="B1998" s="257">
        <v>-4.6412410000000001E-2</v>
      </c>
      <c r="C1998" s="254"/>
      <c r="D1998" s="257" t="s">
        <v>1167</v>
      </c>
      <c r="E1998" s="257">
        <v>0</v>
      </c>
      <c r="F1998" s="255"/>
      <c r="G1998" s="255"/>
    </row>
    <row r="1999" spans="1:7" x14ac:dyDescent="0.25">
      <c r="A1999" s="257" t="s">
        <v>1100</v>
      </c>
      <c r="B1999" s="257">
        <v>33.801351199999999</v>
      </c>
      <c r="C1999" s="254"/>
      <c r="D1999" s="257" t="s">
        <v>1168</v>
      </c>
      <c r="E1999" s="257">
        <v>0</v>
      </c>
      <c r="F1999" s="255"/>
      <c r="G1999" s="255"/>
    </row>
    <row r="2000" spans="1:7" x14ac:dyDescent="0.25">
      <c r="A2000" s="257" t="s">
        <v>1101</v>
      </c>
      <c r="B2000" s="257">
        <v>6.3034319500000002</v>
      </c>
      <c r="C2000" s="254"/>
      <c r="D2000" s="257" t="s">
        <v>205</v>
      </c>
      <c r="E2000" s="257">
        <v>0</v>
      </c>
      <c r="F2000" s="255"/>
      <c r="G2000" s="255"/>
    </row>
    <row r="2001" spans="1:7" x14ac:dyDescent="0.25">
      <c r="A2001" s="257" t="s">
        <v>1102</v>
      </c>
      <c r="B2001" s="257">
        <v>39.030882099999999</v>
      </c>
      <c r="C2001" s="254"/>
      <c r="D2001" s="257" t="s">
        <v>206</v>
      </c>
      <c r="E2001" s="257">
        <v>0</v>
      </c>
      <c r="F2001" s="255"/>
      <c r="G2001" s="255"/>
    </row>
    <row r="2002" spans="1:7" x14ac:dyDescent="0.25">
      <c r="A2002" s="257" t="s">
        <v>1103</v>
      </c>
      <c r="B2002" s="257">
        <v>1.95810499</v>
      </c>
      <c r="C2002" s="254"/>
      <c r="D2002" s="257" t="s">
        <v>207</v>
      </c>
      <c r="E2002" s="257">
        <v>0</v>
      </c>
      <c r="F2002" s="255"/>
      <c r="G2002" s="255"/>
    </row>
    <row r="2003" spans="1:7" x14ac:dyDescent="0.25">
      <c r="A2003" s="257" t="s">
        <v>1104</v>
      </c>
      <c r="B2003" s="257">
        <v>0</v>
      </c>
      <c r="C2003" s="254"/>
      <c r="D2003" s="257" t="s">
        <v>198</v>
      </c>
      <c r="E2003" s="257">
        <v>0</v>
      </c>
      <c r="F2003" s="255"/>
      <c r="G2003" s="255"/>
    </row>
    <row r="2004" spans="1:7" x14ac:dyDescent="0.25">
      <c r="A2004" s="257" t="s">
        <v>1105</v>
      </c>
      <c r="B2004" s="257">
        <v>0</v>
      </c>
      <c r="C2004" s="254"/>
      <c r="D2004" s="257" t="s">
        <v>607</v>
      </c>
      <c r="E2004" s="257">
        <v>0</v>
      </c>
      <c r="F2004" s="255"/>
      <c r="G2004" s="255"/>
    </row>
    <row r="2005" spans="1:7" x14ac:dyDescent="0.25">
      <c r="A2005" s="257" t="s">
        <v>1560</v>
      </c>
      <c r="B2005" s="257">
        <v>2.4617659600000001</v>
      </c>
      <c r="C2005" s="254"/>
      <c r="D2005" s="257" t="s">
        <v>608</v>
      </c>
      <c r="E2005" s="257">
        <v>0</v>
      </c>
      <c r="F2005" s="255"/>
      <c r="G2005" s="255"/>
    </row>
    <row r="2006" spans="1:7" x14ac:dyDescent="0.25">
      <c r="A2006" s="257" t="s">
        <v>794</v>
      </c>
      <c r="B2006" s="257"/>
      <c r="C2006" s="254"/>
      <c r="D2006" s="257"/>
      <c r="E2006" s="257"/>
      <c r="F2006" s="255"/>
      <c r="G2006" s="255"/>
    </row>
    <row r="2007" spans="1:7" x14ac:dyDescent="0.25">
      <c r="A2007" s="257" t="s">
        <v>928</v>
      </c>
      <c r="B2007" s="257" t="s">
        <v>929</v>
      </c>
      <c r="C2007" s="254"/>
      <c r="D2007" s="257" t="s">
        <v>2163</v>
      </c>
      <c r="E2007" s="257"/>
      <c r="F2007" s="255"/>
      <c r="G2007" s="255"/>
    </row>
    <row r="2008" spans="1:7" x14ac:dyDescent="0.25">
      <c r="A2008" s="257" t="s">
        <v>930</v>
      </c>
      <c r="B2008" s="257" t="s">
        <v>931</v>
      </c>
      <c r="C2008" s="254"/>
      <c r="D2008" s="257" t="s">
        <v>928</v>
      </c>
      <c r="E2008" s="257" t="s">
        <v>929</v>
      </c>
      <c r="F2008" s="255"/>
      <c r="G2008" s="255"/>
    </row>
    <row r="2009" spans="1:7" x14ac:dyDescent="0.25">
      <c r="A2009" s="257" t="s">
        <v>478</v>
      </c>
      <c r="B2009" s="257">
        <v>-10.515086800000001</v>
      </c>
      <c r="C2009" s="254"/>
      <c r="D2009" s="257" t="s">
        <v>930</v>
      </c>
      <c r="E2009" s="257" t="s">
        <v>931</v>
      </c>
      <c r="F2009" s="255"/>
      <c r="G2009" s="255"/>
    </row>
    <row r="2010" spans="1:7" x14ac:dyDescent="0.25">
      <c r="A2010" s="257" t="s">
        <v>932</v>
      </c>
      <c r="B2010" s="257">
        <v>-4.1310869899999998E-2</v>
      </c>
      <c r="C2010" s="254"/>
      <c r="D2010" s="257" t="s">
        <v>1106</v>
      </c>
      <c r="E2010" s="257">
        <v>0</v>
      </c>
      <c r="F2010" s="255"/>
      <c r="G2010" s="255"/>
    </row>
    <row r="2011" spans="1:7" x14ac:dyDescent="0.25">
      <c r="A2011" s="257" t="s">
        <v>184</v>
      </c>
      <c r="B2011" s="257">
        <v>-48.820045999999998</v>
      </c>
      <c r="C2011" s="254"/>
      <c r="D2011" s="257" t="s">
        <v>200</v>
      </c>
      <c r="E2011" s="257">
        <v>0</v>
      </c>
      <c r="F2011" s="255"/>
      <c r="G2011" s="255"/>
    </row>
    <row r="2012" spans="1:7" x14ac:dyDescent="0.25">
      <c r="A2012" s="257" t="s">
        <v>933</v>
      </c>
      <c r="B2012" s="257">
        <v>0</v>
      </c>
      <c r="C2012" s="254"/>
      <c r="D2012" s="257" t="s">
        <v>609</v>
      </c>
      <c r="E2012" s="257">
        <v>0</v>
      </c>
      <c r="F2012" s="255"/>
      <c r="G2012" s="255"/>
    </row>
    <row r="2013" spans="1:7" x14ac:dyDescent="0.25">
      <c r="A2013" s="257" t="s">
        <v>934</v>
      </c>
      <c r="B2013" s="257">
        <v>1.25367929</v>
      </c>
      <c r="C2013" s="254"/>
      <c r="D2013" s="257" t="s">
        <v>1108</v>
      </c>
      <c r="E2013" s="257">
        <v>0</v>
      </c>
      <c r="F2013" s="255"/>
      <c r="G2013" s="255"/>
    </row>
    <row r="2014" spans="1:7" x14ac:dyDescent="0.25">
      <c r="A2014" s="257" t="s">
        <v>935</v>
      </c>
      <c r="B2014" s="257">
        <v>7.4613846600000002</v>
      </c>
      <c r="C2014" s="254"/>
      <c r="D2014" s="257" t="s">
        <v>201</v>
      </c>
      <c r="E2014" s="257">
        <v>0</v>
      </c>
      <c r="F2014" s="255"/>
      <c r="G2014" s="255"/>
    </row>
    <row r="2015" spans="1:7" x14ac:dyDescent="0.25">
      <c r="A2015" s="257" t="s">
        <v>936</v>
      </c>
      <c r="B2015" s="257">
        <v>0.38792645999999997</v>
      </c>
      <c r="C2015" s="254"/>
      <c r="D2015" s="257" t="s">
        <v>610</v>
      </c>
      <c r="E2015" s="257">
        <v>0</v>
      </c>
      <c r="F2015" s="255"/>
      <c r="G2015" s="255"/>
    </row>
    <row r="2016" spans="1:7" x14ac:dyDescent="0.25">
      <c r="A2016" s="257" t="s">
        <v>937</v>
      </c>
      <c r="B2016" s="257">
        <v>0</v>
      </c>
      <c r="C2016" s="254"/>
      <c r="D2016" s="257" t="s">
        <v>208</v>
      </c>
      <c r="E2016" s="257">
        <v>0</v>
      </c>
      <c r="F2016" s="255"/>
      <c r="G2016" s="255"/>
    </row>
    <row r="2017" spans="1:7" x14ac:dyDescent="0.25">
      <c r="A2017" s="257" t="s">
        <v>938</v>
      </c>
      <c r="B2017" s="257">
        <v>0</v>
      </c>
      <c r="C2017" s="254"/>
      <c r="D2017" s="257" t="s">
        <v>209</v>
      </c>
      <c r="E2017" s="257">
        <v>0</v>
      </c>
      <c r="F2017" s="255"/>
      <c r="G2017" s="255"/>
    </row>
    <row r="2018" spans="1:7" x14ac:dyDescent="0.25">
      <c r="A2018" s="257" t="s">
        <v>2</v>
      </c>
      <c r="B2018" s="257">
        <v>35.1708</v>
      </c>
      <c r="C2018" s="254"/>
      <c r="D2018" s="257" t="s">
        <v>210</v>
      </c>
      <c r="E2018" s="257">
        <v>0</v>
      </c>
      <c r="F2018" s="255"/>
      <c r="G2018" s="255"/>
    </row>
    <row r="2019" spans="1:7" x14ac:dyDescent="0.25">
      <c r="A2019" s="257" t="s">
        <v>3</v>
      </c>
      <c r="B2019" s="257">
        <v>4.4042399999999997</v>
      </c>
      <c r="C2019" s="254"/>
      <c r="D2019" s="257" t="s">
        <v>1169</v>
      </c>
      <c r="E2019" s="257">
        <v>0</v>
      </c>
      <c r="F2019" s="255"/>
      <c r="G2019" s="255"/>
    </row>
    <row r="2020" spans="1:7" x14ac:dyDescent="0.25">
      <c r="A2020" s="257" t="s">
        <v>4</v>
      </c>
      <c r="B2020" s="257">
        <v>15.820632</v>
      </c>
      <c r="C2020" s="254"/>
      <c r="D2020" s="257" t="s">
        <v>1109</v>
      </c>
      <c r="E2020" s="257">
        <v>0</v>
      </c>
      <c r="F2020" s="255"/>
      <c r="G2020" s="255"/>
    </row>
    <row r="2021" spans="1:7" x14ac:dyDescent="0.25">
      <c r="A2021" s="257" t="s">
        <v>5</v>
      </c>
      <c r="B2021" s="257">
        <v>0.47045999999999999</v>
      </c>
      <c r="C2021" s="254"/>
      <c r="D2021" s="257" t="s">
        <v>1170</v>
      </c>
      <c r="E2021" s="257">
        <v>0</v>
      </c>
      <c r="F2021" s="255"/>
      <c r="G2021" s="255"/>
    </row>
    <row r="2022" spans="1:7" x14ac:dyDescent="0.25">
      <c r="A2022" s="257" t="s">
        <v>6</v>
      </c>
      <c r="B2022" s="257">
        <v>0</v>
      </c>
      <c r="C2022" s="254"/>
      <c r="D2022" s="257" t="s">
        <v>1171</v>
      </c>
      <c r="E2022" s="257">
        <v>0</v>
      </c>
      <c r="F2022" s="255"/>
      <c r="G2022" s="255"/>
    </row>
    <row r="2023" spans="1:7" x14ac:dyDescent="0.25">
      <c r="A2023" s="257" t="s">
        <v>7</v>
      </c>
      <c r="B2023" s="257">
        <v>0</v>
      </c>
      <c r="C2023" s="254"/>
      <c r="D2023" s="257" t="s">
        <v>1172</v>
      </c>
      <c r="E2023" s="257">
        <v>0</v>
      </c>
      <c r="F2023" s="255"/>
      <c r="G2023" s="255"/>
    </row>
    <row r="2024" spans="1:7" x14ac:dyDescent="0.25">
      <c r="A2024" s="257" t="s">
        <v>480</v>
      </c>
      <c r="B2024" s="257">
        <v>0</v>
      </c>
      <c r="C2024" s="254"/>
      <c r="D2024" s="257" t="s">
        <v>1110</v>
      </c>
      <c r="E2024" s="257">
        <v>0</v>
      </c>
      <c r="F2024" s="255"/>
      <c r="G2024" s="255"/>
    </row>
    <row r="2025" spans="1:7" x14ac:dyDescent="0.25">
      <c r="A2025" s="257" t="s">
        <v>481</v>
      </c>
      <c r="B2025" s="257">
        <v>0.47410471399999998</v>
      </c>
      <c r="C2025" s="254"/>
      <c r="D2025" s="257" t="s">
        <v>1173</v>
      </c>
      <c r="E2025" s="257">
        <v>0</v>
      </c>
      <c r="F2025" s="255"/>
      <c r="G2025" s="255"/>
    </row>
    <row r="2026" spans="1:7" x14ac:dyDescent="0.25">
      <c r="A2026" s="257" t="s">
        <v>482</v>
      </c>
      <c r="B2026" s="257">
        <v>0</v>
      </c>
      <c r="C2026" s="254"/>
      <c r="D2026" s="257" t="s">
        <v>1174</v>
      </c>
      <c r="E2026" s="257">
        <v>0</v>
      </c>
      <c r="F2026" s="255"/>
      <c r="G2026" s="255"/>
    </row>
    <row r="2027" spans="1:7" x14ac:dyDescent="0.25">
      <c r="A2027" s="257" t="s">
        <v>483</v>
      </c>
      <c r="B2027" s="257">
        <v>5.4407830599999998E-2</v>
      </c>
      <c r="C2027" s="254"/>
      <c r="D2027" s="257" t="s">
        <v>2164</v>
      </c>
      <c r="E2027" s="257"/>
      <c r="F2027" s="255"/>
      <c r="G2027" s="255"/>
    </row>
    <row r="2028" spans="1:7" x14ac:dyDescent="0.25">
      <c r="A2028" s="257" t="s">
        <v>484</v>
      </c>
      <c r="B2028" s="257">
        <v>0</v>
      </c>
      <c r="C2028" s="254"/>
      <c r="D2028" s="257" t="s">
        <v>928</v>
      </c>
      <c r="E2028" s="257" t="s">
        <v>929</v>
      </c>
      <c r="F2028" s="255"/>
      <c r="G2028" s="255"/>
    </row>
    <row r="2029" spans="1:7" x14ac:dyDescent="0.25">
      <c r="A2029" s="257" t="s">
        <v>485</v>
      </c>
      <c r="B2029" s="257">
        <v>0</v>
      </c>
      <c r="C2029" s="254"/>
      <c r="D2029" s="257" t="s">
        <v>930</v>
      </c>
      <c r="E2029" s="257" t="s">
        <v>931</v>
      </c>
      <c r="F2029" s="255"/>
      <c r="G2029" s="255"/>
    </row>
    <row r="2030" spans="1:7" x14ac:dyDescent="0.25">
      <c r="A2030" s="257" t="s">
        <v>795</v>
      </c>
      <c r="B2030" s="257"/>
      <c r="C2030" s="254"/>
      <c r="D2030" s="257" t="s">
        <v>600</v>
      </c>
      <c r="E2030" s="257">
        <v>-6.0509691000000003E-3</v>
      </c>
      <c r="F2030" s="255"/>
      <c r="G2030" s="255"/>
    </row>
    <row r="2031" spans="1:7" x14ac:dyDescent="0.25">
      <c r="A2031" s="257" t="s">
        <v>928</v>
      </c>
      <c r="B2031" s="257" t="s">
        <v>929</v>
      </c>
      <c r="C2031" s="254"/>
      <c r="D2031" s="257" t="s">
        <v>601</v>
      </c>
      <c r="E2031" s="257">
        <v>-9.5540976E-2</v>
      </c>
      <c r="F2031" s="255"/>
      <c r="G2031" s="255"/>
    </row>
    <row r="2032" spans="1:7" x14ac:dyDescent="0.25">
      <c r="A2032" s="257" t="s">
        <v>930</v>
      </c>
      <c r="B2032" s="257" t="s">
        <v>931</v>
      </c>
      <c r="C2032" s="254"/>
      <c r="D2032" s="257" t="s">
        <v>192</v>
      </c>
      <c r="E2032" s="257">
        <v>0</v>
      </c>
      <c r="F2032" s="255"/>
      <c r="G2032" s="255"/>
    </row>
    <row r="2033" spans="1:7" x14ac:dyDescent="0.25">
      <c r="A2033" s="257" t="s">
        <v>1125</v>
      </c>
      <c r="B2033" s="257">
        <v>0</v>
      </c>
      <c r="C2033" s="254"/>
      <c r="D2033" s="257" t="s">
        <v>193</v>
      </c>
      <c r="E2033" s="257">
        <v>0</v>
      </c>
      <c r="F2033" s="255"/>
      <c r="G2033" s="255"/>
    </row>
    <row r="2034" spans="1:7" x14ac:dyDescent="0.25">
      <c r="A2034" s="257" t="s">
        <v>1126</v>
      </c>
      <c r="B2034" s="257">
        <v>0</v>
      </c>
      <c r="C2034" s="254"/>
      <c r="D2034" s="257" t="s">
        <v>602</v>
      </c>
      <c r="E2034" s="257">
        <v>0</v>
      </c>
      <c r="F2034" s="255"/>
      <c r="G2034" s="255"/>
    </row>
    <row r="2035" spans="1:7" x14ac:dyDescent="0.25">
      <c r="A2035" s="257" t="s">
        <v>1127</v>
      </c>
      <c r="B2035" s="257">
        <v>0</v>
      </c>
      <c r="C2035" s="254"/>
      <c r="D2035" s="257" t="s">
        <v>603</v>
      </c>
      <c r="E2035" s="257">
        <v>0</v>
      </c>
      <c r="F2035" s="255"/>
      <c r="G2035" s="255"/>
    </row>
    <row r="2036" spans="1:7" x14ac:dyDescent="0.25">
      <c r="A2036" s="257" t="s">
        <v>1128</v>
      </c>
      <c r="B2036" s="257">
        <v>0</v>
      </c>
      <c r="C2036" s="254"/>
      <c r="D2036" s="257" t="s">
        <v>604</v>
      </c>
      <c r="E2036" s="257">
        <v>0</v>
      </c>
      <c r="F2036" s="255"/>
      <c r="G2036" s="255"/>
    </row>
    <row r="2037" spans="1:7" x14ac:dyDescent="0.25">
      <c r="A2037" s="257" t="s">
        <v>1129</v>
      </c>
      <c r="B2037" s="257">
        <v>0</v>
      </c>
      <c r="C2037" s="254"/>
      <c r="D2037" s="257" t="s">
        <v>605</v>
      </c>
      <c r="E2037" s="257">
        <v>0</v>
      </c>
      <c r="F2037" s="255"/>
      <c r="G2037" s="255"/>
    </row>
    <row r="2038" spans="1:7" x14ac:dyDescent="0.25">
      <c r="A2038" s="257" t="s">
        <v>1130</v>
      </c>
      <c r="B2038" s="257">
        <v>0</v>
      </c>
      <c r="C2038" s="254"/>
      <c r="D2038" s="257" t="s">
        <v>194</v>
      </c>
      <c r="E2038" s="257">
        <v>0</v>
      </c>
      <c r="F2038" s="255"/>
      <c r="G2038" s="255"/>
    </row>
    <row r="2039" spans="1:7" x14ac:dyDescent="0.25">
      <c r="A2039" s="257" t="s">
        <v>1131</v>
      </c>
      <c r="B2039" s="257">
        <v>0.79532591100000005</v>
      </c>
      <c r="C2039" s="254"/>
      <c r="D2039" s="257" t="s">
        <v>606</v>
      </c>
      <c r="E2039" s="257">
        <v>0</v>
      </c>
      <c r="F2039" s="255"/>
      <c r="G2039" s="255"/>
    </row>
    <row r="2040" spans="1:7" x14ac:dyDescent="0.25">
      <c r="A2040" s="257" t="s">
        <v>1132</v>
      </c>
      <c r="B2040" s="257">
        <v>0.11881771000000001</v>
      </c>
      <c r="C2040" s="254"/>
      <c r="D2040" s="257" t="s">
        <v>1166</v>
      </c>
      <c r="E2040" s="257">
        <v>0</v>
      </c>
      <c r="F2040" s="255"/>
      <c r="G2040" s="255"/>
    </row>
    <row r="2041" spans="1:7" x14ac:dyDescent="0.25">
      <c r="A2041" s="257" t="s">
        <v>1133</v>
      </c>
      <c r="B2041" s="257">
        <v>0.74281170399999996</v>
      </c>
      <c r="C2041" s="254"/>
      <c r="D2041" s="257" t="s">
        <v>1098</v>
      </c>
      <c r="E2041" s="257">
        <v>0</v>
      </c>
      <c r="F2041" s="255"/>
      <c r="G2041" s="255"/>
    </row>
    <row r="2042" spans="1:7" x14ac:dyDescent="0.25">
      <c r="A2042" s="257" t="s">
        <v>1134</v>
      </c>
      <c r="B2042" s="257">
        <v>3.6945377100000003E-2</v>
      </c>
      <c r="C2042" s="254"/>
      <c r="D2042" s="257" t="s">
        <v>1167</v>
      </c>
      <c r="E2042" s="257">
        <v>0</v>
      </c>
      <c r="F2042" s="255"/>
      <c r="G2042" s="255"/>
    </row>
    <row r="2043" spans="1:7" x14ac:dyDescent="0.25">
      <c r="A2043" s="257" t="s">
        <v>1135</v>
      </c>
      <c r="B2043" s="257">
        <v>0</v>
      </c>
      <c r="C2043" s="254"/>
      <c r="D2043" s="257" t="s">
        <v>1168</v>
      </c>
      <c r="E2043" s="257">
        <v>0</v>
      </c>
      <c r="F2043" s="255"/>
      <c r="G2043" s="255"/>
    </row>
    <row r="2044" spans="1:7" x14ac:dyDescent="0.25">
      <c r="A2044" s="257" t="s">
        <v>1136</v>
      </c>
      <c r="B2044" s="257">
        <v>0</v>
      </c>
      <c r="C2044" s="254"/>
      <c r="D2044" s="257" t="s">
        <v>1181</v>
      </c>
      <c r="E2044" s="257">
        <v>-6.0953270400000002E-2</v>
      </c>
      <c r="F2044" s="255"/>
      <c r="G2044" s="255"/>
    </row>
    <row r="2045" spans="1:7" x14ac:dyDescent="0.25">
      <c r="A2045" s="257" t="s">
        <v>1231</v>
      </c>
      <c r="B2045" s="257">
        <v>4.6412410000000001E-2</v>
      </c>
      <c r="C2045" s="254"/>
      <c r="D2045" s="257" t="s">
        <v>211</v>
      </c>
      <c r="E2045" s="257">
        <v>0</v>
      </c>
      <c r="F2045" s="255"/>
      <c r="G2045" s="255"/>
    </row>
    <row r="2046" spans="1:7" x14ac:dyDescent="0.25">
      <c r="A2046" s="257" t="s">
        <v>796</v>
      </c>
      <c r="B2046" s="257"/>
      <c r="C2046" s="254"/>
      <c r="D2046" s="257" t="s">
        <v>212</v>
      </c>
      <c r="E2046" s="257">
        <v>0</v>
      </c>
      <c r="F2046" s="255"/>
      <c r="G2046" s="255"/>
    </row>
    <row r="2047" spans="1:7" x14ac:dyDescent="0.25">
      <c r="A2047" s="257" t="s">
        <v>928</v>
      </c>
      <c r="B2047" s="257" t="s">
        <v>929</v>
      </c>
      <c r="C2047" s="254"/>
      <c r="D2047" s="257" t="s">
        <v>213</v>
      </c>
      <c r="E2047" s="257">
        <v>0</v>
      </c>
      <c r="F2047" s="255"/>
      <c r="G2047" s="255"/>
    </row>
    <row r="2048" spans="1:7" x14ac:dyDescent="0.25">
      <c r="A2048" s="257" t="s">
        <v>930</v>
      </c>
      <c r="B2048" s="257" t="s">
        <v>931</v>
      </c>
      <c r="C2048" s="254"/>
      <c r="D2048" s="257" t="s">
        <v>198</v>
      </c>
      <c r="E2048" s="257">
        <v>0</v>
      </c>
      <c r="F2048" s="255"/>
      <c r="G2048" s="255"/>
    </row>
    <row r="2049" spans="1:7" x14ac:dyDescent="0.25">
      <c r="A2049" s="257" t="s">
        <v>30</v>
      </c>
      <c r="B2049" s="257">
        <v>22.052188900000001</v>
      </c>
      <c r="C2049" s="254"/>
      <c r="D2049" s="257" t="s">
        <v>607</v>
      </c>
      <c r="E2049" s="257">
        <v>0</v>
      </c>
      <c r="F2049" s="255"/>
      <c r="G2049" s="255"/>
    </row>
    <row r="2050" spans="1:7" x14ac:dyDescent="0.25">
      <c r="A2050" s="257" t="s">
        <v>31</v>
      </c>
      <c r="B2050" s="257">
        <v>6.3267347500000001E-2</v>
      </c>
      <c r="C2050" s="254"/>
      <c r="D2050" s="257" t="s">
        <v>608</v>
      </c>
      <c r="E2050" s="257">
        <v>0</v>
      </c>
      <c r="F2050" s="255"/>
      <c r="G2050" s="255"/>
    </row>
    <row r="2051" spans="1:7" x14ac:dyDescent="0.25">
      <c r="A2051" s="257" t="s">
        <v>32</v>
      </c>
      <c r="B2051" s="257">
        <v>5.7878039699999997</v>
      </c>
      <c r="C2051" s="254"/>
      <c r="D2051" s="257" t="s">
        <v>2165</v>
      </c>
      <c r="E2051" s="257"/>
      <c r="F2051" s="255"/>
      <c r="G2051" s="255"/>
    </row>
    <row r="2052" spans="1:7" x14ac:dyDescent="0.25">
      <c r="A2052" s="257" t="s">
        <v>33</v>
      </c>
      <c r="B2052" s="257">
        <v>1.28617744E-2</v>
      </c>
      <c r="C2052" s="254"/>
      <c r="D2052" s="257" t="s">
        <v>928</v>
      </c>
      <c r="E2052" s="257" t="s">
        <v>929</v>
      </c>
      <c r="F2052" s="255"/>
      <c r="G2052" s="255"/>
    </row>
    <row r="2053" spans="1:7" x14ac:dyDescent="0.25">
      <c r="A2053" s="257" t="s">
        <v>34</v>
      </c>
      <c r="B2053" s="257">
        <v>0</v>
      </c>
      <c r="C2053" s="254"/>
      <c r="D2053" s="257" t="s">
        <v>930</v>
      </c>
      <c r="E2053" s="257" t="s">
        <v>931</v>
      </c>
      <c r="F2053" s="255"/>
      <c r="G2053" s="255"/>
    </row>
    <row r="2054" spans="1:7" x14ac:dyDescent="0.25">
      <c r="A2054" s="257" t="s">
        <v>35</v>
      </c>
      <c r="B2054" s="257">
        <v>0</v>
      </c>
      <c r="C2054" s="254"/>
      <c r="D2054" s="257" t="s">
        <v>1106</v>
      </c>
      <c r="E2054" s="257">
        <v>-1.9358151899999999E-2</v>
      </c>
      <c r="F2054" s="255"/>
      <c r="G2054" s="255"/>
    </row>
    <row r="2055" spans="1:7" x14ac:dyDescent="0.25">
      <c r="A2055" s="257" t="s">
        <v>26</v>
      </c>
      <c r="B2055" s="257">
        <v>36.584991899999999</v>
      </c>
      <c r="C2055" s="254"/>
      <c r="D2055" s="257" t="s">
        <v>200</v>
      </c>
      <c r="E2055" s="257">
        <v>-1.31905236E-2</v>
      </c>
      <c r="F2055" s="255"/>
      <c r="G2055" s="255"/>
    </row>
    <row r="2056" spans="1:7" x14ac:dyDescent="0.25">
      <c r="A2056" s="257" t="s">
        <v>27</v>
      </c>
      <c r="B2056" s="257">
        <v>0.74498840499999996</v>
      </c>
      <c r="C2056" s="254"/>
      <c r="D2056" s="257" t="s">
        <v>609</v>
      </c>
      <c r="E2056" s="257">
        <v>-2.0857199999999999E-2</v>
      </c>
      <c r="F2056" s="255"/>
      <c r="G2056" s="255"/>
    </row>
    <row r="2057" spans="1:7" x14ac:dyDescent="0.25">
      <c r="A2057" s="257" t="s">
        <v>36</v>
      </c>
      <c r="B2057" s="257">
        <v>7.9425602599999996</v>
      </c>
      <c r="C2057" s="254"/>
      <c r="D2057" s="257" t="s">
        <v>1108</v>
      </c>
      <c r="E2057" s="257">
        <v>-1.57017853</v>
      </c>
      <c r="F2057" s="255"/>
      <c r="G2057" s="255"/>
    </row>
    <row r="2058" spans="1:7" x14ac:dyDescent="0.25">
      <c r="A2058" s="257" t="s">
        <v>37</v>
      </c>
      <c r="B2058" s="257">
        <v>0.22167226300000001</v>
      </c>
      <c r="C2058" s="254"/>
      <c r="D2058" s="257" t="s">
        <v>201</v>
      </c>
      <c r="E2058" s="257">
        <v>-0.22167226300000001</v>
      </c>
      <c r="F2058" s="255"/>
      <c r="G2058" s="255"/>
    </row>
    <row r="2059" spans="1:7" x14ac:dyDescent="0.25">
      <c r="A2059" s="257" t="s">
        <v>38</v>
      </c>
      <c r="B2059" s="257">
        <v>0</v>
      </c>
      <c r="C2059" s="254"/>
      <c r="D2059" s="257" t="s">
        <v>610</v>
      </c>
      <c r="E2059" s="257">
        <v>-0.47045999999999999</v>
      </c>
      <c r="F2059" s="255"/>
      <c r="G2059" s="255"/>
    </row>
    <row r="2060" spans="1:7" x14ac:dyDescent="0.25">
      <c r="A2060" s="257" t="s">
        <v>39</v>
      </c>
      <c r="B2060" s="257">
        <v>0</v>
      </c>
      <c r="C2060" s="254"/>
      <c r="D2060" s="257" t="s">
        <v>214</v>
      </c>
      <c r="E2060" s="257">
        <v>0</v>
      </c>
      <c r="F2060" s="255"/>
      <c r="G2060" s="255"/>
    </row>
    <row r="2061" spans="1:7" x14ac:dyDescent="0.25">
      <c r="A2061" s="257" t="s">
        <v>1014</v>
      </c>
      <c r="B2061" s="257">
        <v>0</v>
      </c>
      <c r="C2061" s="254"/>
      <c r="D2061" s="257" t="s">
        <v>215</v>
      </c>
      <c r="E2061" s="257">
        <v>0</v>
      </c>
      <c r="F2061" s="255"/>
      <c r="G2061" s="255"/>
    </row>
    <row r="2062" spans="1:7" x14ac:dyDescent="0.25">
      <c r="A2062" s="257" t="s">
        <v>991</v>
      </c>
      <c r="B2062" s="257">
        <v>4.3164103200000001</v>
      </c>
      <c r="C2062" s="254"/>
      <c r="D2062" s="257" t="s">
        <v>216</v>
      </c>
      <c r="E2062" s="257">
        <v>0</v>
      </c>
      <c r="F2062" s="255"/>
      <c r="G2062" s="255"/>
    </row>
    <row r="2063" spans="1:7" x14ac:dyDescent="0.25">
      <c r="A2063" s="257" t="s">
        <v>1015</v>
      </c>
      <c r="B2063" s="257">
        <v>0</v>
      </c>
      <c r="C2063" s="254"/>
      <c r="D2063" s="257" t="s">
        <v>1169</v>
      </c>
      <c r="E2063" s="257">
        <v>0</v>
      </c>
      <c r="F2063" s="255"/>
      <c r="G2063" s="255"/>
    </row>
    <row r="2064" spans="1:7" x14ac:dyDescent="0.25">
      <c r="A2064" s="257" t="s">
        <v>1016</v>
      </c>
      <c r="B2064" s="257">
        <v>0</v>
      </c>
      <c r="C2064" s="254"/>
      <c r="D2064" s="257" t="s">
        <v>1109</v>
      </c>
      <c r="E2064" s="257">
        <v>-0.181965349</v>
      </c>
      <c r="F2064" s="255"/>
      <c r="G2064" s="255"/>
    </row>
    <row r="2065" spans="1:7" x14ac:dyDescent="0.25">
      <c r="A2065" s="257" t="s">
        <v>41</v>
      </c>
      <c r="B2065" s="257">
        <v>0</v>
      </c>
      <c r="C2065" s="254"/>
      <c r="D2065" s="257" t="s">
        <v>1170</v>
      </c>
      <c r="E2065" s="257">
        <v>0</v>
      </c>
      <c r="F2065" s="255"/>
      <c r="G2065" s="255"/>
    </row>
    <row r="2066" spans="1:7" x14ac:dyDescent="0.25">
      <c r="A2066" s="257" t="s">
        <v>40</v>
      </c>
      <c r="B2066" s="257">
        <v>0</v>
      </c>
      <c r="C2066" s="254"/>
      <c r="D2066" s="257" t="s">
        <v>1171</v>
      </c>
      <c r="E2066" s="257">
        <v>0</v>
      </c>
      <c r="F2066" s="255"/>
      <c r="G2066" s="255"/>
    </row>
    <row r="2067" spans="1:7" x14ac:dyDescent="0.25">
      <c r="A2067" s="257" t="s">
        <v>42</v>
      </c>
      <c r="B2067" s="257">
        <v>0</v>
      </c>
      <c r="C2067" s="254"/>
      <c r="D2067" s="257" t="s">
        <v>1172</v>
      </c>
      <c r="E2067" s="257">
        <v>0</v>
      </c>
      <c r="F2067" s="255"/>
      <c r="G2067" s="255"/>
    </row>
    <row r="2068" spans="1:7" x14ac:dyDescent="0.25">
      <c r="A2068" s="257" t="s">
        <v>43</v>
      </c>
      <c r="B2068" s="257">
        <v>0</v>
      </c>
      <c r="C2068" s="254"/>
      <c r="D2068" s="257" t="s">
        <v>1110</v>
      </c>
      <c r="E2068" s="257">
        <v>-0.26299332800000003</v>
      </c>
      <c r="F2068" s="255"/>
      <c r="G2068" s="255"/>
    </row>
    <row r="2069" spans="1:7" x14ac:dyDescent="0.25">
      <c r="A2069" s="257" t="s">
        <v>1232</v>
      </c>
      <c r="B2069" s="257">
        <v>0.346195847</v>
      </c>
      <c r="C2069" s="254"/>
      <c r="D2069" s="257" t="s">
        <v>1173</v>
      </c>
      <c r="E2069" s="257">
        <v>0</v>
      </c>
      <c r="F2069" s="255"/>
      <c r="G2069" s="255"/>
    </row>
    <row r="2070" spans="1:7" x14ac:dyDescent="0.25">
      <c r="A2070" s="257" t="s">
        <v>797</v>
      </c>
      <c r="B2070" s="257"/>
      <c r="C2070" s="254"/>
      <c r="D2070" s="257" t="s">
        <v>1174</v>
      </c>
      <c r="E2070" s="257">
        <v>0</v>
      </c>
      <c r="F2070" s="255"/>
      <c r="G2070" s="255"/>
    </row>
    <row r="2071" spans="1:7" x14ac:dyDescent="0.25">
      <c r="A2071" s="257" t="s">
        <v>928</v>
      </c>
      <c r="B2071" s="257" t="s">
        <v>929</v>
      </c>
      <c r="C2071" s="254"/>
      <c r="D2071" s="257" t="s">
        <v>1182</v>
      </c>
      <c r="E2071" s="257">
        <v>-0.67658068100000002</v>
      </c>
      <c r="F2071" s="255"/>
      <c r="G2071" s="255"/>
    </row>
    <row r="2072" spans="1:7" x14ac:dyDescent="0.25">
      <c r="A2072" s="257" t="s">
        <v>930</v>
      </c>
      <c r="B2072" s="257" t="s">
        <v>931</v>
      </c>
      <c r="C2072" s="254"/>
      <c r="D2072" s="257" t="s">
        <v>1183</v>
      </c>
      <c r="E2072" s="257">
        <v>0</v>
      </c>
      <c r="F2072" s="255"/>
      <c r="G2072" s="255"/>
    </row>
    <row r="2073" spans="1:7" x14ac:dyDescent="0.25">
      <c r="A2073" s="257" t="s">
        <v>478</v>
      </c>
      <c r="B2073" s="257">
        <v>-14.8011979</v>
      </c>
      <c r="C2073" s="254"/>
      <c r="D2073" s="257" t="s">
        <v>2166</v>
      </c>
      <c r="E2073" s="257"/>
      <c r="F2073" s="255"/>
      <c r="G2073" s="255"/>
    </row>
    <row r="2074" spans="1:7" x14ac:dyDescent="0.25">
      <c r="A2074" s="257" t="s">
        <v>479</v>
      </c>
      <c r="B2074" s="257">
        <v>0</v>
      </c>
      <c r="C2074" s="254"/>
      <c r="D2074" s="257" t="s">
        <v>928</v>
      </c>
      <c r="E2074" s="257" t="s">
        <v>929</v>
      </c>
      <c r="F2074" s="255"/>
      <c r="G2074" s="255"/>
    </row>
    <row r="2075" spans="1:7" x14ac:dyDescent="0.25">
      <c r="A2075" s="257" t="s">
        <v>184</v>
      </c>
      <c r="B2075" s="257">
        <v>-31.2900016</v>
      </c>
      <c r="C2075" s="254"/>
      <c r="D2075" s="257" t="s">
        <v>930</v>
      </c>
      <c r="E2075" s="257" t="s">
        <v>931</v>
      </c>
      <c r="F2075" s="255"/>
      <c r="G2075" s="255"/>
    </row>
    <row r="2076" spans="1:7" x14ac:dyDescent="0.25">
      <c r="A2076" s="257" t="s">
        <v>1142</v>
      </c>
      <c r="B2076" s="257">
        <v>14.3483675</v>
      </c>
      <c r="C2076" s="254"/>
      <c r="D2076" s="257" t="s">
        <v>600</v>
      </c>
      <c r="E2076" s="257">
        <v>-2.81230102E-2</v>
      </c>
      <c r="F2076" s="255"/>
      <c r="G2076" s="255"/>
    </row>
    <row r="2077" spans="1:7" x14ac:dyDescent="0.25">
      <c r="A2077" s="257" t="s">
        <v>1143</v>
      </c>
      <c r="B2077" s="257">
        <v>3.7215446999999999E-2</v>
      </c>
      <c r="C2077" s="254"/>
      <c r="D2077" s="257" t="s">
        <v>601</v>
      </c>
      <c r="E2077" s="257">
        <v>-0.72785051700000003</v>
      </c>
      <c r="F2077" s="255"/>
      <c r="G2077" s="255"/>
    </row>
    <row r="2078" spans="1:7" x14ac:dyDescent="0.25">
      <c r="A2078" s="257" t="s">
        <v>1144</v>
      </c>
      <c r="B2078" s="257">
        <v>3.9648021099999999</v>
      </c>
      <c r="C2078" s="254"/>
      <c r="D2078" s="257" t="s">
        <v>192</v>
      </c>
      <c r="E2078" s="257">
        <v>0</v>
      </c>
      <c r="F2078" s="255"/>
      <c r="G2078" s="255"/>
    </row>
    <row r="2079" spans="1:7" x14ac:dyDescent="0.25">
      <c r="A2079" s="257" t="s">
        <v>1145</v>
      </c>
      <c r="B2079" s="257">
        <v>7.6423219700000001E-3</v>
      </c>
      <c r="C2079" s="254"/>
      <c r="D2079" s="257" t="s">
        <v>193</v>
      </c>
      <c r="E2079" s="257">
        <v>0</v>
      </c>
      <c r="F2079" s="255"/>
      <c r="G2079" s="255"/>
    </row>
    <row r="2080" spans="1:7" x14ac:dyDescent="0.25">
      <c r="A2080" s="257" t="s">
        <v>1146</v>
      </c>
      <c r="B2080" s="257">
        <v>0</v>
      </c>
      <c r="C2080" s="254"/>
      <c r="D2080" s="257" t="s">
        <v>602</v>
      </c>
      <c r="E2080" s="257">
        <v>0</v>
      </c>
      <c r="F2080" s="255"/>
      <c r="G2080" s="255"/>
    </row>
    <row r="2081" spans="1:7" x14ac:dyDescent="0.25">
      <c r="A2081" s="257" t="s">
        <v>1147</v>
      </c>
      <c r="B2081" s="257">
        <v>0</v>
      </c>
      <c r="C2081" s="254"/>
      <c r="D2081" s="257" t="s">
        <v>603</v>
      </c>
      <c r="E2081" s="257">
        <v>0</v>
      </c>
      <c r="F2081" s="255"/>
      <c r="G2081" s="255"/>
    </row>
    <row r="2082" spans="1:7" x14ac:dyDescent="0.25">
      <c r="A2082" s="257" t="s">
        <v>2</v>
      </c>
      <c r="B2082" s="257">
        <v>16.648631999999999</v>
      </c>
      <c r="C2082" s="254"/>
      <c r="D2082" s="257" t="s">
        <v>604</v>
      </c>
      <c r="E2082" s="257">
        <v>0</v>
      </c>
      <c r="F2082" s="255"/>
      <c r="G2082" s="255"/>
    </row>
    <row r="2083" spans="1:7" x14ac:dyDescent="0.25">
      <c r="A2083" s="257" t="s">
        <v>3</v>
      </c>
      <c r="B2083" s="257">
        <v>7.2408E-2</v>
      </c>
      <c r="C2083" s="254"/>
      <c r="D2083" s="257" t="s">
        <v>605</v>
      </c>
      <c r="E2083" s="257">
        <v>0</v>
      </c>
      <c r="F2083" s="255"/>
      <c r="G2083" s="255"/>
    </row>
    <row r="2084" spans="1:7" x14ac:dyDescent="0.25">
      <c r="A2084" s="257" t="s">
        <v>4</v>
      </c>
      <c r="B2084" s="257">
        <v>6.42763464</v>
      </c>
      <c r="C2084" s="254"/>
      <c r="D2084" s="257" t="s">
        <v>194</v>
      </c>
      <c r="E2084" s="257">
        <v>0</v>
      </c>
      <c r="F2084" s="255"/>
      <c r="G2084" s="255"/>
    </row>
    <row r="2085" spans="1:7" x14ac:dyDescent="0.25">
      <c r="A2085" s="257" t="s">
        <v>5</v>
      </c>
      <c r="B2085" s="257">
        <v>2.0857199999999999E-2</v>
      </c>
      <c r="C2085" s="254"/>
      <c r="D2085" s="257" t="s">
        <v>217</v>
      </c>
      <c r="E2085" s="257">
        <v>0</v>
      </c>
      <c r="F2085" s="255"/>
      <c r="G2085" s="255"/>
    </row>
    <row r="2086" spans="1:7" x14ac:dyDescent="0.25">
      <c r="A2086" s="257" t="s">
        <v>6</v>
      </c>
      <c r="B2086" s="257">
        <v>0</v>
      </c>
      <c r="C2086" s="254"/>
      <c r="D2086" s="257" t="s">
        <v>606</v>
      </c>
      <c r="E2086" s="257">
        <v>0</v>
      </c>
      <c r="F2086" s="255"/>
      <c r="G2086" s="255"/>
    </row>
    <row r="2087" spans="1:7" x14ac:dyDescent="0.25">
      <c r="A2087" s="257" t="s">
        <v>7</v>
      </c>
      <c r="B2087" s="257">
        <v>0</v>
      </c>
      <c r="C2087" s="254"/>
      <c r="D2087" s="257" t="s">
        <v>1166</v>
      </c>
      <c r="E2087" s="257">
        <v>0</v>
      </c>
      <c r="F2087" s="255"/>
      <c r="G2087" s="255"/>
    </row>
    <row r="2088" spans="1:7" x14ac:dyDescent="0.25">
      <c r="A2088" s="257" t="s">
        <v>1148</v>
      </c>
      <c r="B2088" s="257">
        <v>0</v>
      </c>
      <c r="C2088" s="254"/>
      <c r="D2088" s="257" t="s">
        <v>1098</v>
      </c>
      <c r="E2088" s="257">
        <v>0</v>
      </c>
      <c r="F2088" s="255"/>
      <c r="G2088" s="255"/>
    </row>
    <row r="2089" spans="1:7" x14ac:dyDescent="0.25">
      <c r="A2089" s="257" t="s">
        <v>1149</v>
      </c>
      <c r="B2089" s="257">
        <v>1.59501934E-2</v>
      </c>
      <c r="C2089" s="254"/>
      <c r="D2089" s="257" t="s">
        <v>1167</v>
      </c>
      <c r="E2089" s="257">
        <v>0</v>
      </c>
      <c r="F2089" s="255"/>
      <c r="G2089" s="255"/>
    </row>
    <row r="2090" spans="1:7" x14ac:dyDescent="0.25">
      <c r="A2090" s="257" t="s">
        <v>1150</v>
      </c>
      <c r="B2090" s="257">
        <v>0</v>
      </c>
      <c r="C2090" s="254"/>
      <c r="D2090" s="257" t="s">
        <v>1168</v>
      </c>
      <c r="E2090" s="257">
        <v>0</v>
      </c>
      <c r="F2090" s="255"/>
      <c r="G2090" s="255"/>
    </row>
    <row r="2091" spans="1:7" x14ac:dyDescent="0.25">
      <c r="A2091" s="257" t="s">
        <v>1151</v>
      </c>
      <c r="B2091" s="257">
        <v>3.4458523999999998E-3</v>
      </c>
      <c r="C2091" s="254"/>
      <c r="D2091" s="257" t="s">
        <v>1181</v>
      </c>
      <c r="E2091" s="257">
        <v>-2.9536558099999999</v>
      </c>
      <c r="F2091" s="255"/>
      <c r="G2091" s="255"/>
    </row>
    <row r="2092" spans="1:7" x14ac:dyDescent="0.25">
      <c r="A2092" s="257" t="s">
        <v>1152</v>
      </c>
      <c r="B2092" s="257">
        <v>0</v>
      </c>
      <c r="C2092" s="254"/>
      <c r="D2092" s="257" t="s">
        <v>218</v>
      </c>
      <c r="E2092" s="257">
        <v>0</v>
      </c>
      <c r="F2092" s="255"/>
      <c r="G2092" s="255"/>
    </row>
    <row r="2093" spans="1:7" x14ac:dyDescent="0.25">
      <c r="A2093" s="257" t="s">
        <v>1153</v>
      </c>
      <c r="B2093" s="257">
        <v>0</v>
      </c>
      <c r="C2093" s="254"/>
      <c r="D2093" s="257" t="s">
        <v>219</v>
      </c>
      <c r="E2093" s="257">
        <v>0</v>
      </c>
      <c r="F2093" s="255"/>
      <c r="G2093" s="255"/>
    </row>
    <row r="2094" spans="1:7" x14ac:dyDescent="0.25">
      <c r="A2094" s="257" t="s">
        <v>798</v>
      </c>
      <c r="B2094" s="257"/>
      <c r="C2094" s="254"/>
      <c r="D2094" s="257" t="s">
        <v>220</v>
      </c>
      <c r="E2094" s="257">
        <v>0</v>
      </c>
      <c r="F2094" s="255"/>
      <c r="G2094" s="255"/>
    </row>
    <row r="2095" spans="1:7" x14ac:dyDescent="0.25">
      <c r="A2095" s="257" t="s">
        <v>928</v>
      </c>
      <c r="B2095" s="257" t="s">
        <v>929</v>
      </c>
      <c r="C2095" s="254"/>
      <c r="D2095" s="257" t="s">
        <v>198</v>
      </c>
      <c r="E2095" s="257">
        <v>0</v>
      </c>
      <c r="F2095" s="255"/>
      <c r="G2095" s="255"/>
    </row>
    <row r="2096" spans="1:7" x14ac:dyDescent="0.25">
      <c r="A2096" s="257" t="s">
        <v>930</v>
      </c>
      <c r="B2096" s="257" t="s">
        <v>931</v>
      </c>
      <c r="C2096" s="254"/>
      <c r="D2096" s="257" t="s">
        <v>607</v>
      </c>
      <c r="E2096" s="257">
        <v>0</v>
      </c>
      <c r="F2096" s="255"/>
      <c r="G2096" s="255"/>
    </row>
    <row r="2097" spans="1:7" x14ac:dyDescent="0.25">
      <c r="A2097" s="257" t="s">
        <v>470</v>
      </c>
      <c r="B2097" s="257">
        <v>1.17176467</v>
      </c>
      <c r="C2097" s="254"/>
      <c r="D2097" s="257" t="s">
        <v>608</v>
      </c>
      <c r="E2097" s="257">
        <v>0</v>
      </c>
      <c r="F2097" s="255"/>
      <c r="G2097" s="255"/>
    </row>
    <row r="2098" spans="1:7" x14ac:dyDescent="0.25">
      <c r="A2098" s="257" t="s">
        <v>471</v>
      </c>
      <c r="B2098" s="257">
        <v>0</v>
      </c>
      <c r="C2098" s="254"/>
      <c r="D2098" s="257"/>
      <c r="E2098" s="257"/>
      <c r="F2098" s="255"/>
      <c r="G2098" s="255"/>
    </row>
    <row r="2099" spans="1:7" x14ac:dyDescent="0.25">
      <c r="A2099" s="257" t="s">
        <v>486</v>
      </c>
      <c r="B2099" s="257">
        <v>1.5670525599999999E-2</v>
      </c>
      <c r="C2099" s="254"/>
      <c r="D2099" s="257"/>
      <c r="E2099" s="257"/>
      <c r="F2099" s="255"/>
      <c r="G2099" s="255"/>
    </row>
    <row r="2100" spans="1:7" x14ac:dyDescent="0.25">
      <c r="A2100" s="257" t="s">
        <v>487</v>
      </c>
      <c r="B2100" s="257">
        <v>0</v>
      </c>
      <c r="C2100" s="254"/>
      <c r="D2100" s="257"/>
      <c r="E2100" s="257"/>
      <c r="F2100" s="255"/>
      <c r="G2100" s="255"/>
    </row>
    <row r="2101" spans="1:7" x14ac:dyDescent="0.25">
      <c r="A2101" s="257" t="s">
        <v>488</v>
      </c>
      <c r="B2101" s="257">
        <v>0</v>
      </c>
      <c r="C2101" s="254"/>
      <c r="D2101" s="257"/>
      <c r="E2101" s="257"/>
      <c r="F2101" s="255"/>
      <c r="G2101" s="255"/>
    </row>
    <row r="2102" spans="1:7" x14ac:dyDescent="0.25">
      <c r="A2102" s="257" t="s">
        <v>489</v>
      </c>
      <c r="B2102" s="257">
        <v>0</v>
      </c>
      <c r="C2102" s="254"/>
      <c r="D2102" s="257"/>
      <c r="E2102" s="257"/>
      <c r="F2102" s="255"/>
      <c r="G2102" s="255"/>
    </row>
    <row r="2103" spans="1:7" x14ac:dyDescent="0.25">
      <c r="A2103" s="257" t="s">
        <v>799</v>
      </c>
      <c r="B2103" s="257"/>
      <c r="C2103" s="254"/>
      <c r="D2103" s="257"/>
      <c r="E2103" s="257"/>
      <c r="F2103" s="255"/>
      <c r="G2103" s="255"/>
    </row>
    <row r="2104" spans="1:7" x14ac:dyDescent="0.25">
      <c r="A2104" s="257" t="s">
        <v>928</v>
      </c>
      <c r="B2104" s="257" t="s">
        <v>929</v>
      </c>
      <c r="C2104" s="254"/>
      <c r="D2104" s="257"/>
      <c r="E2104" s="257"/>
      <c r="F2104" s="255"/>
      <c r="G2104" s="255"/>
    </row>
    <row r="2105" spans="1:7" x14ac:dyDescent="0.25">
      <c r="A2105" s="257" t="s">
        <v>930</v>
      </c>
      <c r="B2105" s="257" t="s">
        <v>931</v>
      </c>
      <c r="C2105" s="254"/>
      <c r="D2105" s="257"/>
      <c r="E2105" s="257"/>
      <c r="F2105" s="255"/>
      <c r="G2105" s="255"/>
    </row>
    <row r="2106" spans="1:7" x14ac:dyDescent="0.25">
      <c r="A2106" s="257" t="s">
        <v>111</v>
      </c>
      <c r="B2106" s="257">
        <v>0</v>
      </c>
      <c r="C2106" s="254"/>
      <c r="D2106" s="257"/>
      <c r="E2106" s="257"/>
      <c r="F2106" s="255"/>
      <c r="G2106" s="255"/>
    </row>
    <row r="2107" spans="1:7" x14ac:dyDescent="0.25">
      <c r="A2107" s="257" t="s">
        <v>184</v>
      </c>
      <c r="B2107" s="257">
        <v>0</v>
      </c>
      <c r="C2107" s="254"/>
      <c r="D2107" s="257" t="s">
        <v>2167</v>
      </c>
      <c r="E2107" s="257"/>
      <c r="F2107" s="255"/>
      <c r="G2107" s="255"/>
    </row>
    <row r="2108" spans="1:7" x14ac:dyDescent="0.25">
      <c r="A2108" s="257" t="s">
        <v>185</v>
      </c>
      <c r="B2108" s="257">
        <v>0</v>
      </c>
      <c r="C2108" s="254"/>
      <c r="D2108" s="257" t="s">
        <v>928</v>
      </c>
      <c r="E2108" s="257" t="s">
        <v>929</v>
      </c>
      <c r="F2108" s="255"/>
      <c r="G2108" s="255"/>
    </row>
    <row r="2109" spans="1:7" x14ac:dyDescent="0.25">
      <c r="A2109" s="257" t="s">
        <v>186</v>
      </c>
      <c r="B2109" s="257">
        <v>0</v>
      </c>
      <c r="C2109" s="254"/>
      <c r="D2109" s="257" t="s">
        <v>930</v>
      </c>
      <c r="E2109" s="257" t="s">
        <v>931</v>
      </c>
      <c r="F2109" s="255"/>
      <c r="G2109" s="255"/>
    </row>
    <row r="2110" spans="1:7" x14ac:dyDescent="0.25">
      <c r="A2110" s="257" t="s">
        <v>187</v>
      </c>
      <c r="B2110" s="257">
        <v>0</v>
      </c>
      <c r="C2110" s="254"/>
      <c r="D2110" s="257" t="s">
        <v>1106</v>
      </c>
      <c r="E2110" s="257">
        <v>-0.110044453</v>
      </c>
      <c r="F2110" s="255"/>
      <c r="G2110" s="255"/>
    </row>
    <row r="2111" spans="1:7" x14ac:dyDescent="0.25">
      <c r="A2111" s="257" t="s">
        <v>1019</v>
      </c>
      <c r="B2111" s="257">
        <v>0</v>
      </c>
      <c r="C2111" s="254"/>
      <c r="D2111" s="257" t="s">
        <v>200</v>
      </c>
      <c r="E2111" s="257">
        <v>-7.5346025600000005E-2</v>
      </c>
      <c r="F2111" s="255"/>
      <c r="G2111" s="255"/>
    </row>
    <row r="2112" spans="1:7" x14ac:dyDescent="0.25">
      <c r="A2112" s="257" t="s">
        <v>1020</v>
      </c>
      <c r="B2112" s="257">
        <v>0</v>
      </c>
      <c r="C2112" s="254"/>
      <c r="D2112" s="257" t="s">
        <v>1137</v>
      </c>
      <c r="E2112" s="257">
        <v>-3.8932000500000001E-2</v>
      </c>
      <c r="F2112" s="255"/>
      <c r="G2112" s="255"/>
    </row>
    <row r="2113" spans="1:7" x14ac:dyDescent="0.25">
      <c r="A2113" s="257" t="s">
        <v>177</v>
      </c>
      <c r="B2113" s="257">
        <v>0</v>
      </c>
      <c r="C2113" s="254"/>
      <c r="D2113" s="257" t="s">
        <v>609</v>
      </c>
      <c r="E2113" s="257">
        <v>-8.3159999999999998E-2</v>
      </c>
      <c r="F2113" s="255"/>
      <c r="G2113" s="255"/>
    </row>
    <row r="2114" spans="1:7" x14ac:dyDescent="0.25">
      <c r="A2114" s="257" t="s">
        <v>800</v>
      </c>
      <c r="B2114" s="257"/>
      <c r="C2114" s="254"/>
      <c r="D2114" s="257" t="s">
        <v>1138</v>
      </c>
      <c r="E2114" s="257">
        <v>-1.7463599999999999E-2</v>
      </c>
      <c r="F2114" s="255"/>
      <c r="G2114" s="255"/>
    </row>
    <row r="2115" spans="1:7" x14ac:dyDescent="0.25">
      <c r="A2115" s="257" t="s">
        <v>928</v>
      </c>
      <c r="B2115" s="257" t="s">
        <v>929</v>
      </c>
      <c r="C2115" s="254"/>
      <c r="D2115" s="257" t="s">
        <v>1108</v>
      </c>
      <c r="E2115" s="257">
        <v>-5.0558459999999998</v>
      </c>
      <c r="F2115" s="255"/>
      <c r="G2115" s="255"/>
    </row>
    <row r="2116" spans="1:7" x14ac:dyDescent="0.25">
      <c r="A2116" s="257" t="s">
        <v>930</v>
      </c>
      <c r="B2116" s="257" t="s">
        <v>931</v>
      </c>
      <c r="C2116" s="254"/>
      <c r="D2116" s="257" t="s">
        <v>201</v>
      </c>
      <c r="E2116" s="257">
        <v>-0.74498840499999996</v>
      </c>
      <c r="F2116" s="255"/>
      <c r="G2116" s="255"/>
    </row>
    <row r="2117" spans="1:7" x14ac:dyDescent="0.25">
      <c r="A2117" s="257" t="s">
        <v>1154</v>
      </c>
      <c r="B2117" s="257">
        <v>0</v>
      </c>
      <c r="C2117" s="254"/>
      <c r="D2117" s="257" t="s">
        <v>221</v>
      </c>
      <c r="E2117" s="257">
        <v>-1.21817522</v>
      </c>
      <c r="F2117" s="255"/>
      <c r="G2117" s="255"/>
    </row>
    <row r="2118" spans="1:7" x14ac:dyDescent="0.25">
      <c r="A2118" s="257" t="s">
        <v>1155</v>
      </c>
      <c r="B2118" s="257">
        <v>-1.59501934E-2</v>
      </c>
      <c r="C2118" s="254"/>
      <c r="D2118" s="257" t="s">
        <v>610</v>
      </c>
      <c r="E2118" s="257">
        <v>-4.4042399999999997</v>
      </c>
      <c r="F2118" s="255"/>
      <c r="G2118" s="255"/>
    </row>
    <row r="2119" spans="1:7" x14ac:dyDescent="0.25">
      <c r="A2119" s="257" t="s">
        <v>1156</v>
      </c>
      <c r="B2119" s="257">
        <v>0</v>
      </c>
      <c r="C2119" s="254"/>
      <c r="D2119" s="257" t="s">
        <v>1139</v>
      </c>
      <c r="E2119" s="257">
        <v>-0.9248904</v>
      </c>
      <c r="F2119" s="255"/>
      <c r="G2119" s="255"/>
    </row>
    <row r="2120" spans="1:7" x14ac:dyDescent="0.25">
      <c r="A2120" s="257" t="s">
        <v>1157</v>
      </c>
      <c r="B2120" s="257">
        <v>-3.4458523999999998E-3</v>
      </c>
      <c r="C2120" s="254"/>
      <c r="D2120" s="257" t="s">
        <v>222</v>
      </c>
      <c r="E2120" s="257">
        <v>0</v>
      </c>
      <c r="F2120" s="255"/>
      <c r="G2120" s="255"/>
    </row>
    <row r="2121" spans="1:7" x14ac:dyDescent="0.25">
      <c r="A2121" s="257" t="s">
        <v>1158</v>
      </c>
      <c r="B2121" s="257">
        <v>0</v>
      </c>
      <c r="C2121" s="254"/>
      <c r="D2121" s="257" t="s">
        <v>223</v>
      </c>
      <c r="E2121" s="257">
        <v>0</v>
      </c>
      <c r="F2121" s="255"/>
      <c r="G2121" s="255"/>
    </row>
    <row r="2122" spans="1:7" x14ac:dyDescent="0.25">
      <c r="A2122" s="257" t="s">
        <v>1159</v>
      </c>
      <c r="B2122" s="257">
        <v>0</v>
      </c>
      <c r="C2122" s="254"/>
      <c r="D2122" s="257" t="s">
        <v>224</v>
      </c>
      <c r="E2122" s="257">
        <v>0</v>
      </c>
      <c r="F2122" s="255"/>
      <c r="G2122" s="255"/>
    </row>
    <row r="2123" spans="1:7" x14ac:dyDescent="0.25">
      <c r="A2123" s="257" t="s">
        <v>1160</v>
      </c>
      <c r="B2123" s="257">
        <v>0</v>
      </c>
      <c r="C2123" s="254"/>
      <c r="D2123" s="257" t="s">
        <v>1169</v>
      </c>
      <c r="E2123" s="257">
        <v>0</v>
      </c>
      <c r="F2123" s="255"/>
      <c r="G2123" s="255"/>
    </row>
    <row r="2124" spans="1:7" x14ac:dyDescent="0.25">
      <c r="A2124" s="257" t="s">
        <v>1161</v>
      </c>
      <c r="B2124" s="257">
        <v>-3.3495406199999999E-3</v>
      </c>
      <c r="C2124" s="254"/>
      <c r="D2124" s="257" t="s">
        <v>1109</v>
      </c>
      <c r="E2124" s="257">
        <v>-1.7642043199999999</v>
      </c>
      <c r="F2124" s="255"/>
      <c r="G2124" s="255"/>
    </row>
    <row r="2125" spans="1:7" x14ac:dyDescent="0.25">
      <c r="A2125" s="257" t="s">
        <v>490</v>
      </c>
      <c r="B2125" s="257">
        <v>0</v>
      </c>
      <c r="C2125" s="254"/>
      <c r="D2125" s="257" t="s">
        <v>1170</v>
      </c>
      <c r="E2125" s="257">
        <v>0</v>
      </c>
      <c r="F2125" s="255"/>
      <c r="G2125" s="255"/>
    </row>
    <row r="2126" spans="1:7" x14ac:dyDescent="0.25">
      <c r="A2126" s="257" t="s">
        <v>491</v>
      </c>
      <c r="B2126" s="257">
        <v>-0.47410471399999998</v>
      </c>
      <c r="C2126" s="254"/>
      <c r="D2126" s="257" t="s">
        <v>1171</v>
      </c>
      <c r="E2126" s="257">
        <v>0</v>
      </c>
      <c r="F2126" s="255"/>
      <c r="G2126" s="255"/>
    </row>
    <row r="2127" spans="1:7" x14ac:dyDescent="0.25">
      <c r="A2127" s="257" t="s">
        <v>492</v>
      </c>
      <c r="B2127" s="257">
        <v>0</v>
      </c>
      <c r="C2127" s="254"/>
      <c r="D2127" s="257" t="s">
        <v>1188</v>
      </c>
      <c r="E2127" s="257">
        <v>0</v>
      </c>
      <c r="F2127" s="255"/>
      <c r="G2127" s="255"/>
    </row>
    <row r="2128" spans="1:7" x14ac:dyDescent="0.25">
      <c r="A2128" s="257" t="s">
        <v>493</v>
      </c>
      <c r="B2128" s="257">
        <v>-5.4407830599999998E-2</v>
      </c>
      <c r="C2128" s="254"/>
      <c r="D2128" s="257" t="s">
        <v>1140</v>
      </c>
      <c r="E2128" s="257">
        <v>-0.370482908</v>
      </c>
      <c r="F2128" s="255"/>
      <c r="G2128" s="255"/>
    </row>
    <row r="2129" spans="1:7" x14ac:dyDescent="0.25">
      <c r="A2129" s="257" t="s">
        <v>494</v>
      </c>
      <c r="B2129" s="257">
        <v>0</v>
      </c>
      <c r="C2129" s="254"/>
      <c r="D2129" s="257" t="s">
        <v>1189</v>
      </c>
      <c r="E2129" s="257">
        <v>0</v>
      </c>
      <c r="F2129" s="255"/>
      <c r="G2129" s="255"/>
    </row>
    <row r="2130" spans="1:7" x14ac:dyDescent="0.25">
      <c r="A2130" s="257" t="s">
        <v>495</v>
      </c>
      <c r="B2130" s="257">
        <v>0</v>
      </c>
      <c r="C2130" s="254"/>
      <c r="D2130" s="257" t="s">
        <v>1190</v>
      </c>
      <c r="E2130" s="257">
        <v>0</v>
      </c>
      <c r="F2130" s="255"/>
      <c r="G2130" s="255"/>
    </row>
    <row r="2131" spans="1:7" x14ac:dyDescent="0.25">
      <c r="A2131" s="257" t="s">
        <v>496</v>
      </c>
      <c r="B2131" s="257">
        <v>0</v>
      </c>
      <c r="C2131" s="254"/>
      <c r="D2131" s="257" t="s">
        <v>1172</v>
      </c>
      <c r="E2131" s="257">
        <v>0</v>
      </c>
      <c r="F2131" s="255"/>
      <c r="G2131" s="255"/>
    </row>
    <row r="2132" spans="1:7" x14ac:dyDescent="0.25">
      <c r="A2132" s="257" t="s">
        <v>497</v>
      </c>
      <c r="B2132" s="257">
        <v>-9.9561990000000003E-2</v>
      </c>
      <c r="C2132" s="254"/>
      <c r="D2132" s="257" t="s">
        <v>1110</v>
      </c>
      <c r="E2132" s="257">
        <v>-3.9964030099999999</v>
      </c>
      <c r="F2132" s="255"/>
      <c r="G2132" s="255"/>
    </row>
    <row r="2133" spans="1:7" x14ac:dyDescent="0.25">
      <c r="A2133" s="257" t="s">
        <v>498</v>
      </c>
      <c r="B2133" s="257">
        <v>0</v>
      </c>
      <c r="C2133" s="254"/>
      <c r="D2133" s="257" t="s">
        <v>1173</v>
      </c>
      <c r="E2133" s="257">
        <v>0</v>
      </c>
      <c r="F2133" s="255"/>
      <c r="G2133" s="255"/>
    </row>
    <row r="2134" spans="1:7" x14ac:dyDescent="0.25">
      <c r="A2134" s="257" t="s">
        <v>499</v>
      </c>
      <c r="B2134" s="257">
        <v>0</v>
      </c>
      <c r="C2134" s="254"/>
      <c r="D2134" s="257" t="s">
        <v>1174</v>
      </c>
      <c r="E2134" s="257">
        <v>0</v>
      </c>
      <c r="F2134" s="255"/>
      <c r="G2134" s="255"/>
    </row>
    <row r="2135" spans="1:7" x14ac:dyDescent="0.25">
      <c r="A2135" s="257" t="s">
        <v>500</v>
      </c>
      <c r="B2135" s="257">
        <v>0</v>
      </c>
      <c r="C2135" s="254"/>
      <c r="D2135" s="257" t="s">
        <v>1191</v>
      </c>
      <c r="E2135" s="257">
        <v>0</v>
      </c>
      <c r="F2135" s="255"/>
      <c r="G2135" s="255"/>
    </row>
    <row r="2136" spans="1:7" x14ac:dyDescent="0.25">
      <c r="A2136" s="257" t="s">
        <v>501</v>
      </c>
      <c r="B2136" s="257">
        <v>0</v>
      </c>
      <c r="C2136" s="254"/>
      <c r="D2136" s="257" t="s">
        <v>1141</v>
      </c>
      <c r="E2136" s="257">
        <v>-0.83924463199999999</v>
      </c>
      <c r="F2136" s="255"/>
      <c r="G2136" s="255"/>
    </row>
    <row r="2137" spans="1:7" x14ac:dyDescent="0.25">
      <c r="A2137" s="257" t="s">
        <v>502</v>
      </c>
      <c r="B2137" s="257">
        <v>0</v>
      </c>
      <c r="C2137" s="254"/>
      <c r="D2137" s="257" t="s">
        <v>1192</v>
      </c>
      <c r="E2137" s="257">
        <v>0</v>
      </c>
      <c r="F2137" s="255"/>
      <c r="G2137" s="255"/>
    </row>
    <row r="2138" spans="1:7" x14ac:dyDescent="0.25">
      <c r="A2138" s="257" t="s">
        <v>503</v>
      </c>
      <c r="B2138" s="257">
        <v>0</v>
      </c>
      <c r="C2138" s="254"/>
      <c r="D2138" s="257" t="s">
        <v>1193</v>
      </c>
      <c r="E2138" s="257">
        <v>0</v>
      </c>
      <c r="F2138" s="255"/>
      <c r="G2138" s="255"/>
    </row>
    <row r="2139" spans="1:7" x14ac:dyDescent="0.25">
      <c r="A2139" s="257" t="s">
        <v>94</v>
      </c>
      <c r="B2139" s="257">
        <v>0</v>
      </c>
      <c r="C2139" s="254"/>
      <c r="D2139" s="257" t="s">
        <v>1182</v>
      </c>
      <c r="E2139" s="257">
        <v>-6.6029086299999999</v>
      </c>
      <c r="F2139" s="255"/>
      <c r="G2139" s="255"/>
    </row>
    <row r="2140" spans="1:7" x14ac:dyDescent="0.25">
      <c r="A2140" s="257" t="s">
        <v>95</v>
      </c>
      <c r="B2140" s="257">
        <v>0</v>
      </c>
      <c r="C2140" s="254"/>
      <c r="D2140" s="257" t="s">
        <v>1194</v>
      </c>
      <c r="E2140" s="257">
        <v>-1.3866108100000001</v>
      </c>
      <c r="F2140" s="255"/>
      <c r="G2140" s="255"/>
    </row>
    <row r="2141" spans="1:7" x14ac:dyDescent="0.25">
      <c r="A2141" s="257" t="s">
        <v>504</v>
      </c>
      <c r="B2141" s="257">
        <v>0</v>
      </c>
      <c r="C2141" s="254"/>
      <c r="D2141" s="257" t="s">
        <v>1183</v>
      </c>
      <c r="E2141" s="257">
        <v>1.9257500000000001</v>
      </c>
      <c r="F2141" s="255"/>
      <c r="G2141" s="255"/>
    </row>
    <row r="2142" spans="1:7" x14ac:dyDescent="0.25">
      <c r="A2142" s="257" t="s">
        <v>505</v>
      </c>
      <c r="B2142" s="257">
        <v>0</v>
      </c>
      <c r="C2142" s="254"/>
      <c r="D2142" s="257" t="s">
        <v>2168</v>
      </c>
      <c r="E2142" s="257"/>
      <c r="F2142" s="255"/>
      <c r="G2142" s="255"/>
    </row>
    <row r="2143" spans="1:7" x14ac:dyDescent="0.25">
      <c r="A2143" s="257" t="s">
        <v>506</v>
      </c>
      <c r="B2143" s="257">
        <v>-6.4881311499999997E-3</v>
      </c>
      <c r="C2143" s="254"/>
      <c r="D2143" s="257" t="s">
        <v>928</v>
      </c>
      <c r="E2143" s="257" t="s">
        <v>929</v>
      </c>
      <c r="F2143" s="255"/>
      <c r="G2143" s="255"/>
    </row>
    <row r="2144" spans="1:7" x14ac:dyDescent="0.25">
      <c r="A2144" s="257" t="s">
        <v>507</v>
      </c>
      <c r="B2144" s="257">
        <v>0</v>
      </c>
      <c r="C2144" s="254"/>
      <c r="D2144" s="257" t="s">
        <v>930</v>
      </c>
      <c r="E2144" s="257" t="s">
        <v>931</v>
      </c>
      <c r="F2144" s="255"/>
      <c r="G2144" s="255"/>
    </row>
    <row r="2145" spans="1:7" x14ac:dyDescent="0.25">
      <c r="A2145" s="257" t="s">
        <v>508</v>
      </c>
      <c r="B2145" s="257">
        <v>0</v>
      </c>
      <c r="C2145" s="254"/>
      <c r="D2145" s="257" t="s">
        <v>600</v>
      </c>
      <c r="E2145" s="257">
        <v>0</v>
      </c>
      <c r="F2145" s="255"/>
      <c r="G2145" s="255"/>
    </row>
    <row r="2146" spans="1:7" x14ac:dyDescent="0.25">
      <c r="A2146" s="257" t="s">
        <v>509</v>
      </c>
      <c r="B2146" s="257">
        <v>0</v>
      </c>
      <c r="C2146" s="254"/>
      <c r="D2146" s="257" t="s">
        <v>601</v>
      </c>
      <c r="E2146" s="257">
        <v>0</v>
      </c>
      <c r="F2146" s="255"/>
      <c r="G2146" s="255"/>
    </row>
    <row r="2147" spans="1:7" x14ac:dyDescent="0.25">
      <c r="A2147" s="257" t="s">
        <v>96</v>
      </c>
      <c r="B2147" s="257">
        <v>0</v>
      </c>
      <c r="C2147" s="254"/>
      <c r="D2147" s="257" t="s">
        <v>192</v>
      </c>
      <c r="E2147" s="257">
        <v>0</v>
      </c>
      <c r="F2147" s="255"/>
      <c r="G2147" s="255"/>
    </row>
    <row r="2148" spans="1:7" x14ac:dyDescent="0.25">
      <c r="A2148" s="257" t="s">
        <v>97</v>
      </c>
      <c r="B2148" s="257">
        <v>0</v>
      </c>
      <c r="C2148" s="254"/>
      <c r="D2148" s="257" t="s">
        <v>193</v>
      </c>
      <c r="E2148" s="257">
        <v>0</v>
      </c>
      <c r="F2148" s="255"/>
      <c r="G2148" s="255"/>
    </row>
    <row r="2149" spans="1:7" x14ac:dyDescent="0.25">
      <c r="A2149" s="257" t="s">
        <v>510</v>
      </c>
      <c r="B2149" s="257">
        <v>-1.17176467</v>
      </c>
      <c r="C2149" s="254"/>
      <c r="D2149" s="257" t="s">
        <v>602</v>
      </c>
      <c r="E2149" s="257">
        <v>0</v>
      </c>
      <c r="F2149" s="255"/>
      <c r="G2149" s="255"/>
    </row>
    <row r="2150" spans="1:7" x14ac:dyDescent="0.25">
      <c r="A2150" s="257" t="s">
        <v>511</v>
      </c>
      <c r="B2150" s="257">
        <v>0</v>
      </c>
      <c r="C2150" s="254"/>
      <c r="D2150" s="257" t="s">
        <v>603</v>
      </c>
      <c r="E2150" s="257">
        <v>0</v>
      </c>
      <c r="F2150" s="255"/>
      <c r="G2150" s="255"/>
    </row>
    <row r="2151" spans="1:7" x14ac:dyDescent="0.25">
      <c r="A2151" s="257" t="s">
        <v>512</v>
      </c>
      <c r="B2151" s="257">
        <v>-1.5670525599999999E-2</v>
      </c>
      <c r="C2151" s="254"/>
      <c r="D2151" s="257" t="s">
        <v>604</v>
      </c>
      <c r="E2151" s="257">
        <v>0</v>
      </c>
      <c r="F2151" s="255"/>
      <c r="G2151" s="255"/>
    </row>
    <row r="2152" spans="1:7" x14ac:dyDescent="0.25">
      <c r="A2152" s="257" t="s">
        <v>513</v>
      </c>
      <c r="B2152" s="257">
        <v>0</v>
      </c>
      <c r="C2152" s="254"/>
      <c r="D2152" s="257" t="s">
        <v>605</v>
      </c>
      <c r="E2152" s="257">
        <v>0</v>
      </c>
      <c r="F2152" s="255"/>
      <c r="G2152" s="255"/>
    </row>
    <row r="2153" spans="1:7" x14ac:dyDescent="0.25">
      <c r="A2153" s="257" t="s">
        <v>514</v>
      </c>
      <c r="B2153" s="257">
        <v>0</v>
      </c>
      <c r="C2153" s="254"/>
      <c r="D2153" s="257" t="s">
        <v>194</v>
      </c>
      <c r="E2153" s="257">
        <v>0</v>
      </c>
      <c r="F2153" s="255"/>
      <c r="G2153" s="255"/>
    </row>
    <row r="2154" spans="1:7" x14ac:dyDescent="0.25">
      <c r="A2154" s="257" t="s">
        <v>515</v>
      </c>
      <c r="B2154" s="257">
        <v>0</v>
      </c>
      <c r="C2154" s="254"/>
      <c r="D2154" s="257" t="s">
        <v>606</v>
      </c>
      <c r="E2154" s="257">
        <v>-37.917579099999998</v>
      </c>
      <c r="F2154" s="255"/>
      <c r="G2154" s="255"/>
    </row>
    <row r="2155" spans="1:7" x14ac:dyDescent="0.25">
      <c r="A2155" s="257" t="s">
        <v>62</v>
      </c>
      <c r="B2155" s="257">
        <v>-0.15818823000000001</v>
      </c>
      <c r="C2155" s="254"/>
      <c r="D2155" s="257" t="s">
        <v>1166</v>
      </c>
      <c r="E2155" s="257">
        <v>0</v>
      </c>
      <c r="F2155" s="255"/>
      <c r="G2155" s="255"/>
    </row>
    <row r="2156" spans="1:7" x14ac:dyDescent="0.25">
      <c r="A2156" s="257" t="s">
        <v>63</v>
      </c>
      <c r="B2156" s="257">
        <v>0</v>
      </c>
      <c r="C2156" s="254"/>
      <c r="D2156" s="257" t="s">
        <v>1098</v>
      </c>
      <c r="E2156" s="257">
        <v>0</v>
      </c>
      <c r="F2156" s="255"/>
      <c r="G2156" s="255"/>
    </row>
    <row r="2157" spans="1:7" x14ac:dyDescent="0.25">
      <c r="A2157" s="257" t="s">
        <v>64</v>
      </c>
      <c r="B2157" s="257">
        <v>0</v>
      </c>
      <c r="C2157" s="254"/>
      <c r="D2157" s="257" t="s">
        <v>1167</v>
      </c>
      <c r="E2157" s="257">
        <v>0</v>
      </c>
      <c r="F2157" s="255"/>
      <c r="G2157" s="255"/>
    </row>
    <row r="2158" spans="1:7" x14ac:dyDescent="0.25">
      <c r="A2158" s="257" t="s">
        <v>65</v>
      </c>
      <c r="B2158" s="257">
        <v>0</v>
      </c>
      <c r="C2158" s="254"/>
      <c r="D2158" s="257" t="s">
        <v>1168</v>
      </c>
      <c r="E2158" s="257">
        <v>0</v>
      </c>
      <c r="F2158" s="255"/>
      <c r="G2158" s="255"/>
    </row>
    <row r="2159" spans="1:7" x14ac:dyDescent="0.25">
      <c r="A2159" s="257" t="s">
        <v>66</v>
      </c>
      <c r="B2159" s="257">
        <v>0</v>
      </c>
      <c r="C2159" s="254"/>
      <c r="D2159" s="257" t="s">
        <v>1181</v>
      </c>
      <c r="E2159" s="257">
        <v>-0.13256377599999999</v>
      </c>
      <c r="F2159" s="255"/>
      <c r="G2159" s="255"/>
    </row>
    <row r="2160" spans="1:7" x14ac:dyDescent="0.25">
      <c r="A2160" s="257" t="s">
        <v>67</v>
      </c>
      <c r="B2160" s="257">
        <v>0</v>
      </c>
      <c r="C2160" s="254"/>
      <c r="D2160" s="257" t="s">
        <v>225</v>
      </c>
      <c r="E2160" s="257">
        <v>11.1171819</v>
      </c>
      <c r="F2160" s="255"/>
      <c r="G2160" s="255"/>
    </row>
    <row r="2161" spans="1:7" x14ac:dyDescent="0.25">
      <c r="A2161" s="257" t="s">
        <v>68</v>
      </c>
      <c r="B2161" s="257">
        <v>0</v>
      </c>
      <c r="C2161" s="254"/>
      <c r="D2161" s="257" t="s">
        <v>226</v>
      </c>
      <c r="E2161" s="257">
        <v>0</v>
      </c>
      <c r="F2161" s="255"/>
      <c r="G2161" s="255"/>
    </row>
    <row r="2162" spans="1:7" x14ac:dyDescent="0.25">
      <c r="A2162" s="257" t="s">
        <v>69</v>
      </c>
      <c r="B2162" s="257">
        <v>0</v>
      </c>
      <c r="C2162" s="254"/>
      <c r="D2162" s="257" t="s">
        <v>227</v>
      </c>
      <c r="E2162" s="257">
        <v>0</v>
      </c>
      <c r="F2162" s="255"/>
      <c r="G2162" s="255"/>
    </row>
    <row r="2163" spans="1:7" x14ac:dyDescent="0.25">
      <c r="A2163" s="257" t="s">
        <v>70</v>
      </c>
      <c r="B2163" s="257">
        <v>0</v>
      </c>
      <c r="C2163" s="254"/>
      <c r="D2163" s="257" t="s">
        <v>198</v>
      </c>
      <c r="E2163" s="257">
        <v>0</v>
      </c>
      <c r="F2163" s="255"/>
      <c r="G2163" s="255"/>
    </row>
    <row r="2164" spans="1:7" x14ac:dyDescent="0.25">
      <c r="A2164" s="257" t="s">
        <v>71</v>
      </c>
      <c r="B2164" s="257">
        <v>0</v>
      </c>
      <c r="C2164" s="254"/>
      <c r="D2164" s="257" t="s">
        <v>607</v>
      </c>
      <c r="E2164" s="257">
        <v>0</v>
      </c>
      <c r="F2164" s="255"/>
      <c r="G2164" s="255"/>
    </row>
    <row r="2165" spans="1:7" x14ac:dyDescent="0.25">
      <c r="A2165" s="257" t="s">
        <v>72</v>
      </c>
      <c r="B2165" s="257">
        <v>0</v>
      </c>
      <c r="C2165" s="254"/>
      <c r="D2165" s="257" t="s">
        <v>608</v>
      </c>
      <c r="E2165" s="257">
        <v>0</v>
      </c>
      <c r="F2165" s="255"/>
      <c r="G2165" s="255"/>
    </row>
    <row r="2166" spans="1:7" x14ac:dyDescent="0.25">
      <c r="A2166" s="257" t="s">
        <v>73</v>
      </c>
      <c r="B2166" s="257">
        <v>0</v>
      </c>
      <c r="C2166" s="254"/>
      <c r="D2166" s="257" t="s">
        <v>2169</v>
      </c>
      <c r="E2166" s="257"/>
      <c r="F2166" s="255"/>
      <c r="G2166" s="255"/>
    </row>
    <row r="2167" spans="1:7" x14ac:dyDescent="0.25">
      <c r="A2167" s="257" t="s">
        <v>74</v>
      </c>
      <c r="B2167" s="257">
        <v>0</v>
      </c>
      <c r="C2167" s="254"/>
      <c r="D2167" s="257" t="s">
        <v>928</v>
      </c>
      <c r="E2167" s="257" t="s">
        <v>929</v>
      </c>
      <c r="F2167" s="255"/>
      <c r="G2167" s="255"/>
    </row>
    <row r="2168" spans="1:7" x14ac:dyDescent="0.25">
      <c r="A2168" s="257" t="s">
        <v>75</v>
      </c>
      <c r="B2168" s="257">
        <v>0</v>
      </c>
      <c r="C2168" s="254"/>
      <c r="D2168" s="257" t="s">
        <v>930</v>
      </c>
      <c r="E2168" s="257" t="s">
        <v>931</v>
      </c>
      <c r="F2168" s="255"/>
      <c r="G2168" s="255"/>
    </row>
    <row r="2169" spans="1:7" x14ac:dyDescent="0.25">
      <c r="A2169" s="257" t="s">
        <v>1233</v>
      </c>
      <c r="B2169" s="257">
        <v>0</v>
      </c>
      <c r="C2169" s="254"/>
      <c r="D2169" s="257" t="s">
        <v>1106</v>
      </c>
      <c r="E2169" s="257">
        <v>-6.0331073200000001</v>
      </c>
      <c r="F2169" s="255"/>
      <c r="G2169" s="255"/>
    </row>
    <row r="2170" spans="1:7" x14ac:dyDescent="0.25">
      <c r="A2170" s="257" t="s">
        <v>1162</v>
      </c>
      <c r="B2170" s="257">
        <v>0</v>
      </c>
      <c r="C2170" s="254"/>
      <c r="D2170" s="257" t="s">
        <v>200</v>
      </c>
      <c r="E2170" s="257">
        <v>-3.5163756899999998</v>
      </c>
      <c r="F2170" s="255"/>
      <c r="G2170" s="255"/>
    </row>
    <row r="2171" spans="1:7" x14ac:dyDescent="0.25">
      <c r="A2171" s="257" t="s">
        <v>1234</v>
      </c>
      <c r="B2171" s="257">
        <v>0</v>
      </c>
      <c r="C2171" s="254"/>
      <c r="D2171" s="257" t="s">
        <v>609</v>
      </c>
      <c r="E2171" s="257">
        <v>-6.4315003199999996</v>
      </c>
      <c r="F2171" s="255"/>
      <c r="G2171" s="255"/>
    </row>
    <row r="2172" spans="1:7" x14ac:dyDescent="0.25">
      <c r="A2172" s="257" t="s">
        <v>1235</v>
      </c>
      <c r="B2172" s="257">
        <v>0</v>
      </c>
      <c r="C2172" s="254"/>
      <c r="D2172" s="257" t="s">
        <v>1108</v>
      </c>
      <c r="E2172" s="257">
        <v>-31.229670500000001</v>
      </c>
      <c r="F2172" s="255"/>
      <c r="G2172" s="255"/>
    </row>
    <row r="2173" spans="1:7" x14ac:dyDescent="0.25">
      <c r="A2173" s="257" t="s">
        <v>1236</v>
      </c>
      <c r="B2173" s="257">
        <v>0</v>
      </c>
      <c r="C2173" s="254"/>
      <c r="D2173" s="257" t="s">
        <v>201</v>
      </c>
      <c r="E2173" s="257">
        <v>-7.9418752399999999</v>
      </c>
      <c r="F2173" s="255"/>
      <c r="G2173" s="255"/>
    </row>
    <row r="2174" spans="1:7" x14ac:dyDescent="0.25">
      <c r="A2174" s="257" t="s">
        <v>1163</v>
      </c>
      <c r="B2174" s="257">
        <v>0</v>
      </c>
      <c r="C2174" s="254"/>
      <c r="D2174" s="257" t="s">
        <v>610</v>
      </c>
      <c r="E2174" s="257">
        <v>-15.820632</v>
      </c>
      <c r="F2174" s="255"/>
      <c r="G2174" s="255"/>
    </row>
    <row r="2175" spans="1:7" x14ac:dyDescent="0.25">
      <c r="A2175" s="257" t="s">
        <v>1237</v>
      </c>
      <c r="B2175" s="257">
        <v>0</v>
      </c>
      <c r="C2175" s="254"/>
      <c r="D2175" s="257" t="s">
        <v>228</v>
      </c>
      <c r="E2175" s="257">
        <v>-11.1171819</v>
      </c>
      <c r="F2175" s="255"/>
      <c r="G2175" s="255"/>
    </row>
    <row r="2176" spans="1:7" x14ac:dyDescent="0.25">
      <c r="A2176" s="257" t="s">
        <v>1238</v>
      </c>
      <c r="B2176" s="257">
        <v>0</v>
      </c>
      <c r="C2176" s="254"/>
      <c r="D2176" s="257" t="s">
        <v>229</v>
      </c>
      <c r="E2176" s="257">
        <v>0</v>
      </c>
      <c r="F2176" s="255"/>
      <c r="G2176" s="255"/>
    </row>
    <row r="2177" spans="1:7" x14ac:dyDescent="0.25">
      <c r="A2177" s="257" t="s">
        <v>156</v>
      </c>
      <c r="B2177" s="257">
        <v>0</v>
      </c>
      <c r="C2177" s="254"/>
      <c r="D2177" s="257" t="s">
        <v>230</v>
      </c>
      <c r="E2177" s="257">
        <v>0</v>
      </c>
      <c r="F2177" s="255"/>
      <c r="G2177" s="255"/>
    </row>
    <row r="2178" spans="1:7" x14ac:dyDescent="0.25">
      <c r="A2178" s="257" t="s">
        <v>144</v>
      </c>
      <c r="B2178" s="257">
        <v>0</v>
      </c>
      <c r="C2178" s="254"/>
      <c r="D2178" s="257" t="s">
        <v>1169</v>
      </c>
      <c r="E2178" s="257">
        <v>0</v>
      </c>
      <c r="F2178" s="255"/>
      <c r="G2178" s="255"/>
    </row>
    <row r="2179" spans="1:7" x14ac:dyDescent="0.25">
      <c r="A2179" s="257" t="s">
        <v>157</v>
      </c>
      <c r="B2179" s="257">
        <v>0</v>
      </c>
      <c r="C2179" s="254"/>
      <c r="D2179" s="257" t="s">
        <v>1109</v>
      </c>
      <c r="E2179" s="257">
        <v>-9.1147382300000004</v>
      </c>
      <c r="F2179" s="255"/>
      <c r="G2179" s="255"/>
    </row>
    <row r="2180" spans="1:7" x14ac:dyDescent="0.25">
      <c r="A2180" s="257" t="s">
        <v>158</v>
      </c>
      <c r="B2180" s="257">
        <v>0</v>
      </c>
      <c r="C2180" s="254"/>
      <c r="D2180" s="257" t="s">
        <v>1170</v>
      </c>
      <c r="E2180" s="257">
        <v>0</v>
      </c>
      <c r="F2180" s="255"/>
      <c r="G2180" s="255"/>
    </row>
    <row r="2181" spans="1:7" x14ac:dyDescent="0.25">
      <c r="A2181" s="257" t="s">
        <v>159</v>
      </c>
      <c r="B2181" s="257">
        <v>0</v>
      </c>
      <c r="C2181" s="254"/>
      <c r="D2181" s="257" t="s">
        <v>1171</v>
      </c>
      <c r="E2181" s="257">
        <v>0</v>
      </c>
      <c r="F2181" s="255"/>
      <c r="G2181" s="255"/>
    </row>
    <row r="2182" spans="1:7" x14ac:dyDescent="0.25">
      <c r="A2182" s="257" t="s">
        <v>145</v>
      </c>
      <c r="B2182" s="257">
        <v>0</v>
      </c>
      <c r="C2182" s="254"/>
      <c r="D2182" s="257" t="s">
        <v>1172</v>
      </c>
      <c r="E2182" s="257">
        <v>0</v>
      </c>
      <c r="F2182" s="255"/>
      <c r="G2182" s="255"/>
    </row>
    <row r="2183" spans="1:7" x14ac:dyDescent="0.25">
      <c r="A2183" s="257" t="s">
        <v>160</v>
      </c>
      <c r="B2183" s="257">
        <v>0</v>
      </c>
      <c r="C2183" s="254"/>
      <c r="D2183" s="257" t="s">
        <v>1110</v>
      </c>
      <c r="E2183" s="257">
        <v>-6.4010729099999999</v>
      </c>
      <c r="F2183" s="255"/>
      <c r="G2183" s="255"/>
    </row>
    <row r="2184" spans="1:7" x14ac:dyDescent="0.25">
      <c r="A2184" s="257" t="s">
        <v>161</v>
      </c>
      <c r="B2184" s="257">
        <v>0</v>
      </c>
      <c r="C2184" s="254"/>
      <c r="D2184" s="257" t="s">
        <v>1173</v>
      </c>
      <c r="E2184" s="257">
        <v>0</v>
      </c>
      <c r="F2184" s="255"/>
      <c r="G2184" s="255"/>
    </row>
    <row r="2185" spans="1:7" x14ac:dyDescent="0.25">
      <c r="A2185" s="257" t="s">
        <v>162</v>
      </c>
      <c r="B2185" s="257">
        <v>0</v>
      </c>
      <c r="C2185" s="254"/>
      <c r="D2185" s="257" t="s">
        <v>1174</v>
      </c>
      <c r="E2185" s="257">
        <v>0</v>
      </c>
      <c r="F2185" s="255"/>
      <c r="G2185" s="255"/>
    </row>
    <row r="2186" spans="1:7" x14ac:dyDescent="0.25">
      <c r="A2186" s="257" t="s">
        <v>146</v>
      </c>
      <c r="B2186" s="257">
        <v>0</v>
      </c>
      <c r="C2186" s="254"/>
      <c r="D2186" s="257" t="s">
        <v>1182</v>
      </c>
      <c r="E2186" s="257">
        <v>-1.4038971499999999</v>
      </c>
      <c r="F2186" s="255"/>
      <c r="G2186" s="255"/>
    </row>
    <row r="2187" spans="1:7" x14ac:dyDescent="0.25">
      <c r="A2187" s="257" t="s">
        <v>163</v>
      </c>
      <c r="B2187" s="257">
        <v>0</v>
      </c>
      <c r="C2187" s="254"/>
      <c r="D2187" s="257" t="s">
        <v>1183</v>
      </c>
      <c r="E2187" s="257">
        <v>0</v>
      </c>
      <c r="F2187" s="255"/>
      <c r="G2187" s="255"/>
    </row>
    <row r="2188" spans="1:7" x14ac:dyDescent="0.25">
      <c r="A2188" s="257" t="s">
        <v>164</v>
      </c>
      <c r="B2188" s="257">
        <v>0</v>
      </c>
      <c r="C2188" s="254"/>
      <c r="D2188" s="257" t="s">
        <v>2170</v>
      </c>
      <c r="E2188" s="257"/>
      <c r="F2188" s="255"/>
      <c r="G2188" s="255"/>
    </row>
    <row r="2189" spans="1:7" x14ac:dyDescent="0.25">
      <c r="A2189" s="257" t="s">
        <v>165</v>
      </c>
      <c r="B2189" s="257">
        <v>0</v>
      </c>
      <c r="C2189" s="254"/>
      <c r="D2189" s="257" t="s">
        <v>928</v>
      </c>
      <c r="E2189" s="257" t="s">
        <v>929</v>
      </c>
      <c r="F2189" s="255"/>
      <c r="G2189" s="255"/>
    </row>
    <row r="2190" spans="1:7" x14ac:dyDescent="0.25">
      <c r="A2190" s="257" t="s">
        <v>147</v>
      </c>
      <c r="B2190" s="257">
        <v>0</v>
      </c>
      <c r="C2190" s="254"/>
      <c r="D2190" s="257" t="s">
        <v>930</v>
      </c>
      <c r="E2190" s="257" t="s">
        <v>931</v>
      </c>
      <c r="F2190" s="255"/>
      <c r="G2190" s="255"/>
    </row>
    <row r="2191" spans="1:7" x14ac:dyDescent="0.25">
      <c r="A2191" s="257" t="s">
        <v>166</v>
      </c>
      <c r="B2191" s="257">
        <v>0</v>
      </c>
      <c r="C2191" s="254"/>
      <c r="D2191" s="257" t="s">
        <v>600</v>
      </c>
      <c r="E2191" s="257">
        <v>0</v>
      </c>
      <c r="F2191" s="255"/>
      <c r="G2191" s="255"/>
    </row>
    <row r="2192" spans="1:7" x14ac:dyDescent="0.25">
      <c r="A2192" s="257" t="s">
        <v>167</v>
      </c>
      <c r="B2192" s="257">
        <v>0</v>
      </c>
      <c r="C2192" s="254"/>
      <c r="D2192" s="257" t="s">
        <v>601</v>
      </c>
      <c r="E2192" s="257">
        <v>0</v>
      </c>
      <c r="F2192" s="255"/>
      <c r="G2192" s="255"/>
    </row>
    <row r="2193" spans="1:7" x14ac:dyDescent="0.25">
      <c r="A2193" s="257" t="s">
        <v>168</v>
      </c>
      <c r="B2193" s="257">
        <v>0</v>
      </c>
      <c r="C2193" s="254"/>
      <c r="D2193" s="257" t="s">
        <v>192</v>
      </c>
      <c r="E2193" s="257">
        <v>0</v>
      </c>
      <c r="F2193" s="255"/>
      <c r="G2193" s="255"/>
    </row>
    <row r="2194" spans="1:7" x14ac:dyDescent="0.25">
      <c r="A2194" s="257" t="s">
        <v>148</v>
      </c>
      <c r="B2194" s="257">
        <v>0</v>
      </c>
      <c r="C2194" s="254"/>
      <c r="D2194" s="257" t="s">
        <v>193</v>
      </c>
      <c r="E2194" s="257">
        <v>0</v>
      </c>
      <c r="F2194" s="255"/>
      <c r="G2194" s="255"/>
    </row>
    <row r="2195" spans="1:7" x14ac:dyDescent="0.25">
      <c r="A2195" s="257" t="s">
        <v>169</v>
      </c>
      <c r="B2195" s="257">
        <v>0</v>
      </c>
      <c r="C2195" s="254"/>
      <c r="D2195" s="257" t="s">
        <v>602</v>
      </c>
      <c r="E2195" s="257">
        <v>0</v>
      </c>
      <c r="F2195" s="255"/>
      <c r="G2195" s="255"/>
    </row>
    <row r="2196" spans="1:7" x14ac:dyDescent="0.25">
      <c r="A2196" s="257" t="s">
        <v>170</v>
      </c>
      <c r="B2196" s="257">
        <v>0</v>
      </c>
      <c r="C2196" s="254"/>
      <c r="D2196" s="257" t="s">
        <v>603</v>
      </c>
      <c r="E2196" s="257">
        <v>0</v>
      </c>
      <c r="F2196" s="255"/>
      <c r="G2196" s="255"/>
    </row>
    <row r="2197" spans="1:7" x14ac:dyDescent="0.25">
      <c r="A2197" s="257" t="s">
        <v>171</v>
      </c>
      <c r="B2197" s="257">
        <v>0</v>
      </c>
      <c r="C2197" s="254"/>
      <c r="D2197" s="257" t="s">
        <v>604</v>
      </c>
      <c r="E2197" s="257">
        <v>0</v>
      </c>
      <c r="F2197" s="255"/>
      <c r="G2197" s="255"/>
    </row>
    <row r="2198" spans="1:7" x14ac:dyDescent="0.25">
      <c r="A2198" s="257" t="s">
        <v>149</v>
      </c>
      <c r="B2198" s="257">
        <v>0</v>
      </c>
      <c r="C2198" s="254"/>
      <c r="D2198" s="257" t="s">
        <v>605</v>
      </c>
      <c r="E2198" s="257">
        <v>0</v>
      </c>
      <c r="F2198" s="255"/>
      <c r="G2198" s="255"/>
    </row>
    <row r="2199" spans="1:7" x14ac:dyDescent="0.25">
      <c r="A2199" s="257" t="s">
        <v>172</v>
      </c>
      <c r="B2199" s="257">
        <v>0</v>
      </c>
      <c r="C2199" s="254"/>
      <c r="D2199" s="257" t="s">
        <v>194</v>
      </c>
      <c r="E2199" s="257">
        <v>0</v>
      </c>
      <c r="F2199" s="255"/>
      <c r="G2199" s="255"/>
    </row>
    <row r="2200" spans="1:7" x14ac:dyDescent="0.25">
      <c r="A2200" s="257" t="s">
        <v>173</v>
      </c>
      <c r="B2200" s="257">
        <v>0</v>
      </c>
      <c r="C2200" s="254"/>
      <c r="D2200" s="257" t="s">
        <v>217</v>
      </c>
      <c r="E2200" s="257">
        <v>0</v>
      </c>
      <c r="F2200" s="255"/>
      <c r="G2200" s="255"/>
    </row>
    <row r="2201" spans="1:7" x14ac:dyDescent="0.25">
      <c r="A2201" s="257" t="s">
        <v>1164</v>
      </c>
      <c r="B2201" s="257">
        <v>0</v>
      </c>
      <c r="C2201" s="254"/>
      <c r="D2201" s="257" t="s">
        <v>606</v>
      </c>
      <c r="E2201" s="257">
        <v>-48.209353800000002</v>
      </c>
      <c r="F2201" s="255"/>
      <c r="G2201" s="255"/>
    </row>
    <row r="2202" spans="1:7" x14ac:dyDescent="0.25">
      <c r="A2202" s="257" t="s">
        <v>1165</v>
      </c>
      <c r="B2202" s="257">
        <v>0</v>
      </c>
      <c r="C2202" s="254"/>
      <c r="D2202" s="257" t="s">
        <v>1166</v>
      </c>
      <c r="E2202" s="257">
        <v>0</v>
      </c>
      <c r="F2202" s="255"/>
      <c r="G2202" s="255"/>
    </row>
    <row r="2203" spans="1:7" x14ac:dyDescent="0.25">
      <c r="A2203" s="257" t="s">
        <v>939</v>
      </c>
      <c r="B2203" s="257">
        <v>0</v>
      </c>
      <c r="C2203" s="254"/>
      <c r="D2203" s="257" t="s">
        <v>1098</v>
      </c>
      <c r="E2203" s="257">
        <v>0</v>
      </c>
      <c r="F2203" s="255"/>
      <c r="G2203" s="255"/>
    </row>
    <row r="2204" spans="1:7" x14ac:dyDescent="0.25">
      <c r="A2204" s="257" t="s">
        <v>1239</v>
      </c>
      <c r="B2204" s="257">
        <v>0</v>
      </c>
      <c r="C2204" s="254"/>
      <c r="D2204" s="257" t="s">
        <v>1167</v>
      </c>
      <c r="E2204" s="257">
        <v>0</v>
      </c>
      <c r="F2204" s="255"/>
      <c r="G2204" s="255"/>
    </row>
    <row r="2205" spans="1:7" x14ac:dyDescent="0.25">
      <c r="A2205" s="257" t="s">
        <v>1240</v>
      </c>
      <c r="B2205" s="257">
        <v>-0.83936699199999998</v>
      </c>
      <c r="C2205" s="254"/>
      <c r="D2205" s="257" t="s">
        <v>1168</v>
      </c>
      <c r="E2205" s="257">
        <v>0</v>
      </c>
      <c r="F2205" s="255"/>
      <c r="G2205" s="255"/>
    </row>
    <row r="2206" spans="1:7" x14ac:dyDescent="0.25">
      <c r="A2206" s="257" t="s">
        <v>1241</v>
      </c>
      <c r="B2206" s="257">
        <v>0</v>
      </c>
      <c r="C2206" s="254"/>
      <c r="D2206" s="257" t="s">
        <v>951</v>
      </c>
      <c r="E2206" s="257">
        <v>0</v>
      </c>
      <c r="F2206" s="255"/>
      <c r="G2206" s="255"/>
    </row>
    <row r="2207" spans="1:7" x14ac:dyDescent="0.25">
      <c r="A2207" s="257" t="s">
        <v>1242</v>
      </c>
      <c r="B2207" s="257">
        <v>-3.9969856799999999</v>
      </c>
      <c r="C2207" s="254"/>
      <c r="D2207" s="257" t="s">
        <v>952</v>
      </c>
      <c r="E2207" s="257">
        <v>0</v>
      </c>
      <c r="F2207" s="255"/>
      <c r="G2207" s="255"/>
    </row>
    <row r="2208" spans="1:7" x14ac:dyDescent="0.25">
      <c r="A2208" s="257" t="s">
        <v>1243</v>
      </c>
      <c r="B2208" s="257">
        <v>-0.16847500500000001</v>
      </c>
      <c r="C2208" s="254"/>
      <c r="D2208" s="257" t="s">
        <v>953</v>
      </c>
      <c r="E2208" s="257">
        <v>-1.2791999999999999</v>
      </c>
      <c r="F2208" s="255"/>
      <c r="G2208" s="255"/>
    </row>
    <row r="2209" spans="1:7" x14ac:dyDescent="0.25">
      <c r="A2209" s="257" t="s">
        <v>1244</v>
      </c>
      <c r="B2209" s="257">
        <v>-7.7461860300000004E-2</v>
      </c>
      <c r="C2209" s="254"/>
      <c r="D2209" s="257" t="s">
        <v>1181</v>
      </c>
      <c r="E2209" s="257">
        <v>0</v>
      </c>
      <c r="F2209" s="255"/>
      <c r="G2209" s="255"/>
    </row>
    <row r="2210" spans="1:7" x14ac:dyDescent="0.25">
      <c r="A2210" s="257" t="s">
        <v>1245</v>
      </c>
      <c r="B2210" s="257">
        <v>0</v>
      </c>
      <c r="C2210" s="254"/>
      <c r="D2210" s="257" t="s">
        <v>1195</v>
      </c>
      <c r="E2210" s="257">
        <v>0</v>
      </c>
      <c r="F2210" s="255"/>
      <c r="G2210" s="255"/>
    </row>
    <row r="2211" spans="1:7" x14ac:dyDescent="0.25">
      <c r="A2211" s="257" t="s">
        <v>1246</v>
      </c>
      <c r="B2211" s="257">
        <v>0</v>
      </c>
      <c r="C2211" s="254"/>
      <c r="D2211" s="257" t="s">
        <v>1196</v>
      </c>
      <c r="E2211" s="257">
        <v>0</v>
      </c>
      <c r="F2211" s="255"/>
      <c r="G2211" s="255"/>
    </row>
    <row r="2212" spans="1:7" x14ac:dyDescent="0.25">
      <c r="A2212" s="257" t="s">
        <v>1247</v>
      </c>
      <c r="B2212" s="257">
        <v>0</v>
      </c>
      <c r="C2212" s="254"/>
      <c r="D2212" s="257" t="s">
        <v>231</v>
      </c>
      <c r="E2212" s="257">
        <v>24.8811754</v>
      </c>
      <c r="F2212" s="255"/>
      <c r="G2212" s="255"/>
    </row>
    <row r="2213" spans="1:7" x14ac:dyDescent="0.25">
      <c r="A2213" s="257" t="s">
        <v>44</v>
      </c>
      <c r="B2213" s="257">
        <v>0</v>
      </c>
      <c r="C2213" s="254"/>
      <c r="D2213" s="257" t="s">
        <v>232</v>
      </c>
      <c r="E2213" s="257">
        <v>0</v>
      </c>
      <c r="F2213" s="255"/>
      <c r="G2213" s="255"/>
    </row>
    <row r="2214" spans="1:7" x14ac:dyDescent="0.25">
      <c r="A2214" s="257" t="s">
        <v>45</v>
      </c>
      <c r="B2214" s="257">
        <v>2.4486903800000001E-2</v>
      </c>
      <c r="C2214" s="254"/>
      <c r="D2214" s="257" t="s">
        <v>233</v>
      </c>
      <c r="E2214" s="257">
        <v>0</v>
      </c>
      <c r="F2214" s="255"/>
      <c r="G2214" s="255"/>
    </row>
    <row r="2215" spans="1:7" x14ac:dyDescent="0.25">
      <c r="A2215" s="257" t="s">
        <v>46</v>
      </c>
      <c r="B2215" s="257">
        <v>0</v>
      </c>
      <c r="C2215" s="254"/>
      <c r="D2215" s="257" t="s">
        <v>198</v>
      </c>
      <c r="E2215" s="257">
        <v>0</v>
      </c>
      <c r="F2215" s="255"/>
      <c r="G2215" s="255"/>
    </row>
    <row r="2216" spans="1:7" x14ac:dyDescent="0.25">
      <c r="A2216" s="257" t="s">
        <v>47</v>
      </c>
      <c r="B2216" s="257">
        <v>6.0509691000000003E-3</v>
      </c>
      <c r="C2216" s="254"/>
      <c r="D2216" s="257" t="s">
        <v>607</v>
      </c>
      <c r="E2216" s="257">
        <v>0</v>
      </c>
      <c r="F2216" s="255"/>
      <c r="G2216" s="255"/>
    </row>
    <row r="2217" spans="1:7" x14ac:dyDescent="0.25">
      <c r="A2217" s="257" t="s">
        <v>48</v>
      </c>
      <c r="B2217" s="257">
        <v>0</v>
      </c>
      <c r="C2217" s="254"/>
      <c r="D2217" s="257" t="s">
        <v>608</v>
      </c>
      <c r="E2217" s="257">
        <v>0</v>
      </c>
      <c r="F2217" s="255"/>
      <c r="G2217" s="255"/>
    </row>
    <row r="2218" spans="1:7" x14ac:dyDescent="0.25">
      <c r="A2218" s="257" t="s">
        <v>49</v>
      </c>
      <c r="B2218" s="257">
        <v>0</v>
      </c>
      <c r="C2218" s="254"/>
      <c r="D2218" s="257" t="s">
        <v>954</v>
      </c>
      <c r="E2218" s="257">
        <v>0</v>
      </c>
      <c r="F2218" s="255"/>
      <c r="G2218" s="255"/>
    </row>
    <row r="2219" spans="1:7" x14ac:dyDescent="0.25">
      <c r="A2219" s="257" t="s">
        <v>516</v>
      </c>
      <c r="B2219" s="257">
        <v>0</v>
      </c>
      <c r="C2219" s="254"/>
      <c r="D2219" s="257" t="s">
        <v>176</v>
      </c>
      <c r="E2219" s="257">
        <v>0</v>
      </c>
      <c r="F2219" s="255"/>
      <c r="G2219" s="255"/>
    </row>
    <row r="2220" spans="1:7" x14ac:dyDescent="0.25">
      <c r="A2220" s="257" t="s">
        <v>517</v>
      </c>
      <c r="B2220" s="257">
        <v>0.72785051700000003</v>
      </c>
      <c r="C2220" s="254"/>
      <c r="D2220" s="257" t="s">
        <v>177</v>
      </c>
      <c r="E2220" s="257">
        <v>1.2791999999999999</v>
      </c>
      <c r="F2220" s="255"/>
      <c r="G2220" s="255"/>
    </row>
    <row r="2221" spans="1:7" x14ac:dyDescent="0.25">
      <c r="A2221" s="257" t="s">
        <v>518</v>
      </c>
      <c r="B2221" s="257">
        <v>0</v>
      </c>
      <c r="C2221" s="254"/>
      <c r="D2221" s="257" t="s">
        <v>1205</v>
      </c>
      <c r="E2221" s="257">
        <v>0</v>
      </c>
      <c r="F2221" s="255"/>
      <c r="G2221" s="255"/>
    </row>
    <row r="2222" spans="1:7" x14ac:dyDescent="0.25">
      <c r="A2222" s="257" t="s">
        <v>519</v>
      </c>
      <c r="B2222" s="257">
        <v>9.5540976E-2</v>
      </c>
      <c r="C2222" s="254"/>
      <c r="D2222" s="257" t="s">
        <v>1206</v>
      </c>
      <c r="E2222" s="257">
        <v>0</v>
      </c>
      <c r="F2222" s="255"/>
      <c r="G2222" s="255"/>
    </row>
    <row r="2223" spans="1:7" x14ac:dyDescent="0.25">
      <c r="A2223" s="257" t="s">
        <v>520</v>
      </c>
      <c r="B2223" s="257">
        <v>0</v>
      </c>
      <c r="C2223" s="254"/>
      <c r="D2223" s="257" t="s">
        <v>1207</v>
      </c>
      <c r="E2223" s="257">
        <v>0</v>
      </c>
      <c r="F2223" s="255"/>
      <c r="G2223" s="255"/>
    </row>
    <row r="2224" spans="1:7" x14ac:dyDescent="0.25">
      <c r="A2224" s="257" t="s">
        <v>521</v>
      </c>
      <c r="B2224" s="257">
        <v>0</v>
      </c>
      <c r="C2224" s="254"/>
      <c r="D2224" s="257"/>
      <c r="E2224" s="257"/>
      <c r="F2224" s="255"/>
      <c r="G2224" s="255"/>
    </row>
    <row r="2225" spans="1:7" x14ac:dyDescent="0.25">
      <c r="A2225" s="257" t="s">
        <v>50</v>
      </c>
      <c r="B2225" s="257">
        <v>0</v>
      </c>
      <c r="C2225" s="254"/>
      <c r="D2225" s="257"/>
      <c r="E2225" s="257"/>
      <c r="F2225" s="255"/>
      <c r="G2225" s="255"/>
    </row>
    <row r="2226" spans="1:7" x14ac:dyDescent="0.25">
      <c r="A2226" s="257" t="s">
        <v>51</v>
      </c>
      <c r="B2226" s="257">
        <v>0</v>
      </c>
      <c r="C2226" s="254"/>
      <c r="D2226" s="257"/>
      <c r="E2226" s="257"/>
      <c r="F2226" s="255"/>
      <c r="G2226" s="255"/>
    </row>
    <row r="2227" spans="1:7" x14ac:dyDescent="0.25">
      <c r="A2227" s="257" t="s">
        <v>52</v>
      </c>
      <c r="B2227" s="257">
        <v>0</v>
      </c>
      <c r="C2227" s="254"/>
      <c r="D2227" s="257" t="s">
        <v>2171</v>
      </c>
      <c r="E2227" s="257"/>
      <c r="F2227" s="255"/>
      <c r="G2227" s="255"/>
    </row>
    <row r="2228" spans="1:7" x14ac:dyDescent="0.25">
      <c r="A2228" s="257" t="s">
        <v>53</v>
      </c>
      <c r="B2228" s="257">
        <v>0</v>
      </c>
      <c r="C2228" s="254"/>
      <c r="D2228" s="257" t="s">
        <v>928</v>
      </c>
      <c r="E2228" s="257" t="s">
        <v>929</v>
      </c>
      <c r="F2228" s="255"/>
      <c r="G2228" s="255"/>
    </row>
    <row r="2229" spans="1:7" x14ac:dyDescent="0.25">
      <c r="A2229" s="257" t="s">
        <v>54</v>
      </c>
      <c r="B2229" s="257">
        <v>0</v>
      </c>
      <c r="C2229" s="254"/>
      <c r="D2229" s="257" t="s">
        <v>930</v>
      </c>
      <c r="E2229" s="257" t="s">
        <v>931</v>
      </c>
      <c r="F2229" s="255"/>
      <c r="G2229" s="255"/>
    </row>
    <row r="2230" spans="1:7" x14ac:dyDescent="0.25">
      <c r="A2230" s="257" t="s">
        <v>55</v>
      </c>
      <c r="B2230" s="257">
        <v>0</v>
      </c>
      <c r="C2230" s="254"/>
      <c r="D2230" s="257" t="s">
        <v>1106</v>
      </c>
      <c r="E2230" s="257">
        <v>-28.715590299999999</v>
      </c>
      <c r="F2230" s="255"/>
      <c r="G2230" s="255"/>
    </row>
    <row r="2231" spans="1:7" x14ac:dyDescent="0.25">
      <c r="A2231" s="257" t="s">
        <v>56</v>
      </c>
      <c r="B2231" s="257">
        <v>0</v>
      </c>
      <c r="C2231" s="254"/>
      <c r="D2231" s="257" t="s">
        <v>200</v>
      </c>
      <c r="E2231" s="257">
        <v>-18.842034900000002</v>
      </c>
      <c r="F2231" s="255"/>
      <c r="G2231" s="255"/>
    </row>
    <row r="2232" spans="1:7" x14ac:dyDescent="0.25">
      <c r="A2232" s="257" t="s">
        <v>57</v>
      </c>
      <c r="B2232" s="257">
        <v>0</v>
      </c>
      <c r="C2232" s="254"/>
      <c r="D2232" s="257" t="s">
        <v>1137</v>
      </c>
      <c r="E2232" s="257">
        <v>-9.9871013000000008</v>
      </c>
      <c r="F2232" s="255"/>
      <c r="G2232" s="255"/>
    </row>
    <row r="2233" spans="1:7" x14ac:dyDescent="0.25">
      <c r="A2233" s="257" t="s">
        <v>58</v>
      </c>
      <c r="B2233" s="257">
        <v>0</v>
      </c>
      <c r="C2233" s="254"/>
      <c r="D2233" s="257" t="s">
        <v>609</v>
      </c>
      <c r="E2233" s="257">
        <v>-16.648631999999999</v>
      </c>
      <c r="F2233" s="255"/>
      <c r="G2233" s="255"/>
    </row>
    <row r="2234" spans="1:7" x14ac:dyDescent="0.25">
      <c r="A2234" s="257" t="s">
        <v>59</v>
      </c>
      <c r="B2234" s="257">
        <v>0</v>
      </c>
      <c r="C2234" s="254"/>
      <c r="D2234" s="257" t="s">
        <v>1138</v>
      </c>
      <c r="E2234" s="257">
        <v>-3.4962127199999999</v>
      </c>
      <c r="F2234" s="255"/>
      <c r="G2234" s="255"/>
    </row>
    <row r="2235" spans="1:7" x14ac:dyDescent="0.25">
      <c r="A2235" s="257" t="s">
        <v>60</v>
      </c>
      <c r="B2235" s="257">
        <v>0</v>
      </c>
      <c r="C2235" s="254"/>
      <c r="D2235" s="257" t="s">
        <v>1108</v>
      </c>
      <c r="E2235" s="257">
        <v>-25.450429199999999</v>
      </c>
      <c r="F2235" s="255"/>
      <c r="G2235" s="255"/>
    </row>
    <row r="2236" spans="1:7" x14ac:dyDescent="0.25">
      <c r="A2236" s="257" t="s">
        <v>61</v>
      </c>
      <c r="B2236" s="257">
        <v>0</v>
      </c>
      <c r="C2236" s="254"/>
      <c r="D2236" s="257" t="s">
        <v>201</v>
      </c>
      <c r="E2236" s="257">
        <v>-36.584991899999999</v>
      </c>
      <c r="F2236" s="255"/>
      <c r="G2236" s="255"/>
    </row>
    <row r="2237" spans="1:7" x14ac:dyDescent="0.25">
      <c r="A2237" s="257" t="s">
        <v>522</v>
      </c>
      <c r="B2237" s="257">
        <v>0</v>
      </c>
      <c r="C2237" s="254"/>
      <c r="D2237" s="257" t="s">
        <v>221</v>
      </c>
      <c r="E2237" s="257">
        <v>-13.027438399999999</v>
      </c>
      <c r="F2237" s="255"/>
      <c r="G2237" s="255"/>
    </row>
    <row r="2238" spans="1:7" x14ac:dyDescent="0.25">
      <c r="A2238" s="257" t="s">
        <v>523</v>
      </c>
      <c r="B2238" s="257">
        <v>0</v>
      </c>
      <c r="C2238" s="254"/>
      <c r="D2238" s="257" t="s">
        <v>610</v>
      </c>
      <c r="E2238" s="257">
        <v>-35.1708</v>
      </c>
      <c r="F2238" s="255"/>
      <c r="G2238" s="255"/>
    </row>
    <row r="2239" spans="1:7" x14ac:dyDescent="0.25">
      <c r="A2239" s="257" t="s">
        <v>524</v>
      </c>
      <c r="B2239" s="257">
        <v>0</v>
      </c>
      <c r="C2239" s="254"/>
      <c r="D2239" s="257" t="s">
        <v>1139</v>
      </c>
      <c r="E2239" s="257">
        <v>-7.3858680000000003</v>
      </c>
      <c r="F2239" s="255"/>
      <c r="G2239" s="255"/>
    </row>
    <row r="2240" spans="1:7" x14ac:dyDescent="0.25">
      <c r="A2240" s="257" t="s">
        <v>525</v>
      </c>
      <c r="B2240" s="257">
        <v>0</v>
      </c>
      <c r="C2240" s="254"/>
      <c r="D2240" s="257" t="s">
        <v>234</v>
      </c>
      <c r="E2240" s="257">
        <v>-24.8811754</v>
      </c>
      <c r="F2240" s="255"/>
      <c r="G2240" s="255"/>
    </row>
    <row r="2241" spans="1:7" x14ac:dyDescent="0.25">
      <c r="A2241" s="257" t="s">
        <v>526</v>
      </c>
      <c r="B2241" s="257">
        <v>0</v>
      </c>
      <c r="C2241" s="254"/>
      <c r="D2241" s="257" t="s">
        <v>235</v>
      </c>
      <c r="E2241" s="257">
        <v>0</v>
      </c>
      <c r="F2241" s="255"/>
      <c r="G2241" s="255"/>
    </row>
    <row r="2242" spans="1:7" x14ac:dyDescent="0.25">
      <c r="A2242" s="257" t="s">
        <v>527</v>
      </c>
      <c r="B2242" s="257">
        <v>0</v>
      </c>
      <c r="C2242" s="254"/>
      <c r="D2242" s="257" t="s">
        <v>236</v>
      </c>
      <c r="E2242" s="257">
        <v>0</v>
      </c>
      <c r="F2242" s="255"/>
      <c r="G2242" s="255"/>
    </row>
    <row r="2243" spans="1:7" x14ac:dyDescent="0.25">
      <c r="A2243" s="257" t="s">
        <v>98</v>
      </c>
      <c r="B2243" s="257">
        <v>0</v>
      </c>
      <c r="C2243" s="254"/>
      <c r="D2243" s="257" t="s">
        <v>1169</v>
      </c>
      <c r="E2243" s="257">
        <v>0</v>
      </c>
      <c r="F2243" s="255"/>
      <c r="G2243" s="255"/>
    </row>
    <row r="2244" spans="1:7" x14ac:dyDescent="0.25">
      <c r="A2244" s="257" t="s">
        <v>99</v>
      </c>
      <c r="B2244" s="257">
        <v>0</v>
      </c>
      <c r="C2244" s="254"/>
      <c r="D2244" s="257" t="s">
        <v>1109</v>
      </c>
      <c r="E2244" s="257">
        <v>-8.2443059600000002</v>
      </c>
      <c r="F2244" s="255"/>
      <c r="G2244" s="255"/>
    </row>
    <row r="2245" spans="1:7" x14ac:dyDescent="0.25">
      <c r="A2245" s="257" t="s">
        <v>100</v>
      </c>
      <c r="B2245" s="257">
        <v>8.4277978199999992E-3</v>
      </c>
      <c r="C2245" s="254"/>
      <c r="D2245" s="257" t="s">
        <v>1170</v>
      </c>
      <c r="E2245" s="257">
        <v>0</v>
      </c>
      <c r="F2245" s="255"/>
      <c r="G2245" s="255"/>
    </row>
    <row r="2246" spans="1:7" x14ac:dyDescent="0.25">
      <c r="A2246" s="257" t="s">
        <v>101</v>
      </c>
      <c r="B2246" s="257">
        <v>0</v>
      </c>
      <c r="C2246" s="254"/>
      <c r="D2246" s="257" t="s">
        <v>1171</v>
      </c>
      <c r="E2246" s="257">
        <v>0</v>
      </c>
      <c r="F2246" s="255"/>
      <c r="G2246" s="255"/>
    </row>
    <row r="2247" spans="1:7" x14ac:dyDescent="0.25">
      <c r="A2247" s="257" t="s">
        <v>102</v>
      </c>
      <c r="B2247" s="257">
        <v>0</v>
      </c>
      <c r="C2247" s="254"/>
      <c r="D2247" s="257" t="s">
        <v>1188</v>
      </c>
      <c r="E2247" s="257">
        <v>0</v>
      </c>
      <c r="F2247" s="255"/>
      <c r="G2247" s="255"/>
    </row>
    <row r="2248" spans="1:7" x14ac:dyDescent="0.25">
      <c r="A2248" s="257" t="s">
        <v>103</v>
      </c>
      <c r="B2248" s="257">
        <v>0</v>
      </c>
      <c r="C2248" s="254"/>
      <c r="D2248" s="257" t="s">
        <v>1140</v>
      </c>
      <c r="E2248" s="257">
        <v>-1.73130425</v>
      </c>
      <c r="F2248" s="255"/>
      <c r="G2248" s="255"/>
    </row>
    <row r="2249" spans="1:7" x14ac:dyDescent="0.25">
      <c r="A2249" s="257" t="s">
        <v>104</v>
      </c>
      <c r="B2249" s="257">
        <v>0</v>
      </c>
      <c r="C2249" s="254"/>
      <c r="D2249" s="257" t="s">
        <v>1189</v>
      </c>
      <c r="E2249" s="257">
        <v>0</v>
      </c>
      <c r="F2249" s="255"/>
      <c r="G2249" s="255"/>
    </row>
    <row r="2250" spans="1:7" x14ac:dyDescent="0.25">
      <c r="A2250" s="257" t="s">
        <v>105</v>
      </c>
      <c r="B2250" s="257">
        <v>0</v>
      </c>
      <c r="C2250" s="254"/>
      <c r="D2250" s="257" t="s">
        <v>1190</v>
      </c>
      <c r="E2250" s="257">
        <v>0</v>
      </c>
      <c r="F2250" s="255"/>
      <c r="G2250" s="255"/>
    </row>
    <row r="2251" spans="1:7" x14ac:dyDescent="0.25">
      <c r="A2251" s="257" t="s">
        <v>106</v>
      </c>
      <c r="B2251" s="257">
        <v>0</v>
      </c>
      <c r="C2251" s="254"/>
      <c r="D2251" s="257" t="s">
        <v>1172</v>
      </c>
      <c r="E2251" s="257">
        <v>0</v>
      </c>
      <c r="F2251" s="255"/>
      <c r="G2251" s="255"/>
    </row>
    <row r="2252" spans="1:7" x14ac:dyDescent="0.25">
      <c r="A2252" s="257" t="s">
        <v>107</v>
      </c>
      <c r="B2252" s="257">
        <v>0</v>
      </c>
      <c r="C2252" s="254"/>
      <c r="D2252" s="257" t="s">
        <v>1110</v>
      </c>
      <c r="E2252" s="257">
        <v>-21.969516599999999</v>
      </c>
      <c r="F2252" s="255"/>
      <c r="G2252" s="255"/>
    </row>
    <row r="2253" spans="1:7" x14ac:dyDescent="0.25">
      <c r="A2253" s="257" t="s">
        <v>108</v>
      </c>
      <c r="B2253" s="257">
        <v>0</v>
      </c>
      <c r="C2253" s="254"/>
      <c r="D2253" s="257" t="s">
        <v>1173</v>
      </c>
      <c r="E2253" s="257">
        <v>0</v>
      </c>
      <c r="F2253" s="255"/>
      <c r="G2253" s="255"/>
    </row>
    <row r="2254" spans="1:7" x14ac:dyDescent="0.25">
      <c r="A2254" s="257" t="s">
        <v>109</v>
      </c>
      <c r="B2254" s="257">
        <v>0</v>
      </c>
      <c r="C2254" s="254"/>
      <c r="D2254" s="257" t="s">
        <v>1174</v>
      </c>
      <c r="E2254" s="257">
        <v>0</v>
      </c>
      <c r="F2254" s="255"/>
      <c r="G2254" s="255"/>
    </row>
    <row r="2255" spans="1:7" x14ac:dyDescent="0.25">
      <c r="A2255" s="257" t="s">
        <v>528</v>
      </c>
      <c r="B2255" s="257">
        <v>0</v>
      </c>
      <c r="C2255" s="254"/>
      <c r="D2255" s="257" t="s">
        <v>1191</v>
      </c>
      <c r="E2255" s="257">
        <v>0</v>
      </c>
      <c r="F2255" s="255"/>
      <c r="G2255" s="255"/>
    </row>
    <row r="2256" spans="1:7" x14ac:dyDescent="0.25">
      <c r="A2256" s="257" t="s">
        <v>529</v>
      </c>
      <c r="B2256" s="257">
        <v>0</v>
      </c>
      <c r="C2256" s="254"/>
      <c r="D2256" s="257" t="s">
        <v>1141</v>
      </c>
      <c r="E2256" s="257">
        <v>-4.6135984900000002</v>
      </c>
      <c r="F2256" s="255"/>
      <c r="G2256" s="255"/>
    </row>
    <row r="2257" spans="1:7" x14ac:dyDescent="0.25">
      <c r="A2257" s="257" t="s">
        <v>530</v>
      </c>
      <c r="B2257" s="257">
        <v>0</v>
      </c>
      <c r="C2257" s="254"/>
      <c r="D2257" s="257" t="s">
        <v>1192</v>
      </c>
      <c r="E2257" s="257">
        <v>0</v>
      </c>
      <c r="F2257" s="255"/>
      <c r="G2257" s="255"/>
    </row>
    <row r="2258" spans="1:7" x14ac:dyDescent="0.25">
      <c r="A2258" s="257" t="s">
        <v>531</v>
      </c>
      <c r="B2258" s="257">
        <v>0</v>
      </c>
      <c r="C2258" s="254"/>
      <c r="D2258" s="257" t="s">
        <v>1193</v>
      </c>
      <c r="E2258" s="257">
        <v>0</v>
      </c>
      <c r="F2258" s="255"/>
      <c r="G2258" s="255"/>
    </row>
    <row r="2259" spans="1:7" x14ac:dyDescent="0.25">
      <c r="A2259" s="257" t="s">
        <v>532</v>
      </c>
      <c r="B2259" s="257">
        <v>0</v>
      </c>
      <c r="C2259" s="254"/>
      <c r="D2259" s="257" t="s">
        <v>1182</v>
      </c>
      <c r="E2259" s="257">
        <v>0</v>
      </c>
      <c r="F2259" s="255"/>
      <c r="G2259" s="255"/>
    </row>
    <row r="2260" spans="1:7" x14ac:dyDescent="0.25">
      <c r="A2260" s="257" t="s">
        <v>533</v>
      </c>
      <c r="B2260" s="257">
        <v>0</v>
      </c>
      <c r="C2260" s="254"/>
      <c r="D2260" s="257" t="s">
        <v>1194</v>
      </c>
      <c r="E2260" s="257">
        <v>0</v>
      </c>
      <c r="F2260" s="255"/>
      <c r="G2260" s="255"/>
    </row>
    <row r="2261" spans="1:7" x14ac:dyDescent="0.25">
      <c r="A2261" s="257" t="s">
        <v>76</v>
      </c>
      <c r="B2261" s="257">
        <v>1.58235813</v>
      </c>
      <c r="C2261" s="254"/>
      <c r="D2261" s="257" t="s">
        <v>1183</v>
      </c>
      <c r="E2261" s="257">
        <v>0</v>
      </c>
      <c r="F2261" s="255"/>
      <c r="G2261" s="255"/>
    </row>
    <row r="2262" spans="1:7" x14ac:dyDescent="0.25">
      <c r="A2262" s="257" t="s">
        <v>77</v>
      </c>
      <c r="B2262" s="257">
        <v>0</v>
      </c>
      <c r="C2262" s="254"/>
      <c r="D2262" s="257" t="s">
        <v>2172</v>
      </c>
      <c r="E2262" s="257"/>
      <c r="F2262" s="255"/>
      <c r="G2262" s="255"/>
    </row>
    <row r="2263" spans="1:7" x14ac:dyDescent="0.25">
      <c r="A2263" s="257" t="s">
        <v>78</v>
      </c>
      <c r="B2263" s="257">
        <v>2.4070036100000001E-2</v>
      </c>
      <c r="C2263" s="254"/>
      <c r="D2263" s="257" t="s">
        <v>928</v>
      </c>
      <c r="E2263" s="257" t="s">
        <v>929</v>
      </c>
      <c r="F2263" s="255"/>
      <c r="G2263" s="255"/>
    </row>
    <row r="2264" spans="1:7" x14ac:dyDescent="0.25">
      <c r="A2264" s="257" t="s">
        <v>79</v>
      </c>
      <c r="B2264" s="257">
        <v>0</v>
      </c>
      <c r="C2264" s="254"/>
      <c r="D2264" s="257" t="s">
        <v>930</v>
      </c>
      <c r="E2264" s="257" t="s">
        <v>931</v>
      </c>
      <c r="F2264" s="255"/>
      <c r="G2264" s="255"/>
    </row>
    <row r="2265" spans="1:7" x14ac:dyDescent="0.25">
      <c r="A2265" s="257" t="s">
        <v>80</v>
      </c>
      <c r="B2265" s="257">
        <v>0</v>
      </c>
      <c r="C2265" s="254"/>
      <c r="D2265" s="257" t="s">
        <v>600</v>
      </c>
      <c r="E2265" s="257">
        <v>0</v>
      </c>
      <c r="F2265" s="255"/>
      <c r="G2265" s="255"/>
    </row>
    <row r="2266" spans="1:7" x14ac:dyDescent="0.25">
      <c r="A2266" s="257" t="s">
        <v>81</v>
      </c>
      <c r="B2266" s="257">
        <v>0</v>
      </c>
      <c r="C2266" s="254"/>
      <c r="D2266" s="257" t="s">
        <v>601</v>
      </c>
      <c r="E2266" s="257">
        <v>0</v>
      </c>
      <c r="F2266" s="255"/>
      <c r="G2266" s="255"/>
    </row>
    <row r="2267" spans="1:7" x14ac:dyDescent="0.25">
      <c r="A2267" s="257" t="s">
        <v>82</v>
      </c>
      <c r="B2267" s="257">
        <v>0</v>
      </c>
      <c r="C2267" s="254"/>
      <c r="D2267" s="257" t="s">
        <v>192</v>
      </c>
      <c r="E2267" s="257">
        <v>0</v>
      </c>
      <c r="F2267" s="255"/>
      <c r="G2267" s="255"/>
    </row>
    <row r="2268" spans="1:7" x14ac:dyDescent="0.25">
      <c r="A2268" s="257" t="s">
        <v>83</v>
      </c>
      <c r="B2268" s="257">
        <v>0</v>
      </c>
      <c r="C2268" s="254"/>
      <c r="D2268" s="257" t="s">
        <v>193</v>
      </c>
      <c r="E2268" s="257">
        <v>0</v>
      </c>
      <c r="F2268" s="255"/>
      <c r="G2268" s="255"/>
    </row>
    <row r="2269" spans="1:7" x14ac:dyDescent="0.25">
      <c r="A2269" s="257" t="s">
        <v>84</v>
      </c>
      <c r="B2269" s="257">
        <v>0</v>
      </c>
      <c r="C2269" s="254"/>
      <c r="D2269" s="257" t="s">
        <v>602</v>
      </c>
      <c r="E2269" s="257">
        <v>0</v>
      </c>
      <c r="F2269" s="255"/>
      <c r="G2269" s="255"/>
    </row>
    <row r="2270" spans="1:7" x14ac:dyDescent="0.25">
      <c r="A2270" s="257" t="s">
        <v>85</v>
      </c>
      <c r="B2270" s="257">
        <v>0</v>
      </c>
      <c r="C2270" s="254"/>
      <c r="D2270" s="257" t="s">
        <v>603</v>
      </c>
      <c r="E2270" s="257">
        <v>0</v>
      </c>
      <c r="F2270" s="255"/>
      <c r="G2270" s="255"/>
    </row>
    <row r="2271" spans="1:7" x14ac:dyDescent="0.25">
      <c r="A2271" s="257" t="s">
        <v>86</v>
      </c>
      <c r="B2271" s="257">
        <v>0</v>
      </c>
      <c r="C2271" s="254"/>
      <c r="D2271" s="257" t="s">
        <v>604</v>
      </c>
      <c r="E2271" s="257">
        <v>0</v>
      </c>
      <c r="F2271" s="255"/>
      <c r="G2271" s="255"/>
    </row>
    <row r="2272" spans="1:7" x14ac:dyDescent="0.25">
      <c r="A2272" s="257" t="s">
        <v>87</v>
      </c>
      <c r="B2272" s="257">
        <v>0</v>
      </c>
      <c r="C2272" s="254"/>
      <c r="D2272" s="257" t="s">
        <v>605</v>
      </c>
      <c r="E2272" s="257">
        <v>0</v>
      </c>
      <c r="F2272" s="255"/>
      <c r="G2272" s="255"/>
    </row>
    <row r="2273" spans="1:7" x14ac:dyDescent="0.25">
      <c r="A2273" s="257" t="s">
        <v>88</v>
      </c>
      <c r="B2273" s="257">
        <v>0</v>
      </c>
      <c r="C2273" s="254"/>
      <c r="D2273" s="257" t="s">
        <v>194</v>
      </c>
      <c r="E2273" s="257">
        <v>0</v>
      </c>
      <c r="F2273" s="255"/>
      <c r="G2273" s="255"/>
    </row>
    <row r="2274" spans="1:7" x14ac:dyDescent="0.25">
      <c r="A2274" s="257" t="s">
        <v>89</v>
      </c>
      <c r="B2274" s="257">
        <v>0</v>
      </c>
      <c r="C2274" s="254"/>
      <c r="D2274" s="257" t="s">
        <v>606</v>
      </c>
      <c r="E2274" s="257">
        <v>0</v>
      </c>
      <c r="F2274" s="255"/>
      <c r="G2274" s="255"/>
    </row>
    <row r="2275" spans="1:7" x14ac:dyDescent="0.25">
      <c r="A2275" s="257" t="s">
        <v>90</v>
      </c>
      <c r="B2275" s="257">
        <v>0</v>
      </c>
      <c r="C2275" s="254"/>
      <c r="D2275" s="257" t="s">
        <v>1166</v>
      </c>
      <c r="E2275" s="257">
        <v>0</v>
      </c>
      <c r="F2275" s="255"/>
      <c r="G2275" s="255"/>
    </row>
    <row r="2276" spans="1:7" x14ac:dyDescent="0.25">
      <c r="A2276" s="257" t="s">
        <v>91</v>
      </c>
      <c r="B2276" s="257">
        <v>0</v>
      </c>
      <c r="C2276" s="254"/>
      <c r="D2276" s="257" t="s">
        <v>1098</v>
      </c>
      <c r="E2276" s="257">
        <v>0</v>
      </c>
      <c r="F2276" s="255"/>
      <c r="G2276" s="255"/>
    </row>
    <row r="2277" spans="1:7" x14ac:dyDescent="0.25">
      <c r="A2277" s="257" t="s">
        <v>92</v>
      </c>
      <c r="B2277" s="257">
        <v>0</v>
      </c>
      <c r="C2277" s="254"/>
      <c r="D2277" s="257" t="s">
        <v>1167</v>
      </c>
      <c r="E2277" s="257">
        <v>0</v>
      </c>
      <c r="F2277" s="255"/>
      <c r="G2277" s="255"/>
    </row>
    <row r="2278" spans="1:7" x14ac:dyDescent="0.25">
      <c r="A2278" s="257" t="s">
        <v>93</v>
      </c>
      <c r="B2278" s="257">
        <v>0</v>
      </c>
      <c r="C2278" s="254"/>
      <c r="D2278" s="257" t="s">
        <v>1168</v>
      </c>
      <c r="E2278" s="257">
        <v>0</v>
      </c>
      <c r="F2278" s="255"/>
      <c r="G2278" s="255"/>
    </row>
    <row r="2279" spans="1:7" x14ac:dyDescent="0.25">
      <c r="A2279" s="257" t="s">
        <v>1248</v>
      </c>
      <c r="B2279" s="257">
        <v>0</v>
      </c>
      <c r="C2279" s="254"/>
      <c r="D2279" s="257" t="s">
        <v>195</v>
      </c>
      <c r="E2279" s="257">
        <v>0</v>
      </c>
      <c r="F2279" s="255"/>
      <c r="G2279" s="255"/>
    </row>
    <row r="2280" spans="1:7" x14ac:dyDescent="0.25">
      <c r="A2280" s="257" t="s">
        <v>1175</v>
      </c>
      <c r="B2280" s="257">
        <v>0</v>
      </c>
      <c r="C2280" s="254"/>
      <c r="D2280" s="257" t="s">
        <v>196</v>
      </c>
      <c r="E2280" s="257">
        <v>0</v>
      </c>
      <c r="F2280" s="255"/>
      <c r="G2280" s="255"/>
    </row>
    <row r="2281" spans="1:7" x14ac:dyDescent="0.25">
      <c r="A2281" s="257" t="s">
        <v>1249</v>
      </c>
      <c r="B2281" s="257">
        <v>0</v>
      </c>
      <c r="C2281" s="254"/>
      <c r="D2281" s="257" t="s">
        <v>197</v>
      </c>
      <c r="E2281" s="257">
        <v>0</v>
      </c>
      <c r="F2281" s="255"/>
      <c r="G2281" s="255"/>
    </row>
    <row r="2282" spans="1:7" x14ac:dyDescent="0.25">
      <c r="A2282" s="257" t="s">
        <v>1250</v>
      </c>
      <c r="B2282" s="257">
        <v>0</v>
      </c>
      <c r="C2282" s="254"/>
      <c r="D2282" s="257" t="s">
        <v>198</v>
      </c>
      <c r="E2282" s="257">
        <v>0</v>
      </c>
      <c r="F2282" s="255"/>
      <c r="G2282" s="255"/>
    </row>
    <row r="2283" spans="1:7" x14ac:dyDescent="0.25">
      <c r="A2283" s="257" t="s">
        <v>1251</v>
      </c>
      <c r="B2283" s="257">
        <v>0</v>
      </c>
      <c r="C2283" s="254"/>
      <c r="D2283" s="257" t="s">
        <v>607</v>
      </c>
      <c r="E2283" s="257">
        <v>0</v>
      </c>
      <c r="F2283" s="255"/>
      <c r="G2283" s="255"/>
    </row>
    <row r="2284" spans="1:7" x14ac:dyDescent="0.25">
      <c r="A2284" s="257" t="s">
        <v>1176</v>
      </c>
      <c r="B2284" s="257">
        <v>0</v>
      </c>
      <c r="C2284" s="254"/>
      <c r="D2284" s="257" t="s">
        <v>608</v>
      </c>
      <c r="E2284" s="257">
        <v>0</v>
      </c>
      <c r="F2284" s="255"/>
      <c r="G2284" s="255"/>
    </row>
    <row r="2285" spans="1:7" x14ac:dyDescent="0.25">
      <c r="A2285" s="257" t="s">
        <v>1252</v>
      </c>
      <c r="B2285" s="257">
        <v>0</v>
      </c>
      <c r="C2285" s="254"/>
      <c r="D2285" s="257"/>
      <c r="E2285" s="257"/>
      <c r="F2285" s="255"/>
      <c r="G2285" s="255"/>
    </row>
    <row r="2286" spans="1:7" x14ac:dyDescent="0.25">
      <c r="A2286" s="257" t="s">
        <v>1253</v>
      </c>
      <c r="B2286" s="257">
        <v>0</v>
      </c>
      <c r="C2286" s="254"/>
      <c r="D2286" s="257" t="s">
        <v>2173</v>
      </c>
      <c r="E2286" s="257"/>
      <c r="F2286" s="255"/>
      <c r="G2286" s="255"/>
    </row>
    <row r="2287" spans="1:7" x14ac:dyDescent="0.25">
      <c r="A2287" s="257" t="s">
        <v>1254</v>
      </c>
      <c r="B2287" s="257">
        <v>0</v>
      </c>
      <c r="C2287" s="254"/>
      <c r="D2287" s="257" t="s">
        <v>928</v>
      </c>
      <c r="E2287" s="257" t="s">
        <v>929</v>
      </c>
      <c r="F2287" s="255"/>
      <c r="G2287" s="255"/>
    </row>
    <row r="2288" spans="1:7" x14ac:dyDescent="0.25">
      <c r="A2288" s="257" t="s">
        <v>1177</v>
      </c>
      <c r="B2288" s="257">
        <v>0</v>
      </c>
      <c r="C2288" s="254"/>
      <c r="D2288" s="257" t="s">
        <v>930</v>
      </c>
      <c r="E2288" s="257" t="s">
        <v>931</v>
      </c>
      <c r="F2288" s="255"/>
      <c r="G2288" s="255"/>
    </row>
    <row r="2289" spans="1:7" x14ac:dyDescent="0.25">
      <c r="A2289" s="257" t="s">
        <v>1255</v>
      </c>
      <c r="B2289" s="257">
        <v>0</v>
      </c>
      <c r="C2289" s="254"/>
      <c r="D2289" s="257" t="s">
        <v>1106</v>
      </c>
      <c r="E2289" s="257">
        <v>0</v>
      </c>
      <c r="F2289" s="255"/>
      <c r="G2289" s="255"/>
    </row>
    <row r="2290" spans="1:7" x14ac:dyDescent="0.25">
      <c r="A2290" s="257" t="s">
        <v>1256</v>
      </c>
      <c r="B2290" s="257">
        <v>0</v>
      </c>
      <c r="C2290" s="254"/>
      <c r="D2290" s="257" t="s">
        <v>200</v>
      </c>
      <c r="E2290" s="257">
        <v>0</v>
      </c>
      <c r="F2290" s="255"/>
      <c r="G2290" s="255"/>
    </row>
    <row r="2291" spans="1:7" x14ac:dyDescent="0.25">
      <c r="A2291" s="257" t="s">
        <v>1257</v>
      </c>
      <c r="B2291" s="257">
        <v>0</v>
      </c>
      <c r="C2291" s="254"/>
      <c r="D2291" s="257" t="s">
        <v>609</v>
      </c>
      <c r="E2291" s="257">
        <v>0</v>
      </c>
      <c r="F2291" s="255"/>
      <c r="G2291" s="255"/>
    </row>
    <row r="2292" spans="1:7" x14ac:dyDescent="0.25">
      <c r="A2292" s="257" t="s">
        <v>1178</v>
      </c>
      <c r="B2292" s="257">
        <v>0</v>
      </c>
      <c r="C2292" s="254"/>
      <c r="D2292" s="257" t="s">
        <v>1108</v>
      </c>
      <c r="E2292" s="257">
        <v>0</v>
      </c>
      <c r="F2292" s="255"/>
      <c r="G2292" s="255"/>
    </row>
    <row r="2293" spans="1:7" x14ac:dyDescent="0.25">
      <c r="A2293" s="257" t="s">
        <v>1258</v>
      </c>
      <c r="B2293" s="257">
        <v>0</v>
      </c>
      <c r="C2293" s="254"/>
      <c r="D2293" s="257" t="s">
        <v>201</v>
      </c>
      <c r="E2293" s="257">
        <v>0</v>
      </c>
      <c r="F2293" s="255"/>
      <c r="G2293" s="255"/>
    </row>
    <row r="2294" spans="1:7" x14ac:dyDescent="0.25">
      <c r="A2294" s="257" t="s">
        <v>1259</v>
      </c>
      <c r="B2294" s="257">
        <v>0</v>
      </c>
      <c r="C2294" s="254"/>
      <c r="D2294" s="257" t="s">
        <v>610</v>
      </c>
      <c r="E2294" s="257">
        <v>0</v>
      </c>
      <c r="F2294" s="255"/>
      <c r="G2294" s="255"/>
    </row>
    <row r="2295" spans="1:7" x14ac:dyDescent="0.25">
      <c r="A2295" s="257" t="s">
        <v>1260</v>
      </c>
      <c r="B2295" s="257">
        <v>0</v>
      </c>
      <c r="C2295" s="254"/>
      <c r="D2295" s="257" t="s">
        <v>202</v>
      </c>
      <c r="E2295" s="257">
        <v>0</v>
      </c>
      <c r="F2295" s="255"/>
      <c r="G2295" s="255"/>
    </row>
    <row r="2296" spans="1:7" x14ac:dyDescent="0.25">
      <c r="A2296" s="257" t="s">
        <v>1179</v>
      </c>
      <c r="B2296" s="257">
        <v>0</v>
      </c>
      <c r="C2296" s="254"/>
      <c r="D2296" s="257" t="s">
        <v>203</v>
      </c>
      <c r="E2296" s="257">
        <v>0</v>
      </c>
      <c r="F2296" s="255"/>
      <c r="G2296" s="255"/>
    </row>
    <row r="2297" spans="1:7" x14ac:dyDescent="0.25">
      <c r="A2297" s="257" t="s">
        <v>1261</v>
      </c>
      <c r="B2297" s="257">
        <v>0</v>
      </c>
      <c r="C2297" s="254"/>
      <c r="D2297" s="257" t="s">
        <v>204</v>
      </c>
      <c r="E2297" s="257">
        <v>0</v>
      </c>
      <c r="F2297" s="255"/>
      <c r="G2297" s="255"/>
    </row>
    <row r="2298" spans="1:7" x14ac:dyDescent="0.25">
      <c r="A2298" s="257" t="s">
        <v>1262</v>
      </c>
      <c r="B2298" s="257">
        <v>0</v>
      </c>
      <c r="C2298" s="254"/>
      <c r="D2298" s="257" t="s">
        <v>1169</v>
      </c>
      <c r="E2298" s="257">
        <v>0</v>
      </c>
      <c r="F2298" s="255"/>
      <c r="G2298" s="255"/>
    </row>
    <row r="2299" spans="1:7" x14ac:dyDescent="0.25">
      <c r="A2299" s="257" t="s">
        <v>1263</v>
      </c>
      <c r="B2299" s="257">
        <v>0</v>
      </c>
      <c r="C2299" s="254"/>
      <c r="D2299" s="257" t="s">
        <v>1109</v>
      </c>
      <c r="E2299" s="257">
        <v>0</v>
      </c>
      <c r="F2299" s="255"/>
      <c r="G2299" s="255"/>
    </row>
    <row r="2300" spans="1:7" x14ac:dyDescent="0.25">
      <c r="A2300" s="257" t="s">
        <v>1180</v>
      </c>
      <c r="B2300" s="257">
        <v>0</v>
      </c>
      <c r="C2300" s="254"/>
      <c r="D2300" s="257" t="s">
        <v>1170</v>
      </c>
      <c r="E2300" s="257">
        <v>0</v>
      </c>
      <c r="F2300" s="255"/>
      <c r="G2300" s="255"/>
    </row>
    <row r="2301" spans="1:7" x14ac:dyDescent="0.25">
      <c r="A2301" s="257" t="s">
        <v>1264</v>
      </c>
      <c r="B2301" s="257">
        <v>0</v>
      </c>
      <c r="C2301" s="254"/>
      <c r="D2301" s="257" t="s">
        <v>1171</v>
      </c>
      <c r="E2301" s="257">
        <v>0</v>
      </c>
      <c r="F2301" s="255"/>
      <c r="G2301" s="255"/>
    </row>
    <row r="2302" spans="1:7" x14ac:dyDescent="0.25">
      <c r="A2302" s="257" t="s">
        <v>1265</v>
      </c>
      <c r="B2302" s="257">
        <v>0</v>
      </c>
      <c r="C2302" s="254"/>
      <c r="D2302" s="257" t="s">
        <v>1172</v>
      </c>
      <c r="E2302" s="257">
        <v>0</v>
      </c>
      <c r="F2302" s="255"/>
      <c r="G2302" s="255"/>
    </row>
    <row r="2303" spans="1:7" x14ac:dyDescent="0.25">
      <c r="A2303" s="257" t="s">
        <v>940</v>
      </c>
      <c r="B2303" s="257">
        <v>0</v>
      </c>
      <c r="C2303" s="254"/>
      <c r="D2303" s="257" t="s">
        <v>1110</v>
      </c>
      <c r="E2303" s="257">
        <v>0</v>
      </c>
      <c r="F2303" s="255"/>
      <c r="G2303" s="255"/>
    </row>
    <row r="2304" spans="1:7" x14ac:dyDescent="0.25">
      <c r="A2304" s="257" t="s">
        <v>941</v>
      </c>
      <c r="B2304" s="257">
        <v>0</v>
      </c>
      <c r="C2304" s="254"/>
      <c r="D2304" s="257" t="s">
        <v>1173</v>
      </c>
      <c r="E2304" s="257">
        <v>0</v>
      </c>
      <c r="F2304" s="255"/>
      <c r="G2304" s="255"/>
    </row>
    <row r="2305" spans="1:7" x14ac:dyDescent="0.25">
      <c r="A2305" s="257" t="s">
        <v>942</v>
      </c>
      <c r="B2305" s="257">
        <v>0</v>
      </c>
      <c r="C2305" s="254"/>
      <c r="D2305" s="257" t="s">
        <v>1174</v>
      </c>
      <c r="E2305" s="257">
        <v>0</v>
      </c>
      <c r="F2305" s="255"/>
      <c r="G2305" s="255"/>
    </row>
    <row r="2306" spans="1:7" x14ac:dyDescent="0.25">
      <c r="A2306" s="257" t="s">
        <v>1266</v>
      </c>
      <c r="B2306" s="257">
        <v>0</v>
      </c>
      <c r="C2306" s="254"/>
      <c r="D2306" s="257" t="s">
        <v>2174</v>
      </c>
      <c r="E2306" s="257"/>
      <c r="F2306" s="255"/>
      <c r="G2306" s="255"/>
    </row>
    <row r="2307" spans="1:7" x14ac:dyDescent="0.25">
      <c r="A2307" s="257" t="s">
        <v>1267</v>
      </c>
      <c r="B2307" s="257">
        <v>5.7068227199999999</v>
      </c>
      <c r="C2307" s="254"/>
      <c r="D2307" s="257" t="s">
        <v>928</v>
      </c>
      <c r="E2307" s="257" t="s">
        <v>929</v>
      </c>
      <c r="F2307" s="255"/>
      <c r="G2307" s="255"/>
    </row>
    <row r="2308" spans="1:7" x14ac:dyDescent="0.25">
      <c r="A2308" s="257" t="s">
        <v>1268</v>
      </c>
      <c r="B2308" s="257">
        <v>0.25403037899999997</v>
      </c>
      <c r="C2308" s="254"/>
      <c r="D2308" s="257" t="s">
        <v>930</v>
      </c>
      <c r="E2308" s="257" t="s">
        <v>931</v>
      </c>
      <c r="F2308" s="255"/>
      <c r="G2308" s="255"/>
    </row>
    <row r="2309" spans="1:7" x14ac:dyDescent="0.25">
      <c r="A2309" s="257" t="s">
        <v>1269</v>
      </c>
      <c r="B2309" s="257">
        <v>0.11679872500000001</v>
      </c>
      <c r="C2309" s="254"/>
      <c r="D2309" s="257" t="s">
        <v>600</v>
      </c>
      <c r="E2309" s="257">
        <v>0</v>
      </c>
      <c r="F2309" s="255"/>
      <c r="G2309" s="255"/>
    </row>
    <row r="2310" spans="1:7" x14ac:dyDescent="0.25">
      <c r="A2310" s="257" t="s">
        <v>1270</v>
      </c>
      <c r="B2310" s="257">
        <v>0</v>
      </c>
      <c r="C2310" s="254"/>
      <c r="D2310" s="257" t="s">
        <v>601</v>
      </c>
      <c r="E2310" s="257">
        <v>0</v>
      </c>
      <c r="F2310" s="255"/>
      <c r="G2310" s="255"/>
    </row>
    <row r="2311" spans="1:7" x14ac:dyDescent="0.25">
      <c r="A2311" s="257" t="s">
        <v>1271</v>
      </c>
      <c r="B2311" s="257">
        <v>0</v>
      </c>
      <c r="C2311" s="254"/>
      <c r="D2311" s="257" t="s">
        <v>192</v>
      </c>
      <c r="E2311" s="257">
        <v>0</v>
      </c>
      <c r="F2311" s="255"/>
      <c r="G2311" s="255"/>
    </row>
    <row r="2312" spans="1:7" x14ac:dyDescent="0.25">
      <c r="A2312" s="257" t="s">
        <v>1272</v>
      </c>
      <c r="B2312" s="257">
        <v>0</v>
      </c>
      <c r="C2312" s="254"/>
      <c r="D2312" s="257" t="s">
        <v>193</v>
      </c>
      <c r="E2312" s="257">
        <v>0</v>
      </c>
      <c r="F2312" s="255"/>
      <c r="G2312" s="255"/>
    </row>
    <row r="2313" spans="1:7" x14ac:dyDescent="0.25">
      <c r="A2313" s="257"/>
      <c r="B2313" s="257"/>
      <c r="C2313" s="254"/>
      <c r="D2313" s="257" t="s">
        <v>602</v>
      </c>
      <c r="E2313" s="257">
        <v>0</v>
      </c>
      <c r="F2313" s="255"/>
      <c r="G2313" s="255"/>
    </row>
    <row r="2314" spans="1:7" x14ac:dyDescent="0.25">
      <c r="A2314" s="257"/>
      <c r="B2314" s="257"/>
      <c r="C2314" s="254"/>
      <c r="D2314" s="257" t="s">
        <v>603</v>
      </c>
      <c r="E2314" s="257">
        <v>0</v>
      </c>
      <c r="F2314" s="255"/>
      <c r="G2314" s="255"/>
    </row>
    <row r="2315" spans="1:7" x14ac:dyDescent="0.25">
      <c r="A2315" s="257" t="s">
        <v>801</v>
      </c>
      <c r="B2315" s="257"/>
      <c r="C2315" s="254"/>
      <c r="D2315" s="257" t="s">
        <v>604</v>
      </c>
      <c r="E2315" s="257">
        <v>0</v>
      </c>
      <c r="F2315" s="255"/>
      <c r="G2315" s="255"/>
    </row>
    <row r="2316" spans="1:7" x14ac:dyDescent="0.25">
      <c r="A2316" s="257" t="s">
        <v>928</v>
      </c>
      <c r="B2316" s="257" t="s">
        <v>929</v>
      </c>
      <c r="C2316" s="254"/>
      <c r="D2316" s="257" t="s">
        <v>605</v>
      </c>
      <c r="E2316" s="257">
        <v>0</v>
      </c>
      <c r="F2316" s="255"/>
      <c r="G2316" s="255"/>
    </row>
    <row r="2317" spans="1:7" x14ac:dyDescent="0.25">
      <c r="A2317" s="257" t="s">
        <v>930</v>
      </c>
      <c r="B2317" s="257" t="s">
        <v>931</v>
      </c>
      <c r="C2317" s="254"/>
      <c r="D2317" s="257" t="s">
        <v>194</v>
      </c>
      <c r="E2317" s="257">
        <v>0</v>
      </c>
      <c r="F2317" s="255"/>
      <c r="G2317" s="255"/>
    </row>
    <row r="2318" spans="1:7" x14ac:dyDescent="0.25">
      <c r="A2318" s="257" t="s">
        <v>121</v>
      </c>
      <c r="B2318" s="257">
        <v>0</v>
      </c>
      <c r="C2318" s="254"/>
      <c r="D2318" s="257" t="s">
        <v>606</v>
      </c>
      <c r="E2318" s="257">
        <v>0</v>
      </c>
      <c r="F2318" s="255"/>
      <c r="G2318" s="255"/>
    </row>
    <row r="2319" spans="1:7" x14ac:dyDescent="0.25">
      <c r="A2319" s="257" t="s">
        <v>114</v>
      </c>
      <c r="B2319" s="257">
        <v>0</v>
      </c>
      <c r="C2319" s="254"/>
      <c r="D2319" s="257" t="s">
        <v>1166</v>
      </c>
      <c r="E2319" s="257">
        <v>0</v>
      </c>
      <c r="F2319" s="255"/>
      <c r="G2319" s="255"/>
    </row>
    <row r="2320" spans="1:7" x14ac:dyDescent="0.25">
      <c r="A2320" s="257" t="s">
        <v>122</v>
      </c>
      <c r="B2320" s="257">
        <v>0</v>
      </c>
      <c r="C2320" s="254"/>
      <c r="D2320" s="257" t="s">
        <v>1098</v>
      </c>
      <c r="E2320" s="257">
        <v>0</v>
      </c>
      <c r="F2320" s="255"/>
      <c r="G2320" s="255"/>
    </row>
    <row r="2321" spans="1:7" x14ac:dyDescent="0.25">
      <c r="A2321" s="257" t="s">
        <v>123</v>
      </c>
      <c r="B2321" s="257">
        <v>0</v>
      </c>
      <c r="C2321" s="254"/>
      <c r="D2321" s="257" t="s">
        <v>1167</v>
      </c>
      <c r="E2321" s="257">
        <v>0</v>
      </c>
      <c r="F2321" s="255"/>
      <c r="G2321" s="255"/>
    </row>
    <row r="2322" spans="1:7" x14ac:dyDescent="0.25">
      <c r="A2322" s="257" t="s">
        <v>124</v>
      </c>
      <c r="B2322" s="257">
        <v>0</v>
      </c>
      <c r="C2322" s="254"/>
      <c r="D2322" s="257" t="s">
        <v>1168</v>
      </c>
      <c r="E2322" s="257">
        <v>0</v>
      </c>
      <c r="F2322" s="255"/>
      <c r="G2322" s="255"/>
    </row>
    <row r="2323" spans="1:7" x14ac:dyDescent="0.25">
      <c r="A2323" s="257" t="s">
        <v>115</v>
      </c>
      <c r="B2323" s="257">
        <v>0</v>
      </c>
      <c r="C2323" s="254"/>
      <c r="D2323" s="257" t="s">
        <v>205</v>
      </c>
      <c r="E2323" s="257">
        <v>0</v>
      </c>
      <c r="F2323" s="255"/>
      <c r="G2323" s="255"/>
    </row>
    <row r="2324" spans="1:7" x14ac:dyDescent="0.25">
      <c r="A2324" s="257" t="s">
        <v>125</v>
      </c>
      <c r="B2324" s="257">
        <v>0</v>
      </c>
      <c r="C2324" s="254"/>
      <c r="D2324" s="257" t="s">
        <v>206</v>
      </c>
      <c r="E2324" s="257">
        <v>0</v>
      </c>
      <c r="F2324" s="255"/>
      <c r="G2324" s="255"/>
    </row>
    <row r="2325" spans="1:7" x14ac:dyDescent="0.25">
      <c r="A2325" s="257" t="s">
        <v>126</v>
      </c>
      <c r="B2325" s="257">
        <v>0</v>
      </c>
      <c r="C2325" s="254"/>
      <c r="D2325" s="257" t="s">
        <v>207</v>
      </c>
      <c r="E2325" s="257">
        <v>0</v>
      </c>
      <c r="F2325" s="255"/>
      <c r="G2325" s="255"/>
    </row>
    <row r="2326" spans="1:7" x14ac:dyDescent="0.25">
      <c r="A2326" s="257" t="s">
        <v>127</v>
      </c>
      <c r="B2326" s="257">
        <v>0</v>
      </c>
      <c r="C2326" s="254"/>
      <c r="D2326" s="257" t="s">
        <v>198</v>
      </c>
      <c r="E2326" s="257">
        <v>0</v>
      </c>
      <c r="F2326" s="255"/>
      <c r="G2326" s="255"/>
    </row>
    <row r="2327" spans="1:7" x14ac:dyDescent="0.25">
      <c r="A2327" s="257" t="s">
        <v>116</v>
      </c>
      <c r="B2327" s="257">
        <v>0</v>
      </c>
      <c r="C2327" s="254"/>
      <c r="D2327" s="257" t="s">
        <v>607</v>
      </c>
      <c r="E2327" s="257">
        <v>0</v>
      </c>
      <c r="F2327" s="255"/>
      <c r="G2327" s="255"/>
    </row>
    <row r="2328" spans="1:7" x14ac:dyDescent="0.25">
      <c r="A2328" s="257" t="s">
        <v>128</v>
      </c>
      <c r="B2328" s="257">
        <v>0</v>
      </c>
      <c r="C2328" s="254"/>
      <c r="D2328" s="257" t="s">
        <v>608</v>
      </c>
      <c r="E2328" s="257">
        <v>0</v>
      </c>
      <c r="F2328" s="255"/>
      <c r="G2328" s="255"/>
    </row>
    <row r="2329" spans="1:7" x14ac:dyDescent="0.25">
      <c r="A2329" s="257" t="s">
        <v>129</v>
      </c>
      <c r="B2329" s="257">
        <v>0</v>
      </c>
      <c r="C2329" s="254"/>
      <c r="D2329" s="257"/>
      <c r="E2329" s="257"/>
      <c r="F2329" s="255"/>
      <c r="G2329" s="255"/>
    </row>
    <row r="2330" spans="1:7" x14ac:dyDescent="0.25">
      <c r="A2330" s="257" t="s">
        <v>130</v>
      </c>
      <c r="B2330" s="257">
        <v>0</v>
      </c>
      <c r="C2330" s="254"/>
      <c r="D2330" s="257" t="s">
        <v>2175</v>
      </c>
      <c r="E2330" s="257"/>
      <c r="F2330" s="255"/>
      <c r="G2330" s="255"/>
    </row>
    <row r="2331" spans="1:7" x14ac:dyDescent="0.25">
      <c r="A2331" s="257" t="s">
        <v>117</v>
      </c>
      <c r="B2331" s="257">
        <v>0</v>
      </c>
      <c r="C2331" s="254"/>
      <c r="D2331" s="257" t="s">
        <v>928</v>
      </c>
      <c r="E2331" s="257" t="s">
        <v>929</v>
      </c>
      <c r="F2331" s="255"/>
      <c r="G2331" s="255"/>
    </row>
    <row r="2332" spans="1:7" x14ac:dyDescent="0.25">
      <c r="A2332" s="257" t="s">
        <v>131</v>
      </c>
      <c r="B2332" s="257">
        <v>0</v>
      </c>
      <c r="C2332" s="254"/>
      <c r="D2332" s="257" t="s">
        <v>930</v>
      </c>
      <c r="E2332" s="257" t="s">
        <v>931</v>
      </c>
      <c r="F2332" s="255"/>
      <c r="G2332" s="255"/>
    </row>
    <row r="2333" spans="1:7" x14ac:dyDescent="0.25">
      <c r="A2333" s="257" t="s">
        <v>132</v>
      </c>
      <c r="B2333" s="257">
        <v>0</v>
      </c>
      <c r="C2333" s="254"/>
      <c r="D2333" s="257" t="s">
        <v>1106</v>
      </c>
      <c r="E2333" s="257">
        <v>0</v>
      </c>
      <c r="F2333" s="255"/>
      <c r="G2333" s="255"/>
    </row>
    <row r="2334" spans="1:7" x14ac:dyDescent="0.25">
      <c r="A2334" s="257" t="s">
        <v>133</v>
      </c>
      <c r="B2334" s="257">
        <v>0</v>
      </c>
      <c r="C2334" s="254"/>
      <c r="D2334" s="257" t="s">
        <v>200</v>
      </c>
      <c r="E2334" s="257">
        <v>0</v>
      </c>
      <c r="F2334" s="255"/>
      <c r="G2334" s="255"/>
    </row>
    <row r="2335" spans="1:7" x14ac:dyDescent="0.25">
      <c r="A2335" s="257" t="s">
        <v>118</v>
      </c>
      <c r="B2335" s="257">
        <v>0</v>
      </c>
      <c r="C2335" s="254"/>
      <c r="D2335" s="257" t="s">
        <v>609</v>
      </c>
      <c r="E2335" s="257">
        <v>0</v>
      </c>
      <c r="F2335" s="255"/>
      <c r="G2335" s="255"/>
    </row>
    <row r="2336" spans="1:7" x14ac:dyDescent="0.25">
      <c r="A2336" s="257" t="s">
        <v>134</v>
      </c>
      <c r="B2336" s="257">
        <v>0</v>
      </c>
      <c r="C2336" s="254"/>
      <c r="D2336" s="257" t="s">
        <v>1108</v>
      </c>
      <c r="E2336" s="257">
        <v>0</v>
      </c>
      <c r="F2336" s="255"/>
      <c r="G2336" s="255"/>
    </row>
    <row r="2337" spans="1:7" x14ac:dyDescent="0.25">
      <c r="A2337" s="257" t="s">
        <v>135</v>
      </c>
      <c r="B2337" s="257">
        <v>0</v>
      </c>
      <c r="C2337" s="254"/>
      <c r="D2337" s="257" t="s">
        <v>201</v>
      </c>
      <c r="E2337" s="257">
        <v>0</v>
      </c>
      <c r="F2337" s="255"/>
      <c r="G2337" s="255"/>
    </row>
    <row r="2338" spans="1:7" x14ac:dyDescent="0.25">
      <c r="A2338" s="257" t="s">
        <v>136</v>
      </c>
      <c r="B2338" s="257">
        <v>0</v>
      </c>
      <c r="C2338" s="254"/>
      <c r="D2338" s="257" t="s">
        <v>610</v>
      </c>
      <c r="E2338" s="257">
        <v>0</v>
      </c>
      <c r="F2338" s="255"/>
      <c r="G2338" s="255"/>
    </row>
    <row r="2339" spans="1:7" x14ac:dyDescent="0.25">
      <c r="A2339" s="257" t="s">
        <v>119</v>
      </c>
      <c r="B2339" s="257">
        <v>0</v>
      </c>
      <c r="C2339" s="254"/>
      <c r="D2339" s="257" t="s">
        <v>208</v>
      </c>
      <c r="E2339" s="257">
        <v>0</v>
      </c>
      <c r="F2339" s="255"/>
      <c r="G2339" s="255"/>
    </row>
    <row r="2340" spans="1:7" x14ac:dyDescent="0.25">
      <c r="A2340" s="257" t="s">
        <v>137</v>
      </c>
      <c r="B2340" s="257">
        <v>0</v>
      </c>
      <c r="C2340" s="254"/>
      <c r="D2340" s="257" t="s">
        <v>209</v>
      </c>
      <c r="E2340" s="257">
        <v>0</v>
      </c>
      <c r="F2340" s="255"/>
      <c r="G2340" s="255"/>
    </row>
    <row r="2341" spans="1:7" x14ac:dyDescent="0.25">
      <c r="A2341" s="257" t="s">
        <v>138</v>
      </c>
      <c r="B2341" s="257">
        <v>0</v>
      </c>
      <c r="C2341" s="254"/>
      <c r="D2341" s="257" t="s">
        <v>210</v>
      </c>
      <c r="E2341" s="257">
        <v>0</v>
      </c>
      <c r="F2341" s="255"/>
      <c r="G2341" s="255"/>
    </row>
    <row r="2342" spans="1:7" x14ac:dyDescent="0.25">
      <c r="A2342" s="257" t="s">
        <v>1021</v>
      </c>
      <c r="B2342" s="257">
        <v>0</v>
      </c>
      <c r="C2342" s="254"/>
      <c r="D2342" s="257" t="s">
        <v>1169</v>
      </c>
      <c r="E2342" s="257">
        <v>0</v>
      </c>
      <c r="F2342" s="255"/>
      <c r="G2342" s="255"/>
    </row>
    <row r="2343" spans="1:7" x14ac:dyDescent="0.25">
      <c r="A2343" s="257" t="s">
        <v>992</v>
      </c>
      <c r="B2343" s="257">
        <v>0</v>
      </c>
      <c r="C2343" s="254"/>
      <c r="D2343" s="257" t="s">
        <v>1109</v>
      </c>
      <c r="E2343" s="257">
        <v>0</v>
      </c>
      <c r="F2343" s="255"/>
      <c r="G2343" s="255"/>
    </row>
    <row r="2344" spans="1:7" x14ac:dyDescent="0.25">
      <c r="A2344" s="257" t="s">
        <v>1022</v>
      </c>
      <c r="B2344" s="257">
        <v>0</v>
      </c>
      <c r="C2344" s="254"/>
      <c r="D2344" s="257" t="s">
        <v>1170</v>
      </c>
      <c r="E2344" s="257">
        <v>0</v>
      </c>
      <c r="F2344" s="255"/>
      <c r="G2344" s="255"/>
    </row>
    <row r="2345" spans="1:7" x14ac:dyDescent="0.25">
      <c r="A2345" s="257" t="s">
        <v>1023</v>
      </c>
      <c r="B2345" s="257">
        <v>0</v>
      </c>
      <c r="C2345" s="254"/>
      <c r="D2345" s="257" t="s">
        <v>1171</v>
      </c>
      <c r="E2345" s="257">
        <v>0</v>
      </c>
      <c r="F2345" s="255"/>
      <c r="G2345" s="255"/>
    </row>
    <row r="2346" spans="1:7" x14ac:dyDescent="0.25">
      <c r="A2346" s="257" t="s">
        <v>1024</v>
      </c>
      <c r="B2346" s="257">
        <v>0</v>
      </c>
      <c r="C2346" s="254"/>
      <c r="D2346" s="257" t="s">
        <v>1172</v>
      </c>
      <c r="E2346" s="257">
        <v>0</v>
      </c>
      <c r="F2346" s="255"/>
      <c r="G2346" s="255"/>
    </row>
    <row r="2347" spans="1:7" x14ac:dyDescent="0.25">
      <c r="A2347" s="257" t="s">
        <v>993</v>
      </c>
      <c r="B2347" s="257">
        <v>0</v>
      </c>
      <c r="C2347" s="254"/>
      <c r="D2347" s="257" t="s">
        <v>1110</v>
      </c>
      <c r="E2347" s="257">
        <v>0</v>
      </c>
      <c r="F2347" s="255"/>
      <c r="G2347" s="255"/>
    </row>
    <row r="2348" spans="1:7" x14ac:dyDescent="0.25">
      <c r="A2348" s="257" t="s">
        <v>1025</v>
      </c>
      <c r="B2348" s="257">
        <v>0</v>
      </c>
      <c r="C2348" s="254"/>
      <c r="D2348" s="257" t="s">
        <v>1173</v>
      </c>
      <c r="E2348" s="257">
        <v>0</v>
      </c>
      <c r="F2348" s="255"/>
      <c r="G2348" s="255"/>
    </row>
    <row r="2349" spans="1:7" x14ac:dyDescent="0.25">
      <c r="A2349" s="257" t="s">
        <v>1026</v>
      </c>
      <c r="B2349" s="257">
        <v>0</v>
      </c>
      <c r="C2349" s="254"/>
      <c r="D2349" s="257" t="s">
        <v>1174</v>
      </c>
      <c r="E2349" s="257">
        <v>0</v>
      </c>
      <c r="F2349" s="255"/>
      <c r="G2349" s="255"/>
    </row>
    <row r="2350" spans="1:7" x14ac:dyDescent="0.25">
      <c r="A2350" s="257" t="s">
        <v>1027</v>
      </c>
      <c r="B2350" s="257">
        <v>0</v>
      </c>
      <c r="C2350" s="254"/>
      <c r="D2350" s="257" t="s">
        <v>2176</v>
      </c>
      <c r="E2350" s="257"/>
      <c r="F2350" s="255"/>
      <c r="G2350" s="255"/>
    </row>
    <row r="2351" spans="1:7" x14ac:dyDescent="0.25">
      <c r="A2351" s="257" t="s">
        <v>994</v>
      </c>
      <c r="B2351" s="257">
        <v>0</v>
      </c>
      <c r="C2351" s="254"/>
      <c r="D2351" s="257" t="s">
        <v>928</v>
      </c>
      <c r="E2351" s="257" t="s">
        <v>929</v>
      </c>
      <c r="F2351" s="255"/>
      <c r="G2351" s="255"/>
    </row>
    <row r="2352" spans="1:7" x14ac:dyDescent="0.25">
      <c r="A2352" s="257" t="s">
        <v>1028</v>
      </c>
      <c r="B2352" s="257">
        <v>0</v>
      </c>
      <c r="C2352" s="254"/>
      <c r="D2352" s="257" t="s">
        <v>930</v>
      </c>
      <c r="E2352" s="257" t="s">
        <v>931</v>
      </c>
      <c r="F2352" s="255"/>
      <c r="G2352" s="255"/>
    </row>
    <row r="2353" spans="1:7" x14ac:dyDescent="0.25">
      <c r="A2353" s="257" t="s">
        <v>1029</v>
      </c>
      <c r="B2353" s="257">
        <v>0</v>
      </c>
      <c r="C2353" s="254"/>
      <c r="D2353" s="257" t="s">
        <v>600</v>
      </c>
      <c r="E2353" s="257">
        <v>-6.0509691000000003E-3</v>
      </c>
      <c r="F2353" s="255"/>
      <c r="G2353" s="255"/>
    </row>
    <row r="2354" spans="1:7" x14ac:dyDescent="0.25">
      <c r="A2354" s="257" t="s">
        <v>1030</v>
      </c>
      <c r="B2354" s="257">
        <v>0</v>
      </c>
      <c r="C2354" s="254"/>
      <c r="D2354" s="257" t="s">
        <v>601</v>
      </c>
      <c r="E2354" s="257">
        <v>-9.5540976E-2</v>
      </c>
      <c r="F2354" s="255"/>
      <c r="G2354" s="255"/>
    </row>
    <row r="2355" spans="1:7" x14ac:dyDescent="0.25">
      <c r="A2355" s="257" t="s">
        <v>995</v>
      </c>
      <c r="B2355" s="257">
        <v>0</v>
      </c>
      <c r="C2355" s="254"/>
      <c r="D2355" s="257" t="s">
        <v>192</v>
      </c>
      <c r="E2355" s="257">
        <v>0</v>
      </c>
      <c r="F2355" s="255"/>
      <c r="G2355" s="255"/>
    </row>
    <row r="2356" spans="1:7" x14ac:dyDescent="0.25">
      <c r="A2356" s="257" t="s">
        <v>1031</v>
      </c>
      <c r="B2356" s="257">
        <v>0</v>
      </c>
      <c r="C2356" s="254"/>
      <c r="D2356" s="257" t="s">
        <v>193</v>
      </c>
      <c r="E2356" s="257">
        <v>0</v>
      </c>
      <c r="F2356" s="255"/>
      <c r="G2356" s="255"/>
    </row>
    <row r="2357" spans="1:7" x14ac:dyDescent="0.25">
      <c r="A2357" s="257" t="s">
        <v>1032</v>
      </c>
      <c r="B2357" s="257">
        <v>0</v>
      </c>
      <c r="C2357" s="254"/>
      <c r="D2357" s="257" t="s">
        <v>602</v>
      </c>
      <c r="E2357" s="257">
        <v>0</v>
      </c>
      <c r="F2357" s="255"/>
      <c r="G2357" s="255"/>
    </row>
    <row r="2358" spans="1:7" x14ac:dyDescent="0.25">
      <c r="A2358" s="257" t="s">
        <v>17</v>
      </c>
      <c r="B2358" s="257">
        <v>0</v>
      </c>
      <c r="C2358" s="254"/>
      <c r="D2358" s="257" t="s">
        <v>603</v>
      </c>
      <c r="E2358" s="257">
        <v>0</v>
      </c>
      <c r="F2358" s="255"/>
      <c r="G2358" s="255"/>
    </row>
    <row r="2359" spans="1:7" x14ac:dyDescent="0.25">
      <c r="A2359" s="257" t="s">
        <v>14</v>
      </c>
      <c r="B2359" s="257">
        <v>0</v>
      </c>
      <c r="C2359" s="254"/>
      <c r="D2359" s="257" t="s">
        <v>604</v>
      </c>
      <c r="E2359" s="257">
        <v>0</v>
      </c>
      <c r="F2359" s="255"/>
      <c r="G2359" s="255"/>
    </row>
    <row r="2360" spans="1:7" x14ac:dyDescent="0.25">
      <c r="A2360" s="257" t="s">
        <v>18</v>
      </c>
      <c r="B2360" s="257">
        <v>0</v>
      </c>
      <c r="C2360" s="254"/>
      <c r="D2360" s="257" t="s">
        <v>605</v>
      </c>
      <c r="E2360" s="257">
        <v>0</v>
      </c>
      <c r="F2360" s="255"/>
      <c r="G2360" s="255"/>
    </row>
    <row r="2361" spans="1:7" x14ac:dyDescent="0.25">
      <c r="A2361" s="257" t="s">
        <v>19</v>
      </c>
      <c r="B2361" s="257">
        <v>0</v>
      </c>
      <c r="C2361" s="254"/>
      <c r="D2361" s="257" t="s">
        <v>194</v>
      </c>
      <c r="E2361" s="257">
        <v>0</v>
      </c>
      <c r="F2361" s="255"/>
      <c r="G2361" s="255"/>
    </row>
    <row r="2362" spans="1:7" x14ac:dyDescent="0.25">
      <c r="A2362" s="257" t="s">
        <v>1033</v>
      </c>
      <c r="B2362" s="257">
        <v>0</v>
      </c>
      <c r="C2362" s="254"/>
      <c r="D2362" s="257" t="s">
        <v>606</v>
      </c>
      <c r="E2362" s="257">
        <v>0</v>
      </c>
      <c r="F2362" s="255"/>
      <c r="G2362" s="255"/>
    </row>
    <row r="2363" spans="1:7" x14ac:dyDescent="0.25">
      <c r="A2363" s="257" t="s">
        <v>996</v>
      </c>
      <c r="B2363" s="257">
        <v>0</v>
      </c>
      <c r="C2363" s="254"/>
      <c r="D2363" s="257" t="s">
        <v>1166</v>
      </c>
      <c r="E2363" s="257">
        <v>0</v>
      </c>
      <c r="F2363" s="255"/>
      <c r="G2363" s="255"/>
    </row>
    <row r="2364" spans="1:7" x14ac:dyDescent="0.25">
      <c r="A2364" s="257" t="s">
        <v>1034</v>
      </c>
      <c r="B2364" s="257">
        <v>0</v>
      </c>
      <c r="C2364" s="254"/>
      <c r="D2364" s="257" t="s">
        <v>1098</v>
      </c>
      <c r="E2364" s="257">
        <v>0</v>
      </c>
      <c r="F2364" s="255"/>
      <c r="G2364" s="255"/>
    </row>
    <row r="2365" spans="1:7" x14ac:dyDescent="0.25">
      <c r="A2365" s="257" t="s">
        <v>1035</v>
      </c>
      <c r="B2365" s="257">
        <v>0</v>
      </c>
      <c r="C2365" s="254"/>
      <c r="D2365" s="257" t="s">
        <v>1167</v>
      </c>
      <c r="E2365" s="257">
        <v>0</v>
      </c>
      <c r="F2365" s="255"/>
      <c r="G2365" s="255"/>
    </row>
    <row r="2366" spans="1:7" x14ac:dyDescent="0.25">
      <c r="A2366" s="257" t="s">
        <v>535</v>
      </c>
      <c r="B2366" s="257">
        <v>0</v>
      </c>
      <c r="C2366" s="254"/>
      <c r="D2366" s="257" t="s">
        <v>1168</v>
      </c>
      <c r="E2366" s="257">
        <v>0</v>
      </c>
      <c r="F2366" s="255"/>
      <c r="G2366" s="255"/>
    </row>
    <row r="2367" spans="1:7" x14ac:dyDescent="0.25">
      <c r="A2367" s="257" t="s">
        <v>534</v>
      </c>
      <c r="B2367" s="257">
        <v>0</v>
      </c>
      <c r="C2367" s="254"/>
      <c r="D2367" s="257" t="s">
        <v>1181</v>
      </c>
      <c r="E2367" s="257">
        <v>-0.11679872500000001</v>
      </c>
      <c r="F2367" s="255"/>
      <c r="G2367" s="255"/>
    </row>
    <row r="2368" spans="1:7" x14ac:dyDescent="0.25">
      <c r="A2368" s="257" t="s">
        <v>536</v>
      </c>
      <c r="B2368" s="257">
        <v>0</v>
      </c>
      <c r="C2368" s="254"/>
      <c r="D2368" s="257" t="s">
        <v>211</v>
      </c>
      <c r="E2368" s="257">
        <v>0</v>
      </c>
      <c r="F2368" s="255"/>
      <c r="G2368" s="255"/>
    </row>
    <row r="2369" spans="1:7" x14ac:dyDescent="0.25">
      <c r="A2369" s="257" t="s">
        <v>537</v>
      </c>
      <c r="B2369" s="257">
        <v>0</v>
      </c>
      <c r="C2369" s="254"/>
      <c r="D2369" s="257" t="s">
        <v>212</v>
      </c>
      <c r="E2369" s="257">
        <v>0</v>
      </c>
      <c r="F2369" s="255"/>
      <c r="G2369" s="255"/>
    </row>
    <row r="2370" spans="1:7" x14ac:dyDescent="0.25">
      <c r="A2370" s="257" t="s">
        <v>1036</v>
      </c>
      <c r="B2370" s="257">
        <v>0</v>
      </c>
      <c r="C2370" s="254"/>
      <c r="D2370" s="257" t="s">
        <v>213</v>
      </c>
      <c r="E2370" s="257">
        <v>0</v>
      </c>
      <c r="F2370" s="255"/>
      <c r="G2370" s="255"/>
    </row>
    <row r="2371" spans="1:7" x14ac:dyDescent="0.25">
      <c r="A2371" s="257" t="s">
        <v>997</v>
      </c>
      <c r="B2371" s="257">
        <v>0</v>
      </c>
      <c r="C2371" s="254"/>
      <c r="D2371" s="257" t="s">
        <v>198</v>
      </c>
      <c r="E2371" s="257">
        <v>0</v>
      </c>
      <c r="F2371" s="255"/>
      <c r="G2371" s="255"/>
    </row>
    <row r="2372" spans="1:7" x14ac:dyDescent="0.25">
      <c r="A2372" s="257" t="s">
        <v>1037</v>
      </c>
      <c r="B2372" s="257">
        <v>0</v>
      </c>
      <c r="C2372" s="254"/>
      <c r="D2372" s="257" t="s">
        <v>607</v>
      </c>
      <c r="E2372" s="257">
        <v>0</v>
      </c>
      <c r="F2372" s="255"/>
      <c r="G2372" s="255"/>
    </row>
    <row r="2373" spans="1:7" x14ac:dyDescent="0.25">
      <c r="A2373" s="257" t="s">
        <v>1038</v>
      </c>
      <c r="B2373" s="257">
        <v>0</v>
      </c>
      <c r="C2373" s="254"/>
      <c r="D2373" s="257" t="s">
        <v>608</v>
      </c>
      <c r="E2373" s="257">
        <v>0</v>
      </c>
      <c r="F2373" s="255"/>
      <c r="G2373" s="255"/>
    </row>
    <row r="2374" spans="1:7" x14ac:dyDescent="0.25">
      <c r="A2374" s="257" t="s">
        <v>1273</v>
      </c>
      <c r="B2374" s="257">
        <v>0</v>
      </c>
      <c r="C2374" s="254"/>
      <c r="D2374" s="257" t="s">
        <v>2177</v>
      </c>
      <c r="E2374" s="257"/>
      <c r="F2374" s="255"/>
      <c r="G2374" s="255"/>
    </row>
    <row r="2375" spans="1:7" x14ac:dyDescent="0.25">
      <c r="A2375" s="257" t="s">
        <v>1274</v>
      </c>
      <c r="B2375" s="257">
        <v>-4.9680149800000004</v>
      </c>
      <c r="C2375" s="254"/>
      <c r="D2375" s="257" t="s">
        <v>928</v>
      </c>
      <c r="E2375" s="257" t="s">
        <v>929</v>
      </c>
      <c r="F2375" s="255"/>
      <c r="G2375" s="255"/>
    </row>
    <row r="2376" spans="1:7" x14ac:dyDescent="0.25">
      <c r="A2376" s="257" t="s">
        <v>1275</v>
      </c>
      <c r="B2376" s="257">
        <v>-0.20940439</v>
      </c>
      <c r="C2376" s="254"/>
      <c r="D2376" s="257" t="s">
        <v>930</v>
      </c>
      <c r="E2376" s="257" t="s">
        <v>931</v>
      </c>
      <c r="F2376" s="255"/>
      <c r="G2376" s="255"/>
    </row>
    <row r="2377" spans="1:7" x14ac:dyDescent="0.25">
      <c r="A2377" s="257" t="s">
        <v>1276</v>
      </c>
      <c r="B2377" s="257">
        <v>-9.6280475700000007E-2</v>
      </c>
      <c r="C2377" s="254"/>
      <c r="D2377" s="257" t="s">
        <v>1106</v>
      </c>
      <c r="E2377" s="257">
        <v>-1.51684258E-2</v>
      </c>
      <c r="F2377" s="255"/>
      <c r="G2377" s="255"/>
    </row>
    <row r="2378" spans="1:7" x14ac:dyDescent="0.25">
      <c r="A2378" s="257" t="s">
        <v>1277</v>
      </c>
      <c r="B2378" s="257">
        <v>-1.00612781</v>
      </c>
      <c r="C2378" s="254"/>
      <c r="D2378" s="257" t="s">
        <v>200</v>
      </c>
      <c r="E2378" s="257">
        <v>-1.28617744E-2</v>
      </c>
      <c r="F2378" s="255"/>
      <c r="G2378" s="255"/>
    </row>
    <row r="2379" spans="1:7" x14ac:dyDescent="0.25">
      <c r="A2379" s="257" t="s">
        <v>1278</v>
      </c>
      <c r="B2379" s="257">
        <v>0</v>
      </c>
      <c r="C2379" s="254"/>
      <c r="D2379" s="257" t="s">
        <v>609</v>
      </c>
      <c r="E2379" s="257">
        <v>-2.0857199999999999E-2</v>
      </c>
      <c r="F2379" s="255"/>
      <c r="G2379" s="255"/>
    </row>
    <row r="2380" spans="1:7" x14ac:dyDescent="0.25">
      <c r="A2380" s="257" t="s">
        <v>1279</v>
      </c>
      <c r="B2380" s="257">
        <v>-0.186426958</v>
      </c>
      <c r="C2380" s="254"/>
      <c r="D2380" s="257" t="s">
        <v>1108</v>
      </c>
      <c r="E2380" s="257">
        <v>-1.95810499</v>
      </c>
      <c r="F2380" s="255"/>
      <c r="G2380" s="255"/>
    </row>
    <row r="2381" spans="1:7" x14ac:dyDescent="0.25">
      <c r="A2381" s="257" t="s">
        <v>1280</v>
      </c>
      <c r="B2381" s="257">
        <v>0</v>
      </c>
      <c r="C2381" s="254"/>
      <c r="D2381" s="257" t="s">
        <v>201</v>
      </c>
      <c r="E2381" s="257">
        <v>-0.22167226300000001</v>
      </c>
      <c r="F2381" s="255"/>
      <c r="G2381" s="255"/>
    </row>
    <row r="2382" spans="1:7" x14ac:dyDescent="0.25">
      <c r="A2382" s="257" t="s">
        <v>1281</v>
      </c>
      <c r="B2382" s="257">
        <v>-3.9745916999999999</v>
      </c>
      <c r="C2382" s="254"/>
      <c r="D2382" s="257" t="s">
        <v>610</v>
      </c>
      <c r="E2382" s="257">
        <v>-0.47045999999999999</v>
      </c>
      <c r="F2382" s="255"/>
      <c r="G2382" s="255"/>
    </row>
    <row r="2383" spans="1:7" x14ac:dyDescent="0.25">
      <c r="A2383" s="257" t="s">
        <v>1282</v>
      </c>
      <c r="B2383" s="257">
        <v>0</v>
      </c>
      <c r="C2383" s="254"/>
      <c r="D2383" s="257" t="s">
        <v>214</v>
      </c>
      <c r="E2383" s="257">
        <v>0</v>
      </c>
      <c r="F2383" s="255"/>
      <c r="G2383" s="255"/>
    </row>
    <row r="2384" spans="1:7" x14ac:dyDescent="0.25">
      <c r="A2384" s="257" t="s">
        <v>1209</v>
      </c>
      <c r="B2384" s="257">
        <v>0</v>
      </c>
      <c r="C2384" s="254"/>
      <c r="D2384" s="257" t="s">
        <v>215</v>
      </c>
      <c r="E2384" s="257">
        <v>0</v>
      </c>
      <c r="F2384" s="255"/>
      <c r="G2384" s="255"/>
    </row>
    <row r="2385" spans="1:7" x14ac:dyDescent="0.25">
      <c r="A2385" s="257" t="s">
        <v>1119</v>
      </c>
      <c r="B2385" s="257">
        <v>0</v>
      </c>
      <c r="C2385" s="254"/>
      <c r="D2385" s="257" t="s">
        <v>216</v>
      </c>
      <c r="E2385" s="257">
        <v>0</v>
      </c>
      <c r="F2385" s="255"/>
      <c r="G2385" s="255"/>
    </row>
    <row r="2386" spans="1:7" x14ac:dyDescent="0.25">
      <c r="A2386" s="257" t="s">
        <v>1210</v>
      </c>
      <c r="B2386" s="257">
        <v>0</v>
      </c>
      <c r="C2386" s="254"/>
      <c r="D2386" s="257" t="s">
        <v>1169</v>
      </c>
      <c r="E2386" s="257">
        <v>0</v>
      </c>
      <c r="F2386" s="255"/>
      <c r="G2386" s="255"/>
    </row>
    <row r="2387" spans="1:7" x14ac:dyDescent="0.25">
      <c r="A2387" s="257" t="s">
        <v>1211</v>
      </c>
      <c r="B2387" s="257">
        <v>0</v>
      </c>
      <c r="C2387" s="254"/>
      <c r="D2387" s="257" t="s">
        <v>1109</v>
      </c>
      <c r="E2387" s="257">
        <v>-0.181965349</v>
      </c>
      <c r="F2387" s="255"/>
      <c r="G2387" s="255"/>
    </row>
    <row r="2388" spans="1:7" x14ac:dyDescent="0.25">
      <c r="A2388" s="257" t="s">
        <v>1212</v>
      </c>
      <c r="B2388" s="257">
        <v>0</v>
      </c>
      <c r="C2388" s="254"/>
      <c r="D2388" s="257" t="s">
        <v>1170</v>
      </c>
      <c r="E2388" s="257">
        <v>0</v>
      </c>
      <c r="F2388" s="255"/>
      <c r="G2388" s="255"/>
    </row>
    <row r="2389" spans="1:7" x14ac:dyDescent="0.25">
      <c r="A2389" s="257" t="s">
        <v>1120</v>
      </c>
      <c r="B2389" s="257">
        <v>0</v>
      </c>
      <c r="C2389" s="254"/>
      <c r="D2389" s="257" t="s">
        <v>1171</v>
      </c>
      <c r="E2389" s="257">
        <v>0</v>
      </c>
      <c r="F2389" s="255"/>
      <c r="G2389" s="255"/>
    </row>
    <row r="2390" spans="1:7" x14ac:dyDescent="0.25">
      <c r="A2390" s="257" t="s">
        <v>1213</v>
      </c>
      <c r="B2390" s="257">
        <v>0</v>
      </c>
      <c r="C2390" s="254"/>
      <c r="D2390" s="257" t="s">
        <v>1172</v>
      </c>
      <c r="E2390" s="257">
        <v>0</v>
      </c>
      <c r="F2390" s="255"/>
      <c r="G2390" s="255"/>
    </row>
    <row r="2391" spans="1:7" x14ac:dyDescent="0.25">
      <c r="A2391" s="257" t="s">
        <v>1214</v>
      </c>
      <c r="B2391" s="257">
        <v>0</v>
      </c>
      <c r="C2391" s="254"/>
      <c r="D2391" s="257" t="s">
        <v>1110</v>
      </c>
      <c r="E2391" s="257">
        <v>-0.226981444</v>
      </c>
      <c r="F2391" s="255"/>
      <c r="G2391" s="255"/>
    </row>
    <row r="2392" spans="1:7" x14ac:dyDescent="0.25">
      <c r="A2392" s="257" t="s">
        <v>1283</v>
      </c>
      <c r="B2392" s="257">
        <v>0</v>
      </c>
      <c r="C2392" s="254"/>
      <c r="D2392" s="257" t="s">
        <v>1173</v>
      </c>
      <c r="E2392" s="257">
        <v>0</v>
      </c>
      <c r="F2392" s="255"/>
      <c r="G2392" s="255"/>
    </row>
    <row r="2393" spans="1:7" x14ac:dyDescent="0.25">
      <c r="A2393" s="257" t="s">
        <v>1184</v>
      </c>
      <c r="B2393" s="257">
        <v>0</v>
      </c>
      <c r="C2393" s="254"/>
      <c r="D2393" s="257" t="s">
        <v>1174</v>
      </c>
      <c r="E2393" s="257">
        <v>0</v>
      </c>
      <c r="F2393" s="255"/>
      <c r="G2393" s="255"/>
    </row>
    <row r="2394" spans="1:7" x14ac:dyDescent="0.25">
      <c r="A2394" s="257" t="s">
        <v>1284</v>
      </c>
      <c r="B2394" s="257">
        <v>0</v>
      </c>
      <c r="C2394" s="254"/>
      <c r="D2394" s="257" t="s">
        <v>1182</v>
      </c>
      <c r="E2394" s="257">
        <v>-0.68847695600000003</v>
      </c>
      <c r="F2394" s="255"/>
      <c r="G2394" s="255"/>
    </row>
    <row r="2395" spans="1:7" x14ac:dyDescent="0.25">
      <c r="A2395" s="257" t="s">
        <v>1285</v>
      </c>
      <c r="B2395" s="257">
        <v>0</v>
      </c>
      <c r="C2395" s="254"/>
      <c r="D2395" s="257" t="s">
        <v>1183</v>
      </c>
      <c r="E2395" s="257">
        <v>0</v>
      </c>
      <c r="F2395" s="255"/>
      <c r="G2395" s="255"/>
    </row>
    <row r="2396" spans="1:7" x14ac:dyDescent="0.25">
      <c r="A2396" s="257" t="s">
        <v>1286</v>
      </c>
      <c r="B2396" s="257">
        <v>0</v>
      </c>
      <c r="C2396" s="254"/>
      <c r="D2396" s="257" t="s">
        <v>2178</v>
      </c>
      <c r="E2396" s="257"/>
      <c r="F2396" s="255"/>
      <c r="G2396" s="255"/>
    </row>
    <row r="2397" spans="1:7" x14ac:dyDescent="0.25">
      <c r="A2397" s="257" t="s">
        <v>1185</v>
      </c>
      <c r="B2397" s="257">
        <v>0</v>
      </c>
      <c r="C2397" s="254"/>
      <c r="D2397" s="257" t="s">
        <v>928</v>
      </c>
      <c r="E2397" s="257" t="s">
        <v>929</v>
      </c>
      <c r="F2397" s="255"/>
      <c r="G2397" s="255"/>
    </row>
    <row r="2398" spans="1:7" x14ac:dyDescent="0.25">
      <c r="A2398" s="257" t="s">
        <v>1287</v>
      </c>
      <c r="B2398" s="257">
        <v>0</v>
      </c>
      <c r="C2398" s="254"/>
      <c r="D2398" s="257" t="s">
        <v>930</v>
      </c>
      <c r="E2398" s="257" t="s">
        <v>931</v>
      </c>
      <c r="F2398" s="255"/>
      <c r="G2398" s="255"/>
    </row>
    <row r="2399" spans="1:7" x14ac:dyDescent="0.25">
      <c r="A2399" s="257" t="s">
        <v>1288</v>
      </c>
      <c r="B2399" s="257">
        <v>0</v>
      </c>
      <c r="C2399" s="254"/>
      <c r="D2399" s="257" t="s">
        <v>600</v>
      </c>
      <c r="E2399" s="257">
        <v>-2.81230102E-2</v>
      </c>
      <c r="F2399" s="255"/>
      <c r="G2399" s="255"/>
    </row>
    <row r="2400" spans="1:7" x14ac:dyDescent="0.25">
      <c r="A2400" s="257" t="s">
        <v>1289</v>
      </c>
      <c r="B2400" s="257">
        <v>0</v>
      </c>
      <c r="C2400" s="254"/>
      <c r="D2400" s="257" t="s">
        <v>601</v>
      </c>
      <c r="E2400" s="257">
        <v>-0.72785051700000003</v>
      </c>
      <c r="F2400" s="255"/>
      <c r="G2400" s="255"/>
    </row>
    <row r="2401" spans="1:7" x14ac:dyDescent="0.25">
      <c r="A2401" s="257" t="s">
        <v>1186</v>
      </c>
      <c r="B2401" s="257">
        <v>0</v>
      </c>
      <c r="C2401" s="254"/>
      <c r="D2401" s="257" t="s">
        <v>192</v>
      </c>
      <c r="E2401" s="257">
        <v>0</v>
      </c>
      <c r="F2401" s="255"/>
      <c r="G2401" s="255"/>
    </row>
    <row r="2402" spans="1:7" x14ac:dyDescent="0.25">
      <c r="A2402" s="257" t="s">
        <v>1290</v>
      </c>
      <c r="B2402" s="257">
        <v>0</v>
      </c>
      <c r="C2402" s="254"/>
      <c r="D2402" s="257" t="s">
        <v>193</v>
      </c>
      <c r="E2402" s="257">
        <v>0</v>
      </c>
      <c r="F2402" s="255"/>
      <c r="G2402" s="255"/>
    </row>
    <row r="2403" spans="1:7" x14ac:dyDescent="0.25">
      <c r="A2403" s="257" t="s">
        <v>1291</v>
      </c>
      <c r="B2403" s="257">
        <v>0</v>
      </c>
      <c r="C2403" s="254"/>
      <c r="D2403" s="257" t="s">
        <v>602</v>
      </c>
      <c r="E2403" s="257">
        <v>0</v>
      </c>
      <c r="F2403" s="255"/>
      <c r="G2403" s="255"/>
    </row>
    <row r="2404" spans="1:7" x14ac:dyDescent="0.25">
      <c r="A2404" s="257" t="s">
        <v>1292</v>
      </c>
      <c r="B2404" s="257">
        <v>0</v>
      </c>
      <c r="C2404" s="254"/>
      <c r="D2404" s="257" t="s">
        <v>603</v>
      </c>
      <c r="E2404" s="257">
        <v>0</v>
      </c>
      <c r="F2404" s="255"/>
      <c r="G2404" s="255"/>
    </row>
    <row r="2405" spans="1:7" x14ac:dyDescent="0.25">
      <c r="A2405" s="257" t="s">
        <v>1187</v>
      </c>
      <c r="B2405" s="257">
        <v>0</v>
      </c>
      <c r="C2405" s="254"/>
      <c r="D2405" s="257" t="s">
        <v>604</v>
      </c>
      <c r="E2405" s="257">
        <v>0</v>
      </c>
      <c r="F2405" s="255"/>
      <c r="G2405" s="255"/>
    </row>
    <row r="2406" spans="1:7" x14ac:dyDescent="0.25">
      <c r="A2406" s="257" t="s">
        <v>1293</v>
      </c>
      <c r="B2406" s="257">
        <v>0</v>
      </c>
      <c r="C2406" s="254"/>
      <c r="D2406" s="257" t="s">
        <v>605</v>
      </c>
      <c r="E2406" s="257">
        <v>0</v>
      </c>
      <c r="F2406" s="255"/>
      <c r="G2406" s="255"/>
    </row>
    <row r="2407" spans="1:7" x14ac:dyDescent="0.25">
      <c r="A2407" s="257" t="s">
        <v>1294</v>
      </c>
      <c r="B2407" s="257">
        <v>0</v>
      </c>
      <c r="C2407" s="254"/>
      <c r="D2407" s="257" t="s">
        <v>194</v>
      </c>
      <c r="E2407" s="257">
        <v>0</v>
      </c>
      <c r="F2407" s="255"/>
      <c r="G2407" s="255"/>
    </row>
    <row r="2408" spans="1:7" x14ac:dyDescent="0.25">
      <c r="A2408" s="257" t="s">
        <v>948</v>
      </c>
      <c r="B2408" s="257">
        <v>0</v>
      </c>
      <c r="C2408" s="254"/>
      <c r="D2408" s="257" t="s">
        <v>217</v>
      </c>
      <c r="E2408" s="257">
        <v>0</v>
      </c>
      <c r="F2408" s="255"/>
      <c r="G2408" s="255"/>
    </row>
    <row r="2409" spans="1:7" x14ac:dyDescent="0.25">
      <c r="A2409" s="257" t="s">
        <v>945</v>
      </c>
      <c r="B2409" s="257">
        <v>0</v>
      </c>
      <c r="C2409" s="254"/>
      <c r="D2409" s="257" t="s">
        <v>606</v>
      </c>
      <c r="E2409" s="257">
        <v>0</v>
      </c>
      <c r="F2409" s="255"/>
      <c r="G2409" s="255"/>
    </row>
    <row r="2410" spans="1:7" x14ac:dyDescent="0.25">
      <c r="A2410" s="257" t="s">
        <v>949</v>
      </c>
      <c r="B2410" s="257">
        <v>0</v>
      </c>
      <c r="C2410" s="254"/>
      <c r="D2410" s="257" t="s">
        <v>1166</v>
      </c>
      <c r="E2410" s="257">
        <v>0</v>
      </c>
      <c r="F2410" s="255"/>
      <c r="G2410" s="255"/>
    </row>
    <row r="2411" spans="1:7" x14ac:dyDescent="0.25">
      <c r="A2411" s="257" t="s">
        <v>950</v>
      </c>
      <c r="B2411" s="257">
        <v>0</v>
      </c>
      <c r="C2411" s="254"/>
      <c r="D2411" s="257" t="s">
        <v>1098</v>
      </c>
      <c r="E2411" s="257">
        <v>0</v>
      </c>
      <c r="F2411" s="255"/>
      <c r="G2411" s="255"/>
    </row>
    <row r="2412" spans="1:7" x14ac:dyDescent="0.25">
      <c r="A2412" s="257" t="s">
        <v>1039</v>
      </c>
      <c r="B2412" s="257">
        <v>0</v>
      </c>
      <c r="C2412" s="254"/>
      <c r="D2412" s="257" t="s">
        <v>1167</v>
      </c>
      <c r="E2412" s="257">
        <v>0</v>
      </c>
      <c r="F2412" s="255"/>
      <c r="G2412" s="255"/>
    </row>
    <row r="2413" spans="1:7" x14ac:dyDescent="0.25">
      <c r="A2413" s="257" t="s">
        <v>998</v>
      </c>
      <c r="B2413" s="257">
        <v>0</v>
      </c>
      <c r="C2413" s="254"/>
      <c r="D2413" s="257" t="s">
        <v>1168</v>
      </c>
      <c r="E2413" s="257">
        <v>0</v>
      </c>
      <c r="F2413" s="255"/>
      <c r="G2413" s="255"/>
    </row>
    <row r="2414" spans="1:7" x14ac:dyDescent="0.25">
      <c r="A2414" s="257" t="s">
        <v>1040</v>
      </c>
      <c r="B2414" s="257">
        <v>0</v>
      </c>
      <c r="C2414" s="254"/>
      <c r="D2414" s="257" t="s">
        <v>1181</v>
      </c>
      <c r="E2414" s="257">
        <v>-5.6597985599999996</v>
      </c>
      <c r="F2414" s="255"/>
      <c r="G2414" s="255"/>
    </row>
    <row r="2415" spans="1:7" x14ac:dyDescent="0.25">
      <c r="A2415" s="257" t="s">
        <v>1041</v>
      </c>
      <c r="B2415" s="257">
        <v>0</v>
      </c>
      <c r="C2415" s="254"/>
      <c r="D2415" s="257" t="s">
        <v>218</v>
      </c>
      <c r="E2415" s="257">
        <v>0</v>
      </c>
      <c r="F2415" s="255"/>
      <c r="G2415" s="255"/>
    </row>
    <row r="2416" spans="1:7" x14ac:dyDescent="0.25">
      <c r="A2416" s="257" t="s">
        <v>458</v>
      </c>
      <c r="B2416" s="257">
        <v>0</v>
      </c>
      <c r="C2416" s="254"/>
      <c r="D2416" s="257" t="s">
        <v>219</v>
      </c>
      <c r="E2416" s="257">
        <v>0</v>
      </c>
      <c r="F2416" s="255"/>
      <c r="G2416" s="255"/>
    </row>
    <row r="2417" spans="1:7" x14ac:dyDescent="0.25">
      <c r="A2417" s="257" t="s">
        <v>456</v>
      </c>
      <c r="B2417" s="257">
        <v>0</v>
      </c>
      <c r="C2417" s="254"/>
      <c r="D2417" s="257" t="s">
        <v>220</v>
      </c>
      <c r="E2417" s="257">
        <v>0</v>
      </c>
      <c r="F2417" s="255"/>
      <c r="G2417" s="255"/>
    </row>
    <row r="2418" spans="1:7" x14ac:dyDescent="0.25">
      <c r="A2418" s="257" t="s">
        <v>459</v>
      </c>
      <c r="B2418" s="257">
        <v>0</v>
      </c>
      <c r="C2418" s="254"/>
      <c r="D2418" s="257" t="s">
        <v>198</v>
      </c>
      <c r="E2418" s="257">
        <v>0</v>
      </c>
      <c r="F2418" s="255"/>
      <c r="G2418" s="255"/>
    </row>
    <row r="2419" spans="1:7" x14ac:dyDescent="0.25">
      <c r="A2419" s="257" t="s">
        <v>460</v>
      </c>
      <c r="B2419" s="257">
        <v>0</v>
      </c>
      <c r="C2419" s="254"/>
      <c r="D2419" s="257" t="s">
        <v>607</v>
      </c>
      <c r="E2419" s="257">
        <v>0</v>
      </c>
      <c r="F2419" s="255"/>
      <c r="G2419" s="255"/>
    </row>
    <row r="2420" spans="1:7" x14ac:dyDescent="0.25">
      <c r="A2420" s="257" t="s">
        <v>1042</v>
      </c>
      <c r="B2420" s="257">
        <v>0</v>
      </c>
      <c r="C2420" s="254"/>
      <c r="D2420" s="257" t="s">
        <v>608</v>
      </c>
      <c r="E2420" s="257">
        <v>0</v>
      </c>
      <c r="F2420" s="255"/>
      <c r="G2420" s="255"/>
    </row>
    <row r="2421" spans="1:7" x14ac:dyDescent="0.25">
      <c r="A2421" s="257" t="s">
        <v>999</v>
      </c>
      <c r="B2421" s="257">
        <v>0</v>
      </c>
      <c r="C2421" s="254"/>
      <c r="D2421" s="257"/>
      <c r="E2421" s="257"/>
      <c r="F2421" s="255"/>
      <c r="G2421" s="255"/>
    </row>
    <row r="2422" spans="1:7" x14ac:dyDescent="0.25">
      <c r="A2422" s="257" t="s">
        <v>1043</v>
      </c>
      <c r="B2422" s="257">
        <v>0</v>
      </c>
      <c r="C2422" s="254"/>
      <c r="D2422" s="257"/>
      <c r="E2422" s="257"/>
      <c r="F2422" s="255"/>
      <c r="G2422" s="255"/>
    </row>
    <row r="2423" spans="1:7" x14ac:dyDescent="0.25">
      <c r="A2423" s="257" t="s">
        <v>1044</v>
      </c>
      <c r="B2423" s="257">
        <v>0</v>
      </c>
      <c r="C2423" s="254"/>
      <c r="D2423" s="257"/>
      <c r="E2423" s="257"/>
      <c r="F2423" s="255"/>
      <c r="G2423" s="255"/>
    </row>
    <row r="2424" spans="1:7" x14ac:dyDescent="0.25">
      <c r="A2424" s="257" t="s">
        <v>461</v>
      </c>
      <c r="B2424" s="257">
        <v>0</v>
      </c>
      <c r="C2424" s="254"/>
      <c r="D2424" s="257"/>
      <c r="E2424" s="257"/>
      <c r="F2424" s="255"/>
      <c r="G2424" s="255"/>
    </row>
    <row r="2425" spans="1:7" x14ac:dyDescent="0.25">
      <c r="A2425" s="257" t="s">
        <v>457</v>
      </c>
      <c r="B2425" s="257">
        <v>0</v>
      </c>
      <c r="C2425" s="254"/>
      <c r="D2425" s="257"/>
      <c r="E2425" s="257"/>
      <c r="F2425" s="255"/>
      <c r="G2425" s="255"/>
    </row>
    <row r="2426" spans="1:7" x14ac:dyDescent="0.25">
      <c r="A2426" s="257" t="s">
        <v>462</v>
      </c>
      <c r="B2426" s="257">
        <v>0</v>
      </c>
      <c r="C2426" s="254"/>
      <c r="D2426" s="257"/>
      <c r="E2426" s="257"/>
      <c r="F2426" s="255"/>
      <c r="G2426" s="255"/>
    </row>
    <row r="2427" spans="1:7" x14ac:dyDescent="0.25">
      <c r="A2427" s="257" t="s">
        <v>463</v>
      </c>
      <c r="B2427" s="257">
        <v>0</v>
      </c>
      <c r="C2427" s="254"/>
      <c r="D2427" s="257"/>
      <c r="E2427" s="257"/>
      <c r="F2427" s="255"/>
      <c r="G2427" s="255"/>
    </row>
    <row r="2428" spans="1:7" x14ac:dyDescent="0.25">
      <c r="A2428" s="257" t="s">
        <v>1045</v>
      </c>
      <c r="B2428" s="257">
        <v>0</v>
      </c>
      <c r="C2428" s="254"/>
      <c r="D2428" s="257"/>
      <c r="E2428" s="257"/>
      <c r="F2428" s="255"/>
      <c r="G2428" s="255"/>
    </row>
    <row r="2429" spans="1:7" x14ac:dyDescent="0.25">
      <c r="A2429" s="257" t="s">
        <v>1000</v>
      </c>
      <c r="B2429" s="257">
        <v>0</v>
      </c>
      <c r="C2429" s="254"/>
      <c r="D2429" s="257"/>
      <c r="E2429" s="257"/>
      <c r="F2429" s="255"/>
      <c r="G2429" s="255"/>
    </row>
    <row r="2430" spans="1:7" x14ac:dyDescent="0.25">
      <c r="A2430" s="257" t="s">
        <v>1046</v>
      </c>
      <c r="B2430" s="257">
        <v>0</v>
      </c>
      <c r="C2430" s="254"/>
      <c r="D2430" s="257" t="s">
        <v>2179</v>
      </c>
      <c r="E2430" s="257"/>
      <c r="F2430" s="255"/>
      <c r="G2430" s="255"/>
    </row>
    <row r="2431" spans="1:7" x14ac:dyDescent="0.25">
      <c r="A2431" s="257" t="s">
        <v>1047</v>
      </c>
      <c r="B2431" s="257">
        <v>0</v>
      </c>
      <c r="C2431" s="254"/>
      <c r="D2431" s="257" t="s">
        <v>928</v>
      </c>
      <c r="E2431" s="257" t="s">
        <v>929</v>
      </c>
      <c r="F2431" s="255"/>
      <c r="G2431" s="255"/>
    </row>
    <row r="2432" spans="1:7" x14ac:dyDescent="0.25">
      <c r="A2432" s="257" t="s">
        <v>139</v>
      </c>
      <c r="B2432" s="257">
        <v>0</v>
      </c>
      <c r="C2432" s="254"/>
      <c r="D2432" s="257" t="s">
        <v>930</v>
      </c>
      <c r="E2432" s="257" t="s">
        <v>931</v>
      </c>
      <c r="F2432" s="255"/>
      <c r="G2432" s="255"/>
    </row>
    <row r="2433" spans="1:7" x14ac:dyDescent="0.25">
      <c r="A2433" s="257" t="s">
        <v>120</v>
      </c>
      <c r="B2433" s="257">
        <v>0</v>
      </c>
      <c r="C2433" s="254"/>
      <c r="D2433" s="257" t="s">
        <v>1106</v>
      </c>
      <c r="E2433" s="257">
        <v>-8.6616428800000006E-2</v>
      </c>
      <c r="F2433" s="255"/>
      <c r="G2433" s="255"/>
    </row>
    <row r="2434" spans="1:7" x14ac:dyDescent="0.25">
      <c r="A2434" s="257" t="s">
        <v>140</v>
      </c>
      <c r="B2434" s="257">
        <v>0</v>
      </c>
      <c r="C2434" s="254"/>
      <c r="D2434" s="257" t="s">
        <v>200</v>
      </c>
      <c r="E2434" s="257">
        <v>-7.3885326000000001E-2</v>
      </c>
      <c r="F2434" s="255"/>
      <c r="G2434" s="255"/>
    </row>
    <row r="2435" spans="1:7" x14ac:dyDescent="0.25">
      <c r="A2435" s="257" t="s">
        <v>141</v>
      </c>
      <c r="B2435" s="257">
        <v>0</v>
      </c>
      <c r="C2435" s="254"/>
      <c r="D2435" s="257" t="s">
        <v>1137</v>
      </c>
      <c r="E2435" s="257">
        <v>-3.3705368499999999E-2</v>
      </c>
      <c r="F2435" s="255"/>
      <c r="G2435" s="255"/>
    </row>
    <row r="2436" spans="1:7" x14ac:dyDescent="0.25">
      <c r="A2436" s="257" t="s">
        <v>1048</v>
      </c>
      <c r="B2436" s="257">
        <v>0</v>
      </c>
      <c r="C2436" s="254"/>
      <c r="D2436" s="257" t="s">
        <v>609</v>
      </c>
      <c r="E2436" s="257">
        <v>-8.3159999999999998E-2</v>
      </c>
      <c r="F2436" s="255"/>
      <c r="G2436" s="255"/>
    </row>
    <row r="2437" spans="1:7" x14ac:dyDescent="0.25">
      <c r="A2437" s="257" t="s">
        <v>1001</v>
      </c>
      <c r="B2437" s="257">
        <v>0</v>
      </c>
      <c r="C2437" s="254"/>
      <c r="D2437" s="257" t="s">
        <v>1138</v>
      </c>
      <c r="E2437" s="257">
        <v>-1.7463599999999999E-2</v>
      </c>
      <c r="F2437" s="255"/>
      <c r="G2437" s="255"/>
    </row>
    <row r="2438" spans="1:7" x14ac:dyDescent="0.25">
      <c r="A2438" s="257" t="s">
        <v>1049</v>
      </c>
      <c r="B2438" s="257">
        <v>0</v>
      </c>
      <c r="C2438" s="254"/>
      <c r="D2438" s="257" t="s">
        <v>1108</v>
      </c>
      <c r="E2438" s="257">
        <v>-6.3034319500000002</v>
      </c>
      <c r="F2438" s="255"/>
      <c r="G2438" s="255"/>
    </row>
    <row r="2439" spans="1:7" x14ac:dyDescent="0.25">
      <c r="A2439" s="257" t="s">
        <v>1050</v>
      </c>
      <c r="B2439" s="257">
        <v>0</v>
      </c>
      <c r="C2439" s="254"/>
      <c r="D2439" s="257" t="s">
        <v>201</v>
      </c>
      <c r="E2439" s="257">
        <v>-0.74498840499999996</v>
      </c>
      <c r="F2439" s="255"/>
      <c r="G2439" s="255"/>
    </row>
    <row r="2440" spans="1:7" x14ac:dyDescent="0.25">
      <c r="A2440" s="257" t="s">
        <v>1227</v>
      </c>
      <c r="B2440" s="257">
        <v>0</v>
      </c>
      <c r="C2440" s="254"/>
      <c r="D2440" s="257" t="s">
        <v>221</v>
      </c>
      <c r="E2440" s="257">
        <v>-1.4801682700000001</v>
      </c>
      <c r="F2440" s="255"/>
      <c r="G2440" s="255"/>
    </row>
    <row r="2441" spans="1:7" x14ac:dyDescent="0.25">
      <c r="A2441" s="257" t="s">
        <v>1228</v>
      </c>
      <c r="B2441" s="257">
        <v>3.9969856799999999</v>
      </c>
      <c r="C2441" s="254"/>
      <c r="D2441" s="257" t="s">
        <v>610</v>
      </c>
      <c r="E2441" s="257">
        <v>-4.4042399999999997</v>
      </c>
      <c r="F2441" s="255"/>
      <c r="G2441" s="255"/>
    </row>
    <row r="2442" spans="1:7" x14ac:dyDescent="0.25">
      <c r="A2442" s="257" t="s">
        <v>1295</v>
      </c>
      <c r="B2442" s="257">
        <v>0.16847500500000001</v>
      </c>
      <c r="C2442" s="254"/>
      <c r="D2442" s="257" t="s">
        <v>1139</v>
      </c>
      <c r="E2442" s="257">
        <v>-0.9248904</v>
      </c>
      <c r="F2442" s="255"/>
      <c r="G2442" s="255"/>
    </row>
    <row r="2443" spans="1:7" x14ac:dyDescent="0.25">
      <c r="A2443" s="257" t="s">
        <v>1296</v>
      </c>
      <c r="B2443" s="257">
        <v>7.7461860300000004E-2</v>
      </c>
      <c r="C2443" s="254"/>
      <c r="D2443" s="257" t="s">
        <v>222</v>
      </c>
      <c r="E2443" s="257">
        <v>0</v>
      </c>
      <c r="F2443" s="255"/>
      <c r="G2443" s="255"/>
    </row>
    <row r="2444" spans="1:7" x14ac:dyDescent="0.25">
      <c r="A2444" s="257" t="s">
        <v>1297</v>
      </c>
      <c r="B2444" s="257">
        <v>1.29911774</v>
      </c>
      <c r="C2444" s="254"/>
      <c r="D2444" s="257" t="s">
        <v>223</v>
      </c>
      <c r="E2444" s="257">
        <v>0</v>
      </c>
      <c r="F2444" s="255"/>
      <c r="G2444" s="255"/>
    </row>
    <row r="2445" spans="1:7" x14ac:dyDescent="0.25">
      <c r="A2445" s="257" t="s">
        <v>1298</v>
      </c>
      <c r="B2445" s="257">
        <v>0</v>
      </c>
      <c r="C2445" s="254"/>
      <c r="D2445" s="257" t="s">
        <v>224</v>
      </c>
      <c r="E2445" s="257">
        <v>0</v>
      </c>
      <c r="F2445" s="255"/>
      <c r="G2445" s="255"/>
    </row>
    <row r="2446" spans="1:7" x14ac:dyDescent="0.25">
      <c r="A2446" s="257" t="s">
        <v>1299</v>
      </c>
      <c r="B2446" s="257">
        <v>0.240715507</v>
      </c>
      <c r="C2446" s="254"/>
      <c r="D2446" s="257" t="s">
        <v>1169</v>
      </c>
      <c r="E2446" s="257">
        <v>0</v>
      </c>
      <c r="F2446" s="255"/>
      <c r="G2446" s="255"/>
    </row>
    <row r="2447" spans="1:7" x14ac:dyDescent="0.25">
      <c r="A2447" s="257" t="s">
        <v>1300</v>
      </c>
      <c r="B2447" s="257">
        <v>0</v>
      </c>
      <c r="C2447" s="254"/>
      <c r="D2447" s="257" t="s">
        <v>1109</v>
      </c>
      <c r="E2447" s="257">
        <v>-1.6163659699999999</v>
      </c>
      <c r="F2447" s="255"/>
      <c r="G2447" s="255"/>
    </row>
    <row r="2448" spans="1:7" x14ac:dyDescent="0.25">
      <c r="A2448" s="257" t="s">
        <v>1301</v>
      </c>
      <c r="B2448" s="257">
        <v>5.1320145500000001</v>
      </c>
      <c r="C2448" s="254"/>
      <c r="D2448" s="257" t="s">
        <v>1170</v>
      </c>
      <c r="E2448" s="257">
        <v>0</v>
      </c>
      <c r="F2448" s="255"/>
      <c r="G2448" s="255"/>
    </row>
    <row r="2449" spans="1:7" x14ac:dyDescent="0.25">
      <c r="A2449" s="257" t="s">
        <v>1302</v>
      </c>
      <c r="B2449" s="257">
        <v>0</v>
      </c>
      <c r="C2449" s="254"/>
      <c r="D2449" s="257" t="s">
        <v>1171</v>
      </c>
      <c r="E2449" s="257">
        <v>0</v>
      </c>
      <c r="F2449" s="255"/>
      <c r="G2449" s="255"/>
    </row>
    <row r="2450" spans="1:7" x14ac:dyDescent="0.25">
      <c r="A2450" s="257" t="s">
        <v>802</v>
      </c>
      <c r="B2450" s="257"/>
      <c r="C2450" s="254"/>
      <c r="D2450" s="257" t="s">
        <v>1188</v>
      </c>
      <c r="E2450" s="257">
        <v>0</v>
      </c>
      <c r="F2450" s="255"/>
      <c r="G2450" s="255"/>
    </row>
    <row r="2451" spans="1:7" x14ac:dyDescent="0.25">
      <c r="A2451" s="257" t="s">
        <v>928</v>
      </c>
      <c r="B2451" s="257" t="s">
        <v>929</v>
      </c>
      <c r="C2451" s="254"/>
      <c r="D2451" s="257" t="s">
        <v>1140</v>
      </c>
      <c r="E2451" s="257">
        <v>-0.33943685400000001</v>
      </c>
      <c r="F2451" s="255"/>
      <c r="G2451" s="255"/>
    </row>
    <row r="2452" spans="1:7" x14ac:dyDescent="0.25">
      <c r="A2452" s="257" t="s">
        <v>930</v>
      </c>
      <c r="B2452" s="257" t="s">
        <v>931</v>
      </c>
      <c r="C2452" s="254"/>
      <c r="D2452" s="257" t="s">
        <v>1189</v>
      </c>
      <c r="E2452" s="257">
        <v>0</v>
      </c>
      <c r="F2452" s="255"/>
      <c r="G2452" s="255"/>
    </row>
    <row r="2453" spans="1:7" x14ac:dyDescent="0.25">
      <c r="A2453" s="257" t="s">
        <v>943</v>
      </c>
      <c r="B2453" s="257">
        <v>-1.2791999999999999</v>
      </c>
      <c r="C2453" s="254"/>
      <c r="D2453" s="257" t="s">
        <v>1190</v>
      </c>
      <c r="E2453" s="257">
        <v>0</v>
      </c>
      <c r="F2453" s="255"/>
      <c r="G2453" s="255"/>
    </row>
    <row r="2454" spans="1:7" x14ac:dyDescent="0.25">
      <c r="A2454" s="257" t="s">
        <v>944</v>
      </c>
      <c r="B2454" s="257">
        <v>-1.71594</v>
      </c>
      <c r="C2454" s="254"/>
      <c r="D2454" s="257" t="s">
        <v>1172</v>
      </c>
      <c r="E2454" s="257">
        <v>0</v>
      </c>
      <c r="F2454" s="255"/>
      <c r="G2454" s="255"/>
    </row>
    <row r="2455" spans="1:7" x14ac:dyDescent="0.25">
      <c r="A2455" s="257" t="s">
        <v>538</v>
      </c>
      <c r="B2455" s="257">
        <v>-32.803980199999998</v>
      </c>
      <c r="C2455" s="254"/>
      <c r="D2455" s="257" t="s">
        <v>1110</v>
      </c>
      <c r="E2455" s="257">
        <v>-3.47100382</v>
      </c>
      <c r="F2455" s="255"/>
      <c r="G2455" s="255"/>
    </row>
    <row r="2456" spans="1:7" x14ac:dyDescent="0.25">
      <c r="A2456" s="257" t="s">
        <v>539</v>
      </c>
      <c r="B2456" s="257">
        <v>-6.8000100899999998</v>
      </c>
      <c r="C2456" s="254"/>
      <c r="D2456" s="257" t="s">
        <v>1173</v>
      </c>
      <c r="E2456" s="257">
        <v>0</v>
      </c>
      <c r="F2456" s="255"/>
      <c r="G2456" s="255"/>
    </row>
    <row r="2457" spans="1:7" x14ac:dyDescent="0.25">
      <c r="A2457" s="257" t="s">
        <v>150</v>
      </c>
      <c r="B2457" s="257">
        <v>0</v>
      </c>
      <c r="C2457" s="254"/>
      <c r="D2457" s="257" t="s">
        <v>1174</v>
      </c>
      <c r="E2457" s="257">
        <v>0</v>
      </c>
      <c r="F2457" s="255"/>
      <c r="G2457" s="255"/>
    </row>
    <row r="2458" spans="1:7" x14ac:dyDescent="0.25">
      <c r="A2458" s="257" t="s">
        <v>142</v>
      </c>
      <c r="B2458" s="257">
        <v>-10.9894829</v>
      </c>
      <c r="C2458" s="254"/>
      <c r="D2458" s="257" t="s">
        <v>1191</v>
      </c>
      <c r="E2458" s="257">
        <v>0</v>
      </c>
      <c r="F2458" s="255"/>
      <c r="G2458" s="255"/>
    </row>
    <row r="2459" spans="1:7" x14ac:dyDescent="0.25">
      <c r="A2459" s="257" t="s">
        <v>151</v>
      </c>
      <c r="B2459" s="257">
        <v>0</v>
      </c>
      <c r="C2459" s="254"/>
      <c r="D2459" s="257" t="s">
        <v>1141</v>
      </c>
      <c r="E2459" s="257">
        <v>-0.72891080200000002</v>
      </c>
      <c r="F2459" s="255"/>
      <c r="G2459" s="255"/>
    </row>
    <row r="2460" spans="1:7" x14ac:dyDescent="0.25">
      <c r="A2460" s="257" t="s">
        <v>152</v>
      </c>
      <c r="B2460" s="257">
        <v>0</v>
      </c>
      <c r="C2460" s="254"/>
      <c r="D2460" s="257" t="s">
        <v>1192</v>
      </c>
      <c r="E2460" s="257">
        <v>0</v>
      </c>
      <c r="F2460" s="255"/>
      <c r="G2460" s="255"/>
    </row>
    <row r="2461" spans="1:7" x14ac:dyDescent="0.25">
      <c r="A2461" s="257" t="s">
        <v>153</v>
      </c>
      <c r="B2461" s="257">
        <v>0</v>
      </c>
      <c r="C2461" s="254"/>
      <c r="D2461" s="257" t="s">
        <v>1193</v>
      </c>
      <c r="E2461" s="257">
        <v>0</v>
      </c>
      <c r="F2461" s="255"/>
      <c r="G2461" s="255"/>
    </row>
    <row r="2462" spans="1:7" x14ac:dyDescent="0.25">
      <c r="A2462" s="257" t="s">
        <v>143</v>
      </c>
      <c r="B2462" s="257">
        <v>-1.84665119</v>
      </c>
      <c r="C2462" s="254"/>
      <c r="D2462" s="257" t="s">
        <v>1182</v>
      </c>
      <c r="E2462" s="257">
        <v>-6.0513796199999996</v>
      </c>
      <c r="F2462" s="255"/>
      <c r="G2462" s="255"/>
    </row>
    <row r="2463" spans="1:7" x14ac:dyDescent="0.25">
      <c r="A2463" s="257" t="s">
        <v>154</v>
      </c>
      <c r="B2463" s="257">
        <v>0</v>
      </c>
      <c r="C2463" s="254"/>
      <c r="D2463" s="257" t="s">
        <v>1194</v>
      </c>
      <c r="E2463" s="257">
        <v>-1.27078972</v>
      </c>
      <c r="F2463" s="255"/>
      <c r="G2463" s="255"/>
    </row>
    <row r="2464" spans="1:7" x14ac:dyDescent="0.25">
      <c r="A2464" s="257" t="s">
        <v>155</v>
      </c>
      <c r="B2464" s="257">
        <v>0</v>
      </c>
      <c r="C2464" s="254"/>
      <c r="D2464" s="257" t="s">
        <v>1183</v>
      </c>
      <c r="E2464" s="257">
        <v>1.9257500000000001</v>
      </c>
      <c r="F2464" s="255"/>
      <c r="G2464" s="255"/>
    </row>
    <row r="2465" spans="1:7" x14ac:dyDescent="0.25">
      <c r="A2465" s="257" t="s">
        <v>1303</v>
      </c>
      <c r="B2465" s="257">
        <v>0</v>
      </c>
      <c r="C2465" s="254"/>
      <c r="D2465" s="257" t="s">
        <v>2180</v>
      </c>
      <c r="E2465" s="257"/>
      <c r="F2465" s="255"/>
      <c r="G2465" s="255"/>
    </row>
    <row r="2466" spans="1:7" x14ac:dyDescent="0.25">
      <c r="A2466" s="257" t="s">
        <v>1304</v>
      </c>
      <c r="B2466" s="257">
        <v>-1.29911774</v>
      </c>
      <c r="C2466" s="254"/>
      <c r="D2466" s="257" t="s">
        <v>928</v>
      </c>
      <c r="E2466" s="257" t="s">
        <v>929</v>
      </c>
      <c r="F2466" s="255"/>
      <c r="G2466" s="255"/>
    </row>
    <row r="2467" spans="1:7" x14ac:dyDescent="0.25">
      <c r="A2467" s="257" t="s">
        <v>1305</v>
      </c>
      <c r="B2467" s="257">
        <v>-0.75349050699999998</v>
      </c>
      <c r="C2467" s="254"/>
      <c r="D2467" s="257" t="s">
        <v>930</v>
      </c>
      <c r="E2467" s="257" t="s">
        <v>931</v>
      </c>
      <c r="F2467" s="255"/>
      <c r="G2467" s="255"/>
    </row>
    <row r="2468" spans="1:7" x14ac:dyDescent="0.25">
      <c r="A2468" s="257" t="s">
        <v>1306</v>
      </c>
      <c r="B2468" s="257">
        <v>-7.97882669</v>
      </c>
      <c r="C2468" s="254"/>
      <c r="D2468" s="257" t="s">
        <v>600</v>
      </c>
      <c r="E2468" s="257">
        <v>0</v>
      </c>
      <c r="F2468" s="255"/>
      <c r="G2468" s="255"/>
    </row>
    <row r="2469" spans="1:7" x14ac:dyDescent="0.25">
      <c r="A2469" s="257" t="s">
        <v>156</v>
      </c>
      <c r="B2469" s="257">
        <v>0</v>
      </c>
      <c r="C2469" s="254"/>
      <c r="D2469" s="257" t="s">
        <v>601</v>
      </c>
      <c r="E2469" s="257">
        <v>0</v>
      </c>
      <c r="F2469" s="255"/>
      <c r="G2469" s="255"/>
    </row>
    <row r="2470" spans="1:7" x14ac:dyDescent="0.25">
      <c r="A2470" s="257" t="s">
        <v>144</v>
      </c>
      <c r="B2470" s="257">
        <v>0</v>
      </c>
      <c r="C2470" s="254"/>
      <c r="D2470" s="257" t="s">
        <v>192</v>
      </c>
      <c r="E2470" s="257">
        <v>0</v>
      </c>
      <c r="F2470" s="255"/>
      <c r="G2470" s="255"/>
    </row>
    <row r="2471" spans="1:7" x14ac:dyDescent="0.25">
      <c r="A2471" s="257" t="s">
        <v>157</v>
      </c>
      <c r="B2471" s="257">
        <v>0</v>
      </c>
      <c r="C2471" s="254"/>
      <c r="D2471" s="257" t="s">
        <v>193</v>
      </c>
      <c r="E2471" s="257">
        <v>0</v>
      </c>
      <c r="F2471" s="255"/>
      <c r="G2471" s="255"/>
    </row>
    <row r="2472" spans="1:7" x14ac:dyDescent="0.25">
      <c r="A2472" s="257" t="s">
        <v>158</v>
      </c>
      <c r="B2472" s="257">
        <v>0</v>
      </c>
      <c r="C2472" s="254"/>
      <c r="D2472" s="257" t="s">
        <v>602</v>
      </c>
      <c r="E2472" s="257">
        <v>0</v>
      </c>
      <c r="F2472" s="255"/>
      <c r="G2472" s="255"/>
    </row>
    <row r="2473" spans="1:7" x14ac:dyDescent="0.25">
      <c r="A2473" s="257" t="s">
        <v>159</v>
      </c>
      <c r="B2473" s="257">
        <v>0</v>
      </c>
      <c r="C2473" s="254"/>
      <c r="D2473" s="257" t="s">
        <v>603</v>
      </c>
      <c r="E2473" s="257">
        <v>-6.4385139600000002E-2</v>
      </c>
      <c r="F2473" s="255"/>
      <c r="G2473" s="255"/>
    </row>
    <row r="2474" spans="1:7" x14ac:dyDescent="0.25">
      <c r="A2474" s="257" t="s">
        <v>145</v>
      </c>
      <c r="B2474" s="257">
        <v>0</v>
      </c>
      <c r="C2474" s="254"/>
      <c r="D2474" s="257" t="s">
        <v>604</v>
      </c>
      <c r="E2474" s="257">
        <v>0</v>
      </c>
      <c r="F2474" s="255"/>
      <c r="G2474" s="255"/>
    </row>
    <row r="2475" spans="1:7" x14ac:dyDescent="0.25">
      <c r="A2475" s="257" t="s">
        <v>160</v>
      </c>
      <c r="B2475" s="257">
        <v>0</v>
      </c>
      <c r="C2475" s="254"/>
      <c r="D2475" s="257" t="s">
        <v>605</v>
      </c>
      <c r="E2475" s="257">
        <v>0</v>
      </c>
      <c r="F2475" s="255"/>
      <c r="G2475" s="255"/>
    </row>
    <row r="2476" spans="1:7" x14ac:dyDescent="0.25">
      <c r="A2476" s="257" t="s">
        <v>161</v>
      </c>
      <c r="B2476" s="257">
        <v>0</v>
      </c>
      <c r="C2476" s="254"/>
      <c r="D2476" s="257" t="s">
        <v>194</v>
      </c>
      <c r="E2476" s="257">
        <v>-2.7555161500000001E-2</v>
      </c>
      <c r="F2476" s="255"/>
      <c r="G2476" s="255"/>
    </row>
    <row r="2477" spans="1:7" x14ac:dyDescent="0.25">
      <c r="A2477" s="257" t="s">
        <v>162</v>
      </c>
      <c r="B2477" s="257">
        <v>0</v>
      </c>
      <c r="C2477" s="254"/>
      <c r="D2477" s="257" t="s">
        <v>606</v>
      </c>
      <c r="E2477" s="257">
        <v>-37.964837000000003</v>
      </c>
      <c r="F2477" s="255"/>
      <c r="G2477" s="255"/>
    </row>
    <row r="2478" spans="1:7" x14ac:dyDescent="0.25">
      <c r="A2478" s="257" t="s">
        <v>146</v>
      </c>
      <c r="B2478" s="257">
        <v>0</v>
      </c>
      <c r="C2478" s="254"/>
      <c r="D2478" s="257" t="s">
        <v>1166</v>
      </c>
      <c r="E2478" s="257">
        <v>0</v>
      </c>
      <c r="F2478" s="255"/>
      <c r="G2478" s="255"/>
    </row>
    <row r="2479" spans="1:7" x14ac:dyDescent="0.25">
      <c r="A2479" s="257" t="s">
        <v>163</v>
      </c>
      <c r="B2479" s="257">
        <v>0</v>
      </c>
      <c r="C2479" s="254"/>
      <c r="D2479" s="257" t="s">
        <v>1098</v>
      </c>
      <c r="E2479" s="257">
        <v>0</v>
      </c>
      <c r="F2479" s="255"/>
      <c r="G2479" s="255"/>
    </row>
    <row r="2480" spans="1:7" x14ac:dyDescent="0.25">
      <c r="A2480" s="257" t="s">
        <v>164</v>
      </c>
      <c r="B2480" s="257">
        <v>0</v>
      </c>
      <c r="C2480" s="254"/>
      <c r="D2480" s="257" t="s">
        <v>1167</v>
      </c>
      <c r="E2480" s="257">
        <v>0</v>
      </c>
      <c r="F2480" s="255"/>
      <c r="G2480" s="255"/>
    </row>
    <row r="2481" spans="1:7" x14ac:dyDescent="0.25">
      <c r="A2481" s="257" t="s">
        <v>165</v>
      </c>
      <c r="B2481" s="257">
        <v>0</v>
      </c>
      <c r="C2481" s="254"/>
      <c r="D2481" s="257" t="s">
        <v>1168</v>
      </c>
      <c r="E2481" s="257">
        <v>0</v>
      </c>
      <c r="F2481" s="255"/>
      <c r="G2481" s="255"/>
    </row>
    <row r="2482" spans="1:7" x14ac:dyDescent="0.25">
      <c r="A2482" s="257" t="s">
        <v>147</v>
      </c>
      <c r="B2482" s="257">
        <v>0</v>
      </c>
      <c r="C2482" s="254"/>
      <c r="D2482" s="257" t="s">
        <v>1181</v>
      </c>
      <c r="E2482" s="257">
        <v>-0.25401885600000002</v>
      </c>
      <c r="F2482" s="255"/>
      <c r="G2482" s="255"/>
    </row>
    <row r="2483" spans="1:7" x14ac:dyDescent="0.25">
      <c r="A2483" s="257" t="s">
        <v>166</v>
      </c>
      <c r="B2483" s="257">
        <v>0</v>
      </c>
      <c r="C2483" s="254"/>
      <c r="D2483" s="257" t="s">
        <v>225</v>
      </c>
      <c r="E2483" s="257">
        <v>11.251492300000001</v>
      </c>
      <c r="F2483" s="255"/>
      <c r="G2483" s="255"/>
    </row>
    <row r="2484" spans="1:7" x14ac:dyDescent="0.25">
      <c r="A2484" s="257" t="s">
        <v>167</v>
      </c>
      <c r="B2484" s="257">
        <v>0</v>
      </c>
      <c r="C2484" s="254"/>
      <c r="D2484" s="257" t="s">
        <v>226</v>
      </c>
      <c r="E2484" s="257">
        <v>0</v>
      </c>
      <c r="F2484" s="255"/>
      <c r="G2484" s="255"/>
    </row>
    <row r="2485" spans="1:7" x14ac:dyDescent="0.25">
      <c r="A2485" s="257" t="s">
        <v>168</v>
      </c>
      <c r="B2485" s="257">
        <v>0</v>
      </c>
      <c r="C2485" s="254"/>
      <c r="D2485" s="257" t="s">
        <v>227</v>
      </c>
      <c r="E2485" s="257">
        <v>0</v>
      </c>
      <c r="F2485" s="255"/>
      <c r="G2485" s="255"/>
    </row>
    <row r="2486" spans="1:7" x14ac:dyDescent="0.25">
      <c r="A2486" s="257" t="s">
        <v>148</v>
      </c>
      <c r="B2486" s="257">
        <v>0</v>
      </c>
      <c r="C2486" s="254"/>
      <c r="D2486" s="257" t="s">
        <v>198</v>
      </c>
      <c r="E2486" s="257">
        <v>0</v>
      </c>
      <c r="F2486" s="255"/>
      <c r="G2486" s="255"/>
    </row>
    <row r="2487" spans="1:7" x14ac:dyDescent="0.25">
      <c r="A2487" s="257" t="s">
        <v>169</v>
      </c>
      <c r="B2487" s="257">
        <v>0</v>
      </c>
      <c r="C2487" s="254"/>
      <c r="D2487" s="257" t="s">
        <v>607</v>
      </c>
      <c r="E2487" s="257">
        <v>0</v>
      </c>
      <c r="F2487" s="255"/>
      <c r="G2487" s="255"/>
    </row>
    <row r="2488" spans="1:7" x14ac:dyDescent="0.25">
      <c r="A2488" s="257" t="s">
        <v>170</v>
      </c>
      <c r="B2488" s="257">
        <v>0</v>
      </c>
      <c r="C2488" s="254"/>
      <c r="D2488" s="257" t="s">
        <v>608</v>
      </c>
      <c r="E2488" s="257">
        <v>0</v>
      </c>
      <c r="F2488" s="255"/>
      <c r="G2488" s="255"/>
    </row>
    <row r="2489" spans="1:7" x14ac:dyDescent="0.25">
      <c r="A2489" s="257" t="s">
        <v>171</v>
      </c>
      <c r="B2489" s="257">
        <v>0</v>
      </c>
      <c r="C2489" s="254"/>
      <c r="D2489" s="257" t="s">
        <v>2181</v>
      </c>
      <c r="E2489" s="257"/>
      <c r="F2489" s="255"/>
      <c r="G2489" s="255"/>
    </row>
    <row r="2490" spans="1:7" x14ac:dyDescent="0.25">
      <c r="A2490" s="257" t="s">
        <v>149</v>
      </c>
      <c r="B2490" s="257">
        <v>0</v>
      </c>
      <c r="C2490" s="254"/>
      <c r="D2490" s="257" t="s">
        <v>928</v>
      </c>
      <c r="E2490" s="257" t="s">
        <v>929</v>
      </c>
      <c r="F2490" s="255"/>
      <c r="G2490" s="255"/>
    </row>
    <row r="2491" spans="1:7" x14ac:dyDescent="0.25">
      <c r="A2491" s="257" t="s">
        <v>172</v>
      </c>
      <c r="B2491" s="257">
        <v>0</v>
      </c>
      <c r="C2491" s="254"/>
      <c r="D2491" s="257" t="s">
        <v>930</v>
      </c>
      <c r="E2491" s="257" t="s">
        <v>931</v>
      </c>
      <c r="F2491" s="255"/>
      <c r="G2491" s="255"/>
    </row>
    <row r="2492" spans="1:7" x14ac:dyDescent="0.25">
      <c r="A2492" s="257" t="s">
        <v>173</v>
      </c>
      <c r="B2492" s="257">
        <v>0</v>
      </c>
      <c r="C2492" s="254"/>
      <c r="D2492" s="257" t="s">
        <v>1106</v>
      </c>
      <c r="E2492" s="257">
        <v>-4.6647177500000003</v>
      </c>
      <c r="F2492" s="255"/>
      <c r="G2492" s="255"/>
    </row>
    <row r="2493" spans="1:7" x14ac:dyDescent="0.25">
      <c r="A2493" s="257" t="s">
        <v>1215</v>
      </c>
      <c r="B2493" s="257">
        <v>0</v>
      </c>
      <c r="C2493" s="254"/>
      <c r="D2493" s="257" t="s">
        <v>200</v>
      </c>
      <c r="E2493" s="257">
        <v>-3.40835679</v>
      </c>
      <c r="F2493" s="255"/>
      <c r="G2493" s="255"/>
    </row>
    <row r="2494" spans="1:7" x14ac:dyDescent="0.25">
      <c r="A2494" s="257" t="s">
        <v>1121</v>
      </c>
      <c r="B2494" s="257">
        <v>7.5534423300000002</v>
      </c>
      <c r="C2494" s="254"/>
      <c r="D2494" s="257" t="s">
        <v>609</v>
      </c>
      <c r="E2494" s="257">
        <v>-6.4020835199999997</v>
      </c>
      <c r="F2494" s="255"/>
      <c r="G2494" s="255"/>
    </row>
    <row r="2495" spans="1:7" x14ac:dyDescent="0.25">
      <c r="A2495" s="257" t="s">
        <v>1216</v>
      </c>
      <c r="B2495" s="257">
        <v>0</v>
      </c>
      <c r="C2495" s="254"/>
      <c r="D2495" s="257" t="s">
        <v>1108</v>
      </c>
      <c r="E2495" s="257">
        <v>-39.034490900000002</v>
      </c>
      <c r="F2495" s="255"/>
      <c r="G2495" s="255"/>
    </row>
    <row r="2496" spans="1:7" x14ac:dyDescent="0.25">
      <c r="A2496" s="257" t="s">
        <v>1217</v>
      </c>
      <c r="B2496" s="257">
        <v>0</v>
      </c>
      <c r="C2496" s="254"/>
      <c r="D2496" s="257" t="s">
        <v>201</v>
      </c>
      <c r="E2496" s="257">
        <v>-7.9463517499999998</v>
      </c>
      <c r="F2496" s="255"/>
      <c r="G2496" s="255"/>
    </row>
    <row r="2497" spans="1:7" x14ac:dyDescent="0.25">
      <c r="A2497" s="257" t="s">
        <v>1218</v>
      </c>
      <c r="B2497" s="257">
        <v>0</v>
      </c>
      <c r="C2497" s="254"/>
      <c r="D2497" s="257" t="s">
        <v>610</v>
      </c>
      <c r="E2497" s="257">
        <v>-15.820632</v>
      </c>
      <c r="F2497" s="255"/>
      <c r="G2497" s="255"/>
    </row>
    <row r="2498" spans="1:7" x14ac:dyDescent="0.25">
      <c r="A2498" s="257" t="s">
        <v>1122</v>
      </c>
      <c r="B2498" s="257">
        <v>1.6163659699999999</v>
      </c>
      <c r="C2498" s="254"/>
      <c r="D2498" s="257" t="s">
        <v>228</v>
      </c>
      <c r="E2498" s="257">
        <v>-11.251492300000001</v>
      </c>
      <c r="F2498" s="255"/>
      <c r="G2498" s="255"/>
    </row>
    <row r="2499" spans="1:7" x14ac:dyDescent="0.25">
      <c r="A2499" s="257" t="s">
        <v>1219</v>
      </c>
      <c r="B2499" s="257">
        <v>0</v>
      </c>
      <c r="C2499" s="254"/>
      <c r="D2499" s="257" t="s">
        <v>229</v>
      </c>
      <c r="E2499" s="257">
        <v>0</v>
      </c>
      <c r="F2499" s="255"/>
      <c r="G2499" s="255"/>
    </row>
    <row r="2500" spans="1:7" x14ac:dyDescent="0.25">
      <c r="A2500" s="257" t="s">
        <v>1220</v>
      </c>
      <c r="B2500" s="257">
        <v>0</v>
      </c>
      <c r="C2500" s="254"/>
      <c r="D2500" s="257" t="s">
        <v>230</v>
      </c>
      <c r="E2500" s="257">
        <v>0</v>
      </c>
      <c r="F2500" s="255"/>
      <c r="G2500" s="255"/>
    </row>
    <row r="2501" spans="1:7" x14ac:dyDescent="0.25">
      <c r="A2501" s="257" t="s">
        <v>1307</v>
      </c>
      <c r="B2501" s="257">
        <v>0</v>
      </c>
      <c r="C2501" s="254"/>
      <c r="D2501" s="257" t="s">
        <v>1169</v>
      </c>
      <c r="E2501" s="257">
        <v>0</v>
      </c>
      <c r="F2501" s="255"/>
      <c r="G2501" s="255"/>
    </row>
    <row r="2502" spans="1:7" x14ac:dyDescent="0.25">
      <c r="A2502" s="257" t="s">
        <v>1197</v>
      </c>
      <c r="B2502" s="257">
        <v>9.1147382300000004</v>
      </c>
      <c r="C2502" s="254"/>
      <c r="D2502" s="257" t="s">
        <v>1109</v>
      </c>
      <c r="E2502" s="257">
        <v>-9.1147382300000004</v>
      </c>
      <c r="F2502" s="255"/>
      <c r="G2502" s="255"/>
    </row>
    <row r="2503" spans="1:7" x14ac:dyDescent="0.25">
      <c r="A2503" s="257" t="s">
        <v>1308</v>
      </c>
      <c r="B2503" s="257">
        <v>0</v>
      </c>
      <c r="C2503" s="254"/>
      <c r="D2503" s="257" t="s">
        <v>1170</v>
      </c>
      <c r="E2503" s="257">
        <v>0</v>
      </c>
      <c r="F2503" s="255"/>
      <c r="G2503" s="255"/>
    </row>
    <row r="2504" spans="1:7" x14ac:dyDescent="0.25">
      <c r="A2504" s="257" t="s">
        <v>1309</v>
      </c>
      <c r="B2504" s="257">
        <v>0</v>
      </c>
      <c r="C2504" s="254"/>
      <c r="D2504" s="257" t="s">
        <v>1171</v>
      </c>
      <c r="E2504" s="257">
        <v>0</v>
      </c>
      <c r="F2504" s="255"/>
      <c r="G2504" s="255"/>
    </row>
    <row r="2505" spans="1:7" x14ac:dyDescent="0.25">
      <c r="A2505" s="257" t="s">
        <v>1310</v>
      </c>
      <c r="B2505" s="257">
        <v>0</v>
      </c>
      <c r="C2505" s="254"/>
      <c r="D2505" s="257" t="s">
        <v>1172</v>
      </c>
      <c r="E2505" s="257">
        <v>0</v>
      </c>
      <c r="F2505" s="255"/>
      <c r="G2505" s="255"/>
    </row>
    <row r="2506" spans="1:7" x14ac:dyDescent="0.25">
      <c r="A2506" s="257" t="s">
        <v>1198</v>
      </c>
      <c r="B2506" s="257">
        <v>0.181965349</v>
      </c>
      <c r="C2506" s="254"/>
      <c r="D2506" s="257" t="s">
        <v>1110</v>
      </c>
      <c r="E2506" s="257">
        <v>-5.5232632700000002</v>
      </c>
      <c r="F2506" s="255"/>
      <c r="G2506" s="255"/>
    </row>
    <row r="2507" spans="1:7" x14ac:dyDescent="0.25">
      <c r="A2507" s="257" t="s">
        <v>1311</v>
      </c>
      <c r="B2507" s="257">
        <v>0</v>
      </c>
      <c r="C2507" s="254"/>
      <c r="D2507" s="257" t="s">
        <v>1173</v>
      </c>
      <c r="E2507" s="257">
        <v>0</v>
      </c>
      <c r="F2507" s="255"/>
      <c r="G2507" s="255"/>
    </row>
    <row r="2508" spans="1:7" x14ac:dyDescent="0.25">
      <c r="A2508" s="257" t="s">
        <v>1312</v>
      </c>
      <c r="B2508" s="257">
        <v>0</v>
      </c>
      <c r="C2508" s="254"/>
      <c r="D2508" s="257" t="s">
        <v>1174</v>
      </c>
      <c r="E2508" s="257">
        <v>0</v>
      </c>
      <c r="F2508" s="255"/>
      <c r="G2508" s="255"/>
    </row>
    <row r="2509" spans="1:7" x14ac:dyDescent="0.25">
      <c r="A2509" s="257" t="s">
        <v>1313</v>
      </c>
      <c r="B2509" s="257">
        <v>0</v>
      </c>
      <c r="C2509" s="254"/>
      <c r="D2509" s="257" t="s">
        <v>1182</v>
      </c>
      <c r="E2509" s="257">
        <v>-1.34923433</v>
      </c>
      <c r="F2509" s="255"/>
      <c r="G2509" s="255"/>
    </row>
    <row r="2510" spans="1:7" x14ac:dyDescent="0.25">
      <c r="A2510" s="257" t="s">
        <v>1199</v>
      </c>
      <c r="B2510" s="257">
        <v>0</v>
      </c>
      <c r="C2510" s="254"/>
      <c r="D2510" s="257" t="s">
        <v>1183</v>
      </c>
      <c r="E2510" s="257">
        <v>0</v>
      </c>
      <c r="F2510" s="255"/>
      <c r="G2510" s="255"/>
    </row>
    <row r="2511" spans="1:7" x14ac:dyDescent="0.25">
      <c r="A2511" s="257" t="s">
        <v>1314</v>
      </c>
      <c r="B2511" s="257">
        <v>0</v>
      </c>
      <c r="C2511" s="254"/>
      <c r="D2511" s="257" t="s">
        <v>2182</v>
      </c>
      <c r="E2511" s="257"/>
      <c r="F2511" s="255"/>
      <c r="G2511" s="255"/>
    </row>
    <row r="2512" spans="1:7" x14ac:dyDescent="0.25">
      <c r="A2512" s="257" t="s">
        <v>1315</v>
      </c>
      <c r="B2512" s="257">
        <v>0</v>
      </c>
      <c r="C2512" s="254"/>
      <c r="D2512" s="257" t="s">
        <v>928</v>
      </c>
      <c r="E2512" s="257" t="s">
        <v>929</v>
      </c>
      <c r="F2512" s="255"/>
      <c r="G2512" s="255"/>
    </row>
    <row r="2513" spans="1:7" x14ac:dyDescent="0.25">
      <c r="A2513" s="257" t="s">
        <v>1316</v>
      </c>
      <c r="B2513" s="257">
        <v>0</v>
      </c>
      <c r="C2513" s="254"/>
      <c r="D2513" s="257" t="s">
        <v>930</v>
      </c>
      <c r="E2513" s="257" t="s">
        <v>931</v>
      </c>
      <c r="F2513" s="255"/>
      <c r="G2513" s="255"/>
    </row>
    <row r="2514" spans="1:7" x14ac:dyDescent="0.25">
      <c r="A2514" s="257" t="s">
        <v>1200</v>
      </c>
      <c r="B2514" s="257">
        <v>0</v>
      </c>
      <c r="C2514" s="254"/>
      <c r="D2514" s="257" t="s">
        <v>600</v>
      </c>
      <c r="E2514" s="257">
        <v>0</v>
      </c>
      <c r="F2514" s="255"/>
      <c r="G2514" s="255"/>
    </row>
    <row r="2515" spans="1:7" x14ac:dyDescent="0.25">
      <c r="A2515" s="257" t="s">
        <v>1317</v>
      </c>
      <c r="B2515" s="257">
        <v>0</v>
      </c>
      <c r="C2515" s="254"/>
      <c r="D2515" s="257" t="s">
        <v>601</v>
      </c>
      <c r="E2515" s="257">
        <v>0</v>
      </c>
      <c r="F2515" s="255"/>
      <c r="G2515" s="255"/>
    </row>
    <row r="2516" spans="1:7" x14ac:dyDescent="0.25">
      <c r="A2516" s="257" t="s">
        <v>1318</v>
      </c>
      <c r="B2516" s="257">
        <v>0</v>
      </c>
      <c r="C2516" s="254"/>
      <c r="D2516" s="257" t="s">
        <v>192</v>
      </c>
      <c r="E2516" s="257">
        <v>0</v>
      </c>
      <c r="F2516" s="255"/>
      <c r="G2516" s="255"/>
    </row>
    <row r="2517" spans="1:7" x14ac:dyDescent="0.25">
      <c r="A2517" s="257" t="s">
        <v>1221</v>
      </c>
      <c r="B2517" s="257">
        <v>0</v>
      </c>
      <c r="C2517" s="254"/>
      <c r="D2517" s="257" t="s">
        <v>193</v>
      </c>
      <c r="E2517" s="257">
        <v>0</v>
      </c>
      <c r="F2517" s="255"/>
      <c r="G2517" s="255"/>
    </row>
    <row r="2518" spans="1:7" x14ac:dyDescent="0.25">
      <c r="A2518" s="257" t="s">
        <v>1123</v>
      </c>
      <c r="B2518" s="257">
        <v>21.475964699999999</v>
      </c>
      <c r="C2518" s="254"/>
      <c r="D2518" s="257" t="s">
        <v>602</v>
      </c>
      <c r="E2518" s="257">
        <v>0</v>
      </c>
      <c r="F2518" s="255"/>
      <c r="G2518" s="255"/>
    </row>
    <row r="2519" spans="1:7" x14ac:dyDescent="0.25">
      <c r="A2519" s="257" t="s">
        <v>1222</v>
      </c>
      <c r="B2519" s="257">
        <v>0</v>
      </c>
      <c r="C2519" s="254"/>
      <c r="D2519" s="257" t="s">
        <v>603</v>
      </c>
      <c r="E2519" s="257">
        <v>0</v>
      </c>
      <c r="F2519" s="255"/>
      <c r="G2519" s="255"/>
    </row>
    <row r="2520" spans="1:7" x14ac:dyDescent="0.25">
      <c r="A2520" s="257" t="s">
        <v>1223</v>
      </c>
      <c r="B2520" s="257">
        <v>0</v>
      </c>
      <c r="C2520" s="254"/>
      <c r="D2520" s="257" t="s">
        <v>604</v>
      </c>
      <c r="E2520" s="257">
        <v>0</v>
      </c>
      <c r="F2520" s="255"/>
      <c r="G2520" s="255"/>
    </row>
    <row r="2521" spans="1:7" x14ac:dyDescent="0.25">
      <c r="A2521" s="257" t="s">
        <v>1224</v>
      </c>
      <c r="B2521" s="257">
        <v>0</v>
      </c>
      <c r="C2521" s="254"/>
      <c r="D2521" s="257" t="s">
        <v>605</v>
      </c>
      <c r="E2521" s="257">
        <v>0</v>
      </c>
      <c r="F2521" s="255"/>
      <c r="G2521" s="255"/>
    </row>
    <row r="2522" spans="1:7" x14ac:dyDescent="0.25">
      <c r="A2522" s="257" t="s">
        <v>1124</v>
      </c>
      <c r="B2522" s="257">
        <v>3.40988515</v>
      </c>
      <c r="C2522" s="254"/>
      <c r="D2522" s="257" t="s">
        <v>194</v>
      </c>
      <c r="E2522" s="257">
        <v>0</v>
      </c>
      <c r="F2522" s="255"/>
      <c r="G2522" s="255"/>
    </row>
    <row r="2523" spans="1:7" x14ac:dyDescent="0.25">
      <c r="A2523" s="257" t="s">
        <v>1225</v>
      </c>
      <c r="B2523" s="257">
        <v>0</v>
      </c>
      <c r="C2523" s="254"/>
      <c r="D2523" s="257" t="s">
        <v>217</v>
      </c>
      <c r="E2523" s="257">
        <v>0</v>
      </c>
      <c r="F2523" s="255"/>
      <c r="G2523" s="255"/>
    </row>
    <row r="2524" spans="1:7" x14ac:dyDescent="0.25">
      <c r="A2524" s="257" t="s">
        <v>1226</v>
      </c>
      <c r="B2524" s="257">
        <v>0</v>
      </c>
      <c r="C2524" s="254"/>
      <c r="D2524" s="257" t="s">
        <v>606</v>
      </c>
      <c r="E2524" s="257">
        <v>-48.209353800000002</v>
      </c>
      <c r="F2524" s="255"/>
      <c r="G2524" s="255"/>
    </row>
    <row r="2525" spans="1:7" x14ac:dyDescent="0.25">
      <c r="A2525" s="257" t="s">
        <v>1319</v>
      </c>
      <c r="B2525" s="257">
        <v>0</v>
      </c>
      <c r="C2525" s="254"/>
      <c r="D2525" s="257" t="s">
        <v>1166</v>
      </c>
      <c r="E2525" s="257">
        <v>0</v>
      </c>
      <c r="F2525" s="255"/>
      <c r="G2525" s="255"/>
    </row>
    <row r="2526" spans="1:7" x14ac:dyDescent="0.25">
      <c r="A2526" s="257" t="s">
        <v>1201</v>
      </c>
      <c r="B2526" s="257">
        <v>12.4106345</v>
      </c>
      <c r="C2526" s="254"/>
      <c r="D2526" s="257" t="s">
        <v>1098</v>
      </c>
      <c r="E2526" s="257">
        <v>0</v>
      </c>
      <c r="F2526" s="255"/>
      <c r="G2526" s="255"/>
    </row>
    <row r="2527" spans="1:7" x14ac:dyDescent="0.25">
      <c r="A2527" s="257" t="s">
        <v>1320</v>
      </c>
      <c r="B2527" s="257">
        <v>0</v>
      </c>
      <c r="C2527" s="254"/>
      <c r="D2527" s="257" t="s">
        <v>1167</v>
      </c>
      <c r="E2527" s="257">
        <v>0</v>
      </c>
      <c r="F2527" s="255"/>
      <c r="G2527" s="255"/>
    </row>
    <row r="2528" spans="1:7" x14ac:dyDescent="0.25">
      <c r="A2528" s="257" t="s">
        <v>1321</v>
      </c>
      <c r="B2528" s="257">
        <v>0</v>
      </c>
      <c r="C2528" s="254"/>
      <c r="D2528" s="257" t="s">
        <v>1168</v>
      </c>
      <c r="E2528" s="257">
        <v>0</v>
      </c>
      <c r="F2528" s="255"/>
      <c r="G2528" s="255"/>
    </row>
    <row r="2529" spans="1:7" x14ac:dyDescent="0.25">
      <c r="A2529" s="257" t="s">
        <v>1322</v>
      </c>
      <c r="B2529" s="257">
        <v>0</v>
      </c>
      <c r="C2529" s="254"/>
      <c r="D2529" s="257" t="s">
        <v>951</v>
      </c>
      <c r="E2529" s="257">
        <v>0</v>
      </c>
      <c r="F2529" s="255"/>
      <c r="G2529" s="255"/>
    </row>
    <row r="2530" spans="1:7" x14ac:dyDescent="0.25">
      <c r="A2530" s="257" t="s">
        <v>1202</v>
      </c>
      <c r="B2530" s="257">
        <v>0.22369747400000001</v>
      </c>
      <c r="C2530" s="254"/>
      <c r="D2530" s="257" t="s">
        <v>952</v>
      </c>
      <c r="E2530" s="257">
        <v>0</v>
      </c>
      <c r="F2530" s="255"/>
      <c r="G2530" s="255"/>
    </row>
    <row r="2531" spans="1:7" x14ac:dyDescent="0.25">
      <c r="A2531" s="257" t="s">
        <v>1323</v>
      </c>
      <c r="B2531" s="257">
        <v>0</v>
      </c>
      <c r="C2531" s="254"/>
      <c r="D2531" s="257" t="s">
        <v>953</v>
      </c>
      <c r="E2531" s="257">
        <v>-1.2791999999999999</v>
      </c>
      <c r="F2531" s="255"/>
      <c r="G2531" s="255"/>
    </row>
    <row r="2532" spans="1:7" x14ac:dyDescent="0.25">
      <c r="A2532" s="257" t="s">
        <v>1324</v>
      </c>
      <c r="B2532" s="257">
        <v>0</v>
      </c>
      <c r="C2532" s="254"/>
      <c r="D2532" s="257" t="s">
        <v>1181</v>
      </c>
      <c r="E2532" s="257">
        <v>0</v>
      </c>
      <c r="F2532" s="255"/>
      <c r="G2532" s="255"/>
    </row>
    <row r="2533" spans="1:7" x14ac:dyDescent="0.25">
      <c r="A2533" s="257" t="s">
        <v>1325</v>
      </c>
      <c r="B2533" s="257">
        <v>0</v>
      </c>
      <c r="C2533" s="254"/>
      <c r="D2533" s="257" t="s">
        <v>1195</v>
      </c>
      <c r="E2533" s="257">
        <v>0</v>
      </c>
      <c r="F2533" s="255"/>
      <c r="G2533" s="255"/>
    </row>
    <row r="2534" spans="1:7" x14ac:dyDescent="0.25">
      <c r="A2534" s="257" t="s">
        <v>1203</v>
      </c>
      <c r="B2534" s="257">
        <v>0</v>
      </c>
      <c r="C2534" s="254"/>
      <c r="D2534" s="257" t="s">
        <v>1196</v>
      </c>
      <c r="E2534" s="257">
        <v>0</v>
      </c>
      <c r="F2534" s="255"/>
      <c r="G2534" s="255"/>
    </row>
    <row r="2535" spans="1:7" x14ac:dyDescent="0.25">
      <c r="A2535" s="257" t="s">
        <v>1326</v>
      </c>
      <c r="B2535" s="257">
        <v>0</v>
      </c>
      <c r="C2535" s="254"/>
      <c r="D2535" s="257" t="s">
        <v>231</v>
      </c>
      <c r="E2535" s="257">
        <v>24.8811754</v>
      </c>
      <c r="F2535" s="255"/>
      <c r="G2535" s="255"/>
    </row>
    <row r="2536" spans="1:7" x14ac:dyDescent="0.25">
      <c r="A2536" s="257" t="s">
        <v>1327</v>
      </c>
      <c r="B2536" s="257">
        <v>0</v>
      </c>
      <c r="C2536" s="254"/>
      <c r="D2536" s="257" t="s">
        <v>232</v>
      </c>
      <c r="E2536" s="257">
        <v>0</v>
      </c>
      <c r="F2536" s="255"/>
      <c r="G2536" s="255"/>
    </row>
    <row r="2537" spans="1:7" x14ac:dyDescent="0.25">
      <c r="A2537" s="257" t="s">
        <v>1328</v>
      </c>
      <c r="B2537" s="257">
        <v>0</v>
      </c>
      <c r="C2537" s="254"/>
      <c r="D2537" s="257" t="s">
        <v>233</v>
      </c>
      <c r="E2537" s="257">
        <v>0</v>
      </c>
      <c r="F2537" s="255"/>
      <c r="G2537" s="255"/>
    </row>
    <row r="2538" spans="1:7" x14ac:dyDescent="0.25">
      <c r="A2538" s="257" t="s">
        <v>1204</v>
      </c>
      <c r="B2538" s="257">
        <v>0</v>
      </c>
      <c r="C2538" s="254"/>
      <c r="D2538" s="257" t="s">
        <v>198</v>
      </c>
      <c r="E2538" s="257">
        <v>0</v>
      </c>
      <c r="F2538" s="255"/>
      <c r="G2538" s="255"/>
    </row>
    <row r="2539" spans="1:7" x14ac:dyDescent="0.25">
      <c r="A2539" s="257" t="s">
        <v>1329</v>
      </c>
      <c r="B2539" s="257">
        <v>0</v>
      </c>
      <c r="C2539" s="254"/>
      <c r="D2539" s="257" t="s">
        <v>607</v>
      </c>
      <c r="E2539" s="257">
        <v>0</v>
      </c>
      <c r="F2539" s="255"/>
      <c r="G2539" s="255"/>
    </row>
    <row r="2540" spans="1:7" x14ac:dyDescent="0.25">
      <c r="A2540" s="257" t="s">
        <v>1330</v>
      </c>
      <c r="B2540" s="257">
        <v>0</v>
      </c>
      <c r="C2540" s="254"/>
      <c r="D2540" s="257" t="s">
        <v>608</v>
      </c>
      <c r="E2540" s="257">
        <v>0</v>
      </c>
      <c r="F2540" s="255"/>
      <c r="G2540" s="255"/>
    </row>
    <row r="2541" spans="1:7" x14ac:dyDescent="0.25">
      <c r="A2541" s="257" t="s">
        <v>1241</v>
      </c>
      <c r="B2541" s="257">
        <v>0</v>
      </c>
      <c r="C2541" s="254"/>
      <c r="D2541" s="257" t="s">
        <v>954</v>
      </c>
      <c r="E2541" s="257">
        <v>0</v>
      </c>
      <c r="F2541" s="255"/>
      <c r="G2541" s="255"/>
    </row>
    <row r="2542" spans="1:7" x14ac:dyDescent="0.25">
      <c r="A2542" s="257" t="s">
        <v>1242</v>
      </c>
      <c r="B2542" s="257">
        <v>4.9680149800000004</v>
      </c>
      <c r="C2542" s="254"/>
      <c r="D2542" s="257" t="s">
        <v>176</v>
      </c>
      <c r="E2542" s="257">
        <v>0</v>
      </c>
      <c r="F2542" s="255"/>
      <c r="G2542" s="255"/>
    </row>
    <row r="2543" spans="1:7" x14ac:dyDescent="0.25">
      <c r="A2543" s="257" t="s">
        <v>1243</v>
      </c>
      <c r="B2543" s="257">
        <v>0.20940439</v>
      </c>
      <c r="C2543" s="254"/>
      <c r="D2543" s="257" t="s">
        <v>177</v>
      </c>
      <c r="E2543" s="257">
        <v>1.2791999999999999</v>
      </c>
      <c r="F2543" s="255"/>
      <c r="G2543" s="255"/>
    </row>
    <row r="2544" spans="1:7" x14ac:dyDescent="0.25">
      <c r="A2544" s="257" t="s">
        <v>1244</v>
      </c>
      <c r="B2544" s="257">
        <v>9.6280475700000007E-2</v>
      </c>
      <c r="C2544" s="254"/>
      <c r="D2544" s="257" t="s">
        <v>1205</v>
      </c>
      <c r="E2544" s="257">
        <v>0</v>
      </c>
      <c r="F2544" s="255"/>
      <c r="G2544" s="255"/>
    </row>
    <row r="2545" spans="1:7" x14ac:dyDescent="0.25">
      <c r="A2545" s="257" t="s">
        <v>1229</v>
      </c>
      <c r="B2545" s="257">
        <v>0</v>
      </c>
      <c r="C2545" s="254"/>
      <c r="D2545" s="257" t="s">
        <v>1206</v>
      </c>
      <c r="E2545" s="257">
        <v>0</v>
      </c>
      <c r="F2545" s="255"/>
      <c r="G2545" s="255"/>
    </row>
    <row r="2546" spans="1:7" x14ac:dyDescent="0.25">
      <c r="A2546" s="257" t="s">
        <v>1230</v>
      </c>
      <c r="B2546" s="257">
        <v>6.04978148</v>
      </c>
      <c r="C2546" s="254"/>
      <c r="D2546" s="257" t="s">
        <v>1207</v>
      </c>
      <c r="E2546" s="257">
        <v>0</v>
      </c>
      <c r="F2546" s="255"/>
      <c r="G2546" s="255"/>
    </row>
    <row r="2547" spans="1:7" x14ac:dyDescent="0.25">
      <c r="A2547" s="257" t="s">
        <v>1331</v>
      </c>
      <c r="B2547" s="257">
        <v>1.34117055</v>
      </c>
      <c r="C2547" s="254"/>
      <c r="D2547" s="257"/>
      <c r="E2547" s="257"/>
      <c r="F2547" s="255"/>
      <c r="G2547" s="255"/>
    </row>
    <row r="2548" spans="1:7" x14ac:dyDescent="0.25">
      <c r="A2548" s="257" t="s">
        <v>1332</v>
      </c>
      <c r="B2548" s="257">
        <v>0.68496032900000003</v>
      </c>
      <c r="C2548" s="254"/>
      <c r="D2548" s="257"/>
      <c r="E2548" s="257"/>
      <c r="F2548" s="255"/>
      <c r="G2548" s="255"/>
    </row>
    <row r="2549" spans="1:7" x14ac:dyDescent="0.25">
      <c r="A2549" s="257" t="s">
        <v>803</v>
      </c>
      <c r="B2549" s="257"/>
      <c r="C2549" s="254"/>
      <c r="D2549" s="257"/>
      <c r="E2549" s="257"/>
      <c r="F2549" s="255"/>
      <c r="G2549" s="255"/>
    </row>
    <row r="2550" spans="1:7" x14ac:dyDescent="0.25">
      <c r="A2550" s="257" t="s">
        <v>928</v>
      </c>
      <c r="B2550" s="257" t="s">
        <v>929</v>
      </c>
      <c r="C2550" s="254"/>
      <c r="D2550" s="257" t="s">
        <v>2183</v>
      </c>
      <c r="E2550" s="257"/>
      <c r="F2550" s="255"/>
      <c r="G2550" s="255"/>
    </row>
    <row r="2551" spans="1:7" x14ac:dyDescent="0.25">
      <c r="A2551" s="257" t="s">
        <v>930</v>
      </c>
      <c r="B2551" s="257" t="s">
        <v>931</v>
      </c>
      <c r="C2551" s="254"/>
      <c r="D2551" s="257" t="s">
        <v>928</v>
      </c>
      <c r="E2551" s="257" t="s">
        <v>929</v>
      </c>
      <c r="F2551" s="255"/>
      <c r="G2551" s="255"/>
    </row>
    <row r="2552" spans="1:7" x14ac:dyDescent="0.25">
      <c r="A2552" s="257" t="s">
        <v>466</v>
      </c>
      <c r="B2552" s="257">
        <v>0</v>
      </c>
      <c r="C2552" s="254"/>
      <c r="D2552" s="257" t="s">
        <v>930</v>
      </c>
      <c r="E2552" s="257" t="s">
        <v>931</v>
      </c>
      <c r="F2552" s="255"/>
      <c r="G2552" s="255"/>
    </row>
    <row r="2553" spans="1:7" x14ac:dyDescent="0.25">
      <c r="A2553" s="257" t="s">
        <v>467</v>
      </c>
      <c r="B2553" s="257">
        <v>0</v>
      </c>
      <c r="C2553" s="254"/>
      <c r="D2553" s="257" t="s">
        <v>1106</v>
      </c>
      <c r="E2553" s="257">
        <v>-22.823497700000001</v>
      </c>
      <c r="F2553" s="255"/>
      <c r="G2553" s="255"/>
    </row>
    <row r="2554" spans="1:7" x14ac:dyDescent="0.25">
      <c r="A2554" s="257" t="s">
        <v>540</v>
      </c>
      <c r="B2554" s="257">
        <v>0</v>
      </c>
      <c r="C2554" s="254"/>
      <c r="D2554" s="257" t="s">
        <v>200</v>
      </c>
      <c r="E2554" s="257">
        <v>-18.468484</v>
      </c>
      <c r="F2554" s="255"/>
      <c r="G2554" s="255"/>
    </row>
    <row r="2555" spans="1:7" x14ac:dyDescent="0.25">
      <c r="A2555" s="257" t="s">
        <v>541</v>
      </c>
      <c r="B2555" s="257">
        <v>0</v>
      </c>
      <c r="C2555" s="254"/>
      <c r="D2555" s="257" t="s">
        <v>1137</v>
      </c>
      <c r="E2555" s="257">
        <v>-8.6713161499999991</v>
      </c>
      <c r="F2555" s="255"/>
      <c r="G2555" s="255"/>
    </row>
    <row r="2556" spans="1:7" x14ac:dyDescent="0.25">
      <c r="A2556" s="257" t="s">
        <v>542</v>
      </c>
      <c r="B2556" s="257">
        <v>0</v>
      </c>
      <c r="C2556" s="254"/>
      <c r="D2556" s="257" t="s">
        <v>609</v>
      </c>
      <c r="E2556" s="257">
        <v>-16.648631999999999</v>
      </c>
      <c r="F2556" s="255"/>
      <c r="G2556" s="255"/>
    </row>
    <row r="2557" spans="1:7" x14ac:dyDescent="0.25">
      <c r="A2557" s="257" t="s">
        <v>543</v>
      </c>
      <c r="B2557" s="257">
        <v>0</v>
      </c>
      <c r="C2557" s="254"/>
      <c r="D2557" s="257" t="s">
        <v>1138</v>
      </c>
      <c r="E2557" s="257">
        <v>-3.4962127199999999</v>
      </c>
      <c r="F2557" s="255"/>
      <c r="G2557" s="255"/>
    </row>
    <row r="2558" spans="1:7" x14ac:dyDescent="0.25">
      <c r="A2558" s="257" t="s">
        <v>468</v>
      </c>
      <c r="B2558" s="257">
        <v>0</v>
      </c>
      <c r="C2558" s="254"/>
      <c r="D2558" s="257" t="s">
        <v>1108</v>
      </c>
      <c r="E2558" s="257">
        <v>-33.801351199999999</v>
      </c>
      <c r="F2558" s="255"/>
      <c r="G2558" s="255"/>
    </row>
    <row r="2559" spans="1:7" x14ac:dyDescent="0.25">
      <c r="A2559" s="257" t="s">
        <v>469</v>
      </c>
      <c r="B2559" s="257">
        <v>0</v>
      </c>
      <c r="C2559" s="254"/>
      <c r="D2559" s="257" t="s">
        <v>201</v>
      </c>
      <c r="E2559" s="257">
        <v>-36.584991899999999</v>
      </c>
      <c r="F2559" s="255"/>
      <c r="G2559" s="255"/>
    </row>
    <row r="2560" spans="1:7" x14ac:dyDescent="0.25">
      <c r="A2560" s="257" t="s">
        <v>544</v>
      </c>
      <c r="B2560" s="257">
        <v>6.4881311499999997E-3</v>
      </c>
      <c r="C2560" s="254"/>
      <c r="D2560" s="257" t="s">
        <v>221</v>
      </c>
      <c r="E2560" s="257">
        <v>-14.781132100000001</v>
      </c>
      <c r="F2560" s="255"/>
      <c r="G2560" s="255"/>
    </row>
    <row r="2561" spans="1:7" x14ac:dyDescent="0.25">
      <c r="A2561" s="257" t="s">
        <v>545</v>
      </c>
      <c r="B2561" s="257">
        <v>0</v>
      </c>
      <c r="C2561" s="254"/>
      <c r="D2561" s="257" t="s">
        <v>610</v>
      </c>
      <c r="E2561" s="257">
        <v>-35.1708</v>
      </c>
      <c r="F2561" s="255"/>
      <c r="G2561" s="255"/>
    </row>
    <row r="2562" spans="1:7" x14ac:dyDescent="0.25">
      <c r="A2562" s="257" t="s">
        <v>546</v>
      </c>
      <c r="B2562" s="257">
        <v>0</v>
      </c>
      <c r="C2562" s="254"/>
      <c r="D2562" s="257" t="s">
        <v>1139</v>
      </c>
      <c r="E2562" s="257">
        <v>-7.3858680000000003</v>
      </c>
      <c r="F2562" s="255"/>
      <c r="G2562" s="255"/>
    </row>
    <row r="2563" spans="1:7" x14ac:dyDescent="0.25">
      <c r="A2563" s="257" t="s">
        <v>547</v>
      </c>
      <c r="B2563" s="257">
        <v>0</v>
      </c>
      <c r="C2563" s="254"/>
      <c r="D2563" s="257" t="s">
        <v>234</v>
      </c>
      <c r="E2563" s="257">
        <v>-24.8811754</v>
      </c>
      <c r="F2563" s="255"/>
      <c r="G2563" s="255"/>
    </row>
    <row r="2564" spans="1:7" x14ac:dyDescent="0.25">
      <c r="A2564" s="257" t="s">
        <v>804</v>
      </c>
      <c r="B2564" s="257"/>
      <c r="C2564" s="254"/>
      <c r="D2564" s="257" t="s">
        <v>235</v>
      </c>
      <c r="E2564" s="257">
        <v>0</v>
      </c>
      <c r="F2564" s="255"/>
      <c r="G2564" s="255"/>
    </row>
    <row r="2565" spans="1:7" x14ac:dyDescent="0.25">
      <c r="A2565" s="257" t="s">
        <v>928</v>
      </c>
      <c r="B2565" s="257" t="s">
        <v>929</v>
      </c>
      <c r="C2565" s="254"/>
      <c r="D2565" s="257" t="s">
        <v>236</v>
      </c>
      <c r="E2565" s="257">
        <v>0</v>
      </c>
      <c r="F2565" s="255"/>
      <c r="G2565" s="255"/>
    </row>
    <row r="2566" spans="1:7" x14ac:dyDescent="0.25">
      <c r="A2566" s="257" t="s">
        <v>930</v>
      </c>
      <c r="B2566" s="257" t="s">
        <v>931</v>
      </c>
      <c r="C2566" s="254"/>
      <c r="D2566" s="257" t="s">
        <v>1169</v>
      </c>
      <c r="E2566" s="257">
        <v>0</v>
      </c>
      <c r="F2566" s="255"/>
      <c r="G2566" s="255"/>
    </row>
    <row r="2567" spans="1:7" x14ac:dyDescent="0.25">
      <c r="A2567" s="257" t="s">
        <v>548</v>
      </c>
      <c r="B2567" s="257">
        <v>14.8011979</v>
      </c>
      <c r="C2567" s="254"/>
      <c r="D2567" s="257" t="s">
        <v>1109</v>
      </c>
      <c r="E2567" s="257">
        <v>-7.5534423300000002</v>
      </c>
      <c r="F2567" s="255"/>
      <c r="G2567" s="255"/>
    </row>
    <row r="2568" spans="1:7" x14ac:dyDescent="0.25">
      <c r="A2568" s="257" t="s">
        <v>549</v>
      </c>
      <c r="B2568" s="257">
        <v>0</v>
      </c>
      <c r="C2568" s="254"/>
      <c r="D2568" s="257" t="s">
        <v>1170</v>
      </c>
      <c r="E2568" s="257">
        <v>0</v>
      </c>
      <c r="F2568" s="255"/>
      <c r="G2568" s="255"/>
    </row>
    <row r="2569" spans="1:7" x14ac:dyDescent="0.25">
      <c r="A2569" s="257" t="s">
        <v>550</v>
      </c>
      <c r="B2569" s="257">
        <v>10.515086800000001</v>
      </c>
      <c r="C2569" s="254"/>
      <c r="D2569" s="257" t="s">
        <v>1171</v>
      </c>
      <c r="E2569" s="257">
        <v>0</v>
      </c>
      <c r="F2569" s="255"/>
      <c r="G2569" s="255"/>
    </row>
    <row r="2570" spans="1:7" x14ac:dyDescent="0.25">
      <c r="A2570" s="257" t="s">
        <v>551</v>
      </c>
      <c r="B2570" s="257">
        <v>4.1310869899999998E-2</v>
      </c>
      <c r="C2570" s="254"/>
      <c r="D2570" s="257" t="s">
        <v>1188</v>
      </c>
      <c r="E2570" s="257">
        <v>0</v>
      </c>
      <c r="F2570" s="255"/>
      <c r="G2570" s="255"/>
    </row>
    <row r="2571" spans="1:7" x14ac:dyDescent="0.25">
      <c r="A2571" s="257" t="s">
        <v>805</v>
      </c>
      <c r="B2571" s="257"/>
      <c r="C2571" s="254"/>
      <c r="D2571" s="257" t="s">
        <v>1140</v>
      </c>
      <c r="E2571" s="257">
        <v>-1.5862228899999999</v>
      </c>
      <c r="F2571" s="255"/>
      <c r="G2571" s="255"/>
    </row>
    <row r="2572" spans="1:7" x14ac:dyDescent="0.25">
      <c r="A2572" s="257" t="s">
        <v>928</v>
      </c>
      <c r="B2572" s="257" t="s">
        <v>929</v>
      </c>
      <c r="C2572" s="254"/>
      <c r="D2572" s="257" t="s">
        <v>1189</v>
      </c>
      <c r="E2572" s="257">
        <v>0</v>
      </c>
      <c r="F2572" s="255"/>
      <c r="G2572" s="255"/>
    </row>
    <row r="2573" spans="1:7" x14ac:dyDescent="0.25">
      <c r="A2573" s="257" t="s">
        <v>930</v>
      </c>
      <c r="B2573" s="257" t="s">
        <v>931</v>
      </c>
      <c r="C2573" s="254"/>
      <c r="D2573" s="257" t="s">
        <v>1190</v>
      </c>
      <c r="E2573" s="257">
        <v>0</v>
      </c>
      <c r="F2573" s="255"/>
      <c r="G2573" s="255"/>
    </row>
    <row r="2574" spans="1:7" x14ac:dyDescent="0.25">
      <c r="A2574" s="257" t="s">
        <v>552</v>
      </c>
      <c r="B2574" s="257">
        <v>31.2900016</v>
      </c>
      <c r="C2574" s="254"/>
      <c r="D2574" s="257" t="s">
        <v>1172</v>
      </c>
      <c r="E2574" s="257">
        <v>0</v>
      </c>
      <c r="F2574" s="255"/>
      <c r="G2574" s="255"/>
    </row>
    <row r="2575" spans="1:7" x14ac:dyDescent="0.25">
      <c r="A2575" s="257" t="s">
        <v>553</v>
      </c>
      <c r="B2575" s="257">
        <v>48.820045999999998</v>
      </c>
      <c r="C2575" s="254"/>
      <c r="D2575" s="257" t="s">
        <v>1110</v>
      </c>
      <c r="E2575" s="257">
        <v>-19.077932700000002</v>
      </c>
      <c r="F2575" s="255"/>
      <c r="G2575" s="255"/>
    </row>
    <row r="2576" spans="1:7" x14ac:dyDescent="0.25">
      <c r="A2576" s="257" t="s">
        <v>8</v>
      </c>
      <c r="B2576" s="257">
        <v>0</v>
      </c>
      <c r="C2576" s="254"/>
      <c r="D2576" s="257" t="s">
        <v>1173</v>
      </c>
      <c r="E2576" s="257">
        <v>0</v>
      </c>
      <c r="F2576" s="255"/>
      <c r="G2576" s="255"/>
    </row>
    <row r="2577" spans="1:7" x14ac:dyDescent="0.25">
      <c r="A2577" s="257" t="s">
        <v>9</v>
      </c>
      <c r="B2577" s="257">
        <v>0</v>
      </c>
      <c r="C2577" s="254"/>
      <c r="D2577" s="257" t="s">
        <v>1174</v>
      </c>
      <c r="E2577" s="257">
        <v>0</v>
      </c>
      <c r="F2577" s="255"/>
      <c r="G2577" s="255"/>
    </row>
    <row r="2578" spans="1:7" x14ac:dyDescent="0.25">
      <c r="A2578" s="257" t="s">
        <v>10</v>
      </c>
      <c r="B2578" s="257">
        <v>3.60687779E-3</v>
      </c>
      <c r="C2578" s="254"/>
      <c r="D2578" s="257" t="s">
        <v>1191</v>
      </c>
      <c r="E2578" s="257">
        <v>0</v>
      </c>
      <c r="F2578" s="255"/>
      <c r="G2578" s="255"/>
    </row>
    <row r="2579" spans="1:7" x14ac:dyDescent="0.25">
      <c r="A2579" s="257" t="s">
        <v>11</v>
      </c>
      <c r="B2579" s="257">
        <v>0</v>
      </c>
      <c r="C2579" s="254"/>
      <c r="D2579" s="257" t="s">
        <v>1141</v>
      </c>
      <c r="E2579" s="257">
        <v>-4.0063658699999998</v>
      </c>
      <c r="F2579" s="255"/>
      <c r="G2579" s="255"/>
    </row>
    <row r="2580" spans="1:7" x14ac:dyDescent="0.25">
      <c r="A2580" s="257" t="s">
        <v>12</v>
      </c>
      <c r="B2580" s="257">
        <v>0</v>
      </c>
      <c r="C2580" s="254"/>
      <c r="D2580" s="257" t="s">
        <v>1192</v>
      </c>
      <c r="E2580" s="257">
        <v>0</v>
      </c>
      <c r="F2580" s="255"/>
      <c r="G2580" s="255"/>
    </row>
    <row r="2581" spans="1:7" x14ac:dyDescent="0.25">
      <c r="A2581" s="257" t="s">
        <v>13</v>
      </c>
      <c r="B2581" s="257">
        <v>0</v>
      </c>
      <c r="C2581" s="254"/>
      <c r="D2581" s="257" t="s">
        <v>1193</v>
      </c>
      <c r="E2581" s="257">
        <v>0</v>
      </c>
      <c r="F2581" s="255"/>
      <c r="G2581" s="255"/>
    </row>
    <row r="2582" spans="1:7" x14ac:dyDescent="0.25">
      <c r="A2582" s="257" t="s">
        <v>948</v>
      </c>
      <c r="B2582" s="257">
        <v>0</v>
      </c>
      <c r="C2582" s="254"/>
      <c r="D2582" s="257" t="s">
        <v>1182</v>
      </c>
      <c r="E2582" s="257">
        <v>0</v>
      </c>
      <c r="F2582" s="255"/>
      <c r="G2582" s="255"/>
    </row>
    <row r="2583" spans="1:7" x14ac:dyDescent="0.25">
      <c r="A2583" s="257" t="s">
        <v>945</v>
      </c>
      <c r="B2583" s="257">
        <v>1.71594</v>
      </c>
      <c r="C2583" s="254"/>
      <c r="D2583" s="257" t="s">
        <v>1194</v>
      </c>
      <c r="E2583" s="257">
        <v>0</v>
      </c>
      <c r="F2583" s="255"/>
      <c r="G2583" s="255"/>
    </row>
    <row r="2584" spans="1:7" x14ac:dyDescent="0.25">
      <c r="A2584" s="257" t="s">
        <v>949</v>
      </c>
      <c r="B2584" s="257">
        <v>0</v>
      </c>
      <c r="C2584" s="254"/>
      <c r="D2584" s="257" t="s">
        <v>1183</v>
      </c>
      <c r="E2584" s="257">
        <v>0</v>
      </c>
      <c r="F2584" s="255"/>
      <c r="G2584" s="255"/>
    </row>
    <row r="2585" spans="1:7" x14ac:dyDescent="0.25">
      <c r="A2585" s="257" t="s">
        <v>950</v>
      </c>
      <c r="B2585" s="257">
        <v>0</v>
      </c>
      <c r="C2585" s="254"/>
      <c r="D2585" s="257" t="s">
        <v>2184</v>
      </c>
      <c r="E2585" s="257"/>
      <c r="F2585" s="255"/>
      <c r="G2585" s="255"/>
    </row>
    <row r="2586" spans="1:7" x14ac:dyDescent="0.25">
      <c r="A2586" s="257" t="s">
        <v>458</v>
      </c>
      <c r="B2586" s="257">
        <v>0</v>
      </c>
      <c r="C2586" s="254"/>
      <c r="D2586" s="257" t="s">
        <v>928</v>
      </c>
      <c r="E2586" s="257" t="s">
        <v>929</v>
      </c>
      <c r="F2586" s="255"/>
      <c r="G2586" s="255"/>
    </row>
    <row r="2587" spans="1:7" x14ac:dyDescent="0.25">
      <c r="A2587" s="257" t="s">
        <v>456</v>
      </c>
      <c r="B2587" s="257">
        <v>9.7102238500000002</v>
      </c>
      <c r="C2587" s="254"/>
      <c r="D2587" s="257" t="s">
        <v>930</v>
      </c>
      <c r="E2587" s="257" t="s">
        <v>931</v>
      </c>
      <c r="F2587" s="255"/>
      <c r="G2587" s="255"/>
    </row>
    <row r="2588" spans="1:7" x14ac:dyDescent="0.25">
      <c r="A2588" s="257" t="s">
        <v>459</v>
      </c>
      <c r="B2588" s="257">
        <v>0</v>
      </c>
      <c r="C2588" s="254"/>
      <c r="D2588" s="257" t="s">
        <v>600</v>
      </c>
      <c r="E2588" s="257">
        <v>0</v>
      </c>
      <c r="F2588" s="255"/>
      <c r="G2588" s="255"/>
    </row>
    <row r="2589" spans="1:7" x14ac:dyDescent="0.25">
      <c r="A2589" s="257" t="s">
        <v>460</v>
      </c>
      <c r="B2589" s="257">
        <v>0</v>
      </c>
      <c r="C2589" s="254"/>
      <c r="D2589" s="257" t="s">
        <v>601</v>
      </c>
      <c r="E2589" s="257">
        <v>0</v>
      </c>
      <c r="F2589" s="255"/>
      <c r="G2589" s="255"/>
    </row>
    <row r="2590" spans="1:7" x14ac:dyDescent="0.25">
      <c r="A2590" s="257" t="s">
        <v>461</v>
      </c>
      <c r="B2590" s="257">
        <v>0</v>
      </c>
      <c r="C2590" s="254"/>
      <c r="D2590" s="257" t="s">
        <v>192</v>
      </c>
      <c r="E2590" s="257">
        <v>0</v>
      </c>
      <c r="F2590" s="255"/>
      <c r="G2590" s="255"/>
    </row>
    <row r="2591" spans="1:7" x14ac:dyDescent="0.25">
      <c r="A2591" s="257" t="s">
        <v>457</v>
      </c>
      <c r="B2591" s="257">
        <v>0.49615873100000002</v>
      </c>
      <c r="C2591" s="254"/>
      <c r="D2591" s="257" t="s">
        <v>193</v>
      </c>
      <c r="E2591" s="257">
        <v>0</v>
      </c>
      <c r="F2591" s="255"/>
      <c r="G2591" s="255"/>
    </row>
    <row r="2592" spans="1:7" x14ac:dyDescent="0.25">
      <c r="A2592" s="257" t="s">
        <v>462</v>
      </c>
      <c r="B2592" s="257">
        <v>0</v>
      </c>
      <c r="C2592" s="254"/>
      <c r="D2592" s="257" t="s">
        <v>602</v>
      </c>
      <c r="E2592" s="257">
        <v>0</v>
      </c>
      <c r="F2592" s="255"/>
      <c r="G2592" s="255"/>
    </row>
    <row r="2593" spans="1:7" x14ac:dyDescent="0.25">
      <c r="A2593" s="257" t="s">
        <v>463</v>
      </c>
      <c r="B2593" s="257">
        <v>0</v>
      </c>
      <c r="C2593" s="254"/>
      <c r="D2593" s="257" t="s">
        <v>603</v>
      </c>
      <c r="E2593" s="257">
        <v>0</v>
      </c>
      <c r="F2593" s="255"/>
      <c r="G2593" s="255"/>
    </row>
    <row r="2594" spans="1:7" x14ac:dyDescent="0.25">
      <c r="A2594" s="257" t="s">
        <v>20</v>
      </c>
      <c r="B2594" s="257">
        <v>0</v>
      </c>
      <c r="C2594" s="254"/>
      <c r="D2594" s="257" t="s">
        <v>604</v>
      </c>
      <c r="E2594" s="257">
        <v>0</v>
      </c>
      <c r="F2594" s="255"/>
      <c r="G2594" s="255"/>
    </row>
    <row r="2595" spans="1:7" x14ac:dyDescent="0.25">
      <c r="A2595" s="257" t="s">
        <v>15</v>
      </c>
      <c r="B2595" s="257">
        <v>0.40812978500000002</v>
      </c>
      <c r="C2595" s="254"/>
      <c r="D2595" s="257" t="s">
        <v>605</v>
      </c>
      <c r="E2595" s="257">
        <v>0</v>
      </c>
      <c r="F2595" s="255"/>
      <c r="G2595" s="255"/>
    </row>
    <row r="2596" spans="1:7" x14ac:dyDescent="0.25">
      <c r="A2596" s="257" t="s">
        <v>21</v>
      </c>
      <c r="B2596" s="257">
        <v>0</v>
      </c>
      <c r="C2596" s="254"/>
      <c r="D2596" s="257" t="s">
        <v>194</v>
      </c>
      <c r="E2596" s="257">
        <v>0</v>
      </c>
      <c r="F2596" s="255"/>
      <c r="G2596" s="255"/>
    </row>
    <row r="2597" spans="1:7" x14ac:dyDescent="0.25">
      <c r="A2597" s="257" t="s">
        <v>22</v>
      </c>
      <c r="B2597" s="257">
        <v>0</v>
      </c>
      <c r="C2597" s="254"/>
      <c r="D2597" s="257" t="s">
        <v>606</v>
      </c>
      <c r="E2597" s="257">
        <v>0</v>
      </c>
      <c r="F2597" s="255"/>
      <c r="G2597" s="255"/>
    </row>
    <row r="2598" spans="1:7" x14ac:dyDescent="0.25">
      <c r="A2598" s="257" t="s">
        <v>1333</v>
      </c>
      <c r="B2598" s="257">
        <v>3.8850335999999999E-2</v>
      </c>
      <c r="C2598" s="254"/>
      <c r="D2598" s="257" t="s">
        <v>1166</v>
      </c>
      <c r="E2598" s="257">
        <v>0</v>
      </c>
      <c r="F2598" s="255"/>
      <c r="G2598" s="255"/>
    </row>
    <row r="2599" spans="1:7" x14ac:dyDescent="0.25">
      <c r="A2599" s="257" t="s">
        <v>806</v>
      </c>
      <c r="B2599" s="257"/>
      <c r="C2599" s="254"/>
      <c r="D2599" s="257" t="s">
        <v>1098</v>
      </c>
      <c r="E2599" s="257">
        <v>0</v>
      </c>
      <c r="F2599" s="255"/>
      <c r="G2599" s="255"/>
    </row>
    <row r="2600" spans="1:7" x14ac:dyDescent="0.25">
      <c r="A2600" s="257" t="s">
        <v>928</v>
      </c>
      <c r="B2600" s="257" t="s">
        <v>929</v>
      </c>
      <c r="C2600" s="254"/>
      <c r="D2600" s="257" t="s">
        <v>1167</v>
      </c>
      <c r="E2600" s="257">
        <v>0</v>
      </c>
      <c r="F2600" s="255"/>
      <c r="G2600" s="255"/>
    </row>
    <row r="2601" spans="1:7" x14ac:dyDescent="0.25">
      <c r="A2601" s="257" t="s">
        <v>930</v>
      </c>
      <c r="B2601" s="257" t="s">
        <v>931</v>
      </c>
      <c r="C2601" s="254"/>
      <c r="D2601" s="257" t="s">
        <v>1168</v>
      </c>
      <c r="E2601" s="257">
        <v>0</v>
      </c>
      <c r="F2601" s="255"/>
      <c r="G2601" s="255"/>
    </row>
    <row r="2602" spans="1:7" x14ac:dyDescent="0.25">
      <c r="A2602" s="257" t="s">
        <v>111</v>
      </c>
      <c r="B2602" s="257">
        <v>0</v>
      </c>
      <c r="C2602" s="254"/>
      <c r="D2602" s="257" t="s">
        <v>195</v>
      </c>
      <c r="E2602" s="257">
        <v>0</v>
      </c>
      <c r="F2602" s="255"/>
      <c r="G2602" s="255"/>
    </row>
    <row r="2603" spans="1:7" x14ac:dyDescent="0.25">
      <c r="A2603" s="257" t="s">
        <v>110</v>
      </c>
      <c r="B2603" s="257">
        <v>0</v>
      </c>
      <c r="C2603" s="254"/>
      <c r="D2603" s="257" t="s">
        <v>196</v>
      </c>
      <c r="E2603" s="257">
        <v>0</v>
      </c>
      <c r="F2603" s="255"/>
      <c r="G2603" s="255"/>
    </row>
    <row r="2604" spans="1:7" x14ac:dyDescent="0.25">
      <c r="A2604" s="257" t="s">
        <v>112</v>
      </c>
      <c r="B2604" s="257">
        <v>0</v>
      </c>
      <c r="C2604" s="254"/>
      <c r="D2604" s="257" t="s">
        <v>197</v>
      </c>
      <c r="E2604" s="257">
        <v>0</v>
      </c>
      <c r="F2604" s="255"/>
      <c r="G2604" s="255"/>
    </row>
    <row r="2605" spans="1:7" x14ac:dyDescent="0.25">
      <c r="A2605" s="257" t="s">
        <v>113</v>
      </c>
      <c r="B2605" s="257">
        <v>0</v>
      </c>
      <c r="C2605" s="254"/>
      <c r="D2605" s="257" t="s">
        <v>198</v>
      </c>
      <c r="E2605" s="257">
        <v>0</v>
      </c>
      <c r="F2605" s="255"/>
      <c r="G2605" s="255"/>
    </row>
    <row r="2606" spans="1:7" x14ac:dyDescent="0.25">
      <c r="A2606" s="257" t="s">
        <v>1334</v>
      </c>
      <c r="B2606" s="257">
        <v>3.9745916999999999</v>
      </c>
      <c r="C2606" s="254"/>
      <c r="D2606" s="257" t="s">
        <v>607</v>
      </c>
      <c r="E2606" s="257">
        <v>0</v>
      </c>
      <c r="F2606" s="255"/>
      <c r="G2606" s="255"/>
    </row>
    <row r="2607" spans="1:7" x14ac:dyDescent="0.25">
      <c r="A2607" s="257" t="s">
        <v>807</v>
      </c>
      <c r="B2607" s="257"/>
      <c r="C2607" s="254"/>
      <c r="D2607" s="257" t="s">
        <v>608</v>
      </c>
      <c r="E2607" s="257">
        <v>0</v>
      </c>
      <c r="F2607" s="255"/>
      <c r="G2607" s="255"/>
    </row>
    <row r="2608" spans="1:7" x14ac:dyDescent="0.25">
      <c r="A2608" s="257" t="s">
        <v>928</v>
      </c>
      <c r="B2608" s="257" t="s">
        <v>929</v>
      </c>
      <c r="C2608" s="254"/>
      <c r="D2608" s="257"/>
      <c r="E2608" s="257"/>
      <c r="F2608" s="255"/>
      <c r="G2608" s="255"/>
    </row>
    <row r="2609" spans="1:7" x14ac:dyDescent="0.25">
      <c r="A2609" s="257" t="s">
        <v>930</v>
      </c>
      <c r="B2609" s="257" t="s">
        <v>931</v>
      </c>
      <c r="C2609" s="254"/>
      <c r="D2609" s="257" t="s">
        <v>2185</v>
      </c>
      <c r="E2609" s="257"/>
      <c r="F2609" s="255"/>
      <c r="G2609" s="255"/>
    </row>
    <row r="2610" spans="1:7" x14ac:dyDescent="0.25">
      <c r="A2610" s="257" t="s">
        <v>458</v>
      </c>
      <c r="B2610" s="257">
        <v>0</v>
      </c>
      <c r="C2610" s="254"/>
      <c r="D2610" s="257" t="s">
        <v>928</v>
      </c>
      <c r="E2610" s="257" t="s">
        <v>929</v>
      </c>
      <c r="F2610" s="255"/>
      <c r="G2610" s="255"/>
    </row>
    <row r="2611" spans="1:7" x14ac:dyDescent="0.25">
      <c r="A2611" s="257" t="s">
        <v>456</v>
      </c>
      <c r="B2611" s="257">
        <v>5.6859245100000004</v>
      </c>
      <c r="C2611" s="254"/>
      <c r="D2611" s="257" t="s">
        <v>930</v>
      </c>
      <c r="E2611" s="257" t="s">
        <v>931</v>
      </c>
      <c r="F2611" s="255"/>
      <c r="G2611" s="255"/>
    </row>
    <row r="2612" spans="1:7" x14ac:dyDescent="0.25">
      <c r="A2612" s="257" t="s">
        <v>459</v>
      </c>
      <c r="B2612" s="257">
        <v>0</v>
      </c>
      <c r="C2612" s="254"/>
      <c r="D2612" s="257" t="s">
        <v>1106</v>
      </c>
      <c r="E2612" s="257">
        <v>0</v>
      </c>
      <c r="F2612" s="255"/>
      <c r="G2612" s="255"/>
    </row>
    <row r="2613" spans="1:7" x14ac:dyDescent="0.25">
      <c r="A2613" s="257" t="s">
        <v>460</v>
      </c>
      <c r="B2613" s="257">
        <v>0</v>
      </c>
      <c r="C2613" s="254"/>
      <c r="D2613" s="257" t="s">
        <v>200</v>
      </c>
      <c r="E2613" s="257">
        <v>0</v>
      </c>
      <c r="F2613" s="255"/>
      <c r="G2613" s="255"/>
    </row>
    <row r="2614" spans="1:7" x14ac:dyDescent="0.25">
      <c r="A2614" s="257" t="s">
        <v>461</v>
      </c>
      <c r="B2614" s="257">
        <v>0</v>
      </c>
      <c r="C2614" s="254"/>
      <c r="D2614" s="257" t="s">
        <v>609</v>
      </c>
      <c r="E2614" s="257">
        <v>0</v>
      </c>
      <c r="F2614" s="255"/>
      <c r="G2614" s="255"/>
    </row>
    <row r="2615" spans="1:7" x14ac:dyDescent="0.25">
      <c r="A2615" s="257" t="s">
        <v>457</v>
      </c>
      <c r="B2615" s="257">
        <v>5.80769263</v>
      </c>
      <c r="C2615" s="254"/>
      <c r="D2615" s="257" t="s">
        <v>1108</v>
      </c>
      <c r="E2615" s="257">
        <v>0</v>
      </c>
      <c r="F2615" s="255"/>
      <c r="G2615" s="255"/>
    </row>
    <row r="2616" spans="1:7" x14ac:dyDescent="0.25">
      <c r="A2616" s="257" t="s">
        <v>462</v>
      </c>
      <c r="B2616" s="257">
        <v>0</v>
      </c>
      <c r="C2616" s="254"/>
      <c r="D2616" s="257" t="s">
        <v>201</v>
      </c>
      <c r="E2616" s="257">
        <v>0</v>
      </c>
      <c r="F2616" s="255"/>
      <c r="G2616" s="255"/>
    </row>
    <row r="2617" spans="1:7" x14ac:dyDescent="0.25">
      <c r="A2617" s="257" t="s">
        <v>463</v>
      </c>
      <c r="B2617" s="257">
        <v>0</v>
      </c>
      <c r="C2617" s="254"/>
      <c r="D2617" s="257" t="s">
        <v>610</v>
      </c>
      <c r="E2617" s="257">
        <v>0</v>
      </c>
      <c r="F2617" s="255"/>
      <c r="G2617" s="255"/>
    </row>
    <row r="2618" spans="1:7" x14ac:dyDescent="0.25">
      <c r="A2618" s="257" t="s">
        <v>1299</v>
      </c>
      <c r="B2618" s="257">
        <v>0.51277499999999998</v>
      </c>
      <c r="C2618" s="254"/>
      <c r="D2618" s="257" t="s">
        <v>202</v>
      </c>
      <c r="E2618" s="257">
        <v>0</v>
      </c>
      <c r="F2618" s="255"/>
      <c r="G2618" s="255"/>
    </row>
    <row r="2619" spans="1:7" x14ac:dyDescent="0.25">
      <c r="A2619" s="257" t="s">
        <v>808</v>
      </c>
      <c r="B2619" s="257"/>
      <c r="C2619" s="254"/>
      <c r="D2619" s="257" t="s">
        <v>203</v>
      </c>
      <c r="E2619" s="257">
        <v>0</v>
      </c>
      <c r="F2619" s="255"/>
      <c r="G2619" s="255"/>
    </row>
    <row r="2620" spans="1:7" x14ac:dyDescent="0.25">
      <c r="A2620" s="257" t="s">
        <v>928</v>
      </c>
      <c r="B2620" s="257" t="s">
        <v>929</v>
      </c>
      <c r="C2620" s="254"/>
      <c r="D2620" s="257" t="s">
        <v>204</v>
      </c>
      <c r="E2620" s="257">
        <v>0</v>
      </c>
      <c r="F2620" s="255"/>
      <c r="G2620" s="255"/>
    </row>
    <row r="2621" spans="1:7" x14ac:dyDescent="0.25">
      <c r="A2621" s="257" t="s">
        <v>930</v>
      </c>
      <c r="B2621" s="257" t="s">
        <v>931</v>
      </c>
      <c r="C2621" s="254"/>
      <c r="D2621" s="257" t="s">
        <v>1169</v>
      </c>
      <c r="E2621" s="257">
        <v>0</v>
      </c>
      <c r="F2621" s="255"/>
      <c r="G2621" s="255"/>
    </row>
    <row r="2622" spans="1:7" x14ac:dyDescent="0.25">
      <c r="A2622" s="257" t="s">
        <v>111</v>
      </c>
      <c r="B2622" s="257">
        <v>0</v>
      </c>
      <c r="C2622" s="254"/>
      <c r="D2622" s="257" t="s">
        <v>1109</v>
      </c>
      <c r="E2622" s="257">
        <v>0</v>
      </c>
      <c r="F2622" s="255"/>
      <c r="G2622" s="255"/>
    </row>
    <row r="2623" spans="1:7" x14ac:dyDescent="0.25">
      <c r="A2623" s="257" t="s">
        <v>110</v>
      </c>
      <c r="B2623" s="257">
        <v>0</v>
      </c>
      <c r="C2623" s="254"/>
      <c r="D2623" s="257" t="s">
        <v>1170</v>
      </c>
      <c r="E2623" s="257">
        <v>0</v>
      </c>
      <c r="F2623" s="255"/>
      <c r="G2623" s="255"/>
    </row>
    <row r="2624" spans="1:7" x14ac:dyDescent="0.25">
      <c r="A2624" s="257" t="s">
        <v>112</v>
      </c>
      <c r="B2624" s="257">
        <v>0</v>
      </c>
      <c r="C2624" s="254"/>
      <c r="D2624" s="257" t="s">
        <v>1171</v>
      </c>
      <c r="E2624" s="257">
        <v>0</v>
      </c>
      <c r="F2624" s="255"/>
      <c r="G2624" s="255"/>
    </row>
    <row r="2625" spans="1:7" x14ac:dyDescent="0.25">
      <c r="A2625" s="257" t="s">
        <v>113</v>
      </c>
      <c r="B2625" s="257">
        <v>0</v>
      </c>
      <c r="C2625" s="254"/>
      <c r="D2625" s="257" t="s">
        <v>1172</v>
      </c>
      <c r="E2625" s="257">
        <v>0</v>
      </c>
      <c r="F2625" s="255"/>
      <c r="G2625" s="255"/>
    </row>
    <row r="2626" spans="1:7" x14ac:dyDescent="0.25">
      <c r="A2626" s="257" t="s">
        <v>809</v>
      </c>
      <c r="B2626" s="257"/>
      <c r="C2626" s="254"/>
      <c r="D2626" s="257" t="s">
        <v>1110</v>
      </c>
      <c r="E2626" s="257">
        <v>0</v>
      </c>
      <c r="F2626" s="255"/>
      <c r="G2626" s="255"/>
    </row>
    <row r="2627" spans="1:7" x14ac:dyDescent="0.25">
      <c r="A2627" s="257" t="s">
        <v>928</v>
      </c>
      <c r="B2627" s="257" t="s">
        <v>929</v>
      </c>
      <c r="C2627" s="254"/>
      <c r="D2627" s="257" t="s">
        <v>1173</v>
      </c>
      <c r="E2627" s="257">
        <v>0</v>
      </c>
      <c r="F2627" s="255"/>
      <c r="G2627" s="255"/>
    </row>
    <row r="2628" spans="1:7" x14ac:dyDescent="0.25">
      <c r="A2628" s="257" t="s">
        <v>930</v>
      </c>
      <c r="B2628" s="257" t="s">
        <v>931</v>
      </c>
      <c r="C2628" s="254"/>
      <c r="D2628" s="257" t="s">
        <v>1174</v>
      </c>
      <c r="E2628" s="257">
        <v>0</v>
      </c>
      <c r="F2628" s="255"/>
      <c r="G2628" s="255"/>
    </row>
    <row r="2629" spans="1:7" x14ac:dyDescent="0.25">
      <c r="A2629" s="257" t="s">
        <v>111</v>
      </c>
      <c r="B2629" s="257">
        <v>0</v>
      </c>
      <c r="C2629" s="254"/>
      <c r="D2629" s="257" t="s">
        <v>2186</v>
      </c>
      <c r="E2629" s="257"/>
      <c r="F2629" s="255"/>
      <c r="G2629" s="255"/>
    </row>
    <row r="2630" spans="1:7" x14ac:dyDescent="0.25">
      <c r="A2630" s="257" t="s">
        <v>110</v>
      </c>
      <c r="B2630" s="257">
        <v>0</v>
      </c>
      <c r="C2630" s="254"/>
      <c r="D2630" s="257" t="s">
        <v>928</v>
      </c>
      <c r="E2630" s="257" t="s">
        <v>929</v>
      </c>
      <c r="F2630" s="255"/>
      <c r="G2630" s="255"/>
    </row>
    <row r="2631" spans="1:7" x14ac:dyDescent="0.25">
      <c r="A2631" s="257" t="s">
        <v>112</v>
      </c>
      <c r="B2631" s="257">
        <v>0</v>
      </c>
      <c r="C2631" s="254"/>
      <c r="D2631" s="257" t="s">
        <v>930</v>
      </c>
      <c r="E2631" s="257" t="s">
        <v>931</v>
      </c>
      <c r="F2631" s="255"/>
      <c r="G2631" s="255"/>
    </row>
    <row r="2632" spans="1:7" x14ac:dyDescent="0.25">
      <c r="A2632" s="257" t="s">
        <v>113</v>
      </c>
      <c r="B2632" s="257">
        <v>0</v>
      </c>
      <c r="C2632" s="254"/>
      <c r="D2632" s="257" t="s">
        <v>600</v>
      </c>
      <c r="E2632" s="257">
        <v>0</v>
      </c>
      <c r="F2632" s="255"/>
      <c r="G2632" s="255"/>
    </row>
    <row r="2633" spans="1:7" x14ac:dyDescent="0.25">
      <c r="A2633" s="257" t="s">
        <v>178</v>
      </c>
      <c r="B2633" s="257">
        <v>0</v>
      </c>
      <c r="C2633" s="254"/>
      <c r="D2633" s="257" t="s">
        <v>601</v>
      </c>
      <c r="E2633" s="257">
        <v>0</v>
      </c>
      <c r="F2633" s="255"/>
      <c r="G2633" s="255"/>
    </row>
    <row r="2634" spans="1:7" x14ac:dyDescent="0.25">
      <c r="A2634" s="257" t="s">
        <v>174</v>
      </c>
      <c r="B2634" s="257">
        <v>-0.49615873100000002</v>
      </c>
      <c r="C2634" s="254"/>
      <c r="D2634" s="257" t="s">
        <v>192</v>
      </c>
      <c r="E2634" s="257">
        <v>0</v>
      </c>
      <c r="F2634" s="255"/>
      <c r="G2634" s="255"/>
    </row>
    <row r="2635" spans="1:7" x14ac:dyDescent="0.25">
      <c r="A2635" s="257" t="s">
        <v>179</v>
      </c>
      <c r="B2635" s="257">
        <v>0</v>
      </c>
      <c r="C2635" s="254"/>
      <c r="D2635" s="257" t="s">
        <v>193</v>
      </c>
      <c r="E2635" s="257">
        <v>0</v>
      </c>
      <c r="F2635" s="255"/>
      <c r="G2635" s="255"/>
    </row>
    <row r="2636" spans="1:7" x14ac:dyDescent="0.25">
      <c r="A2636" s="257" t="s">
        <v>180</v>
      </c>
      <c r="B2636" s="257">
        <v>0</v>
      </c>
      <c r="C2636" s="254"/>
      <c r="D2636" s="257" t="s">
        <v>602</v>
      </c>
      <c r="E2636" s="257">
        <v>0</v>
      </c>
      <c r="F2636" s="255"/>
      <c r="G2636" s="255"/>
    </row>
    <row r="2637" spans="1:7" x14ac:dyDescent="0.25">
      <c r="A2637" s="257" t="s">
        <v>153</v>
      </c>
      <c r="B2637" s="257">
        <v>0</v>
      </c>
      <c r="C2637" s="254"/>
      <c r="D2637" s="257" t="s">
        <v>603</v>
      </c>
      <c r="E2637" s="257">
        <v>0</v>
      </c>
      <c r="F2637" s="255"/>
      <c r="G2637" s="255"/>
    </row>
    <row r="2638" spans="1:7" x14ac:dyDescent="0.25">
      <c r="A2638" s="257" t="s">
        <v>143</v>
      </c>
      <c r="B2638" s="257">
        <v>-0.49615873100000002</v>
      </c>
      <c r="C2638" s="254"/>
      <c r="D2638" s="257" t="s">
        <v>604</v>
      </c>
      <c r="E2638" s="257">
        <v>0</v>
      </c>
      <c r="F2638" s="255"/>
      <c r="G2638" s="255"/>
    </row>
    <row r="2639" spans="1:7" x14ac:dyDescent="0.25">
      <c r="A2639" s="257" t="s">
        <v>154</v>
      </c>
      <c r="B2639" s="257">
        <v>0</v>
      </c>
      <c r="C2639" s="254"/>
      <c r="D2639" s="257" t="s">
        <v>605</v>
      </c>
      <c r="E2639" s="257">
        <v>0</v>
      </c>
      <c r="F2639" s="255"/>
      <c r="G2639" s="255"/>
    </row>
    <row r="2640" spans="1:7" x14ac:dyDescent="0.25">
      <c r="A2640" s="257" t="s">
        <v>155</v>
      </c>
      <c r="B2640" s="257">
        <v>0</v>
      </c>
      <c r="C2640" s="254"/>
      <c r="D2640" s="257" t="s">
        <v>194</v>
      </c>
      <c r="E2640" s="257">
        <v>0</v>
      </c>
      <c r="F2640" s="255"/>
      <c r="G2640" s="255"/>
    </row>
    <row r="2641" spans="1:7" x14ac:dyDescent="0.25">
      <c r="A2641" s="257" t="s">
        <v>181</v>
      </c>
      <c r="B2641" s="257">
        <v>0</v>
      </c>
      <c r="C2641" s="254"/>
      <c r="D2641" s="257" t="s">
        <v>606</v>
      </c>
      <c r="E2641" s="257">
        <v>0</v>
      </c>
      <c r="F2641" s="255"/>
      <c r="G2641" s="255"/>
    </row>
    <row r="2642" spans="1:7" x14ac:dyDescent="0.25">
      <c r="A2642" s="257" t="s">
        <v>175</v>
      </c>
      <c r="B2642" s="257">
        <v>-5.80769263</v>
      </c>
      <c r="C2642" s="254"/>
      <c r="D2642" s="257" t="s">
        <v>1166</v>
      </c>
      <c r="E2642" s="257">
        <v>0</v>
      </c>
      <c r="F2642" s="255"/>
      <c r="G2642" s="255"/>
    </row>
    <row r="2643" spans="1:7" x14ac:dyDescent="0.25">
      <c r="A2643" s="257" t="s">
        <v>182</v>
      </c>
      <c r="B2643" s="257">
        <v>0</v>
      </c>
      <c r="C2643" s="254"/>
      <c r="D2643" s="257" t="s">
        <v>1098</v>
      </c>
      <c r="E2643" s="257">
        <v>0</v>
      </c>
      <c r="F2643" s="255"/>
      <c r="G2643" s="255"/>
    </row>
    <row r="2644" spans="1:7" x14ac:dyDescent="0.25">
      <c r="A2644" s="257" t="s">
        <v>183</v>
      </c>
      <c r="B2644" s="257">
        <v>0</v>
      </c>
      <c r="C2644" s="254"/>
      <c r="D2644" s="257" t="s">
        <v>1167</v>
      </c>
      <c r="E2644" s="257">
        <v>0</v>
      </c>
      <c r="F2644" s="255"/>
      <c r="G2644" s="255"/>
    </row>
    <row r="2645" spans="1:7" x14ac:dyDescent="0.25">
      <c r="A2645" s="257" t="s">
        <v>1019</v>
      </c>
      <c r="B2645" s="257">
        <v>0</v>
      </c>
      <c r="C2645" s="254"/>
      <c r="D2645" s="257" t="s">
        <v>1168</v>
      </c>
      <c r="E2645" s="257">
        <v>0</v>
      </c>
      <c r="F2645" s="255"/>
      <c r="G2645" s="255"/>
    </row>
    <row r="2646" spans="1:7" x14ac:dyDescent="0.25">
      <c r="A2646" s="257" t="s">
        <v>1002</v>
      </c>
      <c r="B2646" s="257">
        <v>0</v>
      </c>
      <c r="C2646" s="254"/>
      <c r="D2646" s="257" t="s">
        <v>205</v>
      </c>
      <c r="E2646" s="257">
        <v>0</v>
      </c>
      <c r="F2646" s="255"/>
      <c r="G2646" s="255"/>
    </row>
    <row r="2647" spans="1:7" x14ac:dyDescent="0.25">
      <c r="A2647" s="257" t="s">
        <v>1017</v>
      </c>
      <c r="B2647" s="257">
        <v>0</v>
      </c>
      <c r="C2647" s="254"/>
      <c r="D2647" s="257" t="s">
        <v>206</v>
      </c>
      <c r="E2647" s="257">
        <v>0</v>
      </c>
      <c r="F2647" s="255"/>
      <c r="G2647" s="255"/>
    </row>
    <row r="2648" spans="1:7" x14ac:dyDescent="0.25">
      <c r="A2648" s="257" t="s">
        <v>1051</v>
      </c>
      <c r="B2648" s="257">
        <v>0</v>
      </c>
      <c r="C2648" s="254"/>
      <c r="D2648" s="257" t="s">
        <v>207</v>
      </c>
      <c r="E2648" s="257">
        <v>0</v>
      </c>
      <c r="F2648" s="255"/>
      <c r="G2648" s="255"/>
    </row>
    <row r="2649" spans="1:7" x14ac:dyDescent="0.25">
      <c r="A2649" s="257" t="s">
        <v>1020</v>
      </c>
      <c r="B2649" s="257">
        <v>0</v>
      </c>
      <c r="C2649" s="254"/>
      <c r="D2649" s="257" t="s">
        <v>198</v>
      </c>
      <c r="E2649" s="257">
        <v>0</v>
      </c>
      <c r="F2649" s="255"/>
      <c r="G2649" s="255"/>
    </row>
    <row r="2650" spans="1:7" x14ac:dyDescent="0.25">
      <c r="A2650" s="257" t="s">
        <v>1003</v>
      </c>
      <c r="B2650" s="257">
        <v>0</v>
      </c>
      <c r="C2650" s="254"/>
      <c r="D2650" s="257" t="s">
        <v>607</v>
      </c>
      <c r="E2650" s="257">
        <v>0</v>
      </c>
      <c r="F2650" s="255"/>
      <c r="G2650" s="255"/>
    </row>
    <row r="2651" spans="1:7" x14ac:dyDescent="0.25">
      <c r="A2651" s="257" t="s">
        <v>1018</v>
      </c>
      <c r="B2651" s="257">
        <v>0</v>
      </c>
      <c r="C2651" s="254"/>
      <c r="D2651" s="257" t="s">
        <v>608</v>
      </c>
      <c r="E2651" s="257">
        <v>0</v>
      </c>
      <c r="F2651" s="255"/>
      <c r="G2651" s="255"/>
    </row>
    <row r="2652" spans="1:7" x14ac:dyDescent="0.25">
      <c r="A2652" s="257" t="s">
        <v>1052</v>
      </c>
      <c r="B2652" s="257">
        <v>0</v>
      </c>
      <c r="C2652" s="254"/>
      <c r="D2652" s="257"/>
      <c r="E2652" s="257"/>
      <c r="F2652" s="255"/>
      <c r="G2652" s="255"/>
    </row>
    <row r="2653" spans="1:7" x14ac:dyDescent="0.25">
      <c r="A2653" s="257" t="s">
        <v>177</v>
      </c>
      <c r="B2653" s="257">
        <v>6.8000100899999998</v>
      </c>
      <c r="C2653" s="254"/>
      <c r="D2653" s="257" t="s">
        <v>2187</v>
      </c>
      <c r="E2653" s="257"/>
      <c r="F2653" s="255"/>
      <c r="G2653" s="255"/>
    </row>
    <row r="2654" spans="1:7" x14ac:dyDescent="0.25">
      <c r="A2654" s="257" t="s">
        <v>810</v>
      </c>
      <c r="B2654" s="257"/>
      <c r="C2654" s="254"/>
      <c r="D2654" s="257" t="s">
        <v>928</v>
      </c>
      <c r="E2654" s="257" t="s">
        <v>929</v>
      </c>
      <c r="F2654" s="255"/>
      <c r="G2654" s="255"/>
    </row>
    <row r="2655" spans="1:7" x14ac:dyDescent="0.25">
      <c r="A2655" s="257" t="s">
        <v>928</v>
      </c>
      <c r="B2655" s="257" t="s">
        <v>929</v>
      </c>
      <c r="C2655" s="254"/>
      <c r="D2655" s="257" t="s">
        <v>930</v>
      </c>
      <c r="E2655" s="257" t="s">
        <v>931</v>
      </c>
      <c r="F2655" s="255"/>
      <c r="G2655" s="255"/>
    </row>
    <row r="2656" spans="1:7" x14ac:dyDescent="0.25">
      <c r="A2656" s="257" t="s">
        <v>930</v>
      </c>
      <c r="B2656" s="257" t="s">
        <v>931</v>
      </c>
      <c r="C2656" s="254"/>
      <c r="D2656" s="257" t="s">
        <v>1106</v>
      </c>
      <c r="E2656" s="257">
        <v>0</v>
      </c>
      <c r="F2656" s="255"/>
      <c r="G2656" s="255"/>
    </row>
    <row r="2657" spans="1:7" x14ac:dyDescent="0.25">
      <c r="A2657" s="257" t="s">
        <v>110</v>
      </c>
      <c r="B2657" s="257">
        <v>0</v>
      </c>
      <c r="C2657" s="254"/>
      <c r="D2657" s="257" t="s">
        <v>200</v>
      </c>
      <c r="E2657" s="257">
        <v>0</v>
      </c>
      <c r="F2657" s="255"/>
      <c r="G2657" s="255"/>
    </row>
    <row r="2658" spans="1:7" x14ac:dyDescent="0.25">
      <c r="A2658" s="257" t="s">
        <v>184</v>
      </c>
      <c r="B2658" s="257">
        <v>-0.40812978500000002</v>
      </c>
      <c r="C2658" s="254"/>
      <c r="D2658" s="257" t="s">
        <v>609</v>
      </c>
      <c r="E2658" s="257">
        <v>0</v>
      </c>
      <c r="F2658" s="255"/>
      <c r="G2658" s="255"/>
    </row>
    <row r="2659" spans="1:7" x14ac:dyDescent="0.25">
      <c r="A2659" s="257" t="s">
        <v>185</v>
      </c>
      <c r="B2659" s="257">
        <v>-0.40812978500000002</v>
      </c>
      <c r="C2659" s="254"/>
      <c r="D2659" s="257" t="s">
        <v>1108</v>
      </c>
      <c r="E2659" s="257">
        <v>0</v>
      </c>
      <c r="F2659" s="255"/>
      <c r="G2659" s="255"/>
    </row>
    <row r="2660" spans="1:7" x14ac:dyDescent="0.25">
      <c r="A2660" s="257" t="s">
        <v>186</v>
      </c>
      <c r="B2660" s="257">
        <v>-10.1732233</v>
      </c>
      <c r="C2660" s="254"/>
      <c r="D2660" s="257" t="s">
        <v>201</v>
      </c>
      <c r="E2660" s="257">
        <v>0</v>
      </c>
      <c r="F2660" s="255"/>
      <c r="G2660" s="255"/>
    </row>
    <row r="2661" spans="1:7" x14ac:dyDescent="0.25">
      <c r="A2661" s="257" t="s">
        <v>187</v>
      </c>
      <c r="B2661" s="257">
        <v>0</v>
      </c>
      <c r="C2661" s="254"/>
      <c r="D2661" s="257" t="s">
        <v>610</v>
      </c>
      <c r="E2661" s="257">
        <v>0</v>
      </c>
      <c r="F2661" s="255"/>
      <c r="G2661" s="255"/>
    </row>
    <row r="2662" spans="1:7" x14ac:dyDescent="0.25">
      <c r="A2662" s="257" t="s">
        <v>1002</v>
      </c>
      <c r="B2662" s="257">
        <v>0</v>
      </c>
      <c r="C2662" s="254"/>
      <c r="D2662" s="257" t="s">
        <v>208</v>
      </c>
      <c r="E2662" s="257">
        <v>0</v>
      </c>
      <c r="F2662" s="255"/>
      <c r="G2662" s="255"/>
    </row>
    <row r="2663" spans="1:7" x14ac:dyDescent="0.25">
      <c r="A2663" s="257" t="s">
        <v>1003</v>
      </c>
      <c r="B2663" s="257">
        <v>0</v>
      </c>
      <c r="C2663" s="254"/>
      <c r="D2663" s="257" t="s">
        <v>209</v>
      </c>
      <c r="E2663" s="257">
        <v>0</v>
      </c>
      <c r="F2663" s="255"/>
      <c r="G2663" s="255"/>
    </row>
    <row r="2664" spans="1:7" x14ac:dyDescent="0.25">
      <c r="A2664" s="257" t="s">
        <v>177</v>
      </c>
      <c r="B2664" s="257">
        <v>10.9894829</v>
      </c>
      <c r="C2664" s="254"/>
      <c r="D2664" s="257" t="s">
        <v>210</v>
      </c>
      <c r="E2664" s="257">
        <v>0</v>
      </c>
      <c r="F2664" s="255"/>
      <c r="G2664" s="255"/>
    </row>
    <row r="2665" spans="1:7" x14ac:dyDescent="0.25">
      <c r="A2665" s="257" t="s">
        <v>811</v>
      </c>
      <c r="B2665" s="257"/>
      <c r="C2665" s="254"/>
      <c r="D2665" s="257" t="s">
        <v>1169</v>
      </c>
      <c r="E2665" s="257">
        <v>0</v>
      </c>
      <c r="F2665" s="255"/>
      <c r="G2665" s="255"/>
    </row>
    <row r="2666" spans="1:7" x14ac:dyDescent="0.25">
      <c r="A2666" s="257" t="s">
        <v>928</v>
      </c>
      <c r="B2666" s="257" t="s">
        <v>929</v>
      </c>
      <c r="C2666" s="254"/>
      <c r="D2666" s="257" t="s">
        <v>1109</v>
      </c>
      <c r="E2666" s="257">
        <v>0</v>
      </c>
      <c r="F2666" s="255"/>
      <c r="G2666" s="255"/>
    </row>
    <row r="2667" spans="1:7" x14ac:dyDescent="0.25">
      <c r="A2667" s="257" t="s">
        <v>930</v>
      </c>
      <c r="B2667" s="257" t="s">
        <v>931</v>
      </c>
      <c r="C2667" s="254"/>
      <c r="D2667" s="257" t="s">
        <v>1170</v>
      </c>
      <c r="E2667" s="257">
        <v>0</v>
      </c>
      <c r="F2667" s="255"/>
      <c r="G2667" s="255"/>
    </row>
    <row r="2668" spans="1:7" x14ac:dyDescent="0.25">
      <c r="A2668" s="257" t="s">
        <v>8</v>
      </c>
      <c r="B2668" s="257">
        <v>0</v>
      </c>
      <c r="C2668" s="254"/>
      <c r="D2668" s="257" t="s">
        <v>1171</v>
      </c>
      <c r="E2668" s="257">
        <v>0</v>
      </c>
      <c r="F2668" s="255"/>
      <c r="G2668" s="255"/>
    </row>
    <row r="2669" spans="1:7" x14ac:dyDescent="0.25">
      <c r="A2669" s="257" t="s">
        <v>9</v>
      </c>
      <c r="B2669" s="257">
        <v>0</v>
      </c>
      <c r="C2669" s="254"/>
      <c r="D2669" s="257" t="s">
        <v>1172</v>
      </c>
      <c r="E2669" s="257">
        <v>0</v>
      </c>
      <c r="F2669" s="255"/>
      <c r="G2669" s="255"/>
    </row>
    <row r="2670" spans="1:7" x14ac:dyDescent="0.25">
      <c r="A2670" s="257" t="s">
        <v>10</v>
      </c>
      <c r="B2670" s="257">
        <v>0</v>
      </c>
      <c r="C2670" s="254"/>
      <c r="D2670" s="257" t="s">
        <v>1110</v>
      </c>
      <c r="E2670" s="257">
        <v>0</v>
      </c>
      <c r="F2670" s="255"/>
      <c r="G2670" s="255"/>
    </row>
    <row r="2671" spans="1:7" x14ac:dyDescent="0.25">
      <c r="A2671" s="257" t="s">
        <v>11</v>
      </c>
      <c r="B2671" s="257">
        <v>0</v>
      </c>
      <c r="C2671" s="254"/>
      <c r="D2671" s="257" t="s">
        <v>1173</v>
      </c>
      <c r="E2671" s="257">
        <v>0</v>
      </c>
      <c r="F2671" s="255"/>
      <c r="G2671" s="255"/>
    </row>
    <row r="2672" spans="1:7" x14ac:dyDescent="0.25">
      <c r="A2672" s="257" t="s">
        <v>12</v>
      </c>
      <c r="B2672" s="257">
        <v>0</v>
      </c>
      <c r="C2672" s="254"/>
      <c r="D2672" s="257" t="s">
        <v>1174</v>
      </c>
      <c r="E2672" s="257">
        <v>0</v>
      </c>
      <c r="F2672" s="255"/>
      <c r="G2672" s="255"/>
    </row>
    <row r="2673" spans="1:7" x14ac:dyDescent="0.25">
      <c r="A2673" s="257" t="s">
        <v>13</v>
      </c>
      <c r="B2673" s="257">
        <v>0</v>
      </c>
      <c r="C2673" s="254"/>
      <c r="D2673" s="257" t="s">
        <v>2188</v>
      </c>
      <c r="E2673" s="257"/>
      <c r="F2673" s="255"/>
      <c r="G2673" s="255"/>
    </row>
    <row r="2674" spans="1:7" x14ac:dyDescent="0.25">
      <c r="A2674" s="257" t="s">
        <v>554</v>
      </c>
      <c r="B2674" s="257">
        <v>0</v>
      </c>
      <c r="C2674" s="254"/>
      <c r="D2674" s="257" t="s">
        <v>928</v>
      </c>
      <c r="E2674" s="257" t="s">
        <v>929</v>
      </c>
      <c r="F2674" s="255"/>
      <c r="G2674" s="255"/>
    </row>
    <row r="2675" spans="1:7" x14ac:dyDescent="0.25">
      <c r="A2675" s="257" t="s">
        <v>555</v>
      </c>
      <c r="B2675" s="257">
        <v>0</v>
      </c>
      <c r="C2675" s="254"/>
      <c r="D2675" s="257" t="s">
        <v>930</v>
      </c>
      <c r="E2675" s="257" t="s">
        <v>931</v>
      </c>
      <c r="F2675" s="255"/>
      <c r="G2675" s="255"/>
    </row>
    <row r="2676" spans="1:7" x14ac:dyDescent="0.25">
      <c r="A2676" s="257" t="s">
        <v>556</v>
      </c>
      <c r="B2676" s="257">
        <v>0</v>
      </c>
      <c r="C2676" s="254"/>
      <c r="D2676" s="257" t="s">
        <v>600</v>
      </c>
      <c r="E2676" s="257">
        <v>-6.0509691000000003E-3</v>
      </c>
      <c r="F2676" s="255"/>
      <c r="G2676" s="255"/>
    </row>
    <row r="2677" spans="1:7" x14ac:dyDescent="0.25">
      <c r="A2677" s="257" t="s">
        <v>557</v>
      </c>
      <c r="B2677" s="257">
        <v>0</v>
      </c>
      <c r="C2677" s="254"/>
      <c r="D2677" s="257" t="s">
        <v>601</v>
      </c>
      <c r="E2677" s="257">
        <v>-9.5540976E-2</v>
      </c>
      <c r="F2677" s="255"/>
      <c r="G2677" s="255"/>
    </row>
    <row r="2678" spans="1:7" x14ac:dyDescent="0.25">
      <c r="A2678" s="257" t="s">
        <v>558</v>
      </c>
      <c r="B2678" s="257">
        <v>0</v>
      </c>
      <c r="C2678" s="254"/>
      <c r="D2678" s="257" t="s">
        <v>192</v>
      </c>
      <c r="E2678" s="257">
        <v>0</v>
      </c>
      <c r="F2678" s="255"/>
      <c r="G2678" s="255"/>
    </row>
    <row r="2679" spans="1:7" x14ac:dyDescent="0.25">
      <c r="A2679" s="257" t="s">
        <v>559</v>
      </c>
      <c r="B2679" s="257">
        <v>0</v>
      </c>
      <c r="C2679" s="254"/>
      <c r="D2679" s="257" t="s">
        <v>193</v>
      </c>
      <c r="E2679" s="257">
        <v>0</v>
      </c>
      <c r="F2679" s="255"/>
      <c r="G2679" s="255"/>
    </row>
    <row r="2680" spans="1:7" x14ac:dyDescent="0.25">
      <c r="A2680" s="257" t="s">
        <v>560</v>
      </c>
      <c r="B2680" s="257">
        <v>0</v>
      </c>
      <c r="C2680" s="254"/>
      <c r="D2680" s="257" t="s">
        <v>602</v>
      </c>
      <c r="E2680" s="257">
        <v>0</v>
      </c>
      <c r="F2680" s="255"/>
      <c r="G2680" s="255"/>
    </row>
    <row r="2681" spans="1:7" x14ac:dyDescent="0.25">
      <c r="A2681" s="257" t="s">
        <v>561</v>
      </c>
      <c r="B2681" s="257">
        <v>0</v>
      </c>
      <c r="C2681" s="254"/>
      <c r="D2681" s="257" t="s">
        <v>603</v>
      </c>
      <c r="E2681" s="257">
        <v>0</v>
      </c>
      <c r="F2681" s="255"/>
      <c r="G2681" s="255"/>
    </row>
    <row r="2682" spans="1:7" x14ac:dyDescent="0.25">
      <c r="A2682" s="257" t="s">
        <v>562</v>
      </c>
      <c r="B2682" s="257">
        <v>0</v>
      </c>
      <c r="C2682" s="254"/>
      <c r="D2682" s="257" t="s">
        <v>604</v>
      </c>
      <c r="E2682" s="257">
        <v>0</v>
      </c>
      <c r="F2682" s="255"/>
      <c r="G2682" s="255"/>
    </row>
    <row r="2683" spans="1:7" x14ac:dyDescent="0.25">
      <c r="A2683" s="257" t="s">
        <v>563</v>
      </c>
      <c r="B2683" s="257">
        <v>0</v>
      </c>
      <c r="C2683" s="254"/>
      <c r="D2683" s="257" t="s">
        <v>605</v>
      </c>
      <c r="E2683" s="257">
        <v>0</v>
      </c>
      <c r="F2683" s="255"/>
      <c r="G2683" s="255"/>
    </row>
    <row r="2684" spans="1:7" x14ac:dyDescent="0.25">
      <c r="A2684" s="257" t="s">
        <v>564</v>
      </c>
      <c r="B2684" s="257">
        <v>0</v>
      </c>
      <c r="C2684" s="254"/>
      <c r="D2684" s="257" t="s">
        <v>194</v>
      </c>
      <c r="E2684" s="257">
        <v>0</v>
      </c>
      <c r="F2684" s="255"/>
      <c r="G2684" s="255"/>
    </row>
    <row r="2685" spans="1:7" x14ac:dyDescent="0.25">
      <c r="A2685" s="257" t="s">
        <v>565</v>
      </c>
      <c r="B2685" s="257">
        <v>0</v>
      </c>
      <c r="C2685" s="254"/>
      <c r="D2685" s="257" t="s">
        <v>606</v>
      </c>
      <c r="E2685" s="257">
        <v>0</v>
      </c>
      <c r="F2685" s="255"/>
      <c r="G2685" s="255"/>
    </row>
    <row r="2686" spans="1:7" x14ac:dyDescent="0.25">
      <c r="A2686" s="257" t="s">
        <v>946</v>
      </c>
      <c r="B2686" s="257">
        <v>0</v>
      </c>
      <c r="C2686" s="254"/>
      <c r="D2686" s="257" t="s">
        <v>1166</v>
      </c>
      <c r="E2686" s="257">
        <v>0</v>
      </c>
      <c r="F2686" s="255"/>
      <c r="G2686" s="255"/>
    </row>
    <row r="2687" spans="1:7" x14ac:dyDescent="0.25">
      <c r="A2687" s="257" t="s">
        <v>947</v>
      </c>
      <c r="B2687" s="257">
        <v>0</v>
      </c>
      <c r="C2687" s="254"/>
      <c r="D2687" s="257" t="s">
        <v>1098</v>
      </c>
      <c r="E2687" s="257">
        <v>0</v>
      </c>
      <c r="F2687" s="255"/>
      <c r="G2687" s="255"/>
    </row>
    <row r="2688" spans="1:7" x14ac:dyDescent="0.25">
      <c r="A2688" s="257" t="s">
        <v>1053</v>
      </c>
      <c r="B2688" s="257">
        <v>0</v>
      </c>
      <c r="C2688" s="254"/>
      <c r="D2688" s="257" t="s">
        <v>1167</v>
      </c>
      <c r="E2688" s="257">
        <v>0</v>
      </c>
      <c r="F2688" s="255"/>
      <c r="G2688" s="255"/>
    </row>
    <row r="2689" spans="1:7" x14ac:dyDescent="0.25">
      <c r="A2689" s="257" t="s">
        <v>1004</v>
      </c>
      <c r="B2689" s="257">
        <v>0</v>
      </c>
      <c r="C2689" s="254"/>
      <c r="D2689" s="257" t="s">
        <v>1168</v>
      </c>
      <c r="E2689" s="257">
        <v>0</v>
      </c>
      <c r="F2689" s="255"/>
      <c r="G2689" s="255"/>
    </row>
    <row r="2690" spans="1:7" x14ac:dyDescent="0.25">
      <c r="A2690" s="257" t="s">
        <v>1054</v>
      </c>
      <c r="B2690" s="257">
        <v>0</v>
      </c>
      <c r="C2690" s="254"/>
      <c r="D2690" s="257" t="s">
        <v>1181</v>
      </c>
      <c r="E2690" s="257">
        <v>-0.16889844700000001</v>
      </c>
      <c r="F2690" s="255"/>
      <c r="G2690" s="255"/>
    </row>
    <row r="2691" spans="1:7" x14ac:dyDescent="0.25">
      <c r="A2691" s="257" t="s">
        <v>1055</v>
      </c>
      <c r="B2691" s="257">
        <v>0</v>
      </c>
      <c r="C2691" s="254"/>
      <c r="D2691" s="257" t="s">
        <v>211</v>
      </c>
      <c r="E2691" s="257">
        <v>0</v>
      </c>
      <c r="F2691" s="255"/>
      <c r="G2691" s="255"/>
    </row>
    <row r="2692" spans="1:7" x14ac:dyDescent="0.25">
      <c r="A2692" s="257" t="s">
        <v>1056</v>
      </c>
      <c r="B2692" s="257">
        <v>0</v>
      </c>
      <c r="C2692" s="254"/>
      <c r="D2692" s="257" t="s">
        <v>212</v>
      </c>
      <c r="E2692" s="257">
        <v>0</v>
      </c>
      <c r="F2692" s="255"/>
      <c r="G2692" s="255"/>
    </row>
    <row r="2693" spans="1:7" x14ac:dyDescent="0.25">
      <c r="A2693" s="257" t="s">
        <v>1005</v>
      </c>
      <c r="B2693" s="257">
        <v>0</v>
      </c>
      <c r="C2693" s="254"/>
      <c r="D2693" s="257" t="s">
        <v>213</v>
      </c>
      <c r="E2693" s="257">
        <v>0</v>
      </c>
      <c r="F2693" s="255"/>
      <c r="G2693" s="255"/>
    </row>
    <row r="2694" spans="1:7" x14ac:dyDescent="0.25">
      <c r="A2694" s="257" t="s">
        <v>1057</v>
      </c>
      <c r="B2694" s="257">
        <v>0</v>
      </c>
      <c r="C2694" s="254"/>
      <c r="D2694" s="257" t="s">
        <v>198</v>
      </c>
      <c r="E2694" s="257">
        <v>0</v>
      </c>
      <c r="F2694" s="255"/>
      <c r="G2694" s="255"/>
    </row>
    <row r="2695" spans="1:7" x14ac:dyDescent="0.25">
      <c r="A2695" s="257" t="s">
        <v>1058</v>
      </c>
      <c r="B2695" s="257">
        <v>0</v>
      </c>
      <c r="C2695" s="254"/>
      <c r="D2695" s="257" t="s">
        <v>607</v>
      </c>
      <c r="E2695" s="257">
        <v>0</v>
      </c>
      <c r="F2695" s="255"/>
      <c r="G2695" s="255"/>
    </row>
    <row r="2696" spans="1:7" x14ac:dyDescent="0.25">
      <c r="A2696" s="257" t="s">
        <v>1059</v>
      </c>
      <c r="B2696" s="257">
        <v>0</v>
      </c>
      <c r="C2696" s="254"/>
      <c r="D2696" s="257" t="s">
        <v>608</v>
      </c>
      <c r="E2696" s="257">
        <v>0</v>
      </c>
      <c r="F2696" s="255"/>
      <c r="G2696" s="255"/>
    </row>
    <row r="2697" spans="1:7" x14ac:dyDescent="0.25">
      <c r="A2697" s="257" t="s">
        <v>1006</v>
      </c>
      <c r="B2697" s="257">
        <v>0</v>
      </c>
      <c r="C2697" s="254"/>
      <c r="D2697" s="257" t="s">
        <v>2189</v>
      </c>
      <c r="E2697" s="257"/>
      <c r="F2697" s="255"/>
      <c r="G2697" s="255"/>
    </row>
    <row r="2698" spans="1:7" x14ac:dyDescent="0.25">
      <c r="A2698" s="257" t="s">
        <v>1060</v>
      </c>
      <c r="B2698" s="257">
        <v>0</v>
      </c>
      <c r="C2698" s="254"/>
      <c r="D2698" s="257" t="s">
        <v>928</v>
      </c>
      <c r="E2698" s="257" t="s">
        <v>929</v>
      </c>
      <c r="F2698" s="255"/>
      <c r="G2698" s="255"/>
    </row>
    <row r="2699" spans="1:7" x14ac:dyDescent="0.25">
      <c r="A2699" s="257" t="s">
        <v>1061</v>
      </c>
      <c r="B2699" s="257">
        <v>0</v>
      </c>
      <c r="C2699" s="254"/>
      <c r="D2699" s="257" t="s">
        <v>930</v>
      </c>
      <c r="E2699" s="257" t="s">
        <v>931</v>
      </c>
      <c r="F2699" s="255"/>
      <c r="G2699" s="255"/>
    </row>
    <row r="2700" spans="1:7" x14ac:dyDescent="0.25">
      <c r="A2700" s="257" t="s">
        <v>1062</v>
      </c>
      <c r="B2700" s="257">
        <v>0</v>
      </c>
      <c r="C2700" s="254"/>
      <c r="D2700" s="257" t="s">
        <v>1106</v>
      </c>
      <c r="E2700" s="257">
        <v>-1.52739208E-2</v>
      </c>
      <c r="F2700" s="255"/>
      <c r="G2700" s="255"/>
    </row>
    <row r="2701" spans="1:7" x14ac:dyDescent="0.25">
      <c r="A2701" s="257" t="s">
        <v>1007</v>
      </c>
      <c r="B2701" s="257">
        <v>0</v>
      </c>
      <c r="C2701" s="254"/>
      <c r="D2701" s="257" t="s">
        <v>200</v>
      </c>
      <c r="E2701" s="257">
        <v>-1.25338676E-2</v>
      </c>
      <c r="F2701" s="255"/>
      <c r="G2701" s="255"/>
    </row>
    <row r="2702" spans="1:7" x14ac:dyDescent="0.25">
      <c r="A2702" s="257" t="s">
        <v>1063</v>
      </c>
      <c r="B2702" s="257">
        <v>0</v>
      </c>
      <c r="C2702" s="254"/>
      <c r="D2702" s="257" t="s">
        <v>609</v>
      </c>
      <c r="E2702" s="257">
        <v>-2.0857199999999999E-2</v>
      </c>
      <c r="F2702" s="255"/>
      <c r="G2702" s="255"/>
    </row>
    <row r="2703" spans="1:7" x14ac:dyDescent="0.25">
      <c r="A2703" s="257" t="s">
        <v>1064</v>
      </c>
      <c r="B2703" s="257">
        <v>0</v>
      </c>
      <c r="C2703" s="254"/>
      <c r="D2703" s="257" t="s">
        <v>1108</v>
      </c>
      <c r="E2703" s="257">
        <v>-2.0874138100000001</v>
      </c>
      <c r="F2703" s="255"/>
      <c r="G2703" s="255"/>
    </row>
    <row r="2704" spans="1:7" x14ac:dyDescent="0.25">
      <c r="A2704" s="257" t="s">
        <v>1065</v>
      </c>
      <c r="B2704" s="257">
        <v>0</v>
      </c>
      <c r="C2704" s="254"/>
      <c r="D2704" s="257" t="s">
        <v>201</v>
      </c>
      <c r="E2704" s="257">
        <v>-0.22167226300000001</v>
      </c>
      <c r="F2704" s="255"/>
      <c r="G2704" s="255"/>
    </row>
    <row r="2705" spans="1:7" x14ac:dyDescent="0.25">
      <c r="A2705" s="257" t="s">
        <v>1008</v>
      </c>
      <c r="B2705" s="257">
        <v>0</v>
      </c>
      <c r="C2705" s="254"/>
      <c r="D2705" s="257" t="s">
        <v>610</v>
      </c>
      <c r="E2705" s="257">
        <v>-0.47045999999999999</v>
      </c>
      <c r="F2705" s="255"/>
      <c r="G2705" s="255"/>
    </row>
    <row r="2706" spans="1:7" x14ac:dyDescent="0.25">
      <c r="A2706" s="257" t="s">
        <v>1066</v>
      </c>
      <c r="B2706" s="257">
        <v>0</v>
      </c>
      <c r="C2706" s="254"/>
      <c r="D2706" s="257" t="s">
        <v>214</v>
      </c>
      <c r="E2706" s="257">
        <v>0</v>
      </c>
      <c r="F2706" s="255"/>
      <c r="G2706" s="255"/>
    </row>
    <row r="2707" spans="1:7" x14ac:dyDescent="0.25">
      <c r="A2707" s="257" t="s">
        <v>1067</v>
      </c>
      <c r="B2707" s="257">
        <v>0</v>
      </c>
      <c r="C2707" s="254"/>
      <c r="D2707" s="257" t="s">
        <v>215</v>
      </c>
      <c r="E2707" s="257">
        <v>0</v>
      </c>
      <c r="F2707" s="255"/>
      <c r="G2707" s="255"/>
    </row>
    <row r="2708" spans="1:7" x14ac:dyDescent="0.25">
      <c r="A2708" s="257" t="s">
        <v>1068</v>
      </c>
      <c r="B2708" s="257">
        <v>0</v>
      </c>
      <c r="C2708" s="254"/>
      <c r="D2708" s="257" t="s">
        <v>216</v>
      </c>
      <c r="E2708" s="257">
        <v>0</v>
      </c>
      <c r="F2708" s="255"/>
      <c r="G2708" s="255"/>
    </row>
    <row r="2709" spans="1:7" x14ac:dyDescent="0.25">
      <c r="A2709" s="257" t="s">
        <v>1009</v>
      </c>
      <c r="B2709" s="257">
        <v>0</v>
      </c>
      <c r="C2709" s="254"/>
      <c r="D2709" s="257" t="s">
        <v>1169</v>
      </c>
      <c r="E2709" s="257">
        <v>0</v>
      </c>
      <c r="F2709" s="255"/>
      <c r="G2709" s="255"/>
    </row>
    <row r="2710" spans="1:7" x14ac:dyDescent="0.25">
      <c r="A2710" s="257" t="s">
        <v>1069</v>
      </c>
      <c r="B2710" s="257">
        <v>0</v>
      </c>
      <c r="C2710" s="254"/>
      <c r="D2710" s="257" t="s">
        <v>1109</v>
      </c>
      <c r="E2710" s="257">
        <v>-0.181965349</v>
      </c>
      <c r="F2710" s="255"/>
      <c r="G2710" s="255"/>
    </row>
    <row r="2711" spans="1:7" x14ac:dyDescent="0.25">
      <c r="A2711" s="257" t="s">
        <v>1070</v>
      </c>
      <c r="B2711" s="257">
        <v>0</v>
      </c>
      <c r="C2711" s="254"/>
      <c r="D2711" s="257" t="s">
        <v>1170</v>
      </c>
      <c r="E2711" s="257">
        <v>0</v>
      </c>
      <c r="F2711" s="255"/>
      <c r="G2711" s="255"/>
    </row>
    <row r="2712" spans="1:7" x14ac:dyDescent="0.25">
      <c r="A2712" s="257" t="s">
        <v>1071</v>
      </c>
      <c r="B2712" s="257">
        <v>0</v>
      </c>
      <c r="C2712" s="254"/>
      <c r="D2712" s="257" t="s">
        <v>1171</v>
      </c>
      <c r="E2712" s="257">
        <v>0</v>
      </c>
      <c r="F2712" s="255"/>
      <c r="G2712" s="255"/>
    </row>
    <row r="2713" spans="1:7" x14ac:dyDescent="0.25">
      <c r="A2713" s="257" t="s">
        <v>1010</v>
      </c>
      <c r="B2713" s="257">
        <v>0</v>
      </c>
      <c r="C2713" s="254"/>
      <c r="D2713" s="257" t="s">
        <v>1172</v>
      </c>
      <c r="E2713" s="257">
        <v>0</v>
      </c>
      <c r="F2713" s="255"/>
      <c r="G2713" s="255"/>
    </row>
    <row r="2714" spans="1:7" x14ac:dyDescent="0.25">
      <c r="A2714" s="257" t="s">
        <v>1072</v>
      </c>
      <c r="B2714" s="257">
        <v>0</v>
      </c>
      <c r="C2714" s="254"/>
      <c r="D2714" s="257" t="s">
        <v>1110</v>
      </c>
      <c r="E2714" s="257">
        <v>-0.22483562800000001</v>
      </c>
      <c r="F2714" s="255"/>
      <c r="G2714" s="255"/>
    </row>
    <row r="2715" spans="1:7" x14ac:dyDescent="0.25">
      <c r="A2715" s="257" t="s">
        <v>1073</v>
      </c>
      <c r="B2715" s="257">
        <v>0</v>
      </c>
      <c r="C2715" s="254"/>
      <c r="D2715" s="257" t="s">
        <v>1173</v>
      </c>
      <c r="E2715" s="257">
        <v>0</v>
      </c>
      <c r="F2715" s="255"/>
      <c r="G2715" s="255"/>
    </row>
    <row r="2716" spans="1:7" x14ac:dyDescent="0.25">
      <c r="A2716" s="257" t="s">
        <v>1074</v>
      </c>
      <c r="B2716" s="257">
        <v>0</v>
      </c>
      <c r="C2716" s="254"/>
      <c r="D2716" s="257" t="s">
        <v>1174</v>
      </c>
      <c r="E2716" s="257">
        <v>0</v>
      </c>
      <c r="F2716" s="255"/>
      <c r="G2716" s="255"/>
    </row>
    <row r="2717" spans="1:7" x14ac:dyDescent="0.25">
      <c r="A2717" s="257" t="s">
        <v>1011</v>
      </c>
      <c r="B2717" s="257">
        <v>0</v>
      </c>
      <c r="C2717" s="254"/>
      <c r="D2717" s="257" t="s">
        <v>1182</v>
      </c>
      <c r="E2717" s="257">
        <v>-0.70346742299999998</v>
      </c>
      <c r="F2717" s="255"/>
      <c r="G2717" s="255"/>
    </row>
    <row r="2718" spans="1:7" x14ac:dyDescent="0.25">
      <c r="A2718" s="257" t="s">
        <v>1075</v>
      </c>
      <c r="B2718" s="257">
        <v>0</v>
      </c>
      <c r="C2718" s="254"/>
      <c r="D2718" s="257" t="s">
        <v>1183</v>
      </c>
      <c r="E2718" s="257">
        <v>0</v>
      </c>
      <c r="F2718" s="255"/>
      <c r="G2718" s="255"/>
    </row>
    <row r="2719" spans="1:7" x14ac:dyDescent="0.25">
      <c r="A2719" s="257" t="s">
        <v>1076</v>
      </c>
      <c r="B2719" s="257">
        <v>0</v>
      </c>
      <c r="C2719" s="254"/>
      <c r="D2719" s="257" t="s">
        <v>2190</v>
      </c>
      <c r="E2719" s="257"/>
      <c r="F2719" s="255"/>
      <c r="G2719" s="255"/>
    </row>
    <row r="2720" spans="1:7" x14ac:dyDescent="0.25">
      <c r="A2720" s="257" t="s">
        <v>1205</v>
      </c>
      <c r="B2720" s="257">
        <v>0</v>
      </c>
      <c r="C2720" s="254"/>
      <c r="D2720" s="257" t="s">
        <v>928</v>
      </c>
      <c r="E2720" s="257" t="s">
        <v>929</v>
      </c>
      <c r="F2720" s="255"/>
      <c r="G2720" s="255"/>
    </row>
    <row r="2721" spans="1:7" x14ac:dyDescent="0.25">
      <c r="A2721" s="257" t="s">
        <v>1335</v>
      </c>
      <c r="B2721" s="257">
        <v>0</v>
      </c>
      <c r="C2721" s="254"/>
      <c r="D2721" s="257" t="s">
        <v>930</v>
      </c>
      <c r="E2721" s="257" t="s">
        <v>931</v>
      </c>
      <c r="F2721" s="255"/>
      <c r="G2721" s="255"/>
    </row>
    <row r="2722" spans="1:7" x14ac:dyDescent="0.25">
      <c r="A2722" s="257" t="s">
        <v>1336</v>
      </c>
      <c r="B2722" s="257">
        <v>0</v>
      </c>
      <c r="C2722" s="254"/>
      <c r="D2722" s="257" t="s">
        <v>600</v>
      </c>
      <c r="E2722" s="257">
        <v>-2.81230102E-2</v>
      </c>
      <c r="F2722" s="255"/>
      <c r="G2722" s="255"/>
    </row>
    <row r="2723" spans="1:7" x14ac:dyDescent="0.25">
      <c r="A2723" s="257" t="s">
        <v>1337</v>
      </c>
      <c r="B2723" s="257">
        <v>0</v>
      </c>
      <c r="C2723" s="254"/>
      <c r="D2723" s="257" t="s">
        <v>601</v>
      </c>
      <c r="E2723" s="257">
        <v>-0.72785051700000003</v>
      </c>
      <c r="F2723" s="255"/>
      <c r="G2723" s="255"/>
    </row>
    <row r="2724" spans="1:7" x14ac:dyDescent="0.25">
      <c r="A2724" s="257" t="s">
        <v>1338</v>
      </c>
      <c r="B2724" s="257">
        <v>0</v>
      </c>
      <c r="C2724" s="254"/>
      <c r="D2724" s="257" t="s">
        <v>192</v>
      </c>
      <c r="E2724" s="257">
        <v>0</v>
      </c>
      <c r="F2724" s="255"/>
      <c r="G2724" s="255"/>
    </row>
    <row r="2725" spans="1:7" x14ac:dyDescent="0.25">
      <c r="A2725" s="257" t="s">
        <v>1339</v>
      </c>
      <c r="B2725" s="257">
        <v>0</v>
      </c>
      <c r="C2725" s="254"/>
      <c r="D2725" s="257" t="s">
        <v>193</v>
      </c>
      <c r="E2725" s="257">
        <v>0</v>
      </c>
      <c r="F2725" s="255"/>
      <c r="G2725" s="255"/>
    </row>
    <row r="2726" spans="1:7" x14ac:dyDescent="0.25">
      <c r="A2726" s="257" t="s">
        <v>1340</v>
      </c>
      <c r="B2726" s="257">
        <v>0</v>
      </c>
      <c r="C2726" s="254"/>
      <c r="D2726" s="257" t="s">
        <v>602</v>
      </c>
      <c r="E2726" s="257">
        <v>0</v>
      </c>
      <c r="F2726" s="255"/>
      <c r="G2726" s="255"/>
    </row>
    <row r="2727" spans="1:7" x14ac:dyDescent="0.25">
      <c r="A2727" s="257" t="s">
        <v>1341</v>
      </c>
      <c r="B2727" s="257">
        <v>0</v>
      </c>
      <c r="C2727" s="254"/>
      <c r="D2727" s="257" t="s">
        <v>603</v>
      </c>
      <c r="E2727" s="257">
        <v>0</v>
      </c>
      <c r="F2727" s="255"/>
      <c r="G2727" s="255"/>
    </row>
    <row r="2728" spans="1:7" x14ac:dyDescent="0.25">
      <c r="A2728" s="257" t="s">
        <v>812</v>
      </c>
      <c r="B2728" s="257"/>
      <c r="C2728" s="254"/>
      <c r="D2728" s="257" t="s">
        <v>604</v>
      </c>
      <c r="E2728" s="257">
        <v>0</v>
      </c>
      <c r="F2728" s="255"/>
      <c r="G2728" s="255"/>
    </row>
    <row r="2729" spans="1:7" x14ac:dyDescent="0.25">
      <c r="A2729" s="257" t="s">
        <v>928</v>
      </c>
      <c r="B2729" s="257" t="s">
        <v>929</v>
      </c>
      <c r="C2729" s="254"/>
      <c r="D2729" s="257" t="s">
        <v>605</v>
      </c>
      <c r="E2729" s="257">
        <v>0</v>
      </c>
      <c r="F2729" s="255"/>
      <c r="G2729" s="255"/>
    </row>
    <row r="2730" spans="1:7" x14ac:dyDescent="0.25">
      <c r="A2730" s="257" t="s">
        <v>930</v>
      </c>
      <c r="B2730" s="257" t="s">
        <v>931</v>
      </c>
      <c r="C2730" s="254"/>
      <c r="D2730" s="257" t="s">
        <v>194</v>
      </c>
      <c r="E2730" s="257">
        <v>0</v>
      </c>
      <c r="F2730" s="255"/>
      <c r="G2730" s="255"/>
    </row>
    <row r="2731" spans="1:7" x14ac:dyDescent="0.25">
      <c r="A2731" s="257" t="s">
        <v>189</v>
      </c>
      <c r="B2731" s="257">
        <v>0</v>
      </c>
      <c r="C2731" s="254"/>
      <c r="D2731" s="257" t="s">
        <v>217</v>
      </c>
      <c r="E2731" s="257">
        <v>0</v>
      </c>
      <c r="F2731" s="255"/>
      <c r="G2731" s="255"/>
    </row>
    <row r="2732" spans="1:7" x14ac:dyDescent="0.25">
      <c r="A2732" s="257" t="s">
        <v>188</v>
      </c>
      <c r="B2732" s="257">
        <v>10.1732233</v>
      </c>
      <c r="C2732" s="254"/>
      <c r="D2732" s="257" t="s">
        <v>606</v>
      </c>
      <c r="E2732" s="257">
        <v>0</v>
      </c>
      <c r="F2732" s="255"/>
      <c r="G2732" s="255"/>
    </row>
    <row r="2733" spans="1:7" x14ac:dyDescent="0.25">
      <c r="A2733" s="257" t="s">
        <v>190</v>
      </c>
      <c r="B2733" s="257">
        <v>0</v>
      </c>
      <c r="C2733" s="254"/>
      <c r="D2733" s="257" t="s">
        <v>1166</v>
      </c>
      <c r="E2733" s="257">
        <v>0</v>
      </c>
      <c r="F2733" s="255"/>
      <c r="G2733" s="255"/>
    </row>
    <row r="2734" spans="1:7" x14ac:dyDescent="0.25">
      <c r="A2734" s="257" t="s">
        <v>191</v>
      </c>
      <c r="B2734" s="257">
        <v>0</v>
      </c>
      <c r="C2734" s="254"/>
      <c r="D2734" s="257" t="s">
        <v>1098</v>
      </c>
      <c r="E2734" s="257">
        <v>0</v>
      </c>
      <c r="F2734" s="255"/>
      <c r="G2734" s="255"/>
    </row>
    <row r="2735" spans="1:7" x14ac:dyDescent="0.25">
      <c r="A2735" s="257" t="s">
        <v>813</v>
      </c>
      <c r="B2735" s="257"/>
      <c r="C2735" s="254"/>
      <c r="D2735" s="257" t="s">
        <v>1167</v>
      </c>
      <c r="E2735" s="257">
        <v>0</v>
      </c>
      <c r="F2735" s="255"/>
      <c r="G2735" s="255"/>
    </row>
    <row r="2736" spans="1:7" x14ac:dyDescent="0.25">
      <c r="A2736" s="257" t="s">
        <v>928</v>
      </c>
      <c r="B2736" s="257" t="s">
        <v>929</v>
      </c>
      <c r="C2736" s="254"/>
      <c r="D2736" s="257" t="s">
        <v>1168</v>
      </c>
      <c r="E2736" s="257">
        <v>0</v>
      </c>
      <c r="F2736" s="255"/>
      <c r="G2736" s="255"/>
    </row>
    <row r="2737" spans="1:7" x14ac:dyDescent="0.25">
      <c r="A2737" s="257" t="s">
        <v>930</v>
      </c>
      <c r="B2737" s="257" t="s">
        <v>931</v>
      </c>
      <c r="C2737" s="254"/>
      <c r="D2737" s="257" t="s">
        <v>1181</v>
      </c>
      <c r="E2737" s="257">
        <v>-8.18443173</v>
      </c>
      <c r="F2737" s="255"/>
      <c r="G2737" s="255"/>
    </row>
    <row r="2738" spans="1:7" x14ac:dyDescent="0.25">
      <c r="A2738" s="257" t="s">
        <v>111</v>
      </c>
      <c r="B2738" s="257">
        <v>0</v>
      </c>
      <c r="C2738" s="254"/>
      <c r="D2738" s="257" t="s">
        <v>218</v>
      </c>
      <c r="E2738" s="257">
        <v>0</v>
      </c>
      <c r="F2738" s="255"/>
      <c r="G2738" s="255"/>
    </row>
    <row r="2739" spans="1:7" x14ac:dyDescent="0.25">
      <c r="A2739" s="257" t="s">
        <v>110</v>
      </c>
      <c r="B2739" s="257">
        <v>0</v>
      </c>
      <c r="C2739" s="254"/>
      <c r="D2739" s="257" t="s">
        <v>219</v>
      </c>
      <c r="E2739" s="257">
        <v>0</v>
      </c>
      <c r="F2739" s="255"/>
      <c r="G2739" s="255"/>
    </row>
    <row r="2740" spans="1:7" x14ac:dyDescent="0.25">
      <c r="A2740" s="257" t="s">
        <v>112</v>
      </c>
      <c r="B2740" s="257">
        <v>0</v>
      </c>
      <c r="C2740" s="254"/>
      <c r="D2740" s="257" t="s">
        <v>220</v>
      </c>
      <c r="E2740" s="257">
        <v>0</v>
      </c>
      <c r="F2740" s="255"/>
      <c r="G2740" s="255"/>
    </row>
    <row r="2741" spans="1:7" x14ac:dyDescent="0.25">
      <c r="A2741" s="257" t="s">
        <v>113</v>
      </c>
      <c r="B2741" s="257">
        <v>0</v>
      </c>
      <c r="C2741" s="254"/>
      <c r="D2741" s="257" t="s">
        <v>198</v>
      </c>
      <c r="E2741" s="257">
        <v>0</v>
      </c>
      <c r="F2741" s="255"/>
      <c r="G2741" s="255"/>
    </row>
    <row r="2742" spans="1:7" x14ac:dyDescent="0.25">
      <c r="A2742" s="257" t="s">
        <v>178</v>
      </c>
      <c r="B2742" s="257">
        <v>0</v>
      </c>
      <c r="C2742" s="254"/>
      <c r="D2742" s="257" t="s">
        <v>607</v>
      </c>
      <c r="E2742" s="257">
        <v>0</v>
      </c>
      <c r="F2742" s="255"/>
      <c r="G2742" s="255"/>
    </row>
    <row r="2743" spans="1:7" x14ac:dyDescent="0.25">
      <c r="A2743" s="257" t="s">
        <v>174</v>
      </c>
      <c r="B2743" s="257">
        <v>-9.7102238500000002</v>
      </c>
      <c r="C2743" s="254"/>
      <c r="D2743" s="257" t="s">
        <v>608</v>
      </c>
      <c r="E2743" s="257">
        <v>0</v>
      </c>
      <c r="F2743" s="255"/>
      <c r="G2743" s="255"/>
    </row>
    <row r="2744" spans="1:7" x14ac:dyDescent="0.25">
      <c r="A2744" s="257" t="s">
        <v>179</v>
      </c>
      <c r="B2744" s="257">
        <v>0</v>
      </c>
      <c r="C2744" s="254"/>
      <c r="D2744" s="257"/>
      <c r="E2744" s="257"/>
      <c r="F2744" s="255"/>
      <c r="G2744" s="255"/>
    </row>
    <row r="2745" spans="1:7" x14ac:dyDescent="0.25">
      <c r="A2745" s="257" t="s">
        <v>180</v>
      </c>
      <c r="B2745" s="257">
        <v>0</v>
      </c>
      <c r="C2745" s="254"/>
      <c r="D2745" s="257"/>
      <c r="E2745" s="257"/>
      <c r="F2745" s="255"/>
      <c r="G2745" s="255"/>
    </row>
    <row r="2746" spans="1:7" x14ac:dyDescent="0.25">
      <c r="A2746" s="257" t="s">
        <v>153</v>
      </c>
      <c r="B2746" s="257">
        <v>0</v>
      </c>
      <c r="C2746" s="254"/>
      <c r="D2746" s="257"/>
      <c r="E2746" s="257"/>
      <c r="F2746" s="255"/>
      <c r="G2746" s="255"/>
    </row>
    <row r="2747" spans="1:7" x14ac:dyDescent="0.25">
      <c r="A2747" s="257" t="s">
        <v>143</v>
      </c>
      <c r="B2747" s="257">
        <v>-8.0587509799999992</v>
      </c>
      <c r="C2747" s="254"/>
      <c r="D2747" s="257"/>
      <c r="E2747" s="257"/>
      <c r="F2747" s="255"/>
      <c r="G2747" s="255"/>
    </row>
    <row r="2748" spans="1:7" x14ac:dyDescent="0.25">
      <c r="A2748" s="257" t="s">
        <v>154</v>
      </c>
      <c r="B2748" s="257">
        <v>0</v>
      </c>
      <c r="C2748" s="254"/>
      <c r="D2748" s="257"/>
      <c r="E2748" s="257"/>
      <c r="F2748" s="255"/>
      <c r="G2748" s="255"/>
    </row>
    <row r="2749" spans="1:7" x14ac:dyDescent="0.25">
      <c r="A2749" s="257" t="s">
        <v>155</v>
      </c>
      <c r="B2749" s="257">
        <v>0</v>
      </c>
      <c r="C2749" s="254"/>
      <c r="D2749" s="257"/>
      <c r="E2749" s="257"/>
      <c r="F2749" s="255"/>
      <c r="G2749" s="255"/>
    </row>
    <row r="2750" spans="1:7" x14ac:dyDescent="0.25">
      <c r="A2750" s="257" t="s">
        <v>181</v>
      </c>
      <c r="B2750" s="257">
        <v>0</v>
      </c>
      <c r="C2750" s="254"/>
      <c r="D2750" s="257"/>
      <c r="E2750" s="257"/>
      <c r="F2750" s="255"/>
      <c r="G2750" s="255"/>
    </row>
    <row r="2751" spans="1:7" x14ac:dyDescent="0.25">
      <c r="A2751" s="257" t="s">
        <v>175</v>
      </c>
      <c r="B2751" s="257">
        <v>-5.6859245100000004</v>
      </c>
      <c r="C2751" s="254"/>
      <c r="D2751" s="257"/>
      <c r="E2751" s="257"/>
      <c r="F2751" s="255"/>
      <c r="G2751" s="255"/>
    </row>
    <row r="2752" spans="1:7" x14ac:dyDescent="0.25">
      <c r="A2752" s="257" t="s">
        <v>182</v>
      </c>
      <c r="B2752" s="257">
        <v>0</v>
      </c>
      <c r="C2752" s="254"/>
      <c r="D2752" s="257"/>
      <c r="E2752" s="257"/>
      <c r="F2752" s="255"/>
      <c r="G2752" s="255"/>
    </row>
    <row r="2753" spans="1:7" x14ac:dyDescent="0.25">
      <c r="A2753" s="257" t="s">
        <v>183</v>
      </c>
      <c r="B2753" s="257">
        <v>0</v>
      </c>
      <c r="C2753" s="254"/>
      <c r="D2753" s="257" t="s">
        <v>2191</v>
      </c>
      <c r="E2753" s="257"/>
      <c r="F2753" s="255"/>
      <c r="G2753" s="255"/>
    </row>
    <row r="2754" spans="1:7" x14ac:dyDescent="0.25">
      <c r="A2754" s="257" t="s">
        <v>1077</v>
      </c>
      <c r="B2754" s="257">
        <v>0</v>
      </c>
      <c r="C2754" s="254"/>
      <c r="D2754" s="257" t="s">
        <v>928</v>
      </c>
      <c r="E2754" s="257" t="s">
        <v>929</v>
      </c>
      <c r="F2754" s="255"/>
      <c r="G2754" s="255"/>
    </row>
    <row r="2755" spans="1:7" x14ac:dyDescent="0.25">
      <c r="A2755" s="257" t="s">
        <v>1012</v>
      </c>
      <c r="B2755" s="257">
        <v>-5.0326705499999997</v>
      </c>
      <c r="C2755" s="254"/>
      <c r="D2755" s="257" t="s">
        <v>930</v>
      </c>
      <c r="E2755" s="257" t="s">
        <v>931</v>
      </c>
      <c r="F2755" s="255"/>
      <c r="G2755" s="255"/>
    </row>
    <row r="2756" spans="1:7" x14ac:dyDescent="0.25">
      <c r="A2756" s="257" t="s">
        <v>1078</v>
      </c>
      <c r="B2756" s="257">
        <v>0</v>
      </c>
      <c r="C2756" s="254"/>
      <c r="D2756" s="257" t="s">
        <v>1106</v>
      </c>
      <c r="E2756" s="257">
        <v>-8.7754627299999999E-2</v>
      </c>
      <c r="F2756" s="255"/>
      <c r="G2756" s="255"/>
    </row>
    <row r="2757" spans="1:7" x14ac:dyDescent="0.25">
      <c r="A2757" s="257" t="s">
        <v>1079</v>
      </c>
      <c r="B2757" s="257">
        <v>0</v>
      </c>
      <c r="C2757" s="254"/>
      <c r="D2757" s="257" t="s">
        <v>200</v>
      </c>
      <c r="E2757" s="257">
        <v>-7.2428257400000001E-2</v>
      </c>
      <c r="F2757" s="255"/>
      <c r="G2757" s="255"/>
    </row>
    <row r="2758" spans="1:7" x14ac:dyDescent="0.25">
      <c r="A2758" s="257" t="s">
        <v>1080</v>
      </c>
      <c r="B2758" s="257">
        <v>0</v>
      </c>
      <c r="C2758" s="254"/>
      <c r="D2758" s="257" t="s">
        <v>1137</v>
      </c>
      <c r="E2758" s="257">
        <v>-3.36384058E-2</v>
      </c>
      <c r="F2758" s="255"/>
      <c r="G2758" s="255"/>
    </row>
    <row r="2759" spans="1:7" x14ac:dyDescent="0.25">
      <c r="A2759" s="257" t="s">
        <v>1013</v>
      </c>
      <c r="B2759" s="257">
        <v>-4.3164103200000001</v>
      </c>
      <c r="C2759" s="254"/>
      <c r="D2759" s="257" t="s">
        <v>609</v>
      </c>
      <c r="E2759" s="257">
        <v>-8.3159999999999998E-2</v>
      </c>
      <c r="F2759" s="255"/>
      <c r="G2759" s="255"/>
    </row>
    <row r="2760" spans="1:7" x14ac:dyDescent="0.25">
      <c r="A2760" s="257" t="s">
        <v>1081</v>
      </c>
      <c r="B2760" s="257">
        <v>0</v>
      </c>
      <c r="C2760" s="254"/>
      <c r="D2760" s="257" t="s">
        <v>1138</v>
      </c>
      <c r="E2760" s="257">
        <v>-1.7463599999999999E-2</v>
      </c>
      <c r="F2760" s="255"/>
      <c r="G2760" s="255"/>
    </row>
    <row r="2761" spans="1:7" x14ac:dyDescent="0.25">
      <c r="A2761" s="257" t="s">
        <v>1082</v>
      </c>
      <c r="B2761" s="257">
        <v>0</v>
      </c>
      <c r="C2761" s="254"/>
      <c r="D2761" s="257" t="s">
        <v>1108</v>
      </c>
      <c r="E2761" s="257">
        <v>-6.7192939300000001</v>
      </c>
      <c r="F2761" s="255"/>
      <c r="G2761" s="255"/>
    </row>
    <row r="2762" spans="1:7" x14ac:dyDescent="0.25">
      <c r="A2762" s="257" t="s">
        <v>1334</v>
      </c>
      <c r="B2762" s="257">
        <v>-0.240715507</v>
      </c>
      <c r="C2762" s="254"/>
      <c r="D2762" s="257" t="s">
        <v>201</v>
      </c>
      <c r="E2762" s="257">
        <v>-0.74498840499999996</v>
      </c>
      <c r="F2762" s="255"/>
      <c r="G2762" s="255"/>
    </row>
    <row r="2763" spans="1:7" x14ac:dyDescent="0.25">
      <c r="A2763" s="257" t="s">
        <v>1342</v>
      </c>
      <c r="B2763" s="257">
        <v>-0.51277499999999998</v>
      </c>
      <c r="C2763" s="254"/>
      <c r="D2763" s="257" t="s">
        <v>221</v>
      </c>
      <c r="E2763" s="257">
        <v>-1.56749929</v>
      </c>
      <c r="F2763" s="255"/>
      <c r="G2763" s="255"/>
    </row>
    <row r="2764" spans="1:7" x14ac:dyDescent="0.25">
      <c r="A2764" s="257" t="s">
        <v>1019</v>
      </c>
      <c r="B2764" s="257">
        <v>0</v>
      </c>
      <c r="C2764" s="254"/>
      <c r="D2764" s="257" t="s">
        <v>610</v>
      </c>
      <c r="E2764" s="257">
        <v>-4.4042399999999997</v>
      </c>
      <c r="F2764" s="255"/>
      <c r="G2764" s="255"/>
    </row>
    <row r="2765" spans="1:7" x14ac:dyDescent="0.25">
      <c r="A2765" s="257" t="s">
        <v>1002</v>
      </c>
      <c r="B2765" s="257">
        <v>0</v>
      </c>
      <c r="C2765" s="254"/>
      <c r="D2765" s="257" t="s">
        <v>1139</v>
      </c>
      <c r="E2765" s="257">
        <v>-0.9248904</v>
      </c>
      <c r="F2765" s="255"/>
      <c r="G2765" s="255"/>
    </row>
    <row r="2766" spans="1:7" x14ac:dyDescent="0.25">
      <c r="A2766" s="257" t="s">
        <v>1017</v>
      </c>
      <c r="B2766" s="257">
        <v>0</v>
      </c>
      <c r="C2766" s="254"/>
      <c r="D2766" s="257" t="s">
        <v>222</v>
      </c>
      <c r="E2766" s="257">
        <v>0</v>
      </c>
      <c r="F2766" s="255"/>
      <c r="G2766" s="255"/>
    </row>
    <row r="2767" spans="1:7" x14ac:dyDescent="0.25">
      <c r="A2767" s="257" t="s">
        <v>1051</v>
      </c>
      <c r="B2767" s="257">
        <v>0</v>
      </c>
      <c r="C2767" s="254"/>
      <c r="D2767" s="257" t="s">
        <v>223</v>
      </c>
      <c r="E2767" s="257">
        <v>0</v>
      </c>
      <c r="F2767" s="255"/>
      <c r="G2767" s="255"/>
    </row>
    <row r="2768" spans="1:7" x14ac:dyDescent="0.25">
      <c r="A2768" s="257" t="s">
        <v>1020</v>
      </c>
      <c r="B2768" s="257">
        <v>0</v>
      </c>
      <c r="C2768" s="254"/>
      <c r="D2768" s="257" t="s">
        <v>224</v>
      </c>
      <c r="E2768" s="257">
        <v>0</v>
      </c>
      <c r="F2768" s="255"/>
      <c r="G2768" s="255"/>
    </row>
    <row r="2769" spans="1:7" x14ac:dyDescent="0.25">
      <c r="A2769" s="257" t="s">
        <v>1003</v>
      </c>
      <c r="B2769" s="257">
        <v>0</v>
      </c>
      <c r="C2769" s="254"/>
      <c r="D2769" s="257" t="s">
        <v>1169</v>
      </c>
      <c r="E2769" s="257">
        <v>0</v>
      </c>
      <c r="F2769" s="255"/>
      <c r="G2769" s="255"/>
    </row>
    <row r="2770" spans="1:7" x14ac:dyDescent="0.25">
      <c r="A2770" s="257" t="s">
        <v>1018</v>
      </c>
      <c r="B2770" s="257">
        <v>0</v>
      </c>
      <c r="C2770" s="254"/>
      <c r="D2770" s="257" t="s">
        <v>1109</v>
      </c>
      <c r="E2770" s="257">
        <v>-1.5079511800000001</v>
      </c>
      <c r="F2770" s="255"/>
      <c r="G2770" s="255"/>
    </row>
    <row r="2771" spans="1:7" x14ac:dyDescent="0.25">
      <c r="A2771" s="257" t="s">
        <v>1052</v>
      </c>
      <c r="B2771" s="257">
        <v>0</v>
      </c>
      <c r="C2771" s="254"/>
      <c r="D2771" s="257" t="s">
        <v>1170</v>
      </c>
      <c r="E2771" s="257">
        <v>0</v>
      </c>
      <c r="F2771" s="255"/>
      <c r="G2771" s="255"/>
    </row>
    <row r="2772" spans="1:7" x14ac:dyDescent="0.25">
      <c r="A2772" s="257" t="s">
        <v>177</v>
      </c>
      <c r="B2772" s="257">
        <v>32.803980199999998</v>
      </c>
      <c r="C2772" s="254"/>
      <c r="D2772" s="257" t="s">
        <v>1171</v>
      </c>
      <c r="E2772" s="257">
        <v>0</v>
      </c>
      <c r="F2772" s="255"/>
      <c r="G2772" s="255"/>
    </row>
    <row r="2773" spans="1:7" x14ac:dyDescent="0.25">
      <c r="A2773" s="257" t="s">
        <v>1343</v>
      </c>
      <c r="B2773" s="257">
        <v>0</v>
      </c>
      <c r="C2773" s="254"/>
      <c r="D2773" s="257" t="s">
        <v>1188</v>
      </c>
      <c r="E2773" s="257">
        <v>0</v>
      </c>
      <c r="F2773" s="255"/>
      <c r="G2773" s="255"/>
    </row>
    <row r="2774" spans="1:7" x14ac:dyDescent="0.25">
      <c r="A2774" s="257" t="s">
        <v>1344</v>
      </c>
      <c r="B2774" s="257">
        <v>0</v>
      </c>
      <c r="C2774" s="254"/>
      <c r="D2774" s="257" t="s">
        <v>1140</v>
      </c>
      <c r="E2774" s="257">
        <v>-0.31666974799999997</v>
      </c>
      <c r="F2774" s="255"/>
      <c r="G2774" s="255"/>
    </row>
    <row r="2775" spans="1:7" x14ac:dyDescent="0.25">
      <c r="A2775" s="257" t="s">
        <v>1207</v>
      </c>
      <c r="B2775" s="257">
        <v>0.75349050699999998</v>
      </c>
      <c r="C2775" s="254"/>
      <c r="D2775" s="257" t="s">
        <v>1189</v>
      </c>
      <c r="E2775" s="257">
        <v>0</v>
      </c>
      <c r="F2775" s="255"/>
      <c r="G2775" s="255"/>
    </row>
    <row r="2776" spans="1:7" x14ac:dyDescent="0.25">
      <c r="A2776" s="257" t="s">
        <v>814</v>
      </c>
      <c r="B2776" s="257"/>
      <c r="C2776" s="254"/>
      <c r="D2776" s="257" t="s">
        <v>1190</v>
      </c>
      <c r="E2776" s="257">
        <v>0</v>
      </c>
      <c r="F2776" s="255"/>
      <c r="G2776" s="255"/>
    </row>
    <row r="2777" spans="1:7" x14ac:dyDescent="0.25">
      <c r="A2777" s="257" t="s">
        <v>928</v>
      </c>
      <c r="B2777" s="257" t="s">
        <v>929</v>
      </c>
      <c r="C2777" s="254"/>
      <c r="D2777" s="257" t="s">
        <v>1172</v>
      </c>
      <c r="E2777" s="257">
        <v>0</v>
      </c>
      <c r="F2777" s="255"/>
      <c r="G2777" s="255"/>
    </row>
    <row r="2778" spans="1:7" x14ac:dyDescent="0.25">
      <c r="A2778" s="257" t="s">
        <v>930</v>
      </c>
      <c r="B2778" s="257" t="s">
        <v>931</v>
      </c>
      <c r="C2778" s="254"/>
      <c r="D2778" s="257" t="s">
        <v>1110</v>
      </c>
      <c r="E2778" s="257">
        <v>-3.4618551900000001</v>
      </c>
      <c r="F2778" s="255"/>
      <c r="G2778" s="255"/>
    </row>
    <row r="2779" spans="1:7" x14ac:dyDescent="0.25">
      <c r="A2779" s="257" t="s">
        <v>111</v>
      </c>
      <c r="B2779" s="257">
        <v>0</v>
      </c>
      <c r="C2779" s="254"/>
      <c r="D2779" s="257" t="s">
        <v>1173</v>
      </c>
      <c r="E2779" s="257">
        <v>0</v>
      </c>
      <c r="F2779" s="255"/>
      <c r="G2779" s="255"/>
    </row>
    <row r="2780" spans="1:7" x14ac:dyDescent="0.25">
      <c r="A2780" s="257" t="s">
        <v>110</v>
      </c>
      <c r="B2780" s="257">
        <v>0</v>
      </c>
      <c r="C2780" s="254"/>
      <c r="D2780" s="257" t="s">
        <v>1174</v>
      </c>
      <c r="E2780" s="257">
        <v>0</v>
      </c>
      <c r="F2780" s="255"/>
      <c r="G2780" s="255"/>
    </row>
    <row r="2781" spans="1:7" x14ac:dyDescent="0.25">
      <c r="A2781" s="257" t="s">
        <v>112</v>
      </c>
      <c r="B2781" s="257">
        <v>0</v>
      </c>
      <c r="C2781" s="254"/>
      <c r="D2781" s="257" t="s">
        <v>1191</v>
      </c>
      <c r="E2781" s="257">
        <v>0</v>
      </c>
      <c r="F2781" s="255"/>
      <c r="G2781" s="255"/>
    </row>
    <row r="2782" spans="1:7" x14ac:dyDescent="0.25">
      <c r="A2782" s="257" t="s">
        <v>113</v>
      </c>
      <c r="B2782" s="257">
        <v>0</v>
      </c>
      <c r="C2782" s="254"/>
      <c r="D2782" s="257" t="s">
        <v>1141</v>
      </c>
      <c r="E2782" s="257">
        <v>-0.72698958999999996</v>
      </c>
      <c r="F2782" s="255"/>
      <c r="G2782" s="255"/>
    </row>
    <row r="2783" spans="1:7" x14ac:dyDescent="0.25">
      <c r="A2783" s="257" t="s">
        <v>1334</v>
      </c>
      <c r="B2783" s="257">
        <v>0.186426958</v>
      </c>
      <c r="C2783" s="254"/>
      <c r="D2783" s="257" t="s">
        <v>1192</v>
      </c>
      <c r="E2783" s="257">
        <v>0</v>
      </c>
      <c r="F2783" s="255"/>
      <c r="G2783" s="255"/>
    </row>
    <row r="2784" spans="1:7" x14ac:dyDescent="0.25">
      <c r="A2784" s="257" t="s">
        <v>815</v>
      </c>
      <c r="B2784" s="257"/>
      <c r="C2784" s="254"/>
      <c r="D2784" s="257" t="s">
        <v>1193</v>
      </c>
      <c r="E2784" s="257">
        <v>0</v>
      </c>
      <c r="F2784" s="255"/>
      <c r="G2784" s="255"/>
    </row>
    <row r="2785" spans="1:7" x14ac:dyDescent="0.25">
      <c r="A2785" s="257" t="s">
        <v>928</v>
      </c>
      <c r="B2785" s="257" t="s">
        <v>929</v>
      </c>
      <c r="C2785" s="254"/>
      <c r="D2785" s="257" t="s">
        <v>1182</v>
      </c>
      <c r="E2785" s="257">
        <v>-5.9610512199999999</v>
      </c>
      <c r="F2785" s="255"/>
      <c r="G2785" s="255"/>
    </row>
    <row r="2786" spans="1:7" x14ac:dyDescent="0.25">
      <c r="A2786" s="257" t="s">
        <v>930</v>
      </c>
      <c r="B2786" s="257" t="s">
        <v>931</v>
      </c>
      <c r="C2786" s="254"/>
      <c r="D2786" s="257" t="s">
        <v>1194</v>
      </c>
      <c r="E2786" s="257">
        <v>-1.25182076</v>
      </c>
      <c r="F2786" s="255"/>
      <c r="G2786" s="255"/>
    </row>
    <row r="2787" spans="1:7" x14ac:dyDescent="0.25">
      <c r="A2787" s="257" t="s">
        <v>113</v>
      </c>
      <c r="B2787" s="257">
        <v>0</v>
      </c>
      <c r="C2787" s="254"/>
      <c r="D2787" s="257" t="s">
        <v>1183</v>
      </c>
      <c r="E2787" s="257">
        <v>1.9257500000000001</v>
      </c>
      <c r="F2787" s="255"/>
      <c r="G2787" s="255"/>
    </row>
    <row r="2788" spans="1:7" x14ac:dyDescent="0.25">
      <c r="A2788" s="257" t="s">
        <v>184</v>
      </c>
      <c r="B2788" s="257">
        <v>0</v>
      </c>
      <c r="C2788" s="254"/>
      <c r="D2788" s="257" t="s">
        <v>2192</v>
      </c>
      <c r="E2788" s="257"/>
      <c r="F2788" s="255"/>
      <c r="G2788" s="255"/>
    </row>
    <row r="2789" spans="1:7" x14ac:dyDescent="0.25">
      <c r="A2789" s="257" t="s">
        <v>185</v>
      </c>
      <c r="B2789" s="257">
        <v>0</v>
      </c>
      <c r="C2789" s="254"/>
      <c r="D2789" s="257" t="s">
        <v>928</v>
      </c>
      <c r="E2789" s="257" t="s">
        <v>929</v>
      </c>
      <c r="F2789" s="255"/>
      <c r="G2789" s="255"/>
    </row>
    <row r="2790" spans="1:7" x14ac:dyDescent="0.25">
      <c r="A2790" s="257" t="s">
        <v>186</v>
      </c>
      <c r="B2790" s="257">
        <v>0</v>
      </c>
      <c r="C2790" s="254"/>
      <c r="D2790" s="257" t="s">
        <v>930</v>
      </c>
      <c r="E2790" s="257" t="s">
        <v>931</v>
      </c>
      <c r="F2790" s="255"/>
      <c r="G2790" s="255"/>
    </row>
    <row r="2791" spans="1:7" x14ac:dyDescent="0.25">
      <c r="A2791" s="257" t="s">
        <v>187</v>
      </c>
      <c r="B2791" s="257">
        <v>0</v>
      </c>
      <c r="C2791" s="254"/>
      <c r="D2791" s="257" t="s">
        <v>600</v>
      </c>
      <c r="E2791" s="257">
        <v>0</v>
      </c>
      <c r="F2791" s="255"/>
      <c r="G2791" s="255"/>
    </row>
    <row r="2792" spans="1:7" x14ac:dyDescent="0.25">
      <c r="A2792" s="257" t="s">
        <v>1051</v>
      </c>
      <c r="B2792" s="257">
        <v>0</v>
      </c>
      <c r="C2792" s="254"/>
      <c r="D2792" s="257" t="s">
        <v>601</v>
      </c>
      <c r="E2792" s="257">
        <v>0</v>
      </c>
      <c r="F2792" s="255"/>
      <c r="G2792" s="255"/>
    </row>
    <row r="2793" spans="1:7" x14ac:dyDescent="0.25">
      <c r="A2793" s="257" t="s">
        <v>1052</v>
      </c>
      <c r="B2793" s="257">
        <v>0</v>
      </c>
      <c r="C2793" s="254"/>
      <c r="D2793" s="257" t="s">
        <v>192</v>
      </c>
      <c r="E2793" s="257">
        <v>0</v>
      </c>
      <c r="F2793" s="255"/>
      <c r="G2793" s="255"/>
    </row>
    <row r="2794" spans="1:7" x14ac:dyDescent="0.25">
      <c r="A2794" s="257" t="s">
        <v>177</v>
      </c>
      <c r="B2794" s="257">
        <v>0</v>
      </c>
      <c r="C2794" s="254"/>
      <c r="D2794" s="257" t="s">
        <v>193</v>
      </c>
      <c r="E2794" s="257">
        <v>0</v>
      </c>
      <c r="F2794" s="255"/>
      <c r="G2794" s="255"/>
    </row>
    <row r="2795" spans="1:7" x14ac:dyDescent="0.25">
      <c r="A2795" s="257" t="s">
        <v>1346</v>
      </c>
      <c r="B2795" s="257"/>
      <c r="C2795" s="254"/>
      <c r="D2795" s="257" t="s">
        <v>602</v>
      </c>
      <c r="E2795" s="257">
        <v>0</v>
      </c>
      <c r="F2795" s="255"/>
      <c r="G2795" s="255"/>
    </row>
    <row r="2796" spans="1:7" x14ac:dyDescent="0.25">
      <c r="A2796" s="257" t="s">
        <v>928</v>
      </c>
      <c r="B2796" s="257" t="s">
        <v>929</v>
      </c>
      <c r="C2796" s="254"/>
      <c r="D2796" s="257" t="s">
        <v>603</v>
      </c>
      <c r="E2796" s="257">
        <v>-0.36635996999999998</v>
      </c>
      <c r="F2796" s="255"/>
      <c r="G2796" s="255"/>
    </row>
    <row r="2797" spans="1:7" x14ac:dyDescent="0.25">
      <c r="A2797" s="257" t="s">
        <v>930</v>
      </c>
      <c r="B2797" s="257" t="s">
        <v>931</v>
      </c>
      <c r="C2797" s="254"/>
      <c r="D2797" s="257" t="s">
        <v>604</v>
      </c>
      <c r="E2797" s="257">
        <v>0</v>
      </c>
      <c r="F2797" s="255"/>
      <c r="G2797" s="255"/>
    </row>
    <row r="2798" spans="1:7" x14ac:dyDescent="0.25">
      <c r="A2798" s="257" t="s">
        <v>1334</v>
      </c>
      <c r="B2798" s="257">
        <v>-5.1320145500000001</v>
      </c>
      <c r="C2798" s="254"/>
      <c r="D2798" s="257" t="s">
        <v>605</v>
      </c>
      <c r="E2798" s="257">
        <v>0</v>
      </c>
      <c r="F2798" s="255"/>
      <c r="G2798" s="255"/>
    </row>
    <row r="2799" spans="1:7" x14ac:dyDescent="0.25">
      <c r="A2799" s="257" t="s">
        <v>184</v>
      </c>
      <c r="B2799" s="257">
        <v>-3.8850335999999999E-2</v>
      </c>
      <c r="C2799" s="254"/>
      <c r="D2799" s="257" t="s">
        <v>194</v>
      </c>
      <c r="E2799" s="257">
        <v>-0.15679251799999999</v>
      </c>
      <c r="F2799" s="255"/>
      <c r="G2799" s="255"/>
    </row>
    <row r="2800" spans="1:7" x14ac:dyDescent="0.25">
      <c r="A2800" s="257" t="s">
        <v>199</v>
      </c>
      <c r="B2800" s="257">
        <v>-2.4617659600000001</v>
      </c>
      <c r="C2800" s="254"/>
      <c r="D2800" s="257" t="s">
        <v>606</v>
      </c>
      <c r="E2800" s="257">
        <v>-38.219294499999997</v>
      </c>
      <c r="F2800" s="255"/>
      <c r="G2800" s="255"/>
    </row>
    <row r="2801" spans="1:7" x14ac:dyDescent="0.25">
      <c r="A2801" s="257" t="s">
        <v>187</v>
      </c>
      <c r="B2801" s="257">
        <v>-0.346195847</v>
      </c>
      <c r="C2801" s="254"/>
      <c r="D2801" s="257" t="s">
        <v>1166</v>
      </c>
      <c r="E2801" s="257">
        <v>0</v>
      </c>
      <c r="F2801" s="255"/>
      <c r="G2801" s="255"/>
    </row>
    <row r="2802" spans="1:7" x14ac:dyDescent="0.25">
      <c r="A2802" s="257" t="s">
        <v>1343</v>
      </c>
      <c r="B2802" s="257">
        <v>0</v>
      </c>
      <c r="C2802" s="254"/>
      <c r="D2802" s="257" t="s">
        <v>1098</v>
      </c>
      <c r="E2802" s="257">
        <v>0</v>
      </c>
      <c r="F2802" s="255"/>
      <c r="G2802" s="255"/>
    </row>
    <row r="2803" spans="1:7" x14ac:dyDescent="0.25">
      <c r="A2803" s="257" t="s">
        <v>1344</v>
      </c>
      <c r="B2803" s="257">
        <v>0</v>
      </c>
      <c r="C2803" s="254"/>
      <c r="D2803" s="257" t="s">
        <v>1167</v>
      </c>
      <c r="E2803" s="257">
        <v>0</v>
      </c>
      <c r="F2803" s="255"/>
      <c r="G2803" s="255"/>
    </row>
    <row r="2804" spans="1:7" x14ac:dyDescent="0.25">
      <c r="A2804" s="257" t="s">
        <v>177</v>
      </c>
      <c r="B2804" s="257">
        <v>7.97882669</v>
      </c>
      <c r="C2804" s="254"/>
      <c r="D2804" s="257" t="s">
        <v>1168</v>
      </c>
      <c r="E2804" s="257">
        <v>0</v>
      </c>
      <c r="F2804" s="255"/>
      <c r="G2804" s="255"/>
    </row>
    <row r="2805" spans="1:7" x14ac:dyDescent="0.25">
      <c r="A2805" s="257"/>
      <c r="B2805" s="257"/>
      <c r="C2805" s="254"/>
      <c r="D2805" s="257" t="s">
        <v>1181</v>
      </c>
      <c r="E2805" s="257">
        <v>-0.36732755900000003</v>
      </c>
      <c r="F2805" s="255"/>
      <c r="G2805" s="255"/>
    </row>
    <row r="2806" spans="1:7" x14ac:dyDescent="0.25">
      <c r="A2806" s="257" t="s">
        <v>816</v>
      </c>
      <c r="B2806" s="257"/>
      <c r="C2806" s="254"/>
      <c r="D2806" s="257" t="s">
        <v>225</v>
      </c>
      <c r="E2806" s="257">
        <v>11.914419199999999</v>
      </c>
      <c r="F2806" s="255"/>
      <c r="G2806" s="255"/>
    </row>
    <row r="2807" spans="1:7" x14ac:dyDescent="0.25">
      <c r="A2807" s="257" t="s">
        <v>928</v>
      </c>
      <c r="B2807" s="257" t="s">
        <v>929</v>
      </c>
      <c r="C2807" s="254"/>
      <c r="D2807" s="257" t="s">
        <v>226</v>
      </c>
      <c r="E2807" s="257">
        <v>0</v>
      </c>
      <c r="F2807" s="255"/>
      <c r="G2807" s="255"/>
    </row>
    <row r="2808" spans="1:7" x14ac:dyDescent="0.25">
      <c r="A2808" s="257" t="s">
        <v>930</v>
      </c>
      <c r="B2808" s="257" t="s">
        <v>931</v>
      </c>
      <c r="C2808" s="254"/>
      <c r="D2808" s="257" t="s">
        <v>227</v>
      </c>
      <c r="E2808" s="257">
        <v>0</v>
      </c>
      <c r="F2808" s="255"/>
      <c r="G2808" s="255"/>
    </row>
    <row r="2809" spans="1:7" x14ac:dyDescent="0.25">
      <c r="A2809" s="257" t="s">
        <v>1087</v>
      </c>
      <c r="B2809" s="257">
        <v>0</v>
      </c>
      <c r="C2809" s="254"/>
      <c r="D2809" s="257" t="s">
        <v>198</v>
      </c>
      <c r="E2809" s="257">
        <v>0</v>
      </c>
      <c r="F2809" s="255"/>
      <c r="G2809" s="255"/>
    </row>
    <row r="2810" spans="1:7" x14ac:dyDescent="0.25">
      <c r="A2810" s="257" t="s">
        <v>1088</v>
      </c>
      <c r="B2810" s="257">
        <v>0</v>
      </c>
      <c r="C2810" s="254"/>
      <c r="D2810" s="257" t="s">
        <v>607</v>
      </c>
      <c r="E2810" s="257">
        <v>0</v>
      </c>
      <c r="F2810" s="255"/>
      <c r="G2810" s="255"/>
    </row>
    <row r="2811" spans="1:7" x14ac:dyDescent="0.25">
      <c r="A2811" s="257" t="s">
        <v>1089</v>
      </c>
      <c r="B2811" s="257">
        <v>0</v>
      </c>
      <c r="C2811" s="254"/>
      <c r="D2811" s="257" t="s">
        <v>608</v>
      </c>
      <c r="E2811" s="257">
        <v>0</v>
      </c>
      <c r="F2811" s="255"/>
      <c r="G2811" s="255"/>
    </row>
    <row r="2812" spans="1:7" x14ac:dyDescent="0.25">
      <c r="A2812" s="257" t="s">
        <v>1090</v>
      </c>
      <c r="B2812" s="257">
        <v>0</v>
      </c>
      <c r="C2812" s="254"/>
      <c r="D2812" s="257" t="s">
        <v>2193</v>
      </c>
      <c r="E2812" s="257"/>
      <c r="F2812" s="255"/>
      <c r="G2812" s="255"/>
    </row>
    <row r="2813" spans="1:7" x14ac:dyDescent="0.25">
      <c r="A2813" s="257" t="s">
        <v>1091</v>
      </c>
      <c r="B2813" s="257">
        <v>0</v>
      </c>
      <c r="C2813" s="254"/>
      <c r="D2813" s="257" t="s">
        <v>928</v>
      </c>
      <c r="E2813" s="257" t="s">
        <v>929</v>
      </c>
      <c r="F2813" s="255"/>
      <c r="G2813" s="255"/>
    </row>
    <row r="2814" spans="1:7" x14ac:dyDescent="0.25">
      <c r="A2814" s="257" t="s">
        <v>1092</v>
      </c>
      <c r="B2814" s="257">
        <v>0</v>
      </c>
      <c r="C2814" s="254"/>
      <c r="D2814" s="257" t="s">
        <v>930</v>
      </c>
      <c r="E2814" s="257" t="s">
        <v>931</v>
      </c>
      <c r="F2814" s="255"/>
      <c r="G2814" s="255"/>
    </row>
    <row r="2815" spans="1:7" x14ac:dyDescent="0.25">
      <c r="A2815" s="257" t="s">
        <v>1093</v>
      </c>
      <c r="B2815" s="257">
        <v>-13.8669473</v>
      </c>
      <c r="C2815" s="254"/>
      <c r="D2815" s="257" t="s">
        <v>1106</v>
      </c>
      <c r="E2815" s="257">
        <v>-4.62139641</v>
      </c>
      <c r="F2815" s="255"/>
      <c r="G2815" s="255"/>
    </row>
    <row r="2816" spans="1:7" x14ac:dyDescent="0.25">
      <c r="A2816" s="257" t="s">
        <v>1094</v>
      </c>
      <c r="B2816" s="257">
        <v>-3.5829350000000003E-2</v>
      </c>
      <c r="C2816" s="254"/>
      <c r="D2816" s="257" t="s">
        <v>200</v>
      </c>
      <c r="E2816" s="257">
        <v>-3.2544431</v>
      </c>
      <c r="F2816" s="255"/>
      <c r="G2816" s="255"/>
    </row>
    <row r="2817" spans="1:7" x14ac:dyDescent="0.25">
      <c r="A2817" s="257" t="s">
        <v>1095</v>
      </c>
      <c r="B2817" s="257">
        <v>-2.40986038</v>
      </c>
      <c r="C2817" s="254"/>
      <c r="D2817" s="257" t="s">
        <v>609</v>
      </c>
      <c r="E2817" s="257">
        <v>-6.2418955199999999</v>
      </c>
      <c r="F2817" s="255"/>
      <c r="G2817" s="255"/>
    </row>
    <row r="2818" spans="1:7" x14ac:dyDescent="0.25">
      <c r="A2818" s="257" t="s">
        <v>1096</v>
      </c>
      <c r="B2818" s="257">
        <v>-5.9032013899999996E-3</v>
      </c>
      <c r="C2818" s="254"/>
      <c r="D2818" s="257" t="s">
        <v>1108</v>
      </c>
      <c r="E2818" s="257">
        <v>-41.654030499999998</v>
      </c>
      <c r="F2818" s="255"/>
      <c r="G2818" s="255"/>
    </row>
    <row r="2819" spans="1:7" x14ac:dyDescent="0.25">
      <c r="A2819" s="257" t="s">
        <v>1097</v>
      </c>
      <c r="B2819" s="257">
        <v>0</v>
      </c>
      <c r="C2819" s="254"/>
      <c r="D2819" s="257" t="s">
        <v>201</v>
      </c>
      <c r="E2819" s="257">
        <v>-7.9519127000000003</v>
      </c>
      <c r="F2819" s="255"/>
      <c r="G2819" s="255"/>
    </row>
    <row r="2820" spans="1:7" x14ac:dyDescent="0.25">
      <c r="A2820" s="257" t="s">
        <v>1099</v>
      </c>
      <c r="B2820" s="257">
        <v>0</v>
      </c>
      <c r="C2820" s="254"/>
      <c r="D2820" s="257" t="s">
        <v>610</v>
      </c>
      <c r="E2820" s="257">
        <v>-15.820632</v>
      </c>
      <c r="F2820" s="255"/>
      <c r="G2820" s="255"/>
    </row>
    <row r="2821" spans="1:7" x14ac:dyDescent="0.25">
      <c r="A2821" s="257" t="s">
        <v>1100</v>
      </c>
      <c r="B2821" s="257">
        <v>27.175494100000002</v>
      </c>
      <c r="C2821" s="254"/>
      <c r="D2821" s="257" t="s">
        <v>228</v>
      </c>
      <c r="E2821" s="257">
        <v>-11.914419199999999</v>
      </c>
      <c r="F2821" s="255"/>
      <c r="G2821" s="255"/>
    </row>
    <row r="2822" spans="1:7" x14ac:dyDescent="0.25">
      <c r="A2822" s="257" t="s">
        <v>1101</v>
      </c>
      <c r="B2822" s="257">
        <v>7.3932207599999994E-2</v>
      </c>
      <c r="C2822" s="254"/>
      <c r="D2822" s="257" t="s">
        <v>229</v>
      </c>
      <c r="E2822" s="257">
        <v>0</v>
      </c>
      <c r="F2822" s="255"/>
      <c r="G2822" s="255"/>
    </row>
    <row r="2823" spans="1:7" x14ac:dyDescent="0.25">
      <c r="A2823" s="257" t="s">
        <v>1102</v>
      </c>
      <c r="B2823" s="257">
        <v>4.9880943899999997</v>
      </c>
      <c r="C2823" s="254"/>
      <c r="D2823" s="257" t="s">
        <v>230</v>
      </c>
      <c r="E2823" s="257">
        <v>0</v>
      </c>
      <c r="F2823" s="255"/>
      <c r="G2823" s="255"/>
    </row>
    <row r="2824" spans="1:7" x14ac:dyDescent="0.25">
      <c r="A2824" s="257" t="s">
        <v>1103</v>
      </c>
      <c r="B2824" s="257">
        <v>1.2144352000000001E-2</v>
      </c>
      <c r="C2824" s="254"/>
      <c r="D2824" s="257" t="s">
        <v>1169</v>
      </c>
      <c r="E2824" s="257">
        <v>0</v>
      </c>
      <c r="F2824" s="255"/>
      <c r="G2824" s="255"/>
    </row>
    <row r="2825" spans="1:7" x14ac:dyDescent="0.25">
      <c r="A2825" s="257" t="s">
        <v>1104</v>
      </c>
      <c r="B2825" s="257">
        <v>0</v>
      </c>
      <c r="C2825" s="254"/>
      <c r="D2825" s="257" t="s">
        <v>1109</v>
      </c>
      <c r="E2825" s="257">
        <v>-9.1147382300000004</v>
      </c>
      <c r="F2825" s="255"/>
      <c r="G2825" s="255"/>
    </row>
    <row r="2826" spans="1:7" x14ac:dyDescent="0.25">
      <c r="A2826" s="257" t="s">
        <v>1105</v>
      </c>
      <c r="B2826" s="257">
        <v>0</v>
      </c>
      <c r="C2826" s="254"/>
      <c r="D2826" s="257" t="s">
        <v>1170</v>
      </c>
      <c r="E2826" s="257">
        <v>0</v>
      </c>
      <c r="F2826" s="255"/>
      <c r="G2826" s="255"/>
    </row>
    <row r="2827" spans="1:7" x14ac:dyDescent="0.25">
      <c r="A2827" s="257" t="s">
        <v>1014</v>
      </c>
      <c r="B2827" s="257">
        <v>0</v>
      </c>
      <c r="C2827" s="254"/>
      <c r="D2827" s="257" t="s">
        <v>1171</v>
      </c>
      <c r="E2827" s="257">
        <v>0</v>
      </c>
      <c r="F2827" s="255"/>
      <c r="G2827" s="255"/>
    </row>
    <row r="2828" spans="1:7" x14ac:dyDescent="0.25">
      <c r="A2828" s="257" t="s">
        <v>991</v>
      </c>
      <c r="B2828" s="257">
        <v>6.0595447599999996</v>
      </c>
      <c r="C2828" s="254"/>
      <c r="D2828" s="257" t="s">
        <v>1172</v>
      </c>
      <c r="E2828" s="257">
        <v>0</v>
      </c>
      <c r="F2828" s="255"/>
      <c r="G2828" s="255"/>
    </row>
    <row r="2829" spans="1:7" x14ac:dyDescent="0.25">
      <c r="A2829" s="257" t="s">
        <v>1015</v>
      </c>
      <c r="B2829" s="257">
        <v>0</v>
      </c>
      <c r="C2829" s="254"/>
      <c r="D2829" s="257" t="s">
        <v>1110</v>
      </c>
      <c r="E2829" s="257">
        <v>-5.46956621</v>
      </c>
      <c r="F2829" s="255"/>
      <c r="G2829" s="255"/>
    </row>
    <row r="2830" spans="1:7" x14ac:dyDescent="0.25">
      <c r="A2830" s="257" t="s">
        <v>1016</v>
      </c>
      <c r="B2830" s="257">
        <v>0</v>
      </c>
      <c r="C2830" s="254"/>
      <c r="D2830" s="257" t="s">
        <v>1173</v>
      </c>
      <c r="E2830" s="257">
        <v>0</v>
      </c>
      <c r="F2830" s="255"/>
      <c r="G2830" s="255"/>
    </row>
    <row r="2831" spans="1:7" x14ac:dyDescent="0.25">
      <c r="A2831" s="257" t="s">
        <v>817</v>
      </c>
      <c r="B2831" s="257"/>
      <c r="C2831" s="254"/>
      <c r="D2831" s="257" t="s">
        <v>1174</v>
      </c>
      <c r="E2831" s="257">
        <v>0</v>
      </c>
      <c r="F2831" s="255"/>
      <c r="G2831" s="255"/>
    </row>
    <row r="2832" spans="1:7" x14ac:dyDescent="0.25">
      <c r="A2832" s="257" t="s">
        <v>928</v>
      </c>
      <c r="B2832" s="257" t="s">
        <v>929</v>
      </c>
      <c r="C2832" s="254"/>
      <c r="D2832" s="257" t="s">
        <v>1182</v>
      </c>
      <c r="E2832" s="257">
        <v>-1.3556325600000001</v>
      </c>
      <c r="F2832" s="255"/>
      <c r="G2832" s="255"/>
    </row>
    <row r="2833" spans="1:7" x14ac:dyDescent="0.25">
      <c r="A2833" s="257" t="s">
        <v>930</v>
      </c>
      <c r="B2833" s="257" t="s">
        <v>931</v>
      </c>
      <c r="C2833" s="254"/>
      <c r="D2833" s="257" t="s">
        <v>1183</v>
      </c>
      <c r="E2833" s="257">
        <v>0</v>
      </c>
      <c r="F2833" s="255"/>
      <c r="G2833" s="255"/>
    </row>
    <row r="2834" spans="1:7" x14ac:dyDescent="0.25">
      <c r="A2834" s="257" t="s">
        <v>1107</v>
      </c>
      <c r="B2834" s="257">
        <v>6.0431241699999997E-3</v>
      </c>
      <c r="C2834" s="254"/>
      <c r="D2834" s="257" t="s">
        <v>2194</v>
      </c>
      <c r="E2834" s="257"/>
      <c r="F2834" s="255"/>
      <c r="G2834" s="255"/>
    </row>
    <row r="2835" spans="1:7" x14ac:dyDescent="0.25">
      <c r="A2835" s="257" t="s">
        <v>458</v>
      </c>
      <c r="B2835" s="257">
        <v>0</v>
      </c>
      <c r="C2835" s="254"/>
      <c r="D2835" s="257" t="s">
        <v>928</v>
      </c>
      <c r="E2835" s="257" t="s">
        <v>929</v>
      </c>
      <c r="F2835" s="255"/>
      <c r="G2835" s="255"/>
    </row>
    <row r="2836" spans="1:7" x14ac:dyDescent="0.25">
      <c r="A2836" s="257" t="s">
        <v>456</v>
      </c>
      <c r="B2836" s="257">
        <v>8.9389432099999997</v>
      </c>
      <c r="C2836" s="254"/>
      <c r="D2836" s="257" t="s">
        <v>930</v>
      </c>
      <c r="E2836" s="257" t="s">
        <v>931</v>
      </c>
      <c r="F2836" s="255"/>
      <c r="G2836" s="255"/>
    </row>
    <row r="2837" spans="1:7" x14ac:dyDescent="0.25">
      <c r="A2837" s="257" t="s">
        <v>459</v>
      </c>
      <c r="B2837" s="257">
        <v>0</v>
      </c>
      <c r="C2837" s="254"/>
      <c r="D2837" s="257" t="s">
        <v>600</v>
      </c>
      <c r="E2837" s="257">
        <v>0</v>
      </c>
      <c r="F2837" s="255"/>
      <c r="G2837" s="255"/>
    </row>
    <row r="2838" spans="1:7" x14ac:dyDescent="0.25">
      <c r="A2838" s="257" t="s">
        <v>460</v>
      </c>
      <c r="B2838" s="257">
        <v>0</v>
      </c>
      <c r="C2838" s="254"/>
      <c r="D2838" s="257" t="s">
        <v>601</v>
      </c>
      <c r="E2838" s="257">
        <v>0</v>
      </c>
      <c r="F2838" s="255"/>
      <c r="G2838" s="255"/>
    </row>
    <row r="2839" spans="1:7" x14ac:dyDescent="0.25">
      <c r="A2839" s="257" t="s">
        <v>461</v>
      </c>
      <c r="B2839" s="257">
        <v>0</v>
      </c>
      <c r="C2839" s="254"/>
      <c r="D2839" s="257" t="s">
        <v>192</v>
      </c>
      <c r="E2839" s="257">
        <v>0</v>
      </c>
      <c r="F2839" s="255"/>
      <c r="G2839" s="255"/>
    </row>
    <row r="2840" spans="1:7" x14ac:dyDescent="0.25">
      <c r="A2840" s="257" t="s">
        <v>457</v>
      </c>
      <c r="B2840" s="257">
        <v>0.52814741099999996</v>
      </c>
      <c r="C2840" s="254"/>
      <c r="D2840" s="257" t="s">
        <v>193</v>
      </c>
      <c r="E2840" s="257">
        <v>0</v>
      </c>
      <c r="F2840" s="255"/>
      <c r="G2840" s="255"/>
    </row>
    <row r="2841" spans="1:7" x14ac:dyDescent="0.25">
      <c r="A2841" s="257" t="s">
        <v>462</v>
      </c>
      <c r="B2841" s="257">
        <v>0</v>
      </c>
      <c r="C2841" s="254"/>
      <c r="D2841" s="257" t="s">
        <v>602</v>
      </c>
      <c r="E2841" s="257">
        <v>0</v>
      </c>
      <c r="F2841" s="255"/>
      <c r="G2841" s="255"/>
    </row>
    <row r="2842" spans="1:7" x14ac:dyDescent="0.25">
      <c r="A2842" s="257" t="s">
        <v>463</v>
      </c>
      <c r="B2842" s="257">
        <v>0</v>
      </c>
      <c r="C2842" s="254"/>
      <c r="D2842" s="257" t="s">
        <v>603</v>
      </c>
      <c r="E2842" s="257">
        <v>0</v>
      </c>
      <c r="F2842" s="255"/>
      <c r="G2842" s="255"/>
    </row>
    <row r="2843" spans="1:7" x14ac:dyDescent="0.25">
      <c r="A2843" s="257" t="s">
        <v>20</v>
      </c>
      <c r="B2843" s="257">
        <v>0</v>
      </c>
      <c r="C2843" s="254"/>
      <c r="D2843" s="257" t="s">
        <v>604</v>
      </c>
      <c r="E2843" s="257">
        <v>0</v>
      </c>
      <c r="F2843" s="255"/>
      <c r="G2843" s="255"/>
    </row>
    <row r="2844" spans="1:7" x14ac:dyDescent="0.25">
      <c r="A2844" s="257" t="s">
        <v>15</v>
      </c>
      <c r="B2844" s="257">
        <v>0.51514758999999999</v>
      </c>
      <c r="C2844" s="254"/>
      <c r="D2844" s="257" t="s">
        <v>605</v>
      </c>
      <c r="E2844" s="257">
        <v>0</v>
      </c>
      <c r="F2844" s="255"/>
      <c r="G2844" s="255"/>
    </row>
    <row r="2845" spans="1:7" x14ac:dyDescent="0.25">
      <c r="A2845" s="257" t="s">
        <v>21</v>
      </c>
      <c r="B2845" s="257">
        <v>0</v>
      </c>
      <c r="C2845" s="254"/>
      <c r="D2845" s="257" t="s">
        <v>194</v>
      </c>
      <c r="E2845" s="257">
        <v>0</v>
      </c>
      <c r="F2845" s="255"/>
      <c r="G2845" s="255"/>
    </row>
    <row r="2846" spans="1:7" x14ac:dyDescent="0.25">
      <c r="A2846" s="257" t="s">
        <v>22</v>
      </c>
      <c r="B2846" s="257">
        <v>0</v>
      </c>
      <c r="C2846" s="254"/>
      <c r="D2846" s="257" t="s">
        <v>217</v>
      </c>
      <c r="E2846" s="257">
        <v>0</v>
      </c>
      <c r="F2846" s="255"/>
      <c r="G2846" s="255"/>
    </row>
    <row r="2847" spans="1:7" x14ac:dyDescent="0.25">
      <c r="A2847" s="257" t="s">
        <v>23</v>
      </c>
      <c r="B2847" s="257">
        <v>0</v>
      </c>
      <c r="C2847" s="254"/>
      <c r="D2847" s="257" t="s">
        <v>606</v>
      </c>
      <c r="E2847" s="257">
        <v>-48.209353800000002</v>
      </c>
      <c r="F2847" s="255"/>
      <c r="G2847" s="255"/>
    </row>
    <row r="2848" spans="1:7" x14ac:dyDescent="0.25">
      <c r="A2848" s="257" t="s">
        <v>16</v>
      </c>
      <c r="B2848" s="257">
        <v>2.2484319199999998</v>
      </c>
      <c r="C2848" s="254"/>
      <c r="D2848" s="257" t="s">
        <v>1166</v>
      </c>
      <c r="E2848" s="257">
        <v>0</v>
      </c>
      <c r="F2848" s="255"/>
      <c r="G2848" s="255"/>
    </row>
    <row r="2849" spans="1:7" x14ac:dyDescent="0.25">
      <c r="A2849" s="257" t="s">
        <v>24</v>
      </c>
      <c r="B2849" s="257">
        <v>0</v>
      </c>
      <c r="C2849" s="254"/>
      <c r="D2849" s="257" t="s">
        <v>1098</v>
      </c>
      <c r="E2849" s="257">
        <v>0</v>
      </c>
      <c r="F2849" s="255"/>
      <c r="G2849" s="255"/>
    </row>
    <row r="2850" spans="1:7" x14ac:dyDescent="0.25">
      <c r="A2850" s="257" t="s">
        <v>25</v>
      </c>
      <c r="B2850" s="257">
        <v>0</v>
      </c>
      <c r="C2850" s="254"/>
      <c r="D2850" s="257" t="s">
        <v>1167</v>
      </c>
      <c r="E2850" s="257">
        <v>0</v>
      </c>
      <c r="F2850" s="255"/>
      <c r="G2850" s="255"/>
    </row>
    <row r="2851" spans="1:7" x14ac:dyDescent="0.25">
      <c r="A2851" s="257" t="s">
        <v>1195</v>
      </c>
      <c r="B2851" s="257">
        <v>0</v>
      </c>
      <c r="C2851" s="254"/>
      <c r="D2851" s="257" t="s">
        <v>1168</v>
      </c>
      <c r="E2851" s="257">
        <v>0</v>
      </c>
      <c r="F2851" s="255"/>
      <c r="G2851" s="255"/>
    </row>
    <row r="2852" spans="1:7" x14ac:dyDescent="0.25">
      <c r="A2852" s="257"/>
      <c r="B2852" s="257"/>
      <c r="C2852" s="254"/>
      <c r="D2852" s="257" t="s">
        <v>951</v>
      </c>
      <c r="E2852" s="257">
        <v>0</v>
      </c>
      <c r="F2852" s="255"/>
      <c r="G2852" s="255"/>
    </row>
    <row r="2853" spans="1:7" x14ac:dyDescent="0.25">
      <c r="A2853" s="257"/>
      <c r="B2853" s="257"/>
      <c r="C2853" s="254"/>
      <c r="D2853" s="257" t="s">
        <v>952</v>
      </c>
      <c r="E2853" s="257">
        <v>0</v>
      </c>
      <c r="F2853" s="255"/>
      <c r="G2853" s="255"/>
    </row>
    <row r="2854" spans="1:7" x14ac:dyDescent="0.25">
      <c r="A2854" s="257"/>
      <c r="B2854" s="257"/>
      <c r="C2854" s="254"/>
      <c r="D2854" s="257" t="s">
        <v>953</v>
      </c>
      <c r="E2854" s="257">
        <v>-1.2791999999999999</v>
      </c>
      <c r="F2854" s="255"/>
      <c r="G2854" s="255"/>
    </row>
    <row r="2855" spans="1:7" x14ac:dyDescent="0.25">
      <c r="A2855" s="257"/>
      <c r="B2855" s="257"/>
      <c r="C2855" s="254"/>
      <c r="D2855" s="257" t="s">
        <v>1181</v>
      </c>
      <c r="E2855" s="257">
        <v>0</v>
      </c>
      <c r="F2855" s="255"/>
      <c r="G2855" s="255"/>
    </row>
    <row r="2856" spans="1:7" x14ac:dyDescent="0.25">
      <c r="A2856" s="257" t="s">
        <v>755</v>
      </c>
      <c r="B2856" s="257"/>
      <c r="C2856" s="254"/>
      <c r="D2856" s="257" t="s">
        <v>1195</v>
      </c>
      <c r="E2856" s="257">
        <v>0</v>
      </c>
      <c r="F2856" s="255"/>
      <c r="G2856" s="255"/>
    </row>
    <row r="2857" spans="1:7" x14ac:dyDescent="0.25">
      <c r="A2857" s="257" t="s">
        <v>928</v>
      </c>
      <c r="B2857" s="257" t="s">
        <v>929</v>
      </c>
      <c r="C2857" s="254"/>
      <c r="D2857" s="257" t="s">
        <v>1196</v>
      </c>
      <c r="E2857" s="257">
        <v>0</v>
      </c>
      <c r="F2857" s="255"/>
      <c r="G2857" s="255"/>
    </row>
    <row r="2858" spans="1:7" x14ac:dyDescent="0.25">
      <c r="A2858" s="257" t="s">
        <v>930</v>
      </c>
      <c r="B2858" s="257" t="s">
        <v>931</v>
      </c>
      <c r="C2858" s="254"/>
      <c r="D2858" s="257" t="s">
        <v>231</v>
      </c>
      <c r="E2858" s="257">
        <v>24.8811754</v>
      </c>
      <c r="F2858" s="255"/>
      <c r="G2858" s="255"/>
    </row>
    <row r="2859" spans="1:7" x14ac:dyDescent="0.25">
      <c r="A2859" s="257" t="s">
        <v>112</v>
      </c>
      <c r="B2859" s="257">
        <v>0</v>
      </c>
      <c r="C2859" s="254"/>
      <c r="D2859" s="257" t="s">
        <v>232</v>
      </c>
      <c r="E2859" s="257">
        <v>0</v>
      </c>
      <c r="F2859" s="255"/>
      <c r="G2859" s="255"/>
    </row>
    <row r="2860" spans="1:7" x14ac:dyDescent="0.25">
      <c r="A2860" s="257" t="s">
        <v>184</v>
      </c>
      <c r="B2860" s="257">
        <v>0</v>
      </c>
      <c r="C2860" s="254"/>
      <c r="D2860" s="257" t="s">
        <v>233</v>
      </c>
      <c r="E2860" s="257">
        <v>0</v>
      </c>
      <c r="F2860" s="255"/>
      <c r="G2860" s="255"/>
    </row>
    <row r="2861" spans="1:7" x14ac:dyDescent="0.25">
      <c r="A2861" s="257" t="s">
        <v>185</v>
      </c>
      <c r="B2861" s="257">
        <v>0</v>
      </c>
      <c r="C2861" s="254"/>
      <c r="D2861" s="257" t="s">
        <v>198</v>
      </c>
      <c r="E2861" s="257">
        <v>0</v>
      </c>
      <c r="F2861" s="255"/>
      <c r="G2861" s="255"/>
    </row>
    <row r="2862" spans="1:7" x14ac:dyDescent="0.25">
      <c r="A2862" s="257" t="s">
        <v>186</v>
      </c>
      <c r="B2862" s="257">
        <v>0</v>
      </c>
      <c r="C2862" s="254"/>
      <c r="D2862" s="257" t="s">
        <v>607</v>
      </c>
      <c r="E2862" s="257">
        <v>0</v>
      </c>
      <c r="F2862" s="255"/>
      <c r="G2862" s="255"/>
    </row>
    <row r="2863" spans="1:7" x14ac:dyDescent="0.25">
      <c r="A2863" s="257" t="s">
        <v>187</v>
      </c>
      <c r="B2863" s="257">
        <v>0</v>
      </c>
      <c r="C2863" s="254"/>
      <c r="D2863" s="257" t="s">
        <v>608</v>
      </c>
      <c r="E2863" s="257">
        <v>0</v>
      </c>
      <c r="F2863" s="255"/>
      <c r="G2863" s="255"/>
    </row>
    <row r="2864" spans="1:7" x14ac:dyDescent="0.25">
      <c r="A2864" s="257" t="s">
        <v>1017</v>
      </c>
      <c r="B2864" s="257">
        <v>0</v>
      </c>
      <c r="C2864" s="254"/>
      <c r="D2864" s="257" t="s">
        <v>954</v>
      </c>
      <c r="E2864" s="257">
        <v>0</v>
      </c>
      <c r="F2864" s="255"/>
      <c r="G2864" s="255"/>
    </row>
    <row r="2865" spans="1:7" x14ac:dyDescent="0.25">
      <c r="A2865" s="257" t="s">
        <v>1018</v>
      </c>
      <c r="B2865" s="257">
        <v>0</v>
      </c>
      <c r="C2865" s="254"/>
      <c r="D2865" s="257" t="s">
        <v>176</v>
      </c>
      <c r="E2865" s="257">
        <v>0</v>
      </c>
      <c r="F2865" s="255"/>
      <c r="G2865" s="255"/>
    </row>
    <row r="2866" spans="1:7" x14ac:dyDescent="0.25">
      <c r="A2866" s="257" t="s">
        <v>177</v>
      </c>
      <c r="B2866" s="257">
        <v>0</v>
      </c>
      <c r="C2866" s="254"/>
      <c r="D2866" s="257" t="s">
        <v>177</v>
      </c>
      <c r="E2866" s="257">
        <v>1.2791999999999999</v>
      </c>
      <c r="F2866" s="255"/>
      <c r="G2866" s="255"/>
    </row>
    <row r="2867" spans="1:7" x14ac:dyDescent="0.25">
      <c r="A2867" s="257" t="s">
        <v>818</v>
      </c>
      <c r="B2867" s="257"/>
      <c r="C2867" s="254"/>
      <c r="D2867" s="257" t="s">
        <v>1205</v>
      </c>
      <c r="E2867" s="257">
        <v>0</v>
      </c>
      <c r="F2867" s="255"/>
      <c r="G2867" s="255"/>
    </row>
    <row r="2868" spans="1:7" x14ac:dyDescent="0.25">
      <c r="A2868" s="257" t="s">
        <v>928</v>
      </c>
      <c r="B2868" s="257" t="s">
        <v>929</v>
      </c>
      <c r="C2868" s="254"/>
      <c r="D2868" s="257" t="s">
        <v>1206</v>
      </c>
      <c r="E2868" s="257">
        <v>0</v>
      </c>
      <c r="F2868" s="255"/>
      <c r="G2868" s="255"/>
    </row>
    <row r="2869" spans="1:7" x14ac:dyDescent="0.25">
      <c r="A2869" s="257" t="s">
        <v>930</v>
      </c>
      <c r="B2869" s="257" t="s">
        <v>931</v>
      </c>
      <c r="C2869" s="254"/>
      <c r="D2869" s="257" t="s">
        <v>1207</v>
      </c>
      <c r="E2869" s="257">
        <v>0</v>
      </c>
      <c r="F2869" s="255"/>
      <c r="G2869" s="255"/>
    </row>
    <row r="2870" spans="1:7" x14ac:dyDescent="0.25">
      <c r="A2870" s="257" t="s">
        <v>1111</v>
      </c>
      <c r="B2870" s="257">
        <v>10.182434300000001</v>
      </c>
      <c r="C2870" s="254"/>
      <c r="D2870" s="257"/>
      <c r="E2870" s="257"/>
      <c r="F2870" s="255"/>
      <c r="G2870" s="255"/>
    </row>
    <row r="2871" spans="1:7" x14ac:dyDescent="0.25">
      <c r="A2871" s="257" t="s">
        <v>1112</v>
      </c>
      <c r="B2871" s="257">
        <v>2.83395148E-2</v>
      </c>
      <c r="C2871" s="254"/>
      <c r="D2871" s="257"/>
      <c r="E2871" s="257"/>
      <c r="F2871" s="255"/>
      <c r="G2871" s="255"/>
    </row>
    <row r="2872" spans="1:7" x14ac:dyDescent="0.25">
      <c r="A2872" s="257" t="s">
        <v>1113</v>
      </c>
      <c r="B2872" s="257">
        <v>3.4392708000000001</v>
      </c>
      <c r="C2872" s="254"/>
      <c r="D2872" s="257"/>
      <c r="E2872" s="257"/>
      <c r="F2872" s="255"/>
      <c r="G2872" s="255"/>
    </row>
    <row r="2873" spans="1:7" x14ac:dyDescent="0.25">
      <c r="A2873" s="257" t="s">
        <v>1114</v>
      </c>
      <c r="B2873" s="257">
        <v>1.492344E-2</v>
      </c>
      <c r="C2873" s="254"/>
      <c r="D2873" s="257" t="s">
        <v>2195</v>
      </c>
      <c r="E2873" s="257"/>
      <c r="F2873" s="255"/>
      <c r="G2873" s="255"/>
    </row>
    <row r="2874" spans="1:7" x14ac:dyDescent="0.25">
      <c r="A2874" s="257" t="s">
        <v>1115</v>
      </c>
      <c r="B2874" s="257">
        <v>0</v>
      </c>
      <c r="C2874" s="254"/>
      <c r="D2874" s="257" t="s">
        <v>928</v>
      </c>
      <c r="E2874" s="257" t="s">
        <v>929</v>
      </c>
      <c r="F2874" s="255"/>
      <c r="G2874" s="255"/>
    </row>
    <row r="2875" spans="1:7" x14ac:dyDescent="0.25">
      <c r="A2875" s="257" t="s">
        <v>1116</v>
      </c>
      <c r="B2875" s="257">
        <v>3.2873681699999999E-3</v>
      </c>
      <c r="C2875" s="254"/>
      <c r="D2875" s="257" t="s">
        <v>930</v>
      </c>
      <c r="E2875" s="257" t="s">
        <v>931</v>
      </c>
      <c r="F2875" s="255"/>
      <c r="G2875" s="255"/>
    </row>
    <row r="2876" spans="1:7" x14ac:dyDescent="0.25">
      <c r="A2876" s="257" t="s">
        <v>26</v>
      </c>
      <c r="B2876" s="257">
        <v>15.3656966</v>
      </c>
      <c r="C2876" s="254"/>
      <c r="D2876" s="257" t="s">
        <v>1106</v>
      </c>
      <c r="E2876" s="257">
        <v>-23.073968000000001</v>
      </c>
      <c r="F2876" s="255"/>
      <c r="G2876" s="255"/>
    </row>
    <row r="2877" spans="1:7" x14ac:dyDescent="0.25">
      <c r="A2877" s="257" t="s">
        <v>27</v>
      </c>
      <c r="B2877" s="257">
        <v>1.56749929</v>
      </c>
      <c r="C2877" s="254"/>
      <c r="D2877" s="257" t="s">
        <v>200</v>
      </c>
      <c r="E2877" s="257">
        <v>-18.095680399999999</v>
      </c>
      <c r="F2877" s="255"/>
      <c r="G2877" s="255"/>
    </row>
    <row r="2878" spans="1:7" x14ac:dyDescent="0.25">
      <c r="A2878" s="257" t="s">
        <v>1117</v>
      </c>
      <c r="B2878" s="257">
        <v>7.3858680000000003</v>
      </c>
      <c r="C2878" s="254"/>
      <c r="D2878" s="257" t="s">
        <v>1137</v>
      </c>
      <c r="E2878" s="257">
        <v>-8.6456261699999999</v>
      </c>
      <c r="F2878" s="255"/>
      <c r="G2878" s="255"/>
    </row>
    <row r="2879" spans="1:7" x14ac:dyDescent="0.25">
      <c r="A2879" s="257" t="s">
        <v>1118</v>
      </c>
      <c r="B2879" s="257">
        <v>0.9248904</v>
      </c>
      <c r="C2879" s="254"/>
      <c r="D2879" s="257" t="s">
        <v>609</v>
      </c>
      <c r="E2879" s="257">
        <v>-16.648631999999999</v>
      </c>
      <c r="F2879" s="255"/>
      <c r="G2879" s="255"/>
    </row>
    <row r="2880" spans="1:7" x14ac:dyDescent="0.25">
      <c r="A2880" s="257" t="s">
        <v>464</v>
      </c>
      <c r="B2880" s="257">
        <v>0</v>
      </c>
      <c r="C2880" s="254"/>
      <c r="D2880" s="257" t="s">
        <v>1138</v>
      </c>
      <c r="E2880" s="257">
        <v>-3.4962127199999999</v>
      </c>
      <c r="F2880" s="255"/>
      <c r="G2880" s="255"/>
    </row>
    <row r="2881" spans="1:7" x14ac:dyDescent="0.25">
      <c r="A2881" s="257" t="s">
        <v>465</v>
      </c>
      <c r="B2881" s="257">
        <v>9.9561990000000003E-2</v>
      </c>
      <c r="C2881" s="254"/>
      <c r="D2881" s="257" t="s">
        <v>1108</v>
      </c>
      <c r="E2881" s="257">
        <v>-36.584991899999999</v>
      </c>
      <c r="F2881" s="255"/>
      <c r="G2881" s="255"/>
    </row>
    <row r="2882" spans="1:7" x14ac:dyDescent="0.25">
      <c r="A2882" s="257" t="s">
        <v>466</v>
      </c>
      <c r="B2882" s="257">
        <v>0</v>
      </c>
      <c r="C2882" s="254"/>
      <c r="D2882" s="257" t="s">
        <v>201</v>
      </c>
      <c r="E2882" s="257">
        <v>-36.584991899999999</v>
      </c>
      <c r="F2882" s="255"/>
      <c r="G2882" s="255"/>
    </row>
    <row r="2883" spans="1:7" x14ac:dyDescent="0.25">
      <c r="A2883" s="257" t="s">
        <v>467</v>
      </c>
      <c r="B2883" s="257">
        <v>0</v>
      </c>
      <c r="C2883" s="254"/>
      <c r="D2883" s="257" t="s">
        <v>221</v>
      </c>
      <c r="E2883" s="257">
        <v>-15.3656966</v>
      </c>
      <c r="F2883" s="255"/>
      <c r="G2883" s="255"/>
    </row>
    <row r="2884" spans="1:7" x14ac:dyDescent="0.25">
      <c r="A2884" s="257" t="s">
        <v>468</v>
      </c>
      <c r="B2884" s="257">
        <v>0</v>
      </c>
      <c r="C2884" s="254"/>
      <c r="D2884" s="257" t="s">
        <v>610</v>
      </c>
      <c r="E2884" s="257">
        <v>-35.1708</v>
      </c>
      <c r="F2884" s="255"/>
      <c r="G2884" s="255"/>
    </row>
    <row r="2885" spans="1:7" x14ac:dyDescent="0.25">
      <c r="A2885" s="257" t="s">
        <v>469</v>
      </c>
      <c r="B2885" s="257">
        <v>0</v>
      </c>
      <c r="C2885" s="254"/>
      <c r="D2885" s="257" t="s">
        <v>1139</v>
      </c>
      <c r="E2885" s="257">
        <v>-7.3858680000000003</v>
      </c>
      <c r="F2885" s="255"/>
      <c r="G2885" s="255"/>
    </row>
    <row r="2886" spans="1:7" x14ac:dyDescent="0.25">
      <c r="A2886" s="257" t="s">
        <v>28</v>
      </c>
      <c r="B2886" s="257">
        <v>0</v>
      </c>
      <c r="C2886" s="254"/>
      <c r="D2886" s="257" t="s">
        <v>234</v>
      </c>
      <c r="E2886" s="257">
        <v>-24.8811754</v>
      </c>
      <c r="F2886" s="255"/>
      <c r="G2886" s="255"/>
    </row>
    <row r="2887" spans="1:7" x14ac:dyDescent="0.25">
      <c r="A2887" s="257" t="s">
        <v>29</v>
      </c>
      <c r="B2887" s="257">
        <v>0</v>
      </c>
      <c r="C2887" s="254"/>
      <c r="D2887" s="257" t="s">
        <v>235</v>
      </c>
      <c r="E2887" s="257">
        <v>0</v>
      </c>
      <c r="F2887" s="255"/>
      <c r="G2887" s="255"/>
    </row>
    <row r="2888" spans="1:7" x14ac:dyDescent="0.25">
      <c r="A2888" s="257" t="s">
        <v>470</v>
      </c>
      <c r="B2888" s="257">
        <v>0.15818823000000001</v>
      </c>
      <c r="C2888" s="254"/>
      <c r="D2888" s="257" t="s">
        <v>236</v>
      </c>
      <c r="E2888" s="257">
        <v>0</v>
      </c>
      <c r="F2888" s="255"/>
      <c r="G2888" s="255"/>
    </row>
    <row r="2889" spans="1:7" x14ac:dyDescent="0.25">
      <c r="A2889" s="257" t="s">
        <v>471</v>
      </c>
      <c r="B2889" s="257">
        <v>0</v>
      </c>
      <c r="C2889" s="254"/>
      <c r="D2889" s="257" t="s">
        <v>1169</v>
      </c>
      <c r="E2889" s="257">
        <v>0</v>
      </c>
      <c r="F2889" s="255"/>
      <c r="G2889" s="255"/>
    </row>
    <row r="2890" spans="1:7" x14ac:dyDescent="0.25">
      <c r="A2890" s="257" t="s">
        <v>1209</v>
      </c>
      <c r="B2890" s="257">
        <v>0</v>
      </c>
      <c r="C2890" s="254"/>
      <c r="D2890" s="257" t="s">
        <v>1109</v>
      </c>
      <c r="E2890" s="257">
        <v>-7.0468089999999997</v>
      </c>
      <c r="F2890" s="255"/>
      <c r="G2890" s="255"/>
    </row>
    <row r="2891" spans="1:7" x14ac:dyDescent="0.25">
      <c r="A2891" s="257" t="s">
        <v>1119</v>
      </c>
      <c r="B2891" s="257">
        <v>1.0844451999999999E-2</v>
      </c>
      <c r="C2891" s="254"/>
      <c r="D2891" s="257" t="s">
        <v>1170</v>
      </c>
      <c r="E2891" s="257">
        <v>0</v>
      </c>
      <c r="F2891" s="255"/>
      <c r="G2891" s="255"/>
    </row>
    <row r="2892" spans="1:7" x14ac:dyDescent="0.25">
      <c r="A2892" s="257" t="s">
        <v>1210</v>
      </c>
      <c r="B2892" s="257">
        <v>0</v>
      </c>
      <c r="C2892" s="254"/>
      <c r="D2892" s="257" t="s">
        <v>1171</v>
      </c>
      <c r="E2892" s="257">
        <v>0</v>
      </c>
      <c r="F2892" s="255"/>
      <c r="G2892" s="255"/>
    </row>
    <row r="2893" spans="1:7" x14ac:dyDescent="0.25">
      <c r="A2893" s="257" t="s">
        <v>1211</v>
      </c>
      <c r="B2893" s="257">
        <v>0</v>
      </c>
      <c r="C2893" s="254"/>
      <c r="D2893" s="257" t="s">
        <v>1188</v>
      </c>
      <c r="E2893" s="257">
        <v>0</v>
      </c>
      <c r="F2893" s="255"/>
      <c r="G2893" s="255"/>
    </row>
    <row r="2894" spans="1:7" x14ac:dyDescent="0.25">
      <c r="A2894" s="257" t="s">
        <v>1212</v>
      </c>
      <c r="B2894" s="257">
        <v>0</v>
      </c>
      <c r="C2894" s="254"/>
      <c r="D2894" s="257" t="s">
        <v>1140</v>
      </c>
      <c r="E2894" s="257">
        <v>-1.47982989</v>
      </c>
      <c r="F2894" s="255"/>
      <c r="G2894" s="255"/>
    </row>
    <row r="2895" spans="1:7" x14ac:dyDescent="0.25">
      <c r="A2895" s="257" t="s">
        <v>1120</v>
      </c>
      <c r="B2895" s="257">
        <v>3.8564337900000002E-4</v>
      </c>
      <c r="C2895" s="254"/>
      <c r="D2895" s="257" t="s">
        <v>1189</v>
      </c>
      <c r="E2895" s="257">
        <v>0</v>
      </c>
      <c r="F2895" s="255"/>
      <c r="G2895" s="255"/>
    </row>
    <row r="2896" spans="1:7" x14ac:dyDescent="0.25">
      <c r="A2896" s="257" t="s">
        <v>1213</v>
      </c>
      <c r="B2896" s="257">
        <v>0</v>
      </c>
      <c r="C2896" s="254"/>
      <c r="D2896" s="257" t="s">
        <v>1190</v>
      </c>
      <c r="E2896" s="257">
        <v>0</v>
      </c>
      <c r="F2896" s="255"/>
      <c r="G2896" s="255"/>
    </row>
    <row r="2897" spans="1:7" x14ac:dyDescent="0.25">
      <c r="A2897" s="257" t="s">
        <v>1214</v>
      </c>
      <c r="B2897" s="257">
        <v>0</v>
      </c>
      <c r="C2897" s="254"/>
      <c r="D2897" s="257" t="s">
        <v>1172</v>
      </c>
      <c r="E2897" s="257">
        <v>0</v>
      </c>
      <c r="F2897" s="255"/>
      <c r="G2897" s="255"/>
    </row>
    <row r="2898" spans="1:7" x14ac:dyDescent="0.25">
      <c r="A2898" s="257" t="s">
        <v>1215</v>
      </c>
      <c r="B2898" s="257">
        <v>0</v>
      </c>
      <c r="C2898" s="254"/>
      <c r="D2898" s="257" t="s">
        <v>1110</v>
      </c>
      <c r="E2898" s="257">
        <v>-19.024303799999998</v>
      </c>
      <c r="F2898" s="255"/>
      <c r="G2898" s="255"/>
    </row>
    <row r="2899" spans="1:7" x14ac:dyDescent="0.25">
      <c r="A2899" s="257" t="s">
        <v>1121</v>
      </c>
      <c r="B2899" s="257">
        <v>1.53017018</v>
      </c>
      <c r="C2899" s="254"/>
      <c r="D2899" s="257" t="s">
        <v>1173</v>
      </c>
      <c r="E2899" s="257">
        <v>0</v>
      </c>
      <c r="F2899" s="255"/>
      <c r="G2899" s="255"/>
    </row>
    <row r="2900" spans="1:7" x14ac:dyDescent="0.25">
      <c r="A2900" s="257" t="s">
        <v>1216</v>
      </c>
      <c r="B2900" s="257">
        <v>0</v>
      </c>
      <c r="C2900" s="254"/>
      <c r="D2900" s="257" t="s">
        <v>1174</v>
      </c>
      <c r="E2900" s="257">
        <v>0</v>
      </c>
      <c r="F2900" s="255"/>
      <c r="G2900" s="255"/>
    </row>
    <row r="2901" spans="1:7" x14ac:dyDescent="0.25">
      <c r="A2901" s="257" t="s">
        <v>1217</v>
      </c>
      <c r="B2901" s="257">
        <v>0</v>
      </c>
      <c r="C2901" s="254"/>
      <c r="D2901" s="257" t="s">
        <v>1191</v>
      </c>
      <c r="E2901" s="257">
        <v>0</v>
      </c>
      <c r="F2901" s="255"/>
      <c r="G2901" s="255"/>
    </row>
    <row r="2902" spans="1:7" x14ac:dyDescent="0.25">
      <c r="A2902" s="257" t="s">
        <v>1218</v>
      </c>
      <c r="B2902" s="257">
        <v>0</v>
      </c>
      <c r="C2902" s="254"/>
      <c r="D2902" s="257" t="s">
        <v>1141</v>
      </c>
      <c r="E2902" s="257">
        <v>-3.9951037999999999</v>
      </c>
      <c r="F2902" s="255"/>
      <c r="G2902" s="255"/>
    </row>
    <row r="2903" spans="1:7" x14ac:dyDescent="0.25">
      <c r="A2903" s="257" t="s">
        <v>1122</v>
      </c>
      <c r="B2903" s="257">
        <v>0.316919267</v>
      </c>
      <c r="C2903" s="254"/>
      <c r="D2903" s="257" t="s">
        <v>1192</v>
      </c>
      <c r="E2903" s="257">
        <v>0</v>
      </c>
      <c r="F2903" s="255"/>
      <c r="G2903" s="255"/>
    </row>
    <row r="2904" spans="1:7" x14ac:dyDescent="0.25">
      <c r="A2904" s="257" t="s">
        <v>1219</v>
      </c>
      <c r="B2904" s="257">
        <v>0</v>
      </c>
      <c r="C2904" s="254"/>
      <c r="D2904" s="257" t="s">
        <v>1193</v>
      </c>
      <c r="E2904" s="257">
        <v>0</v>
      </c>
      <c r="F2904" s="255"/>
      <c r="G2904" s="255"/>
    </row>
    <row r="2905" spans="1:7" x14ac:dyDescent="0.25">
      <c r="A2905" s="257" t="s">
        <v>1220</v>
      </c>
      <c r="B2905" s="257">
        <v>0</v>
      </c>
      <c r="C2905" s="254"/>
      <c r="D2905" s="257" t="s">
        <v>1182</v>
      </c>
      <c r="E2905" s="257">
        <v>0</v>
      </c>
      <c r="F2905" s="255"/>
      <c r="G2905" s="255"/>
    </row>
    <row r="2906" spans="1:7" x14ac:dyDescent="0.25">
      <c r="A2906" s="257" t="s">
        <v>1221</v>
      </c>
      <c r="B2906" s="257">
        <v>0</v>
      </c>
      <c r="C2906" s="254"/>
      <c r="D2906" s="257" t="s">
        <v>1194</v>
      </c>
      <c r="E2906" s="257">
        <v>0</v>
      </c>
      <c r="F2906" s="255"/>
      <c r="G2906" s="255"/>
    </row>
    <row r="2907" spans="1:7" x14ac:dyDescent="0.25">
      <c r="A2907" s="257" t="s">
        <v>1123</v>
      </c>
      <c r="B2907" s="257">
        <v>4.6173231599999998</v>
      </c>
      <c r="C2907" s="254"/>
      <c r="D2907" s="257" t="s">
        <v>1183</v>
      </c>
      <c r="E2907" s="257">
        <v>0</v>
      </c>
      <c r="F2907" s="255"/>
      <c r="G2907" s="255"/>
    </row>
    <row r="2908" spans="1:7" x14ac:dyDescent="0.25">
      <c r="A2908" s="257" t="s">
        <v>1222</v>
      </c>
      <c r="B2908" s="257">
        <v>0</v>
      </c>
      <c r="C2908" s="254"/>
      <c r="D2908" s="257" t="s">
        <v>2196</v>
      </c>
      <c r="E2908" s="257"/>
      <c r="F2908" s="255"/>
      <c r="G2908" s="255"/>
    </row>
    <row r="2909" spans="1:7" x14ac:dyDescent="0.25">
      <c r="A2909" s="257" t="s">
        <v>1223</v>
      </c>
      <c r="B2909" s="257">
        <v>0</v>
      </c>
      <c r="C2909" s="254"/>
      <c r="D2909" s="257" t="s">
        <v>928</v>
      </c>
      <c r="E2909" s="257" t="s">
        <v>929</v>
      </c>
      <c r="F2909" s="255"/>
      <c r="G2909" s="255"/>
    </row>
    <row r="2910" spans="1:7" x14ac:dyDescent="0.25">
      <c r="A2910" s="257" t="s">
        <v>1224</v>
      </c>
      <c r="B2910" s="257">
        <v>0</v>
      </c>
      <c r="C2910" s="254"/>
      <c r="D2910" s="257" t="s">
        <v>930</v>
      </c>
      <c r="E2910" s="257" t="s">
        <v>931</v>
      </c>
      <c r="F2910" s="255"/>
      <c r="G2910" s="255"/>
    </row>
    <row r="2911" spans="1:7" x14ac:dyDescent="0.25">
      <c r="A2911" s="257" t="s">
        <v>1124</v>
      </c>
      <c r="B2911" s="257">
        <v>0.71446201600000003</v>
      </c>
      <c r="C2911" s="254"/>
      <c r="D2911" s="257" t="s">
        <v>600</v>
      </c>
      <c r="E2911" s="257">
        <v>0</v>
      </c>
      <c r="F2911" s="255"/>
      <c r="G2911" s="255"/>
    </row>
    <row r="2912" spans="1:7" x14ac:dyDescent="0.25">
      <c r="A2912" s="257" t="s">
        <v>1225</v>
      </c>
      <c r="B2912" s="257">
        <v>0</v>
      </c>
      <c r="C2912" s="254"/>
      <c r="D2912" s="257" t="s">
        <v>601</v>
      </c>
      <c r="E2912" s="257">
        <v>0</v>
      </c>
      <c r="F2912" s="255"/>
      <c r="G2912" s="255"/>
    </row>
    <row r="2913" spans="1:7" x14ac:dyDescent="0.25">
      <c r="A2913" s="257" t="s">
        <v>1226</v>
      </c>
      <c r="B2913" s="257">
        <v>0</v>
      </c>
      <c r="C2913" s="254"/>
      <c r="D2913" s="257" t="s">
        <v>192</v>
      </c>
      <c r="E2913" s="257">
        <v>0</v>
      </c>
      <c r="F2913" s="255"/>
      <c r="G2913" s="255"/>
    </row>
    <row r="2914" spans="1:7" x14ac:dyDescent="0.25">
      <c r="A2914" s="257" t="s">
        <v>1227</v>
      </c>
      <c r="B2914" s="257">
        <v>0</v>
      </c>
      <c r="C2914" s="254"/>
      <c r="D2914" s="257" t="s">
        <v>193</v>
      </c>
      <c r="E2914" s="257">
        <v>0</v>
      </c>
      <c r="F2914" s="255"/>
      <c r="G2914" s="255"/>
    </row>
    <row r="2915" spans="1:7" x14ac:dyDescent="0.25">
      <c r="A2915" s="257" t="s">
        <v>1228</v>
      </c>
      <c r="B2915" s="257">
        <v>1.21377851</v>
      </c>
      <c r="C2915" s="254"/>
      <c r="D2915" s="257" t="s">
        <v>602</v>
      </c>
      <c r="E2915" s="257">
        <v>0</v>
      </c>
      <c r="F2915" s="255"/>
      <c r="G2915" s="255"/>
    </row>
    <row r="2916" spans="1:7" x14ac:dyDescent="0.25">
      <c r="A2916" s="257" t="s">
        <v>1229</v>
      </c>
      <c r="B2916" s="257">
        <v>0</v>
      </c>
      <c r="C2916" s="254"/>
      <c r="D2916" s="257" t="s">
        <v>603</v>
      </c>
      <c r="E2916" s="257">
        <v>0</v>
      </c>
      <c r="F2916" s="255"/>
      <c r="G2916" s="255"/>
    </row>
    <row r="2917" spans="1:7" x14ac:dyDescent="0.25">
      <c r="A2917" s="257" t="s">
        <v>1230</v>
      </c>
      <c r="B2917" s="257">
        <v>1.2511959500000001</v>
      </c>
      <c r="C2917" s="254"/>
      <c r="D2917" s="257" t="s">
        <v>604</v>
      </c>
      <c r="E2917" s="257">
        <v>0</v>
      </c>
      <c r="F2917" s="255"/>
      <c r="G2917" s="255"/>
    </row>
    <row r="2918" spans="1:7" x14ac:dyDescent="0.25">
      <c r="A2918" s="257" t="s">
        <v>819</v>
      </c>
      <c r="B2918" s="257"/>
      <c r="C2918" s="254"/>
      <c r="D2918" s="257" t="s">
        <v>605</v>
      </c>
      <c r="E2918" s="257">
        <v>0</v>
      </c>
      <c r="F2918" s="255"/>
      <c r="G2918" s="255"/>
    </row>
    <row r="2919" spans="1:7" x14ac:dyDescent="0.25">
      <c r="A2919" s="257" t="s">
        <v>928</v>
      </c>
      <c r="B2919" s="257" t="s">
        <v>929</v>
      </c>
      <c r="C2919" s="254"/>
      <c r="D2919" s="257" t="s">
        <v>194</v>
      </c>
      <c r="E2919" s="257">
        <v>0</v>
      </c>
      <c r="F2919" s="255"/>
      <c r="G2919" s="255"/>
    </row>
    <row r="2920" spans="1:7" x14ac:dyDescent="0.25">
      <c r="A2920" s="257" t="s">
        <v>930</v>
      </c>
      <c r="B2920" s="257" t="s">
        <v>931</v>
      </c>
      <c r="C2920" s="254"/>
      <c r="D2920" s="257" t="s">
        <v>606</v>
      </c>
      <c r="E2920" s="257">
        <v>0</v>
      </c>
      <c r="F2920" s="255"/>
      <c r="G2920" s="255"/>
    </row>
    <row r="2921" spans="1:7" x14ac:dyDescent="0.25">
      <c r="A2921" s="257" t="s">
        <v>1087</v>
      </c>
      <c r="B2921" s="257">
        <v>-1.5906518199999999</v>
      </c>
      <c r="C2921" s="254"/>
      <c r="D2921" s="257" t="s">
        <v>1166</v>
      </c>
      <c r="E2921" s="257">
        <v>0</v>
      </c>
      <c r="F2921" s="255"/>
      <c r="G2921" s="255"/>
    </row>
    <row r="2922" spans="1:7" x14ac:dyDescent="0.25">
      <c r="A2922" s="257" t="s">
        <v>1088</v>
      </c>
      <c r="B2922" s="257">
        <v>-0.23763541899999999</v>
      </c>
      <c r="C2922" s="254"/>
      <c r="D2922" s="257" t="s">
        <v>1098</v>
      </c>
      <c r="E2922" s="257">
        <v>0</v>
      </c>
      <c r="F2922" s="255"/>
      <c r="G2922" s="255"/>
    </row>
    <row r="2923" spans="1:7" x14ac:dyDescent="0.25">
      <c r="A2923" s="257" t="s">
        <v>1089</v>
      </c>
      <c r="B2923" s="257">
        <v>-1.4850662299999999</v>
      </c>
      <c r="C2923" s="254"/>
      <c r="D2923" s="257" t="s">
        <v>1167</v>
      </c>
      <c r="E2923" s="257">
        <v>0</v>
      </c>
      <c r="F2923" s="255"/>
      <c r="G2923" s="255"/>
    </row>
    <row r="2924" spans="1:7" x14ac:dyDescent="0.25">
      <c r="A2924" s="257" t="s">
        <v>1090</v>
      </c>
      <c r="B2924" s="257">
        <v>-7.38907543E-2</v>
      </c>
      <c r="C2924" s="254"/>
      <c r="D2924" s="257" t="s">
        <v>1168</v>
      </c>
      <c r="E2924" s="257">
        <v>0</v>
      </c>
      <c r="F2924" s="255"/>
      <c r="G2924" s="255"/>
    </row>
    <row r="2925" spans="1:7" x14ac:dyDescent="0.25">
      <c r="A2925" s="257" t="s">
        <v>1091</v>
      </c>
      <c r="B2925" s="257">
        <v>0</v>
      </c>
      <c r="C2925" s="254"/>
      <c r="D2925" s="257" t="s">
        <v>195</v>
      </c>
      <c r="E2925" s="257">
        <v>0</v>
      </c>
      <c r="F2925" s="255"/>
      <c r="G2925" s="255"/>
    </row>
    <row r="2926" spans="1:7" x14ac:dyDescent="0.25">
      <c r="A2926" s="257" t="s">
        <v>1092</v>
      </c>
      <c r="B2926" s="257">
        <v>0</v>
      </c>
      <c r="C2926" s="254"/>
      <c r="D2926" s="257" t="s">
        <v>196</v>
      </c>
      <c r="E2926" s="257">
        <v>0</v>
      </c>
      <c r="F2926" s="255"/>
      <c r="G2926" s="255"/>
    </row>
    <row r="2927" spans="1:7" x14ac:dyDescent="0.25">
      <c r="A2927" s="257" t="s">
        <v>472</v>
      </c>
      <c r="B2927" s="257">
        <v>0</v>
      </c>
      <c r="C2927" s="254"/>
      <c r="D2927" s="257" t="s">
        <v>197</v>
      </c>
      <c r="E2927" s="257">
        <v>0</v>
      </c>
      <c r="F2927" s="255"/>
      <c r="G2927" s="255"/>
    </row>
    <row r="2928" spans="1:7" x14ac:dyDescent="0.25">
      <c r="A2928" s="257" t="s">
        <v>473</v>
      </c>
      <c r="B2928" s="257">
        <v>-1.25367929</v>
      </c>
      <c r="C2928" s="254"/>
      <c r="D2928" s="257" t="s">
        <v>198</v>
      </c>
      <c r="E2928" s="257">
        <v>0</v>
      </c>
      <c r="F2928" s="255"/>
      <c r="G2928" s="255"/>
    </row>
    <row r="2929" spans="1:7" x14ac:dyDescent="0.25">
      <c r="A2929" s="257" t="s">
        <v>474</v>
      </c>
      <c r="B2929" s="257">
        <v>-7.4591868300000002</v>
      </c>
      <c r="C2929" s="254"/>
      <c r="D2929" s="257" t="s">
        <v>607</v>
      </c>
      <c r="E2929" s="257">
        <v>0</v>
      </c>
      <c r="F2929" s="255"/>
      <c r="G2929" s="255"/>
    </row>
    <row r="2930" spans="1:7" x14ac:dyDescent="0.25">
      <c r="A2930" s="257" t="s">
        <v>475</v>
      </c>
      <c r="B2930" s="257">
        <v>-0.38792645999999997</v>
      </c>
      <c r="C2930" s="254"/>
      <c r="D2930" s="257" t="s">
        <v>608</v>
      </c>
      <c r="E2930" s="257">
        <v>0</v>
      </c>
      <c r="F2930" s="255"/>
      <c r="G2930" s="255"/>
    </row>
    <row r="2931" spans="1:7" x14ac:dyDescent="0.25">
      <c r="A2931" s="257" t="s">
        <v>476</v>
      </c>
      <c r="B2931" s="257">
        <v>0</v>
      </c>
      <c r="C2931" s="254"/>
      <c r="D2931" s="257"/>
      <c r="E2931" s="257"/>
      <c r="F2931" s="255"/>
      <c r="G2931" s="255"/>
    </row>
    <row r="2932" spans="1:7" x14ac:dyDescent="0.25">
      <c r="A2932" s="257" t="s">
        <v>477</v>
      </c>
      <c r="B2932" s="257">
        <v>0</v>
      </c>
      <c r="C2932" s="254"/>
      <c r="D2932" s="257" t="s">
        <v>2197</v>
      </c>
      <c r="E2932" s="257"/>
      <c r="F2932" s="255"/>
      <c r="G2932" s="255"/>
    </row>
    <row r="2933" spans="1:7" x14ac:dyDescent="0.25">
      <c r="A2933" s="257" t="s">
        <v>1559</v>
      </c>
      <c r="B2933" s="257">
        <v>-9.2344666300000003E-2</v>
      </c>
      <c r="C2933" s="254"/>
      <c r="D2933" s="257" t="s">
        <v>928</v>
      </c>
      <c r="E2933" s="257" t="s">
        <v>929</v>
      </c>
      <c r="F2933" s="255"/>
      <c r="G2933" s="255"/>
    </row>
    <row r="2934" spans="1:7" x14ac:dyDescent="0.25">
      <c r="A2934" s="257" t="s">
        <v>1100</v>
      </c>
      <c r="B2934" s="257">
        <v>36.584991899999999</v>
      </c>
      <c r="C2934" s="254"/>
      <c r="D2934" s="257" t="s">
        <v>930</v>
      </c>
      <c r="E2934" s="257" t="s">
        <v>931</v>
      </c>
      <c r="F2934" s="255"/>
      <c r="G2934" s="255"/>
    </row>
    <row r="2935" spans="1:7" x14ac:dyDescent="0.25">
      <c r="A2935" s="257" t="s">
        <v>1101</v>
      </c>
      <c r="B2935" s="257">
        <v>6.7192939300000001</v>
      </c>
      <c r="C2935" s="254"/>
      <c r="D2935" s="257" t="s">
        <v>1106</v>
      </c>
      <c r="E2935" s="257">
        <v>0</v>
      </c>
      <c r="F2935" s="255"/>
      <c r="G2935" s="255"/>
    </row>
    <row r="2936" spans="1:7" x14ac:dyDescent="0.25">
      <c r="A2936" s="257" t="s">
        <v>1102</v>
      </c>
      <c r="B2936" s="257">
        <v>41.615710100000001</v>
      </c>
      <c r="C2936" s="254"/>
      <c r="D2936" s="257" t="s">
        <v>200</v>
      </c>
      <c r="E2936" s="257">
        <v>0</v>
      </c>
      <c r="F2936" s="255"/>
      <c r="G2936" s="255"/>
    </row>
    <row r="2937" spans="1:7" x14ac:dyDescent="0.25">
      <c r="A2937" s="257" t="s">
        <v>1103</v>
      </c>
      <c r="B2937" s="257">
        <v>2.0874138100000001</v>
      </c>
      <c r="C2937" s="254"/>
      <c r="D2937" s="257" t="s">
        <v>609</v>
      </c>
      <c r="E2937" s="257">
        <v>0</v>
      </c>
      <c r="F2937" s="255"/>
      <c r="G2937" s="255"/>
    </row>
    <row r="2938" spans="1:7" x14ac:dyDescent="0.25">
      <c r="A2938" s="257" t="s">
        <v>1104</v>
      </c>
      <c r="B2938" s="257">
        <v>0</v>
      </c>
      <c r="C2938" s="254"/>
      <c r="D2938" s="257" t="s">
        <v>1108</v>
      </c>
      <c r="E2938" s="257">
        <v>0</v>
      </c>
      <c r="F2938" s="255"/>
      <c r="G2938" s="255"/>
    </row>
    <row r="2939" spans="1:7" x14ac:dyDescent="0.25">
      <c r="A2939" s="257" t="s">
        <v>1105</v>
      </c>
      <c r="B2939" s="257">
        <v>0</v>
      </c>
      <c r="C2939" s="254"/>
      <c r="D2939" s="257" t="s">
        <v>201</v>
      </c>
      <c r="E2939" s="257">
        <v>0</v>
      </c>
      <c r="F2939" s="255"/>
      <c r="G2939" s="255"/>
    </row>
    <row r="2940" spans="1:7" x14ac:dyDescent="0.25">
      <c r="A2940" s="257" t="s">
        <v>1560</v>
      </c>
      <c r="B2940" s="257">
        <v>2.61097205</v>
      </c>
      <c r="C2940" s="254"/>
      <c r="D2940" s="257" t="s">
        <v>610</v>
      </c>
      <c r="E2940" s="257">
        <v>0</v>
      </c>
      <c r="F2940" s="255"/>
      <c r="G2940" s="255"/>
    </row>
    <row r="2941" spans="1:7" x14ac:dyDescent="0.25">
      <c r="A2941" s="257" t="s">
        <v>820</v>
      </c>
      <c r="B2941" s="257"/>
      <c r="C2941" s="254"/>
      <c r="D2941" s="257" t="s">
        <v>202</v>
      </c>
      <c r="E2941" s="257">
        <v>0</v>
      </c>
      <c r="F2941" s="255"/>
      <c r="G2941" s="255"/>
    </row>
    <row r="2942" spans="1:7" x14ac:dyDescent="0.25">
      <c r="A2942" s="257" t="s">
        <v>928</v>
      </c>
      <c r="B2942" s="257" t="s">
        <v>929</v>
      </c>
      <c r="C2942" s="254"/>
      <c r="D2942" s="257" t="s">
        <v>203</v>
      </c>
      <c r="E2942" s="257">
        <v>0</v>
      </c>
      <c r="F2942" s="255"/>
      <c r="G2942" s="255"/>
    </row>
    <row r="2943" spans="1:7" x14ac:dyDescent="0.25">
      <c r="A2943" s="257" t="s">
        <v>930</v>
      </c>
      <c r="B2943" s="257" t="s">
        <v>931</v>
      </c>
      <c r="C2943" s="254"/>
      <c r="D2943" s="257" t="s">
        <v>204</v>
      </c>
      <c r="E2943" s="257">
        <v>0</v>
      </c>
      <c r="F2943" s="255"/>
      <c r="G2943" s="255"/>
    </row>
    <row r="2944" spans="1:7" x14ac:dyDescent="0.25">
      <c r="A2944" s="257" t="s">
        <v>478</v>
      </c>
      <c r="B2944" s="257">
        <v>-10.514975400000001</v>
      </c>
      <c r="C2944" s="254"/>
      <c r="D2944" s="257" t="s">
        <v>1169</v>
      </c>
      <c r="E2944" s="257">
        <v>0</v>
      </c>
      <c r="F2944" s="255"/>
      <c r="G2944" s="255"/>
    </row>
    <row r="2945" spans="1:7" x14ac:dyDescent="0.25">
      <c r="A2945" s="257" t="s">
        <v>932</v>
      </c>
      <c r="B2945" s="257">
        <v>-4.2417736300000002E-2</v>
      </c>
      <c r="C2945" s="254"/>
      <c r="D2945" s="257" t="s">
        <v>1109</v>
      </c>
      <c r="E2945" s="257">
        <v>0</v>
      </c>
      <c r="F2945" s="255"/>
      <c r="G2945" s="255"/>
    </row>
    <row r="2946" spans="1:7" x14ac:dyDescent="0.25">
      <c r="A2946" s="257" t="s">
        <v>184</v>
      </c>
      <c r="B2946" s="257">
        <v>-48.819528499999997</v>
      </c>
      <c r="C2946" s="254"/>
      <c r="D2946" s="257" t="s">
        <v>1170</v>
      </c>
      <c r="E2946" s="257">
        <v>0</v>
      </c>
      <c r="F2946" s="255"/>
      <c r="G2946" s="255"/>
    </row>
    <row r="2947" spans="1:7" x14ac:dyDescent="0.25">
      <c r="A2947" s="257" t="s">
        <v>933</v>
      </c>
      <c r="B2947" s="257">
        <v>0</v>
      </c>
      <c r="C2947" s="254"/>
      <c r="D2947" s="257" t="s">
        <v>1171</v>
      </c>
      <c r="E2947" s="257">
        <v>0</v>
      </c>
      <c r="F2947" s="255"/>
      <c r="G2947" s="255"/>
    </row>
    <row r="2948" spans="1:7" x14ac:dyDescent="0.25">
      <c r="A2948" s="257" t="s">
        <v>934</v>
      </c>
      <c r="B2948" s="257">
        <v>1.25367929</v>
      </c>
      <c r="C2948" s="254"/>
      <c r="D2948" s="257" t="s">
        <v>1172</v>
      </c>
      <c r="E2948" s="257">
        <v>0</v>
      </c>
      <c r="F2948" s="255"/>
      <c r="G2948" s="255"/>
    </row>
    <row r="2949" spans="1:7" x14ac:dyDescent="0.25">
      <c r="A2949" s="257" t="s">
        <v>935</v>
      </c>
      <c r="B2949" s="257">
        <v>7.4591868300000002</v>
      </c>
      <c r="C2949" s="254"/>
      <c r="D2949" s="257" t="s">
        <v>1110</v>
      </c>
      <c r="E2949" s="257">
        <v>0</v>
      </c>
      <c r="F2949" s="255"/>
      <c r="G2949" s="255"/>
    </row>
    <row r="2950" spans="1:7" x14ac:dyDescent="0.25">
      <c r="A2950" s="257" t="s">
        <v>936</v>
      </c>
      <c r="B2950" s="257">
        <v>0.38792645999999997</v>
      </c>
      <c r="C2950" s="254"/>
      <c r="D2950" s="257" t="s">
        <v>1173</v>
      </c>
      <c r="E2950" s="257">
        <v>0</v>
      </c>
      <c r="F2950" s="255"/>
      <c r="G2950" s="255"/>
    </row>
    <row r="2951" spans="1:7" x14ac:dyDescent="0.25">
      <c r="A2951" s="257" t="s">
        <v>937</v>
      </c>
      <c r="B2951" s="257">
        <v>0</v>
      </c>
      <c r="C2951" s="254"/>
      <c r="D2951" s="257" t="s">
        <v>1174</v>
      </c>
      <c r="E2951" s="257">
        <v>0</v>
      </c>
      <c r="F2951" s="255"/>
      <c r="G2951" s="255"/>
    </row>
    <row r="2952" spans="1:7" x14ac:dyDescent="0.25">
      <c r="A2952" s="257" t="s">
        <v>938</v>
      </c>
      <c r="B2952" s="257">
        <v>0</v>
      </c>
      <c r="C2952" s="254"/>
      <c r="D2952" s="257" t="s">
        <v>2198</v>
      </c>
      <c r="E2952" s="257"/>
      <c r="F2952" s="255"/>
      <c r="G2952" s="255"/>
    </row>
    <row r="2953" spans="1:7" x14ac:dyDescent="0.25">
      <c r="A2953" s="257" t="s">
        <v>2</v>
      </c>
      <c r="B2953" s="257">
        <v>35.1708</v>
      </c>
      <c r="C2953" s="254"/>
      <c r="D2953" s="257" t="s">
        <v>928</v>
      </c>
      <c r="E2953" s="257" t="s">
        <v>929</v>
      </c>
      <c r="F2953" s="255"/>
      <c r="G2953" s="255"/>
    </row>
    <row r="2954" spans="1:7" x14ac:dyDescent="0.25">
      <c r="A2954" s="257" t="s">
        <v>3</v>
      </c>
      <c r="B2954" s="257">
        <v>4.4042399999999997</v>
      </c>
      <c r="C2954" s="254"/>
      <c r="D2954" s="257" t="s">
        <v>930</v>
      </c>
      <c r="E2954" s="257" t="s">
        <v>931</v>
      </c>
      <c r="F2954" s="255"/>
      <c r="G2954" s="255"/>
    </row>
    <row r="2955" spans="1:7" x14ac:dyDescent="0.25">
      <c r="A2955" s="257" t="s">
        <v>4</v>
      </c>
      <c r="B2955" s="257">
        <v>15.820632</v>
      </c>
      <c r="C2955" s="254"/>
      <c r="D2955" s="257" t="s">
        <v>600</v>
      </c>
      <c r="E2955" s="257">
        <v>0</v>
      </c>
      <c r="F2955" s="255"/>
      <c r="G2955" s="255"/>
    </row>
    <row r="2956" spans="1:7" x14ac:dyDescent="0.25">
      <c r="A2956" s="257" t="s">
        <v>5</v>
      </c>
      <c r="B2956" s="257">
        <v>0.47045999999999999</v>
      </c>
      <c r="C2956" s="254"/>
      <c r="D2956" s="257" t="s">
        <v>601</v>
      </c>
      <c r="E2956" s="257">
        <v>0</v>
      </c>
      <c r="F2956" s="255"/>
      <c r="G2956" s="255"/>
    </row>
    <row r="2957" spans="1:7" x14ac:dyDescent="0.25">
      <c r="A2957" s="257" t="s">
        <v>6</v>
      </c>
      <c r="B2957" s="257">
        <v>0</v>
      </c>
      <c r="C2957" s="254"/>
      <c r="D2957" s="257" t="s">
        <v>192</v>
      </c>
      <c r="E2957" s="257">
        <v>0</v>
      </c>
      <c r="F2957" s="255"/>
      <c r="G2957" s="255"/>
    </row>
    <row r="2958" spans="1:7" x14ac:dyDescent="0.25">
      <c r="A2958" s="257" t="s">
        <v>7</v>
      </c>
      <c r="B2958" s="257">
        <v>0</v>
      </c>
      <c r="C2958" s="254"/>
      <c r="D2958" s="257" t="s">
        <v>193</v>
      </c>
      <c r="E2958" s="257">
        <v>0</v>
      </c>
      <c r="F2958" s="255"/>
      <c r="G2958" s="255"/>
    </row>
    <row r="2959" spans="1:7" x14ac:dyDescent="0.25">
      <c r="A2959" s="257" t="s">
        <v>480</v>
      </c>
      <c r="B2959" s="257">
        <v>0</v>
      </c>
      <c r="C2959" s="254"/>
      <c r="D2959" s="257" t="s">
        <v>602</v>
      </c>
      <c r="E2959" s="257">
        <v>0</v>
      </c>
      <c r="F2959" s="255"/>
      <c r="G2959" s="255"/>
    </row>
    <row r="2960" spans="1:7" x14ac:dyDescent="0.25">
      <c r="A2960" s="257" t="s">
        <v>481</v>
      </c>
      <c r="B2960" s="257">
        <v>0.47410471399999998</v>
      </c>
      <c r="C2960" s="254"/>
      <c r="D2960" s="257" t="s">
        <v>603</v>
      </c>
      <c r="E2960" s="257">
        <v>0</v>
      </c>
      <c r="F2960" s="255"/>
      <c r="G2960" s="255"/>
    </row>
    <row r="2961" spans="1:7" x14ac:dyDescent="0.25">
      <c r="A2961" s="257" t="s">
        <v>482</v>
      </c>
      <c r="B2961" s="257">
        <v>0</v>
      </c>
      <c r="C2961" s="254"/>
      <c r="D2961" s="257" t="s">
        <v>604</v>
      </c>
      <c r="E2961" s="257">
        <v>0</v>
      </c>
      <c r="F2961" s="255"/>
      <c r="G2961" s="255"/>
    </row>
    <row r="2962" spans="1:7" x14ac:dyDescent="0.25">
      <c r="A2962" s="257" t="s">
        <v>483</v>
      </c>
      <c r="B2962" s="257">
        <v>5.4407830599999998E-2</v>
      </c>
      <c r="C2962" s="254"/>
      <c r="D2962" s="257" t="s">
        <v>605</v>
      </c>
      <c r="E2962" s="257">
        <v>0</v>
      </c>
      <c r="F2962" s="255"/>
      <c r="G2962" s="255"/>
    </row>
    <row r="2963" spans="1:7" x14ac:dyDescent="0.25">
      <c r="A2963" s="257" t="s">
        <v>484</v>
      </c>
      <c r="B2963" s="257">
        <v>0</v>
      </c>
      <c r="C2963" s="254"/>
      <c r="D2963" s="257" t="s">
        <v>194</v>
      </c>
      <c r="E2963" s="257">
        <v>0</v>
      </c>
      <c r="F2963" s="255"/>
      <c r="G2963" s="255"/>
    </row>
    <row r="2964" spans="1:7" x14ac:dyDescent="0.25">
      <c r="A2964" s="257" t="s">
        <v>485</v>
      </c>
      <c r="B2964" s="257">
        <v>0</v>
      </c>
      <c r="C2964" s="254"/>
      <c r="D2964" s="257" t="s">
        <v>606</v>
      </c>
      <c r="E2964" s="257">
        <v>0</v>
      </c>
      <c r="F2964" s="255"/>
      <c r="G2964" s="255"/>
    </row>
    <row r="2965" spans="1:7" x14ac:dyDescent="0.25">
      <c r="A2965" s="257" t="s">
        <v>821</v>
      </c>
      <c r="B2965" s="257"/>
      <c r="C2965" s="254"/>
      <c r="D2965" s="257" t="s">
        <v>1166</v>
      </c>
      <c r="E2965" s="257">
        <v>0</v>
      </c>
      <c r="F2965" s="255"/>
      <c r="G2965" s="255"/>
    </row>
    <row r="2966" spans="1:7" x14ac:dyDescent="0.25">
      <c r="A2966" s="257" t="s">
        <v>928</v>
      </c>
      <c r="B2966" s="257" t="s">
        <v>929</v>
      </c>
      <c r="C2966" s="254"/>
      <c r="D2966" s="257" t="s">
        <v>1098</v>
      </c>
      <c r="E2966" s="257">
        <v>0</v>
      </c>
      <c r="F2966" s="255"/>
      <c r="G2966" s="255"/>
    </row>
    <row r="2967" spans="1:7" x14ac:dyDescent="0.25">
      <c r="A2967" s="257" t="s">
        <v>930</v>
      </c>
      <c r="B2967" s="257" t="s">
        <v>931</v>
      </c>
      <c r="C2967" s="254"/>
      <c r="D2967" s="257" t="s">
        <v>1167</v>
      </c>
      <c r="E2967" s="257">
        <v>0</v>
      </c>
      <c r="F2967" s="255"/>
      <c r="G2967" s="255"/>
    </row>
    <row r="2968" spans="1:7" x14ac:dyDescent="0.25">
      <c r="A2968" s="257" t="s">
        <v>1125</v>
      </c>
      <c r="B2968" s="257">
        <v>0</v>
      </c>
      <c r="C2968" s="254"/>
      <c r="D2968" s="257" t="s">
        <v>1168</v>
      </c>
      <c r="E2968" s="257">
        <v>0</v>
      </c>
      <c r="F2968" s="255"/>
      <c r="G2968" s="255"/>
    </row>
    <row r="2969" spans="1:7" x14ac:dyDescent="0.25">
      <c r="A2969" s="257" t="s">
        <v>1126</v>
      </c>
      <c r="B2969" s="257">
        <v>0</v>
      </c>
      <c r="C2969" s="254"/>
      <c r="D2969" s="257" t="s">
        <v>205</v>
      </c>
      <c r="E2969" s="257">
        <v>0</v>
      </c>
      <c r="F2969" s="255"/>
      <c r="G2969" s="255"/>
    </row>
    <row r="2970" spans="1:7" x14ac:dyDescent="0.25">
      <c r="A2970" s="257" t="s">
        <v>1127</v>
      </c>
      <c r="B2970" s="257">
        <v>0</v>
      </c>
      <c r="C2970" s="254"/>
      <c r="D2970" s="257" t="s">
        <v>206</v>
      </c>
      <c r="E2970" s="257">
        <v>0</v>
      </c>
      <c r="F2970" s="255"/>
      <c r="G2970" s="255"/>
    </row>
    <row r="2971" spans="1:7" x14ac:dyDescent="0.25">
      <c r="A2971" s="257" t="s">
        <v>1128</v>
      </c>
      <c r="B2971" s="257">
        <v>0</v>
      </c>
      <c r="C2971" s="254"/>
      <c r="D2971" s="257" t="s">
        <v>207</v>
      </c>
      <c r="E2971" s="257">
        <v>0</v>
      </c>
      <c r="F2971" s="255"/>
      <c r="G2971" s="255"/>
    </row>
    <row r="2972" spans="1:7" x14ac:dyDescent="0.25">
      <c r="A2972" s="257" t="s">
        <v>1129</v>
      </c>
      <c r="B2972" s="257">
        <v>0</v>
      </c>
      <c r="C2972" s="254"/>
      <c r="D2972" s="257" t="s">
        <v>198</v>
      </c>
      <c r="E2972" s="257">
        <v>0</v>
      </c>
      <c r="F2972" s="255"/>
      <c r="G2972" s="255"/>
    </row>
    <row r="2973" spans="1:7" x14ac:dyDescent="0.25">
      <c r="A2973" s="257" t="s">
        <v>1130</v>
      </c>
      <c r="B2973" s="257">
        <v>0</v>
      </c>
      <c r="C2973" s="254"/>
      <c r="D2973" s="257" t="s">
        <v>607</v>
      </c>
      <c r="E2973" s="257">
        <v>0</v>
      </c>
      <c r="F2973" s="255"/>
      <c r="G2973" s="255"/>
    </row>
    <row r="2974" spans="1:7" x14ac:dyDescent="0.25">
      <c r="A2974" s="257" t="s">
        <v>1131</v>
      </c>
      <c r="B2974" s="257">
        <v>1.5906518199999999</v>
      </c>
      <c r="C2974" s="254"/>
      <c r="D2974" s="257" t="s">
        <v>608</v>
      </c>
      <c r="E2974" s="257">
        <v>0</v>
      </c>
      <c r="F2974" s="255"/>
      <c r="G2974" s="255"/>
    </row>
    <row r="2975" spans="1:7" x14ac:dyDescent="0.25">
      <c r="A2975" s="257" t="s">
        <v>1132</v>
      </c>
      <c r="B2975" s="257">
        <v>0.23763541899999999</v>
      </c>
      <c r="C2975" s="254"/>
      <c r="D2975" s="257"/>
      <c r="E2975" s="257"/>
      <c r="F2975" s="255"/>
      <c r="G2975" s="255"/>
    </row>
    <row r="2976" spans="1:7" x14ac:dyDescent="0.25">
      <c r="A2976" s="257" t="s">
        <v>1133</v>
      </c>
      <c r="B2976" s="257">
        <v>1.4850662299999999</v>
      </c>
      <c r="C2976" s="254"/>
      <c r="D2976" s="257" t="s">
        <v>2199</v>
      </c>
      <c r="E2976" s="257"/>
      <c r="F2976" s="255"/>
      <c r="G2976" s="255"/>
    </row>
    <row r="2977" spans="1:7" x14ac:dyDescent="0.25">
      <c r="A2977" s="257" t="s">
        <v>1134</v>
      </c>
      <c r="B2977" s="257">
        <v>7.38907543E-2</v>
      </c>
      <c r="C2977" s="254"/>
      <c r="D2977" s="257" t="s">
        <v>928</v>
      </c>
      <c r="E2977" s="257" t="s">
        <v>929</v>
      </c>
      <c r="F2977" s="255"/>
      <c r="G2977" s="255"/>
    </row>
    <row r="2978" spans="1:7" x14ac:dyDescent="0.25">
      <c r="A2978" s="257" t="s">
        <v>1135</v>
      </c>
      <c r="B2978" s="257">
        <v>0</v>
      </c>
      <c r="C2978" s="254"/>
      <c r="D2978" s="257" t="s">
        <v>930</v>
      </c>
      <c r="E2978" s="257" t="s">
        <v>931</v>
      </c>
      <c r="F2978" s="255"/>
      <c r="G2978" s="255"/>
    </row>
    <row r="2979" spans="1:7" x14ac:dyDescent="0.25">
      <c r="A2979" s="257" t="s">
        <v>1136</v>
      </c>
      <c r="B2979" s="257">
        <v>0</v>
      </c>
      <c r="C2979" s="254"/>
      <c r="D2979" s="257" t="s">
        <v>1106</v>
      </c>
      <c r="E2979" s="257">
        <v>0</v>
      </c>
      <c r="F2979" s="255"/>
      <c r="G2979" s="255"/>
    </row>
    <row r="2980" spans="1:7" x14ac:dyDescent="0.25">
      <c r="A2980" s="257" t="s">
        <v>1231</v>
      </c>
      <c r="B2980" s="257">
        <v>9.2344666300000003E-2</v>
      </c>
      <c r="C2980" s="254"/>
      <c r="D2980" s="257" t="s">
        <v>200</v>
      </c>
      <c r="E2980" s="257">
        <v>0</v>
      </c>
      <c r="F2980" s="255"/>
      <c r="G2980" s="255"/>
    </row>
    <row r="2981" spans="1:7" x14ac:dyDescent="0.25">
      <c r="A2981" s="257" t="s">
        <v>822</v>
      </c>
      <c r="B2981" s="257"/>
      <c r="C2981" s="254"/>
      <c r="D2981" s="257" t="s">
        <v>609</v>
      </c>
      <c r="E2981" s="257">
        <v>0</v>
      </c>
      <c r="F2981" s="255"/>
      <c r="G2981" s="255"/>
    </row>
    <row r="2982" spans="1:7" x14ac:dyDescent="0.25">
      <c r="A2982" s="257" t="s">
        <v>928</v>
      </c>
      <c r="B2982" s="257" t="s">
        <v>929</v>
      </c>
      <c r="C2982" s="254"/>
      <c r="D2982" s="257" t="s">
        <v>1108</v>
      </c>
      <c r="E2982" s="257">
        <v>0</v>
      </c>
      <c r="F2982" s="255"/>
      <c r="G2982" s="255"/>
    </row>
    <row r="2983" spans="1:7" x14ac:dyDescent="0.25">
      <c r="A2983" s="257" t="s">
        <v>930</v>
      </c>
      <c r="B2983" s="257" t="s">
        <v>931</v>
      </c>
      <c r="C2983" s="254"/>
      <c r="D2983" s="257" t="s">
        <v>201</v>
      </c>
      <c r="E2983" s="257">
        <v>0</v>
      </c>
      <c r="F2983" s="255"/>
      <c r="G2983" s="255"/>
    </row>
    <row r="2984" spans="1:7" x14ac:dyDescent="0.25">
      <c r="A2984" s="257" t="s">
        <v>30</v>
      </c>
      <c r="B2984" s="257">
        <v>21.312288200000001</v>
      </c>
      <c r="C2984" s="254"/>
      <c r="D2984" s="257" t="s">
        <v>610</v>
      </c>
      <c r="E2984" s="257">
        <v>0</v>
      </c>
      <c r="F2984" s="255"/>
      <c r="G2984" s="255"/>
    </row>
    <row r="2985" spans="1:7" x14ac:dyDescent="0.25">
      <c r="A2985" s="257" t="s">
        <v>31</v>
      </c>
      <c r="B2985" s="257">
        <v>6.1017862899999997E-2</v>
      </c>
      <c r="C2985" s="254"/>
      <c r="D2985" s="257" t="s">
        <v>208</v>
      </c>
      <c r="E2985" s="257">
        <v>0</v>
      </c>
      <c r="F2985" s="255"/>
      <c r="G2985" s="255"/>
    </row>
    <row r="2986" spans="1:7" x14ac:dyDescent="0.25">
      <c r="A2986" s="257" t="s">
        <v>32</v>
      </c>
      <c r="B2986" s="257">
        <v>3.8231085500000002</v>
      </c>
      <c r="C2986" s="254"/>
      <c r="D2986" s="257" t="s">
        <v>209</v>
      </c>
      <c r="E2986" s="257">
        <v>0</v>
      </c>
      <c r="F2986" s="255"/>
      <c r="G2986" s="255"/>
    </row>
    <row r="2987" spans="1:7" x14ac:dyDescent="0.25">
      <c r="A2987" s="257" t="s">
        <v>33</v>
      </c>
      <c r="B2987" s="257">
        <v>9.9945699199999998E-3</v>
      </c>
      <c r="C2987" s="254"/>
      <c r="D2987" s="257" t="s">
        <v>210</v>
      </c>
      <c r="E2987" s="257">
        <v>0</v>
      </c>
      <c r="F2987" s="255"/>
      <c r="G2987" s="255"/>
    </row>
    <row r="2988" spans="1:7" x14ac:dyDescent="0.25">
      <c r="A2988" s="257" t="s">
        <v>34</v>
      </c>
      <c r="B2988" s="257">
        <v>0</v>
      </c>
      <c r="C2988" s="254"/>
      <c r="D2988" s="257" t="s">
        <v>1169</v>
      </c>
      <c r="E2988" s="257">
        <v>0</v>
      </c>
      <c r="F2988" s="255"/>
      <c r="G2988" s="255"/>
    </row>
    <row r="2989" spans="1:7" x14ac:dyDescent="0.25">
      <c r="A2989" s="257" t="s">
        <v>35</v>
      </c>
      <c r="B2989" s="257">
        <v>0</v>
      </c>
      <c r="C2989" s="254"/>
      <c r="D2989" s="257" t="s">
        <v>1109</v>
      </c>
      <c r="E2989" s="257">
        <v>0</v>
      </c>
      <c r="F2989" s="255"/>
      <c r="G2989" s="255"/>
    </row>
    <row r="2990" spans="1:7" x14ac:dyDescent="0.25">
      <c r="A2990" s="257" t="s">
        <v>26</v>
      </c>
      <c r="B2990" s="257">
        <v>36.584991899999999</v>
      </c>
      <c r="C2990" s="254"/>
      <c r="D2990" s="257" t="s">
        <v>1170</v>
      </c>
      <c r="E2990" s="257">
        <v>0</v>
      </c>
      <c r="F2990" s="255"/>
      <c r="G2990" s="255"/>
    </row>
    <row r="2991" spans="1:7" x14ac:dyDescent="0.25">
      <c r="A2991" s="257" t="s">
        <v>27</v>
      </c>
      <c r="B2991" s="257">
        <v>0.74498840499999996</v>
      </c>
      <c r="C2991" s="254"/>
      <c r="D2991" s="257" t="s">
        <v>1171</v>
      </c>
      <c r="E2991" s="257">
        <v>0</v>
      </c>
      <c r="F2991" s="255"/>
      <c r="G2991" s="255"/>
    </row>
    <row r="2992" spans="1:7" x14ac:dyDescent="0.25">
      <c r="A2992" s="257" t="s">
        <v>36</v>
      </c>
      <c r="B2992" s="257">
        <v>7.9422363300000001</v>
      </c>
      <c r="C2992" s="254"/>
      <c r="D2992" s="257" t="s">
        <v>1172</v>
      </c>
      <c r="E2992" s="257">
        <v>0</v>
      </c>
      <c r="F2992" s="255"/>
      <c r="G2992" s="255"/>
    </row>
    <row r="2993" spans="1:7" x14ac:dyDescent="0.25">
      <c r="A2993" s="257" t="s">
        <v>37</v>
      </c>
      <c r="B2993" s="257">
        <v>0.22167226300000001</v>
      </c>
      <c r="C2993" s="254"/>
      <c r="D2993" s="257" t="s">
        <v>1110</v>
      </c>
      <c r="E2993" s="257">
        <v>0</v>
      </c>
      <c r="F2993" s="255"/>
      <c r="G2993" s="255"/>
    </row>
    <row r="2994" spans="1:7" x14ac:dyDescent="0.25">
      <c r="A2994" s="257" t="s">
        <v>38</v>
      </c>
      <c r="B2994" s="257">
        <v>0</v>
      </c>
      <c r="C2994" s="254"/>
      <c r="D2994" s="257" t="s">
        <v>1173</v>
      </c>
      <c r="E2994" s="257">
        <v>0</v>
      </c>
      <c r="F2994" s="255"/>
      <c r="G2994" s="255"/>
    </row>
    <row r="2995" spans="1:7" x14ac:dyDescent="0.25">
      <c r="A2995" s="257" t="s">
        <v>39</v>
      </c>
      <c r="B2995" s="257">
        <v>0</v>
      </c>
      <c r="C2995" s="254"/>
      <c r="D2995" s="257" t="s">
        <v>1174</v>
      </c>
      <c r="E2995" s="257">
        <v>0</v>
      </c>
      <c r="F2995" s="255"/>
      <c r="G2995" s="255"/>
    </row>
    <row r="2996" spans="1:7" x14ac:dyDescent="0.25">
      <c r="A2996" s="257" t="s">
        <v>1014</v>
      </c>
      <c r="B2996" s="257">
        <v>0</v>
      </c>
      <c r="C2996" s="254"/>
      <c r="D2996" s="257" t="s">
        <v>2200</v>
      </c>
      <c r="E2996" s="257"/>
      <c r="F2996" s="255"/>
      <c r="G2996" s="255"/>
    </row>
    <row r="2997" spans="1:7" x14ac:dyDescent="0.25">
      <c r="A2997" s="257" t="s">
        <v>991</v>
      </c>
      <c r="B2997" s="257">
        <v>5.0276657599999997</v>
      </c>
      <c r="C2997" s="254"/>
      <c r="D2997" s="257" t="s">
        <v>928</v>
      </c>
      <c r="E2997" s="257" t="s">
        <v>929</v>
      </c>
      <c r="F2997" s="255"/>
      <c r="G2997" s="255"/>
    </row>
    <row r="2998" spans="1:7" x14ac:dyDescent="0.25">
      <c r="A2998" s="257" t="s">
        <v>1015</v>
      </c>
      <c r="B2998" s="257">
        <v>0</v>
      </c>
      <c r="C2998" s="254"/>
      <c r="D2998" s="257" t="s">
        <v>930</v>
      </c>
      <c r="E2998" s="257" t="s">
        <v>931</v>
      </c>
      <c r="F2998" s="255"/>
      <c r="G2998" s="255"/>
    </row>
    <row r="2999" spans="1:7" x14ac:dyDescent="0.25">
      <c r="A2999" s="257" t="s">
        <v>1016</v>
      </c>
      <c r="B2999" s="257">
        <v>0</v>
      </c>
      <c r="C2999" s="254"/>
      <c r="D2999" s="257" t="s">
        <v>600</v>
      </c>
      <c r="E2999" s="257">
        <v>-1.6815016800000001E-3</v>
      </c>
      <c r="F2999" s="255"/>
      <c r="G2999" s="255"/>
    </row>
    <row r="3000" spans="1:7" x14ac:dyDescent="0.25">
      <c r="A3000" s="257" t="s">
        <v>41</v>
      </c>
      <c r="B3000" s="257">
        <v>0</v>
      </c>
      <c r="C3000" s="254"/>
      <c r="D3000" s="257" t="s">
        <v>601</v>
      </c>
      <c r="E3000" s="257">
        <v>-9.5540976E-2</v>
      </c>
      <c r="F3000" s="255"/>
      <c r="G3000" s="255"/>
    </row>
    <row r="3001" spans="1:7" x14ac:dyDescent="0.25">
      <c r="A3001" s="257" t="s">
        <v>40</v>
      </c>
      <c r="B3001" s="257">
        <v>0</v>
      </c>
      <c r="C3001" s="254"/>
      <c r="D3001" s="257" t="s">
        <v>192</v>
      </c>
      <c r="E3001" s="257">
        <v>0</v>
      </c>
      <c r="F3001" s="255"/>
      <c r="G3001" s="255"/>
    </row>
    <row r="3002" spans="1:7" x14ac:dyDescent="0.25">
      <c r="A3002" s="257" t="s">
        <v>42</v>
      </c>
      <c r="B3002" s="257">
        <v>0</v>
      </c>
      <c r="C3002" s="254"/>
      <c r="D3002" s="257" t="s">
        <v>193</v>
      </c>
      <c r="E3002" s="257">
        <v>0</v>
      </c>
      <c r="F3002" s="255"/>
      <c r="G3002" s="255"/>
    </row>
    <row r="3003" spans="1:7" x14ac:dyDescent="0.25">
      <c r="A3003" s="257" t="s">
        <v>43</v>
      </c>
      <c r="B3003" s="257">
        <v>0</v>
      </c>
      <c r="C3003" s="254"/>
      <c r="D3003" s="257" t="s">
        <v>602</v>
      </c>
      <c r="E3003" s="257">
        <v>0</v>
      </c>
      <c r="F3003" s="255"/>
      <c r="G3003" s="255"/>
    </row>
    <row r="3004" spans="1:7" x14ac:dyDescent="0.25">
      <c r="A3004" s="257" t="s">
        <v>1232</v>
      </c>
      <c r="B3004" s="257">
        <v>0.345063803</v>
      </c>
      <c r="C3004" s="254"/>
      <c r="D3004" s="257" t="s">
        <v>603</v>
      </c>
      <c r="E3004" s="257">
        <v>0</v>
      </c>
      <c r="F3004" s="255"/>
      <c r="G3004" s="255"/>
    </row>
    <row r="3005" spans="1:7" x14ac:dyDescent="0.25">
      <c r="A3005" s="257" t="s">
        <v>823</v>
      </c>
      <c r="B3005" s="257"/>
      <c r="C3005" s="254"/>
      <c r="D3005" s="257" t="s">
        <v>604</v>
      </c>
      <c r="E3005" s="257">
        <v>0</v>
      </c>
      <c r="F3005" s="255"/>
      <c r="G3005" s="255"/>
    </row>
    <row r="3006" spans="1:7" x14ac:dyDescent="0.25">
      <c r="A3006" s="257" t="s">
        <v>928</v>
      </c>
      <c r="B3006" s="257" t="s">
        <v>929</v>
      </c>
      <c r="C3006" s="254"/>
      <c r="D3006" s="257" t="s">
        <v>605</v>
      </c>
      <c r="E3006" s="257">
        <v>0</v>
      </c>
      <c r="F3006" s="255"/>
      <c r="G3006" s="255"/>
    </row>
    <row r="3007" spans="1:7" x14ac:dyDescent="0.25">
      <c r="A3007" s="257" t="s">
        <v>930</v>
      </c>
      <c r="B3007" s="257" t="s">
        <v>931</v>
      </c>
      <c r="C3007" s="254"/>
      <c r="D3007" s="257" t="s">
        <v>194</v>
      </c>
      <c r="E3007" s="257">
        <v>0</v>
      </c>
      <c r="F3007" s="255"/>
      <c r="G3007" s="255"/>
    </row>
    <row r="3008" spans="1:7" x14ac:dyDescent="0.25">
      <c r="A3008" s="257" t="s">
        <v>478</v>
      </c>
      <c r="B3008" s="257">
        <v>-14.6229993</v>
      </c>
      <c r="C3008" s="254"/>
      <c r="D3008" s="257" t="s">
        <v>606</v>
      </c>
      <c r="E3008" s="257">
        <v>0</v>
      </c>
      <c r="F3008" s="255"/>
      <c r="G3008" s="255"/>
    </row>
    <row r="3009" spans="1:7" x14ac:dyDescent="0.25">
      <c r="A3009" s="257" t="s">
        <v>479</v>
      </c>
      <c r="B3009" s="257">
        <v>-0.77764551900000001</v>
      </c>
      <c r="C3009" s="254"/>
      <c r="D3009" s="257" t="s">
        <v>1166</v>
      </c>
      <c r="E3009" s="257">
        <v>0</v>
      </c>
      <c r="F3009" s="255"/>
      <c r="G3009" s="255"/>
    </row>
    <row r="3010" spans="1:7" x14ac:dyDescent="0.25">
      <c r="A3010" s="257" t="s">
        <v>184</v>
      </c>
      <c r="B3010" s="257">
        <v>-29.7728407</v>
      </c>
      <c r="C3010" s="254"/>
      <c r="D3010" s="257" t="s">
        <v>1098</v>
      </c>
      <c r="E3010" s="257">
        <v>-2.7293094100000002E-3</v>
      </c>
      <c r="F3010" s="255"/>
      <c r="G3010" s="255"/>
    </row>
    <row r="3011" spans="1:7" x14ac:dyDescent="0.25">
      <c r="A3011" s="257" t="s">
        <v>1142</v>
      </c>
      <c r="B3011" s="257">
        <v>13.8669473</v>
      </c>
      <c r="C3011" s="254"/>
      <c r="D3011" s="257" t="s">
        <v>1167</v>
      </c>
      <c r="E3011" s="257">
        <v>0</v>
      </c>
      <c r="F3011" s="255"/>
      <c r="G3011" s="255"/>
    </row>
    <row r="3012" spans="1:7" x14ac:dyDescent="0.25">
      <c r="A3012" s="257" t="s">
        <v>1143</v>
      </c>
      <c r="B3012" s="257">
        <v>3.5829350000000003E-2</v>
      </c>
      <c r="C3012" s="254"/>
      <c r="D3012" s="257" t="s">
        <v>1168</v>
      </c>
      <c r="E3012" s="257">
        <v>0</v>
      </c>
      <c r="F3012" s="255"/>
      <c r="G3012" s="255"/>
    </row>
    <row r="3013" spans="1:7" x14ac:dyDescent="0.25">
      <c r="A3013" s="257" t="s">
        <v>1144</v>
      </c>
      <c r="B3013" s="257">
        <v>2.40986038</v>
      </c>
      <c r="C3013" s="254"/>
      <c r="D3013" s="257" t="s">
        <v>1181</v>
      </c>
      <c r="E3013" s="257">
        <v>-0.22074622399999999</v>
      </c>
      <c r="F3013" s="255"/>
      <c r="G3013" s="255"/>
    </row>
    <row r="3014" spans="1:7" x14ac:dyDescent="0.25">
      <c r="A3014" s="257" t="s">
        <v>1145</v>
      </c>
      <c r="B3014" s="257">
        <v>5.9032013899999996E-3</v>
      </c>
      <c r="C3014" s="254"/>
      <c r="D3014" s="257" t="s">
        <v>211</v>
      </c>
      <c r="E3014" s="257">
        <v>0</v>
      </c>
      <c r="F3014" s="255"/>
      <c r="G3014" s="255"/>
    </row>
    <row r="3015" spans="1:7" x14ac:dyDescent="0.25">
      <c r="A3015" s="257" t="s">
        <v>1146</v>
      </c>
      <c r="B3015" s="257">
        <v>0</v>
      </c>
      <c r="C3015" s="254"/>
      <c r="D3015" s="257" t="s">
        <v>212</v>
      </c>
      <c r="E3015" s="257">
        <v>0</v>
      </c>
      <c r="F3015" s="255"/>
      <c r="G3015" s="255"/>
    </row>
    <row r="3016" spans="1:7" x14ac:dyDescent="0.25">
      <c r="A3016" s="257" t="s">
        <v>1147</v>
      </c>
      <c r="B3016" s="257">
        <v>0</v>
      </c>
      <c r="C3016" s="254"/>
      <c r="D3016" s="257" t="s">
        <v>213</v>
      </c>
      <c r="E3016" s="257">
        <v>0</v>
      </c>
      <c r="F3016" s="255"/>
      <c r="G3016" s="255"/>
    </row>
    <row r="3017" spans="1:7" x14ac:dyDescent="0.25">
      <c r="A3017" s="257" t="s">
        <v>2</v>
      </c>
      <c r="B3017" s="257">
        <v>16.377479999999998</v>
      </c>
      <c r="C3017" s="254"/>
      <c r="D3017" s="257" t="s">
        <v>198</v>
      </c>
      <c r="E3017" s="257">
        <v>0</v>
      </c>
      <c r="F3017" s="255"/>
      <c r="G3017" s="255"/>
    </row>
    <row r="3018" spans="1:7" x14ac:dyDescent="0.25">
      <c r="A3018" s="257" t="s">
        <v>3</v>
      </c>
      <c r="B3018" s="257">
        <v>7.1064000000000002E-2</v>
      </c>
      <c r="C3018" s="254"/>
      <c r="D3018" s="257" t="s">
        <v>607</v>
      </c>
      <c r="E3018" s="257">
        <v>0</v>
      </c>
      <c r="F3018" s="255"/>
      <c r="G3018" s="255"/>
    </row>
    <row r="3019" spans="1:7" x14ac:dyDescent="0.25">
      <c r="A3019" s="257" t="s">
        <v>4</v>
      </c>
      <c r="B3019" s="257">
        <v>3.7405754400000002</v>
      </c>
      <c r="C3019" s="254"/>
      <c r="D3019" s="257" t="s">
        <v>608</v>
      </c>
      <c r="E3019" s="257">
        <v>0</v>
      </c>
      <c r="F3019" s="255"/>
      <c r="G3019" s="255"/>
    </row>
    <row r="3020" spans="1:7" x14ac:dyDescent="0.25">
      <c r="A3020" s="257" t="s">
        <v>5</v>
      </c>
      <c r="B3020" s="257">
        <v>1.7564400000000001E-2</v>
      </c>
      <c r="C3020" s="254"/>
      <c r="D3020" s="257" t="s">
        <v>2201</v>
      </c>
      <c r="E3020" s="257"/>
      <c r="F3020" s="255"/>
      <c r="G3020" s="255"/>
    </row>
    <row r="3021" spans="1:7" x14ac:dyDescent="0.25">
      <c r="A3021" s="257" t="s">
        <v>6</v>
      </c>
      <c r="B3021" s="257">
        <v>0</v>
      </c>
      <c r="C3021" s="254"/>
      <c r="D3021" s="257" t="s">
        <v>928</v>
      </c>
      <c r="E3021" s="257" t="s">
        <v>929</v>
      </c>
      <c r="F3021" s="255"/>
      <c r="G3021" s="255"/>
    </row>
    <row r="3022" spans="1:7" x14ac:dyDescent="0.25">
      <c r="A3022" s="257" t="s">
        <v>7</v>
      </c>
      <c r="B3022" s="257">
        <v>0</v>
      </c>
      <c r="C3022" s="254"/>
      <c r="D3022" s="257" t="s">
        <v>930</v>
      </c>
      <c r="E3022" s="257" t="s">
        <v>931</v>
      </c>
      <c r="F3022" s="255"/>
      <c r="G3022" s="255"/>
    </row>
    <row r="3023" spans="1:7" x14ac:dyDescent="0.25">
      <c r="A3023" s="257" t="s">
        <v>1148</v>
      </c>
      <c r="B3023" s="257">
        <v>0</v>
      </c>
      <c r="C3023" s="254"/>
      <c r="D3023" s="257" t="s">
        <v>1106</v>
      </c>
      <c r="E3023" s="257">
        <v>-5.4035196299999999E-3</v>
      </c>
      <c r="F3023" s="255"/>
      <c r="G3023" s="255"/>
    </row>
    <row r="3024" spans="1:7" x14ac:dyDescent="0.25">
      <c r="A3024" s="257" t="s">
        <v>1149</v>
      </c>
      <c r="B3024" s="257">
        <v>1.5654134199999999E-2</v>
      </c>
      <c r="C3024" s="254"/>
      <c r="D3024" s="257" t="s">
        <v>200</v>
      </c>
      <c r="E3024" s="257">
        <v>-4.2648950100000003E-3</v>
      </c>
      <c r="F3024" s="255"/>
      <c r="G3024" s="255"/>
    </row>
    <row r="3025" spans="1:7" x14ac:dyDescent="0.25">
      <c r="A3025" s="257" t="s">
        <v>1150</v>
      </c>
      <c r="B3025" s="257">
        <v>0</v>
      </c>
      <c r="C3025" s="254"/>
      <c r="D3025" s="257" t="s">
        <v>609</v>
      </c>
      <c r="E3025" s="257">
        <v>-5.7959999999999999E-3</v>
      </c>
      <c r="F3025" s="255"/>
      <c r="G3025" s="255"/>
    </row>
    <row r="3026" spans="1:7" x14ac:dyDescent="0.25">
      <c r="A3026" s="257" t="s">
        <v>1151</v>
      </c>
      <c r="B3026" s="257">
        <v>2.9018434900000001E-3</v>
      </c>
      <c r="C3026" s="254"/>
      <c r="D3026" s="257" t="s">
        <v>1108</v>
      </c>
      <c r="E3026" s="257">
        <v>-2.1943844399999999</v>
      </c>
      <c r="F3026" s="255"/>
      <c r="G3026" s="255"/>
    </row>
    <row r="3027" spans="1:7" x14ac:dyDescent="0.25">
      <c r="A3027" s="257" t="s">
        <v>1152</v>
      </c>
      <c r="B3027" s="257">
        <v>0</v>
      </c>
      <c r="C3027" s="254"/>
      <c r="D3027" s="257" t="s">
        <v>201</v>
      </c>
      <c r="E3027" s="257">
        <v>-0.22128246500000001</v>
      </c>
      <c r="F3027" s="255"/>
      <c r="G3027" s="255"/>
    </row>
    <row r="3028" spans="1:7" x14ac:dyDescent="0.25">
      <c r="A3028" s="257" t="s">
        <v>1153</v>
      </c>
      <c r="B3028" s="257">
        <v>0</v>
      </c>
      <c r="C3028" s="254"/>
      <c r="D3028" s="257" t="s">
        <v>610</v>
      </c>
      <c r="E3028" s="257">
        <v>-0.47045999999999999</v>
      </c>
      <c r="F3028" s="255"/>
      <c r="G3028" s="255"/>
    </row>
    <row r="3029" spans="1:7" x14ac:dyDescent="0.25">
      <c r="A3029" s="257" t="s">
        <v>824</v>
      </c>
      <c r="B3029" s="257"/>
      <c r="C3029" s="254"/>
      <c r="D3029" s="257" t="s">
        <v>214</v>
      </c>
      <c r="E3029" s="257">
        <v>0</v>
      </c>
      <c r="F3029" s="255"/>
      <c r="G3029" s="255"/>
    </row>
    <row r="3030" spans="1:7" x14ac:dyDescent="0.25">
      <c r="A3030" s="257" t="s">
        <v>928</v>
      </c>
      <c r="B3030" s="257" t="s">
        <v>929</v>
      </c>
      <c r="C3030" s="254"/>
      <c r="D3030" s="257" t="s">
        <v>215</v>
      </c>
      <c r="E3030" s="257">
        <v>0</v>
      </c>
      <c r="F3030" s="255"/>
      <c r="G3030" s="255"/>
    </row>
    <row r="3031" spans="1:7" x14ac:dyDescent="0.25">
      <c r="A3031" s="257" t="s">
        <v>930</v>
      </c>
      <c r="B3031" s="257" t="s">
        <v>931</v>
      </c>
      <c r="C3031" s="254"/>
      <c r="D3031" s="257" t="s">
        <v>216</v>
      </c>
      <c r="E3031" s="257">
        <v>0</v>
      </c>
      <c r="F3031" s="255"/>
      <c r="G3031" s="255"/>
    </row>
    <row r="3032" spans="1:7" x14ac:dyDescent="0.25">
      <c r="A3032" s="257" t="s">
        <v>470</v>
      </c>
      <c r="B3032" s="257">
        <v>1.17176467</v>
      </c>
      <c r="C3032" s="254"/>
      <c r="D3032" s="257" t="s">
        <v>1169</v>
      </c>
      <c r="E3032" s="257">
        <v>0</v>
      </c>
      <c r="F3032" s="255"/>
      <c r="G3032" s="255"/>
    </row>
    <row r="3033" spans="1:7" x14ac:dyDescent="0.25">
      <c r="A3033" s="257" t="s">
        <v>471</v>
      </c>
      <c r="B3033" s="257">
        <v>0</v>
      </c>
      <c r="C3033" s="254"/>
      <c r="D3033" s="257" t="s">
        <v>1109</v>
      </c>
      <c r="E3033" s="257">
        <v>-0.199904102</v>
      </c>
      <c r="F3033" s="255"/>
      <c r="G3033" s="255"/>
    </row>
    <row r="3034" spans="1:7" x14ac:dyDescent="0.25">
      <c r="A3034" s="257" t="s">
        <v>486</v>
      </c>
      <c r="B3034" s="257">
        <v>0.207354067</v>
      </c>
      <c r="C3034" s="254"/>
      <c r="D3034" s="257" t="s">
        <v>1170</v>
      </c>
      <c r="E3034" s="257">
        <v>0</v>
      </c>
      <c r="F3034" s="255"/>
      <c r="G3034" s="255"/>
    </row>
    <row r="3035" spans="1:7" x14ac:dyDescent="0.25">
      <c r="A3035" s="257" t="s">
        <v>487</v>
      </c>
      <c r="B3035" s="257">
        <v>0</v>
      </c>
      <c r="C3035" s="254"/>
      <c r="D3035" s="257" t="s">
        <v>1171</v>
      </c>
      <c r="E3035" s="257">
        <v>0</v>
      </c>
      <c r="F3035" s="255"/>
      <c r="G3035" s="255"/>
    </row>
    <row r="3036" spans="1:7" x14ac:dyDescent="0.25">
      <c r="A3036" s="257" t="s">
        <v>488</v>
      </c>
      <c r="B3036" s="257">
        <v>0</v>
      </c>
      <c r="C3036" s="254"/>
      <c r="D3036" s="257" t="s">
        <v>1172</v>
      </c>
      <c r="E3036" s="257">
        <v>0</v>
      </c>
      <c r="F3036" s="255"/>
      <c r="G3036" s="255"/>
    </row>
    <row r="3037" spans="1:7" x14ac:dyDescent="0.25">
      <c r="A3037" s="257" t="s">
        <v>489</v>
      </c>
      <c r="B3037" s="257">
        <v>0</v>
      </c>
      <c r="C3037" s="254"/>
      <c r="D3037" s="257" t="s">
        <v>1110</v>
      </c>
      <c r="E3037" s="257">
        <v>-0.23403716899999999</v>
      </c>
      <c r="F3037" s="255"/>
      <c r="G3037" s="255"/>
    </row>
    <row r="3038" spans="1:7" x14ac:dyDescent="0.25">
      <c r="A3038" s="257" t="s">
        <v>825</v>
      </c>
      <c r="B3038" s="257"/>
      <c r="C3038" s="254"/>
      <c r="D3038" s="257" t="s">
        <v>1173</v>
      </c>
      <c r="E3038" s="257">
        <v>0</v>
      </c>
      <c r="F3038" s="255"/>
      <c r="G3038" s="255"/>
    </row>
    <row r="3039" spans="1:7" x14ac:dyDescent="0.25">
      <c r="A3039" s="257" t="s">
        <v>928</v>
      </c>
      <c r="B3039" s="257" t="s">
        <v>929</v>
      </c>
      <c r="C3039" s="254"/>
      <c r="D3039" s="257" t="s">
        <v>1174</v>
      </c>
      <c r="E3039" s="257">
        <v>0</v>
      </c>
      <c r="F3039" s="255"/>
      <c r="G3039" s="255"/>
    </row>
    <row r="3040" spans="1:7" x14ac:dyDescent="0.25">
      <c r="A3040" s="257" t="s">
        <v>930</v>
      </c>
      <c r="B3040" s="257" t="s">
        <v>931</v>
      </c>
      <c r="C3040" s="254"/>
      <c r="D3040" s="257" t="s">
        <v>1182</v>
      </c>
      <c r="E3040" s="257">
        <v>-0.74075555299999996</v>
      </c>
      <c r="F3040" s="255"/>
      <c r="G3040" s="255"/>
    </row>
    <row r="3041" spans="1:7" x14ac:dyDescent="0.25">
      <c r="A3041" s="257" t="s">
        <v>111</v>
      </c>
      <c r="B3041" s="257">
        <v>0</v>
      </c>
      <c r="C3041" s="254"/>
      <c r="D3041" s="257" t="s">
        <v>1183</v>
      </c>
      <c r="E3041" s="257">
        <v>0</v>
      </c>
      <c r="F3041" s="255"/>
      <c r="G3041" s="255"/>
    </row>
    <row r="3042" spans="1:7" x14ac:dyDescent="0.25">
      <c r="A3042" s="257" t="s">
        <v>184</v>
      </c>
      <c r="B3042" s="257">
        <v>0</v>
      </c>
      <c r="C3042" s="254"/>
      <c r="D3042" s="257" t="s">
        <v>2202</v>
      </c>
      <c r="E3042" s="257"/>
      <c r="F3042" s="255"/>
      <c r="G3042" s="255"/>
    </row>
    <row r="3043" spans="1:7" x14ac:dyDescent="0.25">
      <c r="A3043" s="257" t="s">
        <v>185</v>
      </c>
      <c r="B3043" s="257">
        <v>0</v>
      </c>
      <c r="C3043" s="254"/>
      <c r="D3043" s="257" t="s">
        <v>928</v>
      </c>
      <c r="E3043" s="257" t="s">
        <v>929</v>
      </c>
      <c r="F3043" s="255"/>
      <c r="G3043" s="255"/>
    </row>
    <row r="3044" spans="1:7" x14ac:dyDescent="0.25">
      <c r="A3044" s="257" t="s">
        <v>186</v>
      </c>
      <c r="B3044" s="257">
        <v>0</v>
      </c>
      <c r="C3044" s="254"/>
      <c r="D3044" s="257" t="s">
        <v>930</v>
      </c>
      <c r="E3044" s="257" t="s">
        <v>931</v>
      </c>
      <c r="F3044" s="255"/>
      <c r="G3044" s="255"/>
    </row>
    <row r="3045" spans="1:7" x14ac:dyDescent="0.25">
      <c r="A3045" s="257" t="s">
        <v>187</v>
      </c>
      <c r="B3045" s="257">
        <v>0</v>
      </c>
      <c r="C3045" s="254"/>
      <c r="D3045" s="257" t="s">
        <v>600</v>
      </c>
      <c r="E3045" s="257">
        <v>-2.6873098599999999E-2</v>
      </c>
      <c r="F3045" s="255"/>
      <c r="G3045" s="255"/>
    </row>
    <row r="3046" spans="1:7" x14ac:dyDescent="0.25">
      <c r="A3046" s="257" t="s">
        <v>1019</v>
      </c>
      <c r="B3046" s="257">
        <v>0</v>
      </c>
      <c r="C3046" s="254"/>
      <c r="D3046" s="257" t="s">
        <v>601</v>
      </c>
      <c r="E3046" s="257">
        <v>-0.72785051700000003</v>
      </c>
      <c r="F3046" s="255"/>
      <c r="G3046" s="255"/>
    </row>
    <row r="3047" spans="1:7" x14ac:dyDescent="0.25">
      <c r="A3047" s="257" t="s">
        <v>1020</v>
      </c>
      <c r="B3047" s="257">
        <v>0</v>
      </c>
      <c r="C3047" s="254"/>
      <c r="D3047" s="257" t="s">
        <v>192</v>
      </c>
      <c r="E3047" s="257">
        <v>0</v>
      </c>
      <c r="F3047" s="255"/>
      <c r="G3047" s="255"/>
    </row>
    <row r="3048" spans="1:7" x14ac:dyDescent="0.25">
      <c r="A3048" s="257" t="s">
        <v>177</v>
      </c>
      <c r="B3048" s="257">
        <v>0</v>
      </c>
      <c r="C3048" s="254"/>
      <c r="D3048" s="257" t="s">
        <v>193</v>
      </c>
      <c r="E3048" s="257">
        <v>0</v>
      </c>
      <c r="F3048" s="255"/>
      <c r="G3048" s="255"/>
    </row>
    <row r="3049" spans="1:7" x14ac:dyDescent="0.25">
      <c r="A3049" s="257" t="s">
        <v>826</v>
      </c>
      <c r="B3049" s="257"/>
      <c r="C3049" s="254"/>
      <c r="D3049" s="257" t="s">
        <v>602</v>
      </c>
      <c r="E3049" s="257">
        <v>0</v>
      </c>
      <c r="F3049" s="255"/>
      <c r="G3049" s="255"/>
    </row>
    <row r="3050" spans="1:7" x14ac:dyDescent="0.25">
      <c r="A3050" s="257" t="s">
        <v>928</v>
      </c>
      <c r="B3050" s="257" t="s">
        <v>929</v>
      </c>
      <c r="C3050" s="254"/>
      <c r="D3050" s="257" t="s">
        <v>603</v>
      </c>
      <c r="E3050" s="257">
        <v>0</v>
      </c>
      <c r="F3050" s="255"/>
      <c r="G3050" s="255"/>
    </row>
    <row r="3051" spans="1:7" x14ac:dyDescent="0.25">
      <c r="A3051" s="257" t="s">
        <v>930</v>
      </c>
      <c r="B3051" s="257" t="s">
        <v>931</v>
      </c>
      <c r="C3051" s="254"/>
      <c r="D3051" s="257" t="s">
        <v>604</v>
      </c>
      <c r="E3051" s="257">
        <v>0</v>
      </c>
      <c r="F3051" s="255"/>
      <c r="G3051" s="255"/>
    </row>
    <row r="3052" spans="1:7" x14ac:dyDescent="0.25">
      <c r="A3052" s="257" t="s">
        <v>1154</v>
      </c>
      <c r="B3052" s="257">
        <v>0</v>
      </c>
      <c r="C3052" s="254"/>
      <c r="D3052" s="257" t="s">
        <v>605</v>
      </c>
      <c r="E3052" s="257">
        <v>0</v>
      </c>
      <c r="F3052" s="255"/>
      <c r="G3052" s="255"/>
    </row>
    <row r="3053" spans="1:7" x14ac:dyDescent="0.25">
      <c r="A3053" s="257" t="s">
        <v>1155</v>
      </c>
      <c r="B3053" s="257">
        <v>-1.5654134199999999E-2</v>
      </c>
      <c r="C3053" s="254"/>
      <c r="D3053" s="257" t="s">
        <v>194</v>
      </c>
      <c r="E3053" s="257">
        <v>0</v>
      </c>
      <c r="F3053" s="255"/>
      <c r="G3053" s="255"/>
    </row>
    <row r="3054" spans="1:7" x14ac:dyDescent="0.25">
      <c r="A3054" s="257" t="s">
        <v>1156</v>
      </c>
      <c r="B3054" s="257">
        <v>0</v>
      </c>
      <c r="C3054" s="254"/>
      <c r="D3054" s="257" t="s">
        <v>217</v>
      </c>
      <c r="E3054" s="257">
        <v>0</v>
      </c>
      <c r="F3054" s="255"/>
      <c r="G3054" s="255"/>
    </row>
    <row r="3055" spans="1:7" x14ac:dyDescent="0.25">
      <c r="A3055" s="257" t="s">
        <v>1157</v>
      </c>
      <c r="B3055" s="257">
        <v>-2.9018434900000001E-3</v>
      </c>
      <c r="C3055" s="254"/>
      <c r="D3055" s="257" t="s">
        <v>606</v>
      </c>
      <c r="E3055" s="257">
        <v>0</v>
      </c>
      <c r="F3055" s="255"/>
      <c r="G3055" s="255"/>
    </row>
    <row r="3056" spans="1:7" x14ac:dyDescent="0.25">
      <c r="A3056" s="257" t="s">
        <v>1158</v>
      </c>
      <c r="B3056" s="257">
        <v>0</v>
      </c>
      <c r="C3056" s="254"/>
      <c r="D3056" s="257" t="s">
        <v>1166</v>
      </c>
      <c r="E3056" s="257">
        <v>0</v>
      </c>
      <c r="F3056" s="255"/>
      <c r="G3056" s="255"/>
    </row>
    <row r="3057" spans="1:7" x14ac:dyDescent="0.25">
      <c r="A3057" s="257" t="s">
        <v>1159</v>
      </c>
      <c r="B3057" s="257">
        <v>0</v>
      </c>
      <c r="C3057" s="254"/>
      <c r="D3057" s="257" t="s">
        <v>1098</v>
      </c>
      <c r="E3057" s="257">
        <v>-2.4848772800000001E-3</v>
      </c>
      <c r="F3057" s="255"/>
      <c r="G3057" s="255"/>
    </row>
    <row r="3058" spans="1:7" x14ac:dyDescent="0.25">
      <c r="A3058" s="257" t="s">
        <v>1160</v>
      </c>
      <c r="B3058" s="257">
        <v>0</v>
      </c>
      <c r="C3058" s="254"/>
      <c r="D3058" s="257" t="s">
        <v>1167</v>
      </c>
      <c r="E3058" s="257">
        <v>0</v>
      </c>
      <c r="F3058" s="255"/>
      <c r="G3058" s="255"/>
    </row>
    <row r="3059" spans="1:7" x14ac:dyDescent="0.25">
      <c r="A3059" s="257" t="s">
        <v>1161</v>
      </c>
      <c r="B3059" s="257">
        <v>-3.2873681699999999E-3</v>
      </c>
      <c r="C3059" s="254"/>
      <c r="D3059" s="257" t="s">
        <v>1168</v>
      </c>
      <c r="E3059" s="257">
        <v>0</v>
      </c>
      <c r="F3059" s="255"/>
      <c r="G3059" s="255"/>
    </row>
    <row r="3060" spans="1:7" x14ac:dyDescent="0.25">
      <c r="A3060" s="257" t="s">
        <v>490</v>
      </c>
      <c r="B3060" s="257">
        <v>0</v>
      </c>
      <c r="C3060" s="254"/>
      <c r="D3060" s="257" t="s">
        <v>1181</v>
      </c>
      <c r="E3060" s="257">
        <v>-10.5814065</v>
      </c>
      <c r="F3060" s="255"/>
      <c r="G3060" s="255"/>
    </row>
    <row r="3061" spans="1:7" x14ac:dyDescent="0.25">
      <c r="A3061" s="257" t="s">
        <v>491</v>
      </c>
      <c r="B3061" s="257">
        <v>-0.47410471399999998</v>
      </c>
      <c r="C3061" s="254"/>
      <c r="D3061" s="257" t="s">
        <v>218</v>
      </c>
      <c r="E3061" s="257">
        <v>0</v>
      </c>
      <c r="F3061" s="255"/>
      <c r="G3061" s="255"/>
    </row>
    <row r="3062" spans="1:7" x14ac:dyDescent="0.25">
      <c r="A3062" s="257" t="s">
        <v>492</v>
      </c>
      <c r="B3062" s="257">
        <v>0</v>
      </c>
      <c r="C3062" s="254"/>
      <c r="D3062" s="257" t="s">
        <v>219</v>
      </c>
      <c r="E3062" s="257">
        <v>0</v>
      </c>
      <c r="F3062" s="255"/>
      <c r="G3062" s="255"/>
    </row>
    <row r="3063" spans="1:7" x14ac:dyDescent="0.25">
      <c r="A3063" s="257" t="s">
        <v>493</v>
      </c>
      <c r="B3063" s="257">
        <v>-5.4407830599999998E-2</v>
      </c>
      <c r="C3063" s="254"/>
      <c r="D3063" s="257" t="s">
        <v>220</v>
      </c>
      <c r="E3063" s="257">
        <v>0</v>
      </c>
      <c r="F3063" s="255"/>
      <c r="G3063" s="255"/>
    </row>
    <row r="3064" spans="1:7" x14ac:dyDescent="0.25">
      <c r="A3064" s="257" t="s">
        <v>494</v>
      </c>
      <c r="B3064" s="257">
        <v>0</v>
      </c>
      <c r="C3064" s="254"/>
      <c r="D3064" s="257" t="s">
        <v>198</v>
      </c>
      <c r="E3064" s="257">
        <v>0</v>
      </c>
      <c r="F3064" s="255"/>
      <c r="G3064" s="255"/>
    </row>
    <row r="3065" spans="1:7" x14ac:dyDescent="0.25">
      <c r="A3065" s="257" t="s">
        <v>495</v>
      </c>
      <c r="B3065" s="257">
        <v>0</v>
      </c>
      <c r="C3065" s="254"/>
      <c r="D3065" s="257" t="s">
        <v>607</v>
      </c>
      <c r="E3065" s="257">
        <v>0</v>
      </c>
      <c r="F3065" s="255"/>
      <c r="G3065" s="255"/>
    </row>
    <row r="3066" spans="1:7" x14ac:dyDescent="0.25">
      <c r="A3066" s="257" t="s">
        <v>496</v>
      </c>
      <c r="B3066" s="257">
        <v>0</v>
      </c>
      <c r="C3066" s="254"/>
      <c r="D3066" s="257" t="s">
        <v>608</v>
      </c>
      <c r="E3066" s="257">
        <v>0</v>
      </c>
      <c r="F3066" s="255"/>
      <c r="G3066" s="255"/>
    </row>
    <row r="3067" spans="1:7" x14ac:dyDescent="0.25">
      <c r="A3067" s="257" t="s">
        <v>497</v>
      </c>
      <c r="B3067" s="257">
        <v>-9.9561990000000003E-2</v>
      </c>
      <c r="C3067" s="254"/>
      <c r="D3067" s="257"/>
      <c r="E3067" s="257"/>
      <c r="F3067" s="255"/>
      <c r="G3067" s="255"/>
    </row>
    <row r="3068" spans="1:7" x14ac:dyDescent="0.25">
      <c r="A3068" s="257" t="s">
        <v>498</v>
      </c>
      <c r="B3068" s="257">
        <v>0</v>
      </c>
      <c r="C3068" s="254"/>
      <c r="D3068" s="257"/>
      <c r="E3068" s="257"/>
      <c r="F3068" s="255"/>
      <c r="G3068" s="255"/>
    </row>
    <row r="3069" spans="1:7" x14ac:dyDescent="0.25">
      <c r="A3069" s="257" t="s">
        <v>499</v>
      </c>
      <c r="B3069" s="257">
        <v>0</v>
      </c>
      <c r="C3069" s="254"/>
      <c r="D3069" s="257"/>
      <c r="E3069" s="257"/>
      <c r="F3069" s="255"/>
      <c r="G3069" s="255"/>
    </row>
    <row r="3070" spans="1:7" x14ac:dyDescent="0.25">
      <c r="A3070" s="257" t="s">
        <v>500</v>
      </c>
      <c r="B3070" s="257">
        <v>0</v>
      </c>
      <c r="C3070" s="254"/>
      <c r="D3070" s="257"/>
      <c r="E3070" s="257"/>
      <c r="F3070" s="255"/>
      <c r="G3070" s="255"/>
    </row>
    <row r="3071" spans="1:7" x14ac:dyDescent="0.25">
      <c r="A3071" s="257" t="s">
        <v>501</v>
      </c>
      <c r="B3071" s="257">
        <v>0</v>
      </c>
      <c r="C3071" s="254"/>
      <c r="D3071" s="257"/>
      <c r="E3071" s="257"/>
      <c r="F3071" s="255"/>
      <c r="G3071" s="255"/>
    </row>
    <row r="3072" spans="1:7" x14ac:dyDescent="0.25">
      <c r="A3072" s="257" t="s">
        <v>502</v>
      </c>
      <c r="B3072" s="257">
        <v>0</v>
      </c>
      <c r="C3072" s="254"/>
      <c r="D3072" s="257"/>
      <c r="E3072" s="257"/>
      <c r="F3072" s="255"/>
      <c r="G3072" s="255"/>
    </row>
    <row r="3073" spans="1:7" x14ac:dyDescent="0.25">
      <c r="A3073" s="257" t="s">
        <v>503</v>
      </c>
      <c r="B3073" s="257">
        <v>0</v>
      </c>
      <c r="C3073" s="254"/>
      <c r="D3073" s="257"/>
      <c r="E3073" s="257"/>
      <c r="F3073" s="255"/>
      <c r="G3073" s="255"/>
    </row>
    <row r="3074" spans="1:7" x14ac:dyDescent="0.25">
      <c r="A3074" s="257" t="s">
        <v>94</v>
      </c>
      <c r="B3074" s="257">
        <v>0</v>
      </c>
      <c r="C3074" s="254"/>
      <c r="D3074" s="257"/>
      <c r="E3074" s="257"/>
      <c r="F3074" s="255"/>
      <c r="G3074" s="255"/>
    </row>
    <row r="3075" spans="1:7" x14ac:dyDescent="0.25">
      <c r="A3075" s="257" t="s">
        <v>95</v>
      </c>
      <c r="B3075" s="257">
        <v>0</v>
      </c>
      <c r="C3075" s="254"/>
      <c r="D3075" s="257"/>
      <c r="E3075" s="257"/>
      <c r="F3075" s="255"/>
      <c r="G3075" s="255"/>
    </row>
    <row r="3076" spans="1:7" x14ac:dyDescent="0.25">
      <c r="A3076" s="257" t="s">
        <v>504</v>
      </c>
      <c r="B3076" s="257">
        <v>0</v>
      </c>
      <c r="C3076" s="254"/>
      <c r="D3076" s="257" t="s">
        <v>2203</v>
      </c>
      <c r="E3076" s="257"/>
      <c r="F3076" s="255"/>
      <c r="G3076" s="255"/>
    </row>
    <row r="3077" spans="1:7" x14ac:dyDescent="0.25">
      <c r="A3077" s="257" t="s">
        <v>505</v>
      </c>
      <c r="B3077" s="257">
        <v>0</v>
      </c>
      <c r="C3077" s="254"/>
      <c r="D3077" s="257" t="s">
        <v>928</v>
      </c>
      <c r="E3077" s="257" t="s">
        <v>929</v>
      </c>
      <c r="F3077" s="255"/>
      <c r="G3077" s="255"/>
    </row>
    <row r="3078" spans="1:7" x14ac:dyDescent="0.25">
      <c r="A3078" s="257" t="s">
        <v>506</v>
      </c>
      <c r="B3078" s="257">
        <v>-4.0729379500000003E-2</v>
      </c>
      <c r="C3078" s="254"/>
      <c r="D3078" s="257" t="s">
        <v>930</v>
      </c>
      <c r="E3078" s="257" t="s">
        <v>931</v>
      </c>
      <c r="F3078" s="255"/>
      <c r="G3078" s="255"/>
    </row>
    <row r="3079" spans="1:7" x14ac:dyDescent="0.25">
      <c r="A3079" s="257" t="s">
        <v>507</v>
      </c>
      <c r="B3079" s="257">
        <v>0</v>
      </c>
      <c r="C3079" s="254"/>
      <c r="D3079" s="257" t="s">
        <v>1106</v>
      </c>
      <c r="E3079" s="257">
        <v>-8.5334158399999999E-2</v>
      </c>
      <c r="F3079" s="255"/>
      <c r="G3079" s="255"/>
    </row>
    <row r="3080" spans="1:7" x14ac:dyDescent="0.25">
      <c r="A3080" s="257" t="s">
        <v>508</v>
      </c>
      <c r="B3080" s="257">
        <v>0</v>
      </c>
      <c r="C3080" s="254"/>
      <c r="D3080" s="257" t="s">
        <v>200</v>
      </c>
      <c r="E3080" s="257">
        <v>-6.82590592E-2</v>
      </c>
      <c r="F3080" s="255"/>
      <c r="G3080" s="255"/>
    </row>
    <row r="3081" spans="1:7" x14ac:dyDescent="0.25">
      <c r="A3081" s="257" t="s">
        <v>509</v>
      </c>
      <c r="B3081" s="257">
        <v>0</v>
      </c>
      <c r="C3081" s="254"/>
      <c r="D3081" s="257" t="s">
        <v>1137</v>
      </c>
      <c r="E3081" s="257">
        <v>-3.2254575700000003E-2</v>
      </c>
      <c r="F3081" s="255"/>
      <c r="G3081" s="255"/>
    </row>
    <row r="3082" spans="1:7" x14ac:dyDescent="0.25">
      <c r="A3082" s="257" t="s">
        <v>96</v>
      </c>
      <c r="B3082" s="257">
        <v>0</v>
      </c>
      <c r="C3082" s="254"/>
      <c r="D3082" s="257" t="s">
        <v>609</v>
      </c>
      <c r="E3082" s="257">
        <v>-7.9464000000000007E-2</v>
      </c>
      <c r="F3082" s="255"/>
      <c r="G3082" s="255"/>
    </row>
    <row r="3083" spans="1:7" x14ac:dyDescent="0.25">
      <c r="A3083" s="257" t="s">
        <v>97</v>
      </c>
      <c r="B3083" s="257">
        <v>0</v>
      </c>
      <c r="C3083" s="254"/>
      <c r="D3083" s="257" t="s">
        <v>1138</v>
      </c>
      <c r="E3083" s="257">
        <v>-1.6687440000000001E-2</v>
      </c>
      <c r="F3083" s="255"/>
      <c r="G3083" s="255"/>
    </row>
    <row r="3084" spans="1:7" x14ac:dyDescent="0.25">
      <c r="A3084" s="257" t="s">
        <v>510</v>
      </c>
      <c r="B3084" s="257">
        <v>-1.17176467</v>
      </c>
      <c r="C3084" s="254"/>
      <c r="D3084" s="257" t="s">
        <v>1108</v>
      </c>
      <c r="E3084" s="257">
        <v>-7.0757470600000003</v>
      </c>
      <c r="F3084" s="255"/>
      <c r="G3084" s="255"/>
    </row>
    <row r="3085" spans="1:7" x14ac:dyDescent="0.25">
      <c r="A3085" s="257" t="s">
        <v>511</v>
      </c>
      <c r="B3085" s="257">
        <v>0</v>
      </c>
      <c r="C3085" s="254"/>
      <c r="D3085" s="257" t="s">
        <v>201</v>
      </c>
      <c r="E3085" s="257">
        <v>-0.74498840499999996</v>
      </c>
      <c r="F3085" s="255"/>
      <c r="G3085" s="255"/>
    </row>
    <row r="3086" spans="1:7" x14ac:dyDescent="0.25">
      <c r="A3086" s="257" t="s">
        <v>512</v>
      </c>
      <c r="B3086" s="257">
        <v>-0.207354067</v>
      </c>
      <c r="C3086" s="254"/>
      <c r="D3086" s="257" t="s">
        <v>221</v>
      </c>
      <c r="E3086" s="257">
        <v>-1.64235445</v>
      </c>
      <c r="F3086" s="255"/>
      <c r="G3086" s="255"/>
    </row>
    <row r="3087" spans="1:7" x14ac:dyDescent="0.25">
      <c r="A3087" s="257" t="s">
        <v>513</v>
      </c>
      <c r="B3087" s="257">
        <v>0</v>
      </c>
      <c r="C3087" s="254"/>
      <c r="D3087" s="257" t="s">
        <v>610</v>
      </c>
      <c r="E3087" s="257">
        <v>-4.4042399999999997</v>
      </c>
      <c r="F3087" s="255"/>
      <c r="G3087" s="255"/>
    </row>
    <row r="3088" spans="1:7" x14ac:dyDescent="0.25">
      <c r="A3088" s="257" t="s">
        <v>514</v>
      </c>
      <c r="B3088" s="257">
        <v>0</v>
      </c>
      <c r="C3088" s="254"/>
      <c r="D3088" s="257" t="s">
        <v>1139</v>
      </c>
      <c r="E3088" s="257">
        <v>-0.9248904</v>
      </c>
      <c r="F3088" s="255"/>
      <c r="G3088" s="255"/>
    </row>
    <row r="3089" spans="1:7" x14ac:dyDescent="0.25">
      <c r="A3089" s="257" t="s">
        <v>515</v>
      </c>
      <c r="B3089" s="257">
        <v>0</v>
      </c>
      <c r="C3089" s="254"/>
      <c r="D3089" s="257" t="s">
        <v>222</v>
      </c>
      <c r="E3089" s="257">
        <v>0</v>
      </c>
      <c r="F3089" s="255"/>
      <c r="G3089" s="255"/>
    </row>
    <row r="3090" spans="1:7" x14ac:dyDescent="0.25">
      <c r="A3090" s="257" t="s">
        <v>62</v>
      </c>
      <c r="B3090" s="257">
        <v>-0.15818823000000001</v>
      </c>
      <c r="C3090" s="254"/>
      <c r="D3090" s="257" t="s">
        <v>223</v>
      </c>
      <c r="E3090" s="257">
        <v>0</v>
      </c>
      <c r="F3090" s="255"/>
      <c r="G3090" s="255"/>
    </row>
    <row r="3091" spans="1:7" x14ac:dyDescent="0.25">
      <c r="A3091" s="257" t="s">
        <v>63</v>
      </c>
      <c r="B3091" s="257">
        <v>0</v>
      </c>
      <c r="C3091" s="254"/>
      <c r="D3091" s="257" t="s">
        <v>224</v>
      </c>
      <c r="E3091" s="257">
        <v>0</v>
      </c>
      <c r="F3091" s="255"/>
      <c r="G3091" s="255"/>
    </row>
    <row r="3092" spans="1:7" x14ac:dyDescent="0.25">
      <c r="A3092" s="257" t="s">
        <v>64</v>
      </c>
      <c r="B3092" s="257">
        <v>0</v>
      </c>
      <c r="C3092" s="254"/>
      <c r="D3092" s="257" t="s">
        <v>1169</v>
      </c>
      <c r="E3092" s="257">
        <v>0</v>
      </c>
      <c r="F3092" s="255"/>
      <c r="G3092" s="255"/>
    </row>
    <row r="3093" spans="1:7" x14ac:dyDescent="0.25">
      <c r="A3093" s="257" t="s">
        <v>65</v>
      </c>
      <c r="B3093" s="257">
        <v>0</v>
      </c>
      <c r="C3093" s="254"/>
      <c r="D3093" s="257" t="s">
        <v>1109</v>
      </c>
      <c r="E3093" s="257">
        <v>-1.43023012</v>
      </c>
      <c r="F3093" s="255"/>
      <c r="G3093" s="255"/>
    </row>
    <row r="3094" spans="1:7" x14ac:dyDescent="0.25">
      <c r="A3094" s="257" t="s">
        <v>66</v>
      </c>
      <c r="B3094" s="257">
        <v>0</v>
      </c>
      <c r="C3094" s="254"/>
      <c r="D3094" s="257" t="s">
        <v>1170</v>
      </c>
      <c r="E3094" s="257">
        <v>0</v>
      </c>
      <c r="F3094" s="255"/>
      <c r="G3094" s="255"/>
    </row>
    <row r="3095" spans="1:7" x14ac:dyDescent="0.25">
      <c r="A3095" s="257" t="s">
        <v>67</v>
      </c>
      <c r="B3095" s="257">
        <v>0</v>
      </c>
      <c r="C3095" s="254"/>
      <c r="D3095" s="257" t="s">
        <v>1171</v>
      </c>
      <c r="E3095" s="257">
        <v>0</v>
      </c>
      <c r="F3095" s="255"/>
      <c r="G3095" s="255"/>
    </row>
    <row r="3096" spans="1:7" x14ac:dyDescent="0.25">
      <c r="A3096" s="257" t="s">
        <v>68</v>
      </c>
      <c r="B3096" s="257">
        <v>0</v>
      </c>
      <c r="C3096" s="254"/>
      <c r="D3096" s="257" t="s">
        <v>1188</v>
      </c>
      <c r="E3096" s="257">
        <v>0</v>
      </c>
      <c r="F3096" s="255"/>
      <c r="G3096" s="255"/>
    </row>
    <row r="3097" spans="1:7" x14ac:dyDescent="0.25">
      <c r="A3097" s="257" t="s">
        <v>69</v>
      </c>
      <c r="B3097" s="257">
        <v>0</v>
      </c>
      <c r="C3097" s="254"/>
      <c r="D3097" s="257" t="s">
        <v>1140</v>
      </c>
      <c r="E3097" s="257">
        <v>-0.30034832500000003</v>
      </c>
      <c r="F3097" s="255"/>
      <c r="G3097" s="255"/>
    </row>
    <row r="3098" spans="1:7" x14ac:dyDescent="0.25">
      <c r="A3098" s="257" t="s">
        <v>70</v>
      </c>
      <c r="B3098" s="257">
        <v>0</v>
      </c>
      <c r="C3098" s="254"/>
      <c r="D3098" s="257" t="s">
        <v>1189</v>
      </c>
      <c r="E3098" s="257">
        <v>0</v>
      </c>
      <c r="F3098" s="255"/>
      <c r="G3098" s="255"/>
    </row>
    <row r="3099" spans="1:7" x14ac:dyDescent="0.25">
      <c r="A3099" s="257" t="s">
        <v>71</v>
      </c>
      <c r="B3099" s="257">
        <v>0</v>
      </c>
      <c r="C3099" s="254"/>
      <c r="D3099" s="257" t="s">
        <v>1190</v>
      </c>
      <c r="E3099" s="257">
        <v>0</v>
      </c>
      <c r="F3099" s="255"/>
      <c r="G3099" s="255"/>
    </row>
    <row r="3100" spans="1:7" x14ac:dyDescent="0.25">
      <c r="A3100" s="257" t="s">
        <v>72</v>
      </c>
      <c r="B3100" s="257">
        <v>0</v>
      </c>
      <c r="C3100" s="254"/>
      <c r="D3100" s="257" t="s">
        <v>1172</v>
      </c>
      <c r="E3100" s="257">
        <v>0</v>
      </c>
      <c r="F3100" s="255"/>
      <c r="G3100" s="255"/>
    </row>
    <row r="3101" spans="1:7" x14ac:dyDescent="0.25">
      <c r="A3101" s="257" t="s">
        <v>73</v>
      </c>
      <c r="B3101" s="257">
        <v>0</v>
      </c>
      <c r="C3101" s="254"/>
      <c r="D3101" s="257" t="s">
        <v>1110</v>
      </c>
      <c r="E3101" s="257">
        <v>-3.4524294900000001</v>
      </c>
      <c r="F3101" s="255"/>
      <c r="G3101" s="255"/>
    </row>
    <row r="3102" spans="1:7" x14ac:dyDescent="0.25">
      <c r="A3102" s="257" t="s">
        <v>74</v>
      </c>
      <c r="B3102" s="257">
        <v>0</v>
      </c>
      <c r="C3102" s="254"/>
      <c r="D3102" s="257" t="s">
        <v>1173</v>
      </c>
      <c r="E3102" s="257">
        <v>0</v>
      </c>
      <c r="F3102" s="255"/>
      <c r="G3102" s="255"/>
    </row>
    <row r="3103" spans="1:7" x14ac:dyDescent="0.25">
      <c r="A3103" s="257" t="s">
        <v>75</v>
      </c>
      <c r="B3103" s="257">
        <v>0</v>
      </c>
      <c r="C3103" s="254"/>
      <c r="D3103" s="257" t="s">
        <v>1174</v>
      </c>
      <c r="E3103" s="257">
        <v>0</v>
      </c>
      <c r="F3103" s="255"/>
      <c r="G3103" s="255"/>
    </row>
    <row r="3104" spans="1:7" x14ac:dyDescent="0.25">
      <c r="A3104" s="257" t="s">
        <v>1233</v>
      </c>
      <c r="B3104" s="257">
        <v>0</v>
      </c>
      <c r="C3104" s="254"/>
      <c r="D3104" s="257" t="s">
        <v>1191</v>
      </c>
      <c r="E3104" s="257">
        <v>0</v>
      </c>
      <c r="F3104" s="255"/>
      <c r="G3104" s="255"/>
    </row>
    <row r="3105" spans="1:7" x14ac:dyDescent="0.25">
      <c r="A3105" s="257" t="s">
        <v>1162</v>
      </c>
      <c r="B3105" s="257">
        <v>-1.0844451999999999E-2</v>
      </c>
      <c r="C3105" s="254"/>
      <c r="D3105" s="257" t="s">
        <v>1141</v>
      </c>
      <c r="E3105" s="257">
        <v>-0.72501019300000002</v>
      </c>
      <c r="F3105" s="255"/>
      <c r="G3105" s="255"/>
    </row>
    <row r="3106" spans="1:7" x14ac:dyDescent="0.25">
      <c r="A3106" s="257" t="s">
        <v>1234</v>
      </c>
      <c r="B3106" s="257">
        <v>0</v>
      </c>
      <c r="C3106" s="254"/>
      <c r="D3106" s="257" t="s">
        <v>1192</v>
      </c>
      <c r="E3106" s="257">
        <v>0</v>
      </c>
      <c r="F3106" s="255"/>
      <c r="G3106" s="255"/>
    </row>
    <row r="3107" spans="1:7" x14ac:dyDescent="0.25">
      <c r="A3107" s="257" t="s">
        <v>1235</v>
      </c>
      <c r="B3107" s="257">
        <v>0</v>
      </c>
      <c r="C3107" s="254"/>
      <c r="D3107" s="257" t="s">
        <v>1193</v>
      </c>
      <c r="E3107" s="257">
        <v>0</v>
      </c>
      <c r="F3107" s="255"/>
      <c r="G3107" s="255"/>
    </row>
    <row r="3108" spans="1:7" x14ac:dyDescent="0.25">
      <c r="A3108" s="257" t="s">
        <v>1236</v>
      </c>
      <c r="B3108" s="257">
        <v>0</v>
      </c>
      <c r="C3108" s="254"/>
      <c r="D3108" s="257" t="s">
        <v>1182</v>
      </c>
      <c r="E3108" s="257">
        <v>-5.9004209000000003</v>
      </c>
      <c r="F3108" s="255"/>
      <c r="G3108" s="255"/>
    </row>
    <row r="3109" spans="1:7" x14ac:dyDescent="0.25">
      <c r="A3109" s="257" t="s">
        <v>1163</v>
      </c>
      <c r="B3109" s="257">
        <v>-3.8564337900000002E-4</v>
      </c>
      <c r="C3109" s="254"/>
      <c r="D3109" s="257" t="s">
        <v>1194</v>
      </c>
      <c r="E3109" s="257">
        <v>-1.23908839</v>
      </c>
      <c r="F3109" s="255"/>
      <c r="G3109" s="255"/>
    </row>
    <row r="3110" spans="1:7" x14ac:dyDescent="0.25">
      <c r="A3110" s="257" t="s">
        <v>1237</v>
      </c>
      <c r="B3110" s="257">
        <v>0</v>
      </c>
      <c r="C3110" s="254"/>
      <c r="D3110" s="257" t="s">
        <v>1183</v>
      </c>
      <c r="E3110" s="257">
        <v>1.9292499999999999</v>
      </c>
      <c r="F3110" s="255"/>
      <c r="G3110" s="255"/>
    </row>
    <row r="3111" spans="1:7" x14ac:dyDescent="0.25">
      <c r="A3111" s="257" t="s">
        <v>1238</v>
      </c>
      <c r="B3111" s="257">
        <v>0</v>
      </c>
      <c r="C3111" s="254"/>
      <c r="D3111" s="257" t="s">
        <v>2204</v>
      </c>
      <c r="E3111" s="257"/>
      <c r="F3111" s="255"/>
      <c r="G3111" s="255"/>
    </row>
    <row r="3112" spans="1:7" x14ac:dyDescent="0.25">
      <c r="A3112" s="257" t="s">
        <v>156</v>
      </c>
      <c r="B3112" s="257">
        <v>0</v>
      </c>
      <c r="C3112" s="254"/>
      <c r="D3112" s="257" t="s">
        <v>928</v>
      </c>
      <c r="E3112" s="257" t="s">
        <v>929</v>
      </c>
      <c r="F3112" s="255"/>
      <c r="G3112" s="255"/>
    </row>
    <row r="3113" spans="1:7" x14ac:dyDescent="0.25">
      <c r="A3113" s="257" t="s">
        <v>144</v>
      </c>
      <c r="B3113" s="257">
        <v>-5.1640247399999999E-2</v>
      </c>
      <c r="C3113" s="254"/>
      <c r="D3113" s="257" t="s">
        <v>930</v>
      </c>
      <c r="E3113" s="257" t="s">
        <v>931</v>
      </c>
      <c r="F3113" s="255"/>
      <c r="G3113" s="255"/>
    </row>
    <row r="3114" spans="1:7" x14ac:dyDescent="0.25">
      <c r="A3114" s="257" t="s">
        <v>157</v>
      </c>
      <c r="B3114" s="257">
        <v>0</v>
      </c>
      <c r="C3114" s="254"/>
      <c r="D3114" s="257" t="s">
        <v>600</v>
      </c>
      <c r="E3114" s="257">
        <v>0</v>
      </c>
      <c r="F3114" s="255"/>
      <c r="G3114" s="255"/>
    </row>
    <row r="3115" spans="1:7" x14ac:dyDescent="0.25">
      <c r="A3115" s="257" t="s">
        <v>158</v>
      </c>
      <c r="B3115" s="257">
        <v>0</v>
      </c>
      <c r="C3115" s="254"/>
      <c r="D3115" s="257" t="s">
        <v>601</v>
      </c>
      <c r="E3115" s="257">
        <v>0</v>
      </c>
      <c r="F3115" s="255"/>
      <c r="G3115" s="255"/>
    </row>
    <row r="3116" spans="1:7" x14ac:dyDescent="0.25">
      <c r="A3116" s="257" t="s">
        <v>159</v>
      </c>
      <c r="B3116" s="257">
        <v>0</v>
      </c>
      <c r="C3116" s="254"/>
      <c r="D3116" s="257" t="s">
        <v>192</v>
      </c>
      <c r="E3116" s="257">
        <v>0</v>
      </c>
      <c r="F3116" s="255"/>
      <c r="G3116" s="255"/>
    </row>
    <row r="3117" spans="1:7" x14ac:dyDescent="0.25">
      <c r="A3117" s="257" t="s">
        <v>145</v>
      </c>
      <c r="B3117" s="257">
        <v>-1.8363970400000001E-3</v>
      </c>
      <c r="C3117" s="254"/>
      <c r="D3117" s="257" t="s">
        <v>193</v>
      </c>
      <c r="E3117" s="257">
        <v>0</v>
      </c>
      <c r="F3117" s="255"/>
      <c r="G3117" s="255"/>
    </row>
    <row r="3118" spans="1:7" x14ac:dyDescent="0.25">
      <c r="A3118" s="257" t="s">
        <v>160</v>
      </c>
      <c r="B3118" s="257">
        <v>0</v>
      </c>
      <c r="C3118" s="254"/>
      <c r="D3118" s="257" t="s">
        <v>602</v>
      </c>
      <c r="E3118" s="257">
        <v>0</v>
      </c>
      <c r="F3118" s="255"/>
      <c r="G3118" s="255"/>
    </row>
    <row r="3119" spans="1:7" x14ac:dyDescent="0.25">
      <c r="A3119" s="257" t="s">
        <v>161</v>
      </c>
      <c r="B3119" s="257">
        <v>0</v>
      </c>
      <c r="C3119" s="254"/>
      <c r="D3119" s="257" t="s">
        <v>603</v>
      </c>
      <c r="E3119" s="257">
        <v>-0.53471702099999996</v>
      </c>
      <c r="F3119" s="255"/>
      <c r="G3119" s="255"/>
    </row>
    <row r="3120" spans="1:7" x14ac:dyDescent="0.25">
      <c r="A3120" s="257" t="s">
        <v>162</v>
      </c>
      <c r="B3120" s="257">
        <v>0</v>
      </c>
      <c r="C3120" s="254"/>
      <c r="D3120" s="257" t="s">
        <v>604</v>
      </c>
      <c r="E3120" s="257">
        <v>0</v>
      </c>
      <c r="F3120" s="255"/>
      <c r="G3120" s="255"/>
    </row>
    <row r="3121" spans="1:7" x14ac:dyDescent="0.25">
      <c r="A3121" s="257" t="s">
        <v>146</v>
      </c>
      <c r="B3121" s="257">
        <v>-0.76951186500000002</v>
      </c>
      <c r="C3121" s="254"/>
      <c r="D3121" s="257" t="s">
        <v>605</v>
      </c>
      <c r="E3121" s="257">
        <v>0</v>
      </c>
      <c r="F3121" s="255"/>
      <c r="G3121" s="255"/>
    </row>
    <row r="3122" spans="1:7" x14ac:dyDescent="0.25">
      <c r="A3122" s="257" t="s">
        <v>163</v>
      </c>
      <c r="B3122" s="257">
        <v>0</v>
      </c>
      <c r="C3122" s="254"/>
      <c r="D3122" s="257" t="s">
        <v>194</v>
      </c>
      <c r="E3122" s="257">
        <v>-0.22884494699999999</v>
      </c>
      <c r="F3122" s="255"/>
      <c r="G3122" s="255"/>
    </row>
    <row r="3123" spans="1:7" x14ac:dyDescent="0.25">
      <c r="A3123" s="257" t="s">
        <v>164</v>
      </c>
      <c r="B3123" s="257">
        <v>0</v>
      </c>
      <c r="C3123" s="254"/>
      <c r="D3123" s="257" t="s">
        <v>606</v>
      </c>
      <c r="E3123" s="257">
        <v>-38.361512099999999</v>
      </c>
      <c r="F3123" s="255"/>
      <c r="G3123" s="255"/>
    </row>
    <row r="3124" spans="1:7" x14ac:dyDescent="0.25">
      <c r="A3124" s="257" t="s">
        <v>165</v>
      </c>
      <c r="B3124" s="257">
        <v>0</v>
      </c>
      <c r="C3124" s="254"/>
      <c r="D3124" s="257" t="s">
        <v>1166</v>
      </c>
      <c r="E3124" s="257">
        <v>0</v>
      </c>
      <c r="F3124" s="255"/>
      <c r="G3124" s="255"/>
    </row>
    <row r="3125" spans="1:7" x14ac:dyDescent="0.25">
      <c r="A3125" s="257" t="s">
        <v>147</v>
      </c>
      <c r="B3125" s="257">
        <v>-7.3960890900000005E-4</v>
      </c>
      <c r="C3125" s="254"/>
      <c r="D3125" s="257" t="s">
        <v>1098</v>
      </c>
      <c r="E3125" s="257">
        <v>-1.13745092</v>
      </c>
      <c r="F3125" s="255"/>
      <c r="G3125" s="255"/>
    </row>
    <row r="3126" spans="1:7" x14ac:dyDescent="0.25">
      <c r="A3126" s="257" t="s">
        <v>166</v>
      </c>
      <c r="B3126" s="257">
        <v>0</v>
      </c>
      <c r="C3126" s="254"/>
      <c r="D3126" s="257" t="s">
        <v>1167</v>
      </c>
      <c r="E3126" s="257">
        <v>0</v>
      </c>
      <c r="F3126" s="255"/>
      <c r="G3126" s="255"/>
    </row>
    <row r="3127" spans="1:7" x14ac:dyDescent="0.25">
      <c r="A3127" s="257" t="s">
        <v>167</v>
      </c>
      <c r="B3127" s="257">
        <v>0</v>
      </c>
      <c r="C3127" s="254"/>
      <c r="D3127" s="257" t="s">
        <v>1168</v>
      </c>
      <c r="E3127" s="257">
        <v>0</v>
      </c>
      <c r="F3127" s="255"/>
      <c r="G3127" s="255"/>
    </row>
    <row r="3128" spans="1:7" x14ac:dyDescent="0.25">
      <c r="A3128" s="257" t="s">
        <v>168</v>
      </c>
      <c r="B3128" s="257">
        <v>0</v>
      </c>
      <c r="C3128" s="254"/>
      <c r="D3128" s="257" t="s">
        <v>1181</v>
      </c>
      <c r="E3128" s="257">
        <v>-0.474711624</v>
      </c>
      <c r="F3128" s="255"/>
      <c r="G3128" s="255"/>
    </row>
    <row r="3129" spans="1:7" x14ac:dyDescent="0.25">
      <c r="A3129" s="257" t="s">
        <v>148</v>
      </c>
      <c r="B3129" s="257">
        <v>0</v>
      </c>
      <c r="C3129" s="254"/>
      <c r="D3129" s="257" t="s">
        <v>225</v>
      </c>
      <c r="E3129" s="257">
        <v>12.3172149</v>
      </c>
      <c r="F3129" s="255"/>
      <c r="G3129" s="255"/>
    </row>
    <row r="3130" spans="1:7" x14ac:dyDescent="0.25">
      <c r="A3130" s="257" t="s">
        <v>169</v>
      </c>
      <c r="B3130" s="257">
        <v>0</v>
      </c>
      <c r="C3130" s="254"/>
      <c r="D3130" s="257" t="s">
        <v>226</v>
      </c>
      <c r="E3130" s="257">
        <v>0</v>
      </c>
      <c r="F3130" s="255"/>
      <c r="G3130" s="255"/>
    </row>
    <row r="3131" spans="1:7" x14ac:dyDescent="0.25">
      <c r="A3131" s="257" t="s">
        <v>170</v>
      </c>
      <c r="B3131" s="257">
        <v>0</v>
      </c>
      <c r="C3131" s="254"/>
      <c r="D3131" s="257" t="s">
        <v>227</v>
      </c>
      <c r="E3131" s="257">
        <v>0</v>
      </c>
      <c r="F3131" s="255"/>
      <c r="G3131" s="255"/>
    </row>
    <row r="3132" spans="1:7" x14ac:dyDescent="0.25">
      <c r="A3132" s="257" t="s">
        <v>171</v>
      </c>
      <c r="B3132" s="257">
        <v>0</v>
      </c>
      <c r="C3132" s="254"/>
      <c r="D3132" s="257" t="s">
        <v>198</v>
      </c>
      <c r="E3132" s="257">
        <v>0</v>
      </c>
      <c r="F3132" s="255"/>
      <c r="G3132" s="255"/>
    </row>
    <row r="3133" spans="1:7" x14ac:dyDescent="0.25">
      <c r="A3133" s="257" t="s">
        <v>149</v>
      </c>
      <c r="B3133" s="257">
        <v>0</v>
      </c>
      <c r="C3133" s="254"/>
      <c r="D3133" s="257" t="s">
        <v>607</v>
      </c>
      <c r="E3133" s="257">
        <v>0</v>
      </c>
      <c r="F3133" s="255"/>
      <c r="G3133" s="255"/>
    </row>
    <row r="3134" spans="1:7" x14ac:dyDescent="0.25">
      <c r="A3134" s="257" t="s">
        <v>172</v>
      </c>
      <c r="B3134" s="257">
        <v>0</v>
      </c>
      <c r="C3134" s="254"/>
      <c r="D3134" s="257" t="s">
        <v>608</v>
      </c>
      <c r="E3134" s="257">
        <v>0</v>
      </c>
      <c r="F3134" s="255"/>
      <c r="G3134" s="255"/>
    </row>
    <row r="3135" spans="1:7" x14ac:dyDescent="0.25">
      <c r="A3135" s="257" t="s">
        <v>173</v>
      </c>
      <c r="B3135" s="257">
        <v>0</v>
      </c>
      <c r="C3135" s="254"/>
      <c r="D3135" s="257" t="s">
        <v>2205</v>
      </c>
      <c r="E3135" s="257"/>
      <c r="F3135" s="255"/>
      <c r="G3135" s="255"/>
    </row>
    <row r="3136" spans="1:7" x14ac:dyDescent="0.25">
      <c r="A3136" s="257" t="s">
        <v>1164</v>
      </c>
      <c r="B3136" s="257">
        <v>-6.0431241699999997E-3</v>
      </c>
      <c r="C3136" s="254"/>
      <c r="D3136" s="257" t="s">
        <v>928</v>
      </c>
      <c r="E3136" s="257" t="s">
        <v>929</v>
      </c>
      <c r="F3136" s="255"/>
      <c r="G3136" s="255"/>
    </row>
    <row r="3137" spans="1:7" x14ac:dyDescent="0.25">
      <c r="A3137" s="257" t="s">
        <v>1165</v>
      </c>
      <c r="B3137" s="257">
        <v>-5.0305276300000002E-4</v>
      </c>
      <c r="C3137" s="254"/>
      <c r="D3137" s="257" t="s">
        <v>930</v>
      </c>
      <c r="E3137" s="257" t="s">
        <v>931</v>
      </c>
      <c r="F3137" s="255"/>
      <c r="G3137" s="255"/>
    </row>
    <row r="3138" spans="1:7" x14ac:dyDescent="0.25">
      <c r="A3138" s="257" t="s">
        <v>939</v>
      </c>
      <c r="B3138" s="257">
        <v>0</v>
      </c>
      <c r="C3138" s="254"/>
      <c r="D3138" s="257" t="s">
        <v>1106</v>
      </c>
      <c r="E3138" s="257">
        <v>-2.6023399</v>
      </c>
      <c r="F3138" s="255"/>
      <c r="G3138" s="255"/>
    </row>
    <row r="3139" spans="1:7" x14ac:dyDescent="0.25">
      <c r="A3139" s="257" t="s">
        <v>1239</v>
      </c>
      <c r="B3139" s="257">
        <v>0</v>
      </c>
      <c r="C3139" s="254"/>
      <c r="D3139" s="257" t="s">
        <v>200</v>
      </c>
      <c r="E3139" s="257">
        <v>-1.96649301</v>
      </c>
      <c r="F3139" s="255"/>
      <c r="G3139" s="255"/>
    </row>
    <row r="3140" spans="1:7" x14ac:dyDescent="0.25">
      <c r="A3140" s="257" t="s">
        <v>1240</v>
      </c>
      <c r="B3140" s="257">
        <v>-1.21377851</v>
      </c>
      <c r="C3140" s="254"/>
      <c r="D3140" s="257" t="s">
        <v>609</v>
      </c>
      <c r="E3140" s="257">
        <v>-3.3673970400000002</v>
      </c>
      <c r="F3140" s="255"/>
      <c r="G3140" s="255"/>
    </row>
    <row r="3141" spans="1:7" x14ac:dyDescent="0.25">
      <c r="A3141" s="257" t="s">
        <v>1241</v>
      </c>
      <c r="B3141" s="257">
        <v>0</v>
      </c>
      <c r="C3141" s="254"/>
      <c r="D3141" s="257" t="s">
        <v>1108</v>
      </c>
      <c r="E3141" s="257">
        <v>-43.906335599999998</v>
      </c>
      <c r="F3141" s="255"/>
      <c r="G3141" s="255"/>
    </row>
    <row r="3142" spans="1:7" x14ac:dyDescent="0.25">
      <c r="A3142" s="257" t="s">
        <v>1242</v>
      </c>
      <c r="B3142" s="257">
        <v>-5.7798976499999997</v>
      </c>
      <c r="C3142" s="254"/>
      <c r="D3142" s="257" t="s">
        <v>201</v>
      </c>
      <c r="E3142" s="257">
        <v>-7.9586570500000002</v>
      </c>
      <c r="F3142" s="255"/>
      <c r="G3142" s="255"/>
    </row>
    <row r="3143" spans="1:7" x14ac:dyDescent="0.25">
      <c r="A3143" s="257" t="s">
        <v>1243</v>
      </c>
      <c r="B3143" s="257">
        <v>-0.249121804</v>
      </c>
      <c r="C3143" s="254"/>
      <c r="D3143" s="257" t="s">
        <v>610</v>
      </c>
      <c r="E3143" s="257">
        <v>-15.820632</v>
      </c>
      <c r="F3143" s="255"/>
      <c r="G3143" s="255"/>
    </row>
    <row r="3144" spans="1:7" x14ac:dyDescent="0.25">
      <c r="A3144" s="257" t="s">
        <v>1244</v>
      </c>
      <c r="B3144" s="257">
        <v>-0.112014818</v>
      </c>
      <c r="C3144" s="254"/>
      <c r="D3144" s="257" t="s">
        <v>228</v>
      </c>
      <c r="E3144" s="257">
        <v>-12.3172149</v>
      </c>
      <c r="F3144" s="255"/>
      <c r="G3144" s="255"/>
    </row>
    <row r="3145" spans="1:7" x14ac:dyDescent="0.25">
      <c r="A3145" s="257" t="s">
        <v>1245</v>
      </c>
      <c r="B3145" s="257">
        <v>0</v>
      </c>
      <c r="C3145" s="254"/>
      <c r="D3145" s="257" t="s">
        <v>229</v>
      </c>
      <c r="E3145" s="257">
        <v>0</v>
      </c>
      <c r="F3145" s="255"/>
      <c r="G3145" s="255"/>
    </row>
    <row r="3146" spans="1:7" x14ac:dyDescent="0.25">
      <c r="A3146" s="257" t="s">
        <v>1246</v>
      </c>
      <c r="B3146" s="257">
        <v>0</v>
      </c>
      <c r="C3146" s="254"/>
      <c r="D3146" s="257" t="s">
        <v>230</v>
      </c>
      <c r="E3146" s="257">
        <v>0</v>
      </c>
      <c r="F3146" s="255"/>
      <c r="G3146" s="255"/>
    </row>
    <row r="3147" spans="1:7" x14ac:dyDescent="0.25">
      <c r="A3147" s="257" t="s">
        <v>1247</v>
      </c>
      <c r="B3147" s="257">
        <v>0</v>
      </c>
      <c r="C3147" s="254"/>
      <c r="D3147" s="257" t="s">
        <v>1169</v>
      </c>
      <c r="E3147" s="257">
        <v>0</v>
      </c>
      <c r="F3147" s="255"/>
      <c r="G3147" s="255"/>
    </row>
    <row r="3148" spans="1:7" x14ac:dyDescent="0.25">
      <c r="A3148" s="257" t="s">
        <v>44</v>
      </c>
      <c r="B3148" s="257">
        <v>0</v>
      </c>
      <c r="C3148" s="254"/>
      <c r="D3148" s="257" t="s">
        <v>1109</v>
      </c>
      <c r="E3148" s="257">
        <v>-13.547542999999999</v>
      </c>
      <c r="F3148" s="255"/>
      <c r="G3148" s="255"/>
    </row>
    <row r="3149" spans="1:7" x14ac:dyDescent="0.25">
      <c r="A3149" s="257" t="s">
        <v>45</v>
      </c>
      <c r="B3149" s="257">
        <v>2.40323905E-2</v>
      </c>
      <c r="C3149" s="254"/>
      <c r="D3149" s="257" t="s">
        <v>1170</v>
      </c>
      <c r="E3149" s="257">
        <v>0</v>
      </c>
      <c r="F3149" s="255"/>
      <c r="G3149" s="255"/>
    </row>
    <row r="3150" spans="1:7" x14ac:dyDescent="0.25">
      <c r="A3150" s="257" t="s">
        <v>46</v>
      </c>
      <c r="B3150" s="257">
        <v>0</v>
      </c>
      <c r="C3150" s="254"/>
      <c r="D3150" s="257" t="s">
        <v>1171</v>
      </c>
      <c r="E3150" s="257">
        <v>0</v>
      </c>
      <c r="F3150" s="255"/>
      <c r="G3150" s="255"/>
    </row>
    <row r="3151" spans="1:7" x14ac:dyDescent="0.25">
      <c r="A3151" s="257" t="s">
        <v>47</v>
      </c>
      <c r="B3151" s="257">
        <v>5.0956811799999996E-3</v>
      </c>
      <c r="C3151" s="254"/>
      <c r="D3151" s="257" t="s">
        <v>1172</v>
      </c>
      <c r="E3151" s="257">
        <v>0</v>
      </c>
      <c r="F3151" s="255"/>
      <c r="G3151" s="255"/>
    </row>
    <row r="3152" spans="1:7" x14ac:dyDescent="0.25">
      <c r="A3152" s="257" t="s">
        <v>48</v>
      </c>
      <c r="B3152" s="257">
        <v>0</v>
      </c>
      <c r="C3152" s="254"/>
      <c r="D3152" s="257" t="s">
        <v>1110</v>
      </c>
      <c r="E3152" s="257">
        <v>-9.3284604499999997</v>
      </c>
      <c r="F3152" s="255"/>
      <c r="G3152" s="255"/>
    </row>
    <row r="3153" spans="1:7" x14ac:dyDescent="0.25">
      <c r="A3153" s="257" t="s">
        <v>49</v>
      </c>
      <c r="B3153" s="257">
        <v>0</v>
      </c>
      <c r="C3153" s="254"/>
      <c r="D3153" s="257" t="s">
        <v>1173</v>
      </c>
      <c r="E3153" s="257">
        <v>0</v>
      </c>
      <c r="F3153" s="255"/>
      <c r="G3153" s="255"/>
    </row>
    <row r="3154" spans="1:7" x14ac:dyDescent="0.25">
      <c r="A3154" s="257" t="s">
        <v>516</v>
      </c>
      <c r="B3154" s="257">
        <v>0</v>
      </c>
      <c r="C3154" s="254"/>
      <c r="D3154" s="257" t="s">
        <v>1174</v>
      </c>
      <c r="E3154" s="257">
        <v>0</v>
      </c>
      <c r="F3154" s="255"/>
      <c r="G3154" s="255"/>
    </row>
    <row r="3155" spans="1:7" x14ac:dyDescent="0.25">
      <c r="A3155" s="257" t="s">
        <v>517</v>
      </c>
      <c r="B3155" s="257">
        <v>0.72785051700000003</v>
      </c>
      <c r="C3155" s="254"/>
      <c r="D3155" s="257" t="s">
        <v>1182</v>
      </c>
      <c r="E3155" s="257">
        <v>-1.3596633</v>
      </c>
      <c r="F3155" s="255"/>
      <c r="G3155" s="255"/>
    </row>
    <row r="3156" spans="1:7" x14ac:dyDescent="0.25">
      <c r="A3156" s="257" t="s">
        <v>518</v>
      </c>
      <c r="B3156" s="257">
        <v>0</v>
      </c>
      <c r="C3156" s="254"/>
      <c r="D3156" s="257" t="s">
        <v>1183</v>
      </c>
      <c r="E3156" s="257">
        <v>0</v>
      </c>
      <c r="F3156" s="255"/>
      <c r="G3156" s="255"/>
    </row>
    <row r="3157" spans="1:7" x14ac:dyDescent="0.25">
      <c r="A3157" s="257" t="s">
        <v>519</v>
      </c>
      <c r="B3157" s="257">
        <v>9.5540976E-2</v>
      </c>
      <c r="C3157" s="254"/>
      <c r="D3157" s="257" t="s">
        <v>2206</v>
      </c>
      <c r="E3157" s="257"/>
      <c r="F3157" s="255"/>
      <c r="G3157" s="255"/>
    </row>
    <row r="3158" spans="1:7" x14ac:dyDescent="0.25">
      <c r="A3158" s="257" t="s">
        <v>520</v>
      </c>
      <c r="B3158" s="257">
        <v>0</v>
      </c>
      <c r="C3158" s="254"/>
      <c r="D3158" s="257" t="s">
        <v>928</v>
      </c>
      <c r="E3158" s="257" t="s">
        <v>929</v>
      </c>
      <c r="F3158" s="255"/>
      <c r="G3158" s="255"/>
    </row>
    <row r="3159" spans="1:7" x14ac:dyDescent="0.25">
      <c r="A3159" s="257" t="s">
        <v>521</v>
      </c>
      <c r="B3159" s="257">
        <v>0</v>
      </c>
      <c r="C3159" s="254"/>
      <c r="D3159" s="257" t="s">
        <v>930</v>
      </c>
      <c r="E3159" s="257" t="s">
        <v>931</v>
      </c>
      <c r="F3159" s="255"/>
      <c r="G3159" s="255"/>
    </row>
    <row r="3160" spans="1:7" x14ac:dyDescent="0.25">
      <c r="A3160" s="257" t="s">
        <v>50</v>
      </c>
      <c r="B3160" s="257">
        <v>0</v>
      </c>
      <c r="C3160" s="254"/>
      <c r="D3160" s="257" t="s">
        <v>600</v>
      </c>
      <c r="E3160" s="257">
        <v>0</v>
      </c>
      <c r="F3160" s="255"/>
      <c r="G3160" s="255"/>
    </row>
    <row r="3161" spans="1:7" x14ac:dyDescent="0.25">
      <c r="A3161" s="257" t="s">
        <v>51</v>
      </c>
      <c r="B3161" s="257">
        <v>0</v>
      </c>
      <c r="C3161" s="254"/>
      <c r="D3161" s="257" t="s">
        <v>601</v>
      </c>
      <c r="E3161" s="257">
        <v>0</v>
      </c>
      <c r="F3161" s="255"/>
      <c r="G3161" s="255"/>
    </row>
    <row r="3162" spans="1:7" x14ac:dyDescent="0.25">
      <c r="A3162" s="257" t="s">
        <v>52</v>
      </c>
      <c r="B3162" s="257">
        <v>0</v>
      </c>
      <c r="C3162" s="254"/>
      <c r="D3162" s="257" t="s">
        <v>192</v>
      </c>
      <c r="E3162" s="257">
        <v>0</v>
      </c>
      <c r="F3162" s="255"/>
      <c r="G3162" s="255"/>
    </row>
    <row r="3163" spans="1:7" x14ac:dyDescent="0.25">
      <c r="A3163" s="257" t="s">
        <v>53</v>
      </c>
      <c r="B3163" s="257">
        <v>0</v>
      </c>
      <c r="C3163" s="254"/>
      <c r="D3163" s="257" t="s">
        <v>193</v>
      </c>
      <c r="E3163" s="257">
        <v>0</v>
      </c>
      <c r="F3163" s="255"/>
      <c r="G3163" s="255"/>
    </row>
    <row r="3164" spans="1:7" x14ac:dyDescent="0.25">
      <c r="A3164" s="257" t="s">
        <v>54</v>
      </c>
      <c r="B3164" s="257">
        <v>0</v>
      </c>
      <c r="C3164" s="254"/>
      <c r="D3164" s="257" t="s">
        <v>602</v>
      </c>
      <c r="E3164" s="257">
        <v>0</v>
      </c>
      <c r="F3164" s="255"/>
      <c r="G3164" s="255"/>
    </row>
    <row r="3165" spans="1:7" x14ac:dyDescent="0.25">
      <c r="A3165" s="257" t="s">
        <v>55</v>
      </c>
      <c r="B3165" s="257">
        <v>0</v>
      </c>
      <c r="C3165" s="254"/>
      <c r="D3165" s="257" t="s">
        <v>603</v>
      </c>
      <c r="E3165" s="257">
        <v>0</v>
      </c>
      <c r="F3165" s="255"/>
      <c r="G3165" s="255"/>
    </row>
    <row r="3166" spans="1:7" x14ac:dyDescent="0.25">
      <c r="A3166" s="257" t="s">
        <v>56</v>
      </c>
      <c r="B3166" s="257">
        <v>0</v>
      </c>
      <c r="C3166" s="254"/>
      <c r="D3166" s="257" t="s">
        <v>604</v>
      </c>
      <c r="E3166" s="257">
        <v>0</v>
      </c>
      <c r="F3166" s="255"/>
      <c r="G3166" s="255"/>
    </row>
    <row r="3167" spans="1:7" x14ac:dyDescent="0.25">
      <c r="A3167" s="257" t="s">
        <v>57</v>
      </c>
      <c r="B3167" s="257">
        <v>0</v>
      </c>
      <c r="C3167" s="254"/>
      <c r="D3167" s="257" t="s">
        <v>605</v>
      </c>
      <c r="E3167" s="257">
        <v>0</v>
      </c>
      <c r="F3167" s="255"/>
      <c r="G3167" s="255"/>
    </row>
    <row r="3168" spans="1:7" x14ac:dyDescent="0.25">
      <c r="A3168" s="257" t="s">
        <v>58</v>
      </c>
      <c r="B3168" s="257">
        <v>0</v>
      </c>
      <c r="C3168" s="254"/>
      <c r="D3168" s="257" t="s">
        <v>194</v>
      </c>
      <c r="E3168" s="257">
        <v>0</v>
      </c>
      <c r="F3168" s="255"/>
      <c r="G3168" s="255"/>
    </row>
    <row r="3169" spans="1:7" x14ac:dyDescent="0.25">
      <c r="A3169" s="257" t="s">
        <v>59</v>
      </c>
      <c r="B3169" s="257">
        <v>0</v>
      </c>
      <c r="C3169" s="254"/>
      <c r="D3169" s="257" t="s">
        <v>217</v>
      </c>
      <c r="E3169" s="257">
        <v>0</v>
      </c>
      <c r="F3169" s="255"/>
      <c r="G3169" s="255"/>
    </row>
    <row r="3170" spans="1:7" x14ac:dyDescent="0.25">
      <c r="A3170" s="257" t="s">
        <v>60</v>
      </c>
      <c r="B3170" s="257">
        <v>0</v>
      </c>
      <c r="C3170" s="254"/>
      <c r="D3170" s="257" t="s">
        <v>606</v>
      </c>
      <c r="E3170" s="257">
        <v>-48.209353800000002</v>
      </c>
      <c r="F3170" s="255"/>
      <c r="G3170" s="255"/>
    </row>
    <row r="3171" spans="1:7" x14ac:dyDescent="0.25">
      <c r="A3171" s="257" t="s">
        <v>61</v>
      </c>
      <c r="B3171" s="257">
        <v>0</v>
      </c>
      <c r="C3171" s="254"/>
      <c r="D3171" s="257" t="s">
        <v>1166</v>
      </c>
      <c r="E3171" s="257">
        <v>0</v>
      </c>
      <c r="F3171" s="255"/>
      <c r="G3171" s="255"/>
    </row>
    <row r="3172" spans="1:7" x14ac:dyDescent="0.25">
      <c r="A3172" s="257" t="s">
        <v>522</v>
      </c>
      <c r="B3172" s="257">
        <v>0</v>
      </c>
      <c r="C3172" s="254"/>
      <c r="D3172" s="257" t="s">
        <v>1098</v>
      </c>
      <c r="E3172" s="257">
        <v>-6.8447094E-2</v>
      </c>
      <c r="F3172" s="255"/>
      <c r="G3172" s="255"/>
    </row>
    <row r="3173" spans="1:7" x14ac:dyDescent="0.25">
      <c r="A3173" s="257" t="s">
        <v>523</v>
      </c>
      <c r="B3173" s="257">
        <v>0</v>
      </c>
      <c r="C3173" s="254"/>
      <c r="D3173" s="257" t="s">
        <v>1167</v>
      </c>
      <c r="E3173" s="257">
        <v>0</v>
      </c>
      <c r="F3173" s="255"/>
      <c r="G3173" s="255"/>
    </row>
    <row r="3174" spans="1:7" x14ac:dyDescent="0.25">
      <c r="A3174" s="257" t="s">
        <v>524</v>
      </c>
      <c r="B3174" s="257">
        <v>0</v>
      </c>
      <c r="C3174" s="254"/>
      <c r="D3174" s="257" t="s">
        <v>1168</v>
      </c>
      <c r="E3174" s="257">
        <v>0</v>
      </c>
      <c r="F3174" s="255"/>
      <c r="G3174" s="255"/>
    </row>
    <row r="3175" spans="1:7" x14ac:dyDescent="0.25">
      <c r="A3175" s="257" t="s">
        <v>525</v>
      </c>
      <c r="B3175" s="257">
        <v>0</v>
      </c>
      <c r="C3175" s="254"/>
      <c r="D3175" s="257" t="s">
        <v>951</v>
      </c>
      <c r="E3175" s="257">
        <v>-6.84536042E-3</v>
      </c>
      <c r="F3175" s="255"/>
      <c r="G3175" s="255"/>
    </row>
    <row r="3176" spans="1:7" x14ac:dyDescent="0.25">
      <c r="A3176" s="257" t="s">
        <v>526</v>
      </c>
      <c r="B3176" s="257">
        <v>0</v>
      </c>
      <c r="C3176" s="254"/>
      <c r="D3176" s="257" t="s">
        <v>952</v>
      </c>
      <c r="E3176" s="257">
        <v>-3.8423871099999999E-4</v>
      </c>
      <c r="F3176" s="255"/>
      <c r="G3176" s="255"/>
    </row>
    <row r="3177" spans="1:7" x14ac:dyDescent="0.25">
      <c r="A3177" s="257" t="s">
        <v>527</v>
      </c>
      <c r="B3177" s="257">
        <v>0</v>
      </c>
      <c r="C3177" s="254"/>
      <c r="D3177" s="257" t="s">
        <v>953</v>
      </c>
      <c r="E3177" s="257">
        <v>-1.2823199999999999</v>
      </c>
      <c r="F3177" s="255"/>
      <c r="G3177" s="255"/>
    </row>
    <row r="3178" spans="1:7" x14ac:dyDescent="0.25">
      <c r="A3178" s="257" t="s">
        <v>98</v>
      </c>
      <c r="B3178" s="257">
        <v>0</v>
      </c>
      <c r="C3178" s="254"/>
      <c r="D3178" s="257" t="s">
        <v>1181</v>
      </c>
      <c r="E3178" s="257">
        <v>0</v>
      </c>
      <c r="F3178" s="255"/>
      <c r="G3178" s="255"/>
    </row>
    <row r="3179" spans="1:7" x14ac:dyDescent="0.25">
      <c r="A3179" s="257" t="s">
        <v>99</v>
      </c>
      <c r="B3179" s="257">
        <v>0</v>
      </c>
      <c r="C3179" s="254"/>
      <c r="D3179" s="257" t="s">
        <v>1195</v>
      </c>
      <c r="E3179" s="257">
        <v>0</v>
      </c>
      <c r="F3179" s="255"/>
      <c r="G3179" s="255"/>
    </row>
    <row r="3180" spans="1:7" x14ac:dyDescent="0.25">
      <c r="A3180" s="257" t="s">
        <v>100</v>
      </c>
      <c r="B3180" s="257">
        <v>5.2905677800000002E-2</v>
      </c>
      <c r="C3180" s="254"/>
      <c r="D3180" s="257" t="s">
        <v>1196</v>
      </c>
      <c r="E3180" s="257">
        <v>0</v>
      </c>
      <c r="F3180" s="255"/>
      <c r="G3180" s="255"/>
    </row>
    <row r="3181" spans="1:7" x14ac:dyDescent="0.25">
      <c r="A3181" s="257" t="s">
        <v>101</v>
      </c>
      <c r="B3181" s="257">
        <v>0</v>
      </c>
      <c r="C3181" s="254"/>
      <c r="D3181" s="257" t="s">
        <v>231</v>
      </c>
      <c r="E3181" s="257">
        <v>24.8811754</v>
      </c>
      <c r="F3181" s="255"/>
      <c r="G3181" s="255"/>
    </row>
    <row r="3182" spans="1:7" x14ac:dyDescent="0.25">
      <c r="A3182" s="257" t="s">
        <v>102</v>
      </c>
      <c r="B3182" s="257">
        <v>0</v>
      </c>
      <c r="C3182" s="254"/>
      <c r="D3182" s="257" t="s">
        <v>232</v>
      </c>
      <c r="E3182" s="257">
        <v>0</v>
      </c>
      <c r="F3182" s="255"/>
      <c r="G3182" s="255"/>
    </row>
    <row r="3183" spans="1:7" x14ac:dyDescent="0.25">
      <c r="A3183" s="257" t="s">
        <v>103</v>
      </c>
      <c r="B3183" s="257">
        <v>0</v>
      </c>
      <c r="C3183" s="254"/>
      <c r="D3183" s="257" t="s">
        <v>233</v>
      </c>
      <c r="E3183" s="257">
        <v>0</v>
      </c>
      <c r="F3183" s="255"/>
      <c r="G3183" s="255"/>
    </row>
    <row r="3184" spans="1:7" x14ac:dyDescent="0.25">
      <c r="A3184" s="257" t="s">
        <v>104</v>
      </c>
      <c r="B3184" s="257">
        <v>0</v>
      </c>
      <c r="C3184" s="254"/>
      <c r="D3184" s="257" t="s">
        <v>198</v>
      </c>
      <c r="E3184" s="257">
        <v>0</v>
      </c>
      <c r="F3184" s="255"/>
      <c r="G3184" s="255"/>
    </row>
    <row r="3185" spans="1:7" x14ac:dyDescent="0.25">
      <c r="A3185" s="257" t="s">
        <v>105</v>
      </c>
      <c r="B3185" s="257">
        <v>0</v>
      </c>
      <c r="C3185" s="254"/>
      <c r="D3185" s="257" t="s">
        <v>607</v>
      </c>
      <c r="E3185" s="257">
        <v>0</v>
      </c>
      <c r="F3185" s="255"/>
      <c r="G3185" s="255"/>
    </row>
    <row r="3186" spans="1:7" x14ac:dyDescent="0.25">
      <c r="A3186" s="257" t="s">
        <v>106</v>
      </c>
      <c r="B3186" s="257">
        <v>0</v>
      </c>
      <c r="C3186" s="254"/>
      <c r="D3186" s="257" t="s">
        <v>608</v>
      </c>
      <c r="E3186" s="257">
        <v>0</v>
      </c>
      <c r="F3186" s="255"/>
      <c r="G3186" s="255"/>
    </row>
    <row r="3187" spans="1:7" x14ac:dyDescent="0.25">
      <c r="A3187" s="257" t="s">
        <v>107</v>
      </c>
      <c r="B3187" s="257">
        <v>0</v>
      </c>
      <c r="C3187" s="254"/>
      <c r="D3187" s="257" t="s">
        <v>954</v>
      </c>
      <c r="E3187" s="257">
        <v>0</v>
      </c>
      <c r="F3187" s="255"/>
      <c r="G3187" s="255"/>
    </row>
    <row r="3188" spans="1:7" x14ac:dyDescent="0.25">
      <c r="A3188" s="257" t="s">
        <v>108</v>
      </c>
      <c r="B3188" s="257">
        <v>0</v>
      </c>
      <c r="C3188" s="254"/>
      <c r="D3188" s="257" t="s">
        <v>176</v>
      </c>
      <c r="E3188" s="257">
        <v>0</v>
      </c>
      <c r="F3188" s="255"/>
      <c r="G3188" s="255"/>
    </row>
    <row r="3189" spans="1:7" x14ac:dyDescent="0.25">
      <c r="A3189" s="257" t="s">
        <v>109</v>
      </c>
      <c r="B3189" s="257">
        <v>0</v>
      </c>
      <c r="C3189" s="254"/>
      <c r="D3189" s="257" t="s">
        <v>177</v>
      </c>
      <c r="E3189" s="257">
        <v>1.2895496</v>
      </c>
      <c r="F3189" s="255"/>
      <c r="G3189" s="255"/>
    </row>
    <row r="3190" spans="1:7" x14ac:dyDescent="0.25">
      <c r="A3190" s="257" t="s">
        <v>528</v>
      </c>
      <c r="B3190" s="257">
        <v>0</v>
      </c>
      <c r="C3190" s="254"/>
      <c r="D3190" s="257" t="s">
        <v>1205</v>
      </c>
      <c r="E3190" s="257">
        <v>0</v>
      </c>
      <c r="F3190" s="255"/>
      <c r="G3190" s="255"/>
    </row>
    <row r="3191" spans="1:7" x14ac:dyDescent="0.25">
      <c r="A3191" s="257" t="s">
        <v>529</v>
      </c>
      <c r="B3191" s="257">
        <v>0</v>
      </c>
      <c r="C3191" s="254"/>
      <c r="D3191" s="257" t="s">
        <v>1206</v>
      </c>
      <c r="E3191" s="257">
        <v>0</v>
      </c>
      <c r="F3191" s="255"/>
      <c r="G3191" s="255"/>
    </row>
    <row r="3192" spans="1:7" x14ac:dyDescent="0.25">
      <c r="A3192" s="257" t="s">
        <v>530</v>
      </c>
      <c r="B3192" s="257">
        <v>0</v>
      </c>
      <c r="C3192" s="254"/>
      <c r="D3192" s="257" t="s">
        <v>1207</v>
      </c>
      <c r="E3192" s="257">
        <v>0</v>
      </c>
      <c r="F3192" s="255"/>
      <c r="G3192" s="255"/>
    </row>
    <row r="3193" spans="1:7" x14ac:dyDescent="0.25">
      <c r="A3193" s="257" t="s">
        <v>531</v>
      </c>
      <c r="B3193" s="257">
        <v>0</v>
      </c>
      <c r="C3193" s="254"/>
      <c r="D3193" s="257"/>
      <c r="E3193" s="257"/>
      <c r="F3193" s="255"/>
      <c r="G3193" s="255"/>
    </row>
    <row r="3194" spans="1:7" x14ac:dyDescent="0.25">
      <c r="A3194" s="257" t="s">
        <v>532</v>
      </c>
      <c r="B3194" s="257">
        <v>0</v>
      </c>
      <c r="C3194" s="254"/>
      <c r="D3194" s="257"/>
      <c r="E3194" s="257"/>
      <c r="F3194" s="255"/>
      <c r="G3194" s="255"/>
    </row>
    <row r="3195" spans="1:7" x14ac:dyDescent="0.25">
      <c r="A3195" s="257" t="s">
        <v>533</v>
      </c>
      <c r="B3195" s="257">
        <v>0</v>
      </c>
      <c r="C3195" s="254"/>
      <c r="D3195" s="257"/>
      <c r="E3195" s="257"/>
      <c r="F3195" s="255"/>
      <c r="G3195" s="255"/>
    </row>
    <row r="3196" spans="1:7" x14ac:dyDescent="0.25">
      <c r="A3196" s="257" t="s">
        <v>76</v>
      </c>
      <c r="B3196" s="257">
        <v>1.58235813</v>
      </c>
      <c r="C3196" s="254"/>
      <c r="D3196" s="257" t="s">
        <v>2207</v>
      </c>
      <c r="E3196" s="257"/>
      <c r="F3196" s="255"/>
      <c r="G3196" s="255"/>
    </row>
    <row r="3197" spans="1:7" x14ac:dyDescent="0.25">
      <c r="A3197" s="257" t="s">
        <v>77</v>
      </c>
      <c r="B3197" s="257">
        <v>0</v>
      </c>
      <c r="C3197" s="254"/>
      <c r="D3197" s="257" t="s">
        <v>928</v>
      </c>
      <c r="E3197" s="257" t="s">
        <v>929</v>
      </c>
      <c r="F3197" s="255"/>
      <c r="G3197" s="255"/>
    </row>
    <row r="3198" spans="1:7" x14ac:dyDescent="0.25">
      <c r="A3198" s="257" t="s">
        <v>78</v>
      </c>
      <c r="B3198" s="257">
        <v>0.31849728399999999</v>
      </c>
      <c r="C3198" s="254"/>
      <c r="D3198" s="257" t="s">
        <v>930</v>
      </c>
      <c r="E3198" s="257" t="s">
        <v>931</v>
      </c>
      <c r="F3198" s="255"/>
      <c r="G3198" s="255"/>
    </row>
    <row r="3199" spans="1:7" x14ac:dyDescent="0.25">
      <c r="A3199" s="257" t="s">
        <v>79</v>
      </c>
      <c r="B3199" s="257">
        <v>0</v>
      </c>
      <c r="C3199" s="254"/>
      <c r="D3199" s="257" t="s">
        <v>1106</v>
      </c>
      <c r="E3199" s="257">
        <v>-22.978940699999999</v>
      </c>
      <c r="F3199" s="255"/>
      <c r="G3199" s="255"/>
    </row>
    <row r="3200" spans="1:7" x14ac:dyDescent="0.25">
      <c r="A3200" s="257" t="s">
        <v>80</v>
      </c>
      <c r="B3200" s="257">
        <v>0</v>
      </c>
      <c r="C3200" s="254"/>
      <c r="D3200" s="257" t="s">
        <v>200</v>
      </c>
      <c r="E3200" s="257">
        <v>-17.482316999999998</v>
      </c>
      <c r="F3200" s="255"/>
      <c r="G3200" s="255"/>
    </row>
    <row r="3201" spans="1:7" x14ac:dyDescent="0.25">
      <c r="A3201" s="257" t="s">
        <v>81</v>
      </c>
      <c r="B3201" s="257">
        <v>0</v>
      </c>
      <c r="C3201" s="254"/>
      <c r="D3201" s="257" t="s">
        <v>1137</v>
      </c>
      <c r="E3201" s="257">
        <v>-8.4968640999999998</v>
      </c>
      <c r="F3201" s="255"/>
      <c r="G3201" s="255"/>
    </row>
    <row r="3202" spans="1:7" x14ac:dyDescent="0.25">
      <c r="A3202" s="257" t="s">
        <v>82</v>
      </c>
      <c r="B3202" s="257">
        <v>0</v>
      </c>
      <c r="C3202" s="254"/>
      <c r="D3202" s="257" t="s">
        <v>609</v>
      </c>
      <c r="E3202" s="257">
        <v>-16.383023999999999</v>
      </c>
      <c r="F3202" s="255"/>
      <c r="G3202" s="255"/>
    </row>
    <row r="3203" spans="1:7" x14ac:dyDescent="0.25">
      <c r="A3203" s="257" t="s">
        <v>83</v>
      </c>
      <c r="B3203" s="257">
        <v>0</v>
      </c>
      <c r="C3203" s="254"/>
      <c r="D3203" s="257" t="s">
        <v>1138</v>
      </c>
      <c r="E3203" s="257">
        <v>-3.4404350400000001</v>
      </c>
      <c r="F3203" s="255"/>
      <c r="G3203" s="255"/>
    </row>
    <row r="3204" spans="1:7" x14ac:dyDescent="0.25">
      <c r="A3204" s="257" t="s">
        <v>84</v>
      </c>
      <c r="B3204" s="257">
        <v>0</v>
      </c>
      <c r="C3204" s="254"/>
      <c r="D3204" s="257" t="s">
        <v>1108</v>
      </c>
      <c r="E3204" s="257">
        <v>-38.970969599999997</v>
      </c>
      <c r="F3204" s="255"/>
      <c r="G3204" s="255"/>
    </row>
    <row r="3205" spans="1:7" x14ac:dyDescent="0.25">
      <c r="A3205" s="257" t="s">
        <v>85</v>
      </c>
      <c r="B3205" s="257">
        <v>0</v>
      </c>
      <c r="C3205" s="254"/>
      <c r="D3205" s="257" t="s">
        <v>201</v>
      </c>
      <c r="E3205" s="257">
        <v>-36.584991899999999</v>
      </c>
      <c r="F3205" s="255"/>
      <c r="G3205" s="255"/>
    </row>
    <row r="3206" spans="1:7" x14ac:dyDescent="0.25">
      <c r="A3206" s="257" t="s">
        <v>86</v>
      </c>
      <c r="B3206" s="257">
        <v>0</v>
      </c>
      <c r="C3206" s="254"/>
      <c r="D3206" s="257" t="s">
        <v>221</v>
      </c>
      <c r="E3206" s="257">
        <v>-15.866751900000001</v>
      </c>
      <c r="F3206" s="255"/>
      <c r="G3206" s="255"/>
    </row>
    <row r="3207" spans="1:7" x14ac:dyDescent="0.25">
      <c r="A3207" s="257" t="s">
        <v>87</v>
      </c>
      <c r="B3207" s="257">
        <v>0</v>
      </c>
      <c r="C3207" s="254"/>
      <c r="D3207" s="257" t="s">
        <v>610</v>
      </c>
      <c r="E3207" s="257">
        <v>-35.1708</v>
      </c>
      <c r="F3207" s="255"/>
      <c r="G3207" s="255"/>
    </row>
    <row r="3208" spans="1:7" x14ac:dyDescent="0.25">
      <c r="A3208" s="257" t="s">
        <v>88</v>
      </c>
      <c r="B3208" s="257">
        <v>0</v>
      </c>
      <c r="C3208" s="254"/>
      <c r="D3208" s="257" t="s">
        <v>1139</v>
      </c>
      <c r="E3208" s="257">
        <v>-7.3858680000000003</v>
      </c>
      <c r="F3208" s="255"/>
      <c r="G3208" s="255"/>
    </row>
    <row r="3209" spans="1:7" x14ac:dyDescent="0.25">
      <c r="A3209" s="257" t="s">
        <v>89</v>
      </c>
      <c r="B3209" s="257">
        <v>0</v>
      </c>
      <c r="C3209" s="254"/>
      <c r="D3209" s="257" t="s">
        <v>234</v>
      </c>
      <c r="E3209" s="257">
        <v>-24.8811754</v>
      </c>
      <c r="F3209" s="255"/>
      <c r="G3209" s="255"/>
    </row>
    <row r="3210" spans="1:7" x14ac:dyDescent="0.25">
      <c r="A3210" s="257" t="s">
        <v>90</v>
      </c>
      <c r="B3210" s="257">
        <v>0</v>
      </c>
      <c r="C3210" s="254"/>
      <c r="D3210" s="257" t="s">
        <v>235</v>
      </c>
      <c r="E3210" s="257">
        <v>0</v>
      </c>
      <c r="F3210" s="255"/>
      <c r="G3210" s="255"/>
    </row>
    <row r="3211" spans="1:7" x14ac:dyDescent="0.25">
      <c r="A3211" s="257" t="s">
        <v>91</v>
      </c>
      <c r="B3211" s="257">
        <v>0</v>
      </c>
      <c r="C3211" s="254"/>
      <c r="D3211" s="257" t="s">
        <v>236</v>
      </c>
      <c r="E3211" s="257">
        <v>0</v>
      </c>
      <c r="F3211" s="255"/>
      <c r="G3211" s="255"/>
    </row>
    <row r="3212" spans="1:7" x14ac:dyDescent="0.25">
      <c r="A3212" s="257" t="s">
        <v>92</v>
      </c>
      <c r="B3212" s="257">
        <v>0</v>
      </c>
      <c r="C3212" s="254"/>
      <c r="D3212" s="257" t="s">
        <v>1169</v>
      </c>
      <c r="E3212" s="257">
        <v>0</v>
      </c>
      <c r="F3212" s="255"/>
      <c r="G3212" s="255"/>
    </row>
    <row r="3213" spans="1:7" x14ac:dyDescent="0.25">
      <c r="A3213" s="257" t="s">
        <v>93</v>
      </c>
      <c r="B3213" s="257">
        <v>0</v>
      </c>
      <c r="C3213" s="254"/>
      <c r="D3213" s="257" t="s">
        <v>1109</v>
      </c>
      <c r="E3213" s="257">
        <v>-6.90088495</v>
      </c>
      <c r="F3213" s="255"/>
      <c r="G3213" s="255"/>
    </row>
    <row r="3214" spans="1:7" x14ac:dyDescent="0.25">
      <c r="A3214" s="257" t="s">
        <v>1248</v>
      </c>
      <c r="B3214" s="257">
        <v>0</v>
      </c>
      <c r="C3214" s="254"/>
      <c r="D3214" s="257" t="s">
        <v>1170</v>
      </c>
      <c r="E3214" s="257">
        <v>0</v>
      </c>
      <c r="F3214" s="255"/>
      <c r="G3214" s="255"/>
    </row>
    <row r="3215" spans="1:7" x14ac:dyDescent="0.25">
      <c r="A3215" s="257" t="s">
        <v>1175</v>
      </c>
      <c r="B3215" s="257">
        <v>7.3730996500000007E-2</v>
      </c>
      <c r="C3215" s="254"/>
      <c r="D3215" s="257" t="s">
        <v>1171</v>
      </c>
      <c r="E3215" s="257">
        <v>0</v>
      </c>
      <c r="F3215" s="255"/>
      <c r="G3215" s="255"/>
    </row>
    <row r="3216" spans="1:7" x14ac:dyDescent="0.25">
      <c r="A3216" s="257" t="s">
        <v>1249</v>
      </c>
      <c r="B3216" s="257">
        <v>0</v>
      </c>
      <c r="C3216" s="254"/>
      <c r="D3216" s="257" t="s">
        <v>1188</v>
      </c>
      <c r="E3216" s="257">
        <v>0</v>
      </c>
      <c r="F3216" s="255"/>
      <c r="G3216" s="255"/>
    </row>
    <row r="3217" spans="1:7" x14ac:dyDescent="0.25">
      <c r="A3217" s="257" t="s">
        <v>1250</v>
      </c>
      <c r="B3217" s="257">
        <v>0</v>
      </c>
      <c r="C3217" s="254"/>
      <c r="D3217" s="257" t="s">
        <v>1140</v>
      </c>
      <c r="E3217" s="257">
        <v>-1.4491858399999999</v>
      </c>
      <c r="F3217" s="255"/>
      <c r="G3217" s="255"/>
    </row>
    <row r="3218" spans="1:7" x14ac:dyDescent="0.25">
      <c r="A3218" s="257" t="s">
        <v>1251</v>
      </c>
      <c r="B3218" s="257">
        <v>0</v>
      </c>
      <c r="C3218" s="254"/>
      <c r="D3218" s="257" t="s">
        <v>1189</v>
      </c>
      <c r="E3218" s="257">
        <v>0</v>
      </c>
      <c r="F3218" s="255"/>
      <c r="G3218" s="255"/>
    </row>
    <row r="3219" spans="1:7" x14ac:dyDescent="0.25">
      <c r="A3219" s="257" t="s">
        <v>1176</v>
      </c>
      <c r="B3219" s="257">
        <v>2.6219739600000002E-3</v>
      </c>
      <c r="C3219" s="254"/>
      <c r="D3219" s="257" t="s">
        <v>1190</v>
      </c>
      <c r="E3219" s="257">
        <v>0</v>
      </c>
      <c r="F3219" s="255"/>
      <c r="G3219" s="255"/>
    </row>
    <row r="3220" spans="1:7" x14ac:dyDescent="0.25">
      <c r="A3220" s="257" t="s">
        <v>1252</v>
      </c>
      <c r="B3220" s="257">
        <v>0</v>
      </c>
      <c r="C3220" s="254"/>
      <c r="D3220" s="257" t="s">
        <v>1172</v>
      </c>
      <c r="E3220" s="257">
        <v>0</v>
      </c>
      <c r="F3220" s="255"/>
      <c r="G3220" s="255"/>
    </row>
    <row r="3221" spans="1:7" x14ac:dyDescent="0.25">
      <c r="A3221" s="257" t="s">
        <v>1253</v>
      </c>
      <c r="B3221" s="257">
        <v>0</v>
      </c>
      <c r="C3221" s="254"/>
      <c r="D3221" s="257" t="s">
        <v>1110</v>
      </c>
      <c r="E3221" s="257">
        <v>-19.5145482</v>
      </c>
      <c r="F3221" s="255"/>
      <c r="G3221" s="255"/>
    </row>
    <row r="3222" spans="1:7" x14ac:dyDescent="0.25">
      <c r="A3222" s="257" t="s">
        <v>1254</v>
      </c>
      <c r="B3222" s="257">
        <v>0</v>
      </c>
      <c r="C3222" s="254"/>
      <c r="D3222" s="257" t="s">
        <v>1173</v>
      </c>
      <c r="E3222" s="257">
        <v>0</v>
      </c>
      <c r="F3222" s="255"/>
      <c r="G3222" s="255"/>
    </row>
    <row r="3223" spans="1:7" x14ac:dyDescent="0.25">
      <c r="A3223" s="257" t="s">
        <v>1177</v>
      </c>
      <c r="B3223" s="257">
        <v>1.16028719</v>
      </c>
      <c r="C3223" s="254"/>
      <c r="D3223" s="257" t="s">
        <v>1174</v>
      </c>
      <c r="E3223" s="257">
        <v>0</v>
      </c>
      <c r="F3223" s="255"/>
      <c r="G3223" s="255"/>
    </row>
    <row r="3224" spans="1:7" x14ac:dyDescent="0.25">
      <c r="A3224" s="257" t="s">
        <v>1255</v>
      </c>
      <c r="B3224" s="257">
        <v>0</v>
      </c>
      <c r="C3224" s="254"/>
      <c r="D3224" s="257" t="s">
        <v>1191</v>
      </c>
      <c r="E3224" s="257">
        <v>0</v>
      </c>
      <c r="F3224" s="255"/>
      <c r="G3224" s="255"/>
    </row>
    <row r="3225" spans="1:7" x14ac:dyDescent="0.25">
      <c r="A3225" s="257" t="s">
        <v>1256</v>
      </c>
      <c r="B3225" s="257">
        <v>0</v>
      </c>
      <c r="C3225" s="254"/>
      <c r="D3225" s="257" t="s">
        <v>1141</v>
      </c>
      <c r="E3225" s="257">
        <v>-4.0980551299999997</v>
      </c>
      <c r="F3225" s="255"/>
      <c r="G3225" s="255"/>
    </row>
    <row r="3226" spans="1:7" x14ac:dyDescent="0.25">
      <c r="A3226" s="257" t="s">
        <v>1257</v>
      </c>
      <c r="B3226" s="257">
        <v>0</v>
      </c>
      <c r="C3226" s="254"/>
      <c r="D3226" s="257" t="s">
        <v>1192</v>
      </c>
      <c r="E3226" s="257">
        <v>0</v>
      </c>
      <c r="F3226" s="255"/>
      <c r="G3226" s="255"/>
    </row>
    <row r="3227" spans="1:7" x14ac:dyDescent="0.25">
      <c r="A3227" s="257" t="s">
        <v>1178</v>
      </c>
      <c r="B3227" s="257">
        <v>1.11519885E-3</v>
      </c>
      <c r="C3227" s="254"/>
      <c r="D3227" s="257" t="s">
        <v>1193</v>
      </c>
      <c r="E3227" s="257">
        <v>0</v>
      </c>
      <c r="F3227" s="255"/>
      <c r="G3227" s="255"/>
    </row>
    <row r="3228" spans="1:7" x14ac:dyDescent="0.25">
      <c r="A3228" s="257" t="s">
        <v>1258</v>
      </c>
      <c r="B3228" s="257">
        <v>0</v>
      </c>
      <c r="C3228" s="254"/>
      <c r="D3228" s="257" t="s">
        <v>1182</v>
      </c>
      <c r="E3228" s="257">
        <v>0</v>
      </c>
      <c r="F3228" s="255"/>
      <c r="G3228" s="255"/>
    </row>
    <row r="3229" spans="1:7" x14ac:dyDescent="0.25">
      <c r="A3229" s="257" t="s">
        <v>1259</v>
      </c>
      <c r="B3229" s="257">
        <v>0</v>
      </c>
      <c r="C3229" s="254"/>
      <c r="D3229" s="257" t="s">
        <v>1194</v>
      </c>
      <c r="E3229" s="257">
        <v>0</v>
      </c>
      <c r="F3229" s="255"/>
      <c r="G3229" s="255"/>
    </row>
    <row r="3230" spans="1:7" x14ac:dyDescent="0.25">
      <c r="A3230" s="257" t="s">
        <v>1260</v>
      </c>
      <c r="B3230" s="257">
        <v>0</v>
      </c>
      <c r="C3230" s="254"/>
      <c r="D3230" s="257" t="s">
        <v>1183</v>
      </c>
      <c r="E3230" s="257">
        <v>0</v>
      </c>
      <c r="F3230" s="255"/>
      <c r="G3230" s="255"/>
    </row>
    <row r="3231" spans="1:7" x14ac:dyDescent="0.25">
      <c r="A3231" s="257" t="s">
        <v>1179</v>
      </c>
      <c r="B3231" s="257">
        <v>0</v>
      </c>
      <c r="C3231" s="254"/>
      <c r="D3231" s="14" t="s">
        <v>2208</v>
      </c>
      <c r="E3231" s="14"/>
      <c r="F3231" s="261" t="s">
        <v>374</v>
      </c>
      <c r="G3231" s="255"/>
    </row>
    <row r="3232" spans="1:7" x14ac:dyDescent="0.25">
      <c r="A3232" s="257" t="s">
        <v>1261</v>
      </c>
      <c r="B3232" s="257">
        <v>0</v>
      </c>
      <c r="C3232" s="254"/>
      <c r="D3232" s="255" t="s">
        <v>928</v>
      </c>
      <c r="E3232" s="255" t="s">
        <v>929</v>
      </c>
      <c r="F3232" s="255"/>
      <c r="G3232" s="255"/>
    </row>
    <row r="3233" spans="1:7" x14ac:dyDescent="0.25">
      <c r="A3233" s="257" t="s">
        <v>1262</v>
      </c>
      <c r="B3233" s="257">
        <v>0</v>
      </c>
      <c r="C3233" s="254"/>
      <c r="D3233" s="255" t="s">
        <v>930</v>
      </c>
      <c r="E3233" s="255" t="s">
        <v>931</v>
      </c>
      <c r="F3233" s="255"/>
      <c r="G3233" s="255"/>
    </row>
    <row r="3234" spans="1:7" x14ac:dyDescent="0.25">
      <c r="A3234" s="257" t="s">
        <v>1263</v>
      </c>
      <c r="B3234" s="257">
        <v>0</v>
      </c>
      <c r="C3234" s="254"/>
      <c r="D3234" s="255" t="s">
        <v>600</v>
      </c>
      <c r="E3234" s="255">
        <v>0</v>
      </c>
      <c r="F3234" s="255"/>
      <c r="G3234" s="255"/>
    </row>
    <row r="3235" spans="1:7" x14ac:dyDescent="0.25">
      <c r="A3235" s="257" t="s">
        <v>1180</v>
      </c>
      <c r="B3235" s="257">
        <v>0</v>
      </c>
      <c r="C3235" s="254"/>
      <c r="D3235" s="255" t="s">
        <v>601</v>
      </c>
      <c r="E3235" s="255">
        <v>0</v>
      </c>
      <c r="F3235" s="255"/>
      <c r="G3235" s="255"/>
    </row>
    <row r="3236" spans="1:7" x14ac:dyDescent="0.25">
      <c r="A3236" s="257" t="s">
        <v>1264</v>
      </c>
      <c r="B3236" s="257">
        <v>0</v>
      </c>
      <c r="C3236" s="254"/>
      <c r="D3236" s="255" t="s">
        <v>192</v>
      </c>
      <c r="E3236" s="255">
        <v>0</v>
      </c>
      <c r="F3236" s="255"/>
      <c r="G3236" s="255"/>
    </row>
    <row r="3237" spans="1:7" x14ac:dyDescent="0.25">
      <c r="A3237" s="257" t="s">
        <v>1265</v>
      </c>
      <c r="B3237" s="257">
        <v>0</v>
      </c>
      <c r="C3237" s="254"/>
      <c r="D3237" s="255" t="s">
        <v>193</v>
      </c>
      <c r="E3237" s="255">
        <v>0</v>
      </c>
      <c r="F3237" s="255"/>
      <c r="G3237" s="255"/>
    </row>
    <row r="3238" spans="1:7" x14ac:dyDescent="0.25">
      <c r="A3238" s="257" t="s">
        <v>940</v>
      </c>
      <c r="B3238" s="257">
        <v>7.33797415E-3</v>
      </c>
      <c r="C3238" s="254"/>
      <c r="D3238" s="255" t="s">
        <v>602</v>
      </c>
      <c r="E3238" s="255">
        <v>0</v>
      </c>
      <c r="F3238" s="255"/>
      <c r="G3238" s="255"/>
    </row>
    <row r="3239" spans="1:7" x14ac:dyDescent="0.25">
      <c r="A3239" s="257" t="s">
        <v>941</v>
      </c>
      <c r="B3239" s="257">
        <v>6.1084102699999999E-4</v>
      </c>
      <c r="C3239" s="254"/>
      <c r="D3239" s="255" t="s">
        <v>603</v>
      </c>
      <c r="E3239" s="255">
        <v>0</v>
      </c>
      <c r="F3239" s="255"/>
      <c r="G3239" s="255"/>
    </row>
    <row r="3240" spans="1:7" x14ac:dyDescent="0.25">
      <c r="A3240" s="257" t="s">
        <v>942</v>
      </c>
      <c r="B3240" s="257">
        <v>0</v>
      </c>
      <c r="C3240" s="254"/>
      <c r="D3240" s="255" t="s">
        <v>604</v>
      </c>
      <c r="E3240" s="255">
        <v>0</v>
      </c>
      <c r="F3240" s="255"/>
      <c r="G3240" s="255"/>
    </row>
    <row r="3241" spans="1:7" x14ac:dyDescent="0.25">
      <c r="A3241" s="257" t="s">
        <v>1266</v>
      </c>
      <c r="B3241" s="257">
        <v>0</v>
      </c>
      <c r="C3241" s="254"/>
      <c r="D3241" s="255" t="s">
        <v>605</v>
      </c>
      <c r="E3241" s="255">
        <v>0</v>
      </c>
      <c r="F3241" s="255"/>
      <c r="G3241" s="255"/>
    </row>
    <row r="3242" spans="1:7" x14ac:dyDescent="0.25">
      <c r="A3242" s="257" t="s">
        <v>1267</v>
      </c>
      <c r="B3242" s="257">
        <v>8.2524316800000008</v>
      </c>
      <c r="C3242" s="254"/>
      <c r="D3242" s="255" t="s">
        <v>194</v>
      </c>
      <c r="E3242" s="255">
        <v>0</v>
      </c>
      <c r="F3242" s="255"/>
      <c r="G3242" s="255"/>
    </row>
    <row r="3243" spans="1:7" x14ac:dyDescent="0.25">
      <c r="A3243" s="257" t="s">
        <v>1268</v>
      </c>
      <c r="B3243" s="257">
        <v>0.37563142599999999</v>
      </c>
      <c r="C3243" s="254"/>
      <c r="D3243" s="255" t="s">
        <v>606</v>
      </c>
      <c r="E3243" s="255">
        <v>0</v>
      </c>
      <c r="F3243" s="255"/>
      <c r="G3243" s="255"/>
    </row>
    <row r="3244" spans="1:7" x14ac:dyDescent="0.25">
      <c r="A3244" s="257" t="s">
        <v>1269</v>
      </c>
      <c r="B3244" s="257">
        <v>0.16889844700000001</v>
      </c>
      <c r="C3244" s="254"/>
      <c r="D3244" s="255" t="s">
        <v>1098</v>
      </c>
      <c r="E3244" s="255">
        <v>0</v>
      </c>
      <c r="F3244" s="255"/>
      <c r="G3244" s="255"/>
    </row>
    <row r="3245" spans="1:7" x14ac:dyDescent="0.25">
      <c r="A3245" s="257" t="s">
        <v>1270</v>
      </c>
      <c r="B3245" s="257">
        <v>0</v>
      </c>
      <c r="C3245" s="254"/>
      <c r="D3245" s="255" t="s">
        <v>195</v>
      </c>
      <c r="E3245" s="255">
        <v>0</v>
      </c>
      <c r="F3245" s="255"/>
      <c r="G3245" s="255"/>
    </row>
    <row r="3246" spans="1:7" x14ac:dyDescent="0.25">
      <c r="A3246" s="257" t="s">
        <v>1271</v>
      </c>
      <c r="B3246" s="257">
        <v>0</v>
      </c>
      <c r="C3246" s="254"/>
      <c r="D3246" s="255" t="s">
        <v>196</v>
      </c>
      <c r="E3246" s="255">
        <v>0</v>
      </c>
      <c r="F3246" s="255"/>
      <c r="G3246" s="255"/>
    </row>
    <row r="3247" spans="1:7" x14ac:dyDescent="0.25">
      <c r="A3247" s="257" t="s">
        <v>1272</v>
      </c>
      <c r="B3247" s="257">
        <v>0</v>
      </c>
      <c r="C3247" s="254"/>
      <c r="D3247" s="255" t="s">
        <v>197</v>
      </c>
      <c r="E3247" s="255">
        <v>0</v>
      </c>
      <c r="F3247" s="255"/>
      <c r="G3247" s="255"/>
    </row>
    <row r="3248" spans="1:7" x14ac:dyDescent="0.25">
      <c r="A3248" s="257"/>
      <c r="B3248" s="257"/>
      <c r="C3248" s="254"/>
      <c r="D3248" s="255" t="s">
        <v>198</v>
      </c>
      <c r="E3248" s="255">
        <v>0</v>
      </c>
      <c r="F3248" s="255"/>
      <c r="G3248" s="255"/>
    </row>
    <row r="3249" spans="1:7" x14ac:dyDescent="0.25">
      <c r="A3249" s="257"/>
      <c r="B3249" s="257"/>
      <c r="C3249" s="254"/>
      <c r="D3249" s="255" t="s">
        <v>607</v>
      </c>
      <c r="E3249" s="255">
        <v>0</v>
      </c>
      <c r="F3249" s="255"/>
      <c r="G3249" s="255"/>
    </row>
    <row r="3250" spans="1:7" x14ac:dyDescent="0.25">
      <c r="A3250" s="257" t="s">
        <v>827</v>
      </c>
      <c r="B3250" s="257"/>
      <c r="C3250" s="254"/>
      <c r="D3250" s="255" t="s">
        <v>608</v>
      </c>
      <c r="E3250" s="255">
        <v>0</v>
      </c>
      <c r="F3250" s="255"/>
      <c r="G3250" s="255"/>
    </row>
    <row r="3251" spans="1:7" x14ac:dyDescent="0.25">
      <c r="A3251" s="257" t="s">
        <v>928</v>
      </c>
      <c r="B3251" s="257" t="s">
        <v>929</v>
      </c>
      <c r="C3251" s="254"/>
      <c r="D3251" s="255"/>
      <c r="E3251" s="255"/>
      <c r="F3251" s="255"/>
      <c r="G3251" s="255"/>
    </row>
    <row r="3252" spans="1:7" x14ac:dyDescent="0.25">
      <c r="A3252" s="257" t="s">
        <v>930</v>
      </c>
      <c r="B3252" s="257" t="s">
        <v>931</v>
      </c>
      <c r="C3252" s="254"/>
      <c r="D3252" s="255"/>
      <c r="E3252" s="255"/>
      <c r="F3252" s="255"/>
      <c r="G3252" s="255"/>
    </row>
    <row r="3253" spans="1:7" x14ac:dyDescent="0.25">
      <c r="A3253" s="257" t="s">
        <v>121</v>
      </c>
      <c r="B3253" s="257">
        <v>0</v>
      </c>
      <c r="C3253" s="254"/>
      <c r="D3253" s="255"/>
      <c r="E3253" s="255"/>
      <c r="F3253" s="255"/>
      <c r="G3253" s="255"/>
    </row>
    <row r="3254" spans="1:7" x14ac:dyDescent="0.25">
      <c r="A3254" s="257" t="s">
        <v>114</v>
      </c>
      <c r="B3254" s="257">
        <v>-6.4185749799999997E-2</v>
      </c>
      <c r="C3254" s="254"/>
      <c r="D3254" s="255"/>
      <c r="E3254" s="255"/>
      <c r="F3254" s="255"/>
      <c r="G3254" s="255"/>
    </row>
    <row r="3255" spans="1:7" x14ac:dyDescent="0.25">
      <c r="A3255" s="257" t="s">
        <v>122</v>
      </c>
      <c r="B3255" s="257">
        <v>0</v>
      </c>
      <c r="C3255" s="254"/>
      <c r="D3255" s="255" t="s">
        <v>2209</v>
      </c>
      <c r="E3255" s="255"/>
      <c r="F3255" s="255"/>
      <c r="G3255" s="255"/>
    </row>
    <row r="3256" spans="1:7" x14ac:dyDescent="0.25">
      <c r="A3256" s="257" t="s">
        <v>123</v>
      </c>
      <c r="B3256" s="257">
        <v>0</v>
      </c>
      <c r="C3256" s="254"/>
      <c r="D3256" s="255" t="s">
        <v>928</v>
      </c>
      <c r="E3256" s="255" t="s">
        <v>929</v>
      </c>
      <c r="F3256" s="255"/>
      <c r="G3256" s="255"/>
    </row>
    <row r="3257" spans="1:7" x14ac:dyDescent="0.25">
      <c r="A3257" s="257" t="s">
        <v>124</v>
      </c>
      <c r="B3257" s="257">
        <v>0</v>
      </c>
      <c r="C3257" s="254"/>
      <c r="D3257" s="255" t="s">
        <v>930</v>
      </c>
      <c r="E3257" s="255" t="s">
        <v>931</v>
      </c>
      <c r="F3257" s="255"/>
      <c r="G3257" s="255"/>
    </row>
    <row r="3258" spans="1:7" x14ac:dyDescent="0.25">
      <c r="A3258" s="257" t="s">
        <v>115</v>
      </c>
      <c r="B3258" s="257">
        <v>-2.28253208E-3</v>
      </c>
      <c r="C3258" s="254"/>
      <c r="D3258" s="255" t="s">
        <v>1106</v>
      </c>
      <c r="E3258" s="255">
        <v>0</v>
      </c>
      <c r="F3258" s="255"/>
      <c r="G3258" s="255"/>
    </row>
    <row r="3259" spans="1:7" x14ac:dyDescent="0.25">
      <c r="A3259" s="257" t="s">
        <v>125</v>
      </c>
      <c r="B3259" s="257">
        <v>0</v>
      </c>
      <c r="C3259" s="254"/>
      <c r="D3259" s="255" t="s">
        <v>200</v>
      </c>
      <c r="E3259" s="255">
        <v>0</v>
      </c>
      <c r="F3259" s="255"/>
      <c r="G3259" s="255"/>
    </row>
    <row r="3260" spans="1:7" x14ac:dyDescent="0.25">
      <c r="A3260" s="257" t="s">
        <v>126</v>
      </c>
      <c r="B3260" s="257">
        <v>0</v>
      </c>
      <c r="C3260" s="254"/>
      <c r="D3260" s="255" t="s">
        <v>609</v>
      </c>
      <c r="E3260" s="255">
        <v>0</v>
      </c>
      <c r="F3260" s="255"/>
      <c r="G3260" s="255"/>
    </row>
    <row r="3261" spans="1:7" x14ac:dyDescent="0.25">
      <c r="A3261" s="257" t="s">
        <v>127</v>
      </c>
      <c r="B3261" s="257">
        <v>0</v>
      </c>
      <c r="C3261" s="254"/>
      <c r="D3261" s="255" t="s">
        <v>1108</v>
      </c>
      <c r="E3261" s="255">
        <v>0</v>
      </c>
      <c r="F3261" s="255"/>
      <c r="G3261" s="255"/>
    </row>
    <row r="3262" spans="1:7" x14ac:dyDescent="0.25">
      <c r="A3262" s="257" t="s">
        <v>116</v>
      </c>
      <c r="B3262" s="257">
        <v>-0.95645738599999996</v>
      </c>
      <c r="C3262" s="254"/>
      <c r="D3262" s="255" t="s">
        <v>201</v>
      </c>
      <c r="E3262" s="255">
        <v>0</v>
      </c>
      <c r="F3262" s="255"/>
      <c r="G3262" s="255"/>
    </row>
    <row r="3263" spans="1:7" x14ac:dyDescent="0.25">
      <c r="A3263" s="257" t="s">
        <v>128</v>
      </c>
      <c r="B3263" s="257">
        <v>0</v>
      </c>
      <c r="C3263" s="254"/>
      <c r="D3263" s="255" t="s">
        <v>610</v>
      </c>
      <c r="E3263" s="255">
        <v>0</v>
      </c>
      <c r="F3263" s="255"/>
      <c r="G3263" s="255"/>
    </row>
    <row r="3264" spans="1:7" x14ac:dyDescent="0.25">
      <c r="A3264" s="257" t="s">
        <v>129</v>
      </c>
      <c r="B3264" s="257">
        <v>0</v>
      </c>
      <c r="C3264" s="254"/>
      <c r="D3264" s="255" t="s">
        <v>202</v>
      </c>
      <c r="E3264" s="255">
        <v>0</v>
      </c>
      <c r="F3264" s="255"/>
      <c r="G3264" s="255"/>
    </row>
    <row r="3265" spans="1:7" x14ac:dyDescent="0.25">
      <c r="A3265" s="257" t="s">
        <v>130</v>
      </c>
      <c r="B3265" s="257">
        <v>0</v>
      </c>
      <c r="C3265" s="254"/>
      <c r="D3265" s="255" t="s">
        <v>203</v>
      </c>
      <c r="E3265" s="255">
        <v>0</v>
      </c>
      <c r="F3265" s="255"/>
      <c r="G3265" s="255"/>
    </row>
    <row r="3266" spans="1:7" x14ac:dyDescent="0.25">
      <c r="A3266" s="257" t="s">
        <v>117</v>
      </c>
      <c r="B3266" s="257">
        <v>-9.1928979399999997E-4</v>
      </c>
      <c r="C3266" s="254"/>
      <c r="D3266" s="255" t="s">
        <v>204</v>
      </c>
      <c r="E3266" s="255">
        <v>0</v>
      </c>
      <c r="F3266" s="255"/>
      <c r="G3266" s="255"/>
    </row>
    <row r="3267" spans="1:7" x14ac:dyDescent="0.25">
      <c r="A3267" s="257" t="s">
        <v>131</v>
      </c>
      <c r="B3267" s="257">
        <v>0</v>
      </c>
      <c r="C3267" s="254"/>
      <c r="D3267" s="255" t="s">
        <v>1109</v>
      </c>
      <c r="E3267" s="255">
        <v>0</v>
      </c>
      <c r="F3267" s="255"/>
      <c r="G3267" s="255"/>
    </row>
    <row r="3268" spans="1:7" x14ac:dyDescent="0.25">
      <c r="A3268" s="257" t="s">
        <v>132</v>
      </c>
      <c r="B3268" s="257">
        <v>0</v>
      </c>
      <c r="C3268" s="254"/>
      <c r="D3268" s="255" t="s">
        <v>1110</v>
      </c>
      <c r="E3268" s="255">
        <v>0</v>
      </c>
      <c r="F3268" s="255"/>
      <c r="G3268" s="255"/>
    </row>
    <row r="3269" spans="1:7" x14ac:dyDescent="0.25">
      <c r="A3269" s="257" t="s">
        <v>133</v>
      </c>
      <c r="B3269" s="257">
        <v>0</v>
      </c>
      <c r="C3269" s="254"/>
      <c r="D3269" s="255"/>
      <c r="E3269" s="255"/>
      <c r="F3269" s="255"/>
      <c r="G3269" s="255"/>
    </row>
    <row r="3270" spans="1:7" x14ac:dyDescent="0.25">
      <c r="A3270" s="257" t="s">
        <v>118</v>
      </c>
      <c r="B3270" s="257">
        <v>0</v>
      </c>
      <c r="C3270" s="254"/>
      <c r="D3270" s="255"/>
      <c r="E3270" s="255"/>
      <c r="F3270" s="255"/>
      <c r="G3270" s="255"/>
    </row>
    <row r="3271" spans="1:7" x14ac:dyDescent="0.25">
      <c r="A3271" s="257" t="s">
        <v>134</v>
      </c>
      <c r="B3271" s="257">
        <v>0</v>
      </c>
      <c r="C3271" s="254"/>
      <c r="D3271" s="255"/>
      <c r="E3271" s="255"/>
      <c r="F3271" s="255"/>
      <c r="G3271" s="255"/>
    </row>
    <row r="3272" spans="1:7" x14ac:dyDescent="0.25">
      <c r="A3272" s="257" t="s">
        <v>135</v>
      </c>
      <c r="B3272" s="257">
        <v>0</v>
      </c>
      <c r="C3272" s="254"/>
      <c r="D3272" s="255"/>
      <c r="E3272" s="255"/>
      <c r="F3272" s="255"/>
      <c r="G3272" s="255"/>
    </row>
    <row r="3273" spans="1:7" x14ac:dyDescent="0.25">
      <c r="A3273" s="257" t="s">
        <v>136</v>
      </c>
      <c r="B3273" s="257">
        <v>0</v>
      </c>
      <c r="C3273" s="254"/>
      <c r="D3273" s="255"/>
      <c r="E3273" s="255"/>
      <c r="F3273" s="255"/>
      <c r="G3273" s="255"/>
    </row>
    <row r="3274" spans="1:7" x14ac:dyDescent="0.25">
      <c r="A3274" s="257" t="s">
        <v>119</v>
      </c>
      <c r="B3274" s="257">
        <v>0</v>
      </c>
      <c r="C3274" s="254"/>
      <c r="D3274" s="255"/>
      <c r="E3274" s="255"/>
      <c r="F3274" s="255"/>
      <c r="G3274" s="255"/>
    </row>
    <row r="3275" spans="1:7" x14ac:dyDescent="0.25">
      <c r="A3275" s="257" t="s">
        <v>137</v>
      </c>
      <c r="B3275" s="257">
        <v>0</v>
      </c>
      <c r="C3275" s="254"/>
      <c r="D3275" s="255" t="s">
        <v>2210</v>
      </c>
      <c r="E3275" s="255"/>
      <c r="F3275" s="255"/>
      <c r="G3275" s="255"/>
    </row>
    <row r="3276" spans="1:7" x14ac:dyDescent="0.25">
      <c r="A3276" s="257" t="s">
        <v>138</v>
      </c>
      <c r="B3276" s="257">
        <v>0</v>
      </c>
      <c r="C3276" s="254"/>
      <c r="D3276" s="255" t="s">
        <v>928</v>
      </c>
      <c r="E3276" s="255" t="s">
        <v>929</v>
      </c>
      <c r="F3276" s="255"/>
      <c r="G3276" s="255"/>
    </row>
    <row r="3277" spans="1:7" x14ac:dyDescent="0.25">
      <c r="A3277" s="257" t="s">
        <v>1021</v>
      </c>
      <c r="B3277" s="257">
        <v>0</v>
      </c>
      <c r="C3277" s="254"/>
      <c r="D3277" s="255" t="s">
        <v>930</v>
      </c>
      <c r="E3277" s="255" t="s">
        <v>931</v>
      </c>
      <c r="F3277" s="255"/>
      <c r="G3277" s="255"/>
    </row>
    <row r="3278" spans="1:7" x14ac:dyDescent="0.25">
      <c r="A3278" s="257" t="s">
        <v>992</v>
      </c>
      <c r="B3278" s="257">
        <v>1.3029225499999999</v>
      </c>
      <c r="C3278" s="254"/>
      <c r="D3278" s="255" t="s">
        <v>600</v>
      </c>
      <c r="E3278" s="255">
        <v>0</v>
      </c>
      <c r="F3278" s="255"/>
      <c r="G3278" s="255"/>
    </row>
    <row r="3279" spans="1:7" x14ac:dyDescent="0.25">
      <c r="A3279" s="257" t="s">
        <v>1022</v>
      </c>
      <c r="B3279" s="257">
        <v>0</v>
      </c>
      <c r="C3279" s="254"/>
      <c r="D3279" s="255" t="s">
        <v>601</v>
      </c>
      <c r="E3279" s="255">
        <v>0</v>
      </c>
      <c r="F3279" s="255"/>
      <c r="G3279" s="255"/>
    </row>
    <row r="3280" spans="1:7" x14ac:dyDescent="0.25">
      <c r="A3280" s="257" t="s">
        <v>1023</v>
      </c>
      <c r="B3280" s="257">
        <v>0</v>
      </c>
      <c r="C3280" s="254"/>
      <c r="D3280" s="255" t="s">
        <v>192</v>
      </c>
      <c r="E3280" s="255">
        <v>0</v>
      </c>
      <c r="F3280" s="255"/>
      <c r="G3280" s="255"/>
    </row>
    <row r="3281" spans="1:7" x14ac:dyDescent="0.25">
      <c r="A3281" s="257" t="s">
        <v>1024</v>
      </c>
      <c r="B3281" s="257">
        <v>0</v>
      </c>
      <c r="C3281" s="254"/>
      <c r="D3281" s="255" t="s">
        <v>193</v>
      </c>
      <c r="E3281" s="255">
        <v>0</v>
      </c>
      <c r="F3281" s="255"/>
      <c r="G3281" s="255"/>
    </row>
    <row r="3282" spans="1:7" x14ac:dyDescent="0.25">
      <c r="A3282" s="257" t="s">
        <v>993</v>
      </c>
      <c r="B3282" s="257">
        <v>0</v>
      </c>
      <c r="C3282" s="254"/>
      <c r="D3282" s="255" t="s">
        <v>602</v>
      </c>
      <c r="E3282" s="255">
        <v>0</v>
      </c>
      <c r="F3282" s="255"/>
      <c r="G3282" s="255"/>
    </row>
    <row r="3283" spans="1:7" x14ac:dyDescent="0.25">
      <c r="A3283" s="257" t="s">
        <v>1025</v>
      </c>
      <c r="B3283" s="257">
        <v>0</v>
      </c>
      <c r="C3283" s="254"/>
      <c r="D3283" s="255" t="s">
        <v>603</v>
      </c>
      <c r="E3283" s="255">
        <v>0</v>
      </c>
      <c r="F3283" s="255"/>
      <c r="G3283" s="255"/>
    </row>
    <row r="3284" spans="1:7" x14ac:dyDescent="0.25">
      <c r="A3284" s="257" t="s">
        <v>1026</v>
      </c>
      <c r="B3284" s="257">
        <v>0</v>
      </c>
      <c r="C3284" s="254"/>
      <c r="D3284" s="255" t="s">
        <v>604</v>
      </c>
      <c r="E3284" s="255">
        <v>0</v>
      </c>
      <c r="F3284" s="255"/>
      <c r="G3284" s="255"/>
    </row>
    <row r="3285" spans="1:7" x14ac:dyDescent="0.25">
      <c r="A3285" s="257" t="s">
        <v>1027</v>
      </c>
      <c r="B3285" s="257">
        <v>0</v>
      </c>
      <c r="C3285" s="254"/>
      <c r="D3285" s="255" t="s">
        <v>605</v>
      </c>
      <c r="E3285" s="255">
        <v>0</v>
      </c>
      <c r="F3285" s="255"/>
      <c r="G3285" s="255"/>
    </row>
    <row r="3286" spans="1:7" x14ac:dyDescent="0.25">
      <c r="A3286" s="257" t="s">
        <v>994</v>
      </c>
      <c r="B3286" s="257">
        <v>-2.4501292800000001</v>
      </c>
      <c r="C3286" s="254"/>
      <c r="D3286" s="255" t="s">
        <v>194</v>
      </c>
      <c r="E3286" s="255">
        <v>0</v>
      </c>
      <c r="F3286" s="255"/>
      <c r="G3286" s="255"/>
    </row>
    <row r="3287" spans="1:7" x14ac:dyDescent="0.25">
      <c r="A3287" s="257" t="s">
        <v>1028</v>
      </c>
      <c r="B3287" s="257">
        <v>0</v>
      </c>
      <c r="C3287" s="254"/>
      <c r="D3287" s="255" t="s">
        <v>606</v>
      </c>
      <c r="E3287" s="255">
        <v>0</v>
      </c>
      <c r="F3287" s="255"/>
      <c r="G3287" s="255"/>
    </row>
    <row r="3288" spans="1:7" x14ac:dyDescent="0.25">
      <c r="A3288" s="257" t="s">
        <v>1029</v>
      </c>
      <c r="B3288" s="257">
        <v>0</v>
      </c>
      <c r="C3288" s="254"/>
      <c r="D3288" s="255" t="s">
        <v>1098</v>
      </c>
      <c r="E3288" s="255">
        <v>0</v>
      </c>
      <c r="F3288" s="255"/>
      <c r="G3288" s="255"/>
    </row>
    <row r="3289" spans="1:7" x14ac:dyDescent="0.25">
      <c r="A3289" s="257" t="s">
        <v>1030</v>
      </c>
      <c r="B3289" s="257">
        <v>0</v>
      </c>
      <c r="C3289" s="254"/>
      <c r="D3289" s="255" t="s">
        <v>205</v>
      </c>
      <c r="E3289" s="255">
        <v>0</v>
      </c>
      <c r="F3289" s="255"/>
      <c r="G3289" s="255"/>
    </row>
    <row r="3290" spans="1:7" x14ac:dyDescent="0.25">
      <c r="A3290" s="257" t="s">
        <v>995</v>
      </c>
      <c r="B3290" s="257">
        <v>0</v>
      </c>
      <c r="C3290" s="254"/>
      <c r="D3290" s="255" t="s">
        <v>206</v>
      </c>
      <c r="E3290" s="255">
        <v>0</v>
      </c>
      <c r="F3290" s="255"/>
      <c r="G3290" s="255"/>
    </row>
    <row r="3291" spans="1:7" x14ac:dyDescent="0.25">
      <c r="A3291" s="257" t="s">
        <v>1031</v>
      </c>
      <c r="B3291" s="257">
        <v>0</v>
      </c>
      <c r="C3291" s="254"/>
      <c r="D3291" s="255" t="s">
        <v>207</v>
      </c>
      <c r="E3291" s="255">
        <v>0</v>
      </c>
      <c r="F3291" s="255"/>
      <c r="G3291" s="255"/>
    </row>
    <row r="3292" spans="1:7" x14ac:dyDescent="0.25">
      <c r="A3292" s="257" t="s">
        <v>1032</v>
      </c>
      <c r="B3292" s="257">
        <v>0</v>
      </c>
      <c r="C3292" s="254"/>
      <c r="D3292" s="255" t="s">
        <v>198</v>
      </c>
      <c r="E3292" s="255">
        <v>0</v>
      </c>
      <c r="F3292" s="255"/>
      <c r="G3292" s="255"/>
    </row>
    <row r="3293" spans="1:7" x14ac:dyDescent="0.25">
      <c r="A3293" s="257" t="s">
        <v>17</v>
      </c>
      <c r="B3293" s="257">
        <v>0</v>
      </c>
      <c r="C3293" s="254"/>
      <c r="D3293" s="255" t="s">
        <v>607</v>
      </c>
      <c r="E3293" s="255">
        <v>0</v>
      </c>
      <c r="F3293" s="255"/>
      <c r="G3293" s="255"/>
    </row>
    <row r="3294" spans="1:7" x14ac:dyDescent="0.25">
      <c r="A3294" s="257" t="s">
        <v>14</v>
      </c>
      <c r="B3294" s="257">
        <v>-0.87876575400000001</v>
      </c>
      <c r="C3294" s="254"/>
      <c r="D3294" s="255" t="s">
        <v>608</v>
      </c>
      <c r="E3294" s="255">
        <v>0</v>
      </c>
      <c r="F3294" s="255"/>
      <c r="G3294" s="255"/>
    </row>
    <row r="3295" spans="1:7" x14ac:dyDescent="0.25">
      <c r="A3295" s="257" t="s">
        <v>18</v>
      </c>
      <c r="B3295" s="257">
        <v>0</v>
      </c>
      <c r="C3295" s="254"/>
      <c r="D3295" s="255"/>
      <c r="E3295" s="255"/>
      <c r="F3295" s="255"/>
      <c r="G3295" s="255"/>
    </row>
    <row r="3296" spans="1:7" x14ac:dyDescent="0.25">
      <c r="A3296" s="257" t="s">
        <v>19</v>
      </c>
      <c r="B3296" s="257">
        <v>0</v>
      </c>
      <c r="C3296" s="254"/>
      <c r="D3296" s="255"/>
      <c r="E3296" s="255"/>
      <c r="F3296" s="255"/>
      <c r="G3296" s="255"/>
    </row>
    <row r="3297" spans="1:7" x14ac:dyDescent="0.25">
      <c r="A3297" s="257" t="s">
        <v>1033</v>
      </c>
      <c r="B3297" s="257">
        <v>0</v>
      </c>
      <c r="C3297" s="254"/>
      <c r="D3297" s="255"/>
      <c r="E3297" s="255"/>
      <c r="F3297" s="255"/>
      <c r="G3297" s="255"/>
    </row>
    <row r="3298" spans="1:7" x14ac:dyDescent="0.25">
      <c r="A3298" s="257" t="s">
        <v>996</v>
      </c>
      <c r="B3298" s="257">
        <v>0</v>
      </c>
      <c r="C3298" s="254"/>
      <c r="D3298" s="255"/>
      <c r="E3298" s="255"/>
      <c r="F3298" s="255"/>
      <c r="G3298" s="255"/>
    </row>
    <row r="3299" spans="1:7" x14ac:dyDescent="0.25">
      <c r="A3299" s="257" t="s">
        <v>1034</v>
      </c>
      <c r="B3299" s="257">
        <v>0</v>
      </c>
      <c r="C3299" s="254"/>
      <c r="D3299" s="255" t="s">
        <v>2211</v>
      </c>
      <c r="E3299" s="255"/>
      <c r="F3299" s="255"/>
      <c r="G3299" s="255"/>
    </row>
    <row r="3300" spans="1:7" x14ac:dyDescent="0.25">
      <c r="A3300" s="257" t="s">
        <v>1035</v>
      </c>
      <c r="B3300" s="257">
        <v>0</v>
      </c>
      <c r="C3300" s="254"/>
      <c r="D3300" s="255" t="s">
        <v>928</v>
      </c>
      <c r="E3300" s="255" t="s">
        <v>929</v>
      </c>
      <c r="F3300" s="255"/>
      <c r="G3300" s="255"/>
    </row>
    <row r="3301" spans="1:7" x14ac:dyDescent="0.25">
      <c r="A3301" s="257" t="s">
        <v>535</v>
      </c>
      <c r="B3301" s="257">
        <v>0</v>
      </c>
      <c r="C3301" s="254"/>
      <c r="D3301" s="255" t="s">
        <v>930</v>
      </c>
      <c r="E3301" s="255" t="s">
        <v>931</v>
      </c>
      <c r="F3301" s="255"/>
      <c r="G3301" s="255"/>
    </row>
    <row r="3302" spans="1:7" x14ac:dyDescent="0.25">
      <c r="A3302" s="257" t="s">
        <v>534</v>
      </c>
      <c r="B3302" s="257">
        <v>-0.22715322299999999</v>
      </c>
      <c r="C3302" s="254"/>
      <c r="D3302" s="255" t="s">
        <v>1106</v>
      </c>
      <c r="E3302" s="255">
        <v>0</v>
      </c>
      <c r="F3302" s="255"/>
      <c r="G3302" s="255"/>
    </row>
    <row r="3303" spans="1:7" x14ac:dyDescent="0.25">
      <c r="A3303" s="257" t="s">
        <v>536</v>
      </c>
      <c r="B3303" s="257">
        <v>0</v>
      </c>
      <c r="C3303" s="254"/>
      <c r="D3303" s="255" t="s">
        <v>200</v>
      </c>
      <c r="E3303" s="255">
        <v>0</v>
      </c>
      <c r="F3303" s="255"/>
      <c r="G3303" s="255"/>
    </row>
    <row r="3304" spans="1:7" x14ac:dyDescent="0.25">
      <c r="A3304" s="257" t="s">
        <v>537</v>
      </c>
      <c r="B3304" s="257">
        <v>0</v>
      </c>
      <c r="C3304" s="254"/>
      <c r="D3304" s="255" t="s">
        <v>609</v>
      </c>
      <c r="E3304" s="255">
        <v>0</v>
      </c>
      <c r="F3304" s="255"/>
      <c r="G3304" s="255"/>
    </row>
    <row r="3305" spans="1:7" x14ac:dyDescent="0.25">
      <c r="A3305" s="257" t="s">
        <v>1036</v>
      </c>
      <c r="B3305" s="257">
        <v>0</v>
      </c>
      <c r="C3305" s="254"/>
      <c r="D3305" s="255" t="s">
        <v>1108</v>
      </c>
      <c r="E3305" s="255">
        <v>0</v>
      </c>
      <c r="F3305" s="255"/>
      <c r="G3305" s="255"/>
    </row>
    <row r="3306" spans="1:7" x14ac:dyDescent="0.25">
      <c r="A3306" s="257" t="s">
        <v>997</v>
      </c>
      <c r="B3306" s="257">
        <v>0</v>
      </c>
      <c r="C3306" s="254"/>
      <c r="D3306" s="255" t="s">
        <v>201</v>
      </c>
      <c r="E3306" s="255">
        <v>0</v>
      </c>
      <c r="F3306" s="255"/>
      <c r="G3306" s="255"/>
    </row>
    <row r="3307" spans="1:7" x14ac:dyDescent="0.25">
      <c r="A3307" s="257" t="s">
        <v>1037</v>
      </c>
      <c r="B3307" s="257">
        <v>0</v>
      </c>
      <c r="C3307" s="254"/>
      <c r="D3307" s="255" t="s">
        <v>610</v>
      </c>
      <c r="E3307" s="255">
        <v>0</v>
      </c>
      <c r="F3307" s="255"/>
      <c r="G3307" s="255"/>
    </row>
    <row r="3308" spans="1:7" x14ac:dyDescent="0.25">
      <c r="A3308" s="257" t="s">
        <v>1038</v>
      </c>
      <c r="B3308" s="257">
        <v>0</v>
      </c>
      <c r="C3308" s="254"/>
      <c r="D3308" s="255" t="s">
        <v>208</v>
      </c>
      <c r="E3308" s="255">
        <v>0</v>
      </c>
      <c r="F3308" s="255"/>
      <c r="G3308" s="255"/>
    </row>
    <row r="3309" spans="1:7" x14ac:dyDescent="0.25">
      <c r="A3309" s="257" t="s">
        <v>1273</v>
      </c>
      <c r="B3309" s="257">
        <v>0</v>
      </c>
      <c r="C3309" s="254"/>
      <c r="D3309" s="255" t="s">
        <v>209</v>
      </c>
      <c r="E3309" s="255">
        <v>0</v>
      </c>
      <c r="F3309" s="255"/>
      <c r="G3309" s="255"/>
    </row>
    <row r="3310" spans="1:7" x14ac:dyDescent="0.25">
      <c r="A3310" s="257" t="s">
        <v>1274</v>
      </c>
      <c r="B3310" s="257">
        <v>-7.1840683099999998</v>
      </c>
      <c r="C3310" s="254"/>
      <c r="D3310" s="255" t="s">
        <v>210</v>
      </c>
      <c r="E3310" s="255">
        <v>0</v>
      </c>
      <c r="F3310" s="255"/>
      <c r="G3310" s="255"/>
    </row>
    <row r="3311" spans="1:7" x14ac:dyDescent="0.25">
      <c r="A3311" s="257" t="s">
        <v>1275</v>
      </c>
      <c r="B3311" s="257">
        <v>-0.30964355599999999</v>
      </c>
      <c r="C3311" s="254"/>
      <c r="D3311" s="255" t="s">
        <v>1109</v>
      </c>
      <c r="E3311" s="255">
        <v>0</v>
      </c>
      <c r="F3311" s="255"/>
      <c r="G3311" s="255"/>
    </row>
    <row r="3312" spans="1:7" x14ac:dyDescent="0.25">
      <c r="A3312" s="257" t="s">
        <v>1276</v>
      </c>
      <c r="B3312" s="257">
        <v>-0.13922774299999999</v>
      </c>
      <c r="C3312" s="254"/>
      <c r="D3312" s="255" t="s">
        <v>1110</v>
      </c>
      <c r="E3312" s="255">
        <v>0</v>
      </c>
      <c r="F3312" s="255"/>
      <c r="G3312" s="255"/>
    </row>
    <row r="3313" spans="1:7" x14ac:dyDescent="0.25">
      <c r="A3313" s="257" t="s">
        <v>1277</v>
      </c>
      <c r="B3313" s="257">
        <v>-0.89521818799999997</v>
      </c>
      <c r="C3313" s="254"/>
      <c r="D3313" s="255"/>
      <c r="E3313" s="255"/>
      <c r="F3313" s="255"/>
      <c r="G3313" s="255"/>
    </row>
    <row r="3314" spans="1:7" x14ac:dyDescent="0.25">
      <c r="A3314" s="257" t="s">
        <v>1278</v>
      </c>
      <c r="B3314" s="257">
        <v>0</v>
      </c>
      <c r="C3314" s="254"/>
      <c r="D3314" s="255"/>
      <c r="E3314" s="255"/>
      <c r="F3314" s="255"/>
      <c r="G3314" s="255"/>
    </row>
    <row r="3315" spans="1:7" x14ac:dyDescent="0.25">
      <c r="A3315" s="257" t="s">
        <v>1279</v>
      </c>
      <c r="B3315" s="257">
        <v>-0.27964043599999999</v>
      </c>
      <c r="C3315" s="254"/>
      <c r="D3315" s="255"/>
      <c r="E3315" s="255"/>
      <c r="F3315" s="255"/>
      <c r="G3315" s="255"/>
    </row>
    <row r="3316" spans="1:7" x14ac:dyDescent="0.25">
      <c r="A3316" s="257" t="s">
        <v>1280</v>
      </c>
      <c r="B3316" s="257">
        <v>0</v>
      </c>
      <c r="C3316" s="254"/>
      <c r="D3316" s="255"/>
      <c r="E3316" s="255"/>
      <c r="F3316" s="255"/>
      <c r="G3316" s="255"/>
    </row>
    <row r="3317" spans="1:7" x14ac:dyDescent="0.25">
      <c r="A3317" s="257" t="s">
        <v>1281</v>
      </c>
      <c r="B3317" s="257">
        <v>-5.9962562000000004</v>
      </c>
      <c r="C3317" s="254"/>
      <c r="D3317" s="255"/>
      <c r="E3317" s="255"/>
      <c r="F3317" s="255"/>
      <c r="G3317" s="255"/>
    </row>
    <row r="3318" spans="1:7" x14ac:dyDescent="0.25">
      <c r="A3318" s="257" t="s">
        <v>1282</v>
      </c>
      <c r="B3318" s="257">
        <v>0</v>
      </c>
      <c r="C3318" s="254"/>
      <c r="D3318" s="255"/>
      <c r="E3318" s="255"/>
      <c r="F3318" s="255"/>
      <c r="G3318" s="255"/>
    </row>
    <row r="3319" spans="1:7" x14ac:dyDescent="0.25">
      <c r="A3319" s="257" t="s">
        <v>1209</v>
      </c>
      <c r="B3319" s="257">
        <v>0</v>
      </c>
      <c r="C3319" s="254"/>
      <c r="D3319" s="255" t="s">
        <v>2212</v>
      </c>
      <c r="E3319" s="255"/>
      <c r="F3319" s="255"/>
      <c r="G3319" s="255"/>
    </row>
    <row r="3320" spans="1:7" x14ac:dyDescent="0.25">
      <c r="A3320" s="257" t="s">
        <v>1119</v>
      </c>
      <c r="B3320" s="257">
        <v>5.1640247399999999E-2</v>
      </c>
      <c r="C3320" s="254"/>
      <c r="D3320" s="255" t="s">
        <v>928</v>
      </c>
      <c r="E3320" s="255" t="s">
        <v>929</v>
      </c>
      <c r="F3320" s="255"/>
      <c r="G3320" s="255"/>
    </row>
    <row r="3321" spans="1:7" x14ac:dyDescent="0.25">
      <c r="A3321" s="257" t="s">
        <v>1210</v>
      </c>
      <c r="B3321" s="257">
        <v>0</v>
      </c>
      <c r="C3321" s="254"/>
      <c r="D3321" s="255" t="s">
        <v>930</v>
      </c>
      <c r="E3321" s="255" t="s">
        <v>931</v>
      </c>
      <c r="F3321" s="255"/>
      <c r="G3321" s="255"/>
    </row>
    <row r="3322" spans="1:7" x14ac:dyDescent="0.25">
      <c r="A3322" s="257" t="s">
        <v>1211</v>
      </c>
      <c r="B3322" s="257">
        <v>0</v>
      </c>
      <c r="C3322" s="254"/>
      <c r="D3322" s="255" t="s">
        <v>600</v>
      </c>
      <c r="E3322" s="255">
        <v>0</v>
      </c>
      <c r="F3322" s="255"/>
      <c r="G3322" s="255"/>
    </row>
    <row r="3323" spans="1:7" x14ac:dyDescent="0.25">
      <c r="A3323" s="257" t="s">
        <v>1212</v>
      </c>
      <c r="B3323" s="257">
        <v>0</v>
      </c>
      <c r="C3323" s="254"/>
      <c r="D3323" s="255" t="s">
        <v>601</v>
      </c>
      <c r="E3323" s="255">
        <v>0</v>
      </c>
      <c r="F3323" s="255"/>
      <c r="G3323" s="255"/>
    </row>
    <row r="3324" spans="1:7" x14ac:dyDescent="0.25">
      <c r="A3324" s="257" t="s">
        <v>1120</v>
      </c>
      <c r="B3324" s="257">
        <v>1.8363970400000001E-3</v>
      </c>
      <c r="C3324" s="254"/>
      <c r="D3324" s="255" t="s">
        <v>192</v>
      </c>
      <c r="E3324" s="255">
        <v>0</v>
      </c>
      <c r="F3324" s="255"/>
      <c r="G3324" s="255"/>
    </row>
    <row r="3325" spans="1:7" x14ac:dyDescent="0.25">
      <c r="A3325" s="257" t="s">
        <v>1213</v>
      </c>
      <c r="B3325" s="257">
        <v>0</v>
      </c>
      <c r="C3325" s="254"/>
      <c r="D3325" s="255" t="s">
        <v>193</v>
      </c>
      <c r="E3325" s="255">
        <v>0</v>
      </c>
      <c r="F3325" s="255"/>
      <c r="G3325" s="255"/>
    </row>
    <row r="3326" spans="1:7" x14ac:dyDescent="0.25">
      <c r="A3326" s="257" t="s">
        <v>1214</v>
      </c>
      <c r="B3326" s="257">
        <v>0</v>
      </c>
      <c r="C3326" s="254"/>
      <c r="D3326" s="255" t="s">
        <v>602</v>
      </c>
      <c r="E3326" s="255">
        <v>0</v>
      </c>
      <c r="F3326" s="255"/>
      <c r="G3326" s="255"/>
    </row>
    <row r="3327" spans="1:7" x14ac:dyDescent="0.25">
      <c r="A3327" s="257" t="s">
        <v>1283</v>
      </c>
      <c r="B3327" s="257">
        <v>0</v>
      </c>
      <c r="C3327" s="254"/>
      <c r="D3327" s="255" t="s">
        <v>603</v>
      </c>
      <c r="E3327" s="255">
        <v>0</v>
      </c>
      <c r="F3327" s="255"/>
      <c r="G3327" s="255"/>
    </row>
    <row r="3328" spans="1:7" x14ac:dyDescent="0.25">
      <c r="A3328" s="257" t="s">
        <v>1184</v>
      </c>
      <c r="B3328" s="257">
        <v>0.76951186500000002</v>
      </c>
      <c r="C3328" s="254"/>
      <c r="D3328" s="255" t="s">
        <v>604</v>
      </c>
      <c r="E3328" s="255">
        <v>0</v>
      </c>
      <c r="F3328" s="255"/>
      <c r="G3328" s="255"/>
    </row>
    <row r="3329" spans="1:7" x14ac:dyDescent="0.25">
      <c r="A3329" s="257" t="s">
        <v>1284</v>
      </c>
      <c r="B3329" s="257">
        <v>0</v>
      </c>
      <c r="C3329" s="254"/>
      <c r="D3329" s="255" t="s">
        <v>605</v>
      </c>
      <c r="E3329" s="255">
        <v>0</v>
      </c>
      <c r="F3329" s="255"/>
      <c r="G3329" s="255"/>
    </row>
    <row r="3330" spans="1:7" x14ac:dyDescent="0.25">
      <c r="A3330" s="257" t="s">
        <v>1285</v>
      </c>
      <c r="B3330" s="257">
        <v>0</v>
      </c>
      <c r="C3330" s="254"/>
      <c r="D3330" s="255" t="s">
        <v>194</v>
      </c>
      <c r="E3330" s="255">
        <v>0</v>
      </c>
      <c r="F3330" s="255"/>
      <c r="G3330" s="255"/>
    </row>
    <row r="3331" spans="1:7" x14ac:dyDescent="0.25">
      <c r="A3331" s="257" t="s">
        <v>1286</v>
      </c>
      <c r="B3331" s="257">
        <v>0</v>
      </c>
      <c r="C3331" s="254"/>
      <c r="D3331" s="255" t="s">
        <v>606</v>
      </c>
      <c r="E3331" s="255">
        <v>0</v>
      </c>
      <c r="F3331" s="255"/>
      <c r="G3331" s="255"/>
    </row>
    <row r="3332" spans="1:7" x14ac:dyDescent="0.25">
      <c r="A3332" s="257" t="s">
        <v>1185</v>
      </c>
      <c r="B3332" s="257">
        <v>7.3960890900000005E-4</v>
      </c>
      <c r="C3332" s="254"/>
      <c r="D3332" s="255" t="s">
        <v>1098</v>
      </c>
      <c r="E3332" s="255">
        <v>0</v>
      </c>
      <c r="F3332" s="255"/>
      <c r="G3332" s="255"/>
    </row>
    <row r="3333" spans="1:7" x14ac:dyDescent="0.25">
      <c r="A3333" s="257" t="s">
        <v>1287</v>
      </c>
      <c r="B3333" s="257">
        <v>0</v>
      </c>
      <c r="C3333" s="254"/>
      <c r="D3333" s="255" t="s">
        <v>211</v>
      </c>
      <c r="E3333" s="255">
        <v>0</v>
      </c>
      <c r="F3333" s="255"/>
      <c r="G3333" s="255"/>
    </row>
    <row r="3334" spans="1:7" x14ac:dyDescent="0.25">
      <c r="A3334" s="257" t="s">
        <v>1288</v>
      </c>
      <c r="B3334" s="257">
        <v>0</v>
      </c>
      <c r="C3334" s="254"/>
      <c r="D3334" s="255" t="s">
        <v>212</v>
      </c>
      <c r="E3334" s="255">
        <v>0</v>
      </c>
      <c r="F3334" s="255"/>
      <c r="G3334" s="255"/>
    </row>
    <row r="3335" spans="1:7" x14ac:dyDescent="0.25">
      <c r="A3335" s="257" t="s">
        <v>1289</v>
      </c>
      <c r="B3335" s="257">
        <v>0</v>
      </c>
      <c r="C3335" s="254"/>
      <c r="D3335" s="255" t="s">
        <v>213</v>
      </c>
      <c r="E3335" s="255">
        <v>0</v>
      </c>
      <c r="F3335" s="255"/>
      <c r="G3335" s="255"/>
    </row>
    <row r="3336" spans="1:7" x14ac:dyDescent="0.25">
      <c r="A3336" s="257" t="s">
        <v>1186</v>
      </c>
      <c r="B3336" s="257">
        <v>0</v>
      </c>
      <c r="C3336" s="254"/>
      <c r="D3336" s="255" t="s">
        <v>198</v>
      </c>
      <c r="E3336" s="255">
        <v>0</v>
      </c>
      <c r="F3336" s="255"/>
      <c r="G3336" s="255"/>
    </row>
    <row r="3337" spans="1:7" x14ac:dyDescent="0.25">
      <c r="A3337" s="257" t="s">
        <v>1290</v>
      </c>
      <c r="B3337" s="257">
        <v>0</v>
      </c>
      <c r="C3337" s="254"/>
      <c r="D3337" s="255" t="s">
        <v>607</v>
      </c>
      <c r="E3337" s="255">
        <v>0</v>
      </c>
      <c r="F3337" s="255"/>
      <c r="G3337" s="255"/>
    </row>
    <row r="3338" spans="1:7" x14ac:dyDescent="0.25">
      <c r="A3338" s="257" t="s">
        <v>1291</v>
      </c>
      <c r="B3338" s="257">
        <v>0</v>
      </c>
      <c r="C3338" s="254"/>
      <c r="D3338" s="255" t="s">
        <v>608</v>
      </c>
      <c r="E3338" s="255">
        <v>0</v>
      </c>
      <c r="F3338" s="255"/>
      <c r="G3338" s="255"/>
    </row>
    <row r="3339" spans="1:7" x14ac:dyDescent="0.25">
      <c r="A3339" s="257" t="s">
        <v>1292</v>
      </c>
      <c r="B3339" s="257">
        <v>0</v>
      </c>
      <c r="C3339" s="254"/>
      <c r="D3339" s="255"/>
      <c r="E3339" s="255"/>
      <c r="F3339" s="255"/>
      <c r="G3339" s="255"/>
    </row>
    <row r="3340" spans="1:7" x14ac:dyDescent="0.25">
      <c r="A3340" s="257" t="s">
        <v>1187</v>
      </c>
      <c r="B3340" s="257">
        <v>0</v>
      </c>
      <c r="C3340" s="254"/>
      <c r="D3340" s="255"/>
      <c r="E3340" s="255"/>
      <c r="F3340" s="255"/>
      <c r="G3340" s="255"/>
    </row>
    <row r="3341" spans="1:7" x14ac:dyDescent="0.25">
      <c r="A3341" s="257" t="s">
        <v>1293</v>
      </c>
      <c r="B3341" s="257">
        <v>0</v>
      </c>
      <c r="C3341" s="254"/>
      <c r="D3341" s="255"/>
      <c r="E3341" s="255"/>
      <c r="F3341" s="255"/>
      <c r="G3341" s="255"/>
    </row>
    <row r="3342" spans="1:7" x14ac:dyDescent="0.25">
      <c r="A3342" s="257" t="s">
        <v>1294</v>
      </c>
      <c r="B3342" s="257">
        <v>0</v>
      </c>
      <c r="C3342" s="254"/>
      <c r="D3342" s="255"/>
      <c r="E3342" s="255"/>
      <c r="F3342" s="255"/>
      <c r="G3342" s="255"/>
    </row>
    <row r="3343" spans="1:7" x14ac:dyDescent="0.25">
      <c r="A3343" s="257" t="s">
        <v>948</v>
      </c>
      <c r="B3343" s="257">
        <v>0</v>
      </c>
      <c r="C3343" s="254"/>
      <c r="D3343" s="255" t="s">
        <v>2213</v>
      </c>
      <c r="E3343" s="255"/>
      <c r="F3343" s="255"/>
      <c r="G3343" s="255"/>
    </row>
    <row r="3344" spans="1:7" x14ac:dyDescent="0.25">
      <c r="A3344" s="257" t="s">
        <v>945</v>
      </c>
      <c r="B3344" s="257">
        <v>-1.68234073</v>
      </c>
      <c r="C3344" s="254"/>
      <c r="D3344" s="255" t="s">
        <v>928</v>
      </c>
      <c r="E3344" s="255" t="s">
        <v>929</v>
      </c>
      <c r="F3344" s="255"/>
      <c r="G3344" s="255"/>
    </row>
    <row r="3345" spans="1:7" x14ac:dyDescent="0.25">
      <c r="A3345" s="257" t="s">
        <v>949</v>
      </c>
      <c r="B3345" s="257">
        <v>0</v>
      </c>
      <c r="C3345" s="254"/>
      <c r="D3345" s="255" t="s">
        <v>930</v>
      </c>
      <c r="E3345" s="255" t="s">
        <v>931</v>
      </c>
      <c r="F3345" s="255"/>
      <c r="G3345" s="255"/>
    </row>
    <row r="3346" spans="1:7" x14ac:dyDescent="0.25">
      <c r="A3346" s="257" t="s">
        <v>950</v>
      </c>
      <c r="B3346" s="257">
        <v>0</v>
      </c>
      <c r="C3346" s="254"/>
      <c r="D3346" s="255" t="s">
        <v>1106</v>
      </c>
      <c r="E3346" s="255">
        <v>0</v>
      </c>
      <c r="F3346" s="255"/>
      <c r="G3346" s="255"/>
    </row>
    <row r="3347" spans="1:7" x14ac:dyDescent="0.25">
      <c r="A3347" s="257" t="s">
        <v>1039</v>
      </c>
      <c r="B3347" s="257">
        <v>0</v>
      </c>
      <c r="C3347" s="254"/>
      <c r="D3347" s="255" t="s">
        <v>200</v>
      </c>
      <c r="E3347" s="255">
        <v>0</v>
      </c>
      <c r="F3347" s="255"/>
      <c r="G3347" s="255"/>
    </row>
    <row r="3348" spans="1:7" x14ac:dyDescent="0.25">
      <c r="A3348" s="257" t="s">
        <v>998</v>
      </c>
      <c r="B3348" s="257">
        <v>0</v>
      </c>
      <c r="C3348" s="254"/>
      <c r="D3348" s="255" t="s">
        <v>609</v>
      </c>
      <c r="E3348" s="255">
        <v>0</v>
      </c>
      <c r="F3348" s="255"/>
      <c r="G3348" s="255"/>
    </row>
    <row r="3349" spans="1:7" x14ac:dyDescent="0.25">
      <c r="A3349" s="257" t="s">
        <v>1040</v>
      </c>
      <c r="B3349" s="257">
        <v>0</v>
      </c>
      <c r="C3349" s="254"/>
      <c r="D3349" s="255" t="s">
        <v>1108</v>
      </c>
      <c r="E3349" s="255">
        <v>0</v>
      </c>
      <c r="F3349" s="255"/>
      <c r="G3349" s="255"/>
    </row>
    <row r="3350" spans="1:7" x14ac:dyDescent="0.25">
      <c r="A3350" s="257" t="s">
        <v>1041</v>
      </c>
      <c r="B3350" s="257">
        <v>0</v>
      </c>
      <c r="C3350" s="254"/>
      <c r="D3350" s="255" t="s">
        <v>201</v>
      </c>
      <c r="E3350" s="255">
        <v>0</v>
      </c>
      <c r="F3350" s="255"/>
      <c r="G3350" s="255"/>
    </row>
    <row r="3351" spans="1:7" x14ac:dyDescent="0.25">
      <c r="A3351" s="257" t="s">
        <v>458</v>
      </c>
      <c r="B3351" s="257">
        <v>0</v>
      </c>
      <c r="C3351" s="254"/>
      <c r="D3351" s="255" t="s">
        <v>610</v>
      </c>
      <c r="E3351" s="255">
        <v>0</v>
      </c>
      <c r="F3351" s="255"/>
      <c r="G3351" s="255"/>
    </row>
    <row r="3352" spans="1:7" x14ac:dyDescent="0.25">
      <c r="A3352" s="257" t="s">
        <v>456</v>
      </c>
      <c r="B3352" s="257">
        <v>3.1636203300000001</v>
      </c>
      <c r="C3352" s="254"/>
      <c r="D3352" s="255" t="s">
        <v>214</v>
      </c>
      <c r="E3352" s="255">
        <v>0</v>
      </c>
      <c r="F3352" s="255"/>
      <c r="G3352" s="255"/>
    </row>
    <row r="3353" spans="1:7" x14ac:dyDescent="0.25">
      <c r="A3353" s="257" t="s">
        <v>459</v>
      </c>
      <c r="B3353" s="257">
        <v>0</v>
      </c>
      <c r="C3353" s="254"/>
      <c r="D3353" s="255" t="s">
        <v>215</v>
      </c>
      <c r="E3353" s="255">
        <v>0</v>
      </c>
      <c r="F3353" s="255"/>
      <c r="G3353" s="255"/>
    </row>
    <row r="3354" spans="1:7" x14ac:dyDescent="0.25">
      <c r="A3354" s="257" t="s">
        <v>460</v>
      </c>
      <c r="B3354" s="257">
        <v>0</v>
      </c>
      <c r="C3354" s="254"/>
      <c r="D3354" s="255" t="s">
        <v>216</v>
      </c>
      <c r="E3354" s="255">
        <v>0</v>
      </c>
      <c r="F3354" s="255"/>
      <c r="G3354" s="255"/>
    </row>
    <row r="3355" spans="1:7" x14ac:dyDescent="0.25">
      <c r="A3355" s="257" t="s">
        <v>1042</v>
      </c>
      <c r="B3355" s="257">
        <v>0</v>
      </c>
      <c r="C3355" s="254"/>
      <c r="D3355" s="255" t="s">
        <v>1109</v>
      </c>
      <c r="E3355" s="255">
        <v>0</v>
      </c>
      <c r="F3355" s="255"/>
      <c r="G3355" s="255"/>
    </row>
    <row r="3356" spans="1:7" x14ac:dyDescent="0.25">
      <c r="A3356" s="257" t="s">
        <v>999</v>
      </c>
      <c r="B3356" s="257">
        <v>0</v>
      </c>
      <c r="C3356" s="254"/>
      <c r="D3356" s="255" t="s">
        <v>1110</v>
      </c>
      <c r="E3356" s="255">
        <v>0</v>
      </c>
      <c r="F3356" s="255"/>
      <c r="G3356" s="255"/>
    </row>
    <row r="3357" spans="1:7" x14ac:dyDescent="0.25">
      <c r="A3357" s="257" t="s">
        <v>1043</v>
      </c>
      <c r="B3357" s="257">
        <v>0</v>
      </c>
      <c r="C3357" s="254"/>
      <c r="D3357" s="255"/>
      <c r="E3357" s="255"/>
      <c r="F3357" s="255"/>
      <c r="G3357" s="255"/>
    </row>
    <row r="3358" spans="1:7" x14ac:dyDescent="0.25">
      <c r="A3358" s="257" t="s">
        <v>1044</v>
      </c>
      <c r="B3358" s="257">
        <v>0</v>
      </c>
      <c r="C3358" s="254"/>
      <c r="D3358" s="255"/>
      <c r="E3358" s="255"/>
      <c r="F3358" s="255"/>
      <c r="G3358" s="255"/>
    </row>
    <row r="3359" spans="1:7" x14ac:dyDescent="0.25">
      <c r="A3359" s="257" t="s">
        <v>461</v>
      </c>
      <c r="B3359" s="257">
        <v>0</v>
      </c>
      <c r="C3359" s="254"/>
      <c r="D3359" s="255"/>
      <c r="E3359" s="255"/>
      <c r="F3359" s="255"/>
      <c r="G3359" s="255"/>
    </row>
    <row r="3360" spans="1:7" x14ac:dyDescent="0.25">
      <c r="A3360" s="257" t="s">
        <v>457</v>
      </c>
      <c r="B3360" s="257">
        <v>1.1346671500000001</v>
      </c>
      <c r="C3360" s="254"/>
      <c r="D3360" s="255"/>
      <c r="E3360" s="255"/>
      <c r="F3360" s="255"/>
      <c r="G3360" s="255"/>
    </row>
    <row r="3361" spans="1:7" x14ac:dyDescent="0.25">
      <c r="A3361" s="257" t="s">
        <v>462</v>
      </c>
      <c r="B3361" s="257">
        <v>0</v>
      </c>
      <c r="C3361" s="254"/>
      <c r="D3361" s="255"/>
      <c r="E3361" s="255"/>
      <c r="F3361" s="255"/>
      <c r="G3361" s="255"/>
    </row>
    <row r="3362" spans="1:7" x14ac:dyDescent="0.25">
      <c r="A3362" s="257" t="s">
        <v>463</v>
      </c>
      <c r="B3362" s="257">
        <v>0</v>
      </c>
      <c r="C3362" s="254"/>
      <c r="D3362" s="255"/>
      <c r="E3362" s="255"/>
      <c r="F3362" s="255"/>
      <c r="G3362" s="255"/>
    </row>
    <row r="3363" spans="1:7" x14ac:dyDescent="0.25">
      <c r="A3363" s="257" t="s">
        <v>1045</v>
      </c>
      <c r="B3363" s="257">
        <v>0</v>
      </c>
      <c r="C3363" s="254"/>
      <c r="D3363" s="255"/>
      <c r="E3363" s="255"/>
      <c r="F3363" s="255"/>
      <c r="G3363" s="255"/>
    </row>
    <row r="3364" spans="1:7" x14ac:dyDescent="0.25">
      <c r="A3364" s="257" t="s">
        <v>1000</v>
      </c>
      <c r="B3364" s="257">
        <v>0</v>
      </c>
      <c r="C3364" s="254"/>
      <c r="D3364" s="255"/>
      <c r="E3364" s="255"/>
      <c r="F3364" s="255"/>
      <c r="G3364" s="255"/>
    </row>
    <row r="3365" spans="1:7" x14ac:dyDescent="0.25">
      <c r="A3365" s="257" t="s">
        <v>1046</v>
      </c>
      <c r="B3365" s="257">
        <v>0</v>
      </c>
      <c r="C3365" s="254"/>
      <c r="D3365" s="255" t="s">
        <v>2214</v>
      </c>
      <c r="E3365" s="255"/>
      <c r="F3365" s="255"/>
      <c r="G3365" s="255"/>
    </row>
    <row r="3366" spans="1:7" x14ac:dyDescent="0.25">
      <c r="A3366" s="257" t="s">
        <v>1047</v>
      </c>
      <c r="B3366" s="257">
        <v>0</v>
      </c>
      <c r="C3366" s="254"/>
      <c r="D3366" s="255" t="s">
        <v>928</v>
      </c>
      <c r="E3366" s="255" t="s">
        <v>929</v>
      </c>
      <c r="F3366" s="255"/>
      <c r="G3366" s="255"/>
    </row>
    <row r="3367" spans="1:7" x14ac:dyDescent="0.25">
      <c r="A3367" s="257" t="s">
        <v>139</v>
      </c>
      <c r="B3367" s="257">
        <v>0</v>
      </c>
      <c r="C3367" s="254"/>
      <c r="D3367" s="255" t="s">
        <v>930</v>
      </c>
      <c r="E3367" s="255" t="s">
        <v>931</v>
      </c>
      <c r="F3367" s="255"/>
      <c r="G3367" s="255"/>
    </row>
    <row r="3368" spans="1:7" x14ac:dyDescent="0.25">
      <c r="A3368" s="257" t="s">
        <v>120</v>
      </c>
      <c r="B3368" s="257">
        <v>0.29330148299999997</v>
      </c>
      <c r="C3368" s="254"/>
      <c r="D3368" s="255" t="s">
        <v>600</v>
      </c>
      <c r="E3368" s="255">
        <v>0</v>
      </c>
      <c r="F3368" s="255"/>
      <c r="G3368" s="255"/>
    </row>
    <row r="3369" spans="1:7" x14ac:dyDescent="0.25">
      <c r="A3369" s="257" t="s">
        <v>140</v>
      </c>
      <c r="B3369" s="257">
        <v>0</v>
      </c>
      <c r="C3369" s="254"/>
      <c r="D3369" s="255" t="s">
        <v>601</v>
      </c>
      <c r="E3369" s="255">
        <v>0</v>
      </c>
      <c r="F3369" s="255"/>
      <c r="G3369" s="255"/>
    </row>
    <row r="3370" spans="1:7" x14ac:dyDescent="0.25">
      <c r="A3370" s="257" t="s">
        <v>141</v>
      </c>
      <c r="B3370" s="257">
        <v>0</v>
      </c>
      <c r="C3370" s="254"/>
      <c r="D3370" s="255" t="s">
        <v>192</v>
      </c>
      <c r="E3370" s="255">
        <v>0</v>
      </c>
      <c r="F3370" s="255"/>
      <c r="G3370" s="255"/>
    </row>
    <row r="3371" spans="1:7" x14ac:dyDescent="0.25">
      <c r="A3371" s="257" t="s">
        <v>1048</v>
      </c>
      <c r="B3371" s="257">
        <v>0</v>
      </c>
      <c r="C3371" s="254"/>
      <c r="D3371" s="255" t="s">
        <v>193</v>
      </c>
      <c r="E3371" s="255">
        <v>0</v>
      </c>
      <c r="F3371" s="255"/>
      <c r="G3371" s="255"/>
    </row>
    <row r="3372" spans="1:7" x14ac:dyDescent="0.25">
      <c r="A3372" s="257" t="s">
        <v>1001</v>
      </c>
      <c r="B3372" s="257">
        <v>0</v>
      </c>
      <c r="C3372" s="254"/>
      <c r="D3372" s="255" t="s">
        <v>602</v>
      </c>
      <c r="E3372" s="255">
        <v>0</v>
      </c>
      <c r="F3372" s="255"/>
      <c r="G3372" s="255"/>
    </row>
    <row r="3373" spans="1:7" x14ac:dyDescent="0.25">
      <c r="A3373" s="257" t="s">
        <v>1049</v>
      </c>
      <c r="B3373" s="257">
        <v>0</v>
      </c>
      <c r="C3373" s="254"/>
      <c r="D3373" s="255" t="s">
        <v>603</v>
      </c>
      <c r="E3373" s="255">
        <v>0</v>
      </c>
      <c r="F3373" s="255"/>
      <c r="G3373" s="255"/>
    </row>
    <row r="3374" spans="1:7" x14ac:dyDescent="0.25">
      <c r="A3374" s="257" t="s">
        <v>1050</v>
      </c>
      <c r="B3374" s="257">
        <v>0</v>
      </c>
      <c r="C3374" s="254"/>
      <c r="D3374" s="255" t="s">
        <v>604</v>
      </c>
      <c r="E3374" s="255">
        <v>0</v>
      </c>
      <c r="F3374" s="255"/>
      <c r="G3374" s="255"/>
    </row>
    <row r="3375" spans="1:7" x14ac:dyDescent="0.25">
      <c r="A3375" s="257" t="s">
        <v>1227</v>
      </c>
      <c r="B3375" s="257">
        <v>0</v>
      </c>
      <c r="C3375" s="254"/>
      <c r="D3375" s="255" t="s">
        <v>605</v>
      </c>
      <c r="E3375" s="255">
        <v>0</v>
      </c>
      <c r="F3375" s="255"/>
      <c r="G3375" s="255"/>
    </row>
    <row r="3376" spans="1:7" x14ac:dyDescent="0.25">
      <c r="A3376" s="257" t="s">
        <v>1228</v>
      </c>
      <c r="B3376" s="257">
        <v>5.7798976499999997</v>
      </c>
      <c r="C3376" s="254"/>
      <c r="D3376" s="255" t="s">
        <v>194</v>
      </c>
      <c r="E3376" s="255">
        <v>0</v>
      </c>
      <c r="F3376" s="255"/>
      <c r="G3376" s="255"/>
    </row>
    <row r="3377" spans="1:7" x14ac:dyDescent="0.25">
      <c r="A3377" s="257" t="s">
        <v>1295</v>
      </c>
      <c r="B3377" s="257">
        <v>0.249121804</v>
      </c>
      <c r="C3377" s="254"/>
      <c r="D3377" s="255" t="s">
        <v>217</v>
      </c>
      <c r="E3377" s="255">
        <v>0</v>
      </c>
      <c r="F3377" s="255"/>
      <c r="G3377" s="255"/>
    </row>
    <row r="3378" spans="1:7" x14ac:dyDescent="0.25">
      <c r="A3378" s="257" t="s">
        <v>1296</v>
      </c>
      <c r="B3378" s="257">
        <v>0.112014818</v>
      </c>
      <c r="C3378" s="254"/>
      <c r="D3378" s="255" t="s">
        <v>606</v>
      </c>
      <c r="E3378" s="255">
        <v>0</v>
      </c>
      <c r="F3378" s="255"/>
      <c r="G3378" s="255"/>
    </row>
    <row r="3379" spans="1:7" x14ac:dyDescent="0.25">
      <c r="A3379" s="257" t="s">
        <v>1297</v>
      </c>
      <c r="B3379" s="257">
        <v>1.15591062</v>
      </c>
      <c r="C3379" s="254"/>
      <c r="D3379" s="255" t="s">
        <v>1098</v>
      </c>
      <c r="E3379" s="255">
        <v>0</v>
      </c>
      <c r="F3379" s="255"/>
      <c r="G3379" s="255"/>
    </row>
    <row r="3380" spans="1:7" x14ac:dyDescent="0.25">
      <c r="A3380" s="257" t="s">
        <v>1298</v>
      </c>
      <c r="B3380" s="257">
        <v>0</v>
      </c>
      <c r="C3380" s="254"/>
      <c r="D3380" s="255" t="s">
        <v>218</v>
      </c>
      <c r="E3380" s="255">
        <v>0</v>
      </c>
      <c r="F3380" s="255"/>
      <c r="G3380" s="255"/>
    </row>
    <row r="3381" spans="1:7" x14ac:dyDescent="0.25">
      <c r="A3381" s="257" t="s">
        <v>1299</v>
      </c>
      <c r="B3381" s="257">
        <v>0.36107326099999998</v>
      </c>
      <c r="C3381" s="254"/>
      <c r="D3381" s="255" t="s">
        <v>219</v>
      </c>
      <c r="E3381" s="255">
        <v>0</v>
      </c>
      <c r="F3381" s="255"/>
      <c r="G3381" s="255"/>
    </row>
    <row r="3382" spans="1:7" x14ac:dyDescent="0.25">
      <c r="A3382" s="257" t="s">
        <v>1300</v>
      </c>
      <c r="B3382" s="257">
        <v>0</v>
      </c>
      <c r="C3382" s="254"/>
      <c r="D3382" s="255" t="s">
        <v>220</v>
      </c>
      <c r="E3382" s="255">
        <v>0</v>
      </c>
      <c r="F3382" s="255"/>
      <c r="G3382" s="255"/>
    </row>
    <row r="3383" spans="1:7" x14ac:dyDescent="0.25">
      <c r="A3383" s="257" t="s">
        <v>1301</v>
      </c>
      <c r="B3383" s="257">
        <v>7.7423988000000001</v>
      </c>
      <c r="C3383" s="254"/>
      <c r="D3383" s="255" t="s">
        <v>198</v>
      </c>
      <c r="E3383" s="255">
        <v>0</v>
      </c>
      <c r="F3383" s="255"/>
      <c r="G3383" s="255"/>
    </row>
    <row r="3384" spans="1:7" x14ac:dyDescent="0.25">
      <c r="A3384" s="257" t="s">
        <v>1302</v>
      </c>
      <c r="B3384" s="257">
        <v>0</v>
      </c>
      <c r="C3384" s="254"/>
      <c r="D3384" s="255" t="s">
        <v>607</v>
      </c>
      <c r="E3384" s="255">
        <v>0</v>
      </c>
      <c r="F3384" s="255"/>
      <c r="G3384" s="255"/>
    </row>
    <row r="3385" spans="1:7" x14ac:dyDescent="0.25">
      <c r="A3385" s="257" t="s">
        <v>828</v>
      </c>
      <c r="B3385" s="257"/>
      <c r="C3385" s="254"/>
      <c r="D3385" s="255" t="s">
        <v>608</v>
      </c>
      <c r="E3385" s="255">
        <v>0</v>
      </c>
      <c r="F3385" s="255"/>
      <c r="G3385" s="255"/>
    </row>
    <row r="3386" spans="1:7" x14ac:dyDescent="0.25">
      <c r="A3386" s="257" t="s">
        <v>928</v>
      </c>
      <c r="B3386" s="257" t="s">
        <v>929</v>
      </c>
      <c r="C3386" s="254"/>
      <c r="D3386" s="255"/>
      <c r="E3386" s="255"/>
      <c r="F3386" s="255"/>
      <c r="G3386" s="255"/>
    </row>
    <row r="3387" spans="1:7" x14ac:dyDescent="0.25">
      <c r="A3387" s="257" t="s">
        <v>930</v>
      </c>
      <c r="B3387" s="257" t="s">
        <v>931</v>
      </c>
      <c r="C3387" s="254"/>
      <c r="D3387" s="255"/>
      <c r="E3387" s="255"/>
      <c r="F3387" s="255"/>
      <c r="G3387" s="255"/>
    </row>
    <row r="3388" spans="1:7" x14ac:dyDescent="0.25">
      <c r="A3388" s="257" t="s">
        <v>943</v>
      </c>
      <c r="B3388" s="257">
        <v>-1.2921088199999999</v>
      </c>
      <c r="C3388" s="254"/>
      <c r="D3388" s="255"/>
      <c r="E3388" s="255"/>
      <c r="F3388" s="255"/>
      <c r="G3388" s="255"/>
    </row>
    <row r="3389" spans="1:7" x14ac:dyDescent="0.25">
      <c r="A3389" s="257" t="s">
        <v>944</v>
      </c>
      <c r="B3389" s="257">
        <v>-0.103799273</v>
      </c>
      <c r="C3389" s="254"/>
      <c r="D3389" s="255"/>
      <c r="E3389" s="255"/>
      <c r="F3389" s="255"/>
      <c r="G3389" s="255"/>
    </row>
    <row r="3390" spans="1:7" x14ac:dyDescent="0.25">
      <c r="A3390" s="257" t="s">
        <v>538</v>
      </c>
      <c r="B3390" s="257">
        <v>-40.264958</v>
      </c>
      <c r="C3390" s="254"/>
      <c r="D3390" s="255"/>
      <c r="E3390" s="255"/>
      <c r="F3390" s="255"/>
      <c r="G3390" s="255"/>
    </row>
    <row r="3391" spans="1:7" x14ac:dyDescent="0.25">
      <c r="A3391" s="257" t="s">
        <v>539</v>
      </c>
      <c r="B3391" s="257">
        <v>-8.0108891999999994</v>
      </c>
      <c r="C3391" s="254"/>
      <c r="D3391" s="255"/>
      <c r="E3391" s="255"/>
      <c r="F3391" s="255"/>
      <c r="G3391" s="255"/>
    </row>
    <row r="3392" spans="1:7" x14ac:dyDescent="0.25">
      <c r="A3392" s="257" t="s">
        <v>150</v>
      </c>
      <c r="B3392" s="257">
        <v>0</v>
      </c>
      <c r="C3392" s="254"/>
      <c r="D3392" s="255"/>
      <c r="E3392" s="255"/>
      <c r="F3392" s="255"/>
      <c r="G3392" s="255"/>
    </row>
    <row r="3393" spans="1:7" x14ac:dyDescent="0.25">
      <c r="A3393" s="257" t="s">
        <v>142</v>
      </c>
      <c r="B3393" s="257">
        <v>-15.0612972</v>
      </c>
      <c r="C3393" s="254"/>
      <c r="D3393" s="255"/>
      <c r="E3393" s="255"/>
      <c r="F3393" s="255"/>
      <c r="G3393" s="255"/>
    </row>
    <row r="3394" spans="1:7" x14ac:dyDescent="0.25">
      <c r="A3394" s="257" t="s">
        <v>151</v>
      </c>
      <c r="B3394" s="257">
        <v>0</v>
      </c>
      <c r="C3394" s="254"/>
      <c r="D3394" s="255"/>
      <c r="E3394" s="255"/>
      <c r="F3394" s="255"/>
      <c r="G3394" s="255"/>
    </row>
    <row r="3395" spans="1:7" x14ac:dyDescent="0.25">
      <c r="A3395" s="257" t="s">
        <v>152</v>
      </c>
      <c r="B3395" s="257">
        <v>0</v>
      </c>
      <c r="C3395" s="254"/>
      <c r="D3395" s="255"/>
      <c r="E3395" s="255"/>
      <c r="F3395" s="255"/>
      <c r="G3395" s="255"/>
    </row>
    <row r="3396" spans="1:7" x14ac:dyDescent="0.25">
      <c r="A3396" s="257" t="s">
        <v>153</v>
      </c>
      <c r="B3396" s="257">
        <v>0</v>
      </c>
      <c r="C3396" s="254"/>
      <c r="D3396" s="255"/>
      <c r="E3396" s="255"/>
      <c r="F3396" s="255"/>
      <c r="G3396" s="255"/>
    </row>
    <row r="3397" spans="1:7" x14ac:dyDescent="0.25">
      <c r="A3397" s="257" t="s">
        <v>143</v>
      </c>
      <c r="B3397" s="257">
        <v>-2.2484319199999998</v>
      </c>
      <c r="C3397" s="254"/>
      <c r="D3397" s="255"/>
      <c r="E3397" s="255"/>
      <c r="F3397" s="255"/>
      <c r="G3397" s="255"/>
    </row>
    <row r="3398" spans="1:7" x14ac:dyDescent="0.25">
      <c r="A3398" s="257" t="s">
        <v>154</v>
      </c>
      <c r="B3398" s="257">
        <v>0</v>
      </c>
      <c r="C3398" s="254"/>
      <c r="D3398" s="255"/>
      <c r="E3398" s="255"/>
      <c r="F3398" s="255"/>
      <c r="G3398" s="255"/>
    </row>
    <row r="3399" spans="1:7" x14ac:dyDescent="0.25">
      <c r="A3399" s="257" t="s">
        <v>155</v>
      </c>
      <c r="B3399" s="257">
        <v>0</v>
      </c>
      <c r="C3399" s="254"/>
      <c r="D3399" s="255" t="s">
        <v>2215</v>
      </c>
      <c r="E3399" s="255"/>
      <c r="F3399" s="255"/>
      <c r="G3399" s="255"/>
    </row>
    <row r="3400" spans="1:7" x14ac:dyDescent="0.25">
      <c r="A3400" s="257" t="s">
        <v>1303</v>
      </c>
      <c r="B3400" s="257">
        <v>0</v>
      </c>
      <c r="C3400" s="254"/>
      <c r="D3400" s="255" t="s">
        <v>928</v>
      </c>
      <c r="E3400" s="255" t="s">
        <v>929</v>
      </c>
      <c r="F3400" s="255"/>
      <c r="G3400" s="255"/>
    </row>
    <row r="3401" spans="1:7" x14ac:dyDescent="0.25">
      <c r="A3401" s="257" t="s">
        <v>1304</v>
      </c>
      <c r="B3401" s="257">
        <v>-1.15591062</v>
      </c>
      <c r="C3401" s="254"/>
      <c r="D3401" s="255" t="s">
        <v>930</v>
      </c>
      <c r="E3401" s="255" t="s">
        <v>931</v>
      </c>
      <c r="F3401" s="255"/>
      <c r="G3401" s="255"/>
    </row>
    <row r="3402" spans="1:7" x14ac:dyDescent="0.25">
      <c r="A3402" s="257" t="s">
        <v>1305</v>
      </c>
      <c r="B3402" s="257">
        <v>-0.87404176099999997</v>
      </c>
      <c r="C3402" s="254"/>
      <c r="D3402" s="255" t="s">
        <v>1106</v>
      </c>
      <c r="E3402" s="255">
        <v>0</v>
      </c>
      <c r="F3402" s="255"/>
      <c r="G3402" s="255"/>
    </row>
    <row r="3403" spans="1:7" x14ac:dyDescent="0.25">
      <c r="A3403" s="257" t="s">
        <v>1306</v>
      </c>
      <c r="B3403" s="257">
        <v>-10.7334701</v>
      </c>
      <c r="C3403" s="254"/>
      <c r="D3403" s="255" t="s">
        <v>200</v>
      </c>
      <c r="E3403" s="255">
        <v>0</v>
      </c>
      <c r="F3403" s="255"/>
      <c r="G3403" s="255"/>
    </row>
    <row r="3404" spans="1:7" x14ac:dyDescent="0.25">
      <c r="A3404" s="257" t="s">
        <v>156</v>
      </c>
      <c r="B3404" s="257">
        <v>0</v>
      </c>
      <c r="C3404" s="254"/>
      <c r="D3404" s="255" t="s">
        <v>1137</v>
      </c>
      <c r="E3404" s="255">
        <v>0</v>
      </c>
      <c r="F3404" s="255"/>
      <c r="G3404" s="255"/>
    </row>
    <row r="3405" spans="1:7" x14ac:dyDescent="0.25">
      <c r="A3405" s="257" t="s">
        <v>144</v>
      </c>
      <c r="B3405" s="257">
        <v>6.4185749799999997E-2</v>
      </c>
      <c r="C3405" s="254"/>
      <c r="D3405" s="255" t="s">
        <v>609</v>
      </c>
      <c r="E3405" s="255">
        <v>0</v>
      </c>
      <c r="F3405" s="255"/>
      <c r="G3405" s="255"/>
    </row>
    <row r="3406" spans="1:7" x14ac:dyDescent="0.25">
      <c r="A3406" s="257" t="s">
        <v>157</v>
      </c>
      <c r="B3406" s="257">
        <v>0</v>
      </c>
      <c r="C3406" s="254"/>
      <c r="D3406" s="255" t="s">
        <v>1138</v>
      </c>
      <c r="E3406" s="255">
        <v>0</v>
      </c>
      <c r="F3406" s="255"/>
      <c r="G3406" s="255"/>
    </row>
    <row r="3407" spans="1:7" x14ac:dyDescent="0.25">
      <c r="A3407" s="257" t="s">
        <v>158</v>
      </c>
      <c r="B3407" s="257">
        <v>0</v>
      </c>
      <c r="C3407" s="254"/>
      <c r="D3407" s="255" t="s">
        <v>1108</v>
      </c>
      <c r="E3407" s="255">
        <v>0</v>
      </c>
      <c r="F3407" s="255"/>
      <c r="G3407" s="255"/>
    </row>
    <row r="3408" spans="1:7" x14ac:dyDescent="0.25">
      <c r="A3408" s="257" t="s">
        <v>159</v>
      </c>
      <c r="B3408" s="257">
        <v>0</v>
      </c>
      <c r="C3408" s="254"/>
      <c r="D3408" s="255" t="s">
        <v>201</v>
      </c>
      <c r="E3408" s="255">
        <v>0</v>
      </c>
      <c r="F3408" s="255"/>
      <c r="G3408" s="255"/>
    </row>
    <row r="3409" spans="1:7" x14ac:dyDescent="0.25">
      <c r="A3409" s="257" t="s">
        <v>145</v>
      </c>
      <c r="B3409" s="257">
        <v>2.28253208E-3</v>
      </c>
      <c r="C3409" s="254"/>
      <c r="D3409" s="255" t="s">
        <v>221</v>
      </c>
      <c r="E3409" s="255">
        <v>0</v>
      </c>
      <c r="F3409" s="255"/>
      <c r="G3409" s="255"/>
    </row>
    <row r="3410" spans="1:7" x14ac:dyDescent="0.25">
      <c r="A3410" s="257" t="s">
        <v>160</v>
      </c>
      <c r="B3410" s="257">
        <v>0</v>
      </c>
      <c r="C3410" s="254"/>
      <c r="D3410" s="255" t="s">
        <v>610</v>
      </c>
      <c r="E3410" s="255">
        <v>0</v>
      </c>
      <c r="F3410" s="255"/>
      <c r="G3410" s="255"/>
    </row>
    <row r="3411" spans="1:7" x14ac:dyDescent="0.25">
      <c r="A3411" s="257" t="s">
        <v>161</v>
      </c>
      <c r="B3411" s="257">
        <v>0</v>
      </c>
      <c r="C3411" s="254"/>
      <c r="D3411" s="255" t="s">
        <v>1139</v>
      </c>
      <c r="E3411" s="255">
        <v>0</v>
      </c>
      <c r="F3411" s="255"/>
      <c r="G3411" s="255"/>
    </row>
    <row r="3412" spans="1:7" x14ac:dyDescent="0.25">
      <c r="A3412" s="257" t="s">
        <v>162</v>
      </c>
      <c r="B3412" s="257">
        <v>0</v>
      </c>
      <c r="C3412" s="254"/>
      <c r="D3412" s="255" t="s">
        <v>222</v>
      </c>
      <c r="E3412" s="255">
        <v>0</v>
      </c>
      <c r="F3412" s="255"/>
      <c r="G3412" s="255"/>
    </row>
    <row r="3413" spans="1:7" x14ac:dyDescent="0.25">
      <c r="A3413" s="257" t="s">
        <v>146</v>
      </c>
      <c r="B3413" s="257">
        <v>0.95645738599999996</v>
      </c>
      <c r="C3413" s="254"/>
      <c r="D3413" s="255" t="s">
        <v>223</v>
      </c>
      <c r="E3413" s="255">
        <v>0</v>
      </c>
      <c r="F3413" s="255"/>
      <c r="G3413" s="255"/>
    </row>
    <row r="3414" spans="1:7" x14ac:dyDescent="0.25">
      <c r="A3414" s="257" t="s">
        <v>163</v>
      </c>
      <c r="B3414" s="257">
        <v>0</v>
      </c>
      <c r="C3414" s="254"/>
      <c r="D3414" s="255" t="s">
        <v>224</v>
      </c>
      <c r="E3414" s="255">
        <v>0</v>
      </c>
      <c r="F3414" s="255"/>
      <c r="G3414" s="255"/>
    </row>
    <row r="3415" spans="1:7" x14ac:dyDescent="0.25">
      <c r="A3415" s="257" t="s">
        <v>164</v>
      </c>
      <c r="B3415" s="257">
        <v>0</v>
      </c>
      <c r="C3415" s="254"/>
      <c r="D3415" s="255" t="s">
        <v>1109</v>
      </c>
      <c r="E3415" s="255">
        <v>0</v>
      </c>
      <c r="F3415" s="255"/>
      <c r="G3415" s="255"/>
    </row>
    <row r="3416" spans="1:7" x14ac:dyDescent="0.25">
      <c r="A3416" s="257" t="s">
        <v>165</v>
      </c>
      <c r="B3416" s="257">
        <v>0</v>
      </c>
      <c r="C3416" s="254"/>
      <c r="D3416" s="255" t="s">
        <v>1140</v>
      </c>
      <c r="E3416" s="255">
        <v>0</v>
      </c>
      <c r="F3416" s="255"/>
      <c r="G3416" s="255"/>
    </row>
    <row r="3417" spans="1:7" x14ac:dyDescent="0.25">
      <c r="A3417" s="257" t="s">
        <v>147</v>
      </c>
      <c r="B3417" s="257">
        <v>9.1928979399999997E-4</v>
      </c>
      <c r="C3417" s="254"/>
      <c r="D3417" s="255" t="s">
        <v>1110</v>
      </c>
      <c r="E3417" s="255">
        <v>0</v>
      </c>
      <c r="F3417" s="255"/>
      <c r="G3417" s="255"/>
    </row>
    <row r="3418" spans="1:7" x14ac:dyDescent="0.25">
      <c r="A3418" s="257" t="s">
        <v>166</v>
      </c>
      <c r="B3418" s="257">
        <v>0</v>
      </c>
      <c r="C3418" s="254"/>
      <c r="D3418" s="255" t="s">
        <v>1141</v>
      </c>
      <c r="E3418" s="255">
        <v>0</v>
      </c>
      <c r="F3418" s="255"/>
      <c r="G3418" s="255"/>
    </row>
    <row r="3419" spans="1:7" x14ac:dyDescent="0.25">
      <c r="A3419" s="257" t="s">
        <v>167</v>
      </c>
      <c r="B3419" s="257">
        <v>0</v>
      </c>
      <c r="C3419" s="254"/>
      <c r="D3419" s="255"/>
      <c r="E3419" s="255"/>
      <c r="F3419" s="255"/>
      <c r="G3419" s="255"/>
    </row>
    <row r="3420" spans="1:7" x14ac:dyDescent="0.25">
      <c r="A3420" s="257" t="s">
        <v>168</v>
      </c>
      <c r="B3420" s="257">
        <v>0</v>
      </c>
      <c r="C3420" s="254"/>
      <c r="D3420" s="255"/>
      <c r="E3420" s="255"/>
      <c r="F3420" s="255"/>
      <c r="G3420" s="255"/>
    </row>
    <row r="3421" spans="1:7" x14ac:dyDescent="0.25">
      <c r="A3421" s="257" t="s">
        <v>148</v>
      </c>
      <c r="B3421" s="257">
        <v>0</v>
      </c>
      <c r="C3421" s="254"/>
      <c r="D3421" s="255"/>
      <c r="E3421" s="255"/>
      <c r="F3421" s="255"/>
      <c r="G3421" s="255"/>
    </row>
    <row r="3422" spans="1:7" x14ac:dyDescent="0.25">
      <c r="A3422" s="257" t="s">
        <v>169</v>
      </c>
      <c r="B3422" s="257">
        <v>0</v>
      </c>
      <c r="C3422" s="254"/>
      <c r="D3422" s="255"/>
      <c r="E3422" s="255"/>
      <c r="F3422" s="255"/>
      <c r="G3422" s="255"/>
    </row>
    <row r="3423" spans="1:7" x14ac:dyDescent="0.25">
      <c r="A3423" s="257" t="s">
        <v>170</v>
      </c>
      <c r="B3423" s="257">
        <v>0</v>
      </c>
      <c r="C3423" s="254"/>
      <c r="D3423" s="255"/>
      <c r="E3423" s="255"/>
      <c r="F3423" s="255"/>
      <c r="G3423" s="255"/>
    </row>
    <row r="3424" spans="1:7" x14ac:dyDescent="0.25">
      <c r="A3424" s="257" t="s">
        <v>171</v>
      </c>
      <c r="B3424" s="257">
        <v>0</v>
      </c>
      <c r="C3424" s="254"/>
      <c r="D3424" s="255"/>
      <c r="E3424" s="255"/>
      <c r="F3424" s="255"/>
      <c r="G3424" s="255"/>
    </row>
    <row r="3425" spans="1:7" x14ac:dyDescent="0.25">
      <c r="A3425" s="257" t="s">
        <v>149</v>
      </c>
      <c r="B3425" s="257">
        <v>0</v>
      </c>
      <c r="C3425" s="254"/>
      <c r="D3425" s="255"/>
      <c r="E3425" s="255"/>
      <c r="F3425" s="255"/>
      <c r="G3425" s="255"/>
    </row>
    <row r="3426" spans="1:7" x14ac:dyDescent="0.25">
      <c r="A3426" s="257" t="s">
        <v>172</v>
      </c>
      <c r="B3426" s="257">
        <v>0</v>
      </c>
      <c r="C3426" s="254"/>
      <c r="D3426" s="255"/>
      <c r="E3426" s="255"/>
      <c r="F3426" s="255"/>
      <c r="G3426" s="255"/>
    </row>
    <row r="3427" spans="1:7" x14ac:dyDescent="0.25">
      <c r="A3427" s="257" t="s">
        <v>173</v>
      </c>
      <c r="B3427" s="257">
        <v>0</v>
      </c>
      <c r="C3427" s="254"/>
      <c r="D3427" s="255"/>
      <c r="E3427" s="255"/>
      <c r="F3427" s="255"/>
      <c r="G3427" s="255"/>
    </row>
    <row r="3428" spans="1:7" x14ac:dyDescent="0.25">
      <c r="A3428" s="257" t="s">
        <v>1215</v>
      </c>
      <c r="B3428" s="257">
        <v>0</v>
      </c>
      <c r="C3428" s="254"/>
      <c r="D3428" s="255"/>
      <c r="E3428" s="255"/>
      <c r="F3428" s="255"/>
      <c r="G3428" s="255"/>
    </row>
    <row r="3429" spans="1:7" x14ac:dyDescent="0.25">
      <c r="A3429" s="257" t="s">
        <v>1121</v>
      </c>
      <c r="B3429" s="257">
        <v>7.2865246800000003</v>
      </c>
      <c r="C3429" s="254"/>
      <c r="D3429" s="255"/>
      <c r="E3429" s="255"/>
      <c r="F3429" s="255"/>
      <c r="G3429" s="255"/>
    </row>
    <row r="3430" spans="1:7" x14ac:dyDescent="0.25">
      <c r="A3430" s="257" t="s">
        <v>1216</v>
      </c>
      <c r="B3430" s="257">
        <v>0</v>
      </c>
      <c r="C3430" s="254"/>
      <c r="D3430" s="255"/>
      <c r="E3430" s="255"/>
      <c r="F3430" s="255"/>
      <c r="G3430" s="255"/>
    </row>
    <row r="3431" spans="1:7" x14ac:dyDescent="0.25">
      <c r="A3431" s="257" t="s">
        <v>1217</v>
      </c>
      <c r="B3431" s="257">
        <v>0</v>
      </c>
      <c r="C3431" s="254"/>
      <c r="D3431" s="255"/>
      <c r="E3431" s="255"/>
      <c r="F3431" s="255"/>
      <c r="G3431" s="255"/>
    </row>
    <row r="3432" spans="1:7" x14ac:dyDescent="0.25">
      <c r="A3432" s="257" t="s">
        <v>1218</v>
      </c>
      <c r="B3432" s="257">
        <v>0</v>
      </c>
      <c r="C3432" s="254"/>
      <c r="D3432" s="255"/>
      <c r="E3432" s="255"/>
      <c r="F3432" s="255"/>
      <c r="G3432" s="255"/>
    </row>
    <row r="3433" spans="1:7" x14ac:dyDescent="0.25">
      <c r="A3433" s="257" t="s">
        <v>1122</v>
      </c>
      <c r="B3433" s="257">
        <v>1.50913936</v>
      </c>
      <c r="C3433" s="254"/>
      <c r="D3433" s="255"/>
      <c r="E3433" s="255"/>
      <c r="F3433" s="255"/>
      <c r="G3433" s="255"/>
    </row>
    <row r="3434" spans="1:7" x14ac:dyDescent="0.25">
      <c r="A3434" s="257" t="s">
        <v>1219</v>
      </c>
      <c r="B3434" s="257">
        <v>0</v>
      </c>
      <c r="C3434" s="254"/>
      <c r="D3434" s="255" t="s">
        <v>2216</v>
      </c>
      <c r="E3434" s="255"/>
      <c r="F3434" s="255"/>
      <c r="G3434" s="255"/>
    </row>
    <row r="3435" spans="1:7" x14ac:dyDescent="0.25">
      <c r="A3435" s="257" t="s">
        <v>1220</v>
      </c>
      <c r="B3435" s="257">
        <v>0</v>
      </c>
      <c r="C3435" s="254"/>
      <c r="D3435" s="255" t="s">
        <v>928</v>
      </c>
      <c r="E3435" s="255" t="s">
        <v>929</v>
      </c>
      <c r="F3435" s="255"/>
      <c r="G3435" s="255"/>
    </row>
    <row r="3436" spans="1:7" x14ac:dyDescent="0.25">
      <c r="A3436" s="257" t="s">
        <v>1307</v>
      </c>
      <c r="B3436" s="257">
        <v>0</v>
      </c>
      <c r="C3436" s="254"/>
      <c r="D3436" s="255" t="s">
        <v>930</v>
      </c>
      <c r="E3436" s="255" t="s">
        <v>931</v>
      </c>
      <c r="F3436" s="255"/>
      <c r="G3436" s="255"/>
    </row>
    <row r="3437" spans="1:7" x14ac:dyDescent="0.25">
      <c r="A3437" s="257" t="s">
        <v>1197</v>
      </c>
      <c r="B3437" s="257">
        <v>13.4992719</v>
      </c>
      <c r="C3437" s="254"/>
      <c r="D3437" s="255" t="s">
        <v>600</v>
      </c>
      <c r="E3437" s="255">
        <v>0</v>
      </c>
      <c r="F3437" s="255"/>
      <c r="G3437" s="255"/>
    </row>
    <row r="3438" spans="1:7" x14ac:dyDescent="0.25">
      <c r="A3438" s="257" t="s">
        <v>1308</v>
      </c>
      <c r="B3438" s="257">
        <v>0</v>
      </c>
      <c r="C3438" s="254"/>
      <c r="D3438" s="255" t="s">
        <v>601</v>
      </c>
      <c r="E3438" s="255">
        <v>0</v>
      </c>
      <c r="F3438" s="255"/>
      <c r="G3438" s="255"/>
    </row>
    <row r="3439" spans="1:7" x14ac:dyDescent="0.25">
      <c r="A3439" s="257" t="s">
        <v>1309</v>
      </c>
      <c r="B3439" s="257">
        <v>0</v>
      </c>
      <c r="C3439" s="254"/>
      <c r="D3439" s="255" t="s">
        <v>192</v>
      </c>
      <c r="E3439" s="255">
        <v>0</v>
      </c>
      <c r="F3439" s="255"/>
      <c r="G3439" s="255"/>
    </row>
    <row r="3440" spans="1:7" x14ac:dyDescent="0.25">
      <c r="A3440" s="257" t="s">
        <v>1310</v>
      </c>
      <c r="B3440" s="257">
        <v>0</v>
      </c>
      <c r="C3440" s="254"/>
      <c r="D3440" s="255" t="s">
        <v>193</v>
      </c>
      <c r="E3440" s="255">
        <v>0</v>
      </c>
      <c r="F3440" s="255"/>
      <c r="G3440" s="255"/>
    </row>
    <row r="3441" spans="1:7" x14ac:dyDescent="0.25">
      <c r="A3441" s="257" t="s">
        <v>1198</v>
      </c>
      <c r="B3441" s="257">
        <v>0.18938328500000001</v>
      </c>
      <c r="C3441" s="254"/>
      <c r="D3441" s="255" t="s">
        <v>602</v>
      </c>
      <c r="E3441" s="255">
        <v>0</v>
      </c>
      <c r="F3441" s="255"/>
      <c r="G3441" s="255"/>
    </row>
    <row r="3442" spans="1:7" x14ac:dyDescent="0.25">
      <c r="A3442" s="257" t="s">
        <v>1311</v>
      </c>
      <c r="B3442" s="257">
        <v>0</v>
      </c>
      <c r="C3442" s="254"/>
      <c r="D3442" s="255" t="s">
        <v>603</v>
      </c>
      <c r="E3442" s="255">
        <v>0</v>
      </c>
      <c r="F3442" s="255"/>
      <c r="G3442" s="255"/>
    </row>
    <row r="3443" spans="1:7" x14ac:dyDescent="0.25">
      <c r="A3443" s="257" t="s">
        <v>1312</v>
      </c>
      <c r="B3443" s="257">
        <v>0</v>
      </c>
      <c r="C3443" s="254"/>
      <c r="D3443" s="255" t="s">
        <v>604</v>
      </c>
      <c r="E3443" s="255">
        <v>0</v>
      </c>
      <c r="F3443" s="255"/>
      <c r="G3443" s="255"/>
    </row>
    <row r="3444" spans="1:7" x14ac:dyDescent="0.25">
      <c r="A3444" s="257" t="s">
        <v>1313</v>
      </c>
      <c r="B3444" s="257">
        <v>0</v>
      </c>
      <c r="C3444" s="254"/>
      <c r="D3444" s="255" t="s">
        <v>605</v>
      </c>
      <c r="E3444" s="255">
        <v>0</v>
      </c>
      <c r="F3444" s="255"/>
      <c r="G3444" s="255"/>
    </row>
    <row r="3445" spans="1:7" x14ac:dyDescent="0.25">
      <c r="A3445" s="257" t="s">
        <v>1199</v>
      </c>
      <c r="B3445" s="257">
        <v>0</v>
      </c>
      <c r="C3445" s="254"/>
      <c r="D3445" s="255" t="s">
        <v>194</v>
      </c>
      <c r="E3445" s="255">
        <v>0</v>
      </c>
      <c r="F3445" s="255"/>
      <c r="G3445" s="255"/>
    </row>
    <row r="3446" spans="1:7" x14ac:dyDescent="0.25">
      <c r="A3446" s="257" t="s">
        <v>1314</v>
      </c>
      <c r="B3446" s="257">
        <v>0</v>
      </c>
      <c r="C3446" s="254"/>
      <c r="D3446" s="255" t="s">
        <v>606</v>
      </c>
      <c r="E3446" s="255">
        <v>0</v>
      </c>
      <c r="F3446" s="255"/>
      <c r="G3446" s="255"/>
    </row>
    <row r="3447" spans="1:7" x14ac:dyDescent="0.25">
      <c r="A3447" s="257" t="s">
        <v>1315</v>
      </c>
      <c r="B3447" s="257">
        <v>0</v>
      </c>
      <c r="C3447" s="254"/>
      <c r="D3447" s="255" t="s">
        <v>1098</v>
      </c>
      <c r="E3447" s="255">
        <v>0</v>
      </c>
      <c r="F3447" s="255"/>
      <c r="G3447" s="255"/>
    </row>
    <row r="3448" spans="1:7" x14ac:dyDescent="0.25">
      <c r="A3448" s="257" t="s">
        <v>1316</v>
      </c>
      <c r="B3448" s="257">
        <v>0</v>
      </c>
      <c r="C3448" s="254"/>
      <c r="D3448" s="255" t="s">
        <v>225</v>
      </c>
      <c r="E3448" s="255">
        <v>0</v>
      </c>
      <c r="F3448" s="255"/>
      <c r="G3448" s="255"/>
    </row>
    <row r="3449" spans="1:7" x14ac:dyDescent="0.25">
      <c r="A3449" s="257" t="s">
        <v>1200</v>
      </c>
      <c r="B3449" s="257">
        <v>0</v>
      </c>
      <c r="C3449" s="254"/>
      <c r="D3449" s="255" t="s">
        <v>226</v>
      </c>
      <c r="E3449" s="255">
        <v>0</v>
      </c>
      <c r="F3449" s="255"/>
      <c r="G3449" s="255"/>
    </row>
    <row r="3450" spans="1:7" x14ac:dyDescent="0.25">
      <c r="A3450" s="257" t="s">
        <v>1317</v>
      </c>
      <c r="B3450" s="257">
        <v>0</v>
      </c>
      <c r="C3450" s="254"/>
      <c r="D3450" s="255" t="s">
        <v>227</v>
      </c>
      <c r="E3450" s="255">
        <v>0</v>
      </c>
      <c r="F3450" s="255"/>
      <c r="G3450" s="255"/>
    </row>
    <row r="3451" spans="1:7" x14ac:dyDescent="0.25">
      <c r="A3451" s="257" t="s">
        <v>1318</v>
      </c>
      <c r="B3451" s="257">
        <v>0</v>
      </c>
      <c r="C3451" s="254"/>
      <c r="D3451" s="255" t="s">
        <v>198</v>
      </c>
      <c r="E3451" s="255">
        <v>0</v>
      </c>
      <c r="F3451" s="255"/>
      <c r="G3451" s="255"/>
    </row>
    <row r="3452" spans="1:7" x14ac:dyDescent="0.25">
      <c r="A3452" s="257" t="s">
        <v>1221</v>
      </c>
      <c r="B3452" s="257">
        <v>0</v>
      </c>
      <c r="C3452" s="254"/>
      <c r="D3452" s="255" t="s">
        <v>607</v>
      </c>
      <c r="E3452" s="255">
        <v>0</v>
      </c>
      <c r="F3452" s="255"/>
      <c r="G3452" s="255"/>
    </row>
    <row r="3453" spans="1:7" x14ac:dyDescent="0.25">
      <c r="A3453" s="257" t="s">
        <v>1123</v>
      </c>
      <c r="B3453" s="257">
        <v>21.9872531</v>
      </c>
      <c r="C3453" s="254"/>
      <c r="D3453" s="255" t="s">
        <v>608</v>
      </c>
      <c r="E3453" s="255">
        <v>0</v>
      </c>
      <c r="F3453" s="255"/>
      <c r="G3453" s="255"/>
    </row>
    <row r="3454" spans="1:7" x14ac:dyDescent="0.25">
      <c r="A3454" s="257" t="s">
        <v>1222</v>
      </c>
      <c r="B3454" s="257">
        <v>0</v>
      </c>
      <c r="C3454" s="254"/>
      <c r="D3454" s="255"/>
      <c r="E3454" s="255"/>
      <c r="F3454" s="255"/>
      <c r="G3454" s="255"/>
    </row>
    <row r="3455" spans="1:7" x14ac:dyDescent="0.25">
      <c r="A3455" s="257" t="s">
        <v>1223</v>
      </c>
      <c r="B3455" s="257">
        <v>0</v>
      </c>
      <c r="C3455" s="254"/>
      <c r="D3455" s="255"/>
      <c r="E3455" s="255"/>
      <c r="F3455" s="255"/>
      <c r="G3455" s="255"/>
    </row>
    <row r="3456" spans="1:7" x14ac:dyDescent="0.25">
      <c r="A3456" s="257" t="s">
        <v>1224</v>
      </c>
      <c r="B3456" s="257">
        <v>0</v>
      </c>
      <c r="C3456" s="254"/>
      <c r="D3456" s="255"/>
      <c r="E3456" s="255"/>
      <c r="F3456" s="255"/>
      <c r="G3456" s="255"/>
    </row>
    <row r="3457" spans="1:7" x14ac:dyDescent="0.25">
      <c r="A3457" s="257" t="s">
        <v>1124</v>
      </c>
      <c r="B3457" s="257">
        <v>3.4022000800000001</v>
      </c>
      <c r="C3457" s="254"/>
      <c r="D3457" s="255"/>
      <c r="E3457" s="255"/>
      <c r="F3457" s="255"/>
      <c r="G3457" s="255"/>
    </row>
    <row r="3458" spans="1:7" x14ac:dyDescent="0.25">
      <c r="A3458" s="257" t="s">
        <v>1225</v>
      </c>
      <c r="B3458" s="257">
        <v>0</v>
      </c>
      <c r="C3458" s="254"/>
      <c r="D3458" s="255" t="s">
        <v>2217</v>
      </c>
      <c r="E3458" s="255"/>
      <c r="F3458" s="255"/>
      <c r="G3458" s="255"/>
    </row>
    <row r="3459" spans="1:7" x14ac:dyDescent="0.25">
      <c r="A3459" s="257" t="s">
        <v>1226</v>
      </c>
      <c r="B3459" s="257">
        <v>0</v>
      </c>
      <c r="C3459" s="254"/>
      <c r="D3459" s="255" t="s">
        <v>928</v>
      </c>
      <c r="E3459" s="255" t="s">
        <v>929</v>
      </c>
      <c r="F3459" s="255"/>
      <c r="G3459" s="255"/>
    </row>
    <row r="3460" spans="1:7" x14ac:dyDescent="0.25">
      <c r="A3460" s="257" t="s">
        <v>1319</v>
      </c>
      <c r="B3460" s="257">
        <v>0</v>
      </c>
      <c r="C3460" s="254"/>
      <c r="D3460" s="255" t="s">
        <v>930</v>
      </c>
      <c r="E3460" s="255" t="s">
        <v>931</v>
      </c>
      <c r="F3460" s="255"/>
      <c r="G3460" s="255"/>
    </row>
    <row r="3461" spans="1:7" x14ac:dyDescent="0.25">
      <c r="A3461" s="257" t="s">
        <v>1201</v>
      </c>
      <c r="B3461" s="257">
        <v>18.596696300000001</v>
      </c>
      <c r="C3461" s="254"/>
      <c r="D3461" s="255" t="s">
        <v>1106</v>
      </c>
      <c r="E3461" s="255">
        <v>-13.909022800000001</v>
      </c>
      <c r="F3461" s="255"/>
      <c r="G3461" s="255"/>
    </row>
    <row r="3462" spans="1:7" x14ac:dyDescent="0.25">
      <c r="A3462" s="257" t="s">
        <v>1320</v>
      </c>
      <c r="B3462" s="257">
        <v>0</v>
      </c>
      <c r="C3462" s="254"/>
      <c r="D3462" s="255" t="s">
        <v>200</v>
      </c>
      <c r="E3462" s="255">
        <v>-4.2264936300000002</v>
      </c>
      <c r="F3462" s="255"/>
      <c r="G3462" s="255"/>
    </row>
    <row r="3463" spans="1:7" x14ac:dyDescent="0.25">
      <c r="A3463" s="257" t="s">
        <v>1321</v>
      </c>
      <c r="B3463" s="257">
        <v>0</v>
      </c>
      <c r="C3463" s="254"/>
      <c r="D3463" s="255" t="s">
        <v>609</v>
      </c>
      <c r="E3463" s="255">
        <v>-6.7028102399999998</v>
      </c>
      <c r="F3463" s="255"/>
      <c r="G3463" s="255"/>
    </row>
    <row r="3464" spans="1:7" x14ac:dyDescent="0.25">
      <c r="A3464" s="257" t="s">
        <v>1322</v>
      </c>
      <c r="B3464" s="257">
        <v>0</v>
      </c>
      <c r="C3464" s="254"/>
      <c r="D3464" s="255" t="s">
        <v>1108</v>
      </c>
      <c r="E3464" s="255">
        <v>-26.214173599999999</v>
      </c>
      <c r="F3464" s="255"/>
      <c r="G3464" s="255"/>
    </row>
    <row r="3465" spans="1:7" x14ac:dyDescent="0.25">
      <c r="A3465" s="257" t="s">
        <v>1202</v>
      </c>
      <c r="B3465" s="257">
        <v>0.227184038</v>
      </c>
      <c r="C3465" s="254"/>
      <c r="D3465" s="255" t="s">
        <v>201</v>
      </c>
      <c r="E3465" s="255">
        <v>-7.9970828599999999</v>
      </c>
      <c r="F3465" s="255"/>
      <c r="G3465" s="255"/>
    </row>
    <row r="3466" spans="1:7" x14ac:dyDescent="0.25">
      <c r="A3466" s="257" t="s">
        <v>1323</v>
      </c>
      <c r="B3466" s="257">
        <v>0</v>
      </c>
      <c r="C3466" s="254"/>
      <c r="D3466" s="255" t="s">
        <v>610</v>
      </c>
      <c r="E3466" s="255">
        <v>-15.8499336</v>
      </c>
      <c r="F3466" s="255"/>
      <c r="G3466" s="255"/>
    </row>
    <row r="3467" spans="1:7" x14ac:dyDescent="0.25">
      <c r="A3467" s="257" t="s">
        <v>1324</v>
      </c>
      <c r="B3467" s="257">
        <v>0</v>
      </c>
      <c r="C3467" s="254"/>
      <c r="D3467" s="255" t="s">
        <v>228</v>
      </c>
      <c r="E3467" s="255">
        <v>0</v>
      </c>
      <c r="F3467" s="255"/>
      <c r="G3467" s="255"/>
    </row>
    <row r="3468" spans="1:7" x14ac:dyDescent="0.25">
      <c r="A3468" s="257" t="s">
        <v>1325</v>
      </c>
      <c r="B3468" s="257">
        <v>0</v>
      </c>
      <c r="C3468" s="254"/>
      <c r="D3468" s="255" t="s">
        <v>229</v>
      </c>
      <c r="E3468" s="255">
        <v>0</v>
      </c>
      <c r="F3468" s="255"/>
      <c r="G3468" s="255"/>
    </row>
    <row r="3469" spans="1:7" x14ac:dyDescent="0.25">
      <c r="A3469" s="257" t="s">
        <v>1203</v>
      </c>
      <c r="B3469" s="257">
        <v>0</v>
      </c>
      <c r="C3469" s="254"/>
      <c r="D3469" s="255" t="s">
        <v>230</v>
      </c>
      <c r="E3469" s="255">
        <v>0</v>
      </c>
      <c r="F3469" s="255"/>
      <c r="G3469" s="255"/>
    </row>
    <row r="3470" spans="1:7" x14ac:dyDescent="0.25">
      <c r="A3470" s="257" t="s">
        <v>1326</v>
      </c>
      <c r="B3470" s="257">
        <v>0</v>
      </c>
      <c r="C3470" s="254"/>
      <c r="D3470" s="255" t="s">
        <v>1109</v>
      </c>
      <c r="E3470" s="255">
        <v>-9.1480222599999994</v>
      </c>
      <c r="F3470" s="255"/>
      <c r="G3470" s="255"/>
    </row>
    <row r="3471" spans="1:7" x14ac:dyDescent="0.25">
      <c r="A3471" s="257" t="s">
        <v>1327</v>
      </c>
      <c r="B3471" s="257">
        <v>0</v>
      </c>
      <c r="C3471" s="254"/>
      <c r="D3471" s="255" t="s">
        <v>1110</v>
      </c>
      <c r="E3471" s="255">
        <v>-15.6318415</v>
      </c>
      <c r="F3471" s="255"/>
      <c r="G3471" s="255"/>
    </row>
    <row r="3472" spans="1:7" x14ac:dyDescent="0.25">
      <c r="A3472" s="257" t="s">
        <v>1328</v>
      </c>
      <c r="B3472" s="257">
        <v>0</v>
      </c>
      <c r="C3472" s="254"/>
      <c r="D3472" s="255"/>
      <c r="E3472" s="255"/>
      <c r="F3472" s="255"/>
      <c r="G3472" s="255"/>
    </row>
    <row r="3473" spans="1:7" x14ac:dyDescent="0.25">
      <c r="A3473" s="257" t="s">
        <v>1204</v>
      </c>
      <c r="B3473" s="257">
        <v>0</v>
      </c>
      <c r="C3473" s="254"/>
      <c r="D3473" s="255"/>
      <c r="E3473" s="255"/>
      <c r="F3473" s="255"/>
      <c r="G3473" s="255"/>
    </row>
    <row r="3474" spans="1:7" x14ac:dyDescent="0.25">
      <c r="A3474" s="257" t="s">
        <v>1329</v>
      </c>
      <c r="B3474" s="257">
        <v>0</v>
      </c>
      <c r="C3474" s="254"/>
      <c r="D3474" s="255"/>
      <c r="E3474" s="255"/>
      <c r="F3474" s="255"/>
      <c r="G3474" s="255"/>
    </row>
    <row r="3475" spans="1:7" x14ac:dyDescent="0.25">
      <c r="A3475" s="257" t="s">
        <v>1330</v>
      </c>
      <c r="B3475" s="257">
        <v>0</v>
      </c>
      <c r="C3475" s="254"/>
      <c r="D3475" s="255"/>
      <c r="E3475" s="255"/>
      <c r="F3475" s="255"/>
      <c r="G3475" s="255"/>
    </row>
    <row r="3476" spans="1:7" x14ac:dyDescent="0.25">
      <c r="A3476" s="257" t="s">
        <v>1241</v>
      </c>
      <c r="B3476" s="257">
        <v>0</v>
      </c>
      <c r="C3476" s="254"/>
      <c r="D3476" s="255"/>
      <c r="E3476" s="255"/>
      <c r="F3476" s="255"/>
      <c r="G3476" s="255"/>
    </row>
    <row r="3477" spans="1:7" x14ac:dyDescent="0.25">
      <c r="A3477" s="257" t="s">
        <v>1242</v>
      </c>
      <c r="B3477" s="257">
        <v>7.1840683099999998</v>
      </c>
      <c r="C3477" s="254"/>
      <c r="D3477" s="255"/>
      <c r="E3477" s="255"/>
      <c r="F3477" s="255"/>
      <c r="G3477" s="255"/>
    </row>
    <row r="3478" spans="1:7" x14ac:dyDescent="0.25">
      <c r="A3478" s="257" t="s">
        <v>1243</v>
      </c>
      <c r="B3478" s="257">
        <v>0.30964355599999999</v>
      </c>
      <c r="C3478" s="254"/>
      <c r="D3478" s="255"/>
      <c r="E3478" s="255"/>
      <c r="F3478" s="255"/>
      <c r="G3478" s="255"/>
    </row>
    <row r="3479" spans="1:7" x14ac:dyDescent="0.25">
      <c r="A3479" s="257" t="s">
        <v>1244</v>
      </c>
      <c r="B3479" s="257">
        <v>0.13922774299999999</v>
      </c>
      <c r="C3479" s="254"/>
      <c r="D3479" s="255"/>
      <c r="E3479" s="255"/>
      <c r="F3479" s="255"/>
      <c r="G3479" s="255"/>
    </row>
    <row r="3480" spans="1:7" x14ac:dyDescent="0.25">
      <c r="A3480" s="257" t="s">
        <v>1229</v>
      </c>
      <c r="B3480" s="257">
        <v>0</v>
      </c>
      <c r="C3480" s="254"/>
      <c r="D3480" s="255" t="s">
        <v>2218</v>
      </c>
      <c r="E3480" s="255"/>
      <c r="F3480" s="255"/>
      <c r="G3480" s="255"/>
    </row>
    <row r="3481" spans="1:7" x14ac:dyDescent="0.25">
      <c r="A3481" s="257" t="s">
        <v>1230</v>
      </c>
      <c r="B3481" s="257">
        <v>5.9580759399999996</v>
      </c>
      <c r="C3481" s="254"/>
      <c r="D3481" s="255" t="s">
        <v>928</v>
      </c>
      <c r="E3481" s="255" t="s">
        <v>929</v>
      </c>
      <c r="F3481" s="255"/>
      <c r="G3481" s="255"/>
    </row>
    <row r="3482" spans="1:7" x14ac:dyDescent="0.25">
      <c r="A3482" s="257" t="s">
        <v>1331</v>
      </c>
      <c r="B3482" s="257">
        <v>1.4507744600000001</v>
      </c>
      <c r="C3482" s="254"/>
      <c r="D3482" s="255" t="s">
        <v>930</v>
      </c>
      <c r="E3482" s="255" t="s">
        <v>931</v>
      </c>
      <c r="F3482" s="255"/>
      <c r="G3482" s="255"/>
    </row>
    <row r="3483" spans="1:7" x14ac:dyDescent="0.25">
      <c r="A3483" s="257" t="s">
        <v>1332</v>
      </c>
      <c r="B3483" s="257">
        <v>0.69994243499999997</v>
      </c>
      <c r="C3483" s="254"/>
      <c r="D3483" s="255" t="s">
        <v>600</v>
      </c>
      <c r="E3483" s="255">
        <v>0</v>
      </c>
      <c r="F3483" s="255"/>
      <c r="G3483" s="255"/>
    </row>
    <row r="3484" spans="1:7" x14ac:dyDescent="0.25">
      <c r="A3484" s="257" t="s">
        <v>829</v>
      </c>
      <c r="B3484" s="257"/>
      <c r="C3484" s="254"/>
      <c r="D3484" s="255" t="s">
        <v>601</v>
      </c>
      <c r="E3484" s="255">
        <v>0</v>
      </c>
      <c r="F3484" s="255"/>
      <c r="G3484" s="255"/>
    </row>
    <row r="3485" spans="1:7" x14ac:dyDescent="0.25">
      <c r="A3485" s="257" t="s">
        <v>928</v>
      </c>
      <c r="B3485" s="257" t="s">
        <v>929</v>
      </c>
      <c r="C3485" s="254"/>
      <c r="D3485" s="255" t="s">
        <v>192</v>
      </c>
      <c r="E3485" s="255">
        <v>0</v>
      </c>
      <c r="F3485" s="255"/>
      <c r="G3485" s="255"/>
    </row>
    <row r="3486" spans="1:7" x14ac:dyDescent="0.25">
      <c r="A3486" s="257" t="s">
        <v>930</v>
      </c>
      <c r="B3486" s="257" t="s">
        <v>931</v>
      </c>
      <c r="C3486" s="254"/>
      <c r="D3486" s="255" t="s">
        <v>193</v>
      </c>
      <c r="E3486" s="255">
        <v>0</v>
      </c>
      <c r="F3486" s="255"/>
      <c r="G3486" s="255"/>
    </row>
    <row r="3487" spans="1:7" x14ac:dyDescent="0.25">
      <c r="A3487" s="257" t="s">
        <v>466</v>
      </c>
      <c r="B3487" s="257">
        <v>0</v>
      </c>
      <c r="C3487" s="254"/>
      <c r="D3487" s="255" t="s">
        <v>602</v>
      </c>
      <c r="E3487" s="255">
        <v>0</v>
      </c>
      <c r="F3487" s="255"/>
      <c r="G3487" s="255"/>
    </row>
    <row r="3488" spans="1:7" x14ac:dyDescent="0.25">
      <c r="A3488" s="257" t="s">
        <v>467</v>
      </c>
      <c r="B3488" s="257">
        <v>0</v>
      </c>
      <c r="C3488" s="254"/>
      <c r="D3488" s="255" t="s">
        <v>603</v>
      </c>
      <c r="E3488" s="255">
        <v>0</v>
      </c>
      <c r="F3488" s="255"/>
      <c r="G3488" s="255"/>
    </row>
    <row r="3489" spans="1:7" x14ac:dyDescent="0.25">
      <c r="A3489" s="257" t="s">
        <v>540</v>
      </c>
      <c r="B3489" s="257">
        <v>0</v>
      </c>
      <c r="C3489" s="254"/>
      <c r="D3489" s="255" t="s">
        <v>604</v>
      </c>
      <c r="E3489" s="255">
        <v>0</v>
      </c>
      <c r="F3489" s="255"/>
      <c r="G3489" s="255"/>
    </row>
    <row r="3490" spans="1:7" x14ac:dyDescent="0.25">
      <c r="A3490" s="257" t="s">
        <v>541</v>
      </c>
      <c r="B3490" s="257">
        <v>0</v>
      </c>
      <c r="C3490" s="254"/>
      <c r="D3490" s="255" t="s">
        <v>605</v>
      </c>
      <c r="E3490" s="255">
        <v>0</v>
      </c>
      <c r="F3490" s="255"/>
      <c r="G3490" s="255"/>
    </row>
    <row r="3491" spans="1:7" x14ac:dyDescent="0.25">
      <c r="A3491" s="257" t="s">
        <v>542</v>
      </c>
      <c r="B3491" s="257">
        <v>0</v>
      </c>
      <c r="C3491" s="254"/>
      <c r="D3491" s="255" t="s">
        <v>194</v>
      </c>
      <c r="E3491" s="255">
        <v>0</v>
      </c>
      <c r="F3491" s="255"/>
      <c r="G3491" s="255"/>
    </row>
    <row r="3492" spans="1:7" x14ac:dyDescent="0.25">
      <c r="A3492" s="257" t="s">
        <v>543</v>
      </c>
      <c r="B3492" s="257">
        <v>0</v>
      </c>
      <c r="C3492" s="254"/>
      <c r="D3492" s="255" t="s">
        <v>217</v>
      </c>
      <c r="E3492" s="255">
        <v>0</v>
      </c>
      <c r="F3492" s="255"/>
      <c r="G3492" s="255"/>
    </row>
    <row r="3493" spans="1:7" x14ac:dyDescent="0.25">
      <c r="A3493" s="257" t="s">
        <v>468</v>
      </c>
      <c r="B3493" s="257">
        <v>0</v>
      </c>
      <c r="C3493" s="254"/>
      <c r="D3493" s="255" t="s">
        <v>606</v>
      </c>
      <c r="E3493" s="255">
        <v>0</v>
      </c>
      <c r="F3493" s="255"/>
      <c r="G3493" s="255"/>
    </row>
    <row r="3494" spans="1:7" x14ac:dyDescent="0.25">
      <c r="A3494" s="257" t="s">
        <v>469</v>
      </c>
      <c r="B3494" s="257">
        <v>0</v>
      </c>
      <c r="C3494" s="254"/>
      <c r="D3494" s="255" t="s">
        <v>1098</v>
      </c>
      <c r="E3494" s="255">
        <v>0</v>
      </c>
      <c r="F3494" s="255"/>
      <c r="G3494" s="255"/>
    </row>
    <row r="3495" spans="1:7" x14ac:dyDescent="0.25">
      <c r="A3495" s="257" t="s">
        <v>544</v>
      </c>
      <c r="B3495" s="257">
        <v>4.0729379500000003E-2</v>
      </c>
      <c r="C3495" s="254"/>
      <c r="D3495" s="255" t="s">
        <v>951</v>
      </c>
      <c r="E3495" s="255">
        <v>0</v>
      </c>
      <c r="F3495" s="255"/>
      <c r="G3495" s="255"/>
    </row>
    <row r="3496" spans="1:7" x14ac:dyDescent="0.25">
      <c r="A3496" s="257" t="s">
        <v>545</v>
      </c>
      <c r="B3496" s="257">
        <v>0</v>
      </c>
      <c r="C3496" s="254"/>
      <c r="D3496" s="255" t="s">
        <v>952</v>
      </c>
      <c r="E3496" s="255">
        <v>0</v>
      </c>
      <c r="F3496" s="255"/>
      <c r="G3496" s="255"/>
    </row>
    <row r="3497" spans="1:7" x14ac:dyDescent="0.25">
      <c r="A3497" s="257" t="s">
        <v>546</v>
      </c>
      <c r="B3497" s="257">
        <v>0</v>
      </c>
      <c r="C3497" s="254"/>
      <c r="D3497" s="255" t="s">
        <v>953</v>
      </c>
      <c r="E3497" s="255">
        <v>-1.2853600000000001</v>
      </c>
      <c r="F3497" s="255"/>
      <c r="G3497" s="255"/>
    </row>
    <row r="3498" spans="1:7" x14ac:dyDescent="0.25">
      <c r="A3498" s="257" t="s">
        <v>547</v>
      </c>
      <c r="B3498" s="257">
        <v>0</v>
      </c>
      <c r="C3498" s="254"/>
      <c r="D3498" s="255" t="s">
        <v>231</v>
      </c>
      <c r="E3498" s="255">
        <v>0</v>
      </c>
      <c r="F3498" s="255"/>
      <c r="G3498" s="255"/>
    </row>
    <row r="3499" spans="1:7" x14ac:dyDescent="0.25">
      <c r="A3499" s="257" t="s">
        <v>830</v>
      </c>
      <c r="B3499" s="257"/>
      <c r="C3499" s="254"/>
      <c r="D3499" s="255" t="s">
        <v>232</v>
      </c>
      <c r="E3499" s="255">
        <v>0</v>
      </c>
      <c r="F3499" s="255"/>
      <c r="G3499" s="255"/>
    </row>
    <row r="3500" spans="1:7" x14ac:dyDescent="0.25">
      <c r="A3500" s="257" t="s">
        <v>928</v>
      </c>
      <c r="B3500" s="257" t="s">
        <v>929</v>
      </c>
      <c r="C3500" s="254"/>
      <c r="D3500" s="255" t="s">
        <v>233</v>
      </c>
      <c r="E3500" s="255">
        <v>0</v>
      </c>
      <c r="F3500" s="255"/>
      <c r="G3500" s="255"/>
    </row>
    <row r="3501" spans="1:7" x14ac:dyDescent="0.25">
      <c r="A3501" s="257" t="s">
        <v>930</v>
      </c>
      <c r="B3501" s="257" t="s">
        <v>931</v>
      </c>
      <c r="C3501" s="254"/>
      <c r="D3501" s="255" t="s">
        <v>198</v>
      </c>
      <c r="E3501" s="255">
        <v>0</v>
      </c>
      <c r="F3501" s="255"/>
      <c r="G3501" s="255"/>
    </row>
    <row r="3502" spans="1:7" x14ac:dyDescent="0.25">
      <c r="A3502" s="257" t="s">
        <v>548</v>
      </c>
      <c r="B3502" s="257">
        <v>14.6229993</v>
      </c>
      <c r="C3502" s="254"/>
      <c r="D3502" s="255" t="s">
        <v>607</v>
      </c>
      <c r="E3502" s="255">
        <v>0</v>
      </c>
      <c r="F3502" s="255"/>
      <c r="G3502" s="255"/>
    </row>
    <row r="3503" spans="1:7" x14ac:dyDescent="0.25">
      <c r="A3503" s="257" t="s">
        <v>549</v>
      </c>
      <c r="B3503" s="257">
        <v>0.77764551900000001</v>
      </c>
      <c r="C3503" s="254"/>
      <c r="D3503" s="255" t="s">
        <v>608</v>
      </c>
      <c r="E3503" s="255">
        <v>0</v>
      </c>
      <c r="F3503" s="255"/>
      <c r="G3503" s="255"/>
    </row>
    <row r="3504" spans="1:7" x14ac:dyDescent="0.25">
      <c r="A3504" s="257" t="s">
        <v>550</v>
      </c>
      <c r="B3504" s="257">
        <v>10.514975400000001</v>
      </c>
      <c r="C3504" s="254"/>
      <c r="D3504" s="255" t="s">
        <v>954</v>
      </c>
      <c r="E3504" s="255">
        <v>0</v>
      </c>
      <c r="F3504" s="255"/>
      <c r="G3504" s="255"/>
    </row>
    <row r="3505" spans="1:7" x14ac:dyDescent="0.25">
      <c r="A3505" s="257" t="s">
        <v>551</v>
      </c>
      <c r="B3505" s="257">
        <v>4.2417736300000002E-2</v>
      </c>
      <c r="C3505" s="254"/>
      <c r="D3505" s="255" t="s">
        <v>176</v>
      </c>
      <c r="E3505" s="255">
        <v>0</v>
      </c>
      <c r="F3505" s="255"/>
      <c r="G3505" s="255"/>
    </row>
    <row r="3506" spans="1:7" x14ac:dyDescent="0.25">
      <c r="A3506" s="257" t="s">
        <v>831</v>
      </c>
      <c r="B3506" s="257"/>
      <c r="C3506" s="254"/>
      <c r="D3506" s="255" t="s">
        <v>177</v>
      </c>
      <c r="E3506" s="255">
        <v>1.2853600000000001</v>
      </c>
      <c r="F3506" s="255"/>
      <c r="G3506" s="255"/>
    </row>
    <row r="3507" spans="1:7" x14ac:dyDescent="0.25">
      <c r="A3507" s="257" t="s">
        <v>928</v>
      </c>
      <c r="B3507" s="257" t="s">
        <v>929</v>
      </c>
      <c r="C3507" s="254"/>
      <c r="D3507" s="255"/>
      <c r="E3507" s="255"/>
      <c r="F3507" s="255"/>
      <c r="G3507" s="255"/>
    </row>
    <row r="3508" spans="1:7" x14ac:dyDescent="0.25">
      <c r="A3508" s="257" t="s">
        <v>930</v>
      </c>
      <c r="B3508" s="257" t="s">
        <v>931</v>
      </c>
      <c r="C3508" s="254"/>
      <c r="D3508" s="255"/>
      <c r="E3508" s="255"/>
      <c r="F3508" s="255"/>
      <c r="G3508" s="255"/>
    </row>
    <row r="3509" spans="1:7" x14ac:dyDescent="0.25">
      <c r="A3509" s="257" t="s">
        <v>552</v>
      </c>
      <c r="B3509" s="257">
        <v>29.7728407</v>
      </c>
      <c r="C3509" s="254"/>
      <c r="D3509" s="255"/>
      <c r="E3509" s="255"/>
      <c r="F3509" s="255"/>
      <c r="G3509" s="255"/>
    </row>
    <row r="3510" spans="1:7" x14ac:dyDescent="0.25">
      <c r="A3510" s="257" t="s">
        <v>553</v>
      </c>
      <c r="B3510" s="257">
        <v>48.819528499999997</v>
      </c>
      <c r="C3510" s="254"/>
      <c r="D3510" s="255"/>
      <c r="E3510" s="255"/>
      <c r="F3510" s="255"/>
      <c r="G3510" s="255"/>
    </row>
    <row r="3511" spans="1:7" x14ac:dyDescent="0.25">
      <c r="A3511" s="257" t="s">
        <v>8</v>
      </c>
      <c r="B3511" s="257">
        <v>0</v>
      </c>
      <c r="C3511" s="254"/>
      <c r="D3511" s="255"/>
      <c r="E3511" s="255"/>
      <c r="F3511" s="255"/>
      <c r="G3511" s="255"/>
    </row>
    <row r="3512" spans="1:7" x14ac:dyDescent="0.25">
      <c r="A3512" s="257" t="s">
        <v>9</v>
      </c>
      <c r="B3512" s="257">
        <v>0</v>
      </c>
      <c r="C3512" s="254"/>
      <c r="D3512" s="255"/>
      <c r="E3512" s="255"/>
      <c r="F3512" s="255"/>
      <c r="G3512" s="255"/>
    </row>
    <row r="3513" spans="1:7" x14ac:dyDescent="0.25">
      <c r="A3513" s="257" t="s">
        <v>10</v>
      </c>
      <c r="B3513" s="257">
        <v>2.26422511E-2</v>
      </c>
      <c r="C3513" s="254"/>
      <c r="D3513" s="255"/>
      <c r="E3513" s="255"/>
      <c r="F3513" s="255"/>
      <c r="G3513" s="255"/>
    </row>
    <row r="3514" spans="1:7" x14ac:dyDescent="0.25">
      <c r="A3514" s="257" t="s">
        <v>11</v>
      </c>
      <c r="B3514" s="257">
        <v>0</v>
      </c>
      <c r="C3514" s="254"/>
      <c r="D3514" s="255"/>
      <c r="E3514" s="255"/>
      <c r="F3514" s="255"/>
      <c r="G3514" s="255"/>
    </row>
    <row r="3515" spans="1:7" x14ac:dyDescent="0.25">
      <c r="A3515" s="257" t="s">
        <v>12</v>
      </c>
      <c r="B3515" s="257">
        <v>0</v>
      </c>
      <c r="C3515" s="254"/>
      <c r="D3515" s="255"/>
      <c r="E3515" s="255"/>
      <c r="F3515" s="255"/>
      <c r="G3515" s="255"/>
    </row>
    <row r="3516" spans="1:7" x14ac:dyDescent="0.25">
      <c r="A3516" s="257" t="s">
        <v>13</v>
      </c>
      <c r="B3516" s="257">
        <v>0</v>
      </c>
      <c r="C3516" s="254"/>
      <c r="D3516" s="255"/>
      <c r="E3516" s="255"/>
      <c r="F3516" s="255"/>
      <c r="G3516" s="255"/>
    </row>
    <row r="3517" spans="1:7" x14ac:dyDescent="0.25">
      <c r="A3517" s="257" t="s">
        <v>948</v>
      </c>
      <c r="B3517" s="257">
        <v>0</v>
      </c>
      <c r="C3517" s="254"/>
      <c r="D3517" s="255"/>
      <c r="E3517" s="255"/>
      <c r="F3517" s="255"/>
      <c r="G3517" s="255"/>
    </row>
    <row r="3518" spans="1:7" x14ac:dyDescent="0.25">
      <c r="A3518" s="257" t="s">
        <v>945</v>
      </c>
      <c r="B3518" s="257">
        <v>1.7861400000000001</v>
      </c>
      <c r="C3518" s="254"/>
      <c r="D3518" s="255"/>
      <c r="E3518" s="255"/>
      <c r="F3518" s="255"/>
      <c r="G3518" s="255"/>
    </row>
    <row r="3519" spans="1:7" x14ac:dyDescent="0.25">
      <c r="A3519" s="257" t="s">
        <v>949</v>
      </c>
      <c r="B3519" s="257">
        <v>0</v>
      </c>
      <c r="C3519" s="254"/>
      <c r="D3519" s="255" t="s">
        <v>2219</v>
      </c>
      <c r="E3519" s="255"/>
      <c r="F3519" s="255"/>
      <c r="G3519" s="255"/>
    </row>
    <row r="3520" spans="1:7" x14ac:dyDescent="0.25">
      <c r="A3520" s="257" t="s">
        <v>950</v>
      </c>
      <c r="B3520" s="257">
        <v>0</v>
      </c>
      <c r="C3520" s="254"/>
      <c r="D3520" s="255" t="s">
        <v>928</v>
      </c>
      <c r="E3520" s="255" t="s">
        <v>929</v>
      </c>
      <c r="F3520" s="255"/>
      <c r="G3520" s="255"/>
    </row>
    <row r="3521" spans="1:7" x14ac:dyDescent="0.25">
      <c r="A3521" s="257" t="s">
        <v>458</v>
      </c>
      <c r="B3521" s="257">
        <v>0</v>
      </c>
      <c r="C3521" s="254"/>
      <c r="D3521" s="255" t="s">
        <v>930</v>
      </c>
      <c r="E3521" s="255" t="s">
        <v>931</v>
      </c>
      <c r="F3521" s="255"/>
      <c r="G3521" s="255"/>
    </row>
    <row r="3522" spans="1:7" x14ac:dyDescent="0.25">
      <c r="A3522" s="257" t="s">
        <v>456</v>
      </c>
      <c r="B3522" s="257">
        <v>10.991980399999999</v>
      </c>
      <c r="C3522" s="254"/>
      <c r="D3522" s="255" t="s">
        <v>1106</v>
      </c>
      <c r="E3522" s="255">
        <v>-42.850373599999998</v>
      </c>
      <c r="F3522" s="255"/>
      <c r="G3522" s="255"/>
    </row>
    <row r="3523" spans="1:7" x14ac:dyDescent="0.25">
      <c r="A3523" s="257" t="s">
        <v>459</v>
      </c>
      <c r="B3523" s="257">
        <v>0</v>
      </c>
      <c r="C3523" s="254"/>
      <c r="D3523" s="255" t="s">
        <v>200</v>
      </c>
      <c r="E3523" s="255">
        <v>-18.0948469</v>
      </c>
      <c r="F3523" s="255"/>
      <c r="G3523" s="255"/>
    </row>
    <row r="3524" spans="1:7" x14ac:dyDescent="0.25">
      <c r="A3524" s="257" t="s">
        <v>460</v>
      </c>
      <c r="B3524" s="257">
        <v>0</v>
      </c>
      <c r="C3524" s="254"/>
      <c r="D3524" s="255" t="s">
        <v>1137</v>
      </c>
      <c r="E3524" s="255">
        <v>-11.5795919</v>
      </c>
      <c r="F3524" s="255"/>
      <c r="G3524" s="255"/>
    </row>
    <row r="3525" spans="1:7" x14ac:dyDescent="0.25">
      <c r="A3525" s="257" t="s">
        <v>461</v>
      </c>
      <c r="B3525" s="257">
        <v>0</v>
      </c>
      <c r="C3525" s="254"/>
      <c r="D3525" s="255" t="s">
        <v>609</v>
      </c>
      <c r="E3525" s="255">
        <v>-16.806215999999999</v>
      </c>
      <c r="F3525" s="255"/>
      <c r="G3525" s="255"/>
    </row>
    <row r="3526" spans="1:7" x14ac:dyDescent="0.25">
      <c r="A3526" s="257" t="s">
        <v>457</v>
      </c>
      <c r="B3526" s="257">
        <v>0.52814741099999996</v>
      </c>
      <c r="C3526" s="254"/>
      <c r="D3526" s="255" t="s">
        <v>1138</v>
      </c>
      <c r="E3526" s="255">
        <v>-3.1931810399999998</v>
      </c>
      <c r="F3526" s="255"/>
      <c r="G3526" s="255"/>
    </row>
    <row r="3527" spans="1:7" x14ac:dyDescent="0.25">
      <c r="A3527" s="257" t="s">
        <v>462</v>
      </c>
      <c r="B3527" s="257">
        <v>0</v>
      </c>
      <c r="C3527" s="254"/>
      <c r="D3527" s="255" t="s">
        <v>1108</v>
      </c>
      <c r="E3527" s="255">
        <v>-20.059190099999999</v>
      </c>
      <c r="F3527" s="255"/>
      <c r="G3527" s="255"/>
    </row>
    <row r="3528" spans="1:7" x14ac:dyDescent="0.25">
      <c r="A3528" s="257" t="s">
        <v>463</v>
      </c>
      <c r="B3528" s="257">
        <v>0</v>
      </c>
      <c r="C3528" s="254"/>
      <c r="D3528" s="255" t="s">
        <v>201</v>
      </c>
      <c r="E3528" s="255">
        <v>-44.531402100000001</v>
      </c>
      <c r="F3528" s="255"/>
      <c r="G3528" s="255"/>
    </row>
    <row r="3529" spans="1:7" x14ac:dyDescent="0.25">
      <c r="A3529" s="257" t="s">
        <v>20</v>
      </c>
      <c r="B3529" s="257">
        <v>0</v>
      </c>
      <c r="C3529" s="254"/>
      <c r="D3529" s="255" t="s">
        <v>221</v>
      </c>
      <c r="E3529" s="255">
        <v>-12.2722125</v>
      </c>
      <c r="F3529" s="255"/>
      <c r="G3529" s="255"/>
    </row>
    <row r="3530" spans="1:7" x14ac:dyDescent="0.25">
      <c r="A3530" s="257" t="s">
        <v>15</v>
      </c>
      <c r="B3530" s="257">
        <v>0.51514758999999999</v>
      </c>
      <c r="C3530" s="254"/>
      <c r="D3530" s="255" t="s">
        <v>610</v>
      </c>
      <c r="E3530" s="255">
        <v>-35.490720000000003</v>
      </c>
      <c r="F3530" s="255"/>
      <c r="G3530" s="255"/>
    </row>
    <row r="3531" spans="1:7" x14ac:dyDescent="0.25">
      <c r="A3531" s="257" t="s">
        <v>21</v>
      </c>
      <c r="B3531" s="257">
        <v>0</v>
      </c>
      <c r="C3531" s="254"/>
      <c r="D3531" s="255" t="s">
        <v>1139</v>
      </c>
      <c r="E3531" s="255">
        <v>-6.7432368</v>
      </c>
      <c r="F3531" s="255"/>
      <c r="G3531" s="255"/>
    </row>
    <row r="3532" spans="1:7" x14ac:dyDescent="0.25">
      <c r="A3532" s="257" t="s">
        <v>22</v>
      </c>
      <c r="B3532" s="257">
        <v>0</v>
      </c>
      <c r="C3532" s="254"/>
      <c r="D3532" s="255" t="s">
        <v>234</v>
      </c>
      <c r="E3532" s="255">
        <v>0</v>
      </c>
      <c r="F3532" s="255"/>
      <c r="G3532" s="255"/>
    </row>
    <row r="3533" spans="1:7" x14ac:dyDescent="0.25">
      <c r="A3533" s="257" t="s">
        <v>1333</v>
      </c>
      <c r="B3533" s="257">
        <v>3.5035446599999999E-2</v>
      </c>
      <c r="C3533" s="254"/>
      <c r="D3533" s="255" t="s">
        <v>235</v>
      </c>
      <c r="E3533" s="255">
        <v>0</v>
      </c>
      <c r="F3533" s="255"/>
      <c r="G3533" s="255"/>
    </row>
    <row r="3534" spans="1:7" x14ac:dyDescent="0.25">
      <c r="A3534" s="257" t="s">
        <v>832</v>
      </c>
      <c r="B3534" s="257"/>
      <c r="C3534" s="254"/>
      <c r="D3534" s="255" t="s">
        <v>236</v>
      </c>
      <c r="E3534" s="255">
        <v>0</v>
      </c>
      <c r="F3534" s="255"/>
      <c r="G3534" s="255"/>
    </row>
    <row r="3535" spans="1:7" x14ac:dyDescent="0.25">
      <c r="A3535" s="257" t="s">
        <v>928</v>
      </c>
      <c r="B3535" s="257" t="s">
        <v>929</v>
      </c>
      <c r="C3535" s="254"/>
      <c r="D3535" s="255" t="s">
        <v>1109</v>
      </c>
      <c r="E3535" s="255">
        <v>-9.2882032399999996</v>
      </c>
      <c r="F3535" s="255"/>
      <c r="G3535" s="255"/>
    </row>
    <row r="3536" spans="1:7" x14ac:dyDescent="0.25">
      <c r="A3536" s="257" t="s">
        <v>930</v>
      </c>
      <c r="B3536" s="257" t="s">
        <v>931</v>
      </c>
      <c r="C3536" s="254"/>
      <c r="D3536" s="255" t="s">
        <v>1140</v>
      </c>
      <c r="E3536" s="255">
        <v>-1.7647586200000001</v>
      </c>
      <c r="F3536" s="255"/>
      <c r="G3536" s="255"/>
    </row>
    <row r="3537" spans="1:7" x14ac:dyDescent="0.25">
      <c r="A3537" s="257" t="s">
        <v>111</v>
      </c>
      <c r="B3537" s="257">
        <v>0</v>
      </c>
      <c r="C3537" s="254"/>
      <c r="D3537" s="255" t="s">
        <v>1110</v>
      </c>
      <c r="E3537" s="255">
        <v>-26.329934999999999</v>
      </c>
      <c r="F3537" s="255"/>
      <c r="G3537" s="255"/>
    </row>
    <row r="3538" spans="1:7" x14ac:dyDescent="0.25">
      <c r="A3538" s="257" t="s">
        <v>110</v>
      </c>
      <c r="B3538" s="257">
        <v>0.22715322299999999</v>
      </c>
      <c r="C3538" s="254"/>
      <c r="D3538" s="255" t="s">
        <v>1141</v>
      </c>
      <c r="E3538" s="255">
        <v>-5.0026876600000003</v>
      </c>
      <c r="F3538" s="255"/>
      <c r="G3538" s="255"/>
    </row>
    <row r="3539" spans="1:7" x14ac:dyDescent="0.25">
      <c r="A3539" s="257" t="s">
        <v>112</v>
      </c>
      <c r="B3539" s="257">
        <v>0</v>
      </c>
      <c r="C3539" s="254"/>
      <c r="D3539" s="255"/>
      <c r="E3539" s="255"/>
      <c r="F3539" s="255"/>
      <c r="G3539" s="255"/>
    </row>
    <row r="3540" spans="1:7" x14ac:dyDescent="0.25">
      <c r="A3540" s="257" t="s">
        <v>113</v>
      </c>
      <c r="B3540" s="257">
        <v>0</v>
      </c>
      <c r="C3540" s="254"/>
      <c r="D3540" s="255"/>
      <c r="E3540" s="255"/>
      <c r="F3540" s="255"/>
      <c r="G3540" s="255"/>
    </row>
    <row r="3541" spans="1:7" x14ac:dyDescent="0.25">
      <c r="A3541" s="257" t="s">
        <v>1334</v>
      </c>
      <c r="B3541" s="257">
        <v>5.9962562000000004</v>
      </c>
      <c r="C3541" s="254"/>
      <c r="D3541" s="255"/>
      <c r="E3541" s="255"/>
      <c r="F3541" s="255"/>
      <c r="G3541" s="255"/>
    </row>
    <row r="3542" spans="1:7" x14ac:dyDescent="0.25">
      <c r="A3542" s="257" t="s">
        <v>833</v>
      </c>
      <c r="B3542" s="257"/>
      <c r="C3542" s="254"/>
      <c r="D3542" s="255"/>
      <c r="E3542" s="255"/>
      <c r="F3542" s="255"/>
      <c r="G3542" s="255"/>
    </row>
    <row r="3543" spans="1:7" x14ac:dyDescent="0.25">
      <c r="A3543" s="257" t="s">
        <v>928</v>
      </c>
      <c r="B3543" s="257" t="s">
        <v>929</v>
      </c>
      <c r="C3543" s="254"/>
      <c r="D3543" s="255"/>
      <c r="E3543" s="255"/>
      <c r="F3543" s="255"/>
      <c r="G3543" s="255"/>
    </row>
    <row r="3544" spans="1:7" x14ac:dyDescent="0.25">
      <c r="A3544" s="257" t="s">
        <v>930</v>
      </c>
      <c r="B3544" s="257" t="s">
        <v>931</v>
      </c>
      <c r="C3544" s="254"/>
      <c r="D3544" s="255"/>
      <c r="E3544" s="255"/>
      <c r="F3544" s="255"/>
      <c r="G3544" s="255"/>
    </row>
    <row r="3545" spans="1:7" x14ac:dyDescent="0.25">
      <c r="A3545" s="257" t="s">
        <v>458</v>
      </c>
      <c r="B3545" s="257">
        <v>0</v>
      </c>
      <c r="C3545" s="254"/>
      <c r="D3545" s="255"/>
      <c r="E3545" s="255"/>
      <c r="F3545" s="255"/>
      <c r="G3545" s="255"/>
    </row>
    <row r="3546" spans="1:7" x14ac:dyDescent="0.25">
      <c r="A3546" s="257" t="s">
        <v>456</v>
      </c>
      <c r="B3546" s="257">
        <v>6.08320361</v>
      </c>
      <c r="C3546" s="254"/>
      <c r="D3546" s="255"/>
      <c r="E3546" s="255"/>
      <c r="F3546" s="255"/>
      <c r="G3546" s="255"/>
    </row>
    <row r="3547" spans="1:7" x14ac:dyDescent="0.25">
      <c r="A3547" s="257" t="s">
        <v>459</v>
      </c>
      <c r="B3547" s="257">
        <v>0</v>
      </c>
      <c r="C3547" s="254"/>
      <c r="D3547" s="255"/>
      <c r="E3547" s="255"/>
      <c r="F3547" s="255"/>
      <c r="G3547" s="255"/>
    </row>
    <row r="3548" spans="1:7" x14ac:dyDescent="0.25">
      <c r="A3548" s="257" t="s">
        <v>460</v>
      </c>
      <c r="B3548" s="257">
        <v>0</v>
      </c>
      <c r="C3548" s="254"/>
      <c r="D3548" s="255"/>
      <c r="E3548" s="255"/>
      <c r="F3548" s="255"/>
      <c r="G3548" s="255"/>
    </row>
    <row r="3549" spans="1:7" x14ac:dyDescent="0.25">
      <c r="A3549" s="257" t="s">
        <v>461</v>
      </c>
      <c r="B3549" s="257">
        <v>0</v>
      </c>
      <c r="C3549" s="254"/>
      <c r="D3549" s="255"/>
      <c r="E3549" s="255"/>
      <c r="F3549" s="255"/>
      <c r="G3549" s="255"/>
    </row>
    <row r="3550" spans="1:7" x14ac:dyDescent="0.25">
      <c r="A3550" s="257" t="s">
        <v>457</v>
      </c>
      <c r="B3550" s="257">
        <v>5.8199272300000002</v>
      </c>
      <c r="C3550" s="254"/>
      <c r="D3550" s="255"/>
      <c r="E3550" s="255"/>
      <c r="F3550" s="255"/>
      <c r="G3550" s="255"/>
    </row>
    <row r="3551" spans="1:7" x14ac:dyDescent="0.25">
      <c r="A3551" s="257" t="s">
        <v>462</v>
      </c>
      <c r="B3551" s="257">
        <v>0</v>
      </c>
      <c r="C3551" s="254"/>
      <c r="D3551" s="255"/>
      <c r="E3551" s="255"/>
      <c r="F3551" s="255"/>
      <c r="G3551" s="255"/>
    </row>
    <row r="3552" spans="1:7" x14ac:dyDescent="0.25">
      <c r="A3552" s="257" t="s">
        <v>463</v>
      </c>
      <c r="B3552" s="257">
        <v>0</v>
      </c>
      <c r="C3552" s="254"/>
      <c r="D3552" s="255"/>
      <c r="E3552" s="255"/>
      <c r="F3552" s="255"/>
      <c r="G3552" s="255"/>
    </row>
    <row r="3553" spans="1:7" x14ac:dyDescent="0.25">
      <c r="A3553" s="257" t="s">
        <v>1299</v>
      </c>
      <c r="B3553" s="257">
        <v>0.51296850000000005</v>
      </c>
      <c r="C3553" s="254"/>
      <c r="D3553" s="255"/>
      <c r="E3553" s="255"/>
      <c r="F3553" s="255"/>
      <c r="G3553" s="255"/>
    </row>
    <row r="3554" spans="1:7" x14ac:dyDescent="0.25">
      <c r="A3554" s="257" t="s">
        <v>834</v>
      </c>
      <c r="B3554" s="257"/>
      <c r="C3554" s="254"/>
      <c r="D3554" s="255" t="s">
        <v>2220</v>
      </c>
      <c r="E3554" s="255"/>
      <c r="F3554" s="255"/>
      <c r="G3554" s="255"/>
    </row>
    <row r="3555" spans="1:7" x14ac:dyDescent="0.25">
      <c r="A3555" s="257" t="s">
        <v>928</v>
      </c>
      <c r="B3555" s="257" t="s">
        <v>929</v>
      </c>
      <c r="C3555" s="254"/>
      <c r="D3555" s="255" t="s">
        <v>928</v>
      </c>
      <c r="E3555" s="255" t="s">
        <v>929</v>
      </c>
      <c r="F3555" s="255"/>
      <c r="G3555" s="255"/>
    </row>
    <row r="3556" spans="1:7" x14ac:dyDescent="0.25">
      <c r="A3556" s="257" t="s">
        <v>930</v>
      </c>
      <c r="B3556" s="257" t="s">
        <v>931</v>
      </c>
      <c r="C3556" s="254"/>
      <c r="D3556" s="255" t="s">
        <v>930</v>
      </c>
      <c r="E3556" s="255" t="s">
        <v>931</v>
      </c>
      <c r="F3556" s="255"/>
      <c r="G3556" s="255"/>
    </row>
    <row r="3557" spans="1:7" x14ac:dyDescent="0.25">
      <c r="A3557" s="257" t="s">
        <v>111</v>
      </c>
      <c r="B3557" s="257">
        <v>0</v>
      </c>
      <c r="C3557" s="254"/>
      <c r="D3557" s="255" t="s">
        <v>600</v>
      </c>
      <c r="E3557" s="255">
        <v>0</v>
      </c>
      <c r="F3557" s="255"/>
      <c r="G3557" s="255"/>
    </row>
    <row r="3558" spans="1:7" x14ac:dyDescent="0.25">
      <c r="A3558" s="257" t="s">
        <v>110</v>
      </c>
      <c r="B3558" s="257">
        <v>0.87876575400000001</v>
      </c>
      <c r="C3558" s="254"/>
      <c r="D3558" s="255" t="s">
        <v>601</v>
      </c>
      <c r="E3558" s="255">
        <v>0</v>
      </c>
      <c r="F3558" s="255"/>
      <c r="G3558" s="255"/>
    </row>
    <row r="3559" spans="1:7" x14ac:dyDescent="0.25">
      <c r="A3559" s="257" t="s">
        <v>112</v>
      </c>
      <c r="B3559" s="257">
        <v>0</v>
      </c>
      <c r="C3559" s="254"/>
      <c r="D3559" s="255" t="s">
        <v>192</v>
      </c>
      <c r="E3559" s="255">
        <v>0</v>
      </c>
      <c r="F3559" s="255"/>
      <c r="G3559" s="255"/>
    </row>
    <row r="3560" spans="1:7" x14ac:dyDescent="0.25">
      <c r="A3560" s="257" t="s">
        <v>113</v>
      </c>
      <c r="B3560" s="257">
        <v>0</v>
      </c>
      <c r="C3560" s="254"/>
      <c r="D3560" s="255" t="s">
        <v>193</v>
      </c>
      <c r="E3560" s="255">
        <v>0</v>
      </c>
      <c r="F3560" s="255"/>
      <c r="G3560" s="255"/>
    </row>
    <row r="3561" spans="1:7" x14ac:dyDescent="0.25">
      <c r="A3561" s="257" t="s">
        <v>835</v>
      </c>
      <c r="B3561" s="257"/>
      <c r="C3561" s="254"/>
      <c r="D3561" s="255" t="s">
        <v>602</v>
      </c>
      <c r="E3561" s="255">
        <v>0</v>
      </c>
      <c r="F3561" s="255"/>
      <c r="G3561" s="255"/>
    </row>
    <row r="3562" spans="1:7" x14ac:dyDescent="0.25">
      <c r="A3562" s="257" t="s">
        <v>928</v>
      </c>
      <c r="B3562" s="257" t="s">
        <v>929</v>
      </c>
      <c r="C3562" s="254"/>
      <c r="D3562" s="255" t="s">
        <v>603</v>
      </c>
      <c r="E3562" s="255">
        <v>0</v>
      </c>
      <c r="F3562" s="255"/>
      <c r="G3562" s="255"/>
    </row>
    <row r="3563" spans="1:7" x14ac:dyDescent="0.25">
      <c r="A3563" s="257" t="s">
        <v>930</v>
      </c>
      <c r="B3563" s="257" t="s">
        <v>931</v>
      </c>
      <c r="C3563" s="254"/>
      <c r="D3563" s="255" t="s">
        <v>604</v>
      </c>
      <c r="E3563" s="255">
        <v>0</v>
      </c>
      <c r="F3563" s="255"/>
      <c r="G3563" s="255"/>
    </row>
    <row r="3564" spans="1:7" x14ac:dyDescent="0.25">
      <c r="A3564" s="257" t="s">
        <v>111</v>
      </c>
      <c r="B3564" s="257">
        <v>0</v>
      </c>
      <c r="C3564" s="254"/>
      <c r="D3564" s="255" t="s">
        <v>605</v>
      </c>
      <c r="E3564" s="255">
        <v>0</v>
      </c>
      <c r="F3564" s="255"/>
      <c r="G3564" s="255"/>
    </row>
    <row r="3565" spans="1:7" x14ac:dyDescent="0.25">
      <c r="A3565" s="257" t="s">
        <v>110</v>
      </c>
      <c r="B3565" s="257">
        <v>-1.1346671500000001</v>
      </c>
      <c r="C3565" s="254"/>
      <c r="D3565" s="255" t="s">
        <v>194</v>
      </c>
      <c r="E3565" s="255">
        <v>0</v>
      </c>
      <c r="F3565" s="255"/>
      <c r="G3565" s="255"/>
    </row>
    <row r="3566" spans="1:7" x14ac:dyDescent="0.25">
      <c r="A3566" s="257" t="s">
        <v>112</v>
      </c>
      <c r="B3566" s="257">
        <v>0</v>
      </c>
      <c r="C3566" s="254"/>
      <c r="D3566" s="255" t="s">
        <v>606</v>
      </c>
      <c r="E3566" s="255">
        <v>0</v>
      </c>
      <c r="F3566" s="255"/>
      <c r="G3566" s="255"/>
    </row>
    <row r="3567" spans="1:7" x14ac:dyDescent="0.25">
      <c r="A3567" s="257" t="s">
        <v>113</v>
      </c>
      <c r="B3567" s="257">
        <v>0</v>
      </c>
      <c r="C3567" s="254"/>
      <c r="D3567" s="255" t="s">
        <v>1166</v>
      </c>
      <c r="E3567" s="255">
        <v>0</v>
      </c>
      <c r="F3567" s="255"/>
      <c r="G3567" s="255"/>
    </row>
    <row r="3568" spans="1:7" x14ac:dyDescent="0.25">
      <c r="A3568" s="257" t="s">
        <v>178</v>
      </c>
      <c r="B3568" s="257">
        <v>0</v>
      </c>
      <c r="C3568" s="254"/>
      <c r="D3568" s="255" t="s">
        <v>1098</v>
      </c>
      <c r="E3568" s="255">
        <v>0</v>
      </c>
      <c r="F3568" s="255"/>
      <c r="G3568" s="255"/>
    </row>
    <row r="3569" spans="1:7" x14ac:dyDescent="0.25">
      <c r="A3569" s="257" t="s">
        <v>174</v>
      </c>
      <c r="B3569" s="257">
        <v>-0.52814741099999996</v>
      </c>
      <c r="C3569" s="254"/>
      <c r="D3569" s="255" t="s">
        <v>1167</v>
      </c>
      <c r="E3569" s="255">
        <v>0</v>
      </c>
      <c r="F3569" s="255"/>
      <c r="G3569" s="255"/>
    </row>
    <row r="3570" spans="1:7" x14ac:dyDescent="0.25">
      <c r="A3570" s="257" t="s">
        <v>179</v>
      </c>
      <c r="B3570" s="257">
        <v>0</v>
      </c>
      <c r="C3570" s="254"/>
      <c r="D3570" s="255" t="s">
        <v>1168</v>
      </c>
      <c r="E3570" s="255">
        <v>0</v>
      </c>
      <c r="F3570" s="255"/>
      <c r="G3570" s="255"/>
    </row>
    <row r="3571" spans="1:7" x14ac:dyDescent="0.25">
      <c r="A3571" s="257" t="s">
        <v>180</v>
      </c>
      <c r="B3571" s="257">
        <v>0</v>
      </c>
      <c r="C3571" s="254"/>
      <c r="D3571" s="255" t="s">
        <v>195</v>
      </c>
      <c r="E3571" s="255">
        <v>0</v>
      </c>
      <c r="F3571" s="255"/>
      <c r="G3571" s="255"/>
    </row>
    <row r="3572" spans="1:7" x14ac:dyDescent="0.25">
      <c r="A3572" s="257" t="s">
        <v>153</v>
      </c>
      <c r="B3572" s="257">
        <v>0</v>
      </c>
      <c r="C3572" s="254"/>
      <c r="D3572" s="255" t="s">
        <v>196</v>
      </c>
      <c r="E3572" s="255">
        <v>0</v>
      </c>
      <c r="F3572" s="255"/>
      <c r="G3572" s="255"/>
    </row>
    <row r="3573" spans="1:7" x14ac:dyDescent="0.25">
      <c r="A3573" s="257" t="s">
        <v>143</v>
      </c>
      <c r="B3573" s="257">
        <v>-0.52814741099999996</v>
      </c>
      <c r="C3573" s="254"/>
      <c r="D3573" s="255" t="s">
        <v>197</v>
      </c>
      <c r="E3573" s="255">
        <v>0</v>
      </c>
      <c r="F3573" s="255"/>
      <c r="G3573" s="255"/>
    </row>
    <row r="3574" spans="1:7" x14ac:dyDescent="0.25">
      <c r="A3574" s="257" t="s">
        <v>154</v>
      </c>
      <c r="B3574" s="257">
        <v>0</v>
      </c>
      <c r="C3574" s="254"/>
      <c r="D3574" s="255" t="s">
        <v>198</v>
      </c>
      <c r="E3574" s="255">
        <v>0</v>
      </c>
      <c r="F3574" s="255"/>
      <c r="G3574" s="255"/>
    </row>
    <row r="3575" spans="1:7" x14ac:dyDescent="0.25">
      <c r="A3575" s="257" t="s">
        <v>155</v>
      </c>
      <c r="B3575" s="257">
        <v>0</v>
      </c>
      <c r="C3575" s="254"/>
      <c r="D3575" s="255" t="s">
        <v>607</v>
      </c>
      <c r="E3575" s="255">
        <v>0</v>
      </c>
      <c r="F3575" s="255"/>
      <c r="G3575" s="255"/>
    </row>
    <row r="3576" spans="1:7" x14ac:dyDescent="0.25">
      <c r="A3576" s="257" t="s">
        <v>181</v>
      </c>
      <c r="B3576" s="257">
        <v>0</v>
      </c>
      <c r="C3576" s="254"/>
      <c r="D3576" s="255" t="s">
        <v>608</v>
      </c>
      <c r="E3576" s="255">
        <v>0</v>
      </c>
      <c r="F3576" s="255"/>
      <c r="G3576" s="255"/>
    </row>
    <row r="3577" spans="1:7" x14ac:dyDescent="0.25">
      <c r="A3577" s="257" t="s">
        <v>175</v>
      </c>
      <c r="B3577" s="257">
        <v>-5.8199272300000002</v>
      </c>
      <c r="C3577" s="254"/>
      <c r="D3577" s="255"/>
      <c r="E3577" s="255"/>
      <c r="F3577" s="255"/>
      <c r="G3577" s="255"/>
    </row>
    <row r="3578" spans="1:7" x14ac:dyDescent="0.25">
      <c r="A3578" s="257" t="s">
        <v>182</v>
      </c>
      <c r="B3578" s="257">
        <v>0</v>
      </c>
      <c r="C3578" s="254"/>
      <c r="D3578" s="255" t="s">
        <v>2221</v>
      </c>
      <c r="E3578" s="255"/>
      <c r="F3578" s="255"/>
      <c r="G3578" s="255"/>
    </row>
    <row r="3579" spans="1:7" x14ac:dyDescent="0.25">
      <c r="A3579" s="257" t="s">
        <v>183</v>
      </c>
      <c r="B3579" s="257">
        <v>0</v>
      </c>
      <c r="C3579" s="254"/>
      <c r="D3579" s="255" t="s">
        <v>928</v>
      </c>
      <c r="E3579" s="255" t="s">
        <v>929</v>
      </c>
      <c r="F3579" s="255"/>
      <c r="G3579" s="255"/>
    </row>
    <row r="3580" spans="1:7" x14ac:dyDescent="0.25">
      <c r="A3580" s="257" t="s">
        <v>1019</v>
      </c>
      <c r="B3580" s="257">
        <v>0</v>
      </c>
      <c r="C3580" s="254"/>
      <c r="D3580" s="255" t="s">
        <v>930</v>
      </c>
      <c r="E3580" s="255" t="s">
        <v>931</v>
      </c>
      <c r="F3580" s="255"/>
      <c r="G3580" s="255"/>
    </row>
    <row r="3581" spans="1:7" x14ac:dyDescent="0.25">
      <c r="A3581" s="257" t="s">
        <v>1002</v>
      </c>
      <c r="B3581" s="257">
        <v>0</v>
      </c>
      <c r="C3581" s="254"/>
      <c r="D3581" s="255" t="s">
        <v>1106</v>
      </c>
      <c r="E3581" s="255">
        <v>0</v>
      </c>
      <c r="F3581" s="255"/>
      <c r="G3581" s="255"/>
    </row>
    <row r="3582" spans="1:7" x14ac:dyDescent="0.25">
      <c r="A3582" s="257" t="s">
        <v>1017</v>
      </c>
      <c r="B3582" s="257">
        <v>0</v>
      </c>
      <c r="C3582" s="254"/>
      <c r="D3582" s="255" t="s">
        <v>200</v>
      </c>
      <c r="E3582" s="255">
        <v>0</v>
      </c>
      <c r="F3582" s="255"/>
      <c r="G3582" s="255"/>
    </row>
    <row r="3583" spans="1:7" x14ac:dyDescent="0.25">
      <c r="A3583" s="257" t="s">
        <v>1051</v>
      </c>
      <c r="B3583" s="257">
        <v>0</v>
      </c>
      <c r="C3583" s="254"/>
      <c r="D3583" s="255" t="s">
        <v>609</v>
      </c>
      <c r="E3583" s="255">
        <v>0</v>
      </c>
      <c r="F3583" s="255"/>
      <c r="G3583" s="255"/>
    </row>
    <row r="3584" spans="1:7" x14ac:dyDescent="0.25">
      <c r="A3584" s="257" t="s">
        <v>1020</v>
      </c>
      <c r="B3584" s="257">
        <v>0</v>
      </c>
      <c r="C3584" s="254"/>
      <c r="D3584" s="255" t="s">
        <v>1108</v>
      </c>
      <c r="E3584" s="255">
        <v>0</v>
      </c>
      <c r="F3584" s="255"/>
      <c r="G3584" s="255"/>
    </row>
    <row r="3585" spans="1:7" x14ac:dyDescent="0.25">
      <c r="A3585" s="257" t="s">
        <v>1003</v>
      </c>
      <c r="B3585" s="257">
        <v>0</v>
      </c>
      <c r="C3585" s="254"/>
      <c r="D3585" s="255" t="s">
        <v>201</v>
      </c>
      <c r="E3585" s="255">
        <v>0</v>
      </c>
      <c r="F3585" s="255"/>
      <c r="G3585" s="255"/>
    </row>
    <row r="3586" spans="1:7" x14ac:dyDescent="0.25">
      <c r="A3586" s="257" t="s">
        <v>1018</v>
      </c>
      <c r="B3586" s="257">
        <v>0</v>
      </c>
      <c r="C3586" s="254"/>
      <c r="D3586" s="255" t="s">
        <v>610</v>
      </c>
      <c r="E3586" s="255">
        <v>0</v>
      </c>
      <c r="F3586" s="255"/>
      <c r="G3586" s="255"/>
    </row>
    <row r="3587" spans="1:7" x14ac:dyDescent="0.25">
      <c r="A3587" s="257" t="s">
        <v>1052</v>
      </c>
      <c r="B3587" s="257">
        <v>0</v>
      </c>
      <c r="C3587" s="254"/>
      <c r="D3587" s="255" t="s">
        <v>202</v>
      </c>
      <c r="E3587" s="255">
        <v>0</v>
      </c>
      <c r="F3587" s="255"/>
      <c r="G3587" s="255"/>
    </row>
    <row r="3588" spans="1:7" x14ac:dyDescent="0.25">
      <c r="A3588" s="257" t="s">
        <v>177</v>
      </c>
      <c r="B3588" s="257">
        <v>8.0108891999999994</v>
      </c>
      <c r="C3588" s="254"/>
      <c r="D3588" s="255" t="s">
        <v>203</v>
      </c>
      <c r="E3588" s="255">
        <v>0</v>
      </c>
      <c r="F3588" s="255"/>
      <c r="G3588" s="255"/>
    </row>
    <row r="3589" spans="1:7" x14ac:dyDescent="0.25">
      <c r="A3589" s="257" t="s">
        <v>836</v>
      </c>
      <c r="B3589" s="257"/>
      <c r="C3589" s="254"/>
      <c r="D3589" s="255" t="s">
        <v>204</v>
      </c>
      <c r="E3589" s="255">
        <v>0</v>
      </c>
      <c r="F3589" s="255"/>
      <c r="G3589" s="255"/>
    </row>
    <row r="3590" spans="1:7" x14ac:dyDescent="0.25">
      <c r="A3590" s="257" t="s">
        <v>928</v>
      </c>
      <c r="B3590" s="257" t="s">
        <v>929</v>
      </c>
      <c r="C3590" s="254"/>
      <c r="D3590" s="255" t="s">
        <v>1169</v>
      </c>
      <c r="E3590" s="255">
        <v>0</v>
      </c>
      <c r="F3590" s="255"/>
      <c r="G3590" s="255"/>
    </row>
    <row r="3591" spans="1:7" x14ac:dyDescent="0.25">
      <c r="A3591" s="257" t="s">
        <v>930</v>
      </c>
      <c r="B3591" s="257" t="s">
        <v>931</v>
      </c>
      <c r="C3591" s="254"/>
      <c r="D3591" s="255" t="s">
        <v>1109</v>
      </c>
      <c r="E3591" s="255">
        <v>0</v>
      </c>
      <c r="F3591" s="255"/>
      <c r="G3591" s="255"/>
    </row>
    <row r="3592" spans="1:7" x14ac:dyDescent="0.25">
      <c r="A3592" s="257" t="s">
        <v>110</v>
      </c>
      <c r="B3592" s="257">
        <v>-0.29330148299999997</v>
      </c>
      <c r="C3592" s="254"/>
      <c r="D3592" s="255" t="s">
        <v>1170</v>
      </c>
      <c r="E3592" s="255">
        <v>0</v>
      </c>
      <c r="F3592" s="255"/>
      <c r="G3592" s="255"/>
    </row>
    <row r="3593" spans="1:7" x14ac:dyDescent="0.25">
      <c r="A3593" s="257" t="s">
        <v>184</v>
      </c>
      <c r="B3593" s="257">
        <v>-0.51514758999999999</v>
      </c>
      <c r="C3593" s="254"/>
      <c r="D3593" s="255" t="s">
        <v>1171</v>
      </c>
      <c r="E3593" s="255">
        <v>0</v>
      </c>
      <c r="F3593" s="255"/>
      <c r="G3593" s="255"/>
    </row>
    <row r="3594" spans="1:7" x14ac:dyDescent="0.25">
      <c r="A3594" s="257" t="s">
        <v>185</v>
      </c>
      <c r="B3594" s="257">
        <v>-0.51514758999999999</v>
      </c>
      <c r="C3594" s="254"/>
      <c r="D3594" s="255" t="s">
        <v>1172</v>
      </c>
      <c r="E3594" s="255">
        <v>0</v>
      </c>
      <c r="F3594" s="255"/>
      <c r="G3594" s="255"/>
    </row>
    <row r="3595" spans="1:7" x14ac:dyDescent="0.25">
      <c r="A3595" s="257" t="s">
        <v>186</v>
      </c>
      <c r="B3595" s="257">
        <v>-13.7377006</v>
      </c>
      <c r="C3595" s="254"/>
      <c r="D3595" s="255" t="s">
        <v>1110</v>
      </c>
      <c r="E3595" s="255">
        <v>0</v>
      </c>
      <c r="F3595" s="255"/>
      <c r="G3595" s="255"/>
    </row>
    <row r="3596" spans="1:7" x14ac:dyDescent="0.25">
      <c r="A3596" s="257" t="s">
        <v>187</v>
      </c>
      <c r="B3596" s="257">
        <v>0</v>
      </c>
      <c r="C3596" s="254"/>
      <c r="D3596" s="255" t="s">
        <v>1173</v>
      </c>
      <c r="E3596" s="255">
        <v>0</v>
      </c>
      <c r="F3596" s="255"/>
      <c r="G3596" s="255"/>
    </row>
    <row r="3597" spans="1:7" x14ac:dyDescent="0.25">
      <c r="A3597" s="257" t="s">
        <v>1002</v>
      </c>
      <c r="B3597" s="257">
        <v>0</v>
      </c>
      <c r="C3597" s="254"/>
      <c r="D3597" s="255" t="s">
        <v>1174</v>
      </c>
      <c r="E3597" s="255">
        <v>0</v>
      </c>
      <c r="F3597" s="255"/>
      <c r="G3597" s="255"/>
    </row>
    <row r="3598" spans="1:7" x14ac:dyDescent="0.25">
      <c r="A3598" s="257" t="s">
        <v>1003</v>
      </c>
      <c r="B3598" s="257">
        <v>0</v>
      </c>
      <c r="C3598" s="254"/>
      <c r="D3598" s="255" t="s">
        <v>2222</v>
      </c>
      <c r="E3598" s="255"/>
      <c r="F3598" s="255"/>
      <c r="G3598" s="255"/>
    </row>
    <row r="3599" spans="1:7" x14ac:dyDescent="0.25">
      <c r="A3599" s="257" t="s">
        <v>177</v>
      </c>
      <c r="B3599" s="257">
        <v>15.0612972</v>
      </c>
      <c r="C3599" s="254"/>
      <c r="D3599" s="255" t="s">
        <v>928</v>
      </c>
      <c r="E3599" s="255" t="s">
        <v>929</v>
      </c>
      <c r="F3599" s="255"/>
      <c r="G3599" s="255"/>
    </row>
    <row r="3600" spans="1:7" x14ac:dyDescent="0.25">
      <c r="A3600" s="257" t="s">
        <v>837</v>
      </c>
      <c r="B3600" s="257"/>
      <c r="C3600" s="254"/>
      <c r="D3600" s="255" t="s">
        <v>930</v>
      </c>
      <c r="E3600" s="255" t="s">
        <v>931</v>
      </c>
      <c r="F3600" s="255"/>
      <c r="G3600" s="255"/>
    </row>
    <row r="3601" spans="1:7" x14ac:dyDescent="0.25">
      <c r="A3601" s="257" t="s">
        <v>928</v>
      </c>
      <c r="B3601" s="257" t="s">
        <v>929</v>
      </c>
      <c r="C3601" s="254"/>
      <c r="D3601" s="255" t="s">
        <v>600</v>
      </c>
      <c r="E3601" s="255">
        <v>0</v>
      </c>
      <c r="F3601" s="255"/>
      <c r="G3601" s="255"/>
    </row>
    <row r="3602" spans="1:7" x14ac:dyDescent="0.25">
      <c r="A3602" s="257" t="s">
        <v>930</v>
      </c>
      <c r="B3602" s="257" t="s">
        <v>931</v>
      </c>
      <c r="C3602" s="254"/>
      <c r="D3602" s="255" t="s">
        <v>601</v>
      </c>
      <c r="E3602" s="255">
        <v>0</v>
      </c>
      <c r="F3602" s="255"/>
      <c r="G3602" s="255"/>
    </row>
    <row r="3603" spans="1:7" x14ac:dyDescent="0.25">
      <c r="A3603" s="257" t="s">
        <v>8</v>
      </c>
      <c r="B3603" s="257">
        <v>0</v>
      </c>
      <c r="C3603" s="254"/>
      <c r="D3603" s="255" t="s">
        <v>192</v>
      </c>
      <c r="E3603" s="255">
        <v>0</v>
      </c>
      <c r="F3603" s="255"/>
      <c r="G3603" s="255"/>
    </row>
    <row r="3604" spans="1:7" x14ac:dyDescent="0.25">
      <c r="A3604" s="257" t="s">
        <v>9</v>
      </c>
      <c r="B3604" s="257">
        <v>0</v>
      </c>
      <c r="C3604" s="254"/>
      <c r="D3604" s="255" t="s">
        <v>193</v>
      </c>
      <c r="E3604" s="255">
        <v>0</v>
      </c>
      <c r="F3604" s="255"/>
      <c r="G3604" s="255"/>
    </row>
    <row r="3605" spans="1:7" x14ac:dyDescent="0.25">
      <c r="A3605" s="257" t="s">
        <v>10</v>
      </c>
      <c r="B3605" s="257">
        <v>0</v>
      </c>
      <c r="C3605" s="254"/>
      <c r="D3605" s="255" t="s">
        <v>602</v>
      </c>
      <c r="E3605" s="255">
        <v>0</v>
      </c>
      <c r="F3605" s="255"/>
      <c r="G3605" s="255"/>
    </row>
    <row r="3606" spans="1:7" x14ac:dyDescent="0.25">
      <c r="A3606" s="257" t="s">
        <v>11</v>
      </c>
      <c r="B3606" s="257">
        <v>0</v>
      </c>
      <c r="C3606" s="254"/>
      <c r="D3606" s="255" t="s">
        <v>603</v>
      </c>
      <c r="E3606" s="255">
        <v>0</v>
      </c>
      <c r="F3606" s="255"/>
      <c r="G3606" s="255"/>
    </row>
    <row r="3607" spans="1:7" x14ac:dyDescent="0.25">
      <c r="A3607" s="257" t="s">
        <v>12</v>
      </c>
      <c r="B3607" s="257">
        <v>0</v>
      </c>
      <c r="C3607" s="254"/>
      <c r="D3607" s="255" t="s">
        <v>604</v>
      </c>
      <c r="E3607" s="255">
        <v>0</v>
      </c>
      <c r="F3607" s="255"/>
      <c r="G3607" s="255"/>
    </row>
    <row r="3608" spans="1:7" x14ac:dyDescent="0.25">
      <c r="A3608" s="257" t="s">
        <v>13</v>
      </c>
      <c r="B3608" s="257">
        <v>0</v>
      </c>
      <c r="C3608" s="254"/>
      <c r="D3608" s="255" t="s">
        <v>605</v>
      </c>
      <c r="E3608" s="255">
        <v>0</v>
      </c>
      <c r="F3608" s="255"/>
      <c r="G3608" s="255"/>
    </row>
    <row r="3609" spans="1:7" x14ac:dyDescent="0.25">
      <c r="A3609" s="257" t="s">
        <v>554</v>
      </c>
      <c r="B3609" s="257">
        <v>0</v>
      </c>
      <c r="C3609" s="254"/>
      <c r="D3609" s="255" t="s">
        <v>194</v>
      </c>
      <c r="E3609" s="255">
        <v>0</v>
      </c>
      <c r="F3609" s="255"/>
      <c r="G3609" s="255"/>
    </row>
    <row r="3610" spans="1:7" x14ac:dyDescent="0.25">
      <c r="A3610" s="257" t="s">
        <v>555</v>
      </c>
      <c r="B3610" s="257">
        <v>0</v>
      </c>
      <c r="C3610" s="254"/>
      <c r="D3610" s="255" t="s">
        <v>606</v>
      </c>
      <c r="E3610" s="255">
        <v>0</v>
      </c>
      <c r="F3610" s="255"/>
      <c r="G3610" s="255"/>
    </row>
    <row r="3611" spans="1:7" x14ac:dyDescent="0.25">
      <c r="A3611" s="257" t="s">
        <v>556</v>
      </c>
      <c r="B3611" s="257">
        <v>0</v>
      </c>
      <c r="C3611" s="254"/>
      <c r="D3611" s="255" t="s">
        <v>1166</v>
      </c>
      <c r="E3611" s="255">
        <v>0</v>
      </c>
      <c r="F3611" s="255"/>
      <c r="G3611" s="255"/>
    </row>
    <row r="3612" spans="1:7" x14ac:dyDescent="0.25">
      <c r="A3612" s="257" t="s">
        <v>557</v>
      </c>
      <c r="B3612" s="257">
        <v>0</v>
      </c>
      <c r="C3612" s="254"/>
      <c r="D3612" s="255" t="s">
        <v>1098</v>
      </c>
      <c r="E3612" s="255">
        <v>0</v>
      </c>
      <c r="F3612" s="255"/>
      <c r="G3612" s="255"/>
    </row>
    <row r="3613" spans="1:7" x14ac:dyDescent="0.25">
      <c r="A3613" s="257" t="s">
        <v>558</v>
      </c>
      <c r="B3613" s="257">
        <v>0</v>
      </c>
      <c r="C3613" s="254"/>
      <c r="D3613" s="255" t="s">
        <v>1167</v>
      </c>
      <c r="E3613" s="255">
        <v>0</v>
      </c>
      <c r="F3613" s="255"/>
      <c r="G3613" s="255"/>
    </row>
    <row r="3614" spans="1:7" x14ac:dyDescent="0.25">
      <c r="A3614" s="257" t="s">
        <v>559</v>
      </c>
      <c r="B3614" s="257">
        <v>0</v>
      </c>
      <c r="C3614" s="254"/>
      <c r="D3614" s="255" t="s">
        <v>1168</v>
      </c>
      <c r="E3614" s="255">
        <v>0</v>
      </c>
      <c r="F3614" s="255"/>
      <c r="G3614" s="255"/>
    </row>
    <row r="3615" spans="1:7" x14ac:dyDescent="0.25">
      <c r="A3615" s="257" t="s">
        <v>560</v>
      </c>
      <c r="B3615" s="257">
        <v>0</v>
      </c>
      <c r="C3615" s="254"/>
      <c r="D3615" s="255" t="s">
        <v>205</v>
      </c>
      <c r="E3615" s="255">
        <v>0</v>
      </c>
      <c r="F3615" s="255"/>
      <c r="G3615" s="255"/>
    </row>
    <row r="3616" spans="1:7" x14ac:dyDescent="0.25">
      <c r="A3616" s="257" t="s">
        <v>561</v>
      </c>
      <c r="B3616" s="257">
        <v>0</v>
      </c>
      <c r="C3616" s="254"/>
      <c r="D3616" s="255" t="s">
        <v>206</v>
      </c>
      <c r="E3616" s="255">
        <v>0</v>
      </c>
      <c r="F3616" s="255"/>
      <c r="G3616" s="255"/>
    </row>
    <row r="3617" spans="1:7" x14ac:dyDescent="0.25">
      <c r="A3617" s="257" t="s">
        <v>562</v>
      </c>
      <c r="B3617" s="257">
        <v>0</v>
      </c>
      <c r="C3617" s="254"/>
      <c r="D3617" s="255" t="s">
        <v>207</v>
      </c>
      <c r="E3617" s="255">
        <v>0</v>
      </c>
      <c r="F3617" s="255"/>
      <c r="G3617" s="255"/>
    </row>
    <row r="3618" spans="1:7" x14ac:dyDescent="0.25">
      <c r="A3618" s="257" t="s">
        <v>563</v>
      </c>
      <c r="B3618" s="257">
        <v>0</v>
      </c>
      <c r="C3618" s="254"/>
      <c r="D3618" s="255" t="s">
        <v>198</v>
      </c>
      <c r="E3618" s="255">
        <v>0</v>
      </c>
      <c r="F3618" s="255"/>
      <c r="G3618" s="255"/>
    </row>
    <row r="3619" spans="1:7" x14ac:dyDescent="0.25">
      <c r="A3619" s="257" t="s">
        <v>564</v>
      </c>
      <c r="B3619" s="257">
        <v>0</v>
      </c>
      <c r="C3619" s="254"/>
      <c r="D3619" s="255" t="s">
        <v>607</v>
      </c>
      <c r="E3619" s="255">
        <v>0</v>
      </c>
      <c r="F3619" s="255"/>
      <c r="G3619" s="255"/>
    </row>
    <row r="3620" spans="1:7" x14ac:dyDescent="0.25">
      <c r="A3620" s="257" t="s">
        <v>565</v>
      </c>
      <c r="B3620" s="257">
        <v>0</v>
      </c>
      <c r="C3620" s="254"/>
      <c r="D3620" s="255" t="s">
        <v>608</v>
      </c>
      <c r="E3620" s="255">
        <v>0</v>
      </c>
      <c r="F3620" s="255"/>
      <c r="G3620" s="255"/>
    </row>
    <row r="3621" spans="1:7" x14ac:dyDescent="0.25">
      <c r="A3621" s="257" t="s">
        <v>946</v>
      </c>
      <c r="B3621" s="257">
        <v>0</v>
      </c>
      <c r="C3621" s="254"/>
      <c r="D3621" s="255"/>
      <c r="E3621" s="255"/>
      <c r="F3621" s="255"/>
      <c r="G3621" s="255"/>
    </row>
    <row r="3622" spans="1:7" x14ac:dyDescent="0.25">
      <c r="A3622" s="257" t="s">
        <v>947</v>
      </c>
      <c r="B3622" s="257">
        <v>0</v>
      </c>
      <c r="C3622" s="254"/>
      <c r="D3622" s="255" t="s">
        <v>2223</v>
      </c>
      <c r="E3622" s="255"/>
      <c r="F3622" s="255"/>
      <c r="G3622" s="255"/>
    </row>
    <row r="3623" spans="1:7" x14ac:dyDescent="0.25">
      <c r="A3623" s="257" t="s">
        <v>1053</v>
      </c>
      <c r="B3623" s="257">
        <v>0</v>
      </c>
      <c r="C3623" s="254"/>
      <c r="D3623" s="255" t="s">
        <v>928</v>
      </c>
      <c r="E3623" s="255" t="s">
        <v>929</v>
      </c>
      <c r="F3623" s="255"/>
      <c r="G3623" s="255"/>
    </row>
    <row r="3624" spans="1:7" x14ac:dyDescent="0.25">
      <c r="A3624" s="257" t="s">
        <v>1004</v>
      </c>
      <c r="B3624" s="257">
        <v>0</v>
      </c>
      <c r="C3624" s="254"/>
      <c r="D3624" s="255" t="s">
        <v>930</v>
      </c>
      <c r="E3624" s="255" t="s">
        <v>931</v>
      </c>
      <c r="F3624" s="255"/>
      <c r="G3624" s="255"/>
    </row>
    <row r="3625" spans="1:7" x14ac:dyDescent="0.25">
      <c r="A3625" s="257" t="s">
        <v>1054</v>
      </c>
      <c r="B3625" s="257">
        <v>0</v>
      </c>
      <c r="C3625" s="254"/>
      <c r="D3625" s="255" t="s">
        <v>1106</v>
      </c>
      <c r="E3625" s="255">
        <v>0</v>
      </c>
      <c r="F3625" s="255"/>
      <c r="G3625" s="255"/>
    </row>
    <row r="3626" spans="1:7" x14ac:dyDescent="0.25">
      <c r="A3626" s="257" t="s">
        <v>1055</v>
      </c>
      <c r="B3626" s="257">
        <v>0</v>
      </c>
      <c r="C3626" s="254"/>
      <c r="D3626" s="255" t="s">
        <v>200</v>
      </c>
      <c r="E3626" s="255">
        <v>0</v>
      </c>
      <c r="F3626" s="255"/>
      <c r="G3626" s="255"/>
    </row>
    <row r="3627" spans="1:7" x14ac:dyDescent="0.25">
      <c r="A3627" s="257" t="s">
        <v>1056</v>
      </c>
      <c r="B3627" s="257">
        <v>0</v>
      </c>
      <c r="C3627" s="254"/>
      <c r="D3627" s="255" t="s">
        <v>609</v>
      </c>
      <c r="E3627" s="255">
        <v>0</v>
      </c>
      <c r="F3627" s="255"/>
      <c r="G3627" s="255"/>
    </row>
    <row r="3628" spans="1:7" x14ac:dyDescent="0.25">
      <c r="A3628" s="257" t="s">
        <v>1005</v>
      </c>
      <c r="B3628" s="257">
        <v>0</v>
      </c>
      <c r="C3628" s="254"/>
      <c r="D3628" s="255" t="s">
        <v>1108</v>
      </c>
      <c r="E3628" s="255">
        <v>0</v>
      </c>
      <c r="F3628" s="255"/>
      <c r="G3628" s="255"/>
    </row>
    <row r="3629" spans="1:7" x14ac:dyDescent="0.25">
      <c r="A3629" s="257" t="s">
        <v>1057</v>
      </c>
      <c r="B3629" s="257">
        <v>0</v>
      </c>
      <c r="C3629" s="254"/>
      <c r="D3629" s="255" t="s">
        <v>201</v>
      </c>
      <c r="E3629" s="255">
        <v>0</v>
      </c>
      <c r="F3629" s="255"/>
      <c r="G3629" s="255"/>
    </row>
    <row r="3630" spans="1:7" x14ac:dyDescent="0.25">
      <c r="A3630" s="257" t="s">
        <v>1058</v>
      </c>
      <c r="B3630" s="257">
        <v>0</v>
      </c>
      <c r="C3630" s="254"/>
      <c r="D3630" s="255" t="s">
        <v>610</v>
      </c>
      <c r="E3630" s="255">
        <v>0</v>
      </c>
      <c r="F3630" s="255"/>
      <c r="G3630" s="255"/>
    </row>
    <row r="3631" spans="1:7" x14ac:dyDescent="0.25">
      <c r="A3631" s="257" t="s">
        <v>1059</v>
      </c>
      <c r="B3631" s="257">
        <v>0</v>
      </c>
      <c r="C3631" s="254"/>
      <c r="D3631" s="255" t="s">
        <v>208</v>
      </c>
      <c r="E3631" s="255">
        <v>0</v>
      </c>
      <c r="F3631" s="255"/>
      <c r="G3631" s="255"/>
    </row>
    <row r="3632" spans="1:7" x14ac:dyDescent="0.25">
      <c r="A3632" s="257" t="s">
        <v>1006</v>
      </c>
      <c r="B3632" s="257">
        <v>0</v>
      </c>
      <c r="C3632" s="254"/>
      <c r="D3632" s="255" t="s">
        <v>209</v>
      </c>
      <c r="E3632" s="255">
        <v>0</v>
      </c>
      <c r="F3632" s="255"/>
      <c r="G3632" s="255"/>
    </row>
    <row r="3633" spans="1:7" x14ac:dyDescent="0.25">
      <c r="A3633" s="257" t="s">
        <v>1060</v>
      </c>
      <c r="B3633" s="257">
        <v>0</v>
      </c>
      <c r="C3633" s="254"/>
      <c r="D3633" s="255" t="s">
        <v>210</v>
      </c>
      <c r="E3633" s="255">
        <v>0</v>
      </c>
      <c r="F3633" s="255"/>
      <c r="G3633" s="255"/>
    </row>
    <row r="3634" spans="1:7" x14ac:dyDescent="0.25">
      <c r="A3634" s="257" t="s">
        <v>1061</v>
      </c>
      <c r="B3634" s="257">
        <v>0</v>
      </c>
      <c r="C3634" s="254"/>
      <c r="D3634" s="255" t="s">
        <v>1169</v>
      </c>
      <c r="E3634" s="255">
        <v>0</v>
      </c>
      <c r="F3634" s="255"/>
      <c r="G3634" s="255"/>
    </row>
    <row r="3635" spans="1:7" x14ac:dyDescent="0.25">
      <c r="A3635" s="257" t="s">
        <v>1062</v>
      </c>
      <c r="B3635" s="257">
        <v>0</v>
      </c>
      <c r="C3635" s="254"/>
      <c r="D3635" s="255" t="s">
        <v>1109</v>
      </c>
      <c r="E3635" s="255">
        <v>0</v>
      </c>
      <c r="F3635" s="255"/>
      <c r="G3635" s="255"/>
    </row>
    <row r="3636" spans="1:7" x14ac:dyDescent="0.25">
      <c r="A3636" s="257" t="s">
        <v>1007</v>
      </c>
      <c r="B3636" s="257">
        <v>0</v>
      </c>
      <c r="C3636" s="254"/>
      <c r="D3636" s="255" t="s">
        <v>1170</v>
      </c>
      <c r="E3636" s="255">
        <v>0</v>
      </c>
      <c r="F3636" s="255"/>
      <c r="G3636" s="255"/>
    </row>
    <row r="3637" spans="1:7" x14ac:dyDescent="0.25">
      <c r="A3637" s="257" t="s">
        <v>1063</v>
      </c>
      <c r="B3637" s="257">
        <v>0</v>
      </c>
      <c r="C3637" s="254"/>
      <c r="D3637" s="255" t="s">
        <v>1171</v>
      </c>
      <c r="E3637" s="255">
        <v>0</v>
      </c>
      <c r="F3637" s="255"/>
      <c r="G3637" s="255"/>
    </row>
    <row r="3638" spans="1:7" x14ac:dyDescent="0.25">
      <c r="A3638" s="257" t="s">
        <v>1064</v>
      </c>
      <c r="B3638" s="257">
        <v>0</v>
      </c>
      <c r="C3638" s="254"/>
      <c r="D3638" s="255" t="s">
        <v>1172</v>
      </c>
      <c r="E3638" s="255">
        <v>0</v>
      </c>
      <c r="F3638" s="255"/>
      <c r="G3638" s="255"/>
    </row>
    <row r="3639" spans="1:7" x14ac:dyDescent="0.25">
      <c r="A3639" s="257" t="s">
        <v>1065</v>
      </c>
      <c r="B3639" s="257">
        <v>0</v>
      </c>
      <c r="C3639" s="254"/>
      <c r="D3639" s="255" t="s">
        <v>1110</v>
      </c>
      <c r="E3639" s="255">
        <v>0</v>
      </c>
      <c r="F3639" s="255"/>
      <c r="G3639" s="255"/>
    </row>
    <row r="3640" spans="1:7" x14ac:dyDescent="0.25">
      <c r="A3640" s="257" t="s">
        <v>1008</v>
      </c>
      <c r="B3640" s="257">
        <v>0</v>
      </c>
      <c r="C3640" s="254"/>
      <c r="D3640" s="255" t="s">
        <v>1173</v>
      </c>
      <c r="E3640" s="255">
        <v>0</v>
      </c>
      <c r="F3640" s="255"/>
      <c r="G3640" s="255"/>
    </row>
    <row r="3641" spans="1:7" x14ac:dyDescent="0.25">
      <c r="A3641" s="257" t="s">
        <v>1066</v>
      </c>
      <c r="B3641" s="257">
        <v>0</v>
      </c>
      <c r="C3641" s="254"/>
      <c r="D3641" s="255" t="s">
        <v>1174</v>
      </c>
      <c r="E3641" s="255">
        <v>0</v>
      </c>
      <c r="F3641" s="255"/>
      <c r="G3641" s="255"/>
    </row>
    <row r="3642" spans="1:7" x14ac:dyDescent="0.25">
      <c r="A3642" s="257" t="s">
        <v>1067</v>
      </c>
      <c r="B3642" s="257">
        <v>0</v>
      </c>
      <c r="C3642" s="254"/>
      <c r="D3642" s="255" t="s">
        <v>2224</v>
      </c>
      <c r="E3642" s="255"/>
      <c r="F3642" s="255"/>
      <c r="G3642" s="255"/>
    </row>
    <row r="3643" spans="1:7" x14ac:dyDescent="0.25">
      <c r="A3643" s="257" t="s">
        <v>1068</v>
      </c>
      <c r="B3643" s="257">
        <v>0</v>
      </c>
      <c r="C3643" s="254"/>
      <c r="D3643" s="255" t="s">
        <v>928</v>
      </c>
      <c r="E3643" s="255" t="s">
        <v>929</v>
      </c>
      <c r="F3643" s="255"/>
      <c r="G3643" s="255"/>
    </row>
    <row r="3644" spans="1:7" x14ac:dyDescent="0.25">
      <c r="A3644" s="257" t="s">
        <v>1009</v>
      </c>
      <c r="B3644" s="257">
        <v>0</v>
      </c>
      <c r="C3644" s="254"/>
      <c r="D3644" s="255" t="s">
        <v>930</v>
      </c>
      <c r="E3644" s="255" t="s">
        <v>931</v>
      </c>
      <c r="F3644" s="255"/>
      <c r="G3644" s="255"/>
    </row>
    <row r="3645" spans="1:7" x14ac:dyDescent="0.25">
      <c r="A3645" s="257" t="s">
        <v>1069</v>
      </c>
      <c r="B3645" s="257">
        <v>0</v>
      </c>
      <c r="C3645" s="254"/>
      <c r="D3645" s="255" t="s">
        <v>600</v>
      </c>
      <c r="E3645" s="255">
        <v>-6.0509691000000003E-3</v>
      </c>
      <c r="F3645" s="255"/>
      <c r="G3645" s="255"/>
    </row>
    <row r="3646" spans="1:7" x14ac:dyDescent="0.25">
      <c r="A3646" s="257" t="s">
        <v>1070</v>
      </c>
      <c r="B3646" s="257">
        <v>0</v>
      </c>
      <c r="C3646" s="254"/>
      <c r="D3646" s="255" t="s">
        <v>601</v>
      </c>
      <c r="E3646" s="255">
        <v>-9.5540976E-2</v>
      </c>
      <c r="F3646" s="255"/>
      <c r="G3646" s="255"/>
    </row>
    <row r="3647" spans="1:7" x14ac:dyDescent="0.25">
      <c r="A3647" s="257" t="s">
        <v>1071</v>
      </c>
      <c r="B3647" s="257">
        <v>0</v>
      </c>
      <c r="C3647" s="254"/>
      <c r="D3647" s="255" t="s">
        <v>192</v>
      </c>
      <c r="E3647" s="255">
        <v>0</v>
      </c>
      <c r="F3647" s="255"/>
      <c r="G3647" s="255"/>
    </row>
    <row r="3648" spans="1:7" x14ac:dyDescent="0.25">
      <c r="A3648" s="257" t="s">
        <v>1010</v>
      </c>
      <c r="B3648" s="257">
        <v>0</v>
      </c>
      <c r="C3648" s="254"/>
      <c r="D3648" s="255" t="s">
        <v>193</v>
      </c>
      <c r="E3648" s="255">
        <v>0</v>
      </c>
      <c r="F3648" s="255"/>
      <c r="G3648" s="255"/>
    </row>
    <row r="3649" spans="1:7" x14ac:dyDescent="0.25">
      <c r="A3649" s="257" t="s">
        <v>1072</v>
      </c>
      <c r="B3649" s="257">
        <v>0</v>
      </c>
      <c r="C3649" s="254"/>
      <c r="D3649" s="255" t="s">
        <v>602</v>
      </c>
      <c r="E3649" s="255">
        <v>0</v>
      </c>
      <c r="F3649" s="255"/>
      <c r="G3649" s="255"/>
    </row>
    <row r="3650" spans="1:7" x14ac:dyDescent="0.25">
      <c r="A3650" s="257" t="s">
        <v>1073</v>
      </c>
      <c r="B3650" s="257">
        <v>0</v>
      </c>
      <c r="C3650" s="254"/>
      <c r="D3650" s="255" t="s">
        <v>603</v>
      </c>
      <c r="E3650" s="255">
        <v>0</v>
      </c>
      <c r="F3650" s="255"/>
      <c r="G3650" s="255"/>
    </row>
    <row r="3651" spans="1:7" x14ac:dyDescent="0.25">
      <c r="A3651" s="257" t="s">
        <v>1074</v>
      </c>
      <c r="B3651" s="257">
        <v>0</v>
      </c>
      <c r="C3651" s="254"/>
      <c r="D3651" s="255" t="s">
        <v>604</v>
      </c>
      <c r="E3651" s="255">
        <v>0</v>
      </c>
      <c r="F3651" s="255"/>
      <c r="G3651" s="255"/>
    </row>
    <row r="3652" spans="1:7" x14ac:dyDescent="0.25">
      <c r="A3652" s="257" t="s">
        <v>1011</v>
      </c>
      <c r="B3652" s="257">
        <v>0</v>
      </c>
      <c r="C3652" s="254"/>
      <c r="D3652" s="255" t="s">
        <v>605</v>
      </c>
      <c r="E3652" s="255">
        <v>0</v>
      </c>
      <c r="F3652" s="255"/>
      <c r="G3652" s="255"/>
    </row>
    <row r="3653" spans="1:7" x14ac:dyDescent="0.25">
      <c r="A3653" s="257" t="s">
        <v>1075</v>
      </c>
      <c r="B3653" s="257">
        <v>0</v>
      </c>
      <c r="C3653" s="254"/>
      <c r="D3653" s="255" t="s">
        <v>194</v>
      </c>
      <c r="E3653" s="255">
        <v>0</v>
      </c>
      <c r="F3653" s="255"/>
      <c r="G3653" s="255"/>
    </row>
    <row r="3654" spans="1:7" x14ac:dyDescent="0.25">
      <c r="A3654" s="257" t="s">
        <v>1076</v>
      </c>
      <c r="B3654" s="257">
        <v>0</v>
      </c>
      <c r="C3654" s="254"/>
      <c r="D3654" s="255" t="s">
        <v>606</v>
      </c>
      <c r="E3654" s="255">
        <v>0</v>
      </c>
      <c r="F3654" s="255"/>
      <c r="G3654" s="255"/>
    </row>
    <row r="3655" spans="1:7" x14ac:dyDescent="0.25">
      <c r="A3655" s="257" t="s">
        <v>1205</v>
      </c>
      <c r="B3655" s="257">
        <v>0</v>
      </c>
      <c r="C3655" s="254"/>
      <c r="D3655" s="255" t="s">
        <v>1166</v>
      </c>
      <c r="E3655" s="255">
        <v>0</v>
      </c>
      <c r="F3655" s="255"/>
      <c r="G3655" s="255"/>
    </row>
    <row r="3656" spans="1:7" x14ac:dyDescent="0.25">
      <c r="A3656" s="257" t="s">
        <v>1335</v>
      </c>
      <c r="B3656" s="257">
        <v>0</v>
      </c>
      <c r="C3656" s="254"/>
      <c r="D3656" s="255" t="s">
        <v>1098</v>
      </c>
      <c r="E3656" s="255">
        <v>0</v>
      </c>
      <c r="F3656" s="255"/>
      <c r="G3656" s="255"/>
    </row>
    <row r="3657" spans="1:7" x14ac:dyDescent="0.25">
      <c r="A3657" s="257" t="s">
        <v>1336</v>
      </c>
      <c r="B3657" s="257">
        <v>0</v>
      </c>
      <c r="C3657" s="254"/>
      <c r="D3657" s="255" t="s">
        <v>1167</v>
      </c>
      <c r="E3657" s="255">
        <v>0</v>
      </c>
      <c r="F3657" s="255"/>
      <c r="G3657" s="255"/>
    </row>
    <row r="3658" spans="1:7" x14ac:dyDescent="0.25">
      <c r="A3658" s="257" t="s">
        <v>1337</v>
      </c>
      <c r="B3658" s="257">
        <v>0</v>
      </c>
      <c r="C3658" s="254"/>
      <c r="D3658" s="255" t="s">
        <v>1168</v>
      </c>
      <c r="E3658" s="255">
        <v>0</v>
      </c>
      <c r="F3658" s="255"/>
      <c r="G3658" s="255"/>
    </row>
    <row r="3659" spans="1:7" x14ac:dyDescent="0.25">
      <c r="A3659" s="257" t="s">
        <v>1338</v>
      </c>
      <c r="B3659" s="257">
        <v>0</v>
      </c>
      <c r="C3659" s="254"/>
      <c r="D3659" s="255" t="s">
        <v>1181</v>
      </c>
      <c r="E3659" s="255">
        <v>-6.0953270400000002E-2</v>
      </c>
      <c r="F3659" s="255"/>
      <c r="G3659" s="255"/>
    </row>
    <row r="3660" spans="1:7" x14ac:dyDescent="0.25">
      <c r="A3660" s="257" t="s">
        <v>1339</v>
      </c>
      <c r="B3660" s="257">
        <v>0</v>
      </c>
      <c r="C3660" s="254"/>
      <c r="D3660" s="255" t="s">
        <v>211</v>
      </c>
      <c r="E3660" s="255">
        <v>0</v>
      </c>
      <c r="F3660" s="255"/>
      <c r="G3660" s="255"/>
    </row>
    <row r="3661" spans="1:7" x14ac:dyDescent="0.25">
      <c r="A3661" s="257" t="s">
        <v>1340</v>
      </c>
      <c r="B3661" s="257">
        <v>0</v>
      </c>
      <c r="C3661" s="254"/>
      <c r="D3661" s="255" t="s">
        <v>212</v>
      </c>
      <c r="E3661" s="255">
        <v>0</v>
      </c>
      <c r="F3661" s="255"/>
      <c r="G3661" s="255"/>
    </row>
    <row r="3662" spans="1:7" x14ac:dyDescent="0.25">
      <c r="A3662" s="257" t="s">
        <v>1341</v>
      </c>
      <c r="B3662" s="257">
        <v>0</v>
      </c>
      <c r="C3662" s="254"/>
      <c r="D3662" s="255" t="s">
        <v>213</v>
      </c>
      <c r="E3662" s="255">
        <v>0</v>
      </c>
      <c r="F3662" s="255"/>
      <c r="G3662" s="255"/>
    </row>
    <row r="3663" spans="1:7" x14ac:dyDescent="0.25">
      <c r="A3663" s="257" t="s">
        <v>838</v>
      </c>
      <c r="B3663" s="257"/>
      <c r="C3663" s="254"/>
      <c r="D3663" s="255" t="s">
        <v>198</v>
      </c>
      <c r="E3663" s="255">
        <v>0</v>
      </c>
      <c r="F3663" s="255"/>
      <c r="G3663" s="255"/>
    </row>
    <row r="3664" spans="1:7" x14ac:dyDescent="0.25">
      <c r="A3664" s="257" t="s">
        <v>928</v>
      </c>
      <c r="B3664" s="257" t="s">
        <v>929</v>
      </c>
      <c r="C3664" s="254"/>
      <c r="D3664" s="255" t="s">
        <v>607</v>
      </c>
      <c r="E3664" s="255">
        <v>0</v>
      </c>
      <c r="F3664" s="255"/>
      <c r="G3664" s="255"/>
    </row>
    <row r="3665" spans="1:7" x14ac:dyDescent="0.25">
      <c r="A3665" s="257" t="s">
        <v>930</v>
      </c>
      <c r="B3665" s="257" t="s">
        <v>931</v>
      </c>
      <c r="C3665" s="254"/>
      <c r="D3665" s="255" t="s">
        <v>608</v>
      </c>
      <c r="E3665" s="255">
        <v>0</v>
      </c>
      <c r="F3665" s="255"/>
      <c r="G3665" s="255"/>
    </row>
    <row r="3666" spans="1:7" x14ac:dyDescent="0.25">
      <c r="A3666" s="257" t="s">
        <v>189</v>
      </c>
      <c r="B3666" s="257">
        <v>0</v>
      </c>
      <c r="C3666" s="254"/>
      <c r="D3666" s="255" t="s">
        <v>2225</v>
      </c>
      <c r="E3666" s="255"/>
      <c r="F3666" s="255"/>
      <c r="G3666" s="255"/>
    </row>
    <row r="3667" spans="1:7" x14ac:dyDescent="0.25">
      <c r="A3667" s="257" t="s">
        <v>188</v>
      </c>
      <c r="B3667" s="257">
        <v>13.7377006</v>
      </c>
      <c r="C3667" s="254"/>
      <c r="D3667" s="255" t="s">
        <v>928</v>
      </c>
      <c r="E3667" s="255" t="s">
        <v>929</v>
      </c>
      <c r="F3667" s="255"/>
      <c r="G3667" s="255"/>
    </row>
    <row r="3668" spans="1:7" x14ac:dyDescent="0.25">
      <c r="A3668" s="257" t="s">
        <v>190</v>
      </c>
      <c r="B3668" s="257">
        <v>0</v>
      </c>
      <c r="C3668" s="254"/>
      <c r="D3668" s="255" t="s">
        <v>930</v>
      </c>
      <c r="E3668" s="255" t="s">
        <v>931</v>
      </c>
      <c r="F3668" s="255"/>
      <c r="G3668" s="255"/>
    </row>
    <row r="3669" spans="1:7" x14ac:dyDescent="0.25">
      <c r="A3669" s="257" t="s">
        <v>191</v>
      </c>
      <c r="B3669" s="257">
        <v>0</v>
      </c>
      <c r="C3669" s="254"/>
      <c r="D3669" s="255" t="s">
        <v>1106</v>
      </c>
      <c r="E3669" s="255">
        <v>-1.9358151899999999E-2</v>
      </c>
      <c r="F3669" s="255"/>
      <c r="G3669" s="255"/>
    </row>
    <row r="3670" spans="1:7" x14ac:dyDescent="0.25">
      <c r="A3670" s="257" t="s">
        <v>839</v>
      </c>
      <c r="B3670" s="257"/>
      <c r="C3670" s="254"/>
      <c r="D3670" s="255" t="s">
        <v>200</v>
      </c>
      <c r="E3670" s="255">
        <v>-1.31905236E-2</v>
      </c>
      <c r="F3670" s="255"/>
      <c r="G3670" s="255"/>
    </row>
    <row r="3671" spans="1:7" x14ac:dyDescent="0.25">
      <c r="A3671" s="257" t="s">
        <v>928</v>
      </c>
      <c r="B3671" s="257" t="s">
        <v>929</v>
      </c>
      <c r="C3671" s="254"/>
      <c r="D3671" s="255" t="s">
        <v>609</v>
      </c>
      <c r="E3671" s="255">
        <v>-2.0857199999999999E-2</v>
      </c>
      <c r="F3671" s="255"/>
      <c r="G3671" s="255"/>
    </row>
    <row r="3672" spans="1:7" x14ac:dyDescent="0.25">
      <c r="A3672" s="257" t="s">
        <v>930</v>
      </c>
      <c r="B3672" s="257" t="s">
        <v>931</v>
      </c>
      <c r="C3672" s="254"/>
      <c r="D3672" s="255" t="s">
        <v>1108</v>
      </c>
      <c r="E3672" s="255">
        <v>-1.57017853</v>
      </c>
      <c r="F3672" s="255"/>
      <c r="G3672" s="255"/>
    </row>
    <row r="3673" spans="1:7" x14ac:dyDescent="0.25">
      <c r="A3673" s="257" t="s">
        <v>111</v>
      </c>
      <c r="B3673" s="257">
        <v>0</v>
      </c>
      <c r="C3673" s="254"/>
      <c r="D3673" s="255" t="s">
        <v>201</v>
      </c>
      <c r="E3673" s="255">
        <v>-0.22167226300000001</v>
      </c>
      <c r="F3673" s="255"/>
      <c r="G3673" s="255"/>
    </row>
    <row r="3674" spans="1:7" x14ac:dyDescent="0.25">
      <c r="A3674" s="257" t="s">
        <v>110</v>
      </c>
      <c r="B3674" s="257">
        <v>-3.1636203300000001</v>
      </c>
      <c r="C3674" s="254"/>
      <c r="D3674" s="255" t="s">
        <v>610</v>
      </c>
      <c r="E3674" s="255">
        <v>-0.47045999999999999</v>
      </c>
      <c r="F3674" s="255"/>
      <c r="G3674" s="255"/>
    </row>
    <row r="3675" spans="1:7" x14ac:dyDescent="0.25">
      <c r="A3675" s="257" t="s">
        <v>112</v>
      </c>
      <c r="B3675" s="257">
        <v>0</v>
      </c>
      <c r="C3675" s="254"/>
      <c r="D3675" s="255" t="s">
        <v>214</v>
      </c>
      <c r="E3675" s="255">
        <v>0</v>
      </c>
      <c r="F3675" s="255"/>
      <c r="G3675" s="255"/>
    </row>
    <row r="3676" spans="1:7" x14ac:dyDescent="0.25">
      <c r="A3676" s="257" t="s">
        <v>113</v>
      </c>
      <c r="B3676" s="257">
        <v>0</v>
      </c>
      <c r="C3676" s="254"/>
      <c r="D3676" s="255" t="s">
        <v>215</v>
      </c>
      <c r="E3676" s="255">
        <v>0</v>
      </c>
      <c r="F3676" s="255"/>
      <c r="G3676" s="255"/>
    </row>
    <row r="3677" spans="1:7" x14ac:dyDescent="0.25">
      <c r="A3677" s="257" t="s">
        <v>178</v>
      </c>
      <c r="B3677" s="257">
        <v>0</v>
      </c>
      <c r="C3677" s="254"/>
      <c r="D3677" s="255" t="s">
        <v>216</v>
      </c>
      <c r="E3677" s="255">
        <v>0</v>
      </c>
      <c r="F3677" s="255"/>
      <c r="G3677" s="255"/>
    </row>
    <row r="3678" spans="1:7" x14ac:dyDescent="0.25">
      <c r="A3678" s="257" t="s">
        <v>174</v>
      </c>
      <c r="B3678" s="257">
        <v>-10.991980399999999</v>
      </c>
      <c r="C3678" s="254"/>
      <c r="D3678" s="255" t="s">
        <v>1169</v>
      </c>
      <c r="E3678" s="255">
        <v>0</v>
      </c>
      <c r="F3678" s="255"/>
      <c r="G3678" s="255"/>
    </row>
    <row r="3679" spans="1:7" x14ac:dyDescent="0.25">
      <c r="A3679" s="257" t="s">
        <v>179</v>
      </c>
      <c r="B3679" s="257">
        <v>0</v>
      </c>
      <c r="C3679" s="254"/>
      <c r="D3679" s="255" t="s">
        <v>1109</v>
      </c>
      <c r="E3679" s="255">
        <v>-0.181965349</v>
      </c>
      <c r="F3679" s="255"/>
      <c r="G3679" s="255"/>
    </row>
    <row r="3680" spans="1:7" x14ac:dyDescent="0.25">
      <c r="A3680" s="257" t="s">
        <v>180</v>
      </c>
      <c r="B3680" s="257">
        <v>0</v>
      </c>
      <c r="C3680" s="254"/>
      <c r="D3680" s="255" t="s">
        <v>1170</v>
      </c>
      <c r="E3680" s="255">
        <v>0</v>
      </c>
      <c r="F3680" s="255"/>
      <c r="G3680" s="255"/>
    </row>
    <row r="3681" spans="1:7" x14ac:dyDescent="0.25">
      <c r="A3681" s="257" t="s">
        <v>153</v>
      </c>
      <c r="B3681" s="257">
        <v>0</v>
      </c>
      <c r="C3681" s="254"/>
      <c r="D3681" s="255" t="s">
        <v>1171</v>
      </c>
      <c r="E3681" s="255">
        <v>0</v>
      </c>
      <c r="F3681" s="255"/>
      <c r="G3681" s="255"/>
    </row>
    <row r="3682" spans="1:7" x14ac:dyDescent="0.25">
      <c r="A3682" s="257" t="s">
        <v>143</v>
      </c>
      <c r="B3682" s="257">
        <v>-8.9389432099999997</v>
      </c>
      <c r="C3682" s="254"/>
      <c r="D3682" s="255" t="s">
        <v>1172</v>
      </c>
      <c r="E3682" s="255">
        <v>0</v>
      </c>
      <c r="F3682" s="255"/>
      <c r="G3682" s="255"/>
    </row>
    <row r="3683" spans="1:7" x14ac:dyDescent="0.25">
      <c r="A3683" s="257" t="s">
        <v>154</v>
      </c>
      <c r="B3683" s="257">
        <v>0</v>
      </c>
      <c r="C3683" s="254"/>
      <c r="D3683" s="255" t="s">
        <v>1110</v>
      </c>
      <c r="E3683" s="255">
        <v>-0.26749192500000002</v>
      </c>
      <c r="F3683" s="255"/>
      <c r="G3683" s="255"/>
    </row>
    <row r="3684" spans="1:7" x14ac:dyDescent="0.25">
      <c r="A3684" s="257" t="s">
        <v>155</v>
      </c>
      <c r="B3684" s="257">
        <v>0</v>
      </c>
      <c r="C3684" s="254"/>
      <c r="D3684" s="255" t="s">
        <v>1173</v>
      </c>
      <c r="E3684" s="255">
        <v>0</v>
      </c>
      <c r="F3684" s="255"/>
      <c r="G3684" s="255"/>
    </row>
    <row r="3685" spans="1:7" x14ac:dyDescent="0.25">
      <c r="A3685" s="257" t="s">
        <v>181</v>
      </c>
      <c r="B3685" s="257">
        <v>0</v>
      </c>
      <c r="C3685" s="254"/>
      <c r="D3685" s="255" t="s">
        <v>1174</v>
      </c>
      <c r="E3685" s="255">
        <v>0</v>
      </c>
      <c r="F3685" s="255"/>
      <c r="G3685" s="255"/>
    </row>
    <row r="3686" spans="1:7" x14ac:dyDescent="0.25">
      <c r="A3686" s="257" t="s">
        <v>175</v>
      </c>
      <c r="B3686" s="257">
        <v>-6.08320361</v>
      </c>
      <c r="C3686" s="254"/>
      <c r="D3686" s="255" t="s">
        <v>1182</v>
      </c>
      <c r="E3686" s="255">
        <v>-0.68138394999999996</v>
      </c>
      <c r="F3686" s="255"/>
      <c r="G3686" s="255"/>
    </row>
    <row r="3687" spans="1:7" x14ac:dyDescent="0.25">
      <c r="A3687" s="257" t="s">
        <v>182</v>
      </c>
      <c r="B3687" s="257">
        <v>0</v>
      </c>
      <c r="C3687" s="254"/>
      <c r="D3687" s="255" t="s">
        <v>1183</v>
      </c>
      <c r="E3687" s="255">
        <v>0</v>
      </c>
      <c r="F3687" s="255"/>
      <c r="G3687" s="255"/>
    </row>
    <row r="3688" spans="1:7" x14ac:dyDescent="0.25">
      <c r="A3688" s="257" t="s">
        <v>183</v>
      </c>
      <c r="B3688" s="257">
        <v>0</v>
      </c>
      <c r="C3688" s="254"/>
      <c r="D3688" s="255" t="s">
        <v>2226</v>
      </c>
      <c r="E3688" s="255"/>
      <c r="F3688" s="255"/>
      <c r="G3688" s="255"/>
    </row>
    <row r="3689" spans="1:7" x14ac:dyDescent="0.25">
      <c r="A3689" s="257" t="s">
        <v>1077</v>
      </c>
      <c r="B3689" s="257">
        <v>0</v>
      </c>
      <c r="C3689" s="254"/>
      <c r="D3689" s="255" t="s">
        <v>928</v>
      </c>
      <c r="E3689" s="255" t="s">
        <v>929</v>
      </c>
      <c r="F3689" s="255"/>
      <c r="G3689" s="255"/>
    </row>
    <row r="3690" spans="1:7" x14ac:dyDescent="0.25">
      <c r="A3690" s="257" t="s">
        <v>1012</v>
      </c>
      <c r="B3690" s="257">
        <v>-6.0595447599999996</v>
      </c>
      <c r="C3690" s="254"/>
      <c r="D3690" s="255" t="s">
        <v>930</v>
      </c>
      <c r="E3690" s="255" t="s">
        <v>931</v>
      </c>
      <c r="F3690" s="255"/>
      <c r="G3690" s="255"/>
    </row>
    <row r="3691" spans="1:7" x14ac:dyDescent="0.25">
      <c r="A3691" s="257" t="s">
        <v>1078</v>
      </c>
      <c r="B3691" s="257">
        <v>0</v>
      </c>
      <c r="C3691" s="254"/>
      <c r="D3691" s="255" t="s">
        <v>600</v>
      </c>
      <c r="E3691" s="255">
        <v>-1.9430443400000001E-2</v>
      </c>
      <c r="F3691" s="255"/>
      <c r="G3691" s="255"/>
    </row>
    <row r="3692" spans="1:7" x14ac:dyDescent="0.25">
      <c r="A3692" s="257" t="s">
        <v>1079</v>
      </c>
      <c r="B3692" s="257">
        <v>0</v>
      </c>
      <c r="C3692" s="254"/>
      <c r="D3692" s="255" t="s">
        <v>601</v>
      </c>
      <c r="E3692" s="255">
        <v>-0.72785051700000003</v>
      </c>
      <c r="F3692" s="255"/>
      <c r="G3692" s="255"/>
    </row>
    <row r="3693" spans="1:7" x14ac:dyDescent="0.25">
      <c r="A3693" s="257" t="s">
        <v>1080</v>
      </c>
      <c r="B3693" s="257">
        <v>0</v>
      </c>
      <c r="C3693" s="254"/>
      <c r="D3693" s="255" t="s">
        <v>192</v>
      </c>
      <c r="E3693" s="255">
        <v>0</v>
      </c>
      <c r="F3693" s="255"/>
      <c r="G3693" s="255"/>
    </row>
    <row r="3694" spans="1:7" x14ac:dyDescent="0.25">
      <c r="A3694" s="257" t="s">
        <v>1013</v>
      </c>
      <c r="B3694" s="257">
        <v>-5.0276657599999997</v>
      </c>
      <c r="C3694" s="254"/>
      <c r="D3694" s="255" t="s">
        <v>193</v>
      </c>
      <c r="E3694" s="255">
        <v>0</v>
      </c>
      <c r="F3694" s="255"/>
      <c r="G3694" s="255"/>
    </row>
    <row r="3695" spans="1:7" x14ac:dyDescent="0.25">
      <c r="A3695" s="257" t="s">
        <v>1081</v>
      </c>
      <c r="B3695" s="257">
        <v>0</v>
      </c>
      <c r="C3695" s="254"/>
      <c r="D3695" s="255" t="s">
        <v>602</v>
      </c>
      <c r="E3695" s="255">
        <v>0</v>
      </c>
      <c r="F3695" s="255"/>
      <c r="G3695" s="255"/>
    </row>
    <row r="3696" spans="1:7" x14ac:dyDescent="0.25">
      <c r="A3696" s="257" t="s">
        <v>1082</v>
      </c>
      <c r="B3696" s="257">
        <v>0</v>
      </c>
      <c r="C3696" s="254"/>
      <c r="D3696" s="255" t="s">
        <v>603</v>
      </c>
      <c r="E3696" s="255">
        <v>0</v>
      </c>
      <c r="F3696" s="255"/>
      <c r="G3696" s="255"/>
    </row>
    <row r="3697" spans="1:7" x14ac:dyDescent="0.25">
      <c r="A3697" s="257" t="s">
        <v>1334</v>
      </c>
      <c r="B3697" s="257">
        <v>-0.36107326099999998</v>
      </c>
      <c r="C3697" s="254"/>
      <c r="D3697" s="255" t="s">
        <v>604</v>
      </c>
      <c r="E3697" s="255">
        <v>0</v>
      </c>
      <c r="F3697" s="255"/>
      <c r="G3697" s="255"/>
    </row>
    <row r="3698" spans="1:7" x14ac:dyDescent="0.25">
      <c r="A3698" s="257" t="s">
        <v>1342</v>
      </c>
      <c r="B3698" s="257">
        <v>-0.51296850000000005</v>
      </c>
      <c r="C3698" s="254"/>
      <c r="D3698" s="255" t="s">
        <v>605</v>
      </c>
      <c r="E3698" s="255">
        <v>0</v>
      </c>
      <c r="F3698" s="255"/>
      <c r="G3698" s="255"/>
    </row>
    <row r="3699" spans="1:7" x14ac:dyDescent="0.25">
      <c r="A3699" s="257" t="s">
        <v>1019</v>
      </c>
      <c r="B3699" s="257">
        <v>0</v>
      </c>
      <c r="C3699" s="254"/>
      <c r="D3699" s="255" t="s">
        <v>194</v>
      </c>
      <c r="E3699" s="255">
        <v>0</v>
      </c>
      <c r="F3699" s="255"/>
      <c r="G3699" s="255"/>
    </row>
    <row r="3700" spans="1:7" x14ac:dyDescent="0.25">
      <c r="A3700" s="257" t="s">
        <v>1002</v>
      </c>
      <c r="B3700" s="257">
        <v>0</v>
      </c>
      <c r="C3700" s="254"/>
      <c r="D3700" s="255" t="s">
        <v>217</v>
      </c>
      <c r="E3700" s="255">
        <v>0</v>
      </c>
      <c r="F3700" s="255"/>
      <c r="G3700" s="255"/>
    </row>
    <row r="3701" spans="1:7" x14ac:dyDescent="0.25">
      <c r="A3701" s="257" t="s">
        <v>1017</v>
      </c>
      <c r="B3701" s="257">
        <v>0</v>
      </c>
      <c r="C3701" s="254"/>
      <c r="D3701" s="255" t="s">
        <v>606</v>
      </c>
      <c r="E3701" s="255">
        <v>0</v>
      </c>
      <c r="F3701" s="255"/>
      <c r="G3701" s="255"/>
    </row>
    <row r="3702" spans="1:7" x14ac:dyDescent="0.25">
      <c r="A3702" s="257" t="s">
        <v>1051</v>
      </c>
      <c r="B3702" s="257">
        <v>0</v>
      </c>
      <c r="C3702" s="254"/>
      <c r="D3702" s="255" t="s">
        <v>1166</v>
      </c>
      <c r="E3702" s="255">
        <v>0</v>
      </c>
      <c r="F3702" s="255"/>
      <c r="G3702" s="255"/>
    </row>
    <row r="3703" spans="1:7" x14ac:dyDescent="0.25">
      <c r="A3703" s="257" t="s">
        <v>1020</v>
      </c>
      <c r="B3703" s="257">
        <v>0</v>
      </c>
      <c r="C3703" s="254"/>
      <c r="D3703" s="255" t="s">
        <v>1098</v>
      </c>
      <c r="E3703" s="255">
        <v>0</v>
      </c>
      <c r="F3703" s="255"/>
      <c r="G3703" s="255"/>
    </row>
    <row r="3704" spans="1:7" x14ac:dyDescent="0.25">
      <c r="A3704" s="257" t="s">
        <v>1003</v>
      </c>
      <c r="B3704" s="257">
        <v>0</v>
      </c>
      <c r="C3704" s="254"/>
      <c r="D3704" s="255" t="s">
        <v>1167</v>
      </c>
      <c r="E3704" s="255">
        <v>0</v>
      </c>
      <c r="F3704" s="255"/>
      <c r="G3704" s="255"/>
    </row>
    <row r="3705" spans="1:7" x14ac:dyDescent="0.25">
      <c r="A3705" s="257" t="s">
        <v>1018</v>
      </c>
      <c r="B3705" s="257">
        <v>0</v>
      </c>
      <c r="C3705" s="254"/>
      <c r="D3705" s="255" t="s">
        <v>1168</v>
      </c>
      <c r="E3705" s="255">
        <v>0</v>
      </c>
      <c r="F3705" s="255"/>
      <c r="G3705" s="255"/>
    </row>
    <row r="3706" spans="1:7" x14ac:dyDescent="0.25">
      <c r="A3706" s="257" t="s">
        <v>1052</v>
      </c>
      <c r="B3706" s="257">
        <v>0</v>
      </c>
      <c r="C3706" s="254"/>
      <c r="D3706" s="255" t="s">
        <v>1181</v>
      </c>
      <c r="E3706" s="255">
        <v>-3.01232247</v>
      </c>
      <c r="F3706" s="255"/>
      <c r="G3706" s="255"/>
    </row>
    <row r="3707" spans="1:7" x14ac:dyDescent="0.25">
      <c r="A3707" s="257" t="s">
        <v>177</v>
      </c>
      <c r="B3707" s="257">
        <v>40.264958</v>
      </c>
      <c r="C3707" s="254"/>
      <c r="D3707" s="255" t="s">
        <v>218</v>
      </c>
      <c r="E3707" s="255">
        <v>0</v>
      </c>
      <c r="F3707" s="255"/>
      <c r="G3707" s="255"/>
    </row>
    <row r="3708" spans="1:7" x14ac:dyDescent="0.25">
      <c r="A3708" s="257" t="s">
        <v>1343</v>
      </c>
      <c r="B3708" s="257">
        <v>0</v>
      </c>
      <c r="C3708" s="254"/>
      <c r="D3708" s="255" t="s">
        <v>219</v>
      </c>
      <c r="E3708" s="255">
        <v>0</v>
      </c>
      <c r="F3708" s="255"/>
      <c r="G3708" s="255"/>
    </row>
    <row r="3709" spans="1:7" x14ac:dyDescent="0.25">
      <c r="A3709" s="257" t="s">
        <v>1344</v>
      </c>
      <c r="B3709" s="257">
        <v>0</v>
      </c>
      <c r="C3709" s="254"/>
      <c r="D3709" s="255" t="s">
        <v>220</v>
      </c>
      <c r="E3709" s="255">
        <v>0</v>
      </c>
      <c r="F3709" s="255"/>
      <c r="G3709" s="255"/>
    </row>
    <row r="3710" spans="1:7" x14ac:dyDescent="0.25">
      <c r="A3710" s="257" t="s">
        <v>1207</v>
      </c>
      <c r="B3710" s="257">
        <v>0.87404176099999997</v>
      </c>
      <c r="C3710" s="254"/>
      <c r="D3710" s="255" t="s">
        <v>198</v>
      </c>
      <c r="E3710" s="255">
        <v>0</v>
      </c>
      <c r="F3710" s="255"/>
      <c r="G3710" s="255"/>
    </row>
    <row r="3711" spans="1:7" x14ac:dyDescent="0.25">
      <c r="A3711" s="257" t="s">
        <v>840</v>
      </c>
      <c r="B3711" s="257"/>
      <c r="C3711" s="254"/>
      <c r="D3711" s="255" t="s">
        <v>607</v>
      </c>
      <c r="E3711" s="255">
        <v>0</v>
      </c>
      <c r="F3711" s="255"/>
      <c r="G3711" s="255"/>
    </row>
    <row r="3712" spans="1:7" x14ac:dyDescent="0.25">
      <c r="A3712" s="257" t="s">
        <v>928</v>
      </c>
      <c r="B3712" s="257" t="s">
        <v>929</v>
      </c>
      <c r="C3712" s="254"/>
      <c r="D3712" s="255" t="s">
        <v>608</v>
      </c>
      <c r="E3712" s="255">
        <v>0</v>
      </c>
      <c r="F3712" s="255"/>
      <c r="G3712" s="255"/>
    </row>
    <row r="3713" spans="1:7" x14ac:dyDescent="0.25">
      <c r="A3713" s="257" t="s">
        <v>930</v>
      </c>
      <c r="B3713" s="257" t="s">
        <v>931</v>
      </c>
      <c r="C3713" s="254"/>
      <c r="D3713" s="255"/>
      <c r="E3713" s="255"/>
      <c r="F3713" s="255"/>
      <c r="G3713" s="255"/>
    </row>
    <row r="3714" spans="1:7" x14ac:dyDescent="0.25">
      <c r="A3714" s="257" t="s">
        <v>111</v>
      </c>
      <c r="B3714" s="257">
        <v>0</v>
      </c>
      <c r="C3714" s="254"/>
      <c r="D3714" s="255"/>
      <c r="E3714" s="255"/>
      <c r="F3714" s="255"/>
      <c r="G3714" s="255"/>
    </row>
    <row r="3715" spans="1:7" x14ac:dyDescent="0.25">
      <c r="A3715" s="257" t="s">
        <v>110</v>
      </c>
      <c r="B3715" s="257">
        <v>2.4501292800000001</v>
      </c>
      <c r="C3715" s="254"/>
      <c r="D3715" s="255"/>
      <c r="E3715" s="255"/>
      <c r="F3715" s="255"/>
      <c r="G3715" s="255"/>
    </row>
    <row r="3716" spans="1:7" x14ac:dyDescent="0.25">
      <c r="A3716" s="257" t="s">
        <v>112</v>
      </c>
      <c r="B3716" s="257">
        <v>0</v>
      </c>
      <c r="C3716" s="254"/>
      <c r="D3716" s="255"/>
      <c r="E3716" s="255"/>
      <c r="F3716" s="255"/>
      <c r="G3716" s="255"/>
    </row>
    <row r="3717" spans="1:7" x14ac:dyDescent="0.25">
      <c r="A3717" s="257" t="s">
        <v>113</v>
      </c>
      <c r="B3717" s="257">
        <v>0</v>
      </c>
      <c r="C3717" s="254"/>
      <c r="D3717" s="255"/>
      <c r="E3717" s="255"/>
      <c r="F3717" s="255"/>
      <c r="G3717" s="255"/>
    </row>
    <row r="3718" spans="1:7" x14ac:dyDescent="0.25">
      <c r="A3718" s="257" t="s">
        <v>1334</v>
      </c>
      <c r="B3718" s="257">
        <v>0.27964043599999999</v>
      </c>
      <c r="C3718" s="254"/>
      <c r="D3718" s="255"/>
      <c r="E3718" s="255"/>
      <c r="F3718" s="255"/>
      <c r="G3718" s="255"/>
    </row>
    <row r="3719" spans="1:7" x14ac:dyDescent="0.25">
      <c r="A3719" s="257" t="s">
        <v>841</v>
      </c>
      <c r="B3719" s="257"/>
      <c r="C3719" s="254"/>
      <c r="D3719" s="255"/>
      <c r="E3719" s="255"/>
      <c r="F3719" s="255"/>
      <c r="G3719" s="255"/>
    </row>
    <row r="3720" spans="1:7" x14ac:dyDescent="0.25">
      <c r="A3720" s="257" t="s">
        <v>928</v>
      </c>
      <c r="B3720" s="257" t="s">
        <v>929</v>
      </c>
      <c r="C3720" s="254"/>
      <c r="D3720" s="255"/>
      <c r="E3720" s="255"/>
      <c r="F3720" s="255"/>
      <c r="G3720" s="255"/>
    </row>
    <row r="3721" spans="1:7" x14ac:dyDescent="0.25">
      <c r="A3721" s="257" t="s">
        <v>930</v>
      </c>
      <c r="B3721" s="257" t="s">
        <v>931</v>
      </c>
      <c r="C3721" s="254"/>
      <c r="D3721" s="255"/>
      <c r="E3721" s="255"/>
      <c r="F3721" s="255"/>
      <c r="G3721" s="255"/>
    </row>
    <row r="3722" spans="1:7" x14ac:dyDescent="0.25">
      <c r="A3722" s="257" t="s">
        <v>113</v>
      </c>
      <c r="B3722" s="257">
        <v>0</v>
      </c>
      <c r="C3722" s="254"/>
      <c r="D3722" s="255" t="s">
        <v>2227</v>
      </c>
      <c r="E3722" s="255"/>
      <c r="F3722" s="255"/>
      <c r="G3722" s="255"/>
    </row>
    <row r="3723" spans="1:7" x14ac:dyDescent="0.25">
      <c r="A3723" s="257" t="s">
        <v>184</v>
      </c>
      <c r="B3723" s="257">
        <v>0</v>
      </c>
      <c r="C3723" s="254"/>
      <c r="D3723" s="255" t="s">
        <v>928</v>
      </c>
      <c r="E3723" s="255" t="s">
        <v>929</v>
      </c>
      <c r="F3723" s="255"/>
      <c r="G3723" s="255"/>
    </row>
    <row r="3724" spans="1:7" x14ac:dyDescent="0.25">
      <c r="A3724" s="257" t="s">
        <v>185</v>
      </c>
      <c r="B3724" s="257">
        <v>0</v>
      </c>
      <c r="C3724" s="254"/>
      <c r="D3724" s="255" t="s">
        <v>930</v>
      </c>
      <c r="E3724" s="255" t="s">
        <v>931</v>
      </c>
      <c r="F3724" s="255"/>
      <c r="G3724" s="255"/>
    </row>
    <row r="3725" spans="1:7" x14ac:dyDescent="0.25">
      <c r="A3725" s="257" t="s">
        <v>186</v>
      </c>
      <c r="B3725" s="257">
        <v>0</v>
      </c>
      <c r="C3725" s="254"/>
      <c r="D3725" s="255" t="s">
        <v>1106</v>
      </c>
      <c r="E3725" s="255">
        <v>-7.1418252500000001E-2</v>
      </c>
      <c r="F3725" s="255"/>
      <c r="G3725" s="255"/>
    </row>
    <row r="3726" spans="1:7" x14ac:dyDescent="0.25">
      <c r="A3726" s="257" t="s">
        <v>187</v>
      </c>
      <c r="B3726" s="257">
        <v>0</v>
      </c>
      <c r="C3726" s="254"/>
      <c r="D3726" s="255" t="s">
        <v>200</v>
      </c>
      <c r="E3726" s="255">
        <v>-4.8739343999999997E-2</v>
      </c>
      <c r="F3726" s="255"/>
      <c r="G3726" s="255"/>
    </row>
    <row r="3727" spans="1:7" x14ac:dyDescent="0.25">
      <c r="A3727" s="257" t="s">
        <v>1051</v>
      </c>
      <c r="B3727" s="257">
        <v>0</v>
      </c>
      <c r="C3727" s="254"/>
      <c r="D3727" s="255" t="s">
        <v>1137</v>
      </c>
      <c r="E3727" s="255">
        <v>-2.5233095300000001E-2</v>
      </c>
      <c r="F3727" s="255"/>
      <c r="G3727" s="255"/>
    </row>
    <row r="3728" spans="1:7" x14ac:dyDescent="0.25">
      <c r="A3728" s="257" t="s">
        <v>1052</v>
      </c>
      <c r="B3728" s="257">
        <v>0</v>
      </c>
      <c r="C3728" s="254"/>
      <c r="D3728" s="255" t="s">
        <v>609</v>
      </c>
      <c r="E3728" s="255">
        <v>-5.7456E-2</v>
      </c>
      <c r="F3728" s="255"/>
      <c r="G3728" s="255"/>
    </row>
    <row r="3729" spans="1:7" x14ac:dyDescent="0.25">
      <c r="A3729" s="257" t="s">
        <v>177</v>
      </c>
      <c r="B3729" s="257">
        <v>0</v>
      </c>
      <c r="C3729" s="254"/>
      <c r="D3729" s="255" t="s">
        <v>1138</v>
      </c>
      <c r="E3729" s="255">
        <v>-1.206576E-2</v>
      </c>
      <c r="F3729" s="255"/>
      <c r="G3729" s="255"/>
    </row>
    <row r="3730" spans="1:7" x14ac:dyDescent="0.25">
      <c r="A3730" s="257" t="s">
        <v>1347</v>
      </c>
      <c r="B3730" s="257"/>
      <c r="C3730" s="254"/>
      <c r="D3730" s="255" t="s">
        <v>1108</v>
      </c>
      <c r="E3730" s="255">
        <v>-5.0558459999999998</v>
      </c>
      <c r="F3730" s="255"/>
      <c r="G3730" s="255"/>
    </row>
    <row r="3731" spans="1:7" x14ac:dyDescent="0.25">
      <c r="A3731" s="257" t="s">
        <v>928</v>
      </c>
      <c r="B3731" s="257" t="s">
        <v>929</v>
      </c>
      <c r="C3731" s="254"/>
      <c r="D3731" s="255" t="s">
        <v>201</v>
      </c>
      <c r="E3731" s="255">
        <v>-0.74498840499999996</v>
      </c>
      <c r="F3731" s="255"/>
      <c r="G3731" s="255"/>
    </row>
    <row r="3732" spans="1:7" x14ac:dyDescent="0.25">
      <c r="A3732" s="257" t="s">
        <v>930</v>
      </c>
      <c r="B3732" s="257" t="s">
        <v>931</v>
      </c>
      <c r="C3732" s="254"/>
      <c r="D3732" s="255" t="s">
        <v>221</v>
      </c>
      <c r="E3732" s="255">
        <v>-1.21817522</v>
      </c>
      <c r="F3732" s="255"/>
      <c r="G3732" s="255"/>
    </row>
    <row r="3733" spans="1:7" x14ac:dyDescent="0.25">
      <c r="A3733" s="257" t="s">
        <v>1334</v>
      </c>
      <c r="B3733" s="257">
        <v>-7.7423988000000001</v>
      </c>
      <c r="C3733" s="254"/>
      <c r="D3733" s="255" t="s">
        <v>610</v>
      </c>
      <c r="E3733" s="255">
        <v>-4.4042399999999997</v>
      </c>
      <c r="F3733" s="255"/>
      <c r="G3733" s="255"/>
    </row>
    <row r="3734" spans="1:7" x14ac:dyDescent="0.25">
      <c r="A3734" s="257" t="s">
        <v>184</v>
      </c>
      <c r="B3734" s="257">
        <v>-3.5035446599999999E-2</v>
      </c>
      <c r="C3734" s="254"/>
      <c r="D3734" s="255" t="s">
        <v>1139</v>
      </c>
      <c r="E3734" s="255">
        <v>-0.9248904</v>
      </c>
      <c r="F3734" s="255"/>
      <c r="G3734" s="255"/>
    </row>
    <row r="3735" spans="1:7" x14ac:dyDescent="0.25">
      <c r="A3735" s="257" t="s">
        <v>199</v>
      </c>
      <c r="B3735" s="257">
        <v>-2.61097205</v>
      </c>
      <c r="C3735" s="254"/>
      <c r="D3735" s="255" t="s">
        <v>222</v>
      </c>
      <c r="E3735" s="255">
        <v>0</v>
      </c>
      <c r="F3735" s="255"/>
      <c r="G3735" s="255"/>
    </row>
    <row r="3736" spans="1:7" x14ac:dyDescent="0.25">
      <c r="A3736" s="257" t="s">
        <v>187</v>
      </c>
      <c r="B3736" s="257">
        <v>-0.345063803</v>
      </c>
      <c r="C3736" s="254"/>
      <c r="D3736" s="255" t="s">
        <v>223</v>
      </c>
      <c r="E3736" s="255">
        <v>0</v>
      </c>
      <c r="F3736" s="255"/>
      <c r="G3736" s="255"/>
    </row>
    <row r="3737" spans="1:7" x14ac:dyDescent="0.25">
      <c r="A3737" s="257" t="s">
        <v>1343</v>
      </c>
      <c r="B3737" s="257">
        <v>0</v>
      </c>
      <c r="C3737" s="254"/>
      <c r="D3737" s="255" t="s">
        <v>224</v>
      </c>
      <c r="E3737" s="255">
        <v>0</v>
      </c>
      <c r="F3737" s="255"/>
      <c r="G3737" s="255"/>
    </row>
    <row r="3738" spans="1:7" x14ac:dyDescent="0.25">
      <c r="A3738" s="257" t="s">
        <v>1344</v>
      </c>
      <c r="B3738" s="257">
        <v>0</v>
      </c>
      <c r="C3738" s="254"/>
      <c r="D3738" s="255" t="s">
        <v>1169</v>
      </c>
      <c r="E3738" s="255">
        <v>0</v>
      </c>
      <c r="F3738" s="255"/>
      <c r="G3738" s="255"/>
    </row>
    <row r="3739" spans="1:7" x14ac:dyDescent="0.25">
      <c r="A3739" s="257" t="s">
        <v>177</v>
      </c>
      <c r="B3739" s="257">
        <v>10.7334701</v>
      </c>
      <c r="C3739" s="254"/>
      <c r="D3739" s="255" t="s">
        <v>1109</v>
      </c>
      <c r="E3739" s="255">
        <v>-1.7642043199999999</v>
      </c>
      <c r="F3739" s="255"/>
      <c r="G3739" s="255"/>
    </row>
    <row r="3740" spans="1:7" x14ac:dyDescent="0.25">
      <c r="A3740" s="257"/>
      <c r="B3740" s="257"/>
      <c r="C3740" s="254"/>
      <c r="D3740" s="255" t="s">
        <v>1170</v>
      </c>
      <c r="E3740" s="255">
        <v>0</v>
      </c>
      <c r="F3740" s="255"/>
      <c r="G3740" s="255"/>
    </row>
    <row r="3741" spans="1:7" x14ac:dyDescent="0.25">
      <c r="A3741" s="257" t="s">
        <v>842</v>
      </c>
      <c r="B3741" s="257"/>
      <c r="C3741" s="254"/>
      <c r="D3741" s="255" t="s">
        <v>1171</v>
      </c>
      <c r="E3741" s="255">
        <v>0</v>
      </c>
      <c r="F3741" s="255"/>
      <c r="G3741" s="255"/>
    </row>
    <row r="3742" spans="1:7" x14ac:dyDescent="0.25">
      <c r="A3742" s="257" t="s">
        <v>928</v>
      </c>
      <c r="B3742" s="257" t="s">
        <v>929</v>
      </c>
      <c r="C3742" s="254"/>
      <c r="D3742" s="255" t="s">
        <v>1188</v>
      </c>
      <c r="E3742" s="255">
        <v>0</v>
      </c>
      <c r="F3742" s="255"/>
      <c r="G3742" s="255"/>
    </row>
    <row r="3743" spans="1:7" x14ac:dyDescent="0.25">
      <c r="A3743" s="257" t="s">
        <v>930</v>
      </c>
      <c r="B3743" s="257" t="s">
        <v>931</v>
      </c>
      <c r="C3743" s="254"/>
      <c r="D3743" s="255" t="s">
        <v>1140</v>
      </c>
      <c r="E3743" s="255">
        <v>-0.370482908</v>
      </c>
      <c r="F3743" s="255"/>
      <c r="G3743" s="255"/>
    </row>
    <row r="3744" spans="1:7" x14ac:dyDescent="0.25">
      <c r="A3744" s="257" t="s">
        <v>1087</v>
      </c>
      <c r="B3744" s="257">
        <v>0</v>
      </c>
      <c r="C3744" s="254"/>
      <c r="D3744" s="255" t="s">
        <v>1189</v>
      </c>
      <c r="E3744" s="255">
        <v>0</v>
      </c>
      <c r="F3744" s="255"/>
      <c r="G3744" s="255"/>
    </row>
    <row r="3745" spans="1:7" x14ac:dyDescent="0.25">
      <c r="A3745" s="257" t="s">
        <v>1088</v>
      </c>
      <c r="B3745" s="257">
        <v>0</v>
      </c>
      <c r="C3745" s="254"/>
      <c r="D3745" s="255" t="s">
        <v>1190</v>
      </c>
      <c r="E3745" s="255">
        <v>0</v>
      </c>
      <c r="F3745" s="255"/>
      <c r="G3745" s="255"/>
    </row>
    <row r="3746" spans="1:7" x14ac:dyDescent="0.25">
      <c r="A3746" s="257" t="s">
        <v>1089</v>
      </c>
      <c r="B3746" s="257">
        <v>0</v>
      </c>
      <c r="C3746" s="254"/>
      <c r="D3746" s="255" t="s">
        <v>1172</v>
      </c>
      <c r="E3746" s="255">
        <v>0</v>
      </c>
      <c r="F3746" s="255"/>
      <c r="G3746" s="255"/>
    </row>
    <row r="3747" spans="1:7" x14ac:dyDescent="0.25">
      <c r="A3747" s="257" t="s">
        <v>1090</v>
      </c>
      <c r="B3747" s="257">
        <v>0</v>
      </c>
      <c r="C3747" s="254"/>
      <c r="D3747" s="255" t="s">
        <v>1110</v>
      </c>
      <c r="E3747" s="255">
        <v>-4.2153081999999999</v>
      </c>
      <c r="F3747" s="255"/>
      <c r="G3747" s="255"/>
    </row>
    <row r="3748" spans="1:7" x14ac:dyDescent="0.25">
      <c r="A3748" s="257" t="s">
        <v>1091</v>
      </c>
      <c r="B3748" s="257">
        <v>0</v>
      </c>
      <c r="C3748" s="254"/>
      <c r="D3748" s="255" t="s">
        <v>1173</v>
      </c>
      <c r="E3748" s="255">
        <v>0</v>
      </c>
      <c r="F3748" s="255"/>
      <c r="G3748" s="255"/>
    </row>
    <row r="3749" spans="1:7" x14ac:dyDescent="0.25">
      <c r="A3749" s="257" t="s">
        <v>1092</v>
      </c>
      <c r="B3749" s="257">
        <v>0</v>
      </c>
      <c r="C3749" s="254"/>
      <c r="D3749" s="255" t="s">
        <v>1174</v>
      </c>
      <c r="E3749" s="255">
        <v>0</v>
      </c>
      <c r="F3749" s="255"/>
      <c r="G3749" s="255"/>
    </row>
    <row r="3750" spans="1:7" x14ac:dyDescent="0.25">
      <c r="A3750" s="257" t="s">
        <v>1093</v>
      </c>
      <c r="B3750" s="257">
        <v>-13.560179700000001</v>
      </c>
      <c r="C3750" s="254"/>
      <c r="D3750" s="255" t="s">
        <v>1191</v>
      </c>
      <c r="E3750" s="255">
        <v>0</v>
      </c>
      <c r="F3750" s="255"/>
      <c r="G3750" s="255"/>
    </row>
    <row r="3751" spans="1:7" x14ac:dyDescent="0.25">
      <c r="A3751" s="257" t="s">
        <v>1094</v>
      </c>
      <c r="B3751" s="257">
        <v>-3.4106227900000001E-2</v>
      </c>
      <c r="C3751" s="254"/>
      <c r="D3751" s="255" t="s">
        <v>1141</v>
      </c>
      <c r="E3751" s="255">
        <v>-0.88521472199999995</v>
      </c>
      <c r="F3751" s="255"/>
      <c r="G3751" s="255"/>
    </row>
    <row r="3752" spans="1:7" x14ac:dyDescent="0.25">
      <c r="A3752" s="257" t="s">
        <v>1095</v>
      </c>
      <c r="B3752" s="257">
        <v>-2.2786315199999998</v>
      </c>
      <c r="C3752" s="254"/>
      <c r="D3752" s="255" t="s">
        <v>1192</v>
      </c>
      <c r="E3752" s="255">
        <v>0</v>
      </c>
      <c r="F3752" s="255"/>
      <c r="G3752" s="255"/>
    </row>
    <row r="3753" spans="1:7" x14ac:dyDescent="0.25">
      <c r="A3753" s="257" t="s">
        <v>1096</v>
      </c>
      <c r="B3753" s="257">
        <v>-4.0390978500000002E-3</v>
      </c>
      <c r="C3753" s="254"/>
      <c r="D3753" s="255" t="s">
        <v>1193</v>
      </c>
      <c r="E3753" s="255">
        <v>0</v>
      </c>
      <c r="F3753" s="255"/>
      <c r="G3753" s="255"/>
    </row>
    <row r="3754" spans="1:7" x14ac:dyDescent="0.25">
      <c r="A3754" s="257" t="s">
        <v>1097</v>
      </c>
      <c r="B3754" s="257">
        <v>0</v>
      </c>
      <c r="C3754" s="254"/>
      <c r="D3754" s="255" t="s">
        <v>1182</v>
      </c>
      <c r="E3754" s="255">
        <v>-6.9213352800000001</v>
      </c>
      <c r="F3754" s="255"/>
      <c r="G3754" s="255"/>
    </row>
    <row r="3755" spans="1:7" x14ac:dyDescent="0.25">
      <c r="A3755" s="257" t="s">
        <v>1099</v>
      </c>
      <c r="B3755" s="257">
        <v>0</v>
      </c>
      <c r="C3755" s="254"/>
      <c r="D3755" s="255" t="s">
        <v>1194</v>
      </c>
      <c r="E3755" s="255">
        <v>-1.4534804100000001</v>
      </c>
      <c r="F3755" s="255"/>
      <c r="G3755" s="255"/>
    </row>
    <row r="3756" spans="1:7" x14ac:dyDescent="0.25">
      <c r="A3756" s="257" t="s">
        <v>1100</v>
      </c>
      <c r="B3756" s="257">
        <v>27.393383100000001</v>
      </c>
      <c r="C3756" s="254"/>
      <c r="D3756" s="255" t="s">
        <v>1183</v>
      </c>
      <c r="E3756" s="255">
        <v>1.964</v>
      </c>
      <c r="F3756" s="255"/>
      <c r="G3756" s="255"/>
    </row>
    <row r="3757" spans="1:7" x14ac:dyDescent="0.25">
      <c r="A3757" s="257" t="s">
        <v>1101</v>
      </c>
      <c r="B3757" s="257">
        <v>7.26471427E-2</v>
      </c>
      <c r="C3757" s="254"/>
      <c r="D3757" s="255" t="s">
        <v>2228</v>
      </c>
      <c r="E3757" s="255"/>
      <c r="F3757" s="255"/>
      <c r="G3757" s="255"/>
    </row>
    <row r="3758" spans="1:7" x14ac:dyDescent="0.25">
      <c r="A3758" s="257" t="s">
        <v>1102</v>
      </c>
      <c r="B3758" s="257">
        <v>4.8735683999999999</v>
      </c>
      <c r="C3758" s="254"/>
      <c r="D3758" s="255" t="s">
        <v>928</v>
      </c>
      <c r="E3758" s="255" t="s">
        <v>929</v>
      </c>
      <c r="F3758" s="255"/>
      <c r="G3758" s="255"/>
    </row>
    <row r="3759" spans="1:7" x14ac:dyDescent="0.25">
      <c r="A3759" s="257" t="s">
        <v>1103</v>
      </c>
      <c r="B3759" s="257">
        <v>8.5458601099999993E-3</v>
      </c>
      <c r="C3759" s="254"/>
      <c r="D3759" s="255" t="s">
        <v>930</v>
      </c>
      <c r="E3759" s="255" t="s">
        <v>931</v>
      </c>
      <c r="F3759" s="255"/>
      <c r="G3759" s="255"/>
    </row>
    <row r="3760" spans="1:7" x14ac:dyDescent="0.25">
      <c r="A3760" s="257" t="s">
        <v>1104</v>
      </c>
      <c r="B3760" s="257">
        <v>0</v>
      </c>
      <c r="C3760" s="254"/>
      <c r="D3760" s="255" t="s">
        <v>600</v>
      </c>
      <c r="E3760" s="255">
        <v>0</v>
      </c>
      <c r="F3760" s="255"/>
      <c r="G3760" s="255"/>
    </row>
    <row r="3761" spans="1:7" x14ac:dyDescent="0.25">
      <c r="A3761" s="257" t="s">
        <v>1105</v>
      </c>
      <c r="B3761" s="257">
        <v>0</v>
      </c>
      <c r="C3761" s="254"/>
      <c r="D3761" s="255" t="s">
        <v>601</v>
      </c>
      <c r="E3761" s="255">
        <v>0</v>
      </c>
      <c r="F3761" s="255"/>
      <c r="G3761" s="255"/>
    </row>
    <row r="3762" spans="1:7" x14ac:dyDescent="0.25">
      <c r="A3762" s="257" t="s">
        <v>1014</v>
      </c>
      <c r="B3762" s="257">
        <v>0</v>
      </c>
      <c r="C3762" s="254"/>
      <c r="D3762" s="255" t="s">
        <v>192</v>
      </c>
      <c r="E3762" s="255">
        <v>0</v>
      </c>
      <c r="F3762" s="255"/>
      <c r="G3762" s="255"/>
    </row>
    <row r="3763" spans="1:7" x14ac:dyDescent="0.25">
      <c r="A3763" s="257" t="s">
        <v>991</v>
      </c>
      <c r="B3763" s="257">
        <v>6.0413473</v>
      </c>
      <c r="C3763" s="254"/>
      <c r="D3763" s="255" t="s">
        <v>193</v>
      </c>
      <c r="E3763" s="255">
        <v>0</v>
      </c>
      <c r="F3763" s="255"/>
      <c r="G3763" s="255"/>
    </row>
    <row r="3764" spans="1:7" x14ac:dyDescent="0.25">
      <c r="A3764" s="257" t="s">
        <v>1015</v>
      </c>
      <c r="B3764" s="257">
        <v>0</v>
      </c>
      <c r="C3764" s="254"/>
      <c r="D3764" s="255" t="s">
        <v>602</v>
      </c>
      <c r="E3764" s="255">
        <v>0</v>
      </c>
      <c r="F3764" s="255"/>
      <c r="G3764" s="255"/>
    </row>
    <row r="3765" spans="1:7" x14ac:dyDescent="0.25">
      <c r="A3765" s="257" t="s">
        <v>1016</v>
      </c>
      <c r="B3765" s="257">
        <v>0</v>
      </c>
      <c r="C3765" s="254"/>
      <c r="D3765" s="255" t="s">
        <v>603</v>
      </c>
      <c r="E3765" s="255">
        <v>0</v>
      </c>
      <c r="F3765" s="255"/>
      <c r="G3765" s="255"/>
    </row>
    <row r="3766" spans="1:7" x14ac:dyDescent="0.25">
      <c r="A3766" s="257" t="s">
        <v>843</v>
      </c>
      <c r="B3766" s="257"/>
      <c r="C3766" s="254"/>
      <c r="D3766" s="255" t="s">
        <v>604</v>
      </c>
      <c r="E3766" s="255">
        <v>0</v>
      </c>
      <c r="F3766" s="255"/>
      <c r="G3766" s="255"/>
    </row>
    <row r="3767" spans="1:7" x14ac:dyDescent="0.25">
      <c r="A3767" s="257" t="s">
        <v>928</v>
      </c>
      <c r="B3767" s="257" t="s">
        <v>929</v>
      </c>
      <c r="C3767" s="254"/>
      <c r="D3767" s="255" t="s">
        <v>605</v>
      </c>
      <c r="E3767" s="255">
        <v>0</v>
      </c>
      <c r="F3767" s="255"/>
      <c r="G3767" s="255"/>
    </row>
    <row r="3768" spans="1:7" x14ac:dyDescent="0.25">
      <c r="A3768" s="257" t="s">
        <v>930</v>
      </c>
      <c r="B3768" s="257" t="s">
        <v>931</v>
      </c>
      <c r="C3768" s="254"/>
      <c r="D3768" s="255" t="s">
        <v>194</v>
      </c>
      <c r="E3768" s="255">
        <v>0</v>
      </c>
      <c r="F3768" s="255"/>
      <c r="G3768" s="255"/>
    </row>
    <row r="3769" spans="1:7" x14ac:dyDescent="0.25">
      <c r="A3769" s="257" t="s">
        <v>1107</v>
      </c>
      <c r="B3769" s="257">
        <v>6.0431241699999997E-3</v>
      </c>
      <c r="C3769" s="254"/>
      <c r="D3769" s="255" t="s">
        <v>606</v>
      </c>
      <c r="E3769" s="255">
        <v>-70.161344200000002</v>
      </c>
      <c r="F3769" s="255"/>
      <c r="G3769" s="255"/>
    </row>
    <row r="3770" spans="1:7" x14ac:dyDescent="0.25">
      <c r="A3770" s="257" t="s">
        <v>458</v>
      </c>
      <c r="B3770" s="257">
        <v>0</v>
      </c>
      <c r="C3770" s="254"/>
      <c r="D3770" s="255" t="s">
        <v>1166</v>
      </c>
      <c r="E3770" s="255">
        <v>0</v>
      </c>
      <c r="F3770" s="255"/>
      <c r="G3770" s="255"/>
    </row>
    <row r="3771" spans="1:7" x14ac:dyDescent="0.25">
      <c r="A3771" s="257" t="s">
        <v>456</v>
      </c>
      <c r="B3771" s="257">
        <v>8.6550387900000008</v>
      </c>
      <c r="C3771" s="254"/>
      <c r="D3771" s="255" t="s">
        <v>1098</v>
      </c>
      <c r="E3771" s="255">
        <v>0</v>
      </c>
      <c r="F3771" s="255"/>
      <c r="G3771" s="255"/>
    </row>
    <row r="3772" spans="1:7" x14ac:dyDescent="0.25">
      <c r="A3772" s="257" t="s">
        <v>459</v>
      </c>
      <c r="B3772" s="257">
        <v>0</v>
      </c>
      <c r="C3772" s="254"/>
      <c r="D3772" s="255" t="s">
        <v>1167</v>
      </c>
      <c r="E3772" s="255">
        <v>0</v>
      </c>
      <c r="F3772" s="255"/>
      <c r="G3772" s="255"/>
    </row>
    <row r="3773" spans="1:7" x14ac:dyDescent="0.25">
      <c r="A3773" s="257" t="s">
        <v>460</v>
      </c>
      <c r="B3773" s="257">
        <v>0</v>
      </c>
      <c r="C3773" s="254"/>
      <c r="D3773" s="255" t="s">
        <v>1168</v>
      </c>
      <c r="E3773" s="255">
        <v>0</v>
      </c>
      <c r="F3773" s="255"/>
      <c r="G3773" s="255"/>
    </row>
    <row r="3774" spans="1:7" x14ac:dyDescent="0.25">
      <c r="A3774" s="257" t="s">
        <v>461</v>
      </c>
      <c r="B3774" s="257">
        <v>0</v>
      </c>
      <c r="C3774" s="254"/>
      <c r="D3774" s="255" t="s">
        <v>1181</v>
      </c>
      <c r="E3774" s="255">
        <v>-1.68806992</v>
      </c>
      <c r="F3774" s="255"/>
      <c r="G3774" s="255"/>
    </row>
    <row r="3775" spans="1:7" x14ac:dyDescent="0.25">
      <c r="A3775" s="257" t="s">
        <v>457</v>
      </c>
      <c r="B3775" s="257">
        <v>1.07091588</v>
      </c>
      <c r="C3775" s="254"/>
      <c r="D3775" s="255" t="s">
        <v>225</v>
      </c>
      <c r="E3775" s="255">
        <v>15.6447824</v>
      </c>
      <c r="F3775" s="255"/>
      <c r="G3775" s="255"/>
    </row>
    <row r="3776" spans="1:7" x14ac:dyDescent="0.25">
      <c r="A3776" s="257" t="s">
        <v>462</v>
      </c>
      <c r="B3776" s="257">
        <v>0</v>
      </c>
      <c r="C3776" s="254"/>
      <c r="D3776" s="255" t="s">
        <v>226</v>
      </c>
      <c r="E3776" s="255">
        <v>0</v>
      </c>
      <c r="F3776" s="255"/>
      <c r="G3776" s="255"/>
    </row>
    <row r="3777" spans="1:7" x14ac:dyDescent="0.25">
      <c r="A3777" s="257" t="s">
        <v>463</v>
      </c>
      <c r="B3777" s="257">
        <v>0</v>
      </c>
      <c r="C3777" s="254"/>
      <c r="D3777" s="255" t="s">
        <v>227</v>
      </c>
      <c r="E3777" s="255">
        <v>0</v>
      </c>
      <c r="F3777" s="255"/>
      <c r="G3777" s="255"/>
    </row>
    <row r="3778" spans="1:7" x14ac:dyDescent="0.25">
      <c r="A3778" s="257" t="s">
        <v>20</v>
      </c>
      <c r="B3778" s="257">
        <v>0</v>
      </c>
      <c r="C3778" s="254"/>
      <c r="D3778" s="255" t="s">
        <v>198</v>
      </c>
      <c r="E3778" s="255">
        <v>0</v>
      </c>
      <c r="F3778" s="255"/>
      <c r="G3778" s="255"/>
    </row>
    <row r="3779" spans="1:7" x14ac:dyDescent="0.25">
      <c r="A3779" s="257" t="s">
        <v>15</v>
      </c>
      <c r="B3779" s="257">
        <v>0.46500047900000002</v>
      </c>
      <c r="C3779" s="254"/>
      <c r="D3779" s="255" t="s">
        <v>607</v>
      </c>
      <c r="E3779" s="255">
        <v>0</v>
      </c>
      <c r="F3779" s="255"/>
      <c r="G3779" s="255"/>
    </row>
    <row r="3780" spans="1:7" x14ac:dyDescent="0.25">
      <c r="A3780" s="257" t="s">
        <v>21</v>
      </c>
      <c r="B3780" s="257">
        <v>0</v>
      </c>
      <c r="C3780" s="254"/>
      <c r="D3780" s="255" t="s">
        <v>608</v>
      </c>
      <c r="E3780" s="255">
        <v>0</v>
      </c>
      <c r="F3780" s="255"/>
      <c r="G3780" s="255"/>
    </row>
    <row r="3781" spans="1:7" x14ac:dyDescent="0.25">
      <c r="A3781" s="257" t="s">
        <v>22</v>
      </c>
      <c r="B3781" s="257">
        <v>0</v>
      </c>
      <c r="C3781" s="254"/>
      <c r="D3781" s="255" t="s">
        <v>2229</v>
      </c>
      <c r="E3781" s="255"/>
      <c r="F3781" s="255"/>
      <c r="G3781" s="255"/>
    </row>
    <row r="3782" spans="1:7" x14ac:dyDescent="0.25">
      <c r="A3782" s="257" t="s">
        <v>23</v>
      </c>
      <c r="B3782" s="257">
        <v>0</v>
      </c>
      <c r="C3782" s="254"/>
      <c r="D3782" s="255" t="s">
        <v>928</v>
      </c>
      <c r="E3782" s="255" t="s">
        <v>929</v>
      </c>
      <c r="F3782" s="255"/>
      <c r="G3782" s="255"/>
    </row>
    <row r="3783" spans="1:7" x14ac:dyDescent="0.25">
      <c r="A3783" s="257" t="s">
        <v>16</v>
      </c>
      <c r="B3783" s="257">
        <v>2.2024415199999998</v>
      </c>
      <c r="C3783" s="254"/>
      <c r="D3783" s="255" t="s">
        <v>930</v>
      </c>
      <c r="E3783" s="255" t="s">
        <v>931</v>
      </c>
      <c r="F3783" s="255"/>
      <c r="G3783" s="255"/>
    </row>
    <row r="3784" spans="1:7" x14ac:dyDescent="0.25">
      <c r="A3784" s="257" t="s">
        <v>24</v>
      </c>
      <c r="B3784" s="257">
        <v>0</v>
      </c>
      <c r="C3784" s="254"/>
      <c r="D3784" s="255" t="s">
        <v>1106</v>
      </c>
      <c r="E3784" s="255">
        <v>-1.8259080299999999</v>
      </c>
      <c r="F3784" s="255"/>
      <c r="G3784" s="255"/>
    </row>
    <row r="3785" spans="1:7" x14ac:dyDescent="0.25">
      <c r="A3785" s="257" t="s">
        <v>25</v>
      </c>
      <c r="B3785" s="257">
        <v>0</v>
      </c>
      <c r="C3785" s="254"/>
      <c r="D3785" s="255" t="s">
        <v>200</v>
      </c>
      <c r="E3785" s="255">
        <v>-1.1464426700000001</v>
      </c>
      <c r="F3785" s="255"/>
      <c r="G3785" s="255"/>
    </row>
    <row r="3786" spans="1:7" x14ac:dyDescent="0.25">
      <c r="A3786" s="257" t="s">
        <v>1195</v>
      </c>
      <c r="B3786" s="257">
        <v>0</v>
      </c>
      <c r="C3786" s="254"/>
      <c r="D3786" s="255" t="s">
        <v>609</v>
      </c>
      <c r="E3786" s="255">
        <v>-3.65270808</v>
      </c>
      <c r="F3786" s="255"/>
      <c r="G3786" s="255"/>
    </row>
    <row r="3787" spans="1:7" x14ac:dyDescent="0.25">
      <c r="A3787" s="257"/>
      <c r="B3787" s="257"/>
      <c r="C3787" s="254"/>
      <c r="D3787" s="255" t="s">
        <v>1108</v>
      </c>
      <c r="E3787" s="255">
        <v>-30.408421499999999</v>
      </c>
      <c r="F3787" s="255"/>
      <c r="G3787" s="255"/>
    </row>
    <row r="3788" spans="1:7" x14ac:dyDescent="0.25">
      <c r="A3788" s="257"/>
      <c r="B3788" s="257"/>
      <c r="C3788" s="254"/>
      <c r="D3788" s="255" t="s">
        <v>201</v>
      </c>
      <c r="E3788" s="255">
        <v>-7.7814471799999998</v>
      </c>
      <c r="F3788" s="255"/>
      <c r="G3788" s="255"/>
    </row>
    <row r="3789" spans="1:7" x14ac:dyDescent="0.25">
      <c r="A3789" s="257"/>
      <c r="B3789" s="257"/>
      <c r="C3789" s="254"/>
      <c r="D3789" s="255" t="s">
        <v>610</v>
      </c>
      <c r="E3789" s="255">
        <v>-15.820632</v>
      </c>
      <c r="F3789" s="255"/>
      <c r="G3789" s="255"/>
    </row>
    <row r="3790" spans="1:7" x14ac:dyDescent="0.25">
      <c r="A3790" s="257"/>
      <c r="B3790" s="257"/>
      <c r="C3790" s="254"/>
      <c r="D3790" s="255" t="s">
        <v>228</v>
      </c>
      <c r="E3790" s="255">
        <v>-15.6447824</v>
      </c>
      <c r="F3790" s="255"/>
      <c r="G3790" s="255"/>
    </row>
    <row r="3791" spans="1:7" x14ac:dyDescent="0.25">
      <c r="A3791" s="257" t="s">
        <v>756</v>
      </c>
      <c r="B3791" s="257"/>
      <c r="C3791" s="254"/>
      <c r="D3791" s="255" t="s">
        <v>229</v>
      </c>
      <c r="E3791" s="255">
        <v>0</v>
      </c>
      <c r="F3791" s="255"/>
      <c r="G3791" s="255"/>
    </row>
    <row r="3792" spans="1:7" x14ac:dyDescent="0.25">
      <c r="A3792" s="257" t="s">
        <v>928</v>
      </c>
      <c r="B3792" s="257" t="s">
        <v>929</v>
      </c>
      <c r="C3792" s="254"/>
      <c r="D3792" s="255" t="s">
        <v>230</v>
      </c>
      <c r="E3792" s="255">
        <v>0</v>
      </c>
      <c r="F3792" s="255"/>
      <c r="G3792" s="255"/>
    </row>
    <row r="3793" spans="1:7" x14ac:dyDescent="0.25">
      <c r="A3793" s="257" t="s">
        <v>930</v>
      </c>
      <c r="B3793" s="257" t="s">
        <v>931</v>
      </c>
      <c r="C3793" s="254"/>
      <c r="D3793" s="255" t="s">
        <v>1169</v>
      </c>
      <c r="E3793" s="255">
        <v>0</v>
      </c>
      <c r="F3793" s="255"/>
      <c r="G3793" s="255"/>
    </row>
    <row r="3794" spans="1:7" x14ac:dyDescent="0.25">
      <c r="A3794" s="257" t="s">
        <v>112</v>
      </c>
      <c r="B3794" s="257">
        <v>0</v>
      </c>
      <c r="C3794" s="254"/>
      <c r="D3794" s="255" t="s">
        <v>1109</v>
      </c>
      <c r="E3794" s="255">
        <v>-9.1147382300000004</v>
      </c>
      <c r="F3794" s="255"/>
      <c r="G3794" s="255"/>
    </row>
    <row r="3795" spans="1:7" x14ac:dyDescent="0.25">
      <c r="A3795" s="257" t="s">
        <v>184</v>
      </c>
      <c r="B3795" s="257">
        <v>0</v>
      </c>
      <c r="C3795" s="254"/>
      <c r="D3795" s="255" t="s">
        <v>1170</v>
      </c>
      <c r="E3795" s="255">
        <v>0</v>
      </c>
      <c r="F3795" s="255"/>
      <c r="G3795" s="255"/>
    </row>
    <row r="3796" spans="1:7" x14ac:dyDescent="0.25">
      <c r="A3796" s="257" t="s">
        <v>185</v>
      </c>
      <c r="B3796" s="257">
        <v>0</v>
      </c>
      <c r="C3796" s="254"/>
      <c r="D3796" s="255" t="s">
        <v>1171</v>
      </c>
      <c r="E3796" s="255">
        <v>0</v>
      </c>
      <c r="F3796" s="255"/>
      <c r="G3796" s="255"/>
    </row>
    <row r="3797" spans="1:7" x14ac:dyDescent="0.25">
      <c r="A3797" s="257" t="s">
        <v>186</v>
      </c>
      <c r="B3797" s="257">
        <v>0</v>
      </c>
      <c r="C3797" s="254"/>
      <c r="D3797" s="255" t="s">
        <v>1172</v>
      </c>
      <c r="E3797" s="255">
        <v>0</v>
      </c>
      <c r="F3797" s="255"/>
      <c r="G3797" s="255"/>
    </row>
    <row r="3798" spans="1:7" x14ac:dyDescent="0.25">
      <c r="A3798" s="257" t="s">
        <v>187</v>
      </c>
      <c r="B3798" s="257">
        <v>0</v>
      </c>
      <c r="C3798" s="254"/>
      <c r="D3798" s="255" t="s">
        <v>1110</v>
      </c>
      <c r="E3798" s="255">
        <v>-4.0378176200000002</v>
      </c>
      <c r="F3798" s="255"/>
      <c r="G3798" s="255"/>
    </row>
    <row r="3799" spans="1:7" x14ac:dyDescent="0.25">
      <c r="A3799" s="257" t="s">
        <v>1017</v>
      </c>
      <c r="B3799" s="257">
        <v>0</v>
      </c>
      <c r="C3799" s="254"/>
      <c r="D3799" s="255" t="s">
        <v>1173</v>
      </c>
      <c r="E3799" s="255">
        <v>0</v>
      </c>
      <c r="F3799" s="255"/>
      <c r="G3799" s="255"/>
    </row>
    <row r="3800" spans="1:7" x14ac:dyDescent="0.25">
      <c r="A3800" s="257" t="s">
        <v>1018</v>
      </c>
      <c r="B3800" s="257">
        <v>0</v>
      </c>
      <c r="C3800" s="254"/>
      <c r="D3800" s="255" t="s">
        <v>1174</v>
      </c>
      <c r="E3800" s="255">
        <v>0</v>
      </c>
      <c r="F3800" s="255"/>
      <c r="G3800" s="255"/>
    </row>
    <row r="3801" spans="1:7" x14ac:dyDescent="0.25">
      <c r="A3801" s="257" t="s">
        <v>177</v>
      </c>
      <c r="B3801" s="257">
        <v>0</v>
      </c>
      <c r="C3801" s="254"/>
      <c r="D3801" s="255" t="s">
        <v>1182</v>
      </c>
      <c r="E3801" s="255">
        <v>-12.1126974</v>
      </c>
      <c r="F3801" s="255"/>
      <c r="G3801" s="255"/>
    </row>
    <row r="3802" spans="1:7" x14ac:dyDescent="0.25">
      <c r="A3802" s="257" t="s">
        <v>844</v>
      </c>
      <c r="B3802" s="257"/>
      <c r="C3802" s="254"/>
      <c r="D3802" s="255" t="s">
        <v>1183</v>
      </c>
      <c r="E3802" s="255">
        <v>0</v>
      </c>
      <c r="F3802" s="255"/>
      <c r="G3802" s="255"/>
    </row>
    <row r="3803" spans="1:7" x14ac:dyDescent="0.25">
      <c r="A3803" s="257" t="s">
        <v>928</v>
      </c>
      <c r="B3803" s="257" t="s">
        <v>929</v>
      </c>
      <c r="C3803" s="254"/>
      <c r="D3803" s="255" t="s">
        <v>2230</v>
      </c>
      <c r="E3803" s="255"/>
      <c r="F3803" s="255"/>
      <c r="G3803" s="255"/>
    </row>
    <row r="3804" spans="1:7" x14ac:dyDescent="0.25">
      <c r="A3804" s="257" t="s">
        <v>930</v>
      </c>
      <c r="B3804" s="257" t="s">
        <v>931</v>
      </c>
      <c r="C3804" s="254"/>
      <c r="D3804" s="255" t="s">
        <v>928</v>
      </c>
      <c r="E3804" s="255" t="s">
        <v>929</v>
      </c>
      <c r="F3804" s="255"/>
      <c r="G3804" s="255"/>
    </row>
    <row r="3805" spans="1:7" x14ac:dyDescent="0.25">
      <c r="A3805" s="257" t="s">
        <v>1111</v>
      </c>
      <c r="B3805" s="257">
        <v>10.1291812</v>
      </c>
      <c r="C3805" s="254"/>
      <c r="D3805" s="255" t="s">
        <v>930</v>
      </c>
      <c r="E3805" s="255" t="s">
        <v>931</v>
      </c>
      <c r="F3805" s="255"/>
      <c r="G3805" s="255"/>
    </row>
    <row r="3806" spans="1:7" x14ac:dyDescent="0.25">
      <c r="A3806" s="257" t="s">
        <v>1112</v>
      </c>
      <c r="B3806" s="257">
        <v>2.7449535399999999E-2</v>
      </c>
      <c r="C3806" s="254"/>
      <c r="D3806" s="255" t="s">
        <v>600</v>
      </c>
      <c r="E3806" s="255">
        <v>0</v>
      </c>
      <c r="F3806" s="255"/>
      <c r="G3806" s="255"/>
    </row>
    <row r="3807" spans="1:7" x14ac:dyDescent="0.25">
      <c r="A3807" s="257" t="s">
        <v>1113</v>
      </c>
      <c r="B3807" s="257">
        <v>3.4392708000000001</v>
      </c>
      <c r="C3807" s="254"/>
      <c r="D3807" s="255" t="s">
        <v>601</v>
      </c>
      <c r="E3807" s="255">
        <v>0</v>
      </c>
      <c r="F3807" s="255"/>
      <c r="G3807" s="255"/>
    </row>
    <row r="3808" spans="1:7" x14ac:dyDescent="0.25">
      <c r="A3808" s="257" t="s">
        <v>1114</v>
      </c>
      <c r="B3808" s="257">
        <v>1.4429519999999999E-2</v>
      </c>
      <c r="C3808" s="254"/>
      <c r="D3808" s="255" t="s">
        <v>192</v>
      </c>
      <c r="E3808" s="255">
        <v>0</v>
      </c>
      <c r="F3808" s="255"/>
      <c r="G3808" s="255"/>
    </row>
    <row r="3809" spans="1:7" x14ac:dyDescent="0.25">
      <c r="A3809" s="257" t="s">
        <v>1115</v>
      </c>
      <c r="B3809" s="257">
        <v>0</v>
      </c>
      <c r="C3809" s="254"/>
      <c r="D3809" s="255" t="s">
        <v>193</v>
      </c>
      <c r="E3809" s="255">
        <v>0</v>
      </c>
      <c r="F3809" s="255"/>
      <c r="G3809" s="255"/>
    </row>
    <row r="3810" spans="1:7" x14ac:dyDescent="0.25">
      <c r="A3810" s="257" t="s">
        <v>1116</v>
      </c>
      <c r="B3810" s="257">
        <v>3.17856639E-3</v>
      </c>
      <c r="C3810" s="254"/>
      <c r="D3810" s="255" t="s">
        <v>602</v>
      </c>
      <c r="E3810" s="255">
        <v>0</v>
      </c>
      <c r="F3810" s="255"/>
      <c r="G3810" s="255"/>
    </row>
    <row r="3811" spans="1:7" x14ac:dyDescent="0.25">
      <c r="A3811" s="257" t="s">
        <v>26</v>
      </c>
      <c r="B3811" s="257">
        <v>15.866751900000001</v>
      </c>
      <c r="C3811" s="254"/>
      <c r="D3811" s="255" t="s">
        <v>603</v>
      </c>
      <c r="E3811" s="255">
        <v>0</v>
      </c>
      <c r="F3811" s="255"/>
      <c r="G3811" s="255"/>
    </row>
    <row r="3812" spans="1:7" x14ac:dyDescent="0.25">
      <c r="A3812" s="257" t="s">
        <v>27</v>
      </c>
      <c r="B3812" s="257">
        <v>1.64235445</v>
      </c>
      <c r="C3812" s="254"/>
      <c r="D3812" s="255" t="s">
        <v>604</v>
      </c>
      <c r="E3812" s="255">
        <v>0</v>
      </c>
      <c r="F3812" s="255"/>
      <c r="G3812" s="255"/>
    </row>
    <row r="3813" spans="1:7" x14ac:dyDescent="0.25">
      <c r="A3813" s="257" t="s">
        <v>1117</v>
      </c>
      <c r="B3813" s="257">
        <v>7.3858680000000003</v>
      </c>
      <c r="C3813" s="254"/>
      <c r="D3813" s="255" t="s">
        <v>605</v>
      </c>
      <c r="E3813" s="255">
        <v>0</v>
      </c>
      <c r="F3813" s="255"/>
      <c r="G3813" s="255"/>
    </row>
    <row r="3814" spans="1:7" x14ac:dyDescent="0.25">
      <c r="A3814" s="257" t="s">
        <v>1118</v>
      </c>
      <c r="B3814" s="257">
        <v>0.9248904</v>
      </c>
      <c r="C3814" s="254"/>
      <c r="D3814" s="255" t="s">
        <v>194</v>
      </c>
      <c r="E3814" s="255">
        <v>0</v>
      </c>
      <c r="F3814" s="255"/>
      <c r="G3814" s="255"/>
    </row>
    <row r="3815" spans="1:7" x14ac:dyDescent="0.25">
      <c r="A3815" s="257" t="s">
        <v>464</v>
      </c>
      <c r="B3815" s="257">
        <v>0</v>
      </c>
      <c r="C3815" s="254"/>
      <c r="D3815" s="255" t="s">
        <v>217</v>
      </c>
      <c r="E3815" s="255">
        <v>0</v>
      </c>
      <c r="F3815" s="255"/>
      <c r="G3815" s="255"/>
    </row>
    <row r="3816" spans="1:7" x14ac:dyDescent="0.25">
      <c r="A3816" s="257" t="s">
        <v>465</v>
      </c>
      <c r="B3816" s="257">
        <v>9.9561990000000003E-2</v>
      </c>
      <c r="C3816" s="254"/>
      <c r="D3816" s="255" t="s">
        <v>606</v>
      </c>
      <c r="E3816" s="255">
        <v>-94.035464300000001</v>
      </c>
      <c r="F3816" s="255"/>
      <c r="G3816" s="255"/>
    </row>
    <row r="3817" spans="1:7" x14ac:dyDescent="0.25">
      <c r="A3817" s="257" t="s">
        <v>466</v>
      </c>
      <c r="B3817" s="257">
        <v>0</v>
      </c>
      <c r="C3817" s="254"/>
      <c r="D3817" s="255" t="s">
        <v>1166</v>
      </c>
      <c r="E3817" s="255">
        <v>0</v>
      </c>
      <c r="F3817" s="255"/>
      <c r="G3817" s="255"/>
    </row>
    <row r="3818" spans="1:7" x14ac:dyDescent="0.25">
      <c r="A3818" s="257" t="s">
        <v>467</v>
      </c>
      <c r="B3818" s="257">
        <v>0</v>
      </c>
      <c r="C3818" s="254"/>
      <c r="D3818" s="255" t="s">
        <v>1098</v>
      </c>
      <c r="E3818" s="255">
        <v>0</v>
      </c>
      <c r="F3818" s="255"/>
      <c r="G3818" s="255"/>
    </row>
    <row r="3819" spans="1:7" x14ac:dyDescent="0.25">
      <c r="A3819" s="257" t="s">
        <v>468</v>
      </c>
      <c r="B3819" s="257">
        <v>0</v>
      </c>
      <c r="C3819" s="254"/>
      <c r="D3819" s="255" t="s">
        <v>1167</v>
      </c>
      <c r="E3819" s="255">
        <v>0</v>
      </c>
      <c r="F3819" s="255"/>
      <c r="G3819" s="255"/>
    </row>
    <row r="3820" spans="1:7" x14ac:dyDescent="0.25">
      <c r="A3820" s="257" t="s">
        <v>469</v>
      </c>
      <c r="B3820" s="257">
        <v>0</v>
      </c>
      <c r="C3820" s="254"/>
      <c r="D3820" s="255" t="s">
        <v>1168</v>
      </c>
      <c r="E3820" s="255">
        <v>0</v>
      </c>
      <c r="F3820" s="255"/>
      <c r="G3820" s="255"/>
    </row>
    <row r="3821" spans="1:7" x14ac:dyDescent="0.25">
      <c r="A3821" s="257" t="s">
        <v>28</v>
      </c>
      <c r="B3821" s="257">
        <v>0</v>
      </c>
      <c r="C3821" s="254"/>
      <c r="D3821" s="255" t="s">
        <v>951</v>
      </c>
      <c r="E3821" s="255">
        <v>0</v>
      </c>
      <c r="F3821" s="255"/>
      <c r="G3821" s="255"/>
    </row>
    <row r="3822" spans="1:7" x14ac:dyDescent="0.25">
      <c r="A3822" s="257" t="s">
        <v>29</v>
      </c>
      <c r="B3822" s="257">
        <v>0</v>
      </c>
      <c r="C3822" s="254"/>
      <c r="D3822" s="255" t="s">
        <v>952</v>
      </c>
      <c r="E3822" s="255">
        <v>0</v>
      </c>
      <c r="F3822" s="255"/>
      <c r="G3822" s="255"/>
    </row>
    <row r="3823" spans="1:7" x14ac:dyDescent="0.25">
      <c r="A3823" s="257" t="s">
        <v>470</v>
      </c>
      <c r="B3823" s="257">
        <v>0.15818823000000001</v>
      </c>
      <c r="C3823" s="254"/>
      <c r="D3823" s="255" t="s">
        <v>953</v>
      </c>
      <c r="E3823" s="255">
        <v>-1.2791999999999999</v>
      </c>
      <c r="F3823" s="255"/>
      <c r="G3823" s="255"/>
    </row>
    <row r="3824" spans="1:7" x14ac:dyDescent="0.25">
      <c r="A3824" s="257" t="s">
        <v>471</v>
      </c>
      <c r="B3824" s="257">
        <v>0</v>
      </c>
      <c r="C3824" s="254"/>
      <c r="D3824" s="255" t="s">
        <v>1181</v>
      </c>
      <c r="E3824" s="255">
        <v>-4.1889227399999998</v>
      </c>
      <c r="F3824" s="255"/>
      <c r="G3824" s="255"/>
    </row>
    <row r="3825" spans="1:8" x14ac:dyDescent="0.25">
      <c r="A3825" s="257" t="s">
        <v>1209</v>
      </c>
      <c r="B3825" s="257">
        <v>0</v>
      </c>
      <c r="C3825" s="254"/>
      <c r="D3825" s="255" t="s">
        <v>1195</v>
      </c>
      <c r="E3825" s="255">
        <v>-0.86560508599999997</v>
      </c>
      <c r="F3825" s="255"/>
      <c r="G3825" s="255"/>
      <c r="H3825" s="254"/>
    </row>
    <row r="3826" spans="1:8" x14ac:dyDescent="0.25">
      <c r="A3826" s="257" t="s">
        <v>1119</v>
      </c>
      <c r="B3826" s="257">
        <v>1.02774218E-2</v>
      </c>
      <c r="C3826" s="254"/>
      <c r="D3826" s="255" t="s">
        <v>1196</v>
      </c>
      <c r="E3826" s="255">
        <v>-0.34795278299999999</v>
      </c>
      <c r="F3826" s="255"/>
      <c r="G3826" s="255"/>
      <c r="H3826" s="256"/>
    </row>
    <row r="3827" spans="1:8" x14ac:dyDescent="0.25">
      <c r="A3827" s="257" t="s">
        <v>1210</v>
      </c>
      <c r="B3827" s="257">
        <v>0</v>
      </c>
      <c r="C3827" s="254"/>
      <c r="D3827" s="255" t="s">
        <v>231</v>
      </c>
      <c r="E3827" s="255">
        <v>38.4904376</v>
      </c>
      <c r="F3827" s="255"/>
      <c r="G3827" s="255"/>
      <c r="H3827" s="254"/>
    </row>
    <row r="3828" spans="1:8" x14ac:dyDescent="0.25">
      <c r="A3828" s="257" t="s">
        <v>1211</v>
      </c>
      <c r="B3828" s="257">
        <v>0</v>
      </c>
      <c r="C3828" s="254"/>
      <c r="D3828" s="255" t="s">
        <v>232</v>
      </c>
      <c r="E3828" s="255">
        <v>0</v>
      </c>
      <c r="F3828" s="255"/>
      <c r="G3828" s="255"/>
      <c r="H3828" s="254"/>
    </row>
    <row r="3829" spans="1:8" x14ac:dyDescent="0.25">
      <c r="A3829" s="257" t="s">
        <v>1212</v>
      </c>
      <c r="B3829" s="257">
        <v>0</v>
      </c>
      <c r="C3829" s="254"/>
      <c r="D3829" s="255" t="s">
        <v>233</v>
      </c>
      <c r="E3829" s="255">
        <v>0</v>
      </c>
      <c r="F3829" s="255"/>
      <c r="G3829" s="255"/>
      <c r="H3829" s="254"/>
    </row>
    <row r="3830" spans="1:8" x14ac:dyDescent="0.25">
      <c r="A3830" s="257" t="s">
        <v>1120</v>
      </c>
      <c r="B3830" s="257">
        <v>3.6547901900000002E-4</v>
      </c>
      <c r="C3830" s="254"/>
      <c r="D3830" s="255" t="s">
        <v>198</v>
      </c>
      <c r="E3830" s="255">
        <v>0</v>
      </c>
      <c r="F3830" s="255"/>
      <c r="G3830" s="255"/>
      <c r="H3830" s="254"/>
    </row>
    <row r="3831" spans="1:8" x14ac:dyDescent="0.25">
      <c r="A3831" s="257" t="s">
        <v>1213</v>
      </c>
      <c r="B3831" s="257">
        <v>0</v>
      </c>
      <c r="C3831" s="254"/>
      <c r="D3831" s="255" t="s">
        <v>607</v>
      </c>
      <c r="E3831" s="255">
        <v>0</v>
      </c>
      <c r="F3831" s="255"/>
      <c r="G3831" s="255"/>
      <c r="H3831" s="254"/>
    </row>
    <row r="3832" spans="1:8" x14ac:dyDescent="0.25">
      <c r="A3832" s="257" t="s">
        <v>1214</v>
      </c>
      <c r="B3832" s="257">
        <v>0</v>
      </c>
      <c r="C3832" s="254"/>
      <c r="D3832" s="255" t="s">
        <v>608</v>
      </c>
      <c r="E3832" s="255">
        <v>0</v>
      </c>
      <c r="F3832" s="255"/>
      <c r="G3832" s="255"/>
      <c r="H3832" s="254"/>
    </row>
    <row r="3833" spans="1:8" x14ac:dyDescent="0.25">
      <c r="A3833" s="257" t="s">
        <v>1215</v>
      </c>
      <c r="B3833" s="257">
        <v>0</v>
      </c>
      <c r="C3833" s="254"/>
      <c r="D3833" s="255" t="s">
        <v>954</v>
      </c>
      <c r="E3833" s="255">
        <v>0</v>
      </c>
      <c r="F3833" s="255"/>
      <c r="G3833" s="255"/>
      <c r="H3833" s="254"/>
    </row>
    <row r="3834" spans="1:8" x14ac:dyDescent="0.25">
      <c r="A3834" s="257" t="s">
        <v>1121</v>
      </c>
      <c r="B3834" s="257">
        <v>1.4501612800000001</v>
      </c>
      <c r="C3834" s="254"/>
      <c r="D3834" s="255" t="s">
        <v>176</v>
      </c>
      <c r="E3834" s="255">
        <v>0</v>
      </c>
      <c r="F3834" s="255"/>
      <c r="G3834" s="255"/>
      <c r="H3834" s="254"/>
    </row>
    <row r="3835" spans="1:8" x14ac:dyDescent="0.25">
      <c r="A3835" s="257" t="s">
        <v>1216</v>
      </c>
      <c r="B3835" s="257">
        <v>0</v>
      </c>
      <c r="C3835" s="254"/>
      <c r="D3835" s="255" t="s">
        <v>177</v>
      </c>
      <c r="E3835" s="255">
        <v>1.2791999999999999</v>
      </c>
      <c r="F3835" s="255"/>
      <c r="G3835" s="255"/>
      <c r="H3835" s="254"/>
    </row>
    <row r="3836" spans="1:8" x14ac:dyDescent="0.25">
      <c r="A3836" s="257" t="s">
        <v>1217</v>
      </c>
      <c r="B3836" s="257">
        <v>0</v>
      </c>
      <c r="C3836" s="254"/>
      <c r="D3836" s="255" t="s">
        <v>1205</v>
      </c>
      <c r="E3836" s="255">
        <v>0</v>
      </c>
      <c r="F3836" s="255"/>
      <c r="G3836" s="255"/>
      <c r="H3836" s="254"/>
    </row>
    <row r="3837" spans="1:8" x14ac:dyDescent="0.25">
      <c r="A3837" s="257" t="s">
        <v>1218</v>
      </c>
      <c r="B3837" s="257">
        <v>0</v>
      </c>
      <c r="C3837" s="254"/>
      <c r="D3837" s="255" t="s">
        <v>1206</v>
      </c>
      <c r="E3837" s="255">
        <v>0</v>
      </c>
      <c r="F3837" s="255"/>
      <c r="G3837" s="255"/>
      <c r="H3837" s="254"/>
    </row>
    <row r="3838" spans="1:8" x14ac:dyDescent="0.25">
      <c r="A3838" s="257" t="s">
        <v>1122</v>
      </c>
      <c r="B3838" s="257">
        <v>0.30034832500000003</v>
      </c>
      <c r="C3838" s="254"/>
      <c r="D3838" s="255" t="s">
        <v>1207</v>
      </c>
      <c r="E3838" s="255">
        <v>1.21355787</v>
      </c>
      <c r="F3838" s="255"/>
      <c r="G3838" s="255"/>
      <c r="H3838" s="254"/>
    </row>
    <row r="3839" spans="1:8" x14ac:dyDescent="0.25">
      <c r="A3839" s="257" t="s">
        <v>1219</v>
      </c>
      <c r="B3839" s="257">
        <v>0</v>
      </c>
      <c r="C3839" s="254"/>
      <c r="D3839" s="255"/>
      <c r="E3839" s="255"/>
      <c r="F3839" s="255"/>
      <c r="G3839" s="255"/>
      <c r="H3839" s="254"/>
    </row>
    <row r="3840" spans="1:8" x14ac:dyDescent="0.25">
      <c r="A3840" s="257" t="s">
        <v>1220</v>
      </c>
      <c r="B3840" s="257">
        <v>0</v>
      </c>
      <c r="C3840" s="254"/>
      <c r="D3840" s="255"/>
      <c r="E3840" s="255"/>
      <c r="F3840" s="255"/>
      <c r="G3840" s="255"/>
      <c r="H3840" s="254"/>
    </row>
    <row r="3841" spans="1:7" x14ac:dyDescent="0.25">
      <c r="A3841" s="257" t="s">
        <v>1221</v>
      </c>
      <c r="B3841" s="257">
        <v>0</v>
      </c>
      <c r="C3841" s="254"/>
      <c r="D3841" s="255"/>
      <c r="E3841" s="255"/>
      <c r="F3841" s="255"/>
      <c r="G3841" s="255"/>
    </row>
    <row r="3842" spans="1:7" x14ac:dyDescent="0.25">
      <c r="A3842" s="257" t="s">
        <v>1123</v>
      </c>
      <c r="B3842" s="257">
        <v>4.5956048200000001</v>
      </c>
      <c r="C3842" s="254"/>
      <c r="D3842" s="255" t="s">
        <v>2231</v>
      </c>
      <c r="E3842" s="255"/>
      <c r="F3842" s="255"/>
      <c r="G3842" s="255"/>
    </row>
    <row r="3843" spans="1:7" x14ac:dyDescent="0.25">
      <c r="A3843" s="257" t="s">
        <v>1222</v>
      </c>
      <c r="B3843" s="257">
        <v>0</v>
      </c>
      <c r="C3843" s="254"/>
      <c r="D3843" s="255" t="s">
        <v>928</v>
      </c>
      <c r="E3843" s="255" t="s">
        <v>929</v>
      </c>
      <c r="F3843" s="255"/>
      <c r="G3843" s="255"/>
    </row>
    <row r="3844" spans="1:7" x14ac:dyDescent="0.25">
      <c r="A3844" s="257" t="s">
        <v>1223</v>
      </c>
      <c r="B3844" s="257">
        <v>0</v>
      </c>
      <c r="C3844" s="254"/>
      <c r="D3844" s="255" t="s">
        <v>930</v>
      </c>
      <c r="E3844" s="255" t="s">
        <v>931</v>
      </c>
      <c r="F3844" s="255"/>
      <c r="G3844" s="255"/>
    </row>
    <row r="3845" spans="1:7" x14ac:dyDescent="0.25">
      <c r="A3845" s="257" t="s">
        <v>1224</v>
      </c>
      <c r="B3845" s="257">
        <v>0</v>
      </c>
      <c r="C3845" s="254"/>
      <c r="D3845" s="255" t="s">
        <v>1106</v>
      </c>
      <c r="E3845" s="255">
        <v>-4.8156071899999997</v>
      </c>
      <c r="F3845" s="255"/>
      <c r="G3845" s="255"/>
    </row>
    <row r="3846" spans="1:7" x14ac:dyDescent="0.25">
      <c r="A3846" s="257" t="s">
        <v>1124</v>
      </c>
      <c r="B3846" s="257">
        <v>0.71185475899999995</v>
      </c>
      <c r="C3846" s="254"/>
      <c r="D3846" s="255" t="s">
        <v>200</v>
      </c>
      <c r="E3846" s="255">
        <v>-3.1598110199999998</v>
      </c>
      <c r="F3846" s="255"/>
      <c r="G3846" s="255"/>
    </row>
    <row r="3847" spans="1:7" x14ac:dyDescent="0.25">
      <c r="A3847" s="257" t="s">
        <v>1225</v>
      </c>
      <c r="B3847" s="257">
        <v>0</v>
      </c>
      <c r="C3847" s="254"/>
      <c r="D3847" s="255" t="s">
        <v>1137</v>
      </c>
      <c r="E3847" s="255">
        <v>-1.67483783</v>
      </c>
      <c r="F3847" s="255"/>
      <c r="G3847" s="255"/>
    </row>
    <row r="3848" spans="1:7" x14ac:dyDescent="0.25">
      <c r="A3848" s="257" t="s">
        <v>1226</v>
      </c>
      <c r="B3848" s="257">
        <v>0</v>
      </c>
      <c r="C3848" s="254"/>
      <c r="D3848" s="255" t="s">
        <v>609</v>
      </c>
      <c r="E3848" s="255">
        <v>-3.481128</v>
      </c>
      <c r="F3848" s="255"/>
      <c r="G3848" s="255"/>
    </row>
    <row r="3849" spans="1:7" x14ac:dyDescent="0.25">
      <c r="A3849" s="257" t="s">
        <v>1227</v>
      </c>
      <c r="B3849" s="257">
        <v>0</v>
      </c>
      <c r="C3849" s="254"/>
      <c r="D3849" s="255" t="s">
        <v>1138</v>
      </c>
      <c r="E3849" s="255">
        <v>-0.73103688</v>
      </c>
      <c r="F3849" s="255"/>
      <c r="G3849" s="255"/>
    </row>
    <row r="3850" spans="1:7" x14ac:dyDescent="0.25">
      <c r="A3850" s="257" t="s">
        <v>1228</v>
      </c>
      <c r="B3850" s="257">
        <v>1.5692525399999999</v>
      </c>
      <c r="C3850" s="254"/>
      <c r="D3850" s="255" t="s">
        <v>1108</v>
      </c>
      <c r="E3850" s="255">
        <v>-25.450429199999999</v>
      </c>
      <c r="F3850" s="255"/>
      <c r="G3850" s="255"/>
    </row>
    <row r="3851" spans="1:7" x14ac:dyDescent="0.25">
      <c r="A3851" s="257" t="s">
        <v>1229</v>
      </c>
      <c r="B3851" s="257">
        <v>0</v>
      </c>
      <c r="C3851" s="254"/>
      <c r="D3851" s="255" t="s">
        <v>201</v>
      </c>
      <c r="E3851" s="255">
        <v>-36.584991899999999</v>
      </c>
      <c r="F3851" s="255"/>
      <c r="G3851" s="255"/>
    </row>
    <row r="3852" spans="1:7" x14ac:dyDescent="0.25">
      <c r="A3852" s="257" t="s">
        <v>1230</v>
      </c>
      <c r="B3852" s="257">
        <v>1.23819967</v>
      </c>
      <c r="C3852" s="254"/>
      <c r="D3852" s="255" t="s">
        <v>221</v>
      </c>
      <c r="E3852" s="255">
        <v>-13.027438399999999</v>
      </c>
      <c r="F3852" s="255"/>
      <c r="G3852" s="255"/>
    </row>
    <row r="3853" spans="1:7" x14ac:dyDescent="0.25">
      <c r="A3853" s="257" t="s">
        <v>845</v>
      </c>
      <c r="B3853" s="257"/>
      <c r="C3853" s="254"/>
      <c r="D3853" s="255" t="s">
        <v>610</v>
      </c>
      <c r="E3853" s="255">
        <v>-35.1708</v>
      </c>
      <c r="F3853" s="255"/>
      <c r="G3853" s="255"/>
    </row>
    <row r="3854" spans="1:7" x14ac:dyDescent="0.25">
      <c r="A3854" s="257" t="s">
        <v>928</v>
      </c>
      <c r="B3854" s="257" t="s">
        <v>929</v>
      </c>
      <c r="C3854" s="254"/>
      <c r="D3854" s="255" t="s">
        <v>1139</v>
      </c>
      <c r="E3854" s="255">
        <v>-7.3858680000000003</v>
      </c>
      <c r="F3854" s="255"/>
      <c r="G3854" s="255"/>
    </row>
    <row r="3855" spans="1:7" x14ac:dyDescent="0.25">
      <c r="A3855" s="257" t="s">
        <v>930</v>
      </c>
      <c r="B3855" s="257" t="s">
        <v>931</v>
      </c>
      <c r="C3855" s="254"/>
      <c r="D3855" s="255" t="s">
        <v>234</v>
      </c>
      <c r="E3855" s="255">
        <v>-38.4904376</v>
      </c>
      <c r="F3855" s="255"/>
      <c r="G3855" s="255"/>
    </row>
    <row r="3856" spans="1:7" x14ac:dyDescent="0.25">
      <c r="A3856" s="257" t="s">
        <v>1087</v>
      </c>
      <c r="B3856" s="257">
        <v>-1.9883147800000001</v>
      </c>
      <c r="C3856" s="254"/>
      <c r="D3856" s="255" t="s">
        <v>235</v>
      </c>
      <c r="E3856" s="255">
        <v>0</v>
      </c>
      <c r="F3856" s="255"/>
      <c r="G3856" s="255"/>
    </row>
    <row r="3857" spans="1:7" x14ac:dyDescent="0.25">
      <c r="A3857" s="257" t="s">
        <v>1088</v>
      </c>
      <c r="B3857" s="257">
        <v>-0.297044274</v>
      </c>
      <c r="C3857" s="254"/>
      <c r="D3857" s="255" t="s">
        <v>236</v>
      </c>
      <c r="E3857" s="255">
        <v>0</v>
      </c>
      <c r="F3857" s="255"/>
      <c r="G3857" s="255"/>
    </row>
    <row r="3858" spans="1:7" x14ac:dyDescent="0.25">
      <c r="A3858" s="257" t="s">
        <v>1089</v>
      </c>
      <c r="B3858" s="257">
        <v>-1.85696298</v>
      </c>
      <c r="C3858" s="254"/>
      <c r="D3858" s="255" t="s">
        <v>1169</v>
      </c>
      <c r="E3858" s="255">
        <v>0</v>
      </c>
      <c r="F3858" s="255"/>
      <c r="G3858" s="255"/>
    </row>
    <row r="3859" spans="1:7" x14ac:dyDescent="0.25">
      <c r="A3859" s="257" t="s">
        <v>1090</v>
      </c>
      <c r="B3859" s="257">
        <v>-9.2201026899999997E-2</v>
      </c>
      <c r="C3859" s="254"/>
      <c r="D3859" s="255" t="s">
        <v>1109</v>
      </c>
      <c r="E3859" s="255">
        <v>-8.2443059600000002</v>
      </c>
      <c r="F3859" s="255"/>
      <c r="G3859" s="255"/>
    </row>
    <row r="3860" spans="1:7" x14ac:dyDescent="0.25">
      <c r="A3860" s="257" t="s">
        <v>1091</v>
      </c>
      <c r="B3860" s="257">
        <v>0</v>
      </c>
      <c r="C3860" s="254"/>
      <c r="D3860" s="255" t="s">
        <v>1170</v>
      </c>
      <c r="E3860" s="255">
        <v>0</v>
      </c>
      <c r="F3860" s="255"/>
      <c r="G3860" s="255"/>
    </row>
    <row r="3861" spans="1:7" x14ac:dyDescent="0.25">
      <c r="A3861" s="257" t="s">
        <v>1092</v>
      </c>
      <c r="B3861" s="257">
        <v>0</v>
      </c>
      <c r="C3861" s="254"/>
      <c r="D3861" s="255" t="s">
        <v>1171</v>
      </c>
      <c r="E3861" s="255">
        <v>0</v>
      </c>
      <c r="F3861" s="255"/>
      <c r="G3861" s="255"/>
    </row>
    <row r="3862" spans="1:7" x14ac:dyDescent="0.25">
      <c r="A3862" s="257" t="s">
        <v>472</v>
      </c>
      <c r="B3862" s="257">
        <v>0</v>
      </c>
      <c r="C3862" s="254"/>
      <c r="D3862" s="255" t="s">
        <v>1188</v>
      </c>
      <c r="E3862" s="255">
        <v>0</v>
      </c>
      <c r="F3862" s="255"/>
      <c r="G3862" s="255"/>
    </row>
    <row r="3863" spans="1:7" x14ac:dyDescent="0.25">
      <c r="A3863" s="257" t="s">
        <v>473</v>
      </c>
      <c r="B3863" s="257">
        <v>-1.25367929</v>
      </c>
      <c r="C3863" s="254"/>
      <c r="D3863" s="255" t="s">
        <v>1140</v>
      </c>
      <c r="E3863" s="255">
        <v>-1.73130425</v>
      </c>
      <c r="F3863" s="255"/>
      <c r="G3863" s="255"/>
    </row>
    <row r="3864" spans="1:7" x14ac:dyDescent="0.25">
      <c r="A3864" s="257" t="s">
        <v>474</v>
      </c>
      <c r="B3864" s="257">
        <v>-7.4621588000000001</v>
      </c>
      <c r="C3864" s="254"/>
      <c r="D3864" s="255" t="s">
        <v>1189</v>
      </c>
      <c r="E3864" s="255">
        <v>0</v>
      </c>
      <c r="F3864" s="255"/>
      <c r="G3864" s="255"/>
    </row>
    <row r="3865" spans="1:7" x14ac:dyDescent="0.25">
      <c r="A3865" s="257" t="s">
        <v>475</v>
      </c>
      <c r="B3865" s="257">
        <v>-0.38724431300000001</v>
      </c>
      <c r="C3865" s="254"/>
      <c r="D3865" s="255" t="s">
        <v>1190</v>
      </c>
      <c r="E3865" s="255">
        <v>0</v>
      </c>
      <c r="F3865" s="255"/>
      <c r="G3865" s="255"/>
    </row>
    <row r="3866" spans="1:7" x14ac:dyDescent="0.25">
      <c r="A3866" s="257" t="s">
        <v>476</v>
      </c>
      <c r="B3866" s="257">
        <v>0</v>
      </c>
      <c r="C3866" s="254"/>
      <c r="D3866" s="255" t="s">
        <v>1172</v>
      </c>
      <c r="E3866" s="255">
        <v>0</v>
      </c>
      <c r="F3866" s="255"/>
      <c r="G3866" s="255"/>
    </row>
    <row r="3867" spans="1:7" x14ac:dyDescent="0.25">
      <c r="A3867" s="257" t="s">
        <v>477</v>
      </c>
      <c r="B3867" s="257">
        <v>0</v>
      </c>
      <c r="C3867" s="254"/>
      <c r="D3867" s="255" t="s">
        <v>1110</v>
      </c>
      <c r="E3867" s="255">
        <v>-15.210601</v>
      </c>
      <c r="F3867" s="255"/>
      <c r="G3867" s="255"/>
    </row>
    <row r="3868" spans="1:7" x14ac:dyDescent="0.25">
      <c r="A3868" s="257" t="s">
        <v>1559</v>
      </c>
      <c r="B3868" s="257">
        <v>-0.113774444</v>
      </c>
      <c r="C3868" s="254"/>
      <c r="D3868" s="255" t="s">
        <v>1173</v>
      </c>
      <c r="E3868" s="255">
        <v>0</v>
      </c>
      <c r="F3868" s="255"/>
      <c r="G3868" s="255"/>
    </row>
    <row r="3869" spans="1:7" x14ac:dyDescent="0.25">
      <c r="A3869" s="257" t="s">
        <v>1100</v>
      </c>
      <c r="B3869" s="257">
        <v>38.970969599999997</v>
      </c>
      <c r="C3869" s="254"/>
      <c r="D3869" s="255" t="s">
        <v>1174</v>
      </c>
      <c r="E3869" s="255">
        <v>0</v>
      </c>
      <c r="F3869" s="255"/>
      <c r="G3869" s="255"/>
    </row>
    <row r="3870" spans="1:7" x14ac:dyDescent="0.25">
      <c r="A3870" s="257" t="s">
        <v>1101</v>
      </c>
      <c r="B3870" s="257">
        <v>7.0757470600000003</v>
      </c>
      <c r="C3870" s="254"/>
      <c r="D3870" s="255" t="s">
        <v>1191</v>
      </c>
      <c r="E3870" s="255">
        <v>0</v>
      </c>
      <c r="F3870" s="255"/>
      <c r="G3870" s="255"/>
    </row>
    <row r="3871" spans="1:7" x14ac:dyDescent="0.25">
      <c r="A3871" s="257" t="s">
        <v>1102</v>
      </c>
      <c r="B3871" s="257">
        <v>43.8586332</v>
      </c>
      <c r="C3871" s="254"/>
      <c r="D3871" s="255" t="s">
        <v>1141</v>
      </c>
      <c r="E3871" s="255">
        <v>-3.1942262100000001</v>
      </c>
      <c r="F3871" s="255"/>
      <c r="G3871" s="255"/>
    </row>
    <row r="3872" spans="1:7" x14ac:dyDescent="0.25">
      <c r="A3872" s="257" t="s">
        <v>1103</v>
      </c>
      <c r="B3872" s="257">
        <v>2.1943844399999999</v>
      </c>
      <c r="C3872" s="254"/>
      <c r="D3872" s="255" t="s">
        <v>1192</v>
      </c>
      <c r="E3872" s="255">
        <v>0</v>
      </c>
      <c r="F3872" s="255"/>
      <c r="G3872" s="255"/>
    </row>
    <row r="3873" spans="1:7" x14ac:dyDescent="0.25">
      <c r="A3873" s="257" t="s">
        <v>1104</v>
      </c>
      <c r="B3873" s="257">
        <v>0</v>
      </c>
      <c r="C3873" s="254"/>
      <c r="D3873" s="255" t="s">
        <v>1193</v>
      </c>
      <c r="E3873" s="255">
        <v>0</v>
      </c>
      <c r="F3873" s="255"/>
      <c r="G3873" s="255"/>
    </row>
    <row r="3874" spans="1:7" x14ac:dyDescent="0.25">
      <c r="A3874" s="257" t="s">
        <v>1105</v>
      </c>
      <c r="B3874" s="257">
        <v>0</v>
      </c>
      <c r="C3874" s="254"/>
      <c r="D3874" s="255" t="s">
        <v>1182</v>
      </c>
      <c r="E3874" s="255">
        <v>-58.326061699999997</v>
      </c>
      <c r="F3874" s="255"/>
      <c r="G3874" s="255"/>
    </row>
    <row r="3875" spans="1:7" x14ac:dyDescent="0.25">
      <c r="A3875" s="257" t="s">
        <v>1560</v>
      </c>
      <c r="B3875" s="257">
        <v>2.7105406300000001</v>
      </c>
      <c r="C3875" s="254"/>
      <c r="D3875" s="255" t="s">
        <v>1194</v>
      </c>
      <c r="E3875" s="255">
        <v>-12.248472899999999</v>
      </c>
      <c r="F3875" s="255"/>
      <c r="G3875" s="255"/>
    </row>
    <row r="3876" spans="1:7" x14ac:dyDescent="0.25">
      <c r="A3876" s="257" t="s">
        <v>846</v>
      </c>
      <c r="B3876" s="257"/>
      <c r="C3876" s="254"/>
      <c r="D3876" s="255" t="s">
        <v>1183</v>
      </c>
      <c r="E3876" s="255">
        <v>19.5945</v>
      </c>
      <c r="F3876" s="255"/>
      <c r="G3876" s="255"/>
    </row>
    <row r="3877" spans="1:7" x14ac:dyDescent="0.25">
      <c r="A3877" s="257" t="s">
        <v>928</v>
      </c>
      <c r="B3877" s="257" t="s">
        <v>929</v>
      </c>
      <c r="C3877" s="254"/>
      <c r="D3877" s="255" t="s">
        <v>2232</v>
      </c>
      <c r="E3877" s="255"/>
      <c r="F3877" s="255"/>
      <c r="G3877" s="255"/>
    </row>
    <row r="3878" spans="1:7" x14ac:dyDescent="0.25">
      <c r="A3878" s="257" t="s">
        <v>930</v>
      </c>
      <c r="B3878" s="257" t="s">
        <v>931</v>
      </c>
      <c r="C3878" s="254"/>
      <c r="D3878" s="255" t="s">
        <v>928</v>
      </c>
      <c r="E3878" s="255" t="s">
        <v>929</v>
      </c>
      <c r="F3878" s="255"/>
      <c r="G3878" s="255"/>
    </row>
    <row r="3879" spans="1:7" x14ac:dyDescent="0.25">
      <c r="A3879" s="257" t="s">
        <v>478</v>
      </c>
      <c r="B3879" s="257">
        <v>-10.514807299999999</v>
      </c>
      <c r="C3879" s="254"/>
      <c r="D3879" s="255" t="s">
        <v>930</v>
      </c>
      <c r="E3879" s="255" t="s">
        <v>931</v>
      </c>
      <c r="F3879" s="255"/>
      <c r="G3879" s="255"/>
    </row>
    <row r="3880" spans="1:7" x14ac:dyDescent="0.25">
      <c r="A3880" s="257" t="s">
        <v>932</v>
      </c>
      <c r="B3880" s="257">
        <v>-4.4623115599999999E-2</v>
      </c>
      <c r="C3880" s="254"/>
      <c r="D3880" s="255" t="s">
        <v>600</v>
      </c>
      <c r="E3880" s="255">
        <v>0</v>
      </c>
      <c r="F3880" s="255"/>
      <c r="G3880" s="255"/>
    </row>
    <row r="3881" spans="1:7" x14ac:dyDescent="0.25">
      <c r="A3881" s="257" t="s">
        <v>184</v>
      </c>
      <c r="B3881" s="257">
        <v>-48.818748300000003</v>
      </c>
      <c r="C3881" s="254"/>
      <c r="D3881" s="255" t="s">
        <v>601</v>
      </c>
      <c r="E3881" s="255">
        <v>0</v>
      </c>
      <c r="F3881" s="255"/>
      <c r="G3881" s="255"/>
    </row>
    <row r="3882" spans="1:7" x14ac:dyDescent="0.25">
      <c r="A3882" s="257" t="s">
        <v>933</v>
      </c>
      <c r="B3882" s="257">
        <v>0</v>
      </c>
      <c r="C3882" s="254"/>
      <c r="D3882" s="255" t="s">
        <v>192</v>
      </c>
      <c r="E3882" s="255">
        <v>0</v>
      </c>
      <c r="F3882" s="255"/>
      <c r="G3882" s="255"/>
    </row>
    <row r="3883" spans="1:7" x14ac:dyDescent="0.25">
      <c r="A3883" s="257" t="s">
        <v>934</v>
      </c>
      <c r="B3883" s="257">
        <v>1.25367929</v>
      </c>
      <c r="C3883" s="254"/>
      <c r="D3883" s="255" t="s">
        <v>193</v>
      </c>
      <c r="E3883" s="255">
        <v>0</v>
      </c>
      <c r="F3883" s="255"/>
      <c r="G3883" s="255"/>
    </row>
    <row r="3884" spans="1:7" x14ac:dyDescent="0.25">
      <c r="A3884" s="257" t="s">
        <v>935</v>
      </c>
      <c r="B3884" s="257">
        <v>7.4621588000000001</v>
      </c>
      <c r="C3884" s="254"/>
      <c r="D3884" s="255" t="s">
        <v>602</v>
      </c>
      <c r="E3884" s="255">
        <v>0</v>
      </c>
      <c r="F3884" s="255"/>
      <c r="G3884" s="255"/>
    </row>
    <row r="3885" spans="1:7" x14ac:dyDescent="0.25">
      <c r="A3885" s="257" t="s">
        <v>936</v>
      </c>
      <c r="B3885" s="257">
        <v>0.38724431300000001</v>
      </c>
      <c r="C3885" s="254"/>
      <c r="D3885" s="255" t="s">
        <v>603</v>
      </c>
      <c r="E3885" s="255">
        <v>0</v>
      </c>
      <c r="F3885" s="255"/>
      <c r="G3885" s="255"/>
    </row>
    <row r="3886" spans="1:7" x14ac:dyDescent="0.25">
      <c r="A3886" s="257" t="s">
        <v>937</v>
      </c>
      <c r="B3886" s="257">
        <v>0</v>
      </c>
      <c r="C3886" s="254"/>
      <c r="D3886" s="255" t="s">
        <v>604</v>
      </c>
      <c r="E3886" s="255">
        <v>0</v>
      </c>
      <c r="F3886" s="255"/>
      <c r="G3886" s="255"/>
    </row>
    <row r="3887" spans="1:7" x14ac:dyDescent="0.25">
      <c r="A3887" s="257" t="s">
        <v>938</v>
      </c>
      <c r="B3887" s="257">
        <v>0</v>
      </c>
      <c r="C3887" s="254"/>
      <c r="D3887" s="255" t="s">
        <v>605</v>
      </c>
      <c r="E3887" s="255">
        <v>0</v>
      </c>
      <c r="F3887" s="255"/>
      <c r="G3887" s="255"/>
    </row>
    <row r="3888" spans="1:7" x14ac:dyDescent="0.25">
      <c r="A3888" s="257" t="s">
        <v>2</v>
      </c>
      <c r="B3888" s="257">
        <v>35.1708</v>
      </c>
      <c r="C3888" s="254"/>
      <c r="D3888" s="255" t="s">
        <v>194</v>
      </c>
      <c r="E3888" s="255">
        <v>0</v>
      </c>
      <c r="F3888" s="255"/>
      <c r="G3888" s="255"/>
    </row>
    <row r="3889" spans="1:7" x14ac:dyDescent="0.25">
      <c r="A3889" s="257" t="s">
        <v>3</v>
      </c>
      <c r="B3889" s="257">
        <v>4.4042399999999997</v>
      </c>
      <c r="C3889" s="254"/>
      <c r="D3889" s="255" t="s">
        <v>606</v>
      </c>
      <c r="E3889" s="255">
        <v>0</v>
      </c>
      <c r="F3889" s="255"/>
      <c r="G3889" s="255"/>
    </row>
    <row r="3890" spans="1:7" x14ac:dyDescent="0.25">
      <c r="A3890" s="257" t="s">
        <v>4</v>
      </c>
      <c r="B3890" s="257">
        <v>15.820632</v>
      </c>
      <c r="C3890" s="254"/>
      <c r="D3890" s="255" t="s">
        <v>1166</v>
      </c>
      <c r="E3890" s="255">
        <v>0</v>
      </c>
      <c r="F3890" s="255"/>
      <c r="G3890" s="255"/>
    </row>
    <row r="3891" spans="1:7" x14ac:dyDescent="0.25">
      <c r="A3891" s="257" t="s">
        <v>5</v>
      </c>
      <c r="B3891" s="257">
        <v>0.47045999999999999</v>
      </c>
      <c r="C3891" s="254"/>
      <c r="D3891" s="255" t="s">
        <v>1098</v>
      </c>
      <c r="E3891" s="255">
        <v>0</v>
      </c>
      <c r="F3891" s="255"/>
      <c r="G3891" s="255"/>
    </row>
    <row r="3892" spans="1:7" x14ac:dyDescent="0.25">
      <c r="A3892" s="257" t="s">
        <v>6</v>
      </c>
      <c r="B3892" s="257">
        <v>0</v>
      </c>
      <c r="C3892" s="254"/>
      <c r="D3892" s="255" t="s">
        <v>1167</v>
      </c>
      <c r="E3892" s="255">
        <v>0</v>
      </c>
      <c r="F3892" s="255"/>
      <c r="G3892" s="255"/>
    </row>
    <row r="3893" spans="1:7" x14ac:dyDescent="0.25">
      <c r="A3893" s="257" t="s">
        <v>7</v>
      </c>
      <c r="B3893" s="257">
        <v>0</v>
      </c>
      <c r="C3893" s="254"/>
      <c r="D3893" s="255" t="s">
        <v>1168</v>
      </c>
      <c r="E3893" s="255">
        <v>0</v>
      </c>
      <c r="F3893" s="255"/>
      <c r="G3893" s="255"/>
    </row>
    <row r="3894" spans="1:7" x14ac:dyDescent="0.25">
      <c r="A3894" s="257" t="s">
        <v>480</v>
      </c>
      <c r="B3894" s="257">
        <v>0</v>
      </c>
      <c r="C3894" s="254"/>
      <c r="D3894" s="255" t="s">
        <v>195</v>
      </c>
      <c r="E3894" s="255">
        <v>0</v>
      </c>
      <c r="F3894" s="255"/>
      <c r="G3894" s="255"/>
    </row>
    <row r="3895" spans="1:7" x14ac:dyDescent="0.25">
      <c r="A3895" s="257" t="s">
        <v>481</v>
      </c>
      <c r="B3895" s="257">
        <v>0.47410471399999998</v>
      </c>
      <c r="C3895" s="254"/>
      <c r="D3895" s="255" t="s">
        <v>196</v>
      </c>
      <c r="E3895" s="255">
        <v>0</v>
      </c>
      <c r="F3895" s="255"/>
      <c r="G3895" s="255"/>
    </row>
    <row r="3896" spans="1:7" x14ac:dyDescent="0.25">
      <c r="A3896" s="257" t="s">
        <v>482</v>
      </c>
      <c r="B3896" s="257">
        <v>0</v>
      </c>
      <c r="C3896" s="254"/>
      <c r="D3896" s="255" t="s">
        <v>197</v>
      </c>
      <c r="E3896" s="255">
        <v>0</v>
      </c>
      <c r="F3896" s="255"/>
      <c r="G3896" s="255"/>
    </row>
    <row r="3897" spans="1:7" x14ac:dyDescent="0.25">
      <c r="A3897" s="257" t="s">
        <v>483</v>
      </c>
      <c r="B3897" s="257">
        <v>5.4407830599999998E-2</v>
      </c>
      <c r="C3897" s="254"/>
      <c r="D3897" s="255" t="s">
        <v>198</v>
      </c>
      <c r="E3897" s="255">
        <v>0</v>
      </c>
      <c r="F3897" s="255"/>
      <c r="G3897" s="255"/>
    </row>
    <row r="3898" spans="1:7" x14ac:dyDescent="0.25">
      <c r="A3898" s="257" t="s">
        <v>484</v>
      </c>
      <c r="B3898" s="257">
        <v>0</v>
      </c>
      <c r="C3898" s="254"/>
      <c r="D3898" s="255" t="s">
        <v>607</v>
      </c>
      <c r="E3898" s="255">
        <v>0</v>
      </c>
      <c r="F3898" s="255"/>
      <c r="G3898" s="255"/>
    </row>
    <row r="3899" spans="1:7" x14ac:dyDescent="0.25">
      <c r="A3899" s="257" t="s">
        <v>485</v>
      </c>
      <c r="B3899" s="257">
        <v>0</v>
      </c>
      <c r="C3899" s="254"/>
      <c r="D3899" s="255" t="s">
        <v>608</v>
      </c>
      <c r="E3899" s="255">
        <v>0</v>
      </c>
      <c r="F3899" s="255"/>
      <c r="G3899" s="255"/>
    </row>
    <row r="3900" spans="1:7" x14ac:dyDescent="0.25">
      <c r="A3900" s="257" t="s">
        <v>847</v>
      </c>
      <c r="B3900" s="257"/>
      <c r="C3900" s="254"/>
      <c r="D3900" s="255"/>
      <c r="E3900" s="255"/>
      <c r="F3900" s="255"/>
      <c r="G3900" s="255"/>
    </row>
    <row r="3901" spans="1:7" x14ac:dyDescent="0.25">
      <c r="A3901" s="257" t="s">
        <v>928</v>
      </c>
      <c r="B3901" s="257" t="s">
        <v>929</v>
      </c>
      <c r="C3901" s="254"/>
      <c r="D3901" s="255" t="s">
        <v>2233</v>
      </c>
      <c r="E3901" s="255"/>
      <c r="F3901" s="255"/>
      <c r="G3901" s="255"/>
    </row>
    <row r="3902" spans="1:7" x14ac:dyDescent="0.25">
      <c r="A3902" s="257" t="s">
        <v>930</v>
      </c>
      <c r="B3902" s="257" t="s">
        <v>931</v>
      </c>
      <c r="C3902" s="254"/>
      <c r="D3902" s="255" t="s">
        <v>928</v>
      </c>
      <c r="E3902" s="255" t="s">
        <v>929</v>
      </c>
      <c r="F3902" s="255"/>
      <c r="G3902" s="255"/>
    </row>
    <row r="3903" spans="1:7" x14ac:dyDescent="0.25">
      <c r="A3903" s="257" t="s">
        <v>1125</v>
      </c>
      <c r="B3903" s="257">
        <v>0</v>
      </c>
      <c r="C3903" s="254"/>
      <c r="D3903" s="255" t="s">
        <v>930</v>
      </c>
      <c r="E3903" s="255" t="s">
        <v>931</v>
      </c>
      <c r="F3903" s="255"/>
      <c r="G3903" s="255"/>
    </row>
    <row r="3904" spans="1:7" x14ac:dyDescent="0.25">
      <c r="A3904" s="257" t="s">
        <v>1126</v>
      </c>
      <c r="B3904" s="257">
        <v>0</v>
      </c>
      <c r="C3904" s="254"/>
      <c r="D3904" s="255" t="s">
        <v>1106</v>
      </c>
      <c r="E3904" s="255">
        <v>0</v>
      </c>
      <c r="F3904" s="255"/>
      <c r="G3904" s="255"/>
    </row>
    <row r="3905" spans="1:7" x14ac:dyDescent="0.25">
      <c r="A3905" s="257" t="s">
        <v>1127</v>
      </c>
      <c r="B3905" s="257">
        <v>0</v>
      </c>
      <c r="C3905" s="254"/>
      <c r="D3905" s="255" t="s">
        <v>200</v>
      </c>
      <c r="E3905" s="255">
        <v>0</v>
      </c>
      <c r="F3905" s="255"/>
      <c r="G3905" s="255"/>
    </row>
    <row r="3906" spans="1:7" x14ac:dyDescent="0.25">
      <c r="A3906" s="257" t="s">
        <v>1128</v>
      </c>
      <c r="B3906" s="257">
        <v>0</v>
      </c>
      <c r="C3906" s="254"/>
      <c r="D3906" s="255" t="s">
        <v>609</v>
      </c>
      <c r="E3906" s="255">
        <v>0</v>
      </c>
      <c r="F3906" s="255"/>
      <c r="G3906" s="255"/>
    </row>
    <row r="3907" spans="1:7" x14ac:dyDescent="0.25">
      <c r="A3907" s="257" t="s">
        <v>1129</v>
      </c>
      <c r="B3907" s="257">
        <v>0</v>
      </c>
      <c r="C3907" s="254"/>
      <c r="D3907" s="255" t="s">
        <v>1108</v>
      </c>
      <c r="E3907" s="255">
        <v>0</v>
      </c>
      <c r="F3907" s="255"/>
      <c r="G3907" s="255"/>
    </row>
    <row r="3908" spans="1:7" x14ac:dyDescent="0.25">
      <c r="A3908" s="257" t="s">
        <v>1130</v>
      </c>
      <c r="B3908" s="257">
        <v>0</v>
      </c>
      <c r="C3908" s="254"/>
      <c r="D3908" s="255" t="s">
        <v>201</v>
      </c>
      <c r="E3908" s="255">
        <v>0</v>
      </c>
      <c r="F3908" s="255"/>
      <c r="G3908" s="255"/>
    </row>
    <row r="3909" spans="1:7" x14ac:dyDescent="0.25">
      <c r="A3909" s="257" t="s">
        <v>1131</v>
      </c>
      <c r="B3909" s="257">
        <v>1.9883147800000001</v>
      </c>
      <c r="C3909" s="254"/>
      <c r="D3909" s="255" t="s">
        <v>610</v>
      </c>
      <c r="E3909" s="255">
        <v>0</v>
      </c>
      <c r="F3909" s="255"/>
      <c r="G3909" s="255"/>
    </row>
    <row r="3910" spans="1:7" x14ac:dyDescent="0.25">
      <c r="A3910" s="257" t="s">
        <v>1132</v>
      </c>
      <c r="B3910" s="257">
        <v>0.297044274</v>
      </c>
      <c r="C3910" s="254"/>
      <c r="D3910" s="255" t="s">
        <v>202</v>
      </c>
      <c r="E3910" s="255">
        <v>0</v>
      </c>
      <c r="F3910" s="255"/>
      <c r="G3910" s="255"/>
    </row>
    <row r="3911" spans="1:7" x14ac:dyDescent="0.25">
      <c r="A3911" s="257" t="s">
        <v>1133</v>
      </c>
      <c r="B3911" s="257">
        <v>1.85696298</v>
      </c>
      <c r="C3911" s="254"/>
      <c r="D3911" s="255" t="s">
        <v>203</v>
      </c>
      <c r="E3911" s="255">
        <v>0</v>
      </c>
      <c r="F3911" s="255"/>
      <c r="G3911" s="255"/>
    </row>
    <row r="3912" spans="1:7" x14ac:dyDescent="0.25">
      <c r="A3912" s="257" t="s">
        <v>1134</v>
      </c>
      <c r="B3912" s="257">
        <v>9.2201026899999997E-2</v>
      </c>
      <c r="C3912" s="254"/>
      <c r="D3912" s="255" t="s">
        <v>204</v>
      </c>
      <c r="E3912" s="255">
        <v>0</v>
      </c>
      <c r="F3912" s="255"/>
      <c r="G3912" s="255"/>
    </row>
    <row r="3913" spans="1:7" x14ac:dyDescent="0.25">
      <c r="A3913" s="257" t="s">
        <v>1135</v>
      </c>
      <c r="B3913" s="257">
        <v>0</v>
      </c>
      <c r="C3913" s="254"/>
      <c r="D3913" s="255" t="s">
        <v>1169</v>
      </c>
      <c r="E3913" s="255">
        <v>0</v>
      </c>
      <c r="F3913" s="255"/>
      <c r="G3913" s="255"/>
    </row>
    <row r="3914" spans="1:7" x14ac:dyDescent="0.25">
      <c r="A3914" s="257" t="s">
        <v>1136</v>
      </c>
      <c r="B3914" s="257">
        <v>0</v>
      </c>
      <c r="C3914" s="254"/>
      <c r="D3914" s="255" t="s">
        <v>1109</v>
      </c>
      <c r="E3914" s="255">
        <v>0</v>
      </c>
      <c r="F3914" s="255"/>
      <c r="G3914" s="255"/>
    </row>
    <row r="3915" spans="1:7" x14ac:dyDescent="0.25">
      <c r="A3915" s="257" t="s">
        <v>1231</v>
      </c>
      <c r="B3915" s="257">
        <v>0.113774444</v>
      </c>
      <c r="C3915" s="254"/>
      <c r="D3915" s="255" t="s">
        <v>1170</v>
      </c>
      <c r="E3915" s="255">
        <v>0</v>
      </c>
      <c r="F3915" s="255"/>
      <c r="G3915" s="255"/>
    </row>
    <row r="3916" spans="1:7" x14ac:dyDescent="0.25">
      <c r="A3916" s="257" t="s">
        <v>848</v>
      </c>
      <c r="B3916" s="257"/>
      <c r="C3916" s="254"/>
      <c r="D3916" s="255" t="s">
        <v>1171</v>
      </c>
      <c r="E3916" s="255">
        <v>0</v>
      </c>
      <c r="F3916" s="255"/>
      <c r="G3916" s="255"/>
    </row>
    <row r="3917" spans="1:7" x14ac:dyDescent="0.25">
      <c r="A3917" s="257" t="s">
        <v>928</v>
      </c>
      <c r="B3917" s="257" t="s">
        <v>929</v>
      </c>
      <c r="C3917" s="254"/>
      <c r="D3917" s="255" t="s">
        <v>1172</v>
      </c>
      <c r="E3917" s="255">
        <v>0</v>
      </c>
      <c r="F3917" s="255"/>
      <c r="G3917" s="255"/>
    </row>
    <row r="3918" spans="1:7" x14ac:dyDescent="0.25">
      <c r="A3918" s="257" t="s">
        <v>930</v>
      </c>
      <c r="B3918" s="257" t="s">
        <v>931</v>
      </c>
      <c r="C3918" s="254"/>
      <c r="D3918" s="255" t="s">
        <v>1110</v>
      </c>
      <c r="E3918" s="255">
        <v>0</v>
      </c>
      <c r="F3918" s="255"/>
      <c r="G3918" s="255"/>
    </row>
    <row r="3919" spans="1:7" x14ac:dyDescent="0.25">
      <c r="A3919" s="257" t="s">
        <v>30</v>
      </c>
      <c r="B3919" s="257">
        <v>20.840813000000001</v>
      </c>
      <c r="C3919" s="254"/>
      <c r="D3919" s="255" t="s">
        <v>1173</v>
      </c>
      <c r="E3919" s="255">
        <v>0</v>
      </c>
      <c r="F3919" s="255"/>
      <c r="G3919" s="255"/>
    </row>
    <row r="3920" spans="1:7" x14ac:dyDescent="0.25">
      <c r="A3920" s="257" t="s">
        <v>31</v>
      </c>
      <c r="B3920" s="257">
        <v>5.8064930799999998E-2</v>
      </c>
      <c r="C3920" s="254"/>
      <c r="D3920" s="255" t="s">
        <v>1174</v>
      </c>
      <c r="E3920" s="255">
        <v>0</v>
      </c>
      <c r="F3920" s="255"/>
      <c r="G3920" s="255"/>
    </row>
    <row r="3921" spans="1:7" x14ac:dyDescent="0.25">
      <c r="A3921" s="257" t="s">
        <v>32</v>
      </c>
      <c r="B3921" s="257">
        <v>3.61225855</v>
      </c>
      <c r="C3921" s="254"/>
      <c r="D3921" s="255" t="s">
        <v>2234</v>
      </c>
      <c r="E3921" s="255"/>
      <c r="F3921" s="255"/>
      <c r="G3921" s="255"/>
    </row>
    <row r="3922" spans="1:7" x14ac:dyDescent="0.25">
      <c r="A3922" s="257" t="s">
        <v>33</v>
      </c>
      <c r="B3922" s="257">
        <v>6.78979315E-3</v>
      </c>
      <c r="C3922" s="254"/>
      <c r="D3922" s="255" t="s">
        <v>928</v>
      </c>
      <c r="E3922" s="255" t="s">
        <v>929</v>
      </c>
      <c r="F3922" s="255"/>
      <c r="G3922" s="255"/>
    </row>
    <row r="3923" spans="1:7" x14ac:dyDescent="0.25">
      <c r="A3923" s="257" t="s">
        <v>34</v>
      </c>
      <c r="B3923" s="257">
        <v>0</v>
      </c>
      <c r="C3923" s="254"/>
      <c r="D3923" s="255" t="s">
        <v>930</v>
      </c>
      <c r="E3923" s="255" t="s">
        <v>931</v>
      </c>
      <c r="F3923" s="255"/>
      <c r="G3923" s="255"/>
    </row>
    <row r="3924" spans="1:7" x14ac:dyDescent="0.25">
      <c r="A3924" s="257" t="s">
        <v>35</v>
      </c>
      <c r="B3924" s="257">
        <v>0</v>
      </c>
      <c r="C3924" s="254"/>
      <c r="D3924" s="255" t="s">
        <v>600</v>
      </c>
      <c r="E3924" s="255">
        <v>0</v>
      </c>
      <c r="F3924" s="255"/>
      <c r="G3924" s="255"/>
    </row>
    <row r="3925" spans="1:7" x14ac:dyDescent="0.25">
      <c r="A3925" s="257" t="s">
        <v>26</v>
      </c>
      <c r="B3925" s="257">
        <v>36.584991899999999</v>
      </c>
      <c r="C3925" s="254"/>
      <c r="D3925" s="255" t="s">
        <v>601</v>
      </c>
      <c r="E3925" s="255">
        <v>0</v>
      </c>
      <c r="F3925" s="255"/>
      <c r="G3925" s="255"/>
    </row>
    <row r="3926" spans="1:7" x14ac:dyDescent="0.25">
      <c r="A3926" s="257" t="s">
        <v>27</v>
      </c>
      <c r="B3926" s="257">
        <v>0.74498840499999996</v>
      </c>
      <c r="C3926" s="254"/>
      <c r="D3926" s="255" t="s">
        <v>192</v>
      </c>
      <c r="E3926" s="255">
        <v>0</v>
      </c>
      <c r="F3926" s="255"/>
      <c r="G3926" s="255"/>
    </row>
    <row r="3927" spans="1:7" x14ac:dyDescent="0.25">
      <c r="A3927" s="257" t="s">
        <v>36</v>
      </c>
      <c r="B3927" s="257">
        <v>7.9477403300000002</v>
      </c>
      <c r="C3927" s="254"/>
      <c r="D3927" s="255" t="s">
        <v>193</v>
      </c>
      <c r="E3927" s="255">
        <v>0</v>
      </c>
      <c r="F3927" s="255"/>
      <c r="G3927" s="255"/>
    </row>
    <row r="3928" spans="1:7" x14ac:dyDescent="0.25">
      <c r="A3928" s="257" t="s">
        <v>37</v>
      </c>
      <c r="B3928" s="257">
        <v>0.22128246500000001</v>
      </c>
      <c r="C3928" s="254"/>
      <c r="D3928" s="255" t="s">
        <v>602</v>
      </c>
      <c r="E3928" s="255">
        <v>0</v>
      </c>
      <c r="F3928" s="255"/>
      <c r="G3928" s="255"/>
    </row>
    <row r="3929" spans="1:7" x14ac:dyDescent="0.25">
      <c r="A3929" s="257" t="s">
        <v>38</v>
      </c>
      <c r="B3929" s="257">
        <v>0</v>
      </c>
      <c r="C3929" s="254"/>
      <c r="D3929" s="255" t="s">
        <v>603</v>
      </c>
      <c r="E3929" s="255">
        <v>0</v>
      </c>
      <c r="F3929" s="255"/>
      <c r="G3929" s="255"/>
    </row>
    <row r="3930" spans="1:7" x14ac:dyDescent="0.25">
      <c r="A3930" s="257" t="s">
        <v>39</v>
      </c>
      <c r="B3930" s="257">
        <v>0</v>
      </c>
      <c r="C3930" s="254"/>
      <c r="D3930" s="255" t="s">
        <v>604</v>
      </c>
      <c r="E3930" s="255">
        <v>0</v>
      </c>
      <c r="F3930" s="255"/>
      <c r="G3930" s="255"/>
    </row>
    <row r="3931" spans="1:7" x14ac:dyDescent="0.25">
      <c r="A3931" s="257" t="s">
        <v>1014</v>
      </c>
      <c r="B3931" s="257">
        <v>0</v>
      </c>
      <c r="C3931" s="254"/>
      <c r="D3931" s="255" t="s">
        <v>605</v>
      </c>
      <c r="E3931" s="255">
        <v>0</v>
      </c>
      <c r="F3931" s="255"/>
      <c r="G3931" s="255"/>
    </row>
    <row r="3932" spans="1:7" x14ac:dyDescent="0.25">
      <c r="A3932" s="257" t="s">
        <v>991</v>
      </c>
      <c r="B3932" s="257">
        <v>4.8542755499999997</v>
      </c>
      <c r="C3932" s="254"/>
      <c r="D3932" s="255" t="s">
        <v>194</v>
      </c>
      <c r="E3932" s="255">
        <v>0</v>
      </c>
      <c r="F3932" s="255"/>
      <c r="G3932" s="255"/>
    </row>
    <row r="3933" spans="1:7" x14ac:dyDescent="0.25">
      <c r="A3933" s="257" t="s">
        <v>1015</v>
      </c>
      <c r="B3933" s="257">
        <v>0</v>
      </c>
      <c r="C3933" s="254"/>
      <c r="D3933" s="255" t="s">
        <v>606</v>
      </c>
      <c r="E3933" s="255">
        <v>0</v>
      </c>
      <c r="F3933" s="255"/>
      <c r="G3933" s="255"/>
    </row>
    <row r="3934" spans="1:7" x14ac:dyDescent="0.25">
      <c r="A3934" s="257" t="s">
        <v>1016</v>
      </c>
      <c r="B3934" s="257">
        <v>0</v>
      </c>
      <c r="C3934" s="254"/>
      <c r="D3934" s="255" t="s">
        <v>1166</v>
      </c>
      <c r="E3934" s="255">
        <v>0</v>
      </c>
      <c r="F3934" s="255"/>
      <c r="G3934" s="255"/>
    </row>
    <row r="3935" spans="1:7" x14ac:dyDescent="0.25">
      <c r="A3935" s="257" t="s">
        <v>41</v>
      </c>
      <c r="B3935" s="257">
        <v>0</v>
      </c>
      <c r="C3935" s="254"/>
      <c r="D3935" s="255" t="s">
        <v>1098</v>
      </c>
      <c r="E3935" s="255">
        <v>0</v>
      </c>
      <c r="F3935" s="255"/>
      <c r="G3935" s="255"/>
    </row>
    <row r="3936" spans="1:7" x14ac:dyDescent="0.25">
      <c r="A3936" s="257" t="s">
        <v>40</v>
      </c>
      <c r="B3936" s="257">
        <v>0</v>
      </c>
      <c r="C3936" s="254"/>
      <c r="D3936" s="255" t="s">
        <v>1167</v>
      </c>
      <c r="E3936" s="255">
        <v>0</v>
      </c>
      <c r="F3936" s="255"/>
      <c r="G3936" s="255"/>
    </row>
    <row r="3937" spans="1:7" x14ac:dyDescent="0.25">
      <c r="A3937" s="257" t="s">
        <v>42</v>
      </c>
      <c r="B3937" s="257">
        <v>0</v>
      </c>
      <c r="C3937" s="254"/>
      <c r="D3937" s="255" t="s">
        <v>1168</v>
      </c>
      <c r="E3937" s="255">
        <v>0</v>
      </c>
      <c r="F3937" s="255"/>
      <c r="G3937" s="255"/>
    </row>
    <row r="3938" spans="1:7" x14ac:dyDescent="0.25">
      <c r="A3938" s="257" t="s">
        <v>43</v>
      </c>
      <c r="B3938" s="257">
        <v>0</v>
      </c>
      <c r="C3938" s="254"/>
      <c r="D3938" s="255" t="s">
        <v>205</v>
      </c>
      <c r="E3938" s="255">
        <v>0</v>
      </c>
      <c r="F3938" s="255"/>
      <c r="G3938" s="255"/>
    </row>
    <row r="3939" spans="1:7" x14ac:dyDescent="0.25">
      <c r="A3939" s="257" t="s">
        <v>1232</v>
      </c>
      <c r="B3939" s="257">
        <v>0.34210516499999999</v>
      </c>
      <c r="C3939" s="254"/>
      <c r="D3939" s="255" t="s">
        <v>206</v>
      </c>
      <c r="E3939" s="255">
        <v>0</v>
      </c>
      <c r="F3939" s="255"/>
      <c r="G3939" s="255"/>
    </row>
    <row r="3940" spans="1:7" x14ac:dyDescent="0.25">
      <c r="A3940" s="257" t="s">
        <v>849</v>
      </c>
      <c r="B3940" s="257"/>
      <c r="C3940" s="254"/>
      <c r="D3940" s="255" t="s">
        <v>207</v>
      </c>
      <c r="E3940" s="255">
        <v>0</v>
      </c>
      <c r="F3940" s="255"/>
      <c r="G3940" s="255"/>
    </row>
    <row r="3941" spans="1:7" x14ac:dyDescent="0.25">
      <c r="A3941" s="257" t="s">
        <v>928</v>
      </c>
      <c r="B3941" s="257" t="s">
        <v>929</v>
      </c>
      <c r="C3941" s="254"/>
      <c r="D3941" s="255" t="s">
        <v>198</v>
      </c>
      <c r="E3941" s="255">
        <v>0</v>
      </c>
      <c r="F3941" s="255"/>
      <c r="G3941" s="255"/>
    </row>
    <row r="3942" spans="1:7" x14ac:dyDescent="0.25">
      <c r="A3942" s="257" t="s">
        <v>930</v>
      </c>
      <c r="B3942" s="257" t="s">
        <v>931</v>
      </c>
      <c r="C3942" s="254"/>
      <c r="D3942" s="255" t="s">
        <v>607</v>
      </c>
      <c r="E3942" s="255">
        <v>0</v>
      </c>
      <c r="F3942" s="255"/>
      <c r="G3942" s="255"/>
    </row>
    <row r="3943" spans="1:7" x14ac:dyDescent="0.25">
      <c r="A3943" s="257" t="s">
        <v>478</v>
      </c>
      <c r="B3943" s="257">
        <v>-14.613125999999999</v>
      </c>
      <c r="C3943" s="254"/>
      <c r="D3943" s="255" t="s">
        <v>608</v>
      </c>
      <c r="E3943" s="255">
        <v>0</v>
      </c>
      <c r="F3943" s="255"/>
      <c r="G3943" s="255"/>
    </row>
    <row r="3944" spans="1:7" x14ac:dyDescent="0.25">
      <c r="A3944" s="257" t="s">
        <v>479</v>
      </c>
      <c r="B3944" s="257">
        <v>-0.77764551900000001</v>
      </c>
      <c r="C3944" s="254"/>
      <c r="D3944" s="255"/>
      <c r="E3944" s="255"/>
      <c r="F3944" s="255"/>
      <c r="G3944" s="255"/>
    </row>
    <row r="3945" spans="1:7" x14ac:dyDescent="0.25">
      <c r="A3945" s="257" t="s">
        <v>184</v>
      </c>
      <c r="B3945" s="257">
        <v>-29.682565499999999</v>
      </c>
      <c r="C3945" s="254"/>
      <c r="D3945" s="255" t="s">
        <v>2235</v>
      </c>
      <c r="E3945" s="255"/>
      <c r="F3945" s="255"/>
      <c r="G3945" s="255"/>
    </row>
    <row r="3946" spans="1:7" x14ac:dyDescent="0.25">
      <c r="A3946" s="257" t="s">
        <v>1142</v>
      </c>
      <c r="B3946" s="257">
        <v>13.560179700000001</v>
      </c>
      <c r="C3946" s="254"/>
      <c r="D3946" s="255" t="s">
        <v>928</v>
      </c>
      <c r="E3946" s="255" t="s">
        <v>929</v>
      </c>
      <c r="F3946" s="255"/>
      <c r="G3946" s="255"/>
    </row>
    <row r="3947" spans="1:7" x14ac:dyDescent="0.25">
      <c r="A3947" s="257" t="s">
        <v>1143</v>
      </c>
      <c r="B3947" s="257">
        <v>3.4106227900000001E-2</v>
      </c>
      <c r="C3947" s="254"/>
      <c r="D3947" s="255" t="s">
        <v>930</v>
      </c>
      <c r="E3947" s="255" t="s">
        <v>931</v>
      </c>
      <c r="F3947" s="255"/>
      <c r="G3947" s="255"/>
    </row>
    <row r="3948" spans="1:7" x14ac:dyDescent="0.25">
      <c r="A3948" s="257" t="s">
        <v>1144</v>
      </c>
      <c r="B3948" s="257">
        <v>2.2786315199999998</v>
      </c>
      <c r="C3948" s="254"/>
      <c r="D3948" s="255" t="s">
        <v>1106</v>
      </c>
      <c r="E3948" s="255">
        <v>0</v>
      </c>
      <c r="F3948" s="255"/>
      <c r="G3948" s="255"/>
    </row>
    <row r="3949" spans="1:7" x14ac:dyDescent="0.25">
      <c r="A3949" s="257" t="s">
        <v>1145</v>
      </c>
      <c r="B3949" s="257">
        <v>4.0390978500000002E-3</v>
      </c>
      <c r="C3949" s="254"/>
      <c r="D3949" s="255" t="s">
        <v>200</v>
      </c>
      <c r="E3949" s="255">
        <v>0</v>
      </c>
      <c r="F3949" s="255"/>
      <c r="G3949" s="255"/>
    </row>
    <row r="3950" spans="1:7" x14ac:dyDescent="0.25">
      <c r="A3950" s="257" t="s">
        <v>1146</v>
      </c>
      <c r="B3950" s="257">
        <v>0</v>
      </c>
      <c r="C3950" s="254"/>
      <c r="D3950" s="255" t="s">
        <v>609</v>
      </c>
      <c r="E3950" s="255">
        <v>0</v>
      </c>
      <c r="F3950" s="255"/>
      <c r="G3950" s="255"/>
    </row>
    <row r="3951" spans="1:7" x14ac:dyDescent="0.25">
      <c r="A3951" s="257" t="s">
        <v>1147</v>
      </c>
      <c r="B3951" s="257">
        <v>0</v>
      </c>
      <c r="C3951" s="254"/>
      <c r="D3951" s="255" t="s">
        <v>1108</v>
      </c>
      <c r="E3951" s="255">
        <v>0</v>
      </c>
      <c r="F3951" s="255"/>
      <c r="G3951" s="255"/>
    </row>
    <row r="3952" spans="1:7" x14ac:dyDescent="0.25">
      <c r="A3952" s="257" t="s">
        <v>2</v>
      </c>
      <c r="B3952" s="257">
        <v>16.377479999999998</v>
      </c>
      <c r="C3952" s="254"/>
      <c r="D3952" s="255" t="s">
        <v>201</v>
      </c>
      <c r="E3952" s="255">
        <v>0</v>
      </c>
      <c r="F3952" s="255"/>
      <c r="G3952" s="255"/>
    </row>
    <row r="3953" spans="1:7" x14ac:dyDescent="0.25">
      <c r="A3953" s="257" t="s">
        <v>3</v>
      </c>
      <c r="B3953" s="257">
        <v>6.8711999999999995E-2</v>
      </c>
      <c r="C3953" s="254"/>
      <c r="D3953" s="255" t="s">
        <v>610</v>
      </c>
      <c r="E3953" s="255">
        <v>0</v>
      </c>
      <c r="F3953" s="255"/>
      <c r="G3953" s="255"/>
    </row>
    <row r="3954" spans="1:7" x14ac:dyDescent="0.25">
      <c r="A3954" s="257" t="s">
        <v>4</v>
      </c>
      <c r="B3954" s="257">
        <v>3.6857385599999999</v>
      </c>
      <c r="C3954" s="254"/>
      <c r="D3954" s="255" t="s">
        <v>208</v>
      </c>
      <c r="E3954" s="255">
        <v>0</v>
      </c>
      <c r="F3954" s="255"/>
      <c r="G3954" s="255"/>
    </row>
    <row r="3955" spans="1:7" x14ac:dyDescent="0.25">
      <c r="A3955" s="257" t="s">
        <v>5</v>
      </c>
      <c r="B3955" s="257">
        <v>1.10712E-2</v>
      </c>
      <c r="C3955" s="254"/>
      <c r="D3955" s="255" t="s">
        <v>209</v>
      </c>
      <c r="E3955" s="255">
        <v>0</v>
      </c>
      <c r="F3955" s="255"/>
      <c r="G3955" s="255"/>
    </row>
    <row r="3956" spans="1:7" x14ac:dyDescent="0.25">
      <c r="A3956" s="257" t="s">
        <v>6</v>
      </c>
      <c r="B3956" s="257">
        <v>0</v>
      </c>
      <c r="C3956" s="254"/>
      <c r="D3956" s="255" t="s">
        <v>210</v>
      </c>
      <c r="E3956" s="255">
        <v>0</v>
      </c>
      <c r="F3956" s="255"/>
      <c r="G3956" s="255"/>
    </row>
    <row r="3957" spans="1:7" x14ac:dyDescent="0.25">
      <c r="A3957" s="257" t="s">
        <v>7</v>
      </c>
      <c r="B3957" s="257">
        <v>0</v>
      </c>
      <c r="C3957" s="254"/>
      <c r="D3957" s="255" t="s">
        <v>1169</v>
      </c>
      <c r="E3957" s="255">
        <v>0</v>
      </c>
      <c r="F3957" s="255"/>
      <c r="G3957" s="255"/>
    </row>
    <row r="3958" spans="1:7" x14ac:dyDescent="0.25">
      <c r="A3958" s="257" t="s">
        <v>1148</v>
      </c>
      <c r="B3958" s="257">
        <v>0</v>
      </c>
      <c r="C3958" s="254"/>
      <c r="D3958" s="255" t="s">
        <v>1109</v>
      </c>
      <c r="E3958" s="255">
        <v>0</v>
      </c>
      <c r="F3958" s="255"/>
      <c r="G3958" s="255"/>
    </row>
    <row r="3959" spans="1:7" x14ac:dyDescent="0.25">
      <c r="A3959" s="257" t="s">
        <v>1149</v>
      </c>
      <c r="B3959" s="257">
        <v>1.51360304E-2</v>
      </c>
      <c r="C3959" s="254"/>
      <c r="D3959" s="255" t="s">
        <v>1170</v>
      </c>
      <c r="E3959" s="255">
        <v>0</v>
      </c>
      <c r="F3959" s="255"/>
      <c r="G3959" s="255"/>
    </row>
    <row r="3960" spans="1:7" x14ac:dyDescent="0.25">
      <c r="A3960" s="257" t="s">
        <v>1150</v>
      </c>
      <c r="B3960" s="257">
        <v>0</v>
      </c>
      <c r="C3960" s="254"/>
      <c r="D3960" s="255" t="s">
        <v>1171</v>
      </c>
      <c r="E3960" s="255">
        <v>0</v>
      </c>
      <c r="F3960" s="255"/>
      <c r="G3960" s="255"/>
    </row>
    <row r="3961" spans="1:7" x14ac:dyDescent="0.25">
      <c r="A3961" s="257" t="s">
        <v>1151</v>
      </c>
      <c r="B3961" s="257">
        <v>1.8290912099999999E-3</v>
      </c>
      <c r="C3961" s="254"/>
      <c r="D3961" s="255" t="s">
        <v>1172</v>
      </c>
      <c r="E3961" s="255">
        <v>0</v>
      </c>
      <c r="F3961" s="255"/>
      <c r="G3961" s="255"/>
    </row>
    <row r="3962" spans="1:7" x14ac:dyDescent="0.25">
      <c r="A3962" s="257" t="s">
        <v>1152</v>
      </c>
      <c r="B3962" s="257">
        <v>0</v>
      </c>
      <c r="C3962" s="254"/>
      <c r="D3962" s="255" t="s">
        <v>1110</v>
      </c>
      <c r="E3962" s="255">
        <v>0</v>
      </c>
      <c r="F3962" s="255"/>
      <c r="G3962" s="255"/>
    </row>
    <row r="3963" spans="1:7" x14ac:dyDescent="0.25">
      <c r="A3963" s="257" t="s">
        <v>1153</v>
      </c>
      <c r="B3963" s="257">
        <v>0</v>
      </c>
      <c r="C3963" s="254"/>
      <c r="D3963" s="255" t="s">
        <v>1173</v>
      </c>
      <c r="E3963" s="255">
        <v>0</v>
      </c>
      <c r="F3963" s="255"/>
      <c r="G3963" s="255"/>
    </row>
    <row r="3964" spans="1:7" x14ac:dyDescent="0.25">
      <c r="A3964" s="257" t="s">
        <v>850</v>
      </c>
      <c r="B3964" s="257"/>
      <c r="C3964" s="254"/>
      <c r="D3964" s="255" t="s">
        <v>1174</v>
      </c>
      <c r="E3964" s="255">
        <v>0</v>
      </c>
      <c r="F3964" s="255"/>
      <c r="G3964" s="255"/>
    </row>
    <row r="3965" spans="1:7" x14ac:dyDescent="0.25">
      <c r="A3965" s="257" t="s">
        <v>928</v>
      </c>
      <c r="B3965" s="257" t="s">
        <v>929</v>
      </c>
      <c r="C3965" s="254"/>
      <c r="D3965" s="255" t="s">
        <v>2236</v>
      </c>
      <c r="E3965" s="255"/>
      <c r="F3965" s="255"/>
      <c r="G3965" s="255"/>
    </row>
    <row r="3966" spans="1:7" x14ac:dyDescent="0.25">
      <c r="A3966" s="257" t="s">
        <v>930</v>
      </c>
      <c r="B3966" s="257" t="s">
        <v>931</v>
      </c>
      <c r="C3966" s="254"/>
      <c r="D3966" s="255" t="s">
        <v>928</v>
      </c>
      <c r="E3966" s="255" t="s">
        <v>929</v>
      </c>
      <c r="F3966" s="255"/>
      <c r="G3966" s="255"/>
    </row>
    <row r="3967" spans="1:7" x14ac:dyDescent="0.25">
      <c r="A3967" s="257" t="s">
        <v>470</v>
      </c>
      <c r="B3967" s="257">
        <v>1.17176467</v>
      </c>
      <c r="C3967" s="254"/>
      <c r="D3967" s="255" t="s">
        <v>930</v>
      </c>
      <c r="E3967" s="255" t="s">
        <v>931</v>
      </c>
      <c r="F3967" s="255"/>
      <c r="G3967" s="255"/>
    </row>
    <row r="3968" spans="1:7" x14ac:dyDescent="0.25">
      <c r="A3968" s="257" t="s">
        <v>471</v>
      </c>
      <c r="B3968" s="257">
        <v>0</v>
      </c>
      <c r="C3968" s="254"/>
      <c r="D3968" s="255" t="s">
        <v>600</v>
      </c>
      <c r="E3968" s="255">
        <v>-6.0509691000000003E-3</v>
      </c>
      <c r="F3968" s="255"/>
      <c r="G3968" s="255"/>
    </row>
    <row r="3969" spans="1:7" x14ac:dyDescent="0.25">
      <c r="A3969" s="257" t="s">
        <v>486</v>
      </c>
      <c r="B3969" s="257">
        <v>0.49057626999999998</v>
      </c>
      <c r="C3969" s="254"/>
      <c r="D3969" s="255" t="s">
        <v>601</v>
      </c>
      <c r="E3969" s="255">
        <v>-9.5540976E-2</v>
      </c>
      <c r="F3969" s="255"/>
      <c r="G3969" s="255"/>
    </row>
    <row r="3970" spans="1:7" x14ac:dyDescent="0.25">
      <c r="A3970" s="257" t="s">
        <v>487</v>
      </c>
      <c r="B3970" s="257">
        <v>0</v>
      </c>
      <c r="C3970" s="254"/>
      <c r="D3970" s="255" t="s">
        <v>192</v>
      </c>
      <c r="E3970" s="255">
        <v>0</v>
      </c>
      <c r="F3970" s="255"/>
      <c r="G3970" s="255"/>
    </row>
    <row r="3971" spans="1:7" x14ac:dyDescent="0.25">
      <c r="A3971" s="257" t="s">
        <v>488</v>
      </c>
      <c r="B3971" s="257">
        <v>0</v>
      </c>
      <c r="C3971" s="254"/>
      <c r="D3971" s="255" t="s">
        <v>193</v>
      </c>
      <c r="E3971" s="255">
        <v>0</v>
      </c>
      <c r="F3971" s="255"/>
      <c r="G3971" s="255"/>
    </row>
    <row r="3972" spans="1:7" x14ac:dyDescent="0.25">
      <c r="A3972" s="257" t="s">
        <v>489</v>
      </c>
      <c r="B3972" s="257">
        <v>0</v>
      </c>
      <c r="C3972" s="254"/>
      <c r="D3972" s="255" t="s">
        <v>602</v>
      </c>
      <c r="E3972" s="255">
        <v>0</v>
      </c>
      <c r="F3972" s="255"/>
      <c r="G3972" s="255"/>
    </row>
    <row r="3973" spans="1:7" x14ac:dyDescent="0.25">
      <c r="A3973" s="257" t="s">
        <v>851</v>
      </c>
      <c r="B3973" s="257"/>
      <c r="C3973" s="254"/>
      <c r="D3973" s="255" t="s">
        <v>603</v>
      </c>
      <c r="E3973" s="255">
        <v>0</v>
      </c>
      <c r="F3973" s="255"/>
      <c r="G3973" s="255"/>
    </row>
    <row r="3974" spans="1:7" x14ac:dyDescent="0.25">
      <c r="A3974" s="257" t="s">
        <v>928</v>
      </c>
      <c r="B3974" s="257" t="s">
        <v>929</v>
      </c>
      <c r="C3974" s="254"/>
      <c r="D3974" s="255" t="s">
        <v>604</v>
      </c>
      <c r="E3974" s="255">
        <v>0</v>
      </c>
      <c r="F3974" s="255"/>
      <c r="G3974" s="255"/>
    </row>
    <row r="3975" spans="1:7" x14ac:dyDescent="0.25">
      <c r="A3975" s="257" t="s">
        <v>930</v>
      </c>
      <c r="B3975" s="257" t="s">
        <v>931</v>
      </c>
      <c r="C3975" s="254"/>
      <c r="D3975" s="255" t="s">
        <v>605</v>
      </c>
      <c r="E3975" s="255">
        <v>0</v>
      </c>
      <c r="F3975" s="255"/>
      <c r="G3975" s="255"/>
    </row>
    <row r="3976" spans="1:7" x14ac:dyDescent="0.25">
      <c r="A3976" s="257" t="s">
        <v>111</v>
      </c>
      <c r="B3976" s="257">
        <v>0</v>
      </c>
      <c r="C3976" s="254"/>
      <c r="D3976" s="255" t="s">
        <v>194</v>
      </c>
      <c r="E3976" s="255">
        <v>0</v>
      </c>
      <c r="F3976" s="255"/>
      <c r="G3976" s="255"/>
    </row>
    <row r="3977" spans="1:7" x14ac:dyDescent="0.25">
      <c r="A3977" s="257" t="s">
        <v>184</v>
      </c>
      <c r="B3977" s="257">
        <v>0</v>
      </c>
      <c r="C3977" s="254"/>
      <c r="D3977" s="255" t="s">
        <v>606</v>
      </c>
      <c r="E3977" s="255">
        <v>0</v>
      </c>
      <c r="F3977" s="255"/>
      <c r="G3977" s="255"/>
    </row>
    <row r="3978" spans="1:7" x14ac:dyDescent="0.25">
      <c r="A3978" s="257" t="s">
        <v>185</v>
      </c>
      <c r="B3978" s="257">
        <v>0</v>
      </c>
      <c r="C3978" s="254"/>
      <c r="D3978" s="255" t="s">
        <v>1166</v>
      </c>
      <c r="E3978" s="255">
        <v>0</v>
      </c>
      <c r="F3978" s="255"/>
      <c r="G3978" s="255"/>
    </row>
    <row r="3979" spans="1:7" x14ac:dyDescent="0.25">
      <c r="A3979" s="257" t="s">
        <v>186</v>
      </c>
      <c r="B3979" s="257">
        <v>0</v>
      </c>
      <c r="C3979" s="254"/>
      <c r="D3979" s="255" t="s">
        <v>1098</v>
      </c>
      <c r="E3979" s="255">
        <v>0</v>
      </c>
      <c r="F3979" s="255"/>
      <c r="G3979" s="255"/>
    </row>
    <row r="3980" spans="1:7" x14ac:dyDescent="0.25">
      <c r="A3980" s="257" t="s">
        <v>187</v>
      </c>
      <c r="B3980" s="257">
        <v>0</v>
      </c>
      <c r="C3980" s="254"/>
      <c r="D3980" s="255" t="s">
        <v>1167</v>
      </c>
      <c r="E3980" s="255">
        <v>0</v>
      </c>
      <c r="F3980" s="255"/>
      <c r="G3980" s="255"/>
    </row>
    <row r="3981" spans="1:7" x14ac:dyDescent="0.25">
      <c r="A3981" s="257" t="s">
        <v>1019</v>
      </c>
      <c r="B3981" s="257">
        <v>0</v>
      </c>
      <c r="C3981" s="254"/>
      <c r="D3981" s="255" t="s">
        <v>1168</v>
      </c>
      <c r="E3981" s="255">
        <v>0</v>
      </c>
      <c r="F3981" s="255"/>
      <c r="G3981" s="255"/>
    </row>
    <row r="3982" spans="1:7" x14ac:dyDescent="0.25">
      <c r="A3982" s="257" t="s">
        <v>1020</v>
      </c>
      <c r="B3982" s="257">
        <v>0</v>
      </c>
      <c r="C3982" s="254"/>
      <c r="D3982" s="255" t="s">
        <v>1181</v>
      </c>
      <c r="E3982" s="255">
        <v>-0.11679872500000001</v>
      </c>
      <c r="F3982" s="255"/>
      <c r="G3982" s="255"/>
    </row>
    <row r="3983" spans="1:7" x14ac:dyDescent="0.25">
      <c r="A3983" s="257" t="s">
        <v>177</v>
      </c>
      <c r="B3983" s="257">
        <v>0</v>
      </c>
      <c r="C3983" s="254"/>
      <c r="D3983" s="255" t="s">
        <v>211</v>
      </c>
      <c r="E3983" s="255">
        <v>0</v>
      </c>
      <c r="F3983" s="255"/>
      <c r="G3983" s="255"/>
    </row>
    <row r="3984" spans="1:7" x14ac:dyDescent="0.25">
      <c r="A3984" s="257" t="s">
        <v>852</v>
      </c>
      <c r="B3984" s="257"/>
      <c r="C3984" s="254"/>
      <c r="D3984" s="255" t="s">
        <v>212</v>
      </c>
      <c r="E3984" s="255">
        <v>0</v>
      </c>
      <c r="F3984" s="255"/>
      <c r="G3984" s="255"/>
    </row>
    <row r="3985" spans="1:7" x14ac:dyDescent="0.25">
      <c r="A3985" s="257" t="s">
        <v>928</v>
      </c>
      <c r="B3985" s="257" t="s">
        <v>929</v>
      </c>
      <c r="C3985" s="254"/>
      <c r="D3985" s="255" t="s">
        <v>213</v>
      </c>
      <c r="E3985" s="255">
        <v>0</v>
      </c>
      <c r="F3985" s="255"/>
      <c r="G3985" s="255"/>
    </row>
    <row r="3986" spans="1:7" x14ac:dyDescent="0.25">
      <c r="A3986" s="257" t="s">
        <v>930</v>
      </c>
      <c r="B3986" s="257" t="s">
        <v>931</v>
      </c>
      <c r="C3986" s="254"/>
      <c r="D3986" s="255" t="s">
        <v>198</v>
      </c>
      <c r="E3986" s="255">
        <v>0</v>
      </c>
      <c r="F3986" s="255"/>
      <c r="G3986" s="255"/>
    </row>
    <row r="3987" spans="1:7" x14ac:dyDescent="0.25">
      <c r="A3987" s="257" t="s">
        <v>1154</v>
      </c>
      <c r="B3987" s="257">
        <v>0</v>
      </c>
      <c r="C3987" s="254"/>
      <c r="D3987" s="255" t="s">
        <v>607</v>
      </c>
      <c r="E3987" s="255">
        <v>0</v>
      </c>
      <c r="F3987" s="255"/>
      <c r="G3987" s="255"/>
    </row>
    <row r="3988" spans="1:7" x14ac:dyDescent="0.25">
      <c r="A3988" s="257" t="s">
        <v>1155</v>
      </c>
      <c r="B3988" s="257">
        <v>-1.51360304E-2</v>
      </c>
      <c r="C3988" s="254"/>
      <c r="D3988" s="255" t="s">
        <v>608</v>
      </c>
      <c r="E3988" s="255">
        <v>0</v>
      </c>
      <c r="F3988" s="255"/>
      <c r="G3988" s="255"/>
    </row>
    <row r="3989" spans="1:7" x14ac:dyDescent="0.25">
      <c r="A3989" s="257" t="s">
        <v>1156</v>
      </c>
      <c r="B3989" s="257">
        <v>0</v>
      </c>
      <c r="C3989" s="254"/>
      <c r="D3989" s="255" t="s">
        <v>2237</v>
      </c>
      <c r="E3989" s="255"/>
      <c r="F3989" s="255"/>
      <c r="G3989" s="255"/>
    </row>
    <row r="3990" spans="1:7" x14ac:dyDescent="0.25">
      <c r="A3990" s="257" t="s">
        <v>1157</v>
      </c>
      <c r="B3990" s="257">
        <v>-1.8290912099999999E-3</v>
      </c>
      <c r="C3990" s="254"/>
      <c r="D3990" s="255" t="s">
        <v>928</v>
      </c>
      <c r="E3990" s="255" t="s">
        <v>929</v>
      </c>
      <c r="F3990" s="255"/>
      <c r="G3990" s="255"/>
    </row>
    <row r="3991" spans="1:7" x14ac:dyDescent="0.25">
      <c r="A3991" s="257" t="s">
        <v>1158</v>
      </c>
      <c r="B3991" s="257">
        <v>0</v>
      </c>
      <c r="C3991" s="254"/>
      <c r="D3991" s="255" t="s">
        <v>930</v>
      </c>
      <c r="E3991" s="255" t="s">
        <v>931</v>
      </c>
      <c r="F3991" s="255"/>
      <c r="G3991" s="255"/>
    </row>
    <row r="3992" spans="1:7" x14ac:dyDescent="0.25">
      <c r="A3992" s="257" t="s">
        <v>1159</v>
      </c>
      <c r="B3992" s="257">
        <v>0</v>
      </c>
      <c r="C3992" s="254"/>
      <c r="D3992" s="255" t="s">
        <v>1106</v>
      </c>
      <c r="E3992" s="255">
        <v>-1.51684258E-2</v>
      </c>
      <c r="F3992" s="255"/>
      <c r="G3992" s="255"/>
    </row>
    <row r="3993" spans="1:7" x14ac:dyDescent="0.25">
      <c r="A3993" s="257" t="s">
        <v>1160</v>
      </c>
      <c r="B3993" s="257">
        <v>0</v>
      </c>
      <c r="C3993" s="254"/>
      <c r="D3993" s="255" t="s">
        <v>200</v>
      </c>
      <c r="E3993" s="255">
        <v>-1.28617744E-2</v>
      </c>
      <c r="F3993" s="255"/>
      <c r="G3993" s="255"/>
    </row>
    <row r="3994" spans="1:7" x14ac:dyDescent="0.25">
      <c r="A3994" s="257" t="s">
        <v>1161</v>
      </c>
      <c r="B3994" s="257">
        <v>-3.17856639E-3</v>
      </c>
      <c r="C3994" s="254"/>
      <c r="D3994" s="255" t="s">
        <v>609</v>
      </c>
      <c r="E3994" s="255">
        <v>-2.0857199999999999E-2</v>
      </c>
      <c r="F3994" s="255"/>
      <c r="G3994" s="255"/>
    </row>
    <row r="3995" spans="1:7" x14ac:dyDescent="0.25">
      <c r="A3995" s="257" t="s">
        <v>490</v>
      </c>
      <c r="B3995" s="257">
        <v>0</v>
      </c>
      <c r="C3995" s="254"/>
      <c r="D3995" s="255" t="s">
        <v>1108</v>
      </c>
      <c r="E3995" s="255">
        <v>-1.95810499</v>
      </c>
      <c r="F3995" s="255"/>
      <c r="G3995" s="255"/>
    </row>
    <row r="3996" spans="1:7" x14ac:dyDescent="0.25">
      <c r="A3996" s="257" t="s">
        <v>491</v>
      </c>
      <c r="B3996" s="257">
        <v>-0.47410471399999998</v>
      </c>
      <c r="C3996" s="254"/>
      <c r="D3996" s="255" t="s">
        <v>201</v>
      </c>
      <c r="E3996" s="255">
        <v>-0.22167226300000001</v>
      </c>
      <c r="F3996" s="255"/>
      <c r="G3996" s="255"/>
    </row>
    <row r="3997" spans="1:7" x14ac:dyDescent="0.25">
      <c r="A3997" s="257" t="s">
        <v>492</v>
      </c>
      <c r="B3997" s="257">
        <v>0</v>
      </c>
      <c r="C3997" s="254"/>
      <c r="D3997" s="255" t="s">
        <v>610</v>
      </c>
      <c r="E3997" s="255">
        <v>-0.47045999999999999</v>
      </c>
      <c r="F3997" s="255"/>
      <c r="G3997" s="255"/>
    </row>
    <row r="3998" spans="1:7" x14ac:dyDescent="0.25">
      <c r="A3998" s="257" t="s">
        <v>493</v>
      </c>
      <c r="B3998" s="257">
        <v>-5.4407830599999998E-2</v>
      </c>
      <c r="C3998" s="254"/>
      <c r="D3998" s="255" t="s">
        <v>214</v>
      </c>
      <c r="E3998" s="255">
        <v>0</v>
      </c>
      <c r="F3998" s="255"/>
      <c r="G3998" s="255"/>
    </row>
    <row r="3999" spans="1:7" x14ac:dyDescent="0.25">
      <c r="A3999" s="257" t="s">
        <v>494</v>
      </c>
      <c r="B3999" s="257">
        <v>0</v>
      </c>
      <c r="C3999" s="254"/>
      <c r="D3999" s="255" t="s">
        <v>215</v>
      </c>
      <c r="E3999" s="255">
        <v>0</v>
      </c>
      <c r="F3999" s="255"/>
      <c r="G3999" s="255"/>
    </row>
    <row r="4000" spans="1:7" x14ac:dyDescent="0.25">
      <c r="A4000" s="257" t="s">
        <v>495</v>
      </c>
      <c r="B4000" s="257">
        <v>0</v>
      </c>
      <c r="C4000" s="254"/>
      <c r="D4000" s="255" t="s">
        <v>216</v>
      </c>
      <c r="E4000" s="255">
        <v>0</v>
      </c>
      <c r="F4000" s="255"/>
      <c r="G4000" s="255"/>
    </row>
    <row r="4001" spans="1:7" x14ac:dyDescent="0.25">
      <c r="A4001" s="257" t="s">
        <v>496</v>
      </c>
      <c r="B4001" s="257">
        <v>0</v>
      </c>
      <c r="C4001" s="254"/>
      <c r="D4001" s="255" t="s">
        <v>1169</v>
      </c>
      <c r="E4001" s="255">
        <v>0</v>
      </c>
      <c r="F4001" s="255"/>
      <c r="G4001" s="255"/>
    </row>
    <row r="4002" spans="1:7" x14ac:dyDescent="0.25">
      <c r="A4002" s="257" t="s">
        <v>497</v>
      </c>
      <c r="B4002" s="257">
        <v>-9.9561990000000003E-2</v>
      </c>
      <c r="C4002" s="254"/>
      <c r="D4002" s="255" t="s">
        <v>1109</v>
      </c>
      <c r="E4002" s="255">
        <v>-0.181965349</v>
      </c>
      <c r="F4002" s="255"/>
      <c r="G4002" s="255"/>
    </row>
    <row r="4003" spans="1:7" x14ac:dyDescent="0.25">
      <c r="A4003" s="257" t="s">
        <v>498</v>
      </c>
      <c r="B4003" s="257">
        <v>0</v>
      </c>
      <c r="C4003" s="254"/>
      <c r="D4003" s="255" t="s">
        <v>1170</v>
      </c>
      <c r="E4003" s="255">
        <v>0</v>
      </c>
      <c r="F4003" s="255"/>
      <c r="G4003" s="255"/>
    </row>
    <row r="4004" spans="1:7" x14ac:dyDescent="0.25">
      <c r="A4004" s="257" t="s">
        <v>499</v>
      </c>
      <c r="B4004" s="257">
        <v>0</v>
      </c>
      <c r="C4004" s="254"/>
      <c r="D4004" s="255" t="s">
        <v>1171</v>
      </c>
      <c r="E4004" s="255">
        <v>0</v>
      </c>
      <c r="F4004" s="255"/>
      <c r="G4004" s="255"/>
    </row>
    <row r="4005" spans="1:7" x14ac:dyDescent="0.25">
      <c r="A4005" s="257" t="s">
        <v>500</v>
      </c>
      <c r="B4005" s="257">
        <v>0</v>
      </c>
      <c r="C4005" s="254"/>
      <c r="D4005" s="255" t="s">
        <v>1172</v>
      </c>
      <c r="E4005" s="255">
        <v>0</v>
      </c>
      <c r="F4005" s="255"/>
      <c r="G4005" s="255"/>
    </row>
    <row r="4006" spans="1:7" x14ac:dyDescent="0.25">
      <c r="A4006" s="257" t="s">
        <v>501</v>
      </c>
      <c r="B4006" s="257">
        <v>0</v>
      </c>
      <c r="C4006" s="254"/>
      <c r="D4006" s="255" t="s">
        <v>1110</v>
      </c>
      <c r="E4006" s="255">
        <v>-0.22919234899999999</v>
      </c>
      <c r="F4006" s="255"/>
      <c r="G4006" s="255"/>
    </row>
    <row r="4007" spans="1:7" x14ac:dyDescent="0.25">
      <c r="A4007" s="257" t="s">
        <v>502</v>
      </c>
      <c r="B4007" s="257">
        <v>0</v>
      </c>
      <c r="C4007" s="254"/>
      <c r="D4007" s="255" t="s">
        <v>1173</v>
      </c>
      <c r="E4007" s="255">
        <v>0</v>
      </c>
      <c r="F4007" s="255"/>
      <c r="G4007" s="255"/>
    </row>
    <row r="4008" spans="1:7" x14ac:dyDescent="0.25">
      <c r="A4008" s="257" t="s">
        <v>503</v>
      </c>
      <c r="B4008" s="257">
        <v>0</v>
      </c>
      <c r="C4008" s="254"/>
      <c r="D4008" s="255" t="s">
        <v>1174</v>
      </c>
      <c r="E4008" s="255">
        <v>0</v>
      </c>
      <c r="F4008" s="255"/>
      <c r="G4008" s="255"/>
    </row>
    <row r="4009" spans="1:7" x14ac:dyDescent="0.25">
      <c r="A4009" s="257" t="s">
        <v>94</v>
      </c>
      <c r="B4009" s="257">
        <v>0</v>
      </c>
      <c r="C4009" s="254"/>
      <c r="D4009" s="255" t="s">
        <v>1182</v>
      </c>
      <c r="E4009" s="255">
        <v>-0.69084449599999997</v>
      </c>
      <c r="F4009" s="255"/>
      <c r="G4009" s="255"/>
    </row>
    <row r="4010" spans="1:7" x14ac:dyDescent="0.25">
      <c r="A4010" s="257" t="s">
        <v>95</v>
      </c>
      <c r="B4010" s="257">
        <v>0</v>
      </c>
      <c r="C4010" s="254"/>
      <c r="D4010" s="255" t="s">
        <v>1183</v>
      </c>
      <c r="E4010" s="255">
        <v>0</v>
      </c>
      <c r="F4010" s="255"/>
      <c r="G4010" s="255"/>
    </row>
    <row r="4011" spans="1:7" x14ac:dyDescent="0.25">
      <c r="A4011" s="257" t="s">
        <v>504</v>
      </c>
      <c r="B4011" s="257">
        <v>0</v>
      </c>
      <c r="C4011" s="254"/>
      <c r="D4011" s="255" t="s">
        <v>2238</v>
      </c>
      <c r="E4011" s="255"/>
      <c r="F4011" s="255"/>
      <c r="G4011" s="255"/>
    </row>
    <row r="4012" spans="1:7" x14ac:dyDescent="0.25">
      <c r="A4012" s="257" t="s">
        <v>505</v>
      </c>
      <c r="B4012" s="257">
        <v>0</v>
      </c>
      <c r="C4012" s="254"/>
      <c r="D4012" s="255" t="s">
        <v>928</v>
      </c>
      <c r="E4012" s="255" t="s">
        <v>929</v>
      </c>
      <c r="F4012" s="255"/>
      <c r="G4012" s="255"/>
    </row>
    <row r="4013" spans="1:7" x14ac:dyDescent="0.25">
      <c r="A4013" s="257" t="s">
        <v>506</v>
      </c>
      <c r="B4013" s="257">
        <v>-0.110395228</v>
      </c>
      <c r="C4013" s="254"/>
      <c r="D4013" s="255" t="s">
        <v>930</v>
      </c>
      <c r="E4013" s="255" t="s">
        <v>931</v>
      </c>
      <c r="F4013" s="255"/>
      <c r="G4013" s="255"/>
    </row>
    <row r="4014" spans="1:7" x14ac:dyDescent="0.25">
      <c r="A4014" s="257" t="s">
        <v>507</v>
      </c>
      <c r="B4014" s="257">
        <v>0</v>
      </c>
      <c r="C4014" s="254"/>
      <c r="D4014" s="255" t="s">
        <v>600</v>
      </c>
      <c r="E4014" s="255">
        <v>-1.9146372599999999E-2</v>
      </c>
      <c r="F4014" s="255"/>
      <c r="G4014" s="255"/>
    </row>
    <row r="4015" spans="1:7" x14ac:dyDescent="0.25">
      <c r="A4015" s="257" t="s">
        <v>508</v>
      </c>
      <c r="B4015" s="257">
        <v>0</v>
      </c>
      <c r="C4015" s="254"/>
      <c r="D4015" s="255" t="s">
        <v>601</v>
      </c>
      <c r="E4015" s="255">
        <v>-0.72785051700000003</v>
      </c>
      <c r="F4015" s="255"/>
      <c r="G4015" s="255"/>
    </row>
    <row r="4016" spans="1:7" x14ac:dyDescent="0.25">
      <c r="A4016" s="257" t="s">
        <v>509</v>
      </c>
      <c r="B4016" s="257">
        <v>0</v>
      </c>
      <c r="C4016" s="254"/>
      <c r="D4016" s="255" t="s">
        <v>192</v>
      </c>
      <c r="E4016" s="255">
        <v>0</v>
      </c>
      <c r="F4016" s="255"/>
      <c r="G4016" s="255"/>
    </row>
    <row r="4017" spans="1:7" x14ac:dyDescent="0.25">
      <c r="A4017" s="257" t="s">
        <v>96</v>
      </c>
      <c r="B4017" s="257">
        <v>0</v>
      </c>
      <c r="C4017" s="254"/>
      <c r="D4017" s="255" t="s">
        <v>193</v>
      </c>
      <c r="E4017" s="255">
        <v>0</v>
      </c>
      <c r="F4017" s="255"/>
      <c r="G4017" s="255"/>
    </row>
    <row r="4018" spans="1:7" x14ac:dyDescent="0.25">
      <c r="A4018" s="257" t="s">
        <v>97</v>
      </c>
      <c r="B4018" s="257">
        <v>0</v>
      </c>
      <c r="C4018" s="254"/>
      <c r="D4018" s="255" t="s">
        <v>602</v>
      </c>
      <c r="E4018" s="255">
        <v>0</v>
      </c>
      <c r="F4018" s="255"/>
      <c r="G4018" s="255"/>
    </row>
    <row r="4019" spans="1:7" x14ac:dyDescent="0.25">
      <c r="A4019" s="257" t="s">
        <v>510</v>
      </c>
      <c r="B4019" s="257">
        <v>-1.17176467</v>
      </c>
      <c r="C4019" s="254"/>
      <c r="D4019" s="255" t="s">
        <v>603</v>
      </c>
      <c r="E4019" s="255">
        <v>0</v>
      </c>
      <c r="F4019" s="255"/>
      <c r="G4019" s="255"/>
    </row>
    <row r="4020" spans="1:7" x14ac:dyDescent="0.25">
      <c r="A4020" s="257" t="s">
        <v>511</v>
      </c>
      <c r="B4020" s="257">
        <v>0</v>
      </c>
      <c r="C4020" s="254"/>
      <c r="D4020" s="255" t="s">
        <v>604</v>
      </c>
      <c r="E4020" s="255">
        <v>0</v>
      </c>
      <c r="F4020" s="255"/>
      <c r="G4020" s="255"/>
    </row>
    <row r="4021" spans="1:7" x14ac:dyDescent="0.25">
      <c r="A4021" s="257" t="s">
        <v>512</v>
      </c>
      <c r="B4021" s="257">
        <v>-0.49057626999999998</v>
      </c>
      <c r="C4021" s="254"/>
      <c r="D4021" s="255" t="s">
        <v>605</v>
      </c>
      <c r="E4021" s="255">
        <v>0</v>
      </c>
      <c r="F4021" s="255"/>
      <c r="G4021" s="255"/>
    </row>
    <row r="4022" spans="1:7" x14ac:dyDescent="0.25">
      <c r="A4022" s="257" t="s">
        <v>513</v>
      </c>
      <c r="B4022" s="257">
        <v>0</v>
      </c>
      <c r="C4022" s="254"/>
      <c r="D4022" s="255" t="s">
        <v>194</v>
      </c>
      <c r="E4022" s="255">
        <v>0</v>
      </c>
      <c r="F4022" s="255"/>
      <c r="G4022" s="255"/>
    </row>
    <row r="4023" spans="1:7" x14ac:dyDescent="0.25">
      <c r="A4023" s="257" t="s">
        <v>514</v>
      </c>
      <c r="B4023" s="257">
        <v>0</v>
      </c>
      <c r="C4023" s="254"/>
      <c r="D4023" s="255" t="s">
        <v>217</v>
      </c>
      <c r="E4023" s="255">
        <v>0</v>
      </c>
      <c r="F4023" s="255"/>
      <c r="G4023" s="255"/>
    </row>
    <row r="4024" spans="1:7" x14ac:dyDescent="0.25">
      <c r="A4024" s="257" t="s">
        <v>515</v>
      </c>
      <c r="B4024" s="257">
        <v>0</v>
      </c>
      <c r="C4024" s="254"/>
      <c r="D4024" s="255" t="s">
        <v>606</v>
      </c>
      <c r="E4024" s="255">
        <v>0</v>
      </c>
      <c r="F4024" s="255"/>
      <c r="G4024" s="255"/>
    </row>
    <row r="4025" spans="1:7" x14ac:dyDescent="0.25">
      <c r="A4025" s="257" t="s">
        <v>62</v>
      </c>
      <c r="B4025" s="257">
        <v>-0.15818823000000001</v>
      </c>
      <c r="C4025" s="254"/>
      <c r="D4025" s="255" t="s">
        <v>1166</v>
      </c>
      <c r="E4025" s="255">
        <v>0</v>
      </c>
      <c r="F4025" s="255"/>
      <c r="G4025" s="255"/>
    </row>
    <row r="4026" spans="1:7" x14ac:dyDescent="0.25">
      <c r="A4026" s="257" t="s">
        <v>63</v>
      </c>
      <c r="B4026" s="257">
        <v>0</v>
      </c>
      <c r="C4026" s="254"/>
      <c r="D4026" s="255" t="s">
        <v>1098</v>
      </c>
      <c r="E4026" s="255">
        <v>0</v>
      </c>
      <c r="F4026" s="255"/>
      <c r="G4026" s="255"/>
    </row>
    <row r="4027" spans="1:7" x14ac:dyDescent="0.25">
      <c r="A4027" s="257" t="s">
        <v>64</v>
      </c>
      <c r="B4027" s="257">
        <v>0</v>
      </c>
      <c r="C4027" s="254"/>
      <c r="D4027" s="255" t="s">
        <v>1167</v>
      </c>
      <c r="E4027" s="255">
        <v>0</v>
      </c>
      <c r="F4027" s="255"/>
      <c r="G4027" s="255"/>
    </row>
    <row r="4028" spans="1:7" x14ac:dyDescent="0.25">
      <c r="A4028" s="257" t="s">
        <v>65</v>
      </c>
      <c r="B4028" s="257">
        <v>0</v>
      </c>
      <c r="C4028" s="254"/>
      <c r="D4028" s="255" t="s">
        <v>1168</v>
      </c>
      <c r="E4028" s="255">
        <v>0</v>
      </c>
      <c r="F4028" s="255"/>
      <c r="G4028" s="255"/>
    </row>
    <row r="4029" spans="1:7" x14ac:dyDescent="0.25">
      <c r="A4029" s="257" t="s">
        <v>66</v>
      </c>
      <c r="B4029" s="257">
        <v>0</v>
      </c>
      <c r="C4029" s="254"/>
      <c r="D4029" s="255" t="s">
        <v>1181</v>
      </c>
      <c r="E4029" s="255">
        <v>-5.77397224</v>
      </c>
      <c r="F4029" s="255"/>
      <c r="G4029" s="255"/>
    </row>
    <row r="4030" spans="1:7" x14ac:dyDescent="0.25">
      <c r="A4030" s="257" t="s">
        <v>67</v>
      </c>
      <c r="B4030" s="257">
        <v>0</v>
      </c>
      <c r="C4030" s="254"/>
      <c r="D4030" s="255" t="s">
        <v>218</v>
      </c>
      <c r="E4030" s="255">
        <v>0</v>
      </c>
      <c r="F4030" s="255"/>
      <c r="G4030" s="255"/>
    </row>
    <row r="4031" spans="1:7" x14ac:dyDescent="0.25">
      <c r="A4031" s="257" t="s">
        <v>68</v>
      </c>
      <c r="B4031" s="257">
        <v>0</v>
      </c>
      <c r="C4031" s="254"/>
      <c r="D4031" s="255" t="s">
        <v>219</v>
      </c>
      <c r="E4031" s="255">
        <v>0</v>
      </c>
      <c r="F4031" s="255"/>
      <c r="G4031" s="255"/>
    </row>
    <row r="4032" spans="1:7" x14ac:dyDescent="0.25">
      <c r="A4032" s="257" t="s">
        <v>69</v>
      </c>
      <c r="B4032" s="257">
        <v>0</v>
      </c>
      <c r="C4032" s="254"/>
      <c r="D4032" s="255" t="s">
        <v>220</v>
      </c>
      <c r="E4032" s="255">
        <v>0</v>
      </c>
      <c r="F4032" s="255"/>
      <c r="G4032" s="255"/>
    </row>
    <row r="4033" spans="1:8" x14ac:dyDescent="0.25">
      <c r="A4033" s="257" t="s">
        <v>70</v>
      </c>
      <c r="B4033" s="257">
        <v>0</v>
      </c>
      <c r="C4033" s="254"/>
      <c r="D4033" s="255" t="s">
        <v>198</v>
      </c>
      <c r="E4033" s="255">
        <v>0</v>
      </c>
      <c r="F4033" s="255"/>
      <c r="G4033" s="255"/>
      <c r="H4033" s="254"/>
    </row>
    <row r="4034" spans="1:8" x14ac:dyDescent="0.25">
      <c r="A4034" s="257" t="s">
        <v>71</v>
      </c>
      <c r="B4034" s="257">
        <v>0</v>
      </c>
      <c r="C4034" s="254"/>
      <c r="D4034" s="255" t="s">
        <v>607</v>
      </c>
      <c r="E4034" s="255">
        <v>0</v>
      </c>
      <c r="F4034" s="255"/>
      <c r="G4034" s="255"/>
      <c r="H4034" s="254"/>
    </row>
    <row r="4035" spans="1:8" x14ac:dyDescent="0.25">
      <c r="A4035" s="257" t="s">
        <v>72</v>
      </c>
      <c r="B4035" s="257">
        <v>0</v>
      </c>
      <c r="C4035" s="254"/>
      <c r="D4035" s="255" t="s">
        <v>608</v>
      </c>
      <c r="E4035" s="255">
        <v>0</v>
      </c>
      <c r="F4035" s="255"/>
      <c r="G4035" s="255"/>
      <c r="H4035" s="254"/>
    </row>
    <row r="4036" spans="1:8" x14ac:dyDescent="0.25">
      <c r="A4036" s="257" t="s">
        <v>73</v>
      </c>
      <c r="B4036" s="257">
        <v>0</v>
      </c>
      <c r="C4036" s="254"/>
      <c r="D4036" s="255"/>
      <c r="E4036" s="255"/>
      <c r="F4036" s="255"/>
      <c r="G4036" s="255"/>
      <c r="H4036" s="254"/>
    </row>
    <row r="4037" spans="1:8" x14ac:dyDescent="0.25">
      <c r="A4037" s="257" t="s">
        <v>74</v>
      </c>
      <c r="B4037" s="257">
        <v>0</v>
      </c>
      <c r="C4037" s="254"/>
      <c r="D4037" s="255"/>
      <c r="E4037" s="255"/>
      <c r="F4037" s="255"/>
      <c r="G4037" s="255"/>
      <c r="H4037" s="254"/>
    </row>
    <row r="4038" spans="1:8" x14ac:dyDescent="0.25">
      <c r="A4038" s="257" t="s">
        <v>75</v>
      </c>
      <c r="B4038" s="257">
        <v>0</v>
      </c>
      <c r="C4038" s="254"/>
      <c r="D4038" s="255"/>
      <c r="E4038" s="255"/>
      <c r="F4038" s="255"/>
      <c r="G4038" s="255"/>
      <c r="H4038" s="254"/>
    </row>
    <row r="4039" spans="1:8" x14ac:dyDescent="0.25">
      <c r="A4039" s="257" t="s">
        <v>1233</v>
      </c>
      <c r="B4039" s="257">
        <v>0</v>
      </c>
      <c r="C4039" s="254"/>
      <c r="D4039" s="255"/>
      <c r="E4039" s="255"/>
      <c r="F4039" s="255"/>
      <c r="G4039" s="255"/>
      <c r="H4039" s="254"/>
    </row>
    <row r="4040" spans="1:8" x14ac:dyDescent="0.25">
      <c r="A4040" s="257" t="s">
        <v>1162</v>
      </c>
      <c r="B4040" s="257">
        <v>-1.02774218E-2</v>
      </c>
      <c r="C4040" s="254"/>
      <c r="D4040" s="255"/>
      <c r="E4040" s="255"/>
      <c r="F4040" s="255"/>
      <c r="G4040" s="255"/>
      <c r="H4040" s="256"/>
    </row>
    <row r="4041" spans="1:8" x14ac:dyDescent="0.25">
      <c r="A4041" s="257" t="s">
        <v>1234</v>
      </c>
      <c r="B4041" s="257">
        <v>0</v>
      </c>
      <c r="C4041" s="254"/>
      <c r="D4041" s="255"/>
      <c r="E4041" s="255"/>
      <c r="F4041" s="255"/>
      <c r="G4041" s="255"/>
      <c r="H4041" s="254"/>
    </row>
    <row r="4042" spans="1:8" x14ac:dyDescent="0.25">
      <c r="A4042" s="257" t="s">
        <v>1235</v>
      </c>
      <c r="B4042" s="257">
        <v>0</v>
      </c>
      <c r="C4042" s="254"/>
      <c r="D4042" s="255"/>
      <c r="E4042" s="255"/>
      <c r="F4042" s="255"/>
      <c r="G4042" s="255"/>
      <c r="H4042" s="254"/>
    </row>
    <row r="4043" spans="1:8" x14ac:dyDescent="0.25">
      <c r="A4043" s="257" t="s">
        <v>1236</v>
      </c>
      <c r="B4043" s="257">
        <v>0</v>
      </c>
      <c r="C4043" s="254"/>
      <c r="D4043" s="255"/>
      <c r="E4043" s="255"/>
      <c r="F4043" s="255"/>
      <c r="G4043" s="255"/>
      <c r="H4043" s="254"/>
    </row>
    <row r="4044" spans="1:8" x14ac:dyDescent="0.25">
      <c r="A4044" s="257" t="s">
        <v>1163</v>
      </c>
      <c r="B4044" s="257">
        <v>-3.6547901900000002E-4</v>
      </c>
      <c r="C4044" s="254"/>
      <c r="D4044" s="255"/>
      <c r="E4044" s="255"/>
      <c r="F4044" s="255"/>
      <c r="G4044" s="255"/>
      <c r="H4044" s="254"/>
    </row>
    <row r="4045" spans="1:8" x14ac:dyDescent="0.25">
      <c r="A4045" s="257" t="s">
        <v>1237</v>
      </c>
      <c r="B4045" s="257">
        <v>0</v>
      </c>
      <c r="C4045" s="254"/>
      <c r="D4045" s="255" t="s">
        <v>2239</v>
      </c>
      <c r="E4045" s="255"/>
      <c r="F4045" s="255"/>
      <c r="G4045" s="255"/>
      <c r="H4045" s="254"/>
    </row>
    <row r="4046" spans="1:8" x14ac:dyDescent="0.25">
      <c r="A4046" s="257" t="s">
        <v>1238</v>
      </c>
      <c r="B4046" s="257">
        <v>0</v>
      </c>
      <c r="C4046" s="254"/>
      <c r="D4046" s="255" t="s">
        <v>928</v>
      </c>
      <c r="E4046" s="255" t="s">
        <v>929</v>
      </c>
      <c r="F4046" s="255"/>
      <c r="G4046" s="255"/>
      <c r="H4046" s="254"/>
    </row>
    <row r="4047" spans="1:8" x14ac:dyDescent="0.25">
      <c r="A4047" s="257" t="s">
        <v>156</v>
      </c>
      <c r="B4047" s="257">
        <v>0</v>
      </c>
      <c r="C4047" s="254"/>
      <c r="D4047" s="255" t="s">
        <v>930</v>
      </c>
      <c r="E4047" s="255" t="s">
        <v>931</v>
      </c>
      <c r="F4047" s="255"/>
      <c r="G4047" s="255"/>
      <c r="H4047" s="254"/>
    </row>
    <row r="4048" spans="1:8" x14ac:dyDescent="0.25">
      <c r="A4048" s="257" t="s">
        <v>144</v>
      </c>
      <c r="B4048" s="257">
        <v>-4.8940103700000001E-2</v>
      </c>
      <c r="C4048" s="254"/>
      <c r="D4048" s="255" t="s">
        <v>1106</v>
      </c>
      <c r="E4048" s="255">
        <v>-5.50983627E-2</v>
      </c>
      <c r="F4048" s="255"/>
      <c r="G4048" s="255"/>
      <c r="H4048" s="254"/>
    </row>
    <row r="4049" spans="1:7" x14ac:dyDescent="0.25">
      <c r="A4049" s="257" t="s">
        <v>157</v>
      </c>
      <c r="B4049" s="257">
        <v>0</v>
      </c>
      <c r="C4049" s="254"/>
      <c r="D4049" s="255" t="s">
        <v>200</v>
      </c>
      <c r="E4049" s="255">
        <v>-4.68559037E-2</v>
      </c>
      <c r="F4049" s="255"/>
      <c r="G4049" s="255"/>
    </row>
    <row r="4050" spans="1:7" x14ac:dyDescent="0.25">
      <c r="A4050" s="257" t="s">
        <v>158</v>
      </c>
      <c r="B4050" s="257">
        <v>0</v>
      </c>
      <c r="C4050" s="254"/>
      <c r="D4050" s="255" t="s">
        <v>1137</v>
      </c>
      <c r="E4050" s="255">
        <v>-2.14103959E-2</v>
      </c>
      <c r="F4050" s="255"/>
      <c r="G4050" s="255"/>
    </row>
    <row r="4051" spans="1:7" x14ac:dyDescent="0.25">
      <c r="A4051" s="257" t="s">
        <v>159</v>
      </c>
      <c r="B4051" s="257">
        <v>0</v>
      </c>
      <c r="C4051" s="254"/>
      <c r="D4051" s="255" t="s">
        <v>609</v>
      </c>
      <c r="E4051" s="255">
        <v>-5.6616E-2</v>
      </c>
      <c r="F4051" s="255"/>
      <c r="G4051" s="255"/>
    </row>
    <row r="4052" spans="1:7" x14ac:dyDescent="0.25">
      <c r="A4052" s="257" t="s">
        <v>145</v>
      </c>
      <c r="B4052" s="257">
        <v>-1.74037628E-3</v>
      </c>
      <c r="C4052" s="254"/>
      <c r="D4052" s="255" t="s">
        <v>1138</v>
      </c>
      <c r="E4052" s="255">
        <v>-1.188936E-2</v>
      </c>
      <c r="F4052" s="255"/>
      <c r="G4052" s="255"/>
    </row>
    <row r="4053" spans="1:7" x14ac:dyDescent="0.25">
      <c r="A4053" s="257" t="s">
        <v>160</v>
      </c>
      <c r="B4053" s="257">
        <v>0</v>
      </c>
      <c r="C4053" s="254"/>
      <c r="D4053" s="255" t="s">
        <v>1108</v>
      </c>
      <c r="E4053" s="255">
        <v>-6.3034319500000002</v>
      </c>
      <c r="F4053" s="255"/>
      <c r="G4053" s="255"/>
    </row>
    <row r="4054" spans="1:7" x14ac:dyDescent="0.25">
      <c r="A4054" s="257" t="s">
        <v>161</v>
      </c>
      <c r="B4054" s="257">
        <v>0</v>
      </c>
      <c r="C4054" s="254"/>
      <c r="D4054" s="255" t="s">
        <v>201</v>
      </c>
      <c r="E4054" s="255">
        <v>-0.74498840499999996</v>
      </c>
      <c r="F4054" s="255"/>
      <c r="G4054" s="255"/>
    </row>
    <row r="4055" spans="1:7" x14ac:dyDescent="0.25">
      <c r="A4055" s="257" t="s">
        <v>162</v>
      </c>
      <c r="B4055" s="257">
        <v>0</v>
      </c>
      <c r="C4055" s="254"/>
      <c r="D4055" s="255" t="s">
        <v>221</v>
      </c>
      <c r="E4055" s="255">
        <v>-1.4801682700000001</v>
      </c>
      <c r="F4055" s="255"/>
      <c r="G4055" s="255"/>
    </row>
    <row r="4056" spans="1:7" x14ac:dyDescent="0.25">
      <c r="A4056" s="257" t="s">
        <v>146</v>
      </c>
      <c r="B4056" s="257">
        <v>-0.72927595000000001</v>
      </c>
      <c r="C4056" s="254"/>
      <c r="D4056" s="255" t="s">
        <v>610</v>
      </c>
      <c r="E4056" s="255">
        <v>-4.4042399999999997</v>
      </c>
      <c r="F4056" s="255"/>
      <c r="G4056" s="255"/>
    </row>
    <row r="4057" spans="1:7" x14ac:dyDescent="0.25">
      <c r="A4057" s="257" t="s">
        <v>163</v>
      </c>
      <c r="B4057" s="257">
        <v>0</v>
      </c>
      <c r="C4057" s="254"/>
      <c r="D4057" s="255" t="s">
        <v>1139</v>
      </c>
      <c r="E4057" s="255">
        <v>-0.9248904</v>
      </c>
      <c r="F4057" s="255"/>
      <c r="G4057" s="255"/>
    </row>
    <row r="4058" spans="1:7" x14ac:dyDescent="0.25">
      <c r="A4058" s="257" t="s">
        <v>164</v>
      </c>
      <c r="B4058" s="257">
        <v>0</v>
      </c>
      <c r="C4058" s="254"/>
      <c r="D4058" s="255" t="s">
        <v>222</v>
      </c>
      <c r="E4058" s="255">
        <v>0</v>
      </c>
      <c r="F4058" s="255"/>
      <c r="G4058" s="255"/>
    </row>
    <row r="4059" spans="1:7" x14ac:dyDescent="0.25">
      <c r="A4059" s="257" t="s">
        <v>165</v>
      </c>
      <c r="B4059" s="257">
        <v>0</v>
      </c>
      <c r="C4059" s="254"/>
      <c r="D4059" s="255" t="s">
        <v>223</v>
      </c>
      <c r="E4059" s="255">
        <v>0</v>
      </c>
      <c r="F4059" s="255"/>
      <c r="G4059" s="255"/>
    </row>
    <row r="4060" spans="1:7" x14ac:dyDescent="0.25">
      <c r="A4060" s="257" t="s">
        <v>147</v>
      </c>
      <c r="B4060" s="257">
        <v>-7.0093654699999997E-4</v>
      </c>
      <c r="C4060" s="254"/>
      <c r="D4060" s="255" t="s">
        <v>224</v>
      </c>
      <c r="E4060" s="255">
        <v>0</v>
      </c>
      <c r="F4060" s="255"/>
      <c r="G4060" s="255"/>
    </row>
    <row r="4061" spans="1:7" x14ac:dyDescent="0.25">
      <c r="A4061" s="257" t="s">
        <v>166</v>
      </c>
      <c r="B4061" s="257">
        <v>0</v>
      </c>
      <c r="C4061" s="254"/>
      <c r="D4061" s="255" t="s">
        <v>1169</v>
      </c>
      <c r="E4061" s="255">
        <v>0</v>
      </c>
      <c r="F4061" s="255"/>
      <c r="G4061" s="255"/>
    </row>
    <row r="4062" spans="1:7" x14ac:dyDescent="0.25">
      <c r="A4062" s="257" t="s">
        <v>167</v>
      </c>
      <c r="B4062" s="257">
        <v>0</v>
      </c>
      <c r="C4062" s="254"/>
      <c r="D4062" s="255" t="s">
        <v>1109</v>
      </c>
      <c r="E4062" s="255">
        <v>-1.6163659699999999</v>
      </c>
      <c r="F4062" s="255"/>
      <c r="G4062" s="255"/>
    </row>
    <row r="4063" spans="1:7" x14ac:dyDescent="0.25">
      <c r="A4063" s="257" t="s">
        <v>168</v>
      </c>
      <c r="B4063" s="257">
        <v>0</v>
      </c>
      <c r="C4063" s="254"/>
      <c r="D4063" s="255" t="s">
        <v>1170</v>
      </c>
      <c r="E4063" s="255">
        <v>0</v>
      </c>
      <c r="F4063" s="255"/>
      <c r="G4063" s="255"/>
    </row>
    <row r="4064" spans="1:7" x14ac:dyDescent="0.25">
      <c r="A4064" s="257" t="s">
        <v>148</v>
      </c>
      <c r="B4064" s="257">
        <v>0</v>
      </c>
      <c r="C4064" s="254"/>
      <c r="D4064" s="255" t="s">
        <v>1171</v>
      </c>
      <c r="E4064" s="255">
        <v>0</v>
      </c>
      <c r="F4064" s="255"/>
      <c r="G4064" s="255"/>
    </row>
    <row r="4065" spans="1:7" x14ac:dyDescent="0.25">
      <c r="A4065" s="257" t="s">
        <v>169</v>
      </c>
      <c r="B4065" s="257">
        <v>0</v>
      </c>
      <c r="C4065" s="254"/>
      <c r="D4065" s="255" t="s">
        <v>1188</v>
      </c>
      <c r="E4065" s="255">
        <v>0</v>
      </c>
      <c r="F4065" s="255"/>
      <c r="G4065" s="255"/>
    </row>
    <row r="4066" spans="1:7" x14ac:dyDescent="0.25">
      <c r="A4066" s="257" t="s">
        <v>170</v>
      </c>
      <c r="B4066" s="257">
        <v>0</v>
      </c>
      <c r="C4066" s="254"/>
      <c r="D4066" s="255" t="s">
        <v>1140</v>
      </c>
      <c r="E4066" s="255">
        <v>-0.33943685400000001</v>
      </c>
      <c r="F4066" s="255"/>
      <c r="G4066" s="255"/>
    </row>
    <row r="4067" spans="1:7" x14ac:dyDescent="0.25">
      <c r="A4067" s="257" t="s">
        <v>171</v>
      </c>
      <c r="B4067" s="257">
        <v>0</v>
      </c>
      <c r="C4067" s="254"/>
      <c r="D4067" s="255" t="s">
        <v>1189</v>
      </c>
      <c r="E4067" s="255">
        <v>0</v>
      </c>
      <c r="F4067" s="255"/>
      <c r="G4067" s="255"/>
    </row>
    <row r="4068" spans="1:7" x14ac:dyDescent="0.25">
      <c r="A4068" s="257" t="s">
        <v>149</v>
      </c>
      <c r="B4068" s="257">
        <v>0</v>
      </c>
      <c r="C4068" s="254"/>
      <c r="D4068" s="255" t="s">
        <v>1190</v>
      </c>
      <c r="E4068" s="255">
        <v>0</v>
      </c>
      <c r="F4068" s="255"/>
      <c r="G4068" s="255"/>
    </row>
    <row r="4069" spans="1:7" x14ac:dyDescent="0.25">
      <c r="A4069" s="257" t="s">
        <v>172</v>
      </c>
      <c r="B4069" s="257">
        <v>0</v>
      </c>
      <c r="C4069" s="254"/>
      <c r="D4069" s="255" t="s">
        <v>1172</v>
      </c>
      <c r="E4069" s="255">
        <v>0</v>
      </c>
      <c r="F4069" s="255"/>
      <c r="G4069" s="255"/>
    </row>
    <row r="4070" spans="1:7" x14ac:dyDescent="0.25">
      <c r="A4070" s="257" t="s">
        <v>173</v>
      </c>
      <c r="B4070" s="257">
        <v>0</v>
      </c>
      <c r="C4070" s="254"/>
      <c r="D4070" s="255" t="s">
        <v>1110</v>
      </c>
      <c r="E4070" s="255">
        <v>-3.6613574</v>
      </c>
      <c r="F4070" s="255"/>
      <c r="G4070" s="255"/>
    </row>
    <row r="4071" spans="1:7" x14ac:dyDescent="0.25">
      <c r="A4071" s="257" t="s">
        <v>1164</v>
      </c>
      <c r="B4071" s="257">
        <v>-6.0431241699999997E-3</v>
      </c>
      <c r="C4071" s="254"/>
      <c r="D4071" s="255" t="s">
        <v>1173</v>
      </c>
      <c r="E4071" s="255">
        <v>0</v>
      </c>
      <c r="F4071" s="255"/>
      <c r="G4071" s="255"/>
    </row>
    <row r="4072" spans="1:7" x14ac:dyDescent="0.25">
      <c r="A4072" s="257" t="s">
        <v>1165</v>
      </c>
      <c r="B4072" s="257">
        <v>-5.0305276300000002E-4</v>
      </c>
      <c r="C4072" s="254"/>
      <c r="D4072" s="255" t="s">
        <v>1174</v>
      </c>
      <c r="E4072" s="255">
        <v>0</v>
      </c>
      <c r="F4072" s="255"/>
      <c r="G4072" s="255"/>
    </row>
    <row r="4073" spans="1:7" x14ac:dyDescent="0.25">
      <c r="A4073" s="257" t="s">
        <v>939</v>
      </c>
      <c r="B4073" s="257">
        <v>0</v>
      </c>
      <c r="C4073" s="254"/>
      <c r="D4073" s="255" t="s">
        <v>1191</v>
      </c>
      <c r="E4073" s="255">
        <v>0</v>
      </c>
      <c r="F4073" s="255"/>
      <c r="G4073" s="255"/>
    </row>
    <row r="4074" spans="1:7" x14ac:dyDescent="0.25">
      <c r="A4074" s="257" t="s">
        <v>1239</v>
      </c>
      <c r="B4074" s="257">
        <v>0</v>
      </c>
      <c r="C4074" s="254"/>
      <c r="D4074" s="255" t="s">
        <v>1141</v>
      </c>
      <c r="E4074" s="255">
        <v>-0.76888505299999998</v>
      </c>
      <c r="F4074" s="255"/>
      <c r="G4074" s="255"/>
    </row>
    <row r="4075" spans="1:7" x14ac:dyDescent="0.25">
      <c r="A4075" s="257" t="s">
        <v>1240</v>
      </c>
      <c r="B4075" s="257">
        <v>-1.5692525399999999</v>
      </c>
      <c r="C4075" s="254"/>
      <c r="D4075" s="255" t="s">
        <v>1192</v>
      </c>
      <c r="E4075" s="255">
        <v>0</v>
      </c>
      <c r="F4075" s="255"/>
      <c r="G4075" s="255"/>
    </row>
    <row r="4076" spans="1:7" x14ac:dyDescent="0.25">
      <c r="A4076" s="257" t="s">
        <v>1241</v>
      </c>
      <c r="B4076" s="257">
        <v>0</v>
      </c>
      <c r="C4076" s="254"/>
      <c r="D4076" s="255" t="s">
        <v>1193</v>
      </c>
      <c r="E4076" s="255">
        <v>0</v>
      </c>
      <c r="F4076" s="255"/>
      <c r="G4076" s="255"/>
    </row>
    <row r="4077" spans="1:7" x14ac:dyDescent="0.25">
      <c r="A4077" s="257" t="s">
        <v>1242</v>
      </c>
      <c r="B4077" s="257">
        <v>-7.4726311299999999</v>
      </c>
      <c r="C4077" s="254"/>
      <c r="D4077" s="255" t="s">
        <v>1182</v>
      </c>
      <c r="E4077" s="255">
        <v>-6.3386766300000001</v>
      </c>
      <c r="F4077" s="255"/>
      <c r="G4077" s="255"/>
    </row>
    <row r="4078" spans="1:7" x14ac:dyDescent="0.25">
      <c r="A4078" s="257" t="s">
        <v>1243</v>
      </c>
      <c r="B4078" s="257">
        <v>-0.32555177800000001</v>
      </c>
      <c r="C4078" s="254"/>
      <c r="D4078" s="255" t="s">
        <v>1194</v>
      </c>
      <c r="E4078" s="255">
        <v>-1.33112209</v>
      </c>
      <c r="F4078" s="255"/>
      <c r="G4078" s="255"/>
    </row>
    <row r="4079" spans="1:7" x14ac:dyDescent="0.25">
      <c r="A4079" s="257" t="s">
        <v>1244</v>
      </c>
      <c r="B4079" s="257">
        <v>-0.146400683</v>
      </c>
      <c r="C4079" s="254"/>
      <c r="D4079" s="255" t="s">
        <v>1183</v>
      </c>
      <c r="E4079" s="255">
        <v>1.9652499999999999</v>
      </c>
      <c r="F4079" s="255"/>
      <c r="G4079" s="255"/>
    </row>
    <row r="4080" spans="1:7" x14ac:dyDescent="0.25">
      <c r="A4080" s="257" t="s">
        <v>1245</v>
      </c>
      <c r="B4080" s="257">
        <v>0</v>
      </c>
      <c r="C4080" s="254"/>
      <c r="D4080" s="255" t="s">
        <v>2240</v>
      </c>
      <c r="E4080" s="255"/>
      <c r="F4080" s="255"/>
      <c r="G4080" s="255"/>
    </row>
    <row r="4081" spans="1:7" x14ac:dyDescent="0.25">
      <c r="A4081" s="257" t="s">
        <v>1246</v>
      </c>
      <c r="B4081" s="257">
        <v>0</v>
      </c>
      <c r="C4081" s="254"/>
      <c r="D4081" s="255" t="s">
        <v>928</v>
      </c>
      <c r="E4081" s="255" t="s">
        <v>929</v>
      </c>
      <c r="F4081" s="255"/>
      <c r="G4081" s="255"/>
    </row>
    <row r="4082" spans="1:7" x14ac:dyDescent="0.25">
      <c r="A4082" s="257" t="s">
        <v>1247</v>
      </c>
      <c r="B4082" s="257">
        <v>0</v>
      </c>
      <c r="C4082" s="254"/>
      <c r="D4082" s="255" t="s">
        <v>930</v>
      </c>
      <c r="E4082" s="255" t="s">
        <v>931</v>
      </c>
      <c r="F4082" s="255"/>
      <c r="G4082" s="255"/>
    </row>
    <row r="4083" spans="1:7" x14ac:dyDescent="0.25">
      <c r="A4083" s="257" t="s">
        <v>44</v>
      </c>
      <c r="B4083" s="257">
        <v>0</v>
      </c>
      <c r="C4083" s="254"/>
      <c r="D4083" s="255" t="s">
        <v>600</v>
      </c>
      <c r="E4083" s="255">
        <v>0</v>
      </c>
      <c r="F4083" s="255"/>
      <c r="G4083" s="255"/>
    </row>
    <row r="4084" spans="1:7" x14ac:dyDescent="0.25">
      <c r="A4084" s="257" t="s">
        <v>45</v>
      </c>
      <c r="B4084" s="257">
        <v>2.3236992200000001E-2</v>
      </c>
      <c r="C4084" s="254"/>
      <c r="D4084" s="255" t="s">
        <v>601</v>
      </c>
      <c r="E4084" s="255">
        <v>0</v>
      </c>
      <c r="F4084" s="255"/>
      <c r="G4084" s="255"/>
    </row>
    <row r="4085" spans="1:7" x14ac:dyDescent="0.25">
      <c r="A4085" s="257" t="s">
        <v>46</v>
      </c>
      <c r="B4085" s="257">
        <v>0</v>
      </c>
      <c r="C4085" s="254"/>
      <c r="D4085" s="255" t="s">
        <v>192</v>
      </c>
      <c r="E4085" s="255">
        <v>0</v>
      </c>
      <c r="F4085" s="255"/>
      <c r="G4085" s="255"/>
    </row>
    <row r="4086" spans="1:7" x14ac:dyDescent="0.25">
      <c r="A4086" s="257" t="s">
        <v>47</v>
      </c>
      <c r="B4086" s="257">
        <v>3.2119119099999999E-3</v>
      </c>
      <c r="C4086" s="254"/>
      <c r="D4086" s="255" t="s">
        <v>193</v>
      </c>
      <c r="E4086" s="255">
        <v>0</v>
      </c>
      <c r="F4086" s="255"/>
      <c r="G4086" s="255"/>
    </row>
    <row r="4087" spans="1:7" x14ac:dyDescent="0.25">
      <c r="A4087" s="257" t="s">
        <v>48</v>
      </c>
      <c r="B4087" s="257">
        <v>0</v>
      </c>
      <c r="C4087" s="254"/>
      <c r="D4087" s="255" t="s">
        <v>602</v>
      </c>
      <c r="E4087" s="255">
        <v>0</v>
      </c>
      <c r="F4087" s="255"/>
      <c r="G4087" s="255"/>
    </row>
    <row r="4088" spans="1:7" x14ac:dyDescent="0.25">
      <c r="A4088" s="257" t="s">
        <v>49</v>
      </c>
      <c r="B4088" s="257">
        <v>0</v>
      </c>
      <c r="C4088" s="254"/>
      <c r="D4088" s="255" t="s">
        <v>603</v>
      </c>
      <c r="E4088" s="255">
        <v>-0.69677517099999997</v>
      </c>
      <c r="F4088" s="255"/>
      <c r="G4088" s="255"/>
    </row>
    <row r="4089" spans="1:7" x14ac:dyDescent="0.25">
      <c r="A4089" s="257" t="s">
        <v>516</v>
      </c>
      <c r="B4089" s="257">
        <v>0</v>
      </c>
      <c r="C4089" s="254"/>
      <c r="D4089" s="255" t="s">
        <v>604</v>
      </c>
      <c r="E4089" s="255">
        <v>0</v>
      </c>
      <c r="F4089" s="255"/>
      <c r="G4089" s="255"/>
    </row>
    <row r="4090" spans="1:7" x14ac:dyDescent="0.25">
      <c r="A4090" s="257" t="s">
        <v>517</v>
      </c>
      <c r="B4090" s="257">
        <v>0.72785051700000003</v>
      </c>
      <c r="C4090" s="254"/>
      <c r="D4090" s="255" t="s">
        <v>605</v>
      </c>
      <c r="E4090" s="255">
        <v>0</v>
      </c>
      <c r="F4090" s="255"/>
      <c r="G4090" s="255"/>
    </row>
    <row r="4091" spans="1:7" x14ac:dyDescent="0.25">
      <c r="A4091" s="257" t="s">
        <v>518</v>
      </c>
      <c r="B4091" s="257">
        <v>0</v>
      </c>
      <c r="C4091" s="254"/>
      <c r="D4091" s="255" t="s">
        <v>194</v>
      </c>
      <c r="E4091" s="255">
        <v>-0.29820161099999998</v>
      </c>
      <c r="F4091" s="255"/>
      <c r="G4091" s="255"/>
    </row>
    <row r="4092" spans="1:7" x14ac:dyDescent="0.25">
      <c r="A4092" s="257" t="s">
        <v>519</v>
      </c>
      <c r="B4092" s="257">
        <v>9.5540976E-2</v>
      </c>
      <c r="C4092" s="254"/>
      <c r="D4092" s="255" t="s">
        <v>606</v>
      </c>
      <c r="E4092" s="255">
        <v>-70.161344200000002</v>
      </c>
      <c r="F4092" s="255"/>
      <c r="G4092" s="255"/>
    </row>
    <row r="4093" spans="1:7" x14ac:dyDescent="0.25">
      <c r="A4093" s="257" t="s">
        <v>520</v>
      </c>
      <c r="B4093" s="257">
        <v>0</v>
      </c>
      <c r="C4093" s="254"/>
      <c r="D4093" s="255" t="s">
        <v>1166</v>
      </c>
      <c r="E4093" s="255">
        <v>0</v>
      </c>
      <c r="F4093" s="255"/>
      <c r="G4093" s="255"/>
    </row>
    <row r="4094" spans="1:7" x14ac:dyDescent="0.25">
      <c r="A4094" s="257" t="s">
        <v>521</v>
      </c>
      <c r="B4094" s="257">
        <v>0</v>
      </c>
      <c r="C4094" s="254"/>
      <c r="D4094" s="255" t="s">
        <v>1098</v>
      </c>
      <c r="E4094" s="255">
        <v>0</v>
      </c>
      <c r="F4094" s="255"/>
      <c r="G4094" s="255"/>
    </row>
    <row r="4095" spans="1:7" x14ac:dyDescent="0.25">
      <c r="A4095" s="257" t="s">
        <v>50</v>
      </c>
      <c r="B4095" s="257">
        <v>0</v>
      </c>
      <c r="C4095" s="254"/>
      <c r="D4095" s="255" t="s">
        <v>1167</v>
      </c>
      <c r="E4095" s="255">
        <v>0</v>
      </c>
      <c r="F4095" s="255"/>
      <c r="G4095" s="255"/>
    </row>
    <row r="4096" spans="1:7" x14ac:dyDescent="0.25">
      <c r="A4096" s="257" t="s">
        <v>51</v>
      </c>
      <c r="B4096" s="257">
        <v>0</v>
      </c>
      <c r="C4096" s="254"/>
      <c r="D4096" s="255" t="s">
        <v>1168</v>
      </c>
      <c r="E4096" s="255">
        <v>0</v>
      </c>
      <c r="F4096" s="255"/>
      <c r="G4096" s="255"/>
    </row>
    <row r="4097" spans="1:7" x14ac:dyDescent="0.25">
      <c r="A4097" s="257" t="s">
        <v>52</v>
      </c>
      <c r="B4097" s="257">
        <v>0</v>
      </c>
      <c r="C4097" s="254"/>
      <c r="D4097" s="255" t="s">
        <v>1181</v>
      </c>
      <c r="E4097" s="255">
        <v>-3.3980710599999999</v>
      </c>
      <c r="F4097" s="255"/>
      <c r="G4097" s="255"/>
    </row>
    <row r="4098" spans="1:7" x14ac:dyDescent="0.25">
      <c r="A4098" s="257" t="s">
        <v>53</v>
      </c>
      <c r="B4098" s="257">
        <v>0</v>
      </c>
      <c r="C4098" s="254"/>
      <c r="D4098" s="255" t="s">
        <v>225</v>
      </c>
      <c r="E4098" s="255">
        <v>16.657264300000001</v>
      </c>
      <c r="F4098" s="255"/>
      <c r="G4098" s="255"/>
    </row>
    <row r="4099" spans="1:7" x14ac:dyDescent="0.25">
      <c r="A4099" s="257" t="s">
        <v>54</v>
      </c>
      <c r="B4099" s="257">
        <v>0</v>
      </c>
      <c r="C4099" s="254"/>
      <c r="D4099" s="255" t="s">
        <v>226</v>
      </c>
      <c r="E4099" s="255">
        <v>0</v>
      </c>
      <c r="F4099" s="255"/>
      <c r="G4099" s="255"/>
    </row>
    <row r="4100" spans="1:7" x14ac:dyDescent="0.25">
      <c r="A4100" s="257" t="s">
        <v>55</v>
      </c>
      <c r="B4100" s="257">
        <v>0</v>
      </c>
      <c r="C4100" s="254"/>
      <c r="D4100" s="255" t="s">
        <v>227</v>
      </c>
      <c r="E4100" s="255">
        <v>0</v>
      </c>
      <c r="F4100" s="255"/>
      <c r="G4100" s="255"/>
    </row>
    <row r="4101" spans="1:7" x14ac:dyDescent="0.25">
      <c r="A4101" s="257" t="s">
        <v>56</v>
      </c>
      <c r="B4101" s="257">
        <v>0</v>
      </c>
      <c r="C4101" s="254"/>
      <c r="D4101" s="255" t="s">
        <v>198</v>
      </c>
      <c r="E4101" s="255">
        <v>0</v>
      </c>
      <c r="F4101" s="255"/>
      <c r="G4101" s="255"/>
    </row>
    <row r="4102" spans="1:7" x14ac:dyDescent="0.25">
      <c r="A4102" s="257" t="s">
        <v>57</v>
      </c>
      <c r="B4102" s="257">
        <v>0</v>
      </c>
      <c r="C4102" s="254"/>
      <c r="D4102" s="255" t="s">
        <v>607</v>
      </c>
      <c r="E4102" s="255">
        <v>0</v>
      </c>
      <c r="F4102" s="255"/>
      <c r="G4102" s="255"/>
    </row>
    <row r="4103" spans="1:7" x14ac:dyDescent="0.25">
      <c r="A4103" s="257" t="s">
        <v>58</v>
      </c>
      <c r="B4103" s="257">
        <v>0</v>
      </c>
      <c r="C4103" s="254"/>
      <c r="D4103" s="255" t="s">
        <v>608</v>
      </c>
      <c r="E4103" s="255">
        <v>0</v>
      </c>
      <c r="F4103" s="255"/>
      <c r="G4103" s="255"/>
    </row>
    <row r="4104" spans="1:7" x14ac:dyDescent="0.25">
      <c r="A4104" s="257" t="s">
        <v>59</v>
      </c>
      <c r="B4104" s="257">
        <v>0</v>
      </c>
      <c r="C4104" s="254"/>
      <c r="D4104" s="255" t="s">
        <v>2241</v>
      </c>
      <c r="E4104" s="255"/>
      <c r="F4104" s="255"/>
      <c r="G4104" s="255"/>
    </row>
    <row r="4105" spans="1:7" x14ac:dyDescent="0.25">
      <c r="A4105" s="257" t="s">
        <v>60</v>
      </c>
      <c r="B4105" s="257">
        <v>0</v>
      </c>
      <c r="C4105" s="254"/>
      <c r="D4105" s="255" t="s">
        <v>928</v>
      </c>
      <c r="E4105" s="255" t="s">
        <v>929</v>
      </c>
      <c r="F4105" s="255"/>
      <c r="G4105" s="255"/>
    </row>
    <row r="4106" spans="1:7" x14ac:dyDescent="0.25">
      <c r="A4106" s="257" t="s">
        <v>61</v>
      </c>
      <c r="B4106" s="257">
        <v>0</v>
      </c>
      <c r="C4106" s="254"/>
      <c r="D4106" s="255" t="s">
        <v>930</v>
      </c>
      <c r="E4106" s="255" t="s">
        <v>931</v>
      </c>
      <c r="F4106" s="255"/>
      <c r="G4106" s="255"/>
    </row>
    <row r="4107" spans="1:7" x14ac:dyDescent="0.25">
      <c r="A4107" s="257" t="s">
        <v>522</v>
      </c>
      <c r="B4107" s="257">
        <v>0</v>
      </c>
      <c r="C4107" s="254"/>
      <c r="D4107" s="255" t="s">
        <v>1106</v>
      </c>
      <c r="E4107" s="255">
        <v>-1.09164452</v>
      </c>
      <c r="F4107" s="255"/>
      <c r="G4107" s="255"/>
    </row>
    <row r="4108" spans="1:7" x14ac:dyDescent="0.25">
      <c r="A4108" s="257" t="s">
        <v>523</v>
      </c>
      <c r="B4108" s="257">
        <v>0</v>
      </c>
      <c r="C4108" s="254"/>
      <c r="D4108" s="255" t="s">
        <v>200</v>
      </c>
      <c r="E4108" s="255">
        <v>-0.83656701099999997</v>
      </c>
      <c r="F4108" s="255"/>
      <c r="G4108" s="255"/>
    </row>
    <row r="4109" spans="1:7" x14ac:dyDescent="0.25">
      <c r="A4109" s="257" t="s">
        <v>524</v>
      </c>
      <c r="B4109" s="257">
        <v>0</v>
      </c>
      <c r="C4109" s="254"/>
      <c r="D4109" s="255" t="s">
        <v>609</v>
      </c>
      <c r="E4109" s="255">
        <v>-2.9013263999999999</v>
      </c>
      <c r="F4109" s="255"/>
      <c r="G4109" s="255"/>
    </row>
    <row r="4110" spans="1:7" x14ac:dyDescent="0.25">
      <c r="A4110" s="257" t="s">
        <v>525</v>
      </c>
      <c r="B4110" s="257">
        <v>0</v>
      </c>
      <c r="C4110" s="254"/>
      <c r="D4110" s="255" t="s">
        <v>1108</v>
      </c>
      <c r="E4110" s="255">
        <v>-37.900997400000001</v>
      </c>
      <c r="F4110" s="255"/>
      <c r="G4110" s="255"/>
    </row>
    <row r="4111" spans="1:7" x14ac:dyDescent="0.25">
      <c r="A4111" s="257" t="s">
        <v>526</v>
      </c>
      <c r="B4111" s="257">
        <v>0</v>
      </c>
      <c r="C4111" s="254"/>
      <c r="D4111" s="255" t="s">
        <v>201</v>
      </c>
      <c r="E4111" s="255">
        <v>-7.77333432</v>
      </c>
      <c r="F4111" s="255"/>
      <c r="G4111" s="255"/>
    </row>
    <row r="4112" spans="1:7" x14ac:dyDescent="0.25">
      <c r="A4112" s="257" t="s">
        <v>527</v>
      </c>
      <c r="B4112" s="257">
        <v>0</v>
      </c>
      <c r="C4112" s="254"/>
      <c r="D4112" s="255" t="s">
        <v>610</v>
      </c>
      <c r="E4112" s="255">
        <v>-15.820632</v>
      </c>
      <c r="F4112" s="255"/>
      <c r="G4112" s="255"/>
    </row>
    <row r="4113" spans="1:7" x14ac:dyDescent="0.25">
      <c r="A4113" s="257" t="s">
        <v>98</v>
      </c>
      <c r="B4113" s="257">
        <v>0</v>
      </c>
      <c r="C4113" s="254"/>
      <c r="D4113" s="255" t="s">
        <v>228</v>
      </c>
      <c r="E4113" s="255">
        <v>-16.657264300000001</v>
      </c>
      <c r="F4113" s="255"/>
      <c r="G4113" s="255"/>
    </row>
    <row r="4114" spans="1:7" x14ac:dyDescent="0.25">
      <c r="A4114" s="257" t="s">
        <v>99</v>
      </c>
      <c r="B4114" s="257">
        <v>0</v>
      </c>
      <c r="C4114" s="254"/>
      <c r="D4114" s="255" t="s">
        <v>229</v>
      </c>
      <c r="E4114" s="255">
        <v>0</v>
      </c>
      <c r="F4114" s="255"/>
      <c r="G4114" s="255"/>
    </row>
    <row r="4115" spans="1:7" x14ac:dyDescent="0.25">
      <c r="A4115" s="257" t="s">
        <v>100</v>
      </c>
      <c r="B4115" s="257">
        <v>0.14339855900000001</v>
      </c>
      <c r="C4115" s="254"/>
      <c r="D4115" s="255" t="s">
        <v>230</v>
      </c>
      <c r="E4115" s="255">
        <v>0</v>
      </c>
      <c r="F4115" s="255"/>
      <c r="G4115" s="255"/>
    </row>
    <row r="4116" spans="1:7" x14ac:dyDescent="0.25">
      <c r="A4116" s="257" t="s">
        <v>101</v>
      </c>
      <c r="B4116" s="257">
        <v>0</v>
      </c>
      <c r="C4116" s="254"/>
      <c r="D4116" s="255" t="s">
        <v>1169</v>
      </c>
      <c r="E4116" s="255">
        <v>0</v>
      </c>
      <c r="F4116" s="255"/>
      <c r="G4116" s="255"/>
    </row>
    <row r="4117" spans="1:7" x14ac:dyDescent="0.25">
      <c r="A4117" s="257" t="s">
        <v>102</v>
      </c>
      <c r="B4117" s="257">
        <v>0</v>
      </c>
      <c r="C4117" s="254"/>
      <c r="D4117" s="255" t="s">
        <v>1109</v>
      </c>
      <c r="E4117" s="255">
        <v>-9.1147382300000004</v>
      </c>
      <c r="F4117" s="255"/>
      <c r="G4117" s="255"/>
    </row>
    <row r="4118" spans="1:7" x14ac:dyDescent="0.25">
      <c r="A4118" s="257" t="s">
        <v>103</v>
      </c>
      <c r="B4118" s="257">
        <v>0</v>
      </c>
      <c r="C4118" s="254"/>
      <c r="D4118" s="255" t="s">
        <v>1170</v>
      </c>
      <c r="E4118" s="255">
        <v>0</v>
      </c>
      <c r="F4118" s="255"/>
      <c r="G4118" s="255"/>
    </row>
    <row r="4119" spans="1:7" x14ac:dyDescent="0.25">
      <c r="A4119" s="257" t="s">
        <v>104</v>
      </c>
      <c r="B4119" s="257">
        <v>0</v>
      </c>
      <c r="C4119" s="254"/>
      <c r="D4119" s="255" t="s">
        <v>1171</v>
      </c>
      <c r="E4119" s="255">
        <v>0</v>
      </c>
      <c r="F4119" s="255"/>
      <c r="G4119" s="255"/>
    </row>
    <row r="4120" spans="1:7" x14ac:dyDescent="0.25">
      <c r="A4120" s="257" t="s">
        <v>105</v>
      </c>
      <c r="B4120" s="257">
        <v>0</v>
      </c>
      <c r="C4120" s="254"/>
      <c r="D4120" s="255" t="s">
        <v>1172</v>
      </c>
      <c r="E4120" s="255">
        <v>0</v>
      </c>
      <c r="F4120" s="255"/>
      <c r="G4120" s="255"/>
    </row>
    <row r="4121" spans="1:7" x14ac:dyDescent="0.25">
      <c r="A4121" s="257" t="s">
        <v>106</v>
      </c>
      <c r="B4121" s="257">
        <v>0</v>
      </c>
      <c r="C4121" s="254"/>
      <c r="D4121" s="255" t="s">
        <v>1110</v>
      </c>
      <c r="E4121" s="255">
        <v>-3.46161026</v>
      </c>
      <c r="F4121" s="255"/>
      <c r="G4121" s="255"/>
    </row>
    <row r="4122" spans="1:7" x14ac:dyDescent="0.25">
      <c r="A4122" s="257" t="s">
        <v>107</v>
      </c>
      <c r="B4122" s="257">
        <v>0</v>
      </c>
      <c r="C4122" s="254"/>
      <c r="D4122" s="255" t="s">
        <v>1173</v>
      </c>
      <c r="E4122" s="255">
        <v>0</v>
      </c>
      <c r="F4122" s="255"/>
      <c r="G4122" s="255"/>
    </row>
    <row r="4123" spans="1:7" x14ac:dyDescent="0.25">
      <c r="A4123" s="257" t="s">
        <v>108</v>
      </c>
      <c r="B4123" s="257">
        <v>0</v>
      </c>
      <c r="C4123" s="254"/>
      <c r="D4123" s="255" t="s">
        <v>1174</v>
      </c>
      <c r="E4123" s="255">
        <v>0</v>
      </c>
      <c r="F4123" s="255"/>
      <c r="G4123" s="255"/>
    </row>
    <row r="4124" spans="1:7" x14ac:dyDescent="0.25">
      <c r="A4124" s="257" t="s">
        <v>109</v>
      </c>
      <c r="B4124" s="257">
        <v>0</v>
      </c>
      <c r="C4124" s="254"/>
      <c r="D4124" s="255" t="s">
        <v>1182</v>
      </c>
      <c r="E4124" s="255">
        <v>-13.0259114</v>
      </c>
      <c r="F4124" s="255"/>
      <c r="G4124" s="255"/>
    </row>
    <row r="4125" spans="1:7" x14ac:dyDescent="0.25">
      <c r="A4125" s="257" t="s">
        <v>528</v>
      </c>
      <c r="B4125" s="257">
        <v>0</v>
      </c>
      <c r="C4125" s="254"/>
      <c r="D4125" s="255" t="s">
        <v>1183</v>
      </c>
      <c r="E4125" s="255">
        <v>0</v>
      </c>
      <c r="F4125" s="255"/>
      <c r="G4125" s="255"/>
    </row>
    <row r="4126" spans="1:7" x14ac:dyDescent="0.25">
      <c r="A4126" s="257" t="s">
        <v>529</v>
      </c>
      <c r="B4126" s="257">
        <v>0</v>
      </c>
      <c r="C4126" s="254"/>
      <c r="D4126" s="255" t="s">
        <v>2242</v>
      </c>
      <c r="E4126" s="255"/>
      <c r="F4126" s="255"/>
      <c r="G4126" s="255"/>
    </row>
    <row r="4127" spans="1:7" x14ac:dyDescent="0.25">
      <c r="A4127" s="257" t="s">
        <v>530</v>
      </c>
      <c r="B4127" s="257">
        <v>0</v>
      </c>
      <c r="C4127" s="254"/>
      <c r="D4127" s="255" t="s">
        <v>928</v>
      </c>
      <c r="E4127" s="255" t="s">
        <v>929</v>
      </c>
      <c r="F4127" s="255"/>
      <c r="G4127" s="255"/>
    </row>
    <row r="4128" spans="1:7" x14ac:dyDescent="0.25">
      <c r="A4128" s="257" t="s">
        <v>531</v>
      </c>
      <c r="B4128" s="257">
        <v>0</v>
      </c>
      <c r="C4128" s="254"/>
      <c r="D4128" s="255" t="s">
        <v>930</v>
      </c>
      <c r="E4128" s="255" t="s">
        <v>931</v>
      </c>
      <c r="F4128" s="255"/>
      <c r="G4128" s="255"/>
    </row>
    <row r="4129" spans="1:7" x14ac:dyDescent="0.25">
      <c r="A4129" s="257" t="s">
        <v>532</v>
      </c>
      <c r="B4129" s="257">
        <v>0</v>
      </c>
      <c r="C4129" s="254"/>
      <c r="D4129" s="255" t="s">
        <v>600</v>
      </c>
      <c r="E4129" s="255">
        <v>0</v>
      </c>
      <c r="F4129" s="255"/>
      <c r="G4129" s="255"/>
    </row>
    <row r="4130" spans="1:7" x14ac:dyDescent="0.25">
      <c r="A4130" s="257" t="s">
        <v>533</v>
      </c>
      <c r="B4130" s="257">
        <v>0</v>
      </c>
      <c r="C4130" s="254"/>
      <c r="D4130" s="255" t="s">
        <v>601</v>
      </c>
      <c r="E4130" s="255">
        <v>0</v>
      </c>
      <c r="F4130" s="255"/>
      <c r="G4130" s="255"/>
    </row>
    <row r="4131" spans="1:7" x14ac:dyDescent="0.25">
      <c r="A4131" s="257" t="s">
        <v>76</v>
      </c>
      <c r="B4131" s="257">
        <v>1.58235813</v>
      </c>
      <c r="C4131" s="254"/>
      <c r="D4131" s="255" t="s">
        <v>192</v>
      </c>
      <c r="E4131" s="255">
        <v>0</v>
      </c>
      <c r="F4131" s="255"/>
      <c r="G4131" s="255"/>
    </row>
    <row r="4132" spans="1:7" x14ac:dyDescent="0.25">
      <c r="A4132" s="257" t="s">
        <v>77</v>
      </c>
      <c r="B4132" s="257">
        <v>0</v>
      </c>
      <c r="C4132" s="254"/>
      <c r="D4132" s="255" t="s">
        <v>193</v>
      </c>
      <c r="E4132" s="255">
        <v>0</v>
      </c>
      <c r="F4132" s="255"/>
      <c r="G4132" s="255"/>
    </row>
    <row r="4133" spans="1:7" x14ac:dyDescent="0.25">
      <c r="A4133" s="257" t="s">
        <v>78</v>
      </c>
      <c r="B4133" s="257">
        <v>0.75352855399999996</v>
      </c>
      <c r="C4133" s="254"/>
      <c r="D4133" s="255" t="s">
        <v>602</v>
      </c>
      <c r="E4133" s="255">
        <v>0</v>
      </c>
      <c r="F4133" s="255"/>
      <c r="G4133" s="255"/>
    </row>
    <row r="4134" spans="1:7" x14ac:dyDescent="0.25">
      <c r="A4134" s="257" t="s">
        <v>79</v>
      </c>
      <c r="B4134" s="257">
        <v>0</v>
      </c>
      <c r="C4134" s="254"/>
      <c r="D4134" s="255" t="s">
        <v>603</v>
      </c>
      <c r="E4134" s="255">
        <v>0</v>
      </c>
      <c r="F4134" s="255"/>
      <c r="G4134" s="255"/>
    </row>
    <row r="4135" spans="1:7" x14ac:dyDescent="0.25">
      <c r="A4135" s="257" t="s">
        <v>80</v>
      </c>
      <c r="B4135" s="257">
        <v>0</v>
      </c>
      <c r="C4135" s="254"/>
      <c r="D4135" s="255" t="s">
        <v>604</v>
      </c>
      <c r="E4135" s="255">
        <v>0</v>
      </c>
      <c r="F4135" s="255"/>
      <c r="G4135" s="255"/>
    </row>
    <row r="4136" spans="1:7" x14ac:dyDescent="0.25">
      <c r="A4136" s="257" t="s">
        <v>81</v>
      </c>
      <c r="B4136" s="257">
        <v>0</v>
      </c>
      <c r="C4136" s="254"/>
      <c r="D4136" s="255" t="s">
        <v>605</v>
      </c>
      <c r="E4136" s="255">
        <v>0</v>
      </c>
      <c r="F4136" s="255"/>
      <c r="G4136" s="255"/>
    </row>
    <row r="4137" spans="1:7" x14ac:dyDescent="0.25">
      <c r="A4137" s="257" t="s">
        <v>82</v>
      </c>
      <c r="B4137" s="257">
        <v>0</v>
      </c>
      <c r="C4137" s="254"/>
      <c r="D4137" s="255" t="s">
        <v>194</v>
      </c>
      <c r="E4137" s="255">
        <v>0</v>
      </c>
      <c r="F4137" s="255"/>
      <c r="G4137" s="255"/>
    </row>
    <row r="4138" spans="1:7" x14ac:dyDescent="0.25">
      <c r="A4138" s="257" t="s">
        <v>83</v>
      </c>
      <c r="B4138" s="257">
        <v>0</v>
      </c>
      <c r="C4138" s="254"/>
      <c r="D4138" s="255" t="s">
        <v>217</v>
      </c>
      <c r="E4138" s="255">
        <v>0</v>
      </c>
      <c r="F4138" s="255"/>
      <c r="G4138" s="255"/>
    </row>
    <row r="4139" spans="1:7" x14ac:dyDescent="0.25">
      <c r="A4139" s="257" t="s">
        <v>84</v>
      </c>
      <c r="B4139" s="257">
        <v>0</v>
      </c>
      <c r="C4139" s="254"/>
      <c r="D4139" s="255" t="s">
        <v>606</v>
      </c>
      <c r="E4139" s="255">
        <v>-94.035464300000001</v>
      </c>
      <c r="F4139" s="255"/>
      <c r="G4139" s="255"/>
    </row>
    <row r="4140" spans="1:7" x14ac:dyDescent="0.25">
      <c r="A4140" s="257" t="s">
        <v>85</v>
      </c>
      <c r="B4140" s="257">
        <v>0</v>
      </c>
      <c r="C4140" s="254"/>
      <c r="D4140" s="255" t="s">
        <v>1166</v>
      </c>
      <c r="E4140" s="255">
        <v>0</v>
      </c>
      <c r="F4140" s="255"/>
      <c r="G4140" s="255"/>
    </row>
    <row r="4141" spans="1:7" x14ac:dyDescent="0.25">
      <c r="A4141" s="257" t="s">
        <v>86</v>
      </c>
      <c r="B4141" s="257">
        <v>0</v>
      </c>
      <c r="C4141" s="254"/>
      <c r="D4141" s="255" t="s">
        <v>1098</v>
      </c>
      <c r="E4141" s="255">
        <v>0</v>
      </c>
      <c r="F4141" s="255"/>
      <c r="G4141" s="255"/>
    </row>
    <row r="4142" spans="1:7" x14ac:dyDescent="0.25">
      <c r="A4142" s="257" t="s">
        <v>87</v>
      </c>
      <c r="B4142" s="257">
        <v>0</v>
      </c>
      <c r="C4142" s="254"/>
      <c r="D4142" s="255" t="s">
        <v>1167</v>
      </c>
      <c r="E4142" s="255">
        <v>0</v>
      </c>
      <c r="F4142" s="255"/>
      <c r="G4142" s="255"/>
    </row>
    <row r="4143" spans="1:7" x14ac:dyDescent="0.25">
      <c r="A4143" s="257" t="s">
        <v>88</v>
      </c>
      <c r="B4143" s="257">
        <v>0</v>
      </c>
      <c r="C4143" s="254"/>
      <c r="D4143" s="255" t="s">
        <v>1168</v>
      </c>
      <c r="E4143" s="255">
        <v>0</v>
      </c>
      <c r="F4143" s="255"/>
      <c r="G4143" s="255"/>
    </row>
    <row r="4144" spans="1:7" x14ac:dyDescent="0.25">
      <c r="A4144" s="257" t="s">
        <v>89</v>
      </c>
      <c r="B4144" s="257">
        <v>0</v>
      </c>
      <c r="C4144" s="254"/>
      <c r="D4144" s="255" t="s">
        <v>951</v>
      </c>
      <c r="E4144" s="255">
        <v>0</v>
      </c>
      <c r="F4144" s="255"/>
      <c r="G4144" s="255"/>
    </row>
    <row r="4145" spans="1:7" x14ac:dyDescent="0.25">
      <c r="A4145" s="257" t="s">
        <v>90</v>
      </c>
      <c r="B4145" s="257">
        <v>0</v>
      </c>
      <c r="C4145" s="254"/>
      <c r="D4145" s="255" t="s">
        <v>952</v>
      </c>
      <c r="E4145" s="255">
        <v>0</v>
      </c>
      <c r="F4145" s="255"/>
      <c r="G4145" s="255"/>
    </row>
    <row r="4146" spans="1:7" x14ac:dyDescent="0.25">
      <c r="A4146" s="257" t="s">
        <v>91</v>
      </c>
      <c r="B4146" s="257">
        <v>0</v>
      </c>
      <c r="C4146" s="254"/>
      <c r="D4146" s="255" t="s">
        <v>953</v>
      </c>
      <c r="E4146" s="255">
        <v>-1.2791999999999999</v>
      </c>
      <c r="F4146" s="255"/>
      <c r="G4146" s="255"/>
    </row>
    <row r="4147" spans="1:7" x14ac:dyDescent="0.25">
      <c r="A4147" s="257" t="s">
        <v>92</v>
      </c>
      <c r="B4147" s="257">
        <v>0</v>
      </c>
      <c r="C4147" s="254"/>
      <c r="D4147" s="255" t="s">
        <v>1181</v>
      </c>
      <c r="E4147" s="255">
        <v>-8.0609970499999992</v>
      </c>
      <c r="F4147" s="255"/>
      <c r="G4147" s="255"/>
    </row>
    <row r="4148" spans="1:7" x14ac:dyDescent="0.25">
      <c r="A4148" s="257" t="s">
        <v>93</v>
      </c>
      <c r="B4148" s="257">
        <v>0</v>
      </c>
      <c r="C4148" s="254"/>
      <c r="D4148" s="255" t="s">
        <v>1195</v>
      </c>
      <c r="E4148" s="255">
        <v>-6.9596468000000002E-3</v>
      </c>
      <c r="F4148" s="255"/>
      <c r="G4148" s="255"/>
    </row>
    <row r="4149" spans="1:7" x14ac:dyDescent="0.25">
      <c r="A4149" s="257" t="s">
        <v>1248</v>
      </c>
      <c r="B4149" s="257">
        <v>0</v>
      </c>
      <c r="C4149" s="254"/>
      <c r="D4149" s="255" t="s">
        <v>1196</v>
      </c>
      <c r="E4149" s="255">
        <v>-2.6305573299999999E-3</v>
      </c>
      <c r="F4149" s="255"/>
      <c r="G4149" s="255"/>
    </row>
    <row r="4150" spans="1:7" x14ac:dyDescent="0.25">
      <c r="A4150" s="257" t="s">
        <v>1175</v>
      </c>
      <c r="B4150" s="257">
        <v>6.9875780999999998E-2</v>
      </c>
      <c r="C4150" s="254"/>
      <c r="D4150" s="255" t="s">
        <v>231</v>
      </c>
      <c r="E4150" s="255">
        <v>38.4904376</v>
      </c>
      <c r="F4150" s="255"/>
      <c r="G4150" s="255"/>
    </row>
    <row r="4151" spans="1:7" x14ac:dyDescent="0.25">
      <c r="A4151" s="257" t="s">
        <v>1249</v>
      </c>
      <c r="B4151" s="257">
        <v>0</v>
      </c>
      <c r="C4151" s="254"/>
      <c r="D4151" s="255" t="s">
        <v>232</v>
      </c>
      <c r="E4151" s="255">
        <v>0</v>
      </c>
      <c r="F4151" s="255"/>
      <c r="G4151" s="255"/>
    </row>
    <row r="4152" spans="1:7" x14ac:dyDescent="0.25">
      <c r="A4152" s="257" t="s">
        <v>1250</v>
      </c>
      <c r="B4152" s="257">
        <v>0</v>
      </c>
      <c r="C4152" s="254"/>
      <c r="D4152" s="255" t="s">
        <v>233</v>
      </c>
      <c r="E4152" s="255">
        <v>0</v>
      </c>
      <c r="F4152" s="255"/>
      <c r="G4152" s="255"/>
    </row>
    <row r="4153" spans="1:7" x14ac:dyDescent="0.25">
      <c r="A4153" s="257" t="s">
        <v>1251</v>
      </c>
      <c r="B4153" s="257">
        <v>0</v>
      </c>
      <c r="C4153" s="254"/>
      <c r="D4153" s="255" t="s">
        <v>198</v>
      </c>
      <c r="E4153" s="255">
        <v>0</v>
      </c>
      <c r="F4153" s="255"/>
      <c r="G4153" s="255"/>
    </row>
    <row r="4154" spans="1:7" x14ac:dyDescent="0.25">
      <c r="A4154" s="257" t="s">
        <v>1176</v>
      </c>
      <c r="B4154" s="257">
        <v>2.4848772800000001E-3</v>
      </c>
      <c r="C4154" s="254"/>
      <c r="D4154" s="255" t="s">
        <v>607</v>
      </c>
      <c r="E4154" s="255">
        <v>0</v>
      </c>
      <c r="F4154" s="255"/>
      <c r="G4154" s="255"/>
    </row>
    <row r="4155" spans="1:7" x14ac:dyDescent="0.25">
      <c r="A4155" s="257" t="s">
        <v>1252</v>
      </c>
      <c r="B4155" s="257">
        <v>0</v>
      </c>
      <c r="C4155" s="254"/>
      <c r="D4155" s="255" t="s">
        <v>608</v>
      </c>
      <c r="E4155" s="255">
        <v>0</v>
      </c>
      <c r="F4155" s="255"/>
      <c r="G4155" s="255"/>
    </row>
    <row r="4156" spans="1:7" x14ac:dyDescent="0.25">
      <c r="A4156" s="257" t="s">
        <v>1253</v>
      </c>
      <c r="B4156" s="257">
        <v>0</v>
      </c>
      <c r="C4156" s="254"/>
      <c r="D4156" s="255" t="s">
        <v>954</v>
      </c>
      <c r="E4156" s="255">
        <v>0</v>
      </c>
      <c r="F4156" s="255"/>
      <c r="G4156" s="255"/>
    </row>
    <row r="4157" spans="1:7" x14ac:dyDescent="0.25">
      <c r="A4157" s="257" t="s">
        <v>1254</v>
      </c>
      <c r="B4157" s="257">
        <v>0</v>
      </c>
      <c r="C4157" s="254"/>
      <c r="D4157" s="255" t="s">
        <v>176</v>
      </c>
      <c r="E4157" s="255">
        <v>0</v>
      </c>
      <c r="F4157" s="255"/>
      <c r="G4157" s="255"/>
    </row>
    <row r="4158" spans="1:7" x14ac:dyDescent="0.25">
      <c r="A4158" s="257" t="s">
        <v>1177</v>
      </c>
      <c r="B4158" s="257">
        <v>1.09961858</v>
      </c>
      <c r="C4158" s="254"/>
      <c r="D4158" s="255" t="s">
        <v>177</v>
      </c>
      <c r="E4158" s="255">
        <v>1.2791999999999999</v>
      </c>
      <c r="F4158" s="255"/>
      <c r="G4158" s="255"/>
    </row>
    <row r="4159" spans="1:7" x14ac:dyDescent="0.25">
      <c r="A4159" s="257" t="s">
        <v>1255</v>
      </c>
      <c r="B4159" s="257">
        <v>0</v>
      </c>
      <c r="C4159" s="254"/>
      <c r="D4159" s="255" t="s">
        <v>1205</v>
      </c>
      <c r="E4159" s="255">
        <v>0</v>
      </c>
      <c r="F4159" s="255"/>
      <c r="G4159" s="255"/>
    </row>
    <row r="4160" spans="1:7" x14ac:dyDescent="0.25">
      <c r="A4160" s="257" t="s">
        <v>1256</v>
      </c>
      <c r="B4160" s="257">
        <v>0</v>
      </c>
      <c r="C4160" s="254"/>
      <c r="D4160" s="255" t="s">
        <v>1206</v>
      </c>
      <c r="E4160" s="255">
        <v>0</v>
      </c>
      <c r="F4160" s="255"/>
      <c r="G4160" s="255"/>
    </row>
    <row r="4161" spans="1:7" x14ac:dyDescent="0.25">
      <c r="A4161" s="257" t="s">
        <v>1257</v>
      </c>
      <c r="B4161" s="257">
        <v>0</v>
      </c>
      <c r="C4161" s="254"/>
      <c r="D4161" s="255" t="s">
        <v>1207</v>
      </c>
      <c r="E4161" s="255">
        <v>9.5902041300000001E-3</v>
      </c>
      <c r="F4161" s="255"/>
      <c r="G4161" s="255"/>
    </row>
    <row r="4162" spans="1:7" x14ac:dyDescent="0.25">
      <c r="A4162" s="257" t="s">
        <v>1178</v>
      </c>
      <c r="B4162" s="257">
        <v>1.0568877999999999E-3</v>
      </c>
      <c r="C4162" s="254"/>
      <c r="D4162" s="255"/>
      <c r="E4162" s="255"/>
      <c r="F4162" s="255"/>
      <c r="G4162" s="255"/>
    </row>
    <row r="4163" spans="1:7" x14ac:dyDescent="0.25">
      <c r="A4163" s="257" t="s">
        <v>1258</v>
      </c>
      <c r="B4163" s="257">
        <v>0</v>
      </c>
      <c r="C4163" s="254"/>
      <c r="D4163" s="255"/>
      <c r="E4163" s="255"/>
      <c r="F4163" s="255"/>
      <c r="G4163" s="255"/>
    </row>
    <row r="4164" spans="1:7" x14ac:dyDescent="0.25">
      <c r="A4164" s="257" t="s">
        <v>1259</v>
      </c>
      <c r="B4164" s="257">
        <v>0</v>
      </c>
      <c r="C4164" s="254"/>
      <c r="D4164" s="255"/>
      <c r="E4164" s="255"/>
      <c r="F4164" s="255"/>
      <c r="G4164" s="255"/>
    </row>
    <row r="4165" spans="1:7" x14ac:dyDescent="0.25">
      <c r="A4165" s="257" t="s">
        <v>1260</v>
      </c>
      <c r="B4165" s="257">
        <v>0</v>
      </c>
      <c r="C4165" s="254"/>
      <c r="D4165" s="255" t="s">
        <v>2243</v>
      </c>
      <c r="E4165" s="255"/>
      <c r="F4165" s="255"/>
      <c r="G4165" s="255"/>
    </row>
    <row r="4166" spans="1:7" x14ac:dyDescent="0.25">
      <c r="A4166" s="257" t="s">
        <v>1179</v>
      </c>
      <c r="B4166" s="257">
        <v>0</v>
      </c>
      <c r="C4166" s="254"/>
      <c r="D4166" s="255" t="s">
        <v>928</v>
      </c>
      <c r="E4166" s="255" t="s">
        <v>929</v>
      </c>
      <c r="F4166" s="255"/>
      <c r="G4166" s="255"/>
    </row>
    <row r="4167" spans="1:7" x14ac:dyDescent="0.25">
      <c r="A4167" s="257" t="s">
        <v>1261</v>
      </c>
      <c r="B4167" s="257">
        <v>0</v>
      </c>
      <c r="C4167" s="254"/>
      <c r="D4167" s="255" t="s">
        <v>930</v>
      </c>
      <c r="E4167" s="255" t="s">
        <v>931</v>
      </c>
      <c r="F4167" s="255"/>
      <c r="G4167" s="255"/>
    </row>
    <row r="4168" spans="1:7" x14ac:dyDescent="0.25">
      <c r="A4168" s="257" t="s">
        <v>1262</v>
      </c>
      <c r="B4168" s="257">
        <v>0</v>
      </c>
      <c r="C4168" s="254"/>
      <c r="D4168" s="255" t="s">
        <v>1106</v>
      </c>
      <c r="E4168" s="255">
        <v>-3.7360510800000002</v>
      </c>
      <c r="F4168" s="255"/>
      <c r="G4168" s="255"/>
    </row>
    <row r="4169" spans="1:7" x14ac:dyDescent="0.25">
      <c r="A4169" s="257" t="s">
        <v>1263</v>
      </c>
      <c r="B4169" s="257">
        <v>0</v>
      </c>
      <c r="C4169" s="254"/>
      <c r="D4169" s="255" t="s">
        <v>200</v>
      </c>
      <c r="E4169" s="255">
        <v>-3.02316501</v>
      </c>
      <c r="F4169" s="255"/>
      <c r="G4169" s="255"/>
    </row>
    <row r="4170" spans="1:7" x14ac:dyDescent="0.25">
      <c r="A4170" s="257" t="s">
        <v>1180</v>
      </c>
      <c r="B4170" s="257">
        <v>0</v>
      </c>
      <c r="C4170" s="254"/>
      <c r="D4170" s="255" t="s">
        <v>1137</v>
      </c>
      <c r="E4170" s="255">
        <v>-1.4194353799999999</v>
      </c>
      <c r="F4170" s="255"/>
      <c r="G4170" s="255"/>
    </row>
    <row r="4171" spans="1:7" x14ac:dyDescent="0.25">
      <c r="A4171" s="257" t="s">
        <v>1264</v>
      </c>
      <c r="B4171" s="257">
        <v>0</v>
      </c>
      <c r="C4171" s="254"/>
      <c r="D4171" s="255" t="s">
        <v>609</v>
      </c>
      <c r="E4171" s="255">
        <v>-3.363864</v>
      </c>
      <c r="F4171" s="255"/>
      <c r="G4171" s="255"/>
    </row>
    <row r="4172" spans="1:7" x14ac:dyDescent="0.25">
      <c r="A4172" s="257" t="s">
        <v>1265</v>
      </c>
      <c r="B4172" s="257">
        <v>0</v>
      </c>
      <c r="C4172" s="254"/>
      <c r="D4172" s="255" t="s">
        <v>1138</v>
      </c>
      <c r="E4172" s="255">
        <v>-0.70641144</v>
      </c>
      <c r="F4172" s="255"/>
      <c r="G4172" s="255"/>
    </row>
    <row r="4173" spans="1:7" x14ac:dyDescent="0.25">
      <c r="A4173" s="257" t="s">
        <v>940</v>
      </c>
      <c r="B4173" s="257">
        <v>7.33797415E-3</v>
      </c>
      <c r="C4173" s="254"/>
      <c r="D4173" s="255" t="s">
        <v>1108</v>
      </c>
      <c r="E4173" s="255">
        <v>-33.801351199999999</v>
      </c>
      <c r="F4173" s="255"/>
      <c r="G4173" s="255"/>
    </row>
    <row r="4174" spans="1:7" x14ac:dyDescent="0.25">
      <c r="A4174" s="257" t="s">
        <v>941</v>
      </c>
      <c r="B4174" s="257">
        <v>6.1084102699999999E-4</v>
      </c>
      <c r="C4174" s="254"/>
      <c r="D4174" s="255" t="s">
        <v>201</v>
      </c>
      <c r="E4174" s="255">
        <v>-36.584991899999999</v>
      </c>
      <c r="F4174" s="255"/>
      <c r="G4174" s="255"/>
    </row>
    <row r="4175" spans="1:7" x14ac:dyDescent="0.25">
      <c r="A4175" s="257" t="s">
        <v>942</v>
      </c>
      <c r="B4175" s="257">
        <v>0</v>
      </c>
      <c r="C4175" s="254"/>
      <c r="D4175" s="255" t="s">
        <v>221</v>
      </c>
      <c r="E4175" s="255">
        <v>-14.781132100000001</v>
      </c>
      <c r="F4175" s="255"/>
      <c r="G4175" s="255"/>
    </row>
    <row r="4176" spans="1:7" x14ac:dyDescent="0.25">
      <c r="A4176" s="257" t="s">
        <v>1266</v>
      </c>
      <c r="B4176" s="257">
        <v>0</v>
      </c>
      <c r="C4176" s="254"/>
      <c r="D4176" s="255" t="s">
        <v>610</v>
      </c>
      <c r="E4176" s="255">
        <v>-35.1708</v>
      </c>
      <c r="F4176" s="255"/>
      <c r="G4176" s="255"/>
    </row>
    <row r="4177" spans="1:7" x14ac:dyDescent="0.25">
      <c r="A4177" s="257" t="s">
        <v>1267</v>
      </c>
      <c r="B4177" s="257">
        <v>10.6692854</v>
      </c>
      <c r="C4177" s="254"/>
      <c r="D4177" s="255" t="s">
        <v>1139</v>
      </c>
      <c r="E4177" s="255">
        <v>-7.3858680000000003</v>
      </c>
      <c r="F4177" s="255"/>
      <c r="G4177" s="255"/>
    </row>
    <row r="4178" spans="1:7" x14ac:dyDescent="0.25">
      <c r="A4178" s="257" t="s">
        <v>1268</v>
      </c>
      <c r="B4178" s="257">
        <v>0.49087424899999998</v>
      </c>
      <c r="C4178" s="254"/>
      <c r="D4178" s="255" t="s">
        <v>234</v>
      </c>
      <c r="E4178" s="255">
        <v>-38.4904376</v>
      </c>
      <c r="F4178" s="255"/>
      <c r="G4178" s="255"/>
    </row>
    <row r="4179" spans="1:7" x14ac:dyDescent="0.25">
      <c r="A4179" s="257" t="s">
        <v>1269</v>
      </c>
      <c r="B4179" s="257">
        <v>0.22074622399999999</v>
      </c>
      <c r="C4179" s="254"/>
      <c r="D4179" s="255" t="s">
        <v>235</v>
      </c>
      <c r="E4179" s="255">
        <v>0</v>
      </c>
      <c r="F4179" s="255"/>
      <c r="G4179" s="255"/>
    </row>
    <row r="4180" spans="1:7" x14ac:dyDescent="0.25">
      <c r="A4180" s="257" t="s">
        <v>1270</v>
      </c>
      <c r="B4180" s="257">
        <v>0</v>
      </c>
      <c r="C4180" s="254"/>
      <c r="D4180" s="255" t="s">
        <v>236</v>
      </c>
      <c r="E4180" s="255">
        <v>0</v>
      </c>
      <c r="F4180" s="255"/>
      <c r="G4180" s="255"/>
    </row>
    <row r="4181" spans="1:7" x14ac:dyDescent="0.25">
      <c r="A4181" s="257" t="s">
        <v>1271</v>
      </c>
      <c r="B4181" s="257">
        <v>0</v>
      </c>
      <c r="C4181" s="254"/>
      <c r="D4181" s="255" t="s">
        <v>1169</v>
      </c>
      <c r="E4181" s="255">
        <v>0</v>
      </c>
      <c r="F4181" s="255"/>
      <c r="G4181" s="255"/>
    </row>
    <row r="4182" spans="1:7" x14ac:dyDescent="0.25">
      <c r="A4182" s="257" t="s">
        <v>1272</v>
      </c>
      <c r="B4182" s="257">
        <v>0</v>
      </c>
      <c r="C4182" s="254"/>
      <c r="D4182" s="255" t="s">
        <v>1109</v>
      </c>
      <c r="E4182" s="255">
        <v>-7.5534423300000002</v>
      </c>
      <c r="F4182" s="255"/>
      <c r="G4182" s="255"/>
    </row>
    <row r="4183" spans="1:7" x14ac:dyDescent="0.25">
      <c r="A4183" s="257"/>
      <c r="B4183" s="257"/>
      <c r="C4183" s="254"/>
      <c r="D4183" s="255" t="s">
        <v>1170</v>
      </c>
      <c r="E4183" s="255">
        <v>0</v>
      </c>
      <c r="F4183" s="255"/>
      <c r="G4183" s="255"/>
    </row>
    <row r="4184" spans="1:7" x14ac:dyDescent="0.25">
      <c r="A4184" s="257"/>
      <c r="B4184" s="257"/>
      <c r="C4184" s="254"/>
      <c r="D4184" s="255" t="s">
        <v>1171</v>
      </c>
      <c r="E4184" s="255">
        <v>0</v>
      </c>
      <c r="F4184" s="255"/>
      <c r="G4184" s="255"/>
    </row>
    <row r="4185" spans="1:7" x14ac:dyDescent="0.25">
      <c r="A4185" s="257" t="s">
        <v>853</v>
      </c>
      <c r="B4185" s="257"/>
      <c r="C4185" s="254"/>
      <c r="D4185" s="255" t="s">
        <v>1188</v>
      </c>
      <c r="E4185" s="255">
        <v>0</v>
      </c>
      <c r="F4185" s="255"/>
      <c r="G4185" s="255"/>
    </row>
    <row r="4186" spans="1:7" x14ac:dyDescent="0.25">
      <c r="A4186" s="257" t="s">
        <v>928</v>
      </c>
      <c r="B4186" s="257" t="s">
        <v>929</v>
      </c>
      <c r="C4186" s="254"/>
      <c r="D4186" s="255" t="s">
        <v>1140</v>
      </c>
      <c r="E4186" s="255">
        <v>-1.5862228899999999</v>
      </c>
      <c r="F4186" s="255"/>
      <c r="G4186" s="255"/>
    </row>
    <row r="4187" spans="1:7" x14ac:dyDescent="0.25">
      <c r="A4187" s="257" t="s">
        <v>930</v>
      </c>
      <c r="B4187" s="257" t="s">
        <v>931</v>
      </c>
      <c r="C4187" s="254"/>
      <c r="D4187" s="255" t="s">
        <v>1189</v>
      </c>
      <c r="E4187" s="255">
        <v>0</v>
      </c>
      <c r="F4187" s="255"/>
      <c r="G4187" s="255"/>
    </row>
    <row r="4188" spans="1:7" x14ac:dyDescent="0.25">
      <c r="A4188" s="257" t="s">
        <v>121</v>
      </c>
      <c r="B4188" s="257">
        <v>0</v>
      </c>
      <c r="C4188" s="254"/>
      <c r="D4188" s="255" t="s">
        <v>1190</v>
      </c>
      <c r="E4188" s="255">
        <v>0</v>
      </c>
      <c r="F4188" s="255"/>
      <c r="G4188" s="255"/>
    </row>
    <row r="4189" spans="1:7" x14ac:dyDescent="0.25">
      <c r="A4189" s="257" t="s">
        <v>114</v>
      </c>
      <c r="B4189" s="257">
        <v>-6.0829632199999997E-2</v>
      </c>
      <c r="C4189" s="254"/>
      <c r="D4189" s="255" t="s">
        <v>1172</v>
      </c>
      <c r="E4189" s="255">
        <v>0</v>
      </c>
      <c r="F4189" s="255"/>
      <c r="G4189" s="255"/>
    </row>
    <row r="4190" spans="1:7" x14ac:dyDescent="0.25">
      <c r="A4190" s="257" t="s">
        <v>122</v>
      </c>
      <c r="B4190" s="257">
        <v>0</v>
      </c>
      <c r="C4190" s="254"/>
      <c r="D4190" s="255" t="s">
        <v>1110</v>
      </c>
      <c r="E4190" s="255">
        <v>-13.252295999999999</v>
      </c>
      <c r="F4190" s="255"/>
      <c r="G4190" s="255"/>
    </row>
    <row r="4191" spans="1:7" x14ac:dyDescent="0.25">
      <c r="A4191" s="257" t="s">
        <v>123</v>
      </c>
      <c r="B4191" s="257">
        <v>0</v>
      </c>
      <c r="C4191" s="254"/>
      <c r="D4191" s="255" t="s">
        <v>1173</v>
      </c>
      <c r="E4191" s="255">
        <v>0</v>
      </c>
      <c r="F4191" s="255"/>
      <c r="G4191" s="255"/>
    </row>
    <row r="4192" spans="1:7" x14ac:dyDescent="0.25">
      <c r="A4192" s="257" t="s">
        <v>124</v>
      </c>
      <c r="B4192" s="257">
        <v>0</v>
      </c>
      <c r="C4192" s="254"/>
      <c r="D4192" s="255" t="s">
        <v>1174</v>
      </c>
      <c r="E4192" s="255">
        <v>0</v>
      </c>
      <c r="F4192" s="255"/>
      <c r="G4192" s="255"/>
    </row>
    <row r="4193" spans="1:7" x14ac:dyDescent="0.25">
      <c r="A4193" s="257" t="s">
        <v>115</v>
      </c>
      <c r="B4193" s="257">
        <v>-2.1631839899999999E-3</v>
      </c>
      <c r="C4193" s="254"/>
      <c r="D4193" s="255" t="s">
        <v>1191</v>
      </c>
      <c r="E4193" s="255">
        <v>0</v>
      </c>
      <c r="F4193" s="255"/>
      <c r="G4193" s="255"/>
    </row>
    <row r="4194" spans="1:7" x14ac:dyDescent="0.25">
      <c r="A4194" s="257" t="s">
        <v>125</v>
      </c>
      <c r="B4194" s="257">
        <v>0</v>
      </c>
      <c r="C4194" s="254"/>
      <c r="D4194" s="255" t="s">
        <v>1141</v>
      </c>
      <c r="E4194" s="255">
        <v>-2.78298215</v>
      </c>
      <c r="F4194" s="255"/>
      <c r="G4194" s="255"/>
    </row>
    <row r="4195" spans="1:7" x14ac:dyDescent="0.25">
      <c r="A4195" s="257" t="s">
        <v>126</v>
      </c>
      <c r="B4195" s="257">
        <v>0</v>
      </c>
      <c r="C4195" s="254"/>
      <c r="D4195" s="255" t="s">
        <v>1192</v>
      </c>
      <c r="E4195" s="255">
        <v>0</v>
      </c>
      <c r="F4195" s="255"/>
      <c r="G4195" s="255"/>
    </row>
    <row r="4196" spans="1:7" x14ac:dyDescent="0.25">
      <c r="A4196" s="257" t="s">
        <v>127</v>
      </c>
      <c r="B4196" s="257">
        <v>0</v>
      </c>
      <c r="C4196" s="254"/>
      <c r="D4196" s="255" t="s">
        <v>1193</v>
      </c>
      <c r="E4196" s="255">
        <v>0</v>
      </c>
      <c r="F4196" s="255"/>
      <c r="G4196" s="255"/>
    </row>
    <row r="4197" spans="1:7" x14ac:dyDescent="0.25">
      <c r="A4197" s="257" t="s">
        <v>116</v>
      </c>
      <c r="B4197" s="257">
        <v>-0.90644654199999997</v>
      </c>
      <c r="C4197" s="254"/>
      <c r="D4197" s="255" t="s">
        <v>1182</v>
      </c>
      <c r="E4197" s="255">
        <v>-54.421707499999997</v>
      </c>
      <c r="F4197" s="255"/>
      <c r="G4197" s="255"/>
    </row>
    <row r="4198" spans="1:7" x14ac:dyDescent="0.25">
      <c r="A4198" s="257" t="s">
        <v>128</v>
      </c>
      <c r="B4198" s="257">
        <v>0</v>
      </c>
      <c r="C4198" s="254"/>
      <c r="D4198" s="255" t="s">
        <v>1194</v>
      </c>
      <c r="E4198" s="255">
        <v>-11.428558600000001</v>
      </c>
      <c r="F4198" s="255"/>
      <c r="G4198" s="255"/>
    </row>
    <row r="4199" spans="1:7" x14ac:dyDescent="0.25">
      <c r="A4199" s="257" t="s">
        <v>129</v>
      </c>
      <c r="B4199" s="257">
        <v>0</v>
      </c>
      <c r="C4199" s="254"/>
      <c r="D4199" s="255" t="s">
        <v>1183</v>
      </c>
      <c r="E4199" s="255">
        <v>19.768999999999998</v>
      </c>
      <c r="F4199" s="255"/>
      <c r="G4199" s="255"/>
    </row>
    <row r="4200" spans="1:7" x14ac:dyDescent="0.25">
      <c r="A4200" s="257" t="s">
        <v>130</v>
      </c>
      <c r="B4200" s="257">
        <v>0</v>
      </c>
      <c r="C4200" s="254"/>
      <c r="D4200" s="255" t="s">
        <v>2244</v>
      </c>
      <c r="E4200" s="255"/>
      <c r="F4200" s="255"/>
      <c r="G4200" s="255"/>
    </row>
    <row r="4201" spans="1:7" x14ac:dyDescent="0.25">
      <c r="A4201" s="257" t="s">
        <v>117</v>
      </c>
      <c r="B4201" s="257">
        <v>-8.7122235400000005E-4</v>
      </c>
      <c r="C4201" s="254"/>
      <c r="D4201" s="255" t="s">
        <v>928</v>
      </c>
      <c r="E4201" s="255" t="s">
        <v>929</v>
      </c>
      <c r="F4201" s="255"/>
      <c r="G4201" s="255"/>
    </row>
    <row r="4202" spans="1:7" x14ac:dyDescent="0.25">
      <c r="A4202" s="257" t="s">
        <v>131</v>
      </c>
      <c r="B4202" s="257">
        <v>0</v>
      </c>
      <c r="C4202" s="254"/>
      <c r="D4202" s="255" t="s">
        <v>930</v>
      </c>
      <c r="E4202" s="255" t="s">
        <v>931</v>
      </c>
      <c r="F4202" s="255"/>
      <c r="G4202" s="255"/>
    </row>
    <row r="4203" spans="1:7" x14ac:dyDescent="0.25">
      <c r="A4203" s="257" t="s">
        <v>132</v>
      </c>
      <c r="B4203" s="257">
        <v>0</v>
      </c>
      <c r="C4203" s="254"/>
      <c r="D4203" s="255" t="s">
        <v>600</v>
      </c>
      <c r="E4203" s="255">
        <v>0</v>
      </c>
      <c r="F4203" s="255"/>
      <c r="G4203" s="255"/>
    </row>
    <row r="4204" spans="1:7" x14ac:dyDescent="0.25">
      <c r="A4204" s="257" t="s">
        <v>133</v>
      </c>
      <c r="B4204" s="257">
        <v>0</v>
      </c>
      <c r="C4204" s="254"/>
      <c r="D4204" s="255" t="s">
        <v>601</v>
      </c>
      <c r="E4204" s="255">
        <v>0</v>
      </c>
      <c r="F4204" s="255"/>
      <c r="G4204" s="255"/>
    </row>
    <row r="4205" spans="1:7" x14ac:dyDescent="0.25">
      <c r="A4205" s="257" t="s">
        <v>118</v>
      </c>
      <c r="B4205" s="257">
        <v>0</v>
      </c>
      <c r="C4205" s="254"/>
      <c r="D4205" s="255" t="s">
        <v>192</v>
      </c>
      <c r="E4205" s="255">
        <v>0</v>
      </c>
      <c r="F4205" s="255"/>
      <c r="G4205" s="255"/>
    </row>
    <row r="4206" spans="1:7" x14ac:dyDescent="0.25">
      <c r="A4206" s="257" t="s">
        <v>134</v>
      </c>
      <c r="B4206" s="257">
        <v>0</v>
      </c>
      <c r="C4206" s="254"/>
      <c r="D4206" s="255" t="s">
        <v>193</v>
      </c>
      <c r="E4206" s="255">
        <v>0</v>
      </c>
      <c r="F4206" s="255"/>
      <c r="G4206" s="255"/>
    </row>
    <row r="4207" spans="1:7" x14ac:dyDescent="0.25">
      <c r="A4207" s="257" t="s">
        <v>135</v>
      </c>
      <c r="B4207" s="257">
        <v>0</v>
      </c>
      <c r="C4207" s="254"/>
      <c r="D4207" s="255" t="s">
        <v>602</v>
      </c>
      <c r="E4207" s="255">
        <v>0</v>
      </c>
      <c r="F4207" s="255"/>
      <c r="G4207" s="255"/>
    </row>
    <row r="4208" spans="1:7" x14ac:dyDescent="0.25">
      <c r="A4208" s="257" t="s">
        <v>136</v>
      </c>
      <c r="B4208" s="257">
        <v>0</v>
      </c>
      <c r="C4208" s="254"/>
      <c r="D4208" s="255" t="s">
        <v>603</v>
      </c>
      <c r="E4208" s="255">
        <v>0</v>
      </c>
      <c r="F4208" s="255"/>
      <c r="G4208" s="255"/>
    </row>
    <row r="4209" spans="1:7" x14ac:dyDescent="0.25">
      <c r="A4209" s="257" t="s">
        <v>119</v>
      </c>
      <c r="B4209" s="257">
        <v>0</v>
      </c>
      <c r="C4209" s="254"/>
      <c r="D4209" s="255" t="s">
        <v>604</v>
      </c>
      <c r="E4209" s="255">
        <v>0</v>
      </c>
      <c r="F4209" s="255"/>
      <c r="G4209" s="255"/>
    </row>
    <row r="4210" spans="1:7" x14ac:dyDescent="0.25">
      <c r="A4210" s="257" t="s">
        <v>137</v>
      </c>
      <c r="B4210" s="257">
        <v>0</v>
      </c>
      <c r="C4210" s="254"/>
      <c r="D4210" s="255" t="s">
        <v>605</v>
      </c>
      <c r="E4210" s="255">
        <v>0</v>
      </c>
      <c r="F4210" s="255"/>
      <c r="G4210" s="255"/>
    </row>
    <row r="4211" spans="1:7" x14ac:dyDescent="0.25">
      <c r="A4211" s="257" t="s">
        <v>138</v>
      </c>
      <c r="B4211" s="257">
        <v>0</v>
      </c>
      <c r="C4211" s="254"/>
      <c r="D4211" s="255" t="s">
        <v>194</v>
      </c>
      <c r="E4211" s="255">
        <v>0</v>
      </c>
      <c r="F4211" s="255"/>
      <c r="G4211" s="255"/>
    </row>
    <row r="4212" spans="1:7" x14ac:dyDescent="0.25">
      <c r="A4212" s="257" t="s">
        <v>1021</v>
      </c>
      <c r="B4212" s="257">
        <v>0</v>
      </c>
      <c r="C4212" s="254"/>
      <c r="D4212" s="255" t="s">
        <v>606</v>
      </c>
      <c r="E4212" s="255">
        <v>0</v>
      </c>
      <c r="F4212" s="255"/>
      <c r="G4212" s="255"/>
    </row>
    <row r="4213" spans="1:7" x14ac:dyDescent="0.25">
      <c r="A4213" s="257" t="s">
        <v>992</v>
      </c>
      <c r="B4213" s="257">
        <v>1.3029225499999999</v>
      </c>
      <c r="C4213" s="254"/>
      <c r="D4213" s="255" t="s">
        <v>1166</v>
      </c>
      <c r="E4213" s="255">
        <v>0</v>
      </c>
      <c r="F4213" s="255"/>
      <c r="G4213" s="255"/>
    </row>
    <row r="4214" spans="1:7" x14ac:dyDescent="0.25">
      <c r="A4214" s="257" t="s">
        <v>1022</v>
      </c>
      <c r="B4214" s="257">
        <v>0</v>
      </c>
      <c r="C4214" s="254"/>
      <c r="D4214" s="255" t="s">
        <v>1098</v>
      </c>
      <c r="E4214" s="255">
        <v>0</v>
      </c>
      <c r="F4214" s="255"/>
      <c r="G4214" s="255"/>
    </row>
    <row r="4215" spans="1:7" x14ac:dyDescent="0.25">
      <c r="A4215" s="257" t="s">
        <v>1023</v>
      </c>
      <c r="B4215" s="257">
        <v>0</v>
      </c>
      <c r="C4215" s="254"/>
      <c r="D4215" s="255" t="s">
        <v>1167</v>
      </c>
      <c r="E4215" s="255">
        <v>0</v>
      </c>
      <c r="F4215" s="255"/>
      <c r="G4215" s="255"/>
    </row>
    <row r="4216" spans="1:7" x14ac:dyDescent="0.25">
      <c r="A4216" s="257" t="s">
        <v>1024</v>
      </c>
      <c r="B4216" s="257">
        <v>0</v>
      </c>
      <c r="C4216" s="254"/>
      <c r="D4216" s="255" t="s">
        <v>1168</v>
      </c>
      <c r="E4216" s="255">
        <v>0</v>
      </c>
      <c r="F4216" s="255"/>
      <c r="G4216" s="255"/>
    </row>
    <row r="4217" spans="1:7" x14ac:dyDescent="0.25">
      <c r="A4217" s="257" t="s">
        <v>993</v>
      </c>
      <c r="B4217" s="257">
        <v>0</v>
      </c>
      <c r="C4217" s="254"/>
      <c r="D4217" s="255" t="s">
        <v>195</v>
      </c>
      <c r="E4217" s="255">
        <v>0</v>
      </c>
      <c r="F4217" s="255"/>
      <c r="G4217" s="255"/>
    </row>
    <row r="4218" spans="1:7" x14ac:dyDescent="0.25">
      <c r="A4218" s="257" t="s">
        <v>1025</v>
      </c>
      <c r="B4218" s="257">
        <v>0</v>
      </c>
      <c r="C4218" s="254"/>
      <c r="D4218" s="255" t="s">
        <v>196</v>
      </c>
      <c r="E4218" s="255">
        <v>0</v>
      </c>
      <c r="F4218" s="255"/>
      <c r="G4218" s="255"/>
    </row>
    <row r="4219" spans="1:7" x14ac:dyDescent="0.25">
      <c r="A4219" s="257" t="s">
        <v>1026</v>
      </c>
      <c r="B4219" s="257">
        <v>0</v>
      </c>
      <c r="C4219" s="254"/>
      <c r="D4219" s="255" t="s">
        <v>197</v>
      </c>
      <c r="E4219" s="255">
        <v>0</v>
      </c>
      <c r="F4219" s="255"/>
      <c r="G4219" s="255"/>
    </row>
    <row r="4220" spans="1:7" x14ac:dyDescent="0.25">
      <c r="A4220" s="257" t="s">
        <v>1027</v>
      </c>
      <c r="B4220" s="257">
        <v>0</v>
      </c>
      <c r="C4220" s="254"/>
      <c r="D4220" s="255" t="s">
        <v>198</v>
      </c>
      <c r="E4220" s="255">
        <v>0</v>
      </c>
      <c r="F4220" s="255"/>
      <c r="G4220" s="255"/>
    </row>
    <row r="4221" spans="1:7" x14ac:dyDescent="0.25">
      <c r="A4221" s="257" t="s">
        <v>994</v>
      </c>
      <c r="B4221" s="257">
        <v>-2.4501292800000001</v>
      </c>
      <c r="C4221" s="254"/>
      <c r="D4221" s="255" t="s">
        <v>607</v>
      </c>
      <c r="E4221" s="255">
        <v>0</v>
      </c>
      <c r="F4221" s="255"/>
      <c r="G4221" s="255"/>
    </row>
    <row r="4222" spans="1:7" x14ac:dyDescent="0.25">
      <c r="A4222" s="257" t="s">
        <v>1028</v>
      </c>
      <c r="B4222" s="257">
        <v>0</v>
      </c>
      <c r="C4222" s="254"/>
      <c r="D4222" s="255" t="s">
        <v>608</v>
      </c>
      <c r="E4222" s="255">
        <v>0</v>
      </c>
      <c r="F4222" s="255"/>
      <c r="G4222" s="255"/>
    </row>
    <row r="4223" spans="1:7" x14ac:dyDescent="0.25">
      <c r="A4223" s="257" t="s">
        <v>1029</v>
      </c>
      <c r="B4223" s="257">
        <v>0</v>
      </c>
      <c r="C4223" s="254"/>
      <c r="D4223" s="255"/>
      <c r="E4223" s="255"/>
      <c r="F4223" s="255"/>
      <c r="G4223" s="255"/>
    </row>
    <row r="4224" spans="1:7" x14ac:dyDescent="0.25">
      <c r="A4224" s="257" t="s">
        <v>1030</v>
      </c>
      <c r="B4224" s="257">
        <v>0</v>
      </c>
      <c r="C4224" s="254"/>
      <c r="D4224" s="255" t="s">
        <v>2245</v>
      </c>
      <c r="E4224" s="255"/>
      <c r="F4224" s="255"/>
      <c r="G4224" s="255"/>
    </row>
    <row r="4225" spans="1:7" x14ac:dyDescent="0.25">
      <c r="A4225" s="257" t="s">
        <v>995</v>
      </c>
      <c r="B4225" s="257">
        <v>0</v>
      </c>
      <c r="C4225" s="254"/>
      <c r="D4225" s="255" t="s">
        <v>928</v>
      </c>
      <c r="E4225" s="255" t="s">
        <v>929</v>
      </c>
      <c r="F4225" s="255"/>
      <c r="G4225" s="255"/>
    </row>
    <row r="4226" spans="1:7" x14ac:dyDescent="0.25">
      <c r="A4226" s="257" t="s">
        <v>1031</v>
      </c>
      <c r="B4226" s="257">
        <v>0</v>
      </c>
      <c r="C4226" s="254"/>
      <c r="D4226" s="255" t="s">
        <v>930</v>
      </c>
      <c r="E4226" s="255" t="s">
        <v>931</v>
      </c>
      <c r="F4226" s="255"/>
      <c r="G4226" s="255"/>
    </row>
    <row r="4227" spans="1:7" x14ac:dyDescent="0.25">
      <c r="A4227" s="257" t="s">
        <v>1032</v>
      </c>
      <c r="B4227" s="257">
        <v>0</v>
      </c>
      <c r="C4227" s="254"/>
      <c r="D4227" s="255" t="s">
        <v>1106</v>
      </c>
      <c r="E4227" s="255">
        <v>0</v>
      </c>
      <c r="F4227" s="255"/>
      <c r="G4227" s="255"/>
    </row>
    <row r="4228" spans="1:7" x14ac:dyDescent="0.25">
      <c r="A4228" s="257" t="s">
        <v>17</v>
      </c>
      <c r="B4228" s="257">
        <v>0</v>
      </c>
      <c r="C4228" s="254"/>
      <c r="D4228" s="255" t="s">
        <v>200</v>
      </c>
      <c r="E4228" s="255">
        <v>0</v>
      </c>
      <c r="F4228" s="255"/>
      <c r="G4228" s="255"/>
    </row>
    <row r="4229" spans="1:7" x14ac:dyDescent="0.25">
      <c r="A4229" s="257" t="s">
        <v>14</v>
      </c>
      <c r="B4229" s="257">
        <v>-0.87876575400000001</v>
      </c>
      <c r="C4229" s="254"/>
      <c r="D4229" s="255" t="s">
        <v>609</v>
      </c>
      <c r="E4229" s="255">
        <v>0</v>
      </c>
      <c r="F4229" s="255"/>
      <c r="G4229" s="255"/>
    </row>
    <row r="4230" spans="1:7" x14ac:dyDescent="0.25">
      <c r="A4230" s="257" t="s">
        <v>18</v>
      </c>
      <c r="B4230" s="257">
        <v>0</v>
      </c>
      <c r="C4230" s="254"/>
      <c r="D4230" s="255" t="s">
        <v>1108</v>
      </c>
      <c r="E4230" s="255">
        <v>0</v>
      </c>
      <c r="F4230" s="255"/>
      <c r="G4230" s="255"/>
    </row>
    <row r="4231" spans="1:7" x14ac:dyDescent="0.25">
      <c r="A4231" s="257" t="s">
        <v>19</v>
      </c>
      <c r="B4231" s="257">
        <v>0</v>
      </c>
      <c r="C4231" s="254"/>
      <c r="D4231" s="255" t="s">
        <v>201</v>
      </c>
      <c r="E4231" s="255">
        <v>0</v>
      </c>
      <c r="F4231" s="255"/>
      <c r="G4231" s="255"/>
    </row>
    <row r="4232" spans="1:7" x14ac:dyDescent="0.25">
      <c r="A4232" s="257" t="s">
        <v>1033</v>
      </c>
      <c r="B4232" s="257">
        <v>0</v>
      </c>
      <c r="C4232" s="254"/>
      <c r="D4232" s="255" t="s">
        <v>610</v>
      </c>
      <c r="E4232" s="255">
        <v>0</v>
      </c>
      <c r="F4232" s="255"/>
      <c r="G4232" s="255"/>
    </row>
    <row r="4233" spans="1:7" x14ac:dyDescent="0.25">
      <c r="A4233" s="257" t="s">
        <v>996</v>
      </c>
      <c r="B4233" s="257">
        <v>0</v>
      </c>
      <c r="C4233" s="254"/>
      <c r="D4233" s="255" t="s">
        <v>202</v>
      </c>
      <c r="E4233" s="255">
        <v>0</v>
      </c>
      <c r="F4233" s="255"/>
      <c r="G4233" s="255"/>
    </row>
    <row r="4234" spans="1:7" x14ac:dyDescent="0.25">
      <c r="A4234" s="257" t="s">
        <v>1034</v>
      </c>
      <c r="B4234" s="257">
        <v>0</v>
      </c>
      <c r="C4234" s="254"/>
      <c r="D4234" s="255" t="s">
        <v>203</v>
      </c>
      <c r="E4234" s="255">
        <v>0</v>
      </c>
      <c r="F4234" s="255"/>
      <c r="G4234" s="255"/>
    </row>
    <row r="4235" spans="1:7" x14ac:dyDescent="0.25">
      <c r="A4235" s="257" t="s">
        <v>1035</v>
      </c>
      <c r="B4235" s="257">
        <v>0</v>
      </c>
      <c r="C4235" s="254"/>
      <c r="D4235" s="255" t="s">
        <v>204</v>
      </c>
      <c r="E4235" s="255">
        <v>0</v>
      </c>
      <c r="F4235" s="255"/>
      <c r="G4235" s="255"/>
    </row>
    <row r="4236" spans="1:7" x14ac:dyDescent="0.25">
      <c r="A4236" s="257" t="s">
        <v>535</v>
      </c>
      <c r="B4236" s="257">
        <v>0</v>
      </c>
      <c r="C4236" s="254"/>
      <c r="D4236" s="255" t="s">
        <v>1169</v>
      </c>
      <c r="E4236" s="255">
        <v>0</v>
      </c>
      <c r="F4236" s="255"/>
      <c r="G4236" s="255"/>
    </row>
    <row r="4237" spans="1:7" x14ac:dyDescent="0.25">
      <c r="A4237" s="257" t="s">
        <v>534</v>
      </c>
      <c r="B4237" s="257">
        <v>-0.22715322299999999</v>
      </c>
      <c r="C4237" s="254"/>
      <c r="D4237" s="255" t="s">
        <v>1109</v>
      </c>
      <c r="E4237" s="255">
        <v>0</v>
      </c>
      <c r="F4237" s="255"/>
      <c r="G4237" s="255"/>
    </row>
    <row r="4238" spans="1:7" x14ac:dyDescent="0.25">
      <c r="A4238" s="257" t="s">
        <v>536</v>
      </c>
      <c r="B4238" s="257">
        <v>0</v>
      </c>
      <c r="C4238" s="254"/>
      <c r="D4238" s="255" t="s">
        <v>1170</v>
      </c>
      <c r="E4238" s="255">
        <v>0</v>
      </c>
      <c r="F4238" s="255"/>
      <c r="G4238" s="255"/>
    </row>
    <row r="4239" spans="1:7" x14ac:dyDescent="0.25">
      <c r="A4239" s="257" t="s">
        <v>537</v>
      </c>
      <c r="B4239" s="257">
        <v>0</v>
      </c>
      <c r="C4239" s="254"/>
      <c r="D4239" s="255" t="s">
        <v>1171</v>
      </c>
      <c r="E4239" s="255">
        <v>0</v>
      </c>
      <c r="F4239" s="255"/>
      <c r="G4239" s="255"/>
    </row>
    <row r="4240" spans="1:7" x14ac:dyDescent="0.25">
      <c r="A4240" s="257" t="s">
        <v>1036</v>
      </c>
      <c r="B4240" s="257">
        <v>0</v>
      </c>
      <c r="C4240" s="254"/>
      <c r="D4240" s="255" t="s">
        <v>1172</v>
      </c>
      <c r="E4240" s="255">
        <v>0</v>
      </c>
      <c r="F4240" s="255"/>
      <c r="G4240" s="255"/>
    </row>
    <row r="4241" spans="1:7" x14ac:dyDescent="0.25">
      <c r="A4241" s="257" t="s">
        <v>997</v>
      </c>
      <c r="B4241" s="257">
        <v>0</v>
      </c>
      <c r="C4241" s="254"/>
      <c r="D4241" s="255" t="s">
        <v>1110</v>
      </c>
      <c r="E4241" s="255">
        <v>0</v>
      </c>
      <c r="F4241" s="255"/>
      <c r="G4241" s="255"/>
    </row>
    <row r="4242" spans="1:7" x14ac:dyDescent="0.25">
      <c r="A4242" s="257" t="s">
        <v>1037</v>
      </c>
      <c r="B4242" s="257">
        <v>0</v>
      </c>
      <c r="C4242" s="254"/>
      <c r="D4242" s="255" t="s">
        <v>1173</v>
      </c>
      <c r="E4242" s="255">
        <v>0</v>
      </c>
      <c r="F4242" s="255"/>
      <c r="G4242" s="255"/>
    </row>
    <row r="4243" spans="1:7" x14ac:dyDescent="0.25">
      <c r="A4243" s="257" t="s">
        <v>1038</v>
      </c>
      <c r="B4243" s="257">
        <v>0</v>
      </c>
      <c r="C4243" s="254"/>
      <c r="D4243" s="255" t="s">
        <v>1174</v>
      </c>
      <c r="E4243" s="255">
        <v>0</v>
      </c>
      <c r="F4243" s="255"/>
      <c r="G4243" s="255"/>
    </row>
    <row r="4244" spans="1:7" x14ac:dyDescent="0.25">
      <c r="A4244" s="257" t="s">
        <v>1273</v>
      </c>
      <c r="B4244" s="257">
        <v>0</v>
      </c>
      <c r="C4244" s="254"/>
      <c r="D4244" s="255" t="s">
        <v>2246</v>
      </c>
      <c r="E4244" s="255"/>
      <c r="F4244" s="255"/>
      <c r="G4244" s="255"/>
    </row>
    <row r="4245" spans="1:7" x14ac:dyDescent="0.25">
      <c r="A4245" s="257" t="s">
        <v>1274</v>
      </c>
      <c r="B4245" s="257">
        <v>-9.2880351399999999</v>
      </c>
      <c r="C4245" s="254"/>
      <c r="D4245" s="255" t="s">
        <v>928</v>
      </c>
      <c r="E4245" s="255" t="s">
        <v>929</v>
      </c>
      <c r="F4245" s="255"/>
      <c r="G4245" s="255"/>
    </row>
    <row r="4246" spans="1:7" x14ac:dyDescent="0.25">
      <c r="A4246" s="257" t="s">
        <v>1275</v>
      </c>
      <c r="B4246" s="257">
        <v>-0.40464145699999998</v>
      </c>
      <c r="C4246" s="254"/>
      <c r="D4246" s="255" t="s">
        <v>930</v>
      </c>
      <c r="E4246" s="255" t="s">
        <v>931</v>
      </c>
      <c r="F4246" s="255"/>
      <c r="G4246" s="255"/>
    </row>
    <row r="4247" spans="1:7" x14ac:dyDescent="0.25">
      <c r="A4247" s="257" t="s">
        <v>1276</v>
      </c>
      <c r="B4247" s="257">
        <v>-0.18196732400000001</v>
      </c>
      <c r="C4247" s="254"/>
      <c r="D4247" s="255" t="s">
        <v>600</v>
      </c>
      <c r="E4247" s="255">
        <v>0</v>
      </c>
      <c r="F4247" s="255"/>
      <c r="G4247" s="255"/>
    </row>
    <row r="4248" spans="1:7" x14ac:dyDescent="0.25">
      <c r="A4248" s="257" t="s">
        <v>1277</v>
      </c>
      <c r="B4248" s="257">
        <v>-0.81118388200000002</v>
      </c>
      <c r="C4248" s="254"/>
      <c r="D4248" s="255" t="s">
        <v>601</v>
      </c>
      <c r="E4248" s="255">
        <v>0</v>
      </c>
      <c r="F4248" s="255"/>
      <c r="G4248" s="255"/>
    </row>
    <row r="4249" spans="1:7" x14ac:dyDescent="0.25">
      <c r="A4249" s="257" t="s">
        <v>1278</v>
      </c>
      <c r="B4249" s="257">
        <v>0</v>
      </c>
      <c r="C4249" s="254"/>
      <c r="D4249" s="255" t="s">
        <v>192</v>
      </c>
      <c r="E4249" s="255">
        <v>0</v>
      </c>
      <c r="F4249" s="255"/>
      <c r="G4249" s="255"/>
    </row>
    <row r="4250" spans="1:7" x14ac:dyDescent="0.25">
      <c r="A4250" s="257" t="s">
        <v>1279</v>
      </c>
      <c r="B4250" s="257">
        <v>-0.37367762599999998</v>
      </c>
      <c r="C4250" s="254"/>
      <c r="D4250" s="255" t="s">
        <v>193</v>
      </c>
      <c r="E4250" s="255">
        <v>0</v>
      </c>
      <c r="F4250" s="255"/>
      <c r="G4250" s="255"/>
    </row>
    <row r="4251" spans="1:7" x14ac:dyDescent="0.25">
      <c r="A4251" s="257" t="s">
        <v>1280</v>
      </c>
      <c r="B4251" s="257">
        <v>0</v>
      </c>
      <c r="C4251" s="254"/>
      <c r="D4251" s="255" t="s">
        <v>602</v>
      </c>
      <c r="E4251" s="255">
        <v>0</v>
      </c>
      <c r="F4251" s="255"/>
      <c r="G4251" s="255"/>
    </row>
    <row r="4252" spans="1:7" x14ac:dyDescent="0.25">
      <c r="A4252" s="257" t="s">
        <v>1281</v>
      </c>
      <c r="B4252" s="257">
        <v>-8.0274964099999995</v>
      </c>
      <c r="C4252" s="254"/>
      <c r="D4252" s="255" t="s">
        <v>603</v>
      </c>
      <c r="E4252" s="255">
        <v>0</v>
      </c>
      <c r="F4252" s="255"/>
      <c r="G4252" s="255"/>
    </row>
    <row r="4253" spans="1:7" x14ac:dyDescent="0.25">
      <c r="A4253" s="257" t="s">
        <v>1282</v>
      </c>
      <c r="B4253" s="257">
        <v>0</v>
      </c>
      <c r="C4253" s="254"/>
      <c r="D4253" s="255" t="s">
        <v>604</v>
      </c>
      <c r="E4253" s="255">
        <v>0</v>
      </c>
      <c r="F4253" s="255"/>
      <c r="G4253" s="255"/>
    </row>
    <row r="4254" spans="1:7" x14ac:dyDescent="0.25">
      <c r="A4254" s="257" t="s">
        <v>1209</v>
      </c>
      <c r="B4254" s="257">
        <v>0</v>
      </c>
      <c r="C4254" s="254"/>
      <c r="D4254" s="255" t="s">
        <v>605</v>
      </c>
      <c r="E4254" s="255">
        <v>0</v>
      </c>
      <c r="F4254" s="255"/>
      <c r="G4254" s="255"/>
    </row>
    <row r="4255" spans="1:7" x14ac:dyDescent="0.25">
      <c r="A4255" s="257" t="s">
        <v>1119</v>
      </c>
      <c r="B4255" s="257">
        <v>4.8940103700000001E-2</v>
      </c>
      <c r="C4255" s="254"/>
      <c r="D4255" s="255" t="s">
        <v>194</v>
      </c>
      <c r="E4255" s="255">
        <v>0</v>
      </c>
      <c r="F4255" s="255"/>
      <c r="G4255" s="255"/>
    </row>
    <row r="4256" spans="1:7" x14ac:dyDescent="0.25">
      <c r="A4256" s="257" t="s">
        <v>1210</v>
      </c>
      <c r="B4256" s="257">
        <v>0</v>
      </c>
      <c r="C4256" s="254"/>
      <c r="D4256" s="255" t="s">
        <v>606</v>
      </c>
      <c r="E4256" s="255">
        <v>0</v>
      </c>
      <c r="F4256" s="255"/>
      <c r="G4256" s="255"/>
    </row>
    <row r="4257" spans="1:7" x14ac:dyDescent="0.25">
      <c r="A4257" s="257" t="s">
        <v>1211</v>
      </c>
      <c r="B4257" s="257">
        <v>0</v>
      </c>
      <c r="C4257" s="254"/>
      <c r="D4257" s="255" t="s">
        <v>1166</v>
      </c>
      <c r="E4257" s="255">
        <v>0</v>
      </c>
      <c r="F4257" s="255"/>
      <c r="G4257" s="255"/>
    </row>
    <row r="4258" spans="1:7" x14ac:dyDescent="0.25">
      <c r="A4258" s="257" t="s">
        <v>1212</v>
      </c>
      <c r="B4258" s="257">
        <v>0</v>
      </c>
      <c r="C4258" s="254"/>
      <c r="D4258" s="255" t="s">
        <v>1098</v>
      </c>
      <c r="E4258" s="255">
        <v>0</v>
      </c>
      <c r="F4258" s="255"/>
      <c r="G4258" s="255"/>
    </row>
    <row r="4259" spans="1:7" x14ac:dyDescent="0.25">
      <c r="A4259" s="257" t="s">
        <v>1120</v>
      </c>
      <c r="B4259" s="257">
        <v>1.74037628E-3</v>
      </c>
      <c r="C4259" s="254"/>
      <c r="D4259" s="255" t="s">
        <v>1167</v>
      </c>
      <c r="E4259" s="255">
        <v>0</v>
      </c>
      <c r="F4259" s="255"/>
      <c r="G4259" s="255"/>
    </row>
    <row r="4260" spans="1:7" x14ac:dyDescent="0.25">
      <c r="A4260" s="257" t="s">
        <v>1213</v>
      </c>
      <c r="B4260" s="257">
        <v>0</v>
      </c>
      <c r="C4260" s="254"/>
      <c r="D4260" s="255" t="s">
        <v>1168</v>
      </c>
      <c r="E4260" s="255">
        <v>0</v>
      </c>
      <c r="F4260" s="255"/>
      <c r="G4260" s="255"/>
    </row>
    <row r="4261" spans="1:7" x14ac:dyDescent="0.25">
      <c r="A4261" s="257" t="s">
        <v>1214</v>
      </c>
      <c r="B4261" s="257">
        <v>0</v>
      </c>
      <c r="C4261" s="254"/>
      <c r="D4261" s="255" t="s">
        <v>205</v>
      </c>
      <c r="E4261" s="255">
        <v>0</v>
      </c>
      <c r="F4261" s="255"/>
      <c r="G4261" s="255"/>
    </row>
    <row r="4262" spans="1:7" x14ac:dyDescent="0.25">
      <c r="A4262" s="257" t="s">
        <v>1283</v>
      </c>
      <c r="B4262" s="257">
        <v>0</v>
      </c>
      <c r="C4262" s="254"/>
      <c r="D4262" s="255" t="s">
        <v>206</v>
      </c>
      <c r="E4262" s="255">
        <v>0</v>
      </c>
      <c r="F4262" s="255"/>
      <c r="G4262" s="255"/>
    </row>
    <row r="4263" spans="1:7" x14ac:dyDescent="0.25">
      <c r="A4263" s="257" t="s">
        <v>1184</v>
      </c>
      <c r="B4263" s="257">
        <v>0.72927595000000001</v>
      </c>
      <c r="C4263" s="254"/>
      <c r="D4263" s="255" t="s">
        <v>207</v>
      </c>
      <c r="E4263" s="255">
        <v>0</v>
      </c>
      <c r="F4263" s="255"/>
      <c r="G4263" s="255"/>
    </row>
    <row r="4264" spans="1:7" x14ac:dyDescent="0.25">
      <c r="A4264" s="257" t="s">
        <v>1284</v>
      </c>
      <c r="B4264" s="257">
        <v>0</v>
      </c>
      <c r="C4264" s="254"/>
      <c r="D4264" s="255" t="s">
        <v>198</v>
      </c>
      <c r="E4264" s="255">
        <v>0</v>
      </c>
      <c r="F4264" s="255"/>
      <c r="G4264" s="255"/>
    </row>
    <row r="4265" spans="1:7" x14ac:dyDescent="0.25">
      <c r="A4265" s="257" t="s">
        <v>1285</v>
      </c>
      <c r="B4265" s="257">
        <v>0</v>
      </c>
      <c r="C4265" s="254"/>
      <c r="D4265" s="255" t="s">
        <v>607</v>
      </c>
      <c r="E4265" s="255">
        <v>0</v>
      </c>
      <c r="F4265" s="255"/>
      <c r="G4265" s="255"/>
    </row>
    <row r="4266" spans="1:7" x14ac:dyDescent="0.25">
      <c r="A4266" s="257" t="s">
        <v>1286</v>
      </c>
      <c r="B4266" s="257">
        <v>0</v>
      </c>
      <c r="C4266" s="254"/>
      <c r="D4266" s="255" t="s">
        <v>608</v>
      </c>
      <c r="E4266" s="255">
        <v>0</v>
      </c>
      <c r="F4266" s="255"/>
      <c r="G4266" s="255"/>
    </row>
    <row r="4267" spans="1:7" x14ac:dyDescent="0.25">
      <c r="A4267" s="257" t="s">
        <v>1185</v>
      </c>
      <c r="B4267" s="257">
        <v>7.0093654699999997E-4</v>
      </c>
      <c r="C4267" s="254"/>
      <c r="D4267" s="255"/>
      <c r="E4267" s="255"/>
      <c r="F4267" s="255"/>
      <c r="G4267" s="255"/>
    </row>
    <row r="4268" spans="1:7" x14ac:dyDescent="0.25">
      <c r="A4268" s="257" t="s">
        <v>1287</v>
      </c>
      <c r="B4268" s="257">
        <v>0</v>
      </c>
      <c r="C4268" s="254"/>
      <c r="D4268" s="255" t="s">
        <v>2247</v>
      </c>
      <c r="E4268" s="255"/>
      <c r="F4268" s="255"/>
      <c r="G4268" s="255"/>
    </row>
    <row r="4269" spans="1:7" x14ac:dyDescent="0.25">
      <c r="A4269" s="257" t="s">
        <v>1288</v>
      </c>
      <c r="B4269" s="257">
        <v>0</v>
      </c>
      <c r="C4269" s="254"/>
      <c r="D4269" s="255" t="s">
        <v>928</v>
      </c>
      <c r="E4269" s="255" t="s">
        <v>929</v>
      </c>
      <c r="F4269" s="255"/>
      <c r="G4269" s="255"/>
    </row>
    <row r="4270" spans="1:7" x14ac:dyDescent="0.25">
      <c r="A4270" s="257" t="s">
        <v>1289</v>
      </c>
      <c r="B4270" s="257">
        <v>0</v>
      </c>
      <c r="C4270" s="254"/>
      <c r="D4270" s="255" t="s">
        <v>930</v>
      </c>
      <c r="E4270" s="255" t="s">
        <v>931</v>
      </c>
      <c r="F4270" s="255"/>
      <c r="G4270" s="255"/>
    </row>
    <row r="4271" spans="1:7" x14ac:dyDescent="0.25">
      <c r="A4271" s="257" t="s">
        <v>1186</v>
      </c>
      <c r="B4271" s="257">
        <v>0</v>
      </c>
      <c r="C4271" s="254"/>
      <c r="D4271" s="255" t="s">
        <v>1106</v>
      </c>
      <c r="E4271" s="255">
        <v>0</v>
      </c>
      <c r="F4271" s="255"/>
      <c r="G4271" s="255"/>
    </row>
    <row r="4272" spans="1:7" x14ac:dyDescent="0.25">
      <c r="A4272" s="257" t="s">
        <v>1290</v>
      </c>
      <c r="B4272" s="257">
        <v>0</v>
      </c>
      <c r="C4272" s="254"/>
      <c r="D4272" s="255" t="s">
        <v>200</v>
      </c>
      <c r="E4272" s="255">
        <v>0</v>
      </c>
      <c r="F4272" s="255"/>
      <c r="G4272" s="255"/>
    </row>
    <row r="4273" spans="1:7" x14ac:dyDescent="0.25">
      <c r="A4273" s="257" t="s">
        <v>1291</v>
      </c>
      <c r="B4273" s="257">
        <v>0</v>
      </c>
      <c r="C4273" s="254"/>
      <c r="D4273" s="255" t="s">
        <v>609</v>
      </c>
      <c r="E4273" s="255">
        <v>0</v>
      </c>
      <c r="F4273" s="255"/>
      <c r="G4273" s="255"/>
    </row>
    <row r="4274" spans="1:7" x14ac:dyDescent="0.25">
      <c r="A4274" s="257" t="s">
        <v>1292</v>
      </c>
      <c r="B4274" s="257">
        <v>0</v>
      </c>
      <c r="C4274" s="254"/>
      <c r="D4274" s="255" t="s">
        <v>1108</v>
      </c>
      <c r="E4274" s="255">
        <v>0</v>
      </c>
      <c r="F4274" s="255"/>
      <c r="G4274" s="255"/>
    </row>
    <row r="4275" spans="1:7" x14ac:dyDescent="0.25">
      <c r="A4275" s="257" t="s">
        <v>1187</v>
      </c>
      <c r="B4275" s="257">
        <v>0</v>
      </c>
      <c r="C4275" s="254"/>
      <c r="D4275" s="255" t="s">
        <v>201</v>
      </c>
      <c r="E4275" s="255">
        <v>0</v>
      </c>
      <c r="F4275" s="255"/>
      <c r="G4275" s="255"/>
    </row>
    <row r="4276" spans="1:7" x14ac:dyDescent="0.25">
      <c r="A4276" s="257" t="s">
        <v>1293</v>
      </c>
      <c r="B4276" s="257">
        <v>0</v>
      </c>
      <c r="C4276" s="254"/>
      <c r="D4276" s="255" t="s">
        <v>610</v>
      </c>
      <c r="E4276" s="255">
        <v>0</v>
      </c>
      <c r="F4276" s="255"/>
      <c r="G4276" s="255"/>
    </row>
    <row r="4277" spans="1:7" x14ac:dyDescent="0.25">
      <c r="A4277" s="257" t="s">
        <v>1294</v>
      </c>
      <c r="B4277" s="257">
        <v>0</v>
      </c>
      <c r="C4277" s="254"/>
      <c r="D4277" s="255" t="s">
        <v>208</v>
      </c>
      <c r="E4277" s="255">
        <v>0</v>
      </c>
      <c r="F4277" s="255"/>
      <c r="G4277" s="255"/>
    </row>
    <row r="4278" spans="1:7" x14ac:dyDescent="0.25">
      <c r="A4278" s="257" t="s">
        <v>948</v>
      </c>
      <c r="B4278" s="257">
        <v>0</v>
      </c>
      <c r="C4278" s="254"/>
      <c r="D4278" s="255" t="s">
        <v>209</v>
      </c>
      <c r="E4278" s="255">
        <v>0</v>
      </c>
      <c r="F4278" s="255"/>
      <c r="G4278" s="255"/>
    </row>
    <row r="4279" spans="1:7" x14ac:dyDescent="0.25">
      <c r="A4279" s="257" t="s">
        <v>945</v>
      </c>
      <c r="B4279" s="257">
        <v>-1.68234073</v>
      </c>
      <c r="C4279" s="254"/>
      <c r="D4279" s="255" t="s">
        <v>210</v>
      </c>
      <c r="E4279" s="255">
        <v>0</v>
      </c>
      <c r="F4279" s="255"/>
      <c r="G4279" s="255"/>
    </row>
    <row r="4280" spans="1:7" x14ac:dyDescent="0.25">
      <c r="A4280" s="257" t="s">
        <v>949</v>
      </c>
      <c r="B4280" s="257">
        <v>0</v>
      </c>
      <c r="C4280" s="254"/>
      <c r="D4280" s="255" t="s">
        <v>1169</v>
      </c>
      <c r="E4280" s="255">
        <v>0</v>
      </c>
      <c r="F4280" s="255"/>
      <c r="G4280" s="255"/>
    </row>
    <row r="4281" spans="1:7" x14ac:dyDescent="0.25">
      <c r="A4281" s="257" t="s">
        <v>950</v>
      </c>
      <c r="B4281" s="257">
        <v>0</v>
      </c>
      <c r="C4281" s="254"/>
      <c r="D4281" s="255" t="s">
        <v>1109</v>
      </c>
      <c r="E4281" s="255">
        <v>0</v>
      </c>
      <c r="F4281" s="255"/>
      <c r="G4281" s="255"/>
    </row>
    <row r="4282" spans="1:7" x14ac:dyDescent="0.25">
      <c r="A4282" s="257" t="s">
        <v>1039</v>
      </c>
      <c r="B4282" s="257">
        <v>0</v>
      </c>
      <c r="C4282" s="254"/>
      <c r="D4282" s="255" t="s">
        <v>1170</v>
      </c>
      <c r="E4282" s="255">
        <v>0</v>
      </c>
      <c r="F4282" s="255"/>
      <c r="G4282" s="255"/>
    </row>
    <row r="4283" spans="1:7" x14ac:dyDescent="0.25">
      <c r="A4283" s="257" t="s">
        <v>998</v>
      </c>
      <c r="B4283" s="257">
        <v>0</v>
      </c>
      <c r="C4283" s="254"/>
      <c r="D4283" s="255" t="s">
        <v>1171</v>
      </c>
      <c r="E4283" s="255">
        <v>0</v>
      </c>
      <c r="F4283" s="255"/>
      <c r="G4283" s="255"/>
    </row>
    <row r="4284" spans="1:7" x14ac:dyDescent="0.25">
      <c r="A4284" s="257" t="s">
        <v>1040</v>
      </c>
      <c r="B4284" s="257">
        <v>0</v>
      </c>
      <c r="C4284" s="254"/>
      <c r="D4284" s="255" t="s">
        <v>1172</v>
      </c>
      <c r="E4284" s="255">
        <v>0</v>
      </c>
      <c r="F4284" s="255"/>
      <c r="G4284" s="255"/>
    </row>
    <row r="4285" spans="1:7" x14ac:dyDescent="0.25">
      <c r="A4285" s="257" t="s">
        <v>1041</v>
      </c>
      <c r="B4285" s="257">
        <v>0</v>
      </c>
      <c r="C4285" s="254"/>
      <c r="D4285" s="255" t="s">
        <v>1110</v>
      </c>
      <c r="E4285" s="255">
        <v>0</v>
      </c>
      <c r="F4285" s="255"/>
      <c r="G4285" s="255"/>
    </row>
    <row r="4286" spans="1:7" x14ac:dyDescent="0.25">
      <c r="A4286" s="257" t="s">
        <v>458</v>
      </c>
      <c r="B4286" s="257">
        <v>0</v>
      </c>
      <c r="C4286" s="254"/>
      <c r="D4286" s="255" t="s">
        <v>1173</v>
      </c>
      <c r="E4286" s="255">
        <v>0</v>
      </c>
      <c r="F4286" s="255"/>
      <c r="G4286" s="255"/>
    </row>
    <row r="4287" spans="1:7" x14ac:dyDescent="0.25">
      <c r="A4287" s="257" t="s">
        <v>456</v>
      </c>
      <c r="B4287" s="257">
        <v>3.1636203300000001</v>
      </c>
      <c r="C4287" s="254"/>
      <c r="D4287" s="255" t="s">
        <v>1174</v>
      </c>
      <c r="E4287" s="255">
        <v>0</v>
      </c>
      <c r="F4287" s="255"/>
      <c r="G4287" s="255"/>
    </row>
    <row r="4288" spans="1:7" x14ac:dyDescent="0.25">
      <c r="A4288" s="257" t="s">
        <v>459</v>
      </c>
      <c r="B4288" s="257">
        <v>0</v>
      </c>
      <c r="C4288" s="254"/>
      <c r="D4288" s="255" t="s">
        <v>2248</v>
      </c>
      <c r="E4288" s="255"/>
      <c r="F4288" s="255"/>
      <c r="G4288" s="255"/>
    </row>
    <row r="4289" spans="1:7" x14ac:dyDescent="0.25">
      <c r="A4289" s="257" t="s">
        <v>460</v>
      </c>
      <c r="B4289" s="257">
        <v>0</v>
      </c>
      <c r="C4289" s="254"/>
      <c r="D4289" s="255" t="s">
        <v>928</v>
      </c>
      <c r="E4289" s="255" t="s">
        <v>929</v>
      </c>
      <c r="F4289" s="255"/>
      <c r="G4289" s="255"/>
    </row>
    <row r="4290" spans="1:7" x14ac:dyDescent="0.25">
      <c r="A4290" s="257" t="s">
        <v>1042</v>
      </c>
      <c r="B4290" s="257">
        <v>0</v>
      </c>
      <c r="C4290" s="254"/>
      <c r="D4290" s="255" t="s">
        <v>930</v>
      </c>
      <c r="E4290" s="255" t="s">
        <v>931</v>
      </c>
      <c r="F4290" s="255"/>
      <c r="G4290" s="255"/>
    </row>
    <row r="4291" spans="1:7" x14ac:dyDescent="0.25">
      <c r="A4291" s="257" t="s">
        <v>999</v>
      </c>
      <c r="B4291" s="257">
        <v>0</v>
      </c>
      <c r="C4291" s="254"/>
      <c r="D4291" s="255" t="s">
        <v>600</v>
      </c>
      <c r="E4291" s="255">
        <v>-5.0761855100000001E-3</v>
      </c>
      <c r="F4291" s="255"/>
      <c r="G4291" s="255"/>
    </row>
    <row r="4292" spans="1:7" x14ac:dyDescent="0.25">
      <c r="A4292" s="257" t="s">
        <v>1043</v>
      </c>
      <c r="B4292" s="257">
        <v>0</v>
      </c>
      <c r="C4292" s="254"/>
      <c r="D4292" s="255" t="s">
        <v>601</v>
      </c>
      <c r="E4292" s="255">
        <v>-9.5540976E-2</v>
      </c>
      <c r="F4292" s="255"/>
      <c r="G4292" s="255"/>
    </row>
    <row r="4293" spans="1:7" x14ac:dyDescent="0.25">
      <c r="A4293" s="257" t="s">
        <v>1044</v>
      </c>
      <c r="B4293" s="257">
        <v>0</v>
      </c>
      <c r="C4293" s="254"/>
      <c r="D4293" s="255" t="s">
        <v>192</v>
      </c>
      <c r="E4293" s="255">
        <v>0</v>
      </c>
      <c r="F4293" s="255"/>
      <c r="G4293" s="255"/>
    </row>
    <row r="4294" spans="1:7" x14ac:dyDescent="0.25">
      <c r="A4294" s="257" t="s">
        <v>461</v>
      </c>
      <c r="B4294" s="257">
        <v>0</v>
      </c>
      <c r="C4294" s="254"/>
      <c r="D4294" s="255" t="s">
        <v>193</v>
      </c>
      <c r="E4294" s="255">
        <v>0</v>
      </c>
      <c r="F4294" s="255"/>
      <c r="G4294" s="255"/>
    </row>
    <row r="4295" spans="1:7" x14ac:dyDescent="0.25">
      <c r="A4295" s="257" t="s">
        <v>457</v>
      </c>
      <c r="B4295" s="257">
        <v>1.1346671500000001</v>
      </c>
      <c r="C4295" s="254"/>
      <c r="D4295" s="255" t="s">
        <v>602</v>
      </c>
      <c r="E4295" s="255">
        <v>0</v>
      </c>
      <c r="F4295" s="255"/>
      <c r="G4295" s="255"/>
    </row>
    <row r="4296" spans="1:7" x14ac:dyDescent="0.25">
      <c r="A4296" s="257" t="s">
        <v>462</v>
      </c>
      <c r="B4296" s="257">
        <v>0</v>
      </c>
      <c r="C4296" s="254"/>
      <c r="D4296" s="255" t="s">
        <v>603</v>
      </c>
      <c r="E4296" s="255">
        <v>0</v>
      </c>
      <c r="F4296" s="255"/>
      <c r="G4296" s="255"/>
    </row>
    <row r="4297" spans="1:7" x14ac:dyDescent="0.25">
      <c r="A4297" s="257" t="s">
        <v>463</v>
      </c>
      <c r="B4297" s="257">
        <v>0</v>
      </c>
      <c r="C4297" s="254"/>
      <c r="D4297" s="255" t="s">
        <v>604</v>
      </c>
      <c r="E4297" s="255">
        <v>0</v>
      </c>
      <c r="F4297" s="255"/>
      <c r="G4297" s="255"/>
    </row>
    <row r="4298" spans="1:7" x14ac:dyDescent="0.25">
      <c r="A4298" s="257" t="s">
        <v>1045</v>
      </c>
      <c r="B4298" s="257">
        <v>0</v>
      </c>
      <c r="C4298" s="254"/>
      <c r="D4298" s="255" t="s">
        <v>605</v>
      </c>
      <c r="E4298" s="255">
        <v>0</v>
      </c>
      <c r="F4298" s="255"/>
      <c r="G4298" s="255"/>
    </row>
    <row r="4299" spans="1:7" x14ac:dyDescent="0.25">
      <c r="A4299" s="257" t="s">
        <v>1000</v>
      </c>
      <c r="B4299" s="257">
        <v>0</v>
      </c>
      <c r="C4299" s="254"/>
      <c r="D4299" s="255" t="s">
        <v>194</v>
      </c>
      <c r="E4299" s="255">
        <v>0</v>
      </c>
      <c r="F4299" s="255"/>
      <c r="G4299" s="255"/>
    </row>
    <row r="4300" spans="1:7" x14ac:dyDescent="0.25">
      <c r="A4300" s="257" t="s">
        <v>1046</v>
      </c>
      <c r="B4300" s="257">
        <v>0</v>
      </c>
      <c r="C4300" s="254"/>
      <c r="D4300" s="255" t="s">
        <v>606</v>
      </c>
      <c r="E4300" s="255">
        <v>0</v>
      </c>
      <c r="F4300" s="255"/>
      <c r="G4300" s="255"/>
    </row>
    <row r="4301" spans="1:7" x14ac:dyDescent="0.25">
      <c r="A4301" s="257" t="s">
        <v>1047</v>
      </c>
      <c r="B4301" s="257">
        <v>0</v>
      </c>
      <c r="C4301" s="254"/>
      <c r="D4301" s="255" t="s">
        <v>1166</v>
      </c>
      <c r="E4301" s="255">
        <v>0</v>
      </c>
      <c r="F4301" s="255"/>
      <c r="G4301" s="255"/>
    </row>
    <row r="4302" spans="1:7" x14ac:dyDescent="0.25">
      <c r="A4302" s="257" t="s">
        <v>139</v>
      </c>
      <c r="B4302" s="257">
        <v>0</v>
      </c>
      <c r="C4302" s="254"/>
      <c r="D4302" s="255" t="s">
        <v>1098</v>
      </c>
      <c r="E4302" s="255">
        <v>0</v>
      </c>
      <c r="F4302" s="255"/>
      <c r="G4302" s="255"/>
    </row>
    <row r="4303" spans="1:7" x14ac:dyDescent="0.25">
      <c r="A4303" s="257" t="s">
        <v>120</v>
      </c>
      <c r="B4303" s="257">
        <v>0.29330148299999997</v>
      </c>
      <c r="C4303" s="254"/>
      <c r="D4303" s="255" t="s">
        <v>1167</v>
      </c>
      <c r="E4303" s="255">
        <v>0</v>
      </c>
      <c r="F4303" s="255"/>
      <c r="G4303" s="255"/>
    </row>
    <row r="4304" spans="1:7" x14ac:dyDescent="0.25">
      <c r="A4304" s="257" t="s">
        <v>140</v>
      </c>
      <c r="B4304" s="257">
        <v>0</v>
      </c>
      <c r="C4304" s="254"/>
      <c r="D4304" s="255" t="s">
        <v>1168</v>
      </c>
      <c r="E4304" s="255">
        <v>0</v>
      </c>
      <c r="F4304" s="255"/>
      <c r="G4304" s="255"/>
    </row>
    <row r="4305" spans="1:7" x14ac:dyDescent="0.25">
      <c r="A4305" s="257" t="s">
        <v>141</v>
      </c>
      <c r="B4305" s="257">
        <v>0</v>
      </c>
      <c r="C4305" s="254"/>
      <c r="D4305" s="255" t="s">
        <v>1181</v>
      </c>
      <c r="E4305" s="255">
        <v>-0.17024831600000001</v>
      </c>
      <c r="F4305" s="255"/>
      <c r="G4305" s="255"/>
    </row>
    <row r="4306" spans="1:7" x14ac:dyDescent="0.25">
      <c r="A4306" s="257" t="s">
        <v>1048</v>
      </c>
      <c r="B4306" s="257">
        <v>0</v>
      </c>
      <c r="C4306" s="254"/>
      <c r="D4306" s="255" t="s">
        <v>211</v>
      </c>
      <c r="E4306" s="255">
        <v>0</v>
      </c>
      <c r="F4306" s="255"/>
      <c r="G4306" s="255"/>
    </row>
    <row r="4307" spans="1:7" x14ac:dyDescent="0.25">
      <c r="A4307" s="257" t="s">
        <v>1001</v>
      </c>
      <c r="B4307" s="257">
        <v>0</v>
      </c>
      <c r="C4307" s="254"/>
      <c r="D4307" s="255" t="s">
        <v>212</v>
      </c>
      <c r="E4307" s="255">
        <v>0</v>
      </c>
      <c r="F4307" s="255"/>
      <c r="G4307" s="255"/>
    </row>
    <row r="4308" spans="1:7" x14ac:dyDescent="0.25">
      <c r="A4308" s="257" t="s">
        <v>1049</v>
      </c>
      <c r="B4308" s="257">
        <v>0</v>
      </c>
      <c r="C4308" s="254"/>
      <c r="D4308" s="255" t="s">
        <v>213</v>
      </c>
      <c r="E4308" s="255">
        <v>0</v>
      </c>
      <c r="F4308" s="255"/>
      <c r="G4308" s="255"/>
    </row>
    <row r="4309" spans="1:7" x14ac:dyDescent="0.25">
      <c r="A4309" s="257" t="s">
        <v>1050</v>
      </c>
      <c r="B4309" s="257">
        <v>0</v>
      </c>
      <c r="C4309" s="254"/>
      <c r="D4309" s="255" t="s">
        <v>198</v>
      </c>
      <c r="E4309" s="255">
        <v>0</v>
      </c>
      <c r="F4309" s="255"/>
      <c r="G4309" s="255"/>
    </row>
    <row r="4310" spans="1:7" x14ac:dyDescent="0.25">
      <c r="A4310" s="257" t="s">
        <v>1227</v>
      </c>
      <c r="B4310" s="257">
        <v>0</v>
      </c>
      <c r="C4310" s="254"/>
      <c r="D4310" s="255" t="s">
        <v>607</v>
      </c>
      <c r="E4310" s="255">
        <v>0</v>
      </c>
      <c r="F4310" s="255"/>
      <c r="G4310" s="255"/>
    </row>
    <row r="4311" spans="1:7" x14ac:dyDescent="0.25">
      <c r="A4311" s="257" t="s">
        <v>1228</v>
      </c>
      <c r="B4311" s="257">
        <v>7.4726311299999999</v>
      </c>
      <c r="C4311" s="254"/>
      <c r="D4311" s="255" t="s">
        <v>608</v>
      </c>
      <c r="E4311" s="255">
        <v>0</v>
      </c>
      <c r="F4311" s="255"/>
      <c r="G4311" s="255"/>
    </row>
    <row r="4312" spans="1:7" x14ac:dyDescent="0.25">
      <c r="A4312" s="257" t="s">
        <v>1295</v>
      </c>
      <c r="B4312" s="257">
        <v>0.32555177800000001</v>
      </c>
      <c r="C4312" s="254"/>
      <c r="D4312" s="255" t="s">
        <v>2249</v>
      </c>
      <c r="E4312" s="255"/>
      <c r="F4312" s="255"/>
      <c r="G4312" s="255"/>
    </row>
    <row r="4313" spans="1:7" x14ac:dyDescent="0.25">
      <c r="A4313" s="257" t="s">
        <v>1296</v>
      </c>
      <c r="B4313" s="257">
        <v>0.146400683</v>
      </c>
      <c r="C4313" s="254"/>
      <c r="D4313" s="255" t="s">
        <v>928</v>
      </c>
      <c r="E4313" s="255" t="s">
        <v>929</v>
      </c>
      <c r="F4313" s="255"/>
      <c r="G4313" s="255"/>
    </row>
    <row r="4314" spans="1:7" x14ac:dyDescent="0.25">
      <c r="A4314" s="257" t="s">
        <v>1297</v>
      </c>
      <c r="B4314" s="257">
        <v>1.04740506</v>
      </c>
      <c r="C4314" s="254"/>
      <c r="D4314" s="255" t="s">
        <v>930</v>
      </c>
      <c r="E4314" s="255" t="s">
        <v>931</v>
      </c>
      <c r="F4314" s="255"/>
      <c r="G4314" s="255"/>
    </row>
    <row r="4315" spans="1:7" x14ac:dyDescent="0.25">
      <c r="A4315" s="257" t="s">
        <v>1298</v>
      </c>
      <c r="B4315" s="257">
        <v>0</v>
      </c>
      <c r="C4315" s="254"/>
      <c r="D4315" s="255" t="s">
        <v>1106</v>
      </c>
      <c r="E4315" s="255">
        <v>-1.17084831E-2</v>
      </c>
      <c r="F4315" s="255"/>
      <c r="G4315" s="255"/>
    </row>
    <row r="4316" spans="1:7" x14ac:dyDescent="0.25">
      <c r="A4316" s="257" t="s">
        <v>1299</v>
      </c>
      <c r="B4316" s="257">
        <v>0.482494594</v>
      </c>
      <c r="C4316" s="254"/>
      <c r="D4316" s="255" t="s">
        <v>200</v>
      </c>
      <c r="E4316" s="255">
        <v>-9.5755877499999996E-3</v>
      </c>
      <c r="F4316" s="255"/>
      <c r="G4316" s="255"/>
    </row>
    <row r="4317" spans="1:7" x14ac:dyDescent="0.25">
      <c r="A4317" s="257" t="s">
        <v>1300</v>
      </c>
      <c r="B4317" s="257">
        <v>0</v>
      </c>
      <c r="C4317" s="254"/>
      <c r="D4317" s="255" t="s">
        <v>609</v>
      </c>
      <c r="E4317" s="255">
        <v>-1.7497200000000001E-2</v>
      </c>
      <c r="F4317" s="255"/>
      <c r="G4317" s="255"/>
    </row>
    <row r="4318" spans="1:7" x14ac:dyDescent="0.25">
      <c r="A4318" s="257" t="s">
        <v>1301</v>
      </c>
      <c r="B4318" s="257">
        <v>10.3651473</v>
      </c>
      <c r="C4318" s="254"/>
      <c r="D4318" s="255" t="s">
        <v>1108</v>
      </c>
      <c r="E4318" s="255">
        <v>-2.0800303900000001</v>
      </c>
      <c r="F4318" s="255"/>
      <c r="G4318" s="255"/>
    </row>
    <row r="4319" spans="1:7" x14ac:dyDescent="0.25">
      <c r="A4319" s="257" t="s">
        <v>1302</v>
      </c>
      <c r="B4319" s="257">
        <v>0</v>
      </c>
      <c r="C4319" s="254"/>
      <c r="D4319" s="255" t="s">
        <v>201</v>
      </c>
      <c r="E4319" s="255">
        <v>-0.221905836</v>
      </c>
      <c r="F4319" s="255"/>
      <c r="G4319" s="255"/>
    </row>
    <row r="4320" spans="1:7" x14ac:dyDescent="0.25">
      <c r="A4320" s="257" t="s">
        <v>854</v>
      </c>
      <c r="B4320" s="257"/>
      <c r="C4320" s="254"/>
      <c r="D4320" s="255" t="s">
        <v>610</v>
      </c>
      <c r="E4320" s="255">
        <v>-0.47045999999999999</v>
      </c>
      <c r="F4320" s="255"/>
      <c r="G4320" s="255"/>
    </row>
    <row r="4321" spans="1:7" x14ac:dyDescent="0.25">
      <c r="A4321" s="257" t="s">
        <v>928</v>
      </c>
      <c r="B4321" s="257" t="s">
        <v>929</v>
      </c>
      <c r="C4321" s="254"/>
      <c r="D4321" s="255" t="s">
        <v>214</v>
      </c>
      <c r="E4321" s="255">
        <v>0</v>
      </c>
      <c r="F4321" s="255"/>
      <c r="G4321" s="255"/>
    </row>
    <row r="4322" spans="1:7" x14ac:dyDescent="0.25">
      <c r="A4322" s="257" t="s">
        <v>930</v>
      </c>
      <c r="B4322" s="257" t="s">
        <v>931</v>
      </c>
      <c r="C4322" s="254"/>
      <c r="D4322" s="255" t="s">
        <v>215</v>
      </c>
      <c r="E4322" s="255">
        <v>0</v>
      </c>
      <c r="F4322" s="255"/>
      <c r="G4322" s="255"/>
    </row>
    <row r="4323" spans="1:7" x14ac:dyDescent="0.25">
      <c r="A4323" s="257" t="s">
        <v>943</v>
      </c>
      <c r="B4323" s="257">
        <v>-1.2921088199999999</v>
      </c>
      <c r="C4323" s="254"/>
      <c r="D4323" s="255" t="s">
        <v>216</v>
      </c>
      <c r="E4323" s="255">
        <v>0</v>
      </c>
      <c r="F4323" s="255"/>
      <c r="G4323" s="255"/>
    </row>
    <row r="4324" spans="1:7" x14ac:dyDescent="0.25">
      <c r="A4324" s="257" t="s">
        <v>944</v>
      </c>
      <c r="B4324" s="257">
        <v>-0.103799273</v>
      </c>
      <c r="C4324" s="254"/>
      <c r="D4324" s="255" t="s">
        <v>1169</v>
      </c>
      <c r="E4324" s="255">
        <v>0</v>
      </c>
      <c r="F4324" s="255"/>
      <c r="G4324" s="255"/>
    </row>
    <row r="4325" spans="1:7" x14ac:dyDescent="0.25">
      <c r="A4325" s="257" t="s">
        <v>538</v>
      </c>
      <c r="B4325" s="257">
        <v>-39.305708299999999</v>
      </c>
      <c r="C4325" s="254"/>
      <c r="D4325" s="255" t="s">
        <v>1109</v>
      </c>
      <c r="E4325" s="255">
        <v>-0.181965349</v>
      </c>
      <c r="F4325" s="255"/>
      <c r="G4325" s="255"/>
    </row>
    <row r="4326" spans="1:7" x14ac:dyDescent="0.25">
      <c r="A4326" s="257" t="s">
        <v>539</v>
      </c>
      <c r="B4326" s="257">
        <v>-9.3919745999999993</v>
      </c>
      <c r="C4326" s="254"/>
      <c r="D4326" s="255" t="s">
        <v>1170</v>
      </c>
      <c r="E4326" s="255">
        <v>0</v>
      </c>
      <c r="F4326" s="255"/>
      <c r="G4326" s="255"/>
    </row>
    <row r="4327" spans="1:7" x14ac:dyDescent="0.25">
      <c r="A4327" s="257" t="s">
        <v>150</v>
      </c>
      <c r="B4327" s="257">
        <v>0</v>
      </c>
      <c r="C4327" s="254"/>
      <c r="D4327" s="255" t="s">
        <v>1171</v>
      </c>
      <c r="E4327" s="255">
        <v>0</v>
      </c>
      <c r="F4327" s="255"/>
      <c r="G4327" s="255"/>
    </row>
    <row r="4328" spans="1:7" x14ac:dyDescent="0.25">
      <c r="A4328" s="257" t="s">
        <v>142</v>
      </c>
      <c r="B4328" s="257">
        <v>-16.674296600000002</v>
      </c>
      <c r="C4328" s="254"/>
      <c r="D4328" s="255" t="s">
        <v>1172</v>
      </c>
      <c r="E4328" s="255">
        <v>0</v>
      </c>
      <c r="F4328" s="255"/>
      <c r="G4328" s="255"/>
    </row>
    <row r="4329" spans="1:7" x14ac:dyDescent="0.25">
      <c r="A4329" s="257" t="s">
        <v>151</v>
      </c>
      <c r="B4329" s="257">
        <v>0</v>
      </c>
      <c r="C4329" s="254"/>
      <c r="D4329" s="255" t="s">
        <v>1110</v>
      </c>
      <c r="E4329" s="255">
        <v>-0.227218534</v>
      </c>
      <c r="F4329" s="255"/>
      <c r="G4329" s="255"/>
    </row>
    <row r="4330" spans="1:7" x14ac:dyDescent="0.25">
      <c r="A4330" s="257" t="s">
        <v>152</v>
      </c>
      <c r="B4330" s="257">
        <v>0</v>
      </c>
      <c r="C4330" s="254"/>
      <c r="D4330" s="255" t="s">
        <v>1173</v>
      </c>
      <c r="E4330" s="255">
        <v>0</v>
      </c>
      <c r="F4330" s="255"/>
      <c r="G4330" s="255"/>
    </row>
    <row r="4331" spans="1:7" x14ac:dyDescent="0.25">
      <c r="A4331" s="257" t="s">
        <v>153</v>
      </c>
      <c r="B4331" s="257">
        <v>0</v>
      </c>
      <c r="C4331" s="254"/>
      <c r="D4331" s="255" t="s">
        <v>1174</v>
      </c>
      <c r="E4331" s="255">
        <v>0</v>
      </c>
      <c r="F4331" s="255"/>
      <c r="G4331" s="255"/>
    </row>
    <row r="4332" spans="1:7" x14ac:dyDescent="0.25">
      <c r="A4332" s="257" t="s">
        <v>143</v>
      </c>
      <c r="B4332" s="257">
        <v>-2.2024415199999998</v>
      </c>
      <c r="C4332" s="254"/>
      <c r="D4332" s="255" t="s">
        <v>1182</v>
      </c>
      <c r="E4332" s="255">
        <v>-0.72813470999999996</v>
      </c>
      <c r="F4332" s="255"/>
      <c r="G4332" s="255"/>
    </row>
    <row r="4333" spans="1:7" x14ac:dyDescent="0.25">
      <c r="A4333" s="257" t="s">
        <v>154</v>
      </c>
      <c r="B4333" s="257">
        <v>0</v>
      </c>
      <c r="C4333" s="254"/>
      <c r="D4333" s="255" t="s">
        <v>1183</v>
      </c>
      <c r="E4333" s="255">
        <v>0</v>
      </c>
      <c r="F4333" s="255"/>
      <c r="G4333" s="255"/>
    </row>
    <row r="4334" spans="1:7" x14ac:dyDescent="0.25">
      <c r="A4334" s="257" t="s">
        <v>155</v>
      </c>
      <c r="B4334" s="257">
        <v>0</v>
      </c>
      <c r="C4334" s="254"/>
      <c r="D4334" s="255" t="s">
        <v>2250</v>
      </c>
      <c r="E4334" s="255"/>
      <c r="F4334" s="255"/>
      <c r="G4334" s="255"/>
    </row>
    <row r="4335" spans="1:7" x14ac:dyDescent="0.25">
      <c r="A4335" s="257" t="s">
        <v>1303</v>
      </c>
      <c r="B4335" s="257">
        <v>0</v>
      </c>
      <c r="C4335" s="254"/>
      <c r="D4335" s="255" t="s">
        <v>928</v>
      </c>
      <c r="E4335" s="255" t="s">
        <v>929</v>
      </c>
      <c r="F4335" s="255"/>
      <c r="G4335" s="255"/>
    </row>
    <row r="4336" spans="1:7" x14ac:dyDescent="0.25">
      <c r="A4336" s="257" t="s">
        <v>1304</v>
      </c>
      <c r="B4336" s="257">
        <v>-1.04740506</v>
      </c>
      <c r="C4336" s="254"/>
      <c r="D4336" s="255" t="s">
        <v>930</v>
      </c>
      <c r="E4336" s="255" t="s">
        <v>931</v>
      </c>
      <c r="F4336" s="255"/>
      <c r="G4336" s="255"/>
    </row>
    <row r="4337" spans="1:7" x14ac:dyDescent="0.25">
      <c r="A4337" s="257" t="s">
        <v>1305</v>
      </c>
      <c r="B4337" s="257">
        <v>-0.996430594</v>
      </c>
      <c r="C4337" s="254"/>
      <c r="D4337" s="255" t="s">
        <v>600</v>
      </c>
      <c r="E4337" s="255">
        <v>-1.8691859299999999E-2</v>
      </c>
      <c r="F4337" s="255"/>
      <c r="G4337" s="255"/>
    </row>
    <row r="4338" spans="1:7" x14ac:dyDescent="0.25">
      <c r="A4338" s="257" t="s">
        <v>1306</v>
      </c>
      <c r="B4338" s="257">
        <v>-13.4496311</v>
      </c>
      <c r="C4338" s="254"/>
      <c r="D4338" s="255" t="s">
        <v>601</v>
      </c>
      <c r="E4338" s="255">
        <v>-0.72785051700000003</v>
      </c>
      <c r="F4338" s="255"/>
      <c r="G4338" s="255"/>
    </row>
    <row r="4339" spans="1:7" x14ac:dyDescent="0.25">
      <c r="A4339" s="257" t="s">
        <v>156</v>
      </c>
      <c r="B4339" s="257">
        <v>0</v>
      </c>
      <c r="C4339" s="254"/>
      <c r="D4339" s="255" t="s">
        <v>192</v>
      </c>
      <c r="E4339" s="255">
        <v>0</v>
      </c>
      <c r="F4339" s="255"/>
      <c r="G4339" s="255"/>
    </row>
    <row r="4340" spans="1:7" x14ac:dyDescent="0.25">
      <c r="A4340" s="257" t="s">
        <v>144</v>
      </c>
      <c r="B4340" s="257">
        <v>6.0829632199999997E-2</v>
      </c>
      <c r="C4340" s="254"/>
      <c r="D4340" s="255" t="s">
        <v>193</v>
      </c>
      <c r="E4340" s="255">
        <v>0</v>
      </c>
      <c r="F4340" s="255"/>
      <c r="G4340" s="255"/>
    </row>
    <row r="4341" spans="1:7" x14ac:dyDescent="0.25">
      <c r="A4341" s="257" t="s">
        <v>157</v>
      </c>
      <c r="B4341" s="257">
        <v>0</v>
      </c>
      <c r="C4341" s="254"/>
      <c r="D4341" s="255" t="s">
        <v>602</v>
      </c>
      <c r="E4341" s="255">
        <v>0</v>
      </c>
      <c r="F4341" s="255"/>
      <c r="G4341" s="255"/>
    </row>
    <row r="4342" spans="1:7" x14ac:dyDescent="0.25">
      <c r="A4342" s="257" t="s">
        <v>158</v>
      </c>
      <c r="B4342" s="257">
        <v>0</v>
      </c>
      <c r="C4342" s="254"/>
      <c r="D4342" s="255" t="s">
        <v>603</v>
      </c>
      <c r="E4342" s="255">
        <v>0</v>
      </c>
      <c r="F4342" s="255"/>
      <c r="G4342" s="255"/>
    </row>
    <row r="4343" spans="1:7" x14ac:dyDescent="0.25">
      <c r="A4343" s="257" t="s">
        <v>159</v>
      </c>
      <c r="B4343" s="257">
        <v>0</v>
      </c>
      <c r="C4343" s="254"/>
      <c r="D4343" s="255" t="s">
        <v>604</v>
      </c>
      <c r="E4343" s="255">
        <v>0</v>
      </c>
      <c r="F4343" s="255"/>
      <c r="G4343" s="255"/>
    </row>
    <row r="4344" spans="1:7" x14ac:dyDescent="0.25">
      <c r="A4344" s="257" t="s">
        <v>145</v>
      </c>
      <c r="B4344" s="257">
        <v>2.1631839899999999E-3</v>
      </c>
      <c r="C4344" s="254"/>
      <c r="D4344" s="255" t="s">
        <v>605</v>
      </c>
      <c r="E4344" s="255">
        <v>0</v>
      </c>
      <c r="F4344" s="255"/>
      <c r="G4344" s="255"/>
    </row>
    <row r="4345" spans="1:7" x14ac:dyDescent="0.25">
      <c r="A4345" s="257" t="s">
        <v>160</v>
      </c>
      <c r="B4345" s="257">
        <v>0</v>
      </c>
      <c r="C4345" s="254"/>
      <c r="D4345" s="255" t="s">
        <v>194</v>
      </c>
      <c r="E4345" s="255">
        <v>0</v>
      </c>
      <c r="F4345" s="255"/>
      <c r="G4345" s="255"/>
    </row>
    <row r="4346" spans="1:7" x14ac:dyDescent="0.25">
      <c r="A4346" s="257" t="s">
        <v>161</v>
      </c>
      <c r="B4346" s="257">
        <v>0</v>
      </c>
      <c r="C4346" s="254"/>
      <c r="D4346" s="255" t="s">
        <v>217</v>
      </c>
      <c r="E4346" s="255">
        <v>0</v>
      </c>
      <c r="F4346" s="255"/>
      <c r="G4346" s="255"/>
    </row>
    <row r="4347" spans="1:7" x14ac:dyDescent="0.25">
      <c r="A4347" s="257" t="s">
        <v>162</v>
      </c>
      <c r="B4347" s="257">
        <v>0</v>
      </c>
      <c r="C4347" s="254"/>
      <c r="D4347" s="255" t="s">
        <v>606</v>
      </c>
      <c r="E4347" s="255">
        <v>0</v>
      </c>
      <c r="F4347" s="255"/>
      <c r="G4347" s="255"/>
    </row>
    <row r="4348" spans="1:7" x14ac:dyDescent="0.25">
      <c r="A4348" s="257" t="s">
        <v>146</v>
      </c>
      <c r="B4348" s="257">
        <v>0.90644654199999997</v>
      </c>
      <c r="C4348" s="254"/>
      <c r="D4348" s="255" t="s">
        <v>1166</v>
      </c>
      <c r="E4348" s="255">
        <v>0</v>
      </c>
      <c r="F4348" s="255"/>
      <c r="G4348" s="255"/>
    </row>
    <row r="4349" spans="1:7" x14ac:dyDescent="0.25">
      <c r="A4349" s="257" t="s">
        <v>163</v>
      </c>
      <c r="B4349" s="257">
        <v>0</v>
      </c>
      <c r="C4349" s="254"/>
      <c r="D4349" s="255" t="s">
        <v>1098</v>
      </c>
      <c r="E4349" s="255">
        <v>0</v>
      </c>
      <c r="F4349" s="255"/>
      <c r="G4349" s="255"/>
    </row>
    <row r="4350" spans="1:7" x14ac:dyDescent="0.25">
      <c r="A4350" s="257" t="s">
        <v>164</v>
      </c>
      <c r="B4350" s="257">
        <v>0</v>
      </c>
      <c r="C4350" s="254"/>
      <c r="D4350" s="255" t="s">
        <v>1167</v>
      </c>
      <c r="E4350" s="255">
        <v>0</v>
      </c>
      <c r="F4350" s="255"/>
      <c r="G4350" s="255"/>
    </row>
    <row r="4351" spans="1:7" x14ac:dyDescent="0.25">
      <c r="A4351" s="257" t="s">
        <v>165</v>
      </c>
      <c r="B4351" s="257">
        <v>0</v>
      </c>
      <c r="C4351" s="254"/>
      <c r="D4351" s="255" t="s">
        <v>1168</v>
      </c>
      <c r="E4351" s="255">
        <v>0</v>
      </c>
      <c r="F4351" s="255"/>
      <c r="G4351" s="255"/>
    </row>
    <row r="4352" spans="1:7" x14ac:dyDescent="0.25">
      <c r="A4352" s="257" t="s">
        <v>147</v>
      </c>
      <c r="B4352" s="257">
        <v>8.7122235400000005E-4</v>
      </c>
      <c r="C4352" s="254"/>
      <c r="D4352" s="255" t="s">
        <v>1181</v>
      </c>
      <c r="E4352" s="255">
        <v>-8.3530113700000008</v>
      </c>
      <c r="F4352" s="255"/>
      <c r="G4352" s="255"/>
    </row>
    <row r="4353" spans="1:7" x14ac:dyDescent="0.25">
      <c r="A4353" s="257" t="s">
        <v>166</v>
      </c>
      <c r="B4353" s="257">
        <v>0</v>
      </c>
      <c r="C4353" s="254"/>
      <c r="D4353" s="255" t="s">
        <v>218</v>
      </c>
      <c r="E4353" s="255">
        <v>0</v>
      </c>
      <c r="F4353" s="255"/>
      <c r="G4353" s="255"/>
    </row>
    <row r="4354" spans="1:7" x14ac:dyDescent="0.25">
      <c r="A4354" s="257" t="s">
        <v>167</v>
      </c>
      <c r="B4354" s="257">
        <v>0</v>
      </c>
      <c r="C4354" s="254"/>
      <c r="D4354" s="255" t="s">
        <v>219</v>
      </c>
      <c r="E4354" s="255">
        <v>0</v>
      </c>
      <c r="F4354" s="255"/>
      <c r="G4354" s="255"/>
    </row>
    <row r="4355" spans="1:7" x14ac:dyDescent="0.25">
      <c r="A4355" s="257" t="s">
        <v>168</v>
      </c>
      <c r="B4355" s="257">
        <v>0</v>
      </c>
      <c r="C4355" s="254"/>
      <c r="D4355" s="255" t="s">
        <v>220</v>
      </c>
      <c r="E4355" s="255">
        <v>0</v>
      </c>
      <c r="F4355" s="255"/>
      <c r="G4355" s="255"/>
    </row>
    <row r="4356" spans="1:7" x14ac:dyDescent="0.25">
      <c r="A4356" s="257" t="s">
        <v>148</v>
      </c>
      <c r="B4356" s="257">
        <v>0</v>
      </c>
      <c r="C4356" s="254"/>
      <c r="D4356" s="255" t="s">
        <v>198</v>
      </c>
      <c r="E4356" s="255">
        <v>0</v>
      </c>
      <c r="F4356" s="255"/>
      <c r="G4356" s="255"/>
    </row>
    <row r="4357" spans="1:7" x14ac:dyDescent="0.25">
      <c r="A4357" s="257" t="s">
        <v>169</v>
      </c>
      <c r="B4357" s="257">
        <v>0</v>
      </c>
      <c r="C4357" s="254"/>
      <c r="D4357" s="255" t="s">
        <v>607</v>
      </c>
      <c r="E4357" s="255">
        <v>0</v>
      </c>
      <c r="F4357" s="255"/>
      <c r="G4357" s="255"/>
    </row>
    <row r="4358" spans="1:7" x14ac:dyDescent="0.25">
      <c r="A4358" s="257" t="s">
        <v>170</v>
      </c>
      <c r="B4358" s="257">
        <v>0</v>
      </c>
      <c r="C4358" s="254"/>
      <c r="D4358" s="255" t="s">
        <v>608</v>
      </c>
      <c r="E4358" s="255">
        <v>0</v>
      </c>
      <c r="F4358" s="255"/>
      <c r="G4358" s="255"/>
    </row>
    <row r="4359" spans="1:7" x14ac:dyDescent="0.25">
      <c r="A4359" s="257" t="s">
        <v>171</v>
      </c>
      <c r="B4359" s="257">
        <v>0</v>
      </c>
      <c r="C4359" s="254"/>
      <c r="D4359" s="255"/>
      <c r="E4359" s="255"/>
      <c r="F4359" s="255"/>
      <c r="G4359" s="255"/>
    </row>
    <row r="4360" spans="1:7" x14ac:dyDescent="0.25">
      <c r="A4360" s="257" t="s">
        <v>149</v>
      </c>
      <c r="B4360" s="257">
        <v>0</v>
      </c>
      <c r="C4360" s="254"/>
      <c r="D4360" s="255"/>
      <c r="E4360" s="255"/>
      <c r="F4360" s="255"/>
      <c r="G4360" s="255"/>
    </row>
    <row r="4361" spans="1:7" x14ac:dyDescent="0.25">
      <c r="A4361" s="257" t="s">
        <v>172</v>
      </c>
      <c r="B4361" s="257">
        <v>0</v>
      </c>
      <c r="C4361" s="254"/>
      <c r="D4361" s="255"/>
      <c r="E4361" s="255"/>
      <c r="F4361" s="255"/>
      <c r="G4361" s="255"/>
    </row>
    <row r="4362" spans="1:7" x14ac:dyDescent="0.25">
      <c r="A4362" s="257" t="s">
        <v>173</v>
      </c>
      <c r="B4362" s="257">
        <v>0</v>
      </c>
      <c r="C4362" s="254"/>
      <c r="D4362" s="255"/>
      <c r="E4362" s="255"/>
      <c r="F4362" s="255"/>
      <c r="G4362" s="255"/>
    </row>
    <row r="4363" spans="1:7" x14ac:dyDescent="0.25">
      <c r="A4363" s="257" t="s">
        <v>1215</v>
      </c>
      <c r="B4363" s="257">
        <v>0</v>
      </c>
      <c r="C4363" s="254"/>
      <c r="D4363" s="255"/>
      <c r="E4363" s="255"/>
      <c r="F4363" s="255"/>
      <c r="G4363" s="255"/>
    </row>
    <row r="4364" spans="1:7" x14ac:dyDescent="0.25">
      <c r="A4364" s="257" t="s">
        <v>1121</v>
      </c>
      <c r="B4364" s="257">
        <v>6.9055299200000002</v>
      </c>
      <c r="C4364" s="254"/>
      <c r="D4364" s="255"/>
      <c r="E4364" s="255"/>
      <c r="F4364" s="255"/>
      <c r="G4364" s="255"/>
    </row>
    <row r="4365" spans="1:7" x14ac:dyDescent="0.25">
      <c r="A4365" s="257" t="s">
        <v>1216</v>
      </c>
      <c r="B4365" s="257">
        <v>0</v>
      </c>
      <c r="C4365" s="254"/>
      <c r="D4365" s="255"/>
      <c r="E4365" s="255"/>
      <c r="F4365" s="255"/>
      <c r="G4365" s="255"/>
    </row>
    <row r="4366" spans="1:7" x14ac:dyDescent="0.25">
      <c r="A4366" s="257" t="s">
        <v>1217</v>
      </c>
      <c r="B4366" s="257">
        <v>0</v>
      </c>
      <c r="C4366" s="254"/>
      <c r="D4366" s="255"/>
      <c r="E4366" s="255"/>
      <c r="F4366" s="255"/>
      <c r="G4366" s="255"/>
    </row>
    <row r="4367" spans="1:7" x14ac:dyDescent="0.25">
      <c r="A4367" s="257" t="s">
        <v>1218</v>
      </c>
      <c r="B4367" s="257">
        <v>0</v>
      </c>
      <c r="C4367" s="254"/>
      <c r="D4367" s="255"/>
      <c r="E4367" s="255"/>
      <c r="F4367" s="255"/>
      <c r="G4367" s="255"/>
    </row>
    <row r="4368" spans="1:7" x14ac:dyDescent="0.25">
      <c r="A4368" s="257" t="s">
        <v>1122</v>
      </c>
      <c r="B4368" s="257">
        <v>1.43023012</v>
      </c>
      <c r="C4368" s="254"/>
      <c r="D4368" s="255" t="s">
        <v>2251</v>
      </c>
      <c r="E4368" s="255"/>
      <c r="F4368" s="255"/>
      <c r="G4368" s="255"/>
    </row>
    <row r="4369" spans="1:7" x14ac:dyDescent="0.25">
      <c r="A4369" s="257" t="s">
        <v>1219</v>
      </c>
      <c r="B4369" s="257">
        <v>0</v>
      </c>
      <c r="C4369" s="254"/>
      <c r="D4369" s="255" t="s">
        <v>928</v>
      </c>
      <c r="E4369" s="255" t="s">
        <v>929</v>
      </c>
      <c r="F4369" s="255"/>
      <c r="G4369" s="255"/>
    </row>
    <row r="4370" spans="1:7" x14ac:dyDescent="0.25">
      <c r="A4370" s="257" t="s">
        <v>1220</v>
      </c>
      <c r="B4370" s="257">
        <v>0</v>
      </c>
      <c r="C4370" s="254"/>
      <c r="D4370" s="255" t="s">
        <v>930</v>
      </c>
      <c r="E4370" s="255" t="s">
        <v>931</v>
      </c>
      <c r="F4370" s="255"/>
      <c r="G4370" s="255"/>
    </row>
    <row r="4371" spans="1:7" x14ac:dyDescent="0.25">
      <c r="A4371" s="257" t="s">
        <v>1307</v>
      </c>
      <c r="B4371" s="257">
        <v>0</v>
      </c>
      <c r="C4371" s="254"/>
      <c r="D4371" s="255" t="s">
        <v>1106</v>
      </c>
      <c r="E4371" s="255">
        <v>-5.45455912E-2</v>
      </c>
      <c r="F4371" s="255"/>
      <c r="G4371" s="255"/>
    </row>
    <row r="4372" spans="1:7" x14ac:dyDescent="0.25">
      <c r="A4372" s="257" t="s">
        <v>1197</v>
      </c>
      <c r="B4372" s="257">
        <v>13.4992719</v>
      </c>
      <c r="C4372" s="254"/>
      <c r="D4372" s="255" t="s">
        <v>200</v>
      </c>
      <c r="E4372" s="255">
        <v>-4.4935318500000002E-2</v>
      </c>
      <c r="F4372" s="255"/>
      <c r="G4372" s="255"/>
    </row>
    <row r="4373" spans="1:7" x14ac:dyDescent="0.25">
      <c r="A4373" s="257" t="s">
        <v>1308</v>
      </c>
      <c r="B4373" s="257">
        <v>0</v>
      </c>
      <c r="C4373" s="254"/>
      <c r="D4373" s="255" t="s">
        <v>1137</v>
      </c>
      <c r="E4373" s="255">
        <v>-2.0890991000000001E-2</v>
      </c>
      <c r="F4373" s="255"/>
      <c r="G4373" s="255"/>
    </row>
    <row r="4374" spans="1:7" x14ac:dyDescent="0.25">
      <c r="A4374" s="257" t="s">
        <v>1309</v>
      </c>
      <c r="B4374" s="257">
        <v>0</v>
      </c>
      <c r="C4374" s="254"/>
      <c r="D4374" s="255" t="s">
        <v>609</v>
      </c>
      <c r="E4374" s="255">
        <v>-5.5272000000000002E-2</v>
      </c>
      <c r="F4374" s="255"/>
      <c r="G4374" s="255"/>
    </row>
    <row r="4375" spans="1:7" x14ac:dyDescent="0.25">
      <c r="A4375" s="257" t="s">
        <v>1310</v>
      </c>
      <c r="B4375" s="257">
        <v>0</v>
      </c>
      <c r="C4375" s="254"/>
      <c r="D4375" s="255" t="s">
        <v>1138</v>
      </c>
      <c r="E4375" s="255">
        <v>-1.160712E-2</v>
      </c>
      <c r="F4375" s="255"/>
      <c r="G4375" s="255"/>
    </row>
    <row r="4376" spans="1:7" x14ac:dyDescent="0.25">
      <c r="A4376" s="257" t="s">
        <v>1198</v>
      </c>
      <c r="B4376" s="257">
        <v>0.18938328500000001</v>
      </c>
      <c r="C4376" s="254"/>
      <c r="D4376" s="255" t="s">
        <v>1108</v>
      </c>
      <c r="E4376" s="255">
        <v>-6.7192939300000001</v>
      </c>
      <c r="F4376" s="255"/>
      <c r="G4376" s="255"/>
    </row>
    <row r="4377" spans="1:7" x14ac:dyDescent="0.25">
      <c r="A4377" s="257" t="s">
        <v>1311</v>
      </c>
      <c r="B4377" s="257">
        <v>0</v>
      </c>
      <c r="C4377" s="254"/>
      <c r="D4377" s="255" t="s">
        <v>201</v>
      </c>
      <c r="E4377" s="255">
        <v>-0.74498840499999996</v>
      </c>
      <c r="F4377" s="255"/>
      <c r="G4377" s="255"/>
    </row>
    <row r="4378" spans="1:7" x14ac:dyDescent="0.25">
      <c r="A4378" s="257" t="s">
        <v>1312</v>
      </c>
      <c r="B4378" s="257">
        <v>0</v>
      </c>
      <c r="C4378" s="254"/>
      <c r="D4378" s="255" t="s">
        <v>221</v>
      </c>
      <c r="E4378" s="255">
        <v>-1.56749929</v>
      </c>
      <c r="F4378" s="255"/>
      <c r="G4378" s="255"/>
    </row>
    <row r="4379" spans="1:7" x14ac:dyDescent="0.25">
      <c r="A4379" s="257" t="s">
        <v>1313</v>
      </c>
      <c r="B4379" s="257">
        <v>0</v>
      </c>
      <c r="C4379" s="254"/>
      <c r="D4379" s="255" t="s">
        <v>610</v>
      </c>
      <c r="E4379" s="255">
        <v>-4.4042399999999997</v>
      </c>
      <c r="F4379" s="255"/>
      <c r="G4379" s="255"/>
    </row>
    <row r="4380" spans="1:7" x14ac:dyDescent="0.25">
      <c r="A4380" s="257" t="s">
        <v>1199</v>
      </c>
      <c r="B4380" s="257">
        <v>0</v>
      </c>
      <c r="C4380" s="254"/>
      <c r="D4380" s="255" t="s">
        <v>1139</v>
      </c>
      <c r="E4380" s="255">
        <v>-0.9248904</v>
      </c>
      <c r="F4380" s="255"/>
      <c r="G4380" s="255"/>
    </row>
    <row r="4381" spans="1:7" x14ac:dyDescent="0.25">
      <c r="A4381" s="257" t="s">
        <v>1314</v>
      </c>
      <c r="B4381" s="257">
        <v>0</v>
      </c>
      <c r="C4381" s="254"/>
      <c r="D4381" s="255" t="s">
        <v>222</v>
      </c>
      <c r="E4381" s="255">
        <v>0</v>
      </c>
      <c r="F4381" s="255"/>
      <c r="G4381" s="255"/>
    </row>
    <row r="4382" spans="1:7" x14ac:dyDescent="0.25">
      <c r="A4382" s="257" t="s">
        <v>1315</v>
      </c>
      <c r="B4382" s="257">
        <v>0</v>
      </c>
      <c r="C4382" s="254"/>
      <c r="D4382" s="255" t="s">
        <v>223</v>
      </c>
      <c r="E4382" s="255">
        <v>0</v>
      </c>
      <c r="F4382" s="255"/>
      <c r="G4382" s="255"/>
    </row>
    <row r="4383" spans="1:7" x14ac:dyDescent="0.25">
      <c r="A4383" s="257" t="s">
        <v>1316</v>
      </c>
      <c r="B4383" s="257">
        <v>0</v>
      </c>
      <c r="C4383" s="254"/>
      <c r="D4383" s="255" t="s">
        <v>224</v>
      </c>
      <c r="E4383" s="255">
        <v>0</v>
      </c>
      <c r="F4383" s="255"/>
      <c r="G4383" s="255"/>
    </row>
    <row r="4384" spans="1:7" x14ac:dyDescent="0.25">
      <c r="A4384" s="257" t="s">
        <v>1200</v>
      </c>
      <c r="B4384" s="257">
        <v>0</v>
      </c>
      <c r="C4384" s="254"/>
      <c r="D4384" s="255" t="s">
        <v>1169</v>
      </c>
      <c r="E4384" s="255">
        <v>0</v>
      </c>
      <c r="F4384" s="255"/>
      <c r="G4384" s="255"/>
    </row>
    <row r="4385" spans="1:7" x14ac:dyDescent="0.25">
      <c r="A4385" s="257" t="s">
        <v>1317</v>
      </c>
      <c r="B4385" s="257">
        <v>0</v>
      </c>
      <c r="C4385" s="254"/>
      <c r="D4385" s="255" t="s">
        <v>1109</v>
      </c>
      <c r="E4385" s="255">
        <v>-1.5079511800000001</v>
      </c>
      <c r="F4385" s="255"/>
      <c r="G4385" s="255"/>
    </row>
    <row r="4386" spans="1:7" x14ac:dyDescent="0.25">
      <c r="A4386" s="257" t="s">
        <v>1318</v>
      </c>
      <c r="B4386" s="257">
        <v>0</v>
      </c>
      <c r="C4386" s="254"/>
      <c r="D4386" s="255" t="s">
        <v>1170</v>
      </c>
      <c r="E4386" s="255">
        <v>0</v>
      </c>
      <c r="F4386" s="255"/>
      <c r="G4386" s="255"/>
    </row>
    <row r="4387" spans="1:7" x14ac:dyDescent="0.25">
      <c r="A4387" s="257" t="s">
        <v>1221</v>
      </c>
      <c r="B4387" s="257">
        <v>0</v>
      </c>
      <c r="C4387" s="254"/>
      <c r="D4387" s="255" t="s">
        <v>1171</v>
      </c>
      <c r="E4387" s="255">
        <v>0</v>
      </c>
      <c r="F4387" s="255"/>
      <c r="G4387" s="255"/>
    </row>
    <row r="4388" spans="1:7" x14ac:dyDescent="0.25">
      <c r="A4388" s="257" t="s">
        <v>1123</v>
      </c>
      <c r="B4388" s="257">
        <v>21.8838325</v>
      </c>
      <c r="C4388" s="254"/>
      <c r="D4388" s="255" t="s">
        <v>1188</v>
      </c>
      <c r="E4388" s="255">
        <v>0</v>
      </c>
      <c r="F4388" s="255"/>
      <c r="G4388" s="255"/>
    </row>
    <row r="4389" spans="1:7" x14ac:dyDescent="0.25">
      <c r="A4389" s="257" t="s">
        <v>1222</v>
      </c>
      <c r="B4389" s="257">
        <v>0</v>
      </c>
      <c r="C4389" s="254"/>
      <c r="D4389" s="255" t="s">
        <v>1140</v>
      </c>
      <c r="E4389" s="255">
        <v>-0.31666974799999997</v>
      </c>
      <c r="F4389" s="255"/>
      <c r="G4389" s="255"/>
    </row>
    <row r="4390" spans="1:7" x14ac:dyDescent="0.25">
      <c r="A4390" s="257" t="s">
        <v>1223</v>
      </c>
      <c r="B4390" s="257">
        <v>0</v>
      </c>
      <c r="C4390" s="254"/>
      <c r="D4390" s="255" t="s">
        <v>1189</v>
      </c>
      <c r="E4390" s="255">
        <v>0</v>
      </c>
      <c r="F4390" s="255"/>
      <c r="G4390" s="255"/>
    </row>
    <row r="4391" spans="1:7" x14ac:dyDescent="0.25">
      <c r="A4391" s="257" t="s">
        <v>1224</v>
      </c>
      <c r="B4391" s="257">
        <v>0</v>
      </c>
      <c r="C4391" s="254"/>
      <c r="D4391" s="255" t="s">
        <v>1190</v>
      </c>
      <c r="E4391" s="255">
        <v>0</v>
      </c>
      <c r="F4391" s="255"/>
      <c r="G4391" s="255"/>
    </row>
    <row r="4392" spans="1:7" x14ac:dyDescent="0.25">
      <c r="A4392" s="257" t="s">
        <v>1124</v>
      </c>
      <c r="B4392" s="257">
        <v>3.3897845700000002</v>
      </c>
      <c r="C4392" s="254"/>
      <c r="D4392" s="255" t="s">
        <v>1172</v>
      </c>
      <c r="E4392" s="255">
        <v>0</v>
      </c>
      <c r="F4392" s="255"/>
      <c r="G4392" s="255"/>
    </row>
    <row r="4393" spans="1:7" x14ac:dyDescent="0.25">
      <c r="A4393" s="257" t="s">
        <v>1225</v>
      </c>
      <c r="B4393" s="257">
        <v>0</v>
      </c>
      <c r="C4393" s="254"/>
      <c r="D4393" s="255" t="s">
        <v>1110</v>
      </c>
      <c r="E4393" s="255">
        <v>-3.6536518400000002</v>
      </c>
      <c r="F4393" s="255"/>
      <c r="G4393" s="255"/>
    </row>
    <row r="4394" spans="1:7" x14ac:dyDescent="0.25">
      <c r="A4394" s="257" t="s">
        <v>1226</v>
      </c>
      <c r="B4394" s="257">
        <v>0</v>
      </c>
      <c r="C4394" s="254"/>
      <c r="D4394" s="255" t="s">
        <v>1173</v>
      </c>
      <c r="E4394" s="255">
        <v>0</v>
      </c>
      <c r="F4394" s="255"/>
      <c r="G4394" s="255"/>
    </row>
    <row r="4395" spans="1:7" x14ac:dyDescent="0.25">
      <c r="A4395" s="257" t="s">
        <v>1319</v>
      </c>
      <c r="B4395" s="257">
        <v>0</v>
      </c>
      <c r="C4395" s="254"/>
      <c r="D4395" s="255" t="s">
        <v>1174</v>
      </c>
      <c r="E4395" s="255">
        <v>0</v>
      </c>
      <c r="F4395" s="255"/>
      <c r="G4395" s="255"/>
    </row>
    <row r="4396" spans="1:7" x14ac:dyDescent="0.25">
      <c r="A4396" s="257" t="s">
        <v>1201</v>
      </c>
      <c r="B4396" s="257">
        <v>18.021526000000001</v>
      </c>
      <c r="C4396" s="254"/>
      <c r="D4396" s="255" t="s">
        <v>1191</v>
      </c>
      <c r="E4396" s="255">
        <v>0</v>
      </c>
      <c r="F4396" s="255"/>
      <c r="G4396" s="255"/>
    </row>
    <row r="4397" spans="1:7" x14ac:dyDescent="0.25">
      <c r="A4397" s="257" t="s">
        <v>1320</v>
      </c>
      <c r="B4397" s="257">
        <v>0</v>
      </c>
      <c r="C4397" s="254"/>
      <c r="D4397" s="255" t="s">
        <v>1141</v>
      </c>
      <c r="E4397" s="255">
        <v>-0.76726688600000004</v>
      </c>
      <c r="F4397" s="255"/>
      <c r="G4397" s="255"/>
    </row>
    <row r="4398" spans="1:7" x14ac:dyDescent="0.25">
      <c r="A4398" s="257" t="s">
        <v>1321</v>
      </c>
      <c r="B4398" s="257">
        <v>0</v>
      </c>
      <c r="C4398" s="254"/>
      <c r="D4398" s="255" t="s">
        <v>1192</v>
      </c>
      <c r="E4398" s="255">
        <v>0</v>
      </c>
      <c r="F4398" s="255"/>
      <c r="G4398" s="255"/>
    </row>
    <row r="4399" spans="1:7" x14ac:dyDescent="0.25">
      <c r="A4399" s="257" t="s">
        <v>1322</v>
      </c>
      <c r="B4399" s="257">
        <v>0</v>
      </c>
      <c r="C4399" s="254"/>
      <c r="D4399" s="255" t="s">
        <v>1193</v>
      </c>
      <c r="E4399" s="255">
        <v>0</v>
      </c>
      <c r="F4399" s="255"/>
      <c r="G4399" s="255"/>
    </row>
    <row r="4400" spans="1:7" x14ac:dyDescent="0.25">
      <c r="A4400" s="257" t="s">
        <v>1202</v>
      </c>
      <c r="B4400" s="257">
        <v>0.22477872099999999</v>
      </c>
      <c r="C4400" s="254"/>
      <c r="D4400" s="255" t="s">
        <v>1182</v>
      </c>
      <c r="E4400" s="255">
        <v>-6.2532719300000004</v>
      </c>
      <c r="F4400" s="255"/>
      <c r="G4400" s="255"/>
    </row>
    <row r="4401" spans="1:7" x14ac:dyDescent="0.25">
      <c r="A4401" s="257" t="s">
        <v>1323</v>
      </c>
      <c r="B4401" s="257">
        <v>0</v>
      </c>
      <c r="C4401" s="254"/>
      <c r="D4401" s="255" t="s">
        <v>1194</v>
      </c>
      <c r="E4401" s="255">
        <v>-1.3131870999999999</v>
      </c>
      <c r="F4401" s="255"/>
      <c r="G4401" s="255"/>
    </row>
    <row r="4402" spans="1:7" x14ac:dyDescent="0.25">
      <c r="A4402" s="257" t="s">
        <v>1324</v>
      </c>
      <c r="B4402" s="257">
        <v>0</v>
      </c>
      <c r="C4402" s="254"/>
      <c r="D4402" s="255" t="s">
        <v>1183</v>
      </c>
      <c r="E4402" s="255">
        <v>1.9672499999999999</v>
      </c>
      <c r="F4402" s="255"/>
      <c r="G4402" s="255"/>
    </row>
    <row r="4403" spans="1:7" x14ac:dyDescent="0.25">
      <c r="A4403" s="257" t="s">
        <v>1325</v>
      </c>
      <c r="B4403" s="257">
        <v>0</v>
      </c>
      <c r="C4403" s="254"/>
      <c r="D4403" s="255" t="s">
        <v>2252</v>
      </c>
      <c r="E4403" s="255"/>
      <c r="F4403" s="255"/>
      <c r="G4403" s="255"/>
    </row>
    <row r="4404" spans="1:7" x14ac:dyDescent="0.25">
      <c r="A4404" s="257" t="s">
        <v>1203</v>
      </c>
      <c r="B4404" s="257">
        <v>0</v>
      </c>
      <c r="C4404" s="254"/>
      <c r="D4404" s="255" t="s">
        <v>928</v>
      </c>
      <c r="E4404" s="255" t="s">
        <v>929</v>
      </c>
      <c r="F4404" s="255"/>
      <c r="G4404" s="255"/>
    </row>
    <row r="4405" spans="1:7" x14ac:dyDescent="0.25">
      <c r="A4405" s="257" t="s">
        <v>1326</v>
      </c>
      <c r="B4405" s="257">
        <v>0</v>
      </c>
      <c r="C4405" s="254"/>
      <c r="D4405" s="255" t="s">
        <v>930</v>
      </c>
      <c r="E4405" s="255" t="s">
        <v>931</v>
      </c>
      <c r="F4405" s="255"/>
      <c r="G4405" s="255"/>
    </row>
    <row r="4406" spans="1:7" x14ac:dyDescent="0.25">
      <c r="A4406" s="257" t="s">
        <v>1327</v>
      </c>
      <c r="B4406" s="257">
        <v>0</v>
      </c>
      <c r="C4406" s="254"/>
      <c r="D4406" s="255" t="s">
        <v>600</v>
      </c>
      <c r="E4406" s="255">
        <v>0</v>
      </c>
      <c r="F4406" s="255"/>
      <c r="G4406" s="255"/>
    </row>
    <row r="4407" spans="1:7" x14ac:dyDescent="0.25">
      <c r="A4407" s="257" t="s">
        <v>1328</v>
      </c>
      <c r="B4407" s="257">
        <v>0</v>
      </c>
      <c r="C4407" s="254"/>
      <c r="D4407" s="255" t="s">
        <v>601</v>
      </c>
      <c r="E4407" s="255">
        <v>0</v>
      </c>
      <c r="F4407" s="255"/>
      <c r="G4407" s="255"/>
    </row>
    <row r="4408" spans="1:7" x14ac:dyDescent="0.25">
      <c r="A4408" s="257" t="s">
        <v>1204</v>
      </c>
      <c r="B4408" s="257">
        <v>0</v>
      </c>
      <c r="C4408" s="254"/>
      <c r="D4408" s="255" t="s">
        <v>192</v>
      </c>
      <c r="E4408" s="255">
        <v>0</v>
      </c>
      <c r="F4408" s="255"/>
      <c r="G4408" s="255"/>
    </row>
    <row r="4409" spans="1:7" x14ac:dyDescent="0.25">
      <c r="A4409" s="257" t="s">
        <v>1329</v>
      </c>
      <c r="B4409" s="257">
        <v>0</v>
      </c>
      <c r="C4409" s="254"/>
      <c r="D4409" s="255" t="s">
        <v>193</v>
      </c>
      <c r="E4409" s="255">
        <v>0</v>
      </c>
      <c r="F4409" s="255"/>
      <c r="G4409" s="255"/>
    </row>
    <row r="4410" spans="1:7" x14ac:dyDescent="0.25">
      <c r="A4410" s="257" t="s">
        <v>1330</v>
      </c>
      <c r="B4410" s="257">
        <v>0</v>
      </c>
      <c r="C4410" s="254"/>
      <c r="D4410" s="255" t="s">
        <v>602</v>
      </c>
      <c r="E4410" s="255">
        <v>0</v>
      </c>
      <c r="F4410" s="255"/>
      <c r="G4410" s="255"/>
    </row>
    <row r="4411" spans="1:7" x14ac:dyDescent="0.25">
      <c r="A4411" s="257" t="s">
        <v>1241</v>
      </c>
      <c r="B4411" s="257">
        <v>0</v>
      </c>
      <c r="C4411" s="254"/>
      <c r="D4411" s="255" t="s">
        <v>603</v>
      </c>
      <c r="E4411" s="255">
        <v>-0.98778256900000005</v>
      </c>
      <c r="F4411" s="255"/>
      <c r="G4411" s="255"/>
    </row>
    <row r="4412" spans="1:7" x14ac:dyDescent="0.25">
      <c r="A4412" s="257" t="s">
        <v>1242</v>
      </c>
      <c r="B4412" s="257">
        <v>9.2880351399999999</v>
      </c>
      <c r="C4412" s="254"/>
      <c r="D4412" s="255" t="s">
        <v>604</v>
      </c>
      <c r="E4412" s="255">
        <v>0</v>
      </c>
      <c r="F4412" s="255"/>
      <c r="G4412" s="255"/>
    </row>
    <row r="4413" spans="1:7" x14ac:dyDescent="0.25">
      <c r="A4413" s="257" t="s">
        <v>1243</v>
      </c>
      <c r="B4413" s="257">
        <v>0.40464145699999998</v>
      </c>
      <c r="C4413" s="254"/>
      <c r="D4413" s="255" t="s">
        <v>605</v>
      </c>
      <c r="E4413" s="255">
        <v>0</v>
      </c>
      <c r="F4413" s="255"/>
      <c r="G4413" s="255"/>
    </row>
    <row r="4414" spans="1:7" x14ac:dyDescent="0.25">
      <c r="A4414" s="257" t="s">
        <v>1244</v>
      </c>
      <c r="B4414" s="257">
        <v>0.18196732400000001</v>
      </c>
      <c r="C4414" s="254"/>
      <c r="D4414" s="255" t="s">
        <v>194</v>
      </c>
      <c r="E4414" s="255">
        <v>-0.42274519300000002</v>
      </c>
      <c r="F4414" s="255"/>
      <c r="G4414" s="255"/>
    </row>
    <row r="4415" spans="1:7" x14ac:dyDescent="0.25">
      <c r="A4415" s="257" t="s">
        <v>1229</v>
      </c>
      <c r="B4415" s="257">
        <v>0</v>
      </c>
      <c r="C4415" s="254"/>
      <c r="D4415" s="255" t="s">
        <v>606</v>
      </c>
      <c r="E4415" s="255">
        <v>-70.161344200000002</v>
      </c>
      <c r="F4415" s="255"/>
      <c r="G4415" s="255"/>
    </row>
    <row r="4416" spans="1:7" x14ac:dyDescent="0.25">
      <c r="A4416" s="257" t="s">
        <v>1230</v>
      </c>
      <c r="B4416" s="257">
        <v>5.8961888900000003</v>
      </c>
      <c r="C4416" s="254"/>
      <c r="D4416" s="255" t="s">
        <v>1166</v>
      </c>
      <c r="E4416" s="255">
        <v>0</v>
      </c>
      <c r="F4416" s="255"/>
      <c r="G4416" s="255"/>
    </row>
    <row r="4417" spans="1:7" x14ac:dyDescent="0.25">
      <c r="A4417" s="257" t="s">
        <v>1331</v>
      </c>
      <c r="B4417" s="257">
        <v>1.4557732400000001</v>
      </c>
      <c r="C4417" s="254"/>
      <c r="D4417" s="255" t="s">
        <v>1098</v>
      </c>
      <c r="E4417" s="255">
        <v>0</v>
      </c>
      <c r="F4417" s="255"/>
      <c r="G4417" s="255"/>
    </row>
    <row r="4418" spans="1:7" x14ac:dyDescent="0.25">
      <c r="A4418" s="257" t="s">
        <v>1332</v>
      </c>
      <c r="B4418" s="257">
        <v>0.73713577799999996</v>
      </c>
      <c r="C4418" s="254"/>
      <c r="D4418" s="255" t="s">
        <v>1167</v>
      </c>
      <c r="E4418" s="255">
        <v>0</v>
      </c>
      <c r="F4418" s="255"/>
      <c r="G4418" s="255"/>
    </row>
    <row r="4419" spans="1:7" x14ac:dyDescent="0.25">
      <c r="A4419" s="257" t="s">
        <v>855</v>
      </c>
      <c r="B4419" s="257"/>
      <c r="C4419" s="254"/>
      <c r="D4419" s="255" t="s">
        <v>1168</v>
      </c>
      <c r="E4419" s="255">
        <v>0</v>
      </c>
      <c r="F4419" s="255"/>
      <c r="G4419" s="255"/>
    </row>
    <row r="4420" spans="1:7" x14ac:dyDescent="0.25">
      <c r="A4420" s="257" t="s">
        <v>928</v>
      </c>
      <c r="B4420" s="257" t="s">
        <v>929</v>
      </c>
      <c r="C4420" s="254"/>
      <c r="D4420" s="255" t="s">
        <v>1181</v>
      </c>
      <c r="E4420" s="255">
        <v>-5.3288761600000001</v>
      </c>
      <c r="F4420" s="255"/>
      <c r="G4420" s="255"/>
    </row>
    <row r="4421" spans="1:7" x14ac:dyDescent="0.25">
      <c r="A4421" s="257" t="s">
        <v>930</v>
      </c>
      <c r="B4421" s="257" t="s">
        <v>931</v>
      </c>
      <c r="C4421" s="254"/>
      <c r="D4421" s="255" t="s">
        <v>225</v>
      </c>
      <c r="E4421" s="255">
        <v>17.1284533</v>
      </c>
      <c r="F4421" s="255"/>
      <c r="G4421" s="255"/>
    </row>
    <row r="4422" spans="1:7" x14ac:dyDescent="0.25">
      <c r="A4422" s="257" t="s">
        <v>466</v>
      </c>
      <c r="B4422" s="257">
        <v>0</v>
      </c>
      <c r="C4422" s="254"/>
      <c r="D4422" s="255" t="s">
        <v>226</v>
      </c>
      <c r="E4422" s="255">
        <v>0</v>
      </c>
      <c r="F4422" s="255"/>
      <c r="G4422" s="255"/>
    </row>
    <row r="4423" spans="1:7" x14ac:dyDescent="0.25">
      <c r="A4423" s="257" t="s">
        <v>467</v>
      </c>
      <c r="B4423" s="257">
        <v>0</v>
      </c>
      <c r="C4423" s="254"/>
      <c r="D4423" s="255" t="s">
        <v>227</v>
      </c>
      <c r="E4423" s="255">
        <v>0</v>
      </c>
      <c r="F4423" s="255"/>
      <c r="G4423" s="255"/>
    </row>
    <row r="4424" spans="1:7" x14ac:dyDescent="0.25">
      <c r="A4424" s="257" t="s">
        <v>540</v>
      </c>
      <c r="B4424" s="257">
        <v>0</v>
      </c>
      <c r="C4424" s="254"/>
      <c r="D4424" s="255" t="s">
        <v>198</v>
      </c>
      <c r="E4424" s="255">
        <v>0</v>
      </c>
      <c r="F4424" s="255"/>
      <c r="G4424" s="255"/>
    </row>
    <row r="4425" spans="1:7" x14ac:dyDescent="0.25">
      <c r="A4425" s="257" t="s">
        <v>541</v>
      </c>
      <c r="B4425" s="257">
        <v>0</v>
      </c>
      <c r="C4425" s="254"/>
      <c r="D4425" s="255" t="s">
        <v>607</v>
      </c>
      <c r="E4425" s="255">
        <v>0</v>
      </c>
      <c r="F4425" s="255"/>
      <c r="G4425" s="255"/>
    </row>
    <row r="4426" spans="1:7" x14ac:dyDescent="0.25">
      <c r="A4426" s="257" t="s">
        <v>542</v>
      </c>
      <c r="B4426" s="257">
        <v>0</v>
      </c>
      <c r="C4426" s="254"/>
      <c r="D4426" s="255" t="s">
        <v>608</v>
      </c>
      <c r="E4426" s="255">
        <v>0</v>
      </c>
      <c r="F4426" s="255"/>
      <c r="G4426" s="255"/>
    </row>
    <row r="4427" spans="1:7" x14ac:dyDescent="0.25">
      <c r="A4427" s="257" t="s">
        <v>543</v>
      </c>
      <c r="B4427" s="257">
        <v>0</v>
      </c>
      <c r="C4427" s="254"/>
      <c r="D4427" s="255" t="s">
        <v>2253</v>
      </c>
      <c r="E4427" s="255"/>
      <c r="F4427" s="255"/>
      <c r="G4427" s="255"/>
    </row>
    <row r="4428" spans="1:7" x14ac:dyDescent="0.25">
      <c r="A4428" s="257" t="s">
        <v>468</v>
      </c>
      <c r="B4428" s="257">
        <v>0</v>
      </c>
      <c r="C4428" s="254"/>
      <c r="D4428" s="255" t="s">
        <v>928</v>
      </c>
      <c r="E4428" s="255" t="s">
        <v>929</v>
      </c>
      <c r="F4428" s="255"/>
      <c r="G4428" s="255"/>
    </row>
    <row r="4429" spans="1:7" x14ac:dyDescent="0.25">
      <c r="A4429" s="257" t="s">
        <v>469</v>
      </c>
      <c r="B4429" s="257">
        <v>0</v>
      </c>
      <c r="C4429" s="254"/>
      <c r="D4429" s="255" t="s">
        <v>930</v>
      </c>
      <c r="E4429" s="255" t="s">
        <v>931</v>
      </c>
      <c r="F4429" s="255"/>
      <c r="G4429" s="255"/>
    </row>
    <row r="4430" spans="1:7" x14ac:dyDescent="0.25">
      <c r="A4430" s="257" t="s">
        <v>544</v>
      </c>
      <c r="B4430" s="257">
        <v>0.110395228</v>
      </c>
      <c r="C4430" s="254"/>
      <c r="D4430" s="255" t="s">
        <v>1106</v>
      </c>
      <c r="E4430" s="255">
        <v>-0.68660390299999996</v>
      </c>
      <c r="F4430" s="255"/>
      <c r="G4430" s="255"/>
    </row>
    <row r="4431" spans="1:7" x14ac:dyDescent="0.25">
      <c r="A4431" s="257" t="s">
        <v>545</v>
      </c>
      <c r="B4431" s="257">
        <v>0</v>
      </c>
      <c r="C4431" s="254"/>
      <c r="D4431" s="255" t="s">
        <v>200</v>
      </c>
      <c r="E4431" s="255">
        <v>-0.47628176900000002</v>
      </c>
      <c r="F4431" s="255"/>
      <c r="G4431" s="255"/>
    </row>
    <row r="4432" spans="1:7" x14ac:dyDescent="0.25">
      <c r="A4432" s="257" t="s">
        <v>546</v>
      </c>
      <c r="B4432" s="257">
        <v>0</v>
      </c>
      <c r="C4432" s="254"/>
      <c r="D4432" s="255" t="s">
        <v>609</v>
      </c>
      <c r="E4432" s="255">
        <v>-1.7219512800000001</v>
      </c>
      <c r="F4432" s="255"/>
      <c r="G4432" s="255"/>
    </row>
    <row r="4433" spans="1:7" x14ac:dyDescent="0.25">
      <c r="A4433" s="257" t="s">
        <v>547</v>
      </c>
      <c r="B4433" s="257">
        <v>0</v>
      </c>
      <c r="C4433" s="254"/>
      <c r="D4433" s="255" t="s">
        <v>1108</v>
      </c>
      <c r="E4433" s="255">
        <v>-40.307186700000003</v>
      </c>
      <c r="F4433" s="255"/>
      <c r="G4433" s="255"/>
    </row>
    <row r="4434" spans="1:7" x14ac:dyDescent="0.25">
      <c r="A4434" s="257" t="s">
        <v>856</v>
      </c>
      <c r="B4434" s="257"/>
      <c r="C4434" s="254"/>
      <c r="D4434" s="255" t="s">
        <v>201</v>
      </c>
      <c r="E4434" s="255">
        <v>-7.7589895499999999</v>
      </c>
      <c r="F4434" s="255"/>
      <c r="G4434" s="255"/>
    </row>
    <row r="4435" spans="1:7" x14ac:dyDescent="0.25">
      <c r="A4435" s="257" t="s">
        <v>928</v>
      </c>
      <c r="B4435" s="257" t="s">
        <v>929</v>
      </c>
      <c r="C4435" s="254"/>
      <c r="D4435" s="255" t="s">
        <v>610</v>
      </c>
      <c r="E4435" s="255">
        <v>-15.820632</v>
      </c>
      <c r="F4435" s="255"/>
      <c r="G4435" s="255"/>
    </row>
    <row r="4436" spans="1:7" x14ac:dyDescent="0.25">
      <c r="A4436" s="257" t="s">
        <v>930</v>
      </c>
      <c r="B4436" s="257" t="s">
        <v>931</v>
      </c>
      <c r="C4436" s="254"/>
      <c r="D4436" s="255" t="s">
        <v>228</v>
      </c>
      <c r="E4436" s="255">
        <v>-17.1284533</v>
      </c>
      <c r="F4436" s="255"/>
      <c r="G4436" s="255"/>
    </row>
    <row r="4437" spans="1:7" x14ac:dyDescent="0.25">
      <c r="A4437" s="257" t="s">
        <v>548</v>
      </c>
      <c r="B4437" s="257">
        <v>14.613125999999999</v>
      </c>
      <c r="C4437" s="254"/>
      <c r="D4437" s="255" t="s">
        <v>229</v>
      </c>
      <c r="E4437" s="255">
        <v>0</v>
      </c>
      <c r="F4437" s="255"/>
      <c r="G4437" s="255"/>
    </row>
    <row r="4438" spans="1:7" x14ac:dyDescent="0.25">
      <c r="A4438" s="257" t="s">
        <v>549</v>
      </c>
      <c r="B4438" s="257">
        <v>0.77764551900000001</v>
      </c>
      <c r="C4438" s="254"/>
      <c r="D4438" s="255" t="s">
        <v>230</v>
      </c>
      <c r="E4438" s="255">
        <v>0</v>
      </c>
      <c r="F4438" s="255"/>
      <c r="G4438" s="255"/>
    </row>
    <row r="4439" spans="1:7" x14ac:dyDescent="0.25">
      <c r="A4439" s="257" t="s">
        <v>550</v>
      </c>
      <c r="B4439" s="257">
        <v>10.514807299999999</v>
      </c>
      <c r="C4439" s="254"/>
      <c r="D4439" s="255" t="s">
        <v>1169</v>
      </c>
      <c r="E4439" s="255">
        <v>0</v>
      </c>
      <c r="F4439" s="255"/>
      <c r="G4439" s="255"/>
    </row>
    <row r="4440" spans="1:7" x14ac:dyDescent="0.25">
      <c r="A4440" s="257" t="s">
        <v>551</v>
      </c>
      <c r="B4440" s="257">
        <v>4.4623115599999999E-2</v>
      </c>
      <c r="C4440" s="254"/>
      <c r="D4440" s="255" t="s">
        <v>1109</v>
      </c>
      <c r="E4440" s="255">
        <v>-9.1147382300000004</v>
      </c>
      <c r="F4440" s="255"/>
      <c r="G4440" s="255"/>
    </row>
    <row r="4441" spans="1:7" x14ac:dyDescent="0.25">
      <c r="A4441" s="257" t="s">
        <v>857</v>
      </c>
      <c r="B4441" s="257"/>
      <c r="C4441" s="254"/>
      <c r="D4441" s="255" t="s">
        <v>1170</v>
      </c>
      <c r="E4441" s="255">
        <v>0</v>
      </c>
      <c r="F4441" s="255"/>
      <c r="G4441" s="255"/>
    </row>
    <row r="4442" spans="1:7" x14ac:dyDescent="0.25">
      <c r="A4442" s="257" t="s">
        <v>928</v>
      </c>
      <c r="B4442" s="257" t="s">
        <v>929</v>
      </c>
      <c r="C4442" s="254"/>
      <c r="D4442" s="255" t="s">
        <v>1171</v>
      </c>
      <c r="E4442" s="255">
        <v>0</v>
      </c>
      <c r="F4442" s="255"/>
      <c r="G4442" s="255"/>
    </row>
    <row r="4443" spans="1:7" x14ac:dyDescent="0.25">
      <c r="A4443" s="257" t="s">
        <v>930</v>
      </c>
      <c r="B4443" s="257" t="s">
        <v>931</v>
      </c>
      <c r="C4443" s="254"/>
      <c r="D4443" s="255" t="s">
        <v>1172</v>
      </c>
      <c r="E4443" s="255">
        <v>0</v>
      </c>
      <c r="F4443" s="255"/>
      <c r="G4443" s="255"/>
    </row>
    <row r="4444" spans="1:7" x14ac:dyDescent="0.25">
      <c r="A4444" s="257" t="s">
        <v>552</v>
      </c>
      <c r="B4444" s="257">
        <v>29.682565499999999</v>
      </c>
      <c r="C4444" s="254"/>
      <c r="D4444" s="255" t="s">
        <v>1110</v>
      </c>
      <c r="E4444" s="255">
        <v>-3.4337415099999999</v>
      </c>
      <c r="F4444" s="255"/>
      <c r="G4444" s="255"/>
    </row>
    <row r="4445" spans="1:7" x14ac:dyDescent="0.25">
      <c r="A4445" s="257" t="s">
        <v>553</v>
      </c>
      <c r="B4445" s="257">
        <v>48.818748300000003</v>
      </c>
      <c r="C4445" s="254"/>
      <c r="D4445" s="255" t="s">
        <v>1173</v>
      </c>
      <c r="E4445" s="255">
        <v>0</v>
      </c>
      <c r="F4445" s="255"/>
      <c r="G4445" s="255"/>
    </row>
    <row r="4446" spans="1:7" x14ac:dyDescent="0.25">
      <c r="A4446" s="257" t="s">
        <v>8</v>
      </c>
      <c r="B4446" s="257">
        <v>0</v>
      </c>
      <c r="C4446" s="254"/>
      <c r="D4446" s="255" t="s">
        <v>1174</v>
      </c>
      <c r="E4446" s="255">
        <v>0</v>
      </c>
      <c r="F4446" s="255"/>
      <c r="G4446" s="255"/>
    </row>
    <row r="4447" spans="1:7" x14ac:dyDescent="0.25">
      <c r="A4447" s="257" t="s">
        <v>9</v>
      </c>
      <c r="B4447" s="257">
        <v>0</v>
      </c>
      <c r="C4447" s="254"/>
      <c r="D4447" s="255" t="s">
        <v>1182</v>
      </c>
      <c r="E4447" s="255">
        <v>-15.3589468</v>
      </c>
      <c r="F4447" s="255"/>
      <c r="G4447" s="255"/>
    </row>
    <row r="4448" spans="1:7" x14ac:dyDescent="0.25">
      <c r="A4448" s="257" t="s">
        <v>10</v>
      </c>
      <c r="B4448" s="257">
        <v>6.1370845600000001E-2</v>
      </c>
      <c r="C4448" s="254"/>
      <c r="D4448" s="255" t="s">
        <v>1183</v>
      </c>
      <c r="E4448" s="255">
        <v>0</v>
      </c>
      <c r="F4448" s="255"/>
      <c r="G4448" s="255"/>
    </row>
    <row r="4449" spans="1:7" x14ac:dyDescent="0.25">
      <c r="A4449" s="257" t="s">
        <v>11</v>
      </c>
      <c r="B4449" s="257">
        <v>0</v>
      </c>
      <c r="C4449" s="254"/>
      <c r="D4449" s="255" t="s">
        <v>2254</v>
      </c>
      <c r="E4449" s="255"/>
      <c r="F4449" s="255"/>
      <c r="G4449" s="255"/>
    </row>
    <row r="4450" spans="1:7" x14ac:dyDescent="0.25">
      <c r="A4450" s="257" t="s">
        <v>12</v>
      </c>
      <c r="B4450" s="257">
        <v>0</v>
      </c>
      <c r="C4450" s="254"/>
      <c r="D4450" s="255" t="s">
        <v>928</v>
      </c>
      <c r="E4450" s="255" t="s">
        <v>929</v>
      </c>
      <c r="F4450" s="255"/>
      <c r="G4450" s="255"/>
    </row>
    <row r="4451" spans="1:7" x14ac:dyDescent="0.25">
      <c r="A4451" s="257" t="s">
        <v>13</v>
      </c>
      <c r="B4451" s="257">
        <v>0</v>
      </c>
      <c r="C4451" s="254"/>
      <c r="D4451" s="255" t="s">
        <v>930</v>
      </c>
      <c r="E4451" s="255" t="s">
        <v>931</v>
      </c>
      <c r="F4451" s="255"/>
      <c r="G4451" s="255"/>
    </row>
    <row r="4452" spans="1:7" x14ac:dyDescent="0.25">
      <c r="A4452" s="257" t="s">
        <v>948</v>
      </c>
      <c r="B4452" s="257">
        <v>0</v>
      </c>
      <c r="C4452" s="254"/>
      <c r="D4452" s="255" t="s">
        <v>600</v>
      </c>
      <c r="E4452" s="255">
        <v>0</v>
      </c>
      <c r="F4452" s="255"/>
      <c r="G4452" s="255"/>
    </row>
    <row r="4453" spans="1:7" x14ac:dyDescent="0.25">
      <c r="A4453" s="257" t="s">
        <v>945</v>
      </c>
      <c r="B4453" s="257">
        <v>1.7861400000000001</v>
      </c>
      <c r="C4453" s="254"/>
      <c r="D4453" s="255" t="s">
        <v>601</v>
      </c>
      <c r="E4453" s="255">
        <v>0</v>
      </c>
      <c r="F4453" s="255"/>
      <c r="G4453" s="255"/>
    </row>
    <row r="4454" spans="1:7" x14ac:dyDescent="0.25">
      <c r="A4454" s="257" t="s">
        <v>949</v>
      </c>
      <c r="B4454" s="257">
        <v>0</v>
      </c>
      <c r="C4454" s="254"/>
      <c r="D4454" s="255" t="s">
        <v>192</v>
      </c>
      <c r="E4454" s="255">
        <v>0</v>
      </c>
      <c r="F4454" s="255"/>
      <c r="G4454" s="255"/>
    </row>
    <row r="4455" spans="1:7" x14ac:dyDescent="0.25">
      <c r="A4455" s="257" t="s">
        <v>950</v>
      </c>
      <c r="B4455" s="257">
        <v>0</v>
      </c>
      <c r="C4455" s="254"/>
      <c r="D4455" s="255" t="s">
        <v>193</v>
      </c>
      <c r="E4455" s="255">
        <v>0</v>
      </c>
      <c r="F4455" s="255"/>
      <c r="G4455" s="255"/>
    </row>
    <row r="4456" spans="1:7" x14ac:dyDescent="0.25">
      <c r="A4456" s="257" t="s">
        <v>458</v>
      </c>
      <c r="B4456" s="257">
        <v>0</v>
      </c>
      <c r="C4456" s="254"/>
      <c r="D4456" s="255" t="s">
        <v>602</v>
      </c>
      <c r="E4456" s="255">
        <v>0</v>
      </c>
      <c r="F4456" s="255"/>
      <c r="G4456" s="255"/>
    </row>
    <row r="4457" spans="1:7" x14ac:dyDescent="0.25">
      <c r="A4457" s="257" t="s">
        <v>456</v>
      </c>
      <c r="B4457" s="257">
        <v>10.5082228</v>
      </c>
      <c r="C4457" s="254"/>
      <c r="D4457" s="255" t="s">
        <v>603</v>
      </c>
      <c r="E4457" s="255">
        <v>0</v>
      </c>
      <c r="F4457" s="255"/>
      <c r="G4457" s="255"/>
    </row>
    <row r="4458" spans="1:7" x14ac:dyDescent="0.25">
      <c r="A4458" s="257" t="s">
        <v>459</v>
      </c>
      <c r="B4458" s="257">
        <v>0</v>
      </c>
      <c r="C4458" s="254"/>
      <c r="D4458" s="255" t="s">
        <v>604</v>
      </c>
      <c r="E4458" s="255">
        <v>0</v>
      </c>
      <c r="F4458" s="255"/>
      <c r="G4458" s="255"/>
    </row>
    <row r="4459" spans="1:7" x14ac:dyDescent="0.25">
      <c r="A4459" s="257" t="s">
        <v>460</v>
      </c>
      <c r="B4459" s="257">
        <v>0</v>
      </c>
      <c r="C4459" s="254"/>
      <c r="D4459" s="255" t="s">
        <v>605</v>
      </c>
      <c r="E4459" s="255">
        <v>0</v>
      </c>
      <c r="F4459" s="255"/>
      <c r="G4459" s="255"/>
    </row>
    <row r="4460" spans="1:7" x14ac:dyDescent="0.25">
      <c r="A4460" s="257" t="s">
        <v>461</v>
      </c>
      <c r="B4460" s="257">
        <v>0</v>
      </c>
      <c r="C4460" s="254"/>
      <c r="D4460" s="255" t="s">
        <v>194</v>
      </c>
      <c r="E4460" s="255">
        <v>0</v>
      </c>
      <c r="F4460" s="255"/>
      <c r="G4460" s="255"/>
    </row>
    <row r="4461" spans="1:7" x14ac:dyDescent="0.25">
      <c r="A4461" s="257" t="s">
        <v>457</v>
      </c>
      <c r="B4461" s="257">
        <v>1.07091588</v>
      </c>
      <c r="C4461" s="254"/>
      <c r="D4461" s="255" t="s">
        <v>217</v>
      </c>
      <c r="E4461" s="255">
        <v>0</v>
      </c>
      <c r="F4461" s="255"/>
      <c r="G4461" s="255"/>
    </row>
    <row r="4462" spans="1:7" x14ac:dyDescent="0.25">
      <c r="A4462" s="257" t="s">
        <v>462</v>
      </c>
      <c r="B4462" s="257">
        <v>0</v>
      </c>
      <c r="C4462" s="254"/>
      <c r="D4462" s="255" t="s">
        <v>606</v>
      </c>
      <c r="E4462" s="255">
        <v>-94.035464300000001</v>
      </c>
      <c r="F4462" s="255"/>
      <c r="G4462" s="255"/>
    </row>
    <row r="4463" spans="1:7" x14ac:dyDescent="0.25">
      <c r="A4463" s="257" t="s">
        <v>463</v>
      </c>
      <c r="B4463" s="257">
        <v>0</v>
      </c>
      <c r="C4463" s="254"/>
      <c r="D4463" s="255" t="s">
        <v>1166</v>
      </c>
      <c r="E4463" s="255">
        <v>0</v>
      </c>
      <c r="F4463" s="255"/>
      <c r="G4463" s="255"/>
    </row>
    <row r="4464" spans="1:7" x14ac:dyDescent="0.25">
      <c r="A4464" s="257" t="s">
        <v>20</v>
      </c>
      <c r="B4464" s="257">
        <v>0</v>
      </c>
      <c r="C4464" s="254"/>
      <c r="D4464" s="255" t="s">
        <v>1098</v>
      </c>
      <c r="E4464" s="255">
        <v>0</v>
      </c>
      <c r="F4464" s="255"/>
      <c r="G4464" s="255"/>
    </row>
    <row r="4465" spans="1:7" x14ac:dyDescent="0.25">
      <c r="A4465" s="257" t="s">
        <v>15</v>
      </c>
      <c r="B4465" s="257">
        <v>0.46500047900000002</v>
      </c>
      <c r="C4465" s="254"/>
      <c r="D4465" s="255" t="s">
        <v>1167</v>
      </c>
      <c r="E4465" s="255">
        <v>0</v>
      </c>
      <c r="F4465" s="255"/>
      <c r="G4465" s="255"/>
    </row>
    <row r="4466" spans="1:7" x14ac:dyDescent="0.25">
      <c r="A4466" s="257" t="s">
        <v>21</v>
      </c>
      <c r="B4466" s="257">
        <v>0</v>
      </c>
      <c r="C4466" s="254"/>
      <c r="D4466" s="255" t="s">
        <v>1168</v>
      </c>
      <c r="E4466" s="255">
        <v>0</v>
      </c>
      <c r="F4466" s="255"/>
      <c r="G4466" s="255"/>
    </row>
    <row r="4467" spans="1:7" x14ac:dyDescent="0.25">
      <c r="A4467" s="257" t="s">
        <v>22</v>
      </c>
      <c r="B4467" s="257">
        <v>0</v>
      </c>
      <c r="C4467" s="254"/>
      <c r="D4467" s="255" t="s">
        <v>951</v>
      </c>
      <c r="E4467" s="255">
        <v>0</v>
      </c>
      <c r="F4467" s="255"/>
      <c r="G4467" s="255"/>
    </row>
    <row r="4468" spans="1:7" x14ac:dyDescent="0.25">
      <c r="A4468" s="257" t="s">
        <v>1333</v>
      </c>
      <c r="B4468" s="257">
        <v>3.18380199E-2</v>
      </c>
      <c r="C4468" s="254"/>
      <c r="D4468" s="255" t="s">
        <v>952</v>
      </c>
      <c r="E4468" s="255">
        <v>0</v>
      </c>
      <c r="F4468" s="255"/>
      <c r="G4468" s="255"/>
    </row>
    <row r="4469" spans="1:7" x14ac:dyDescent="0.25">
      <c r="A4469" s="257" t="s">
        <v>858</v>
      </c>
      <c r="B4469" s="257"/>
      <c r="C4469" s="254"/>
      <c r="D4469" s="255" t="s">
        <v>953</v>
      </c>
      <c r="E4469" s="255">
        <v>-1.2791999999999999</v>
      </c>
      <c r="F4469" s="255"/>
      <c r="G4469" s="255"/>
    </row>
    <row r="4470" spans="1:7" x14ac:dyDescent="0.25">
      <c r="A4470" s="257" t="s">
        <v>928</v>
      </c>
      <c r="B4470" s="257" t="s">
        <v>929</v>
      </c>
      <c r="C4470" s="254"/>
      <c r="D4470" s="255" t="s">
        <v>1181</v>
      </c>
      <c r="E4470" s="255">
        <v>-11.7946452</v>
      </c>
      <c r="F4470" s="255"/>
      <c r="G4470" s="255"/>
    </row>
    <row r="4471" spans="1:7" x14ac:dyDescent="0.25">
      <c r="A4471" s="257" t="s">
        <v>930</v>
      </c>
      <c r="B4471" s="257" t="s">
        <v>931</v>
      </c>
      <c r="C4471" s="254"/>
      <c r="D4471" s="255" t="s">
        <v>1195</v>
      </c>
      <c r="E4471" s="255">
        <v>-3.7387411799999999E-2</v>
      </c>
      <c r="F4471" s="255"/>
      <c r="G4471" s="255"/>
    </row>
    <row r="4472" spans="1:7" x14ac:dyDescent="0.25">
      <c r="A4472" s="257" t="s">
        <v>111</v>
      </c>
      <c r="B4472" s="257">
        <v>0</v>
      </c>
      <c r="C4472" s="254"/>
      <c r="D4472" s="255" t="s">
        <v>1196</v>
      </c>
      <c r="E4472" s="255">
        <v>-1.68276851E-2</v>
      </c>
      <c r="F4472" s="255"/>
      <c r="G4472" s="255"/>
    </row>
    <row r="4473" spans="1:7" x14ac:dyDescent="0.25">
      <c r="A4473" s="257" t="s">
        <v>110</v>
      </c>
      <c r="B4473" s="257">
        <v>0.22715322299999999</v>
      </c>
      <c r="C4473" s="254"/>
      <c r="D4473" s="255" t="s">
        <v>231</v>
      </c>
      <c r="E4473" s="255">
        <v>38.4904376</v>
      </c>
      <c r="F4473" s="255"/>
      <c r="G4473" s="255"/>
    </row>
    <row r="4474" spans="1:7" x14ac:dyDescent="0.25">
      <c r="A4474" s="257" t="s">
        <v>112</v>
      </c>
      <c r="B4474" s="257">
        <v>0</v>
      </c>
      <c r="C4474" s="254"/>
      <c r="D4474" s="255" t="s">
        <v>232</v>
      </c>
      <c r="E4474" s="255">
        <v>0</v>
      </c>
      <c r="F4474" s="255"/>
      <c r="G4474" s="255"/>
    </row>
    <row r="4475" spans="1:7" x14ac:dyDescent="0.25">
      <c r="A4475" s="257" t="s">
        <v>113</v>
      </c>
      <c r="B4475" s="257">
        <v>0</v>
      </c>
      <c r="C4475" s="254"/>
      <c r="D4475" s="255" t="s">
        <v>233</v>
      </c>
      <c r="E4475" s="255">
        <v>0</v>
      </c>
      <c r="F4475" s="255"/>
      <c r="G4475" s="255"/>
    </row>
    <row r="4476" spans="1:7" x14ac:dyDescent="0.25">
      <c r="A4476" s="257" t="s">
        <v>1334</v>
      </c>
      <c r="B4476" s="257">
        <v>8.0274964099999995</v>
      </c>
      <c r="C4476" s="254"/>
      <c r="D4476" s="255" t="s">
        <v>198</v>
      </c>
      <c r="E4476" s="255">
        <v>0</v>
      </c>
      <c r="F4476" s="255"/>
      <c r="G4476" s="255"/>
    </row>
    <row r="4477" spans="1:7" x14ac:dyDescent="0.25">
      <c r="A4477" s="257" t="s">
        <v>859</v>
      </c>
      <c r="B4477" s="257"/>
      <c r="C4477" s="254"/>
      <c r="D4477" s="255" t="s">
        <v>607</v>
      </c>
      <c r="E4477" s="255">
        <v>0</v>
      </c>
      <c r="F4477" s="255"/>
      <c r="G4477" s="255"/>
    </row>
    <row r="4478" spans="1:7" x14ac:dyDescent="0.25">
      <c r="A4478" s="257" t="s">
        <v>928</v>
      </c>
      <c r="B4478" s="257" t="s">
        <v>929</v>
      </c>
      <c r="C4478" s="254"/>
      <c r="D4478" s="255" t="s">
        <v>608</v>
      </c>
      <c r="E4478" s="255">
        <v>0</v>
      </c>
      <c r="F4478" s="255"/>
      <c r="G4478" s="255"/>
    </row>
    <row r="4479" spans="1:7" x14ac:dyDescent="0.25">
      <c r="A4479" s="257" t="s">
        <v>930</v>
      </c>
      <c r="B4479" s="257" t="s">
        <v>931</v>
      </c>
      <c r="C4479" s="254"/>
      <c r="D4479" s="255" t="s">
        <v>954</v>
      </c>
      <c r="E4479" s="255">
        <v>0</v>
      </c>
      <c r="F4479" s="255"/>
      <c r="G4479" s="255"/>
    </row>
    <row r="4480" spans="1:7" x14ac:dyDescent="0.25">
      <c r="A4480" s="257" t="s">
        <v>458</v>
      </c>
      <c r="B4480" s="257">
        <v>0</v>
      </c>
      <c r="C4480" s="254"/>
      <c r="D4480" s="255" t="s">
        <v>176</v>
      </c>
      <c r="E4480" s="255">
        <v>0</v>
      </c>
      <c r="F4480" s="255"/>
      <c r="G4480" s="255"/>
    </row>
    <row r="4481" spans="1:7" x14ac:dyDescent="0.25">
      <c r="A4481" s="257" t="s">
        <v>456</v>
      </c>
      <c r="B4481" s="257">
        <v>6.08320361</v>
      </c>
      <c r="C4481" s="254"/>
      <c r="D4481" s="255" t="s">
        <v>177</v>
      </c>
      <c r="E4481" s="255">
        <v>1.2791999999999999</v>
      </c>
      <c r="F4481" s="255"/>
      <c r="G4481" s="255"/>
    </row>
    <row r="4482" spans="1:7" x14ac:dyDescent="0.25">
      <c r="A4482" s="257" t="s">
        <v>459</v>
      </c>
      <c r="B4482" s="257">
        <v>0</v>
      </c>
      <c r="C4482" s="254"/>
      <c r="D4482" s="255" t="s">
        <v>1205</v>
      </c>
      <c r="E4482" s="255">
        <v>0</v>
      </c>
      <c r="F4482" s="255"/>
      <c r="G4482" s="255"/>
    </row>
    <row r="4483" spans="1:7" x14ac:dyDescent="0.25">
      <c r="A4483" s="257" t="s">
        <v>460</v>
      </c>
      <c r="B4483" s="257">
        <v>0</v>
      </c>
      <c r="C4483" s="254"/>
      <c r="D4483" s="255" t="s">
        <v>1206</v>
      </c>
      <c r="E4483" s="255">
        <v>0</v>
      </c>
      <c r="F4483" s="255"/>
      <c r="G4483" s="255"/>
    </row>
    <row r="4484" spans="1:7" x14ac:dyDescent="0.25">
      <c r="A4484" s="257" t="s">
        <v>461</v>
      </c>
      <c r="B4484" s="257">
        <v>0</v>
      </c>
      <c r="C4484" s="254"/>
      <c r="D4484" s="255" t="s">
        <v>1207</v>
      </c>
      <c r="E4484" s="255">
        <v>5.4215096900000002E-2</v>
      </c>
      <c r="F4484" s="255"/>
      <c r="G4484" s="255"/>
    </row>
    <row r="4485" spans="1:7" x14ac:dyDescent="0.25">
      <c r="A4485" s="257" t="s">
        <v>457</v>
      </c>
      <c r="B4485" s="257">
        <v>6.1154756900000002</v>
      </c>
      <c r="C4485" s="254"/>
      <c r="D4485" s="255"/>
      <c r="E4485" s="255"/>
      <c r="F4485" s="255"/>
      <c r="G4485" s="255"/>
    </row>
    <row r="4486" spans="1:7" x14ac:dyDescent="0.25">
      <c r="A4486" s="257" t="s">
        <v>462</v>
      </c>
      <c r="B4486" s="257">
        <v>0</v>
      </c>
      <c r="C4486" s="254"/>
      <c r="D4486" s="255"/>
      <c r="E4486" s="255"/>
      <c r="F4486" s="255"/>
      <c r="G4486" s="255"/>
    </row>
    <row r="4487" spans="1:7" x14ac:dyDescent="0.25">
      <c r="A4487" s="257" t="s">
        <v>463</v>
      </c>
      <c r="B4487" s="257">
        <v>0</v>
      </c>
      <c r="C4487" s="254"/>
      <c r="D4487" s="255"/>
      <c r="E4487" s="255"/>
      <c r="F4487" s="255"/>
      <c r="G4487" s="255"/>
    </row>
    <row r="4488" spans="1:7" x14ac:dyDescent="0.25">
      <c r="A4488" s="257" t="s">
        <v>1299</v>
      </c>
      <c r="B4488" s="257">
        <v>0.51393599999999995</v>
      </c>
      <c r="C4488" s="254"/>
      <c r="D4488" s="255" t="s">
        <v>2255</v>
      </c>
      <c r="E4488" s="255"/>
      <c r="F4488" s="255"/>
      <c r="G4488" s="255"/>
    </row>
    <row r="4489" spans="1:7" x14ac:dyDescent="0.25">
      <c r="A4489" s="257" t="s">
        <v>860</v>
      </c>
      <c r="B4489" s="257"/>
      <c r="C4489" s="254"/>
      <c r="D4489" s="255" t="s">
        <v>928</v>
      </c>
      <c r="E4489" s="255" t="s">
        <v>929</v>
      </c>
      <c r="F4489" s="255"/>
      <c r="G4489" s="255"/>
    </row>
    <row r="4490" spans="1:7" x14ac:dyDescent="0.25">
      <c r="A4490" s="257" t="s">
        <v>928</v>
      </c>
      <c r="B4490" s="257" t="s">
        <v>929</v>
      </c>
      <c r="C4490" s="254"/>
      <c r="D4490" s="255" t="s">
        <v>930</v>
      </c>
      <c r="E4490" s="255" t="s">
        <v>931</v>
      </c>
      <c r="F4490" s="255"/>
      <c r="G4490" s="255"/>
    </row>
    <row r="4491" spans="1:7" x14ac:dyDescent="0.25">
      <c r="A4491" s="257" t="s">
        <v>930</v>
      </c>
      <c r="B4491" s="257" t="s">
        <v>931</v>
      </c>
      <c r="C4491" s="254"/>
      <c r="D4491" s="255" t="s">
        <v>1106</v>
      </c>
      <c r="E4491" s="255">
        <v>-3.3329704499999999</v>
      </c>
      <c r="F4491" s="255"/>
      <c r="G4491" s="255"/>
    </row>
    <row r="4492" spans="1:7" x14ac:dyDescent="0.25">
      <c r="A4492" s="257" t="s">
        <v>111</v>
      </c>
      <c r="B4492" s="257">
        <v>0</v>
      </c>
      <c r="C4492" s="254"/>
      <c r="D4492" s="255" t="s">
        <v>200</v>
      </c>
      <c r="E4492" s="255">
        <v>-2.6138706599999999</v>
      </c>
      <c r="F4492" s="255"/>
      <c r="G4492" s="255"/>
    </row>
    <row r="4493" spans="1:7" x14ac:dyDescent="0.25">
      <c r="A4493" s="257" t="s">
        <v>110</v>
      </c>
      <c r="B4493" s="257">
        <v>0.87876575400000001</v>
      </c>
      <c r="C4493" s="254"/>
      <c r="D4493" s="255" t="s">
        <v>1137</v>
      </c>
      <c r="E4493" s="255">
        <v>-1.24883663</v>
      </c>
      <c r="F4493" s="255"/>
      <c r="G4493" s="255"/>
    </row>
    <row r="4494" spans="1:7" x14ac:dyDescent="0.25">
      <c r="A4494" s="257" t="s">
        <v>112</v>
      </c>
      <c r="B4494" s="257">
        <v>0</v>
      </c>
      <c r="C4494" s="254"/>
      <c r="D4494" s="255" t="s">
        <v>609</v>
      </c>
      <c r="E4494" s="255">
        <v>-2.917824</v>
      </c>
      <c r="F4494" s="255"/>
      <c r="G4494" s="255"/>
    </row>
    <row r="4495" spans="1:7" x14ac:dyDescent="0.25">
      <c r="A4495" s="257" t="s">
        <v>113</v>
      </c>
      <c r="B4495" s="257">
        <v>0</v>
      </c>
      <c r="C4495" s="254"/>
      <c r="D4495" s="255" t="s">
        <v>1138</v>
      </c>
      <c r="E4495" s="255">
        <v>-0.61274304000000002</v>
      </c>
      <c r="F4495" s="255"/>
      <c r="G4495" s="255"/>
    </row>
    <row r="4496" spans="1:7" x14ac:dyDescent="0.25">
      <c r="A4496" s="257" t="s">
        <v>861</v>
      </c>
      <c r="B4496" s="257"/>
      <c r="C4496" s="254"/>
      <c r="D4496" s="255" t="s">
        <v>1108</v>
      </c>
      <c r="E4496" s="255">
        <v>-36.584991899999999</v>
      </c>
      <c r="F4496" s="255"/>
      <c r="G4496" s="255"/>
    </row>
    <row r="4497" spans="1:7" x14ac:dyDescent="0.25">
      <c r="A4497" s="257" t="s">
        <v>928</v>
      </c>
      <c r="B4497" s="257" t="s">
        <v>929</v>
      </c>
      <c r="C4497" s="254"/>
      <c r="D4497" s="255" t="s">
        <v>201</v>
      </c>
      <c r="E4497" s="255">
        <v>-36.584991899999999</v>
      </c>
      <c r="F4497" s="255"/>
      <c r="G4497" s="255"/>
    </row>
    <row r="4498" spans="1:7" x14ac:dyDescent="0.25">
      <c r="A4498" s="257" t="s">
        <v>930</v>
      </c>
      <c r="B4498" s="257" t="s">
        <v>931</v>
      </c>
      <c r="C4498" s="254"/>
      <c r="D4498" s="255" t="s">
        <v>221</v>
      </c>
      <c r="E4498" s="255">
        <v>-15.3656966</v>
      </c>
      <c r="F4498" s="255"/>
      <c r="G4498" s="255"/>
    </row>
    <row r="4499" spans="1:7" x14ac:dyDescent="0.25">
      <c r="A4499" s="257" t="s">
        <v>111</v>
      </c>
      <c r="B4499" s="257">
        <v>0</v>
      </c>
      <c r="C4499" s="254"/>
      <c r="D4499" s="255" t="s">
        <v>610</v>
      </c>
      <c r="E4499" s="255">
        <v>-35.1708</v>
      </c>
      <c r="F4499" s="255"/>
      <c r="G4499" s="255"/>
    </row>
    <row r="4500" spans="1:7" x14ac:dyDescent="0.25">
      <c r="A4500" s="257" t="s">
        <v>110</v>
      </c>
      <c r="B4500" s="257">
        <v>-1.1346671500000001</v>
      </c>
      <c r="C4500" s="254"/>
      <c r="D4500" s="255" t="s">
        <v>1139</v>
      </c>
      <c r="E4500" s="255">
        <v>-7.3858680000000003</v>
      </c>
      <c r="F4500" s="255"/>
      <c r="G4500" s="255"/>
    </row>
    <row r="4501" spans="1:7" x14ac:dyDescent="0.25">
      <c r="A4501" s="257" t="s">
        <v>112</v>
      </c>
      <c r="B4501" s="257">
        <v>0</v>
      </c>
      <c r="C4501" s="254"/>
      <c r="D4501" s="255" t="s">
        <v>234</v>
      </c>
      <c r="E4501" s="255">
        <v>-38.4904376</v>
      </c>
      <c r="F4501" s="255"/>
      <c r="G4501" s="255"/>
    </row>
    <row r="4502" spans="1:7" x14ac:dyDescent="0.25">
      <c r="A4502" s="257" t="s">
        <v>113</v>
      </c>
      <c r="B4502" s="257">
        <v>0</v>
      </c>
      <c r="C4502" s="254"/>
      <c r="D4502" s="255" t="s">
        <v>235</v>
      </c>
      <c r="E4502" s="255">
        <v>0</v>
      </c>
      <c r="F4502" s="255"/>
      <c r="G4502" s="255"/>
    </row>
    <row r="4503" spans="1:7" x14ac:dyDescent="0.25">
      <c r="A4503" s="257" t="s">
        <v>178</v>
      </c>
      <c r="B4503" s="257">
        <v>0</v>
      </c>
      <c r="C4503" s="254"/>
      <c r="D4503" s="255" t="s">
        <v>236</v>
      </c>
      <c r="E4503" s="255">
        <v>0</v>
      </c>
      <c r="F4503" s="255"/>
      <c r="G4503" s="255"/>
    </row>
    <row r="4504" spans="1:7" x14ac:dyDescent="0.25">
      <c r="A4504" s="257" t="s">
        <v>174</v>
      </c>
      <c r="B4504" s="257">
        <v>-1.07091588</v>
      </c>
      <c r="C4504" s="254"/>
      <c r="D4504" s="255" t="s">
        <v>1169</v>
      </c>
      <c r="E4504" s="255">
        <v>0</v>
      </c>
      <c r="F4504" s="255"/>
      <c r="G4504" s="255"/>
    </row>
    <row r="4505" spans="1:7" x14ac:dyDescent="0.25">
      <c r="A4505" s="257" t="s">
        <v>179</v>
      </c>
      <c r="B4505" s="257">
        <v>0</v>
      </c>
      <c r="C4505" s="254"/>
      <c r="D4505" s="255" t="s">
        <v>1109</v>
      </c>
      <c r="E4505" s="255">
        <v>-7.0468089999999997</v>
      </c>
      <c r="F4505" s="255"/>
      <c r="G4505" s="255"/>
    </row>
    <row r="4506" spans="1:7" x14ac:dyDescent="0.25">
      <c r="A4506" s="257" t="s">
        <v>180</v>
      </c>
      <c r="B4506" s="257">
        <v>0</v>
      </c>
      <c r="C4506" s="254"/>
      <c r="D4506" s="255" t="s">
        <v>1170</v>
      </c>
      <c r="E4506" s="255">
        <v>0</v>
      </c>
      <c r="F4506" s="255"/>
      <c r="G4506" s="255"/>
    </row>
    <row r="4507" spans="1:7" x14ac:dyDescent="0.25">
      <c r="A4507" s="257" t="s">
        <v>153</v>
      </c>
      <c r="B4507" s="257">
        <v>0</v>
      </c>
      <c r="C4507" s="254"/>
      <c r="D4507" s="255" t="s">
        <v>1171</v>
      </c>
      <c r="E4507" s="255">
        <v>0</v>
      </c>
      <c r="F4507" s="255"/>
      <c r="G4507" s="255"/>
    </row>
    <row r="4508" spans="1:7" x14ac:dyDescent="0.25">
      <c r="A4508" s="257" t="s">
        <v>143</v>
      </c>
      <c r="B4508" s="257">
        <v>-1.07091588</v>
      </c>
      <c r="C4508" s="254"/>
      <c r="D4508" s="255" t="s">
        <v>1188</v>
      </c>
      <c r="E4508" s="255">
        <v>0</v>
      </c>
      <c r="F4508" s="255"/>
      <c r="G4508" s="255"/>
    </row>
    <row r="4509" spans="1:7" x14ac:dyDescent="0.25">
      <c r="A4509" s="257" t="s">
        <v>154</v>
      </c>
      <c r="B4509" s="257">
        <v>0</v>
      </c>
      <c r="C4509" s="254"/>
      <c r="D4509" s="255" t="s">
        <v>1140</v>
      </c>
      <c r="E4509" s="255">
        <v>-1.47982989</v>
      </c>
      <c r="F4509" s="255"/>
      <c r="G4509" s="255"/>
    </row>
    <row r="4510" spans="1:7" x14ac:dyDescent="0.25">
      <c r="A4510" s="257" t="s">
        <v>155</v>
      </c>
      <c r="B4510" s="257">
        <v>0</v>
      </c>
      <c r="C4510" s="254"/>
      <c r="D4510" s="255" t="s">
        <v>1189</v>
      </c>
      <c r="E4510" s="255">
        <v>0</v>
      </c>
      <c r="F4510" s="255"/>
      <c r="G4510" s="255"/>
    </row>
    <row r="4511" spans="1:7" x14ac:dyDescent="0.25">
      <c r="A4511" s="257" t="s">
        <v>181</v>
      </c>
      <c r="B4511" s="257">
        <v>0</v>
      </c>
      <c r="C4511" s="254"/>
      <c r="D4511" s="255" t="s">
        <v>1190</v>
      </c>
      <c r="E4511" s="255">
        <v>0</v>
      </c>
      <c r="F4511" s="255"/>
      <c r="G4511" s="255"/>
    </row>
    <row r="4512" spans="1:7" x14ac:dyDescent="0.25">
      <c r="A4512" s="257" t="s">
        <v>175</v>
      </c>
      <c r="B4512" s="257">
        <v>-6.1154756900000002</v>
      </c>
      <c r="C4512" s="254"/>
      <c r="D4512" s="255" t="s">
        <v>1172</v>
      </c>
      <c r="E4512" s="255">
        <v>0</v>
      </c>
      <c r="F4512" s="255"/>
      <c r="G4512" s="255"/>
    </row>
    <row r="4513" spans="1:7" x14ac:dyDescent="0.25">
      <c r="A4513" s="257" t="s">
        <v>182</v>
      </c>
      <c r="B4513" s="257">
        <v>0</v>
      </c>
      <c r="C4513" s="254"/>
      <c r="D4513" s="255" t="s">
        <v>1110</v>
      </c>
      <c r="E4513" s="255">
        <v>-13.266727299999999</v>
      </c>
      <c r="F4513" s="255"/>
      <c r="G4513" s="255"/>
    </row>
    <row r="4514" spans="1:7" x14ac:dyDescent="0.25">
      <c r="A4514" s="257" t="s">
        <v>183</v>
      </c>
      <c r="B4514" s="257">
        <v>0</v>
      </c>
      <c r="C4514" s="254"/>
      <c r="D4514" s="255" t="s">
        <v>1173</v>
      </c>
      <c r="E4514" s="255">
        <v>0</v>
      </c>
      <c r="F4514" s="255"/>
      <c r="G4514" s="255"/>
    </row>
    <row r="4515" spans="1:7" x14ac:dyDescent="0.25">
      <c r="A4515" s="257" t="s">
        <v>1019</v>
      </c>
      <c r="B4515" s="257">
        <v>0</v>
      </c>
      <c r="C4515" s="254"/>
      <c r="D4515" s="255" t="s">
        <v>1174</v>
      </c>
      <c r="E4515" s="255">
        <v>0</v>
      </c>
      <c r="F4515" s="255"/>
      <c r="G4515" s="255"/>
    </row>
    <row r="4516" spans="1:7" x14ac:dyDescent="0.25">
      <c r="A4516" s="257" t="s">
        <v>1002</v>
      </c>
      <c r="B4516" s="257">
        <v>0</v>
      </c>
      <c r="C4516" s="254"/>
      <c r="D4516" s="255" t="s">
        <v>1191</v>
      </c>
      <c r="E4516" s="255">
        <v>0</v>
      </c>
      <c r="F4516" s="255"/>
      <c r="G4516" s="255"/>
    </row>
    <row r="4517" spans="1:7" x14ac:dyDescent="0.25">
      <c r="A4517" s="257" t="s">
        <v>1017</v>
      </c>
      <c r="B4517" s="257">
        <v>0</v>
      </c>
      <c r="C4517" s="254"/>
      <c r="D4517" s="255" t="s">
        <v>1141</v>
      </c>
      <c r="E4517" s="255">
        <v>-2.7860127399999999</v>
      </c>
      <c r="F4517" s="255"/>
      <c r="G4517" s="255"/>
    </row>
    <row r="4518" spans="1:7" x14ac:dyDescent="0.25">
      <c r="A4518" s="257" t="s">
        <v>1051</v>
      </c>
      <c r="B4518" s="257">
        <v>0</v>
      </c>
      <c r="C4518" s="254"/>
      <c r="D4518" s="255" t="s">
        <v>1192</v>
      </c>
      <c r="E4518" s="255">
        <v>0</v>
      </c>
      <c r="F4518" s="255"/>
      <c r="G4518" s="255"/>
    </row>
    <row r="4519" spans="1:7" x14ac:dyDescent="0.25">
      <c r="A4519" s="257" t="s">
        <v>1020</v>
      </c>
      <c r="B4519" s="257">
        <v>0</v>
      </c>
      <c r="C4519" s="254"/>
      <c r="D4519" s="255" t="s">
        <v>1193</v>
      </c>
      <c r="E4519" s="255">
        <v>0</v>
      </c>
      <c r="F4519" s="255"/>
      <c r="G4519" s="255"/>
    </row>
    <row r="4520" spans="1:7" x14ac:dyDescent="0.25">
      <c r="A4520" s="257" t="s">
        <v>1003</v>
      </c>
      <c r="B4520" s="257">
        <v>0</v>
      </c>
      <c r="C4520" s="254"/>
      <c r="D4520" s="255" t="s">
        <v>1182</v>
      </c>
      <c r="E4520" s="255">
        <v>-55.472996199999997</v>
      </c>
      <c r="F4520" s="255"/>
      <c r="G4520" s="255"/>
    </row>
    <row r="4521" spans="1:7" x14ac:dyDescent="0.25">
      <c r="A4521" s="257" t="s">
        <v>1018</v>
      </c>
      <c r="B4521" s="257">
        <v>0</v>
      </c>
      <c r="C4521" s="254"/>
      <c r="D4521" s="255" t="s">
        <v>1194</v>
      </c>
      <c r="E4521" s="255">
        <v>-11.6493292</v>
      </c>
      <c r="F4521" s="255"/>
      <c r="G4521" s="255"/>
    </row>
    <row r="4522" spans="1:7" x14ac:dyDescent="0.25">
      <c r="A4522" s="257" t="s">
        <v>1052</v>
      </c>
      <c r="B4522" s="257">
        <v>0</v>
      </c>
      <c r="C4522" s="254"/>
      <c r="D4522" s="255" t="s">
        <v>1183</v>
      </c>
      <c r="E4522" s="255">
        <v>20.432749999999999</v>
      </c>
      <c r="F4522" s="255"/>
      <c r="G4522" s="255"/>
    </row>
    <row r="4523" spans="1:7" x14ac:dyDescent="0.25">
      <c r="A4523" s="257" t="s">
        <v>177</v>
      </c>
      <c r="B4523" s="257">
        <v>9.3919745999999993</v>
      </c>
      <c r="C4523" s="254"/>
      <c r="D4523" s="255" t="s">
        <v>2256</v>
      </c>
      <c r="E4523" s="255"/>
      <c r="F4523" s="255"/>
      <c r="G4523" s="255"/>
    </row>
    <row r="4524" spans="1:7" x14ac:dyDescent="0.25">
      <c r="A4524" s="257" t="s">
        <v>862</v>
      </c>
      <c r="B4524" s="257"/>
      <c r="C4524" s="254"/>
      <c r="D4524" s="255" t="s">
        <v>928</v>
      </c>
      <c r="E4524" s="255" t="s">
        <v>929</v>
      </c>
      <c r="F4524" s="255"/>
      <c r="G4524" s="255"/>
    </row>
    <row r="4525" spans="1:7" x14ac:dyDescent="0.25">
      <c r="A4525" s="257" t="s">
        <v>928</v>
      </c>
      <c r="B4525" s="257" t="s">
        <v>929</v>
      </c>
      <c r="C4525" s="254"/>
      <c r="D4525" s="255" t="s">
        <v>930</v>
      </c>
      <c r="E4525" s="255" t="s">
        <v>931</v>
      </c>
      <c r="F4525" s="255"/>
      <c r="G4525" s="255"/>
    </row>
    <row r="4526" spans="1:7" x14ac:dyDescent="0.25">
      <c r="A4526" s="257" t="s">
        <v>930</v>
      </c>
      <c r="B4526" s="257" t="s">
        <v>931</v>
      </c>
      <c r="C4526" s="254"/>
      <c r="D4526" s="255" t="s">
        <v>600</v>
      </c>
      <c r="E4526" s="255">
        <v>0</v>
      </c>
      <c r="F4526" s="255"/>
      <c r="G4526" s="255"/>
    </row>
    <row r="4527" spans="1:7" x14ac:dyDescent="0.25">
      <c r="A4527" s="257" t="s">
        <v>110</v>
      </c>
      <c r="B4527" s="257">
        <v>-0.29330148299999997</v>
      </c>
      <c r="C4527" s="254"/>
      <c r="D4527" s="255" t="s">
        <v>601</v>
      </c>
      <c r="E4527" s="255">
        <v>0</v>
      </c>
      <c r="F4527" s="255"/>
      <c r="G4527" s="255"/>
    </row>
    <row r="4528" spans="1:7" x14ac:dyDescent="0.25">
      <c r="A4528" s="257" t="s">
        <v>184</v>
      </c>
      <c r="B4528" s="257">
        <v>-0.46500047900000002</v>
      </c>
      <c r="C4528" s="254"/>
      <c r="D4528" s="255" t="s">
        <v>192</v>
      </c>
      <c r="E4528" s="255">
        <v>0</v>
      </c>
      <c r="F4528" s="255"/>
      <c r="G4528" s="255"/>
    </row>
    <row r="4529" spans="1:7" x14ac:dyDescent="0.25">
      <c r="A4529" s="257" t="s">
        <v>185</v>
      </c>
      <c r="B4529" s="257">
        <v>-0.46500047900000002</v>
      </c>
      <c r="C4529" s="254"/>
      <c r="D4529" s="255" t="s">
        <v>193</v>
      </c>
      <c r="E4529" s="255">
        <v>0</v>
      </c>
      <c r="F4529" s="255"/>
      <c r="G4529" s="255"/>
    </row>
    <row r="4530" spans="1:7" x14ac:dyDescent="0.25">
      <c r="A4530" s="257" t="s">
        <v>186</v>
      </c>
      <c r="B4530" s="257">
        <v>-15.4509942</v>
      </c>
      <c r="C4530" s="254"/>
      <c r="D4530" s="255" t="s">
        <v>602</v>
      </c>
      <c r="E4530" s="255">
        <v>0</v>
      </c>
      <c r="F4530" s="255"/>
      <c r="G4530" s="255"/>
    </row>
    <row r="4531" spans="1:7" x14ac:dyDescent="0.25">
      <c r="A4531" s="257" t="s">
        <v>187</v>
      </c>
      <c r="B4531" s="257">
        <v>0</v>
      </c>
      <c r="C4531" s="254"/>
      <c r="D4531" s="255" t="s">
        <v>603</v>
      </c>
      <c r="E4531" s="255">
        <v>0</v>
      </c>
      <c r="F4531" s="255"/>
      <c r="G4531" s="255"/>
    </row>
    <row r="4532" spans="1:7" x14ac:dyDescent="0.25">
      <c r="A4532" s="257" t="s">
        <v>1002</v>
      </c>
      <c r="B4532" s="257">
        <v>0</v>
      </c>
      <c r="C4532" s="254"/>
      <c r="D4532" s="255" t="s">
        <v>604</v>
      </c>
      <c r="E4532" s="255">
        <v>0</v>
      </c>
      <c r="F4532" s="255"/>
      <c r="G4532" s="255"/>
    </row>
    <row r="4533" spans="1:7" x14ac:dyDescent="0.25">
      <c r="A4533" s="257" t="s">
        <v>1003</v>
      </c>
      <c r="B4533" s="257">
        <v>0</v>
      </c>
      <c r="C4533" s="254"/>
      <c r="D4533" s="255" t="s">
        <v>605</v>
      </c>
      <c r="E4533" s="255">
        <v>0</v>
      </c>
      <c r="F4533" s="255"/>
      <c r="G4533" s="255"/>
    </row>
    <row r="4534" spans="1:7" x14ac:dyDescent="0.25">
      <c r="A4534" s="257" t="s">
        <v>177</v>
      </c>
      <c r="B4534" s="257">
        <v>16.674296600000002</v>
      </c>
      <c r="C4534" s="254"/>
      <c r="D4534" s="255" t="s">
        <v>194</v>
      </c>
      <c r="E4534" s="255">
        <v>0</v>
      </c>
      <c r="F4534" s="255"/>
      <c r="G4534" s="255"/>
    </row>
    <row r="4535" spans="1:7" x14ac:dyDescent="0.25">
      <c r="A4535" s="257" t="s">
        <v>863</v>
      </c>
      <c r="B4535" s="257"/>
      <c r="C4535" s="254"/>
      <c r="D4535" s="255" t="s">
        <v>606</v>
      </c>
      <c r="E4535" s="255">
        <v>0</v>
      </c>
      <c r="F4535" s="255"/>
      <c r="G4535" s="255"/>
    </row>
    <row r="4536" spans="1:7" x14ac:dyDescent="0.25">
      <c r="A4536" s="257" t="s">
        <v>928</v>
      </c>
      <c r="B4536" s="257" t="s">
        <v>929</v>
      </c>
      <c r="C4536" s="254"/>
      <c r="D4536" s="255" t="s">
        <v>1166</v>
      </c>
      <c r="E4536" s="255">
        <v>0</v>
      </c>
      <c r="F4536" s="255"/>
      <c r="G4536" s="255"/>
    </row>
    <row r="4537" spans="1:7" x14ac:dyDescent="0.25">
      <c r="A4537" s="257" t="s">
        <v>930</v>
      </c>
      <c r="B4537" s="257" t="s">
        <v>931</v>
      </c>
      <c r="C4537" s="254"/>
      <c r="D4537" s="255" t="s">
        <v>1098</v>
      </c>
      <c r="E4537" s="255">
        <v>0</v>
      </c>
      <c r="F4537" s="255"/>
      <c r="G4537" s="255"/>
    </row>
    <row r="4538" spans="1:7" x14ac:dyDescent="0.25">
      <c r="A4538" s="257" t="s">
        <v>8</v>
      </c>
      <c r="B4538" s="257">
        <v>0</v>
      </c>
      <c r="C4538" s="254"/>
      <c r="D4538" s="255" t="s">
        <v>1167</v>
      </c>
      <c r="E4538" s="255">
        <v>0</v>
      </c>
      <c r="F4538" s="255"/>
      <c r="G4538" s="255"/>
    </row>
    <row r="4539" spans="1:7" x14ac:dyDescent="0.25">
      <c r="A4539" s="257" t="s">
        <v>9</v>
      </c>
      <c r="B4539" s="257">
        <v>0</v>
      </c>
      <c r="C4539" s="254"/>
      <c r="D4539" s="255" t="s">
        <v>1168</v>
      </c>
      <c r="E4539" s="255">
        <v>0</v>
      </c>
      <c r="F4539" s="255"/>
      <c r="G4539" s="255"/>
    </row>
    <row r="4540" spans="1:7" x14ac:dyDescent="0.25">
      <c r="A4540" s="257" t="s">
        <v>10</v>
      </c>
      <c r="B4540" s="257">
        <v>0</v>
      </c>
      <c r="C4540" s="254"/>
      <c r="D4540" s="255" t="s">
        <v>195</v>
      </c>
      <c r="E4540" s="255">
        <v>0</v>
      </c>
      <c r="F4540" s="255"/>
      <c r="G4540" s="255"/>
    </row>
    <row r="4541" spans="1:7" x14ac:dyDescent="0.25">
      <c r="A4541" s="257" t="s">
        <v>11</v>
      </c>
      <c r="B4541" s="257">
        <v>0</v>
      </c>
      <c r="C4541" s="254"/>
      <c r="D4541" s="255" t="s">
        <v>196</v>
      </c>
      <c r="E4541" s="255">
        <v>0</v>
      </c>
      <c r="F4541" s="255"/>
      <c r="G4541" s="255"/>
    </row>
    <row r="4542" spans="1:7" x14ac:dyDescent="0.25">
      <c r="A4542" s="257" t="s">
        <v>12</v>
      </c>
      <c r="B4542" s="257">
        <v>0</v>
      </c>
      <c r="C4542" s="254"/>
      <c r="D4542" s="255" t="s">
        <v>197</v>
      </c>
      <c r="E4542" s="255">
        <v>0</v>
      </c>
      <c r="F4542" s="255"/>
      <c r="G4542" s="255"/>
    </row>
    <row r="4543" spans="1:7" x14ac:dyDescent="0.25">
      <c r="A4543" s="257" t="s">
        <v>13</v>
      </c>
      <c r="B4543" s="257">
        <v>0</v>
      </c>
      <c r="C4543" s="254"/>
      <c r="D4543" s="255" t="s">
        <v>198</v>
      </c>
      <c r="E4543" s="255">
        <v>0</v>
      </c>
      <c r="F4543" s="255"/>
      <c r="G4543" s="255"/>
    </row>
    <row r="4544" spans="1:7" x14ac:dyDescent="0.25">
      <c r="A4544" s="257" t="s">
        <v>554</v>
      </c>
      <c r="B4544" s="257">
        <v>0</v>
      </c>
      <c r="C4544" s="254"/>
      <c r="D4544" s="255" t="s">
        <v>607</v>
      </c>
      <c r="E4544" s="255">
        <v>0</v>
      </c>
      <c r="F4544" s="255"/>
      <c r="G4544" s="255"/>
    </row>
    <row r="4545" spans="1:7" x14ac:dyDescent="0.25">
      <c r="A4545" s="257" t="s">
        <v>555</v>
      </c>
      <c r="B4545" s="257">
        <v>0</v>
      </c>
      <c r="C4545" s="254"/>
      <c r="D4545" s="255" t="s">
        <v>608</v>
      </c>
      <c r="E4545" s="255">
        <v>0</v>
      </c>
      <c r="F4545" s="255"/>
      <c r="G4545" s="255"/>
    </row>
    <row r="4546" spans="1:7" x14ac:dyDescent="0.25">
      <c r="A4546" s="257" t="s">
        <v>556</v>
      </c>
      <c r="B4546" s="257">
        <v>0</v>
      </c>
      <c r="C4546" s="254"/>
      <c r="D4546" s="255"/>
      <c r="E4546" s="255"/>
      <c r="F4546" s="255"/>
      <c r="G4546" s="255"/>
    </row>
    <row r="4547" spans="1:7" x14ac:dyDescent="0.25">
      <c r="A4547" s="257" t="s">
        <v>557</v>
      </c>
      <c r="B4547" s="257">
        <v>0</v>
      </c>
      <c r="C4547" s="254"/>
      <c r="D4547" s="255" t="s">
        <v>2257</v>
      </c>
      <c r="E4547" s="255"/>
      <c r="F4547" s="255"/>
      <c r="G4547" s="255"/>
    </row>
    <row r="4548" spans="1:7" x14ac:dyDescent="0.25">
      <c r="A4548" s="257" t="s">
        <v>558</v>
      </c>
      <c r="B4548" s="257">
        <v>0</v>
      </c>
      <c r="C4548" s="254"/>
      <c r="D4548" s="255" t="s">
        <v>928</v>
      </c>
      <c r="E4548" s="255" t="s">
        <v>929</v>
      </c>
      <c r="F4548" s="255"/>
      <c r="G4548" s="255"/>
    </row>
    <row r="4549" spans="1:7" x14ac:dyDescent="0.25">
      <c r="A4549" s="257" t="s">
        <v>559</v>
      </c>
      <c r="B4549" s="257">
        <v>0</v>
      </c>
      <c r="C4549" s="254"/>
      <c r="D4549" s="255" t="s">
        <v>930</v>
      </c>
      <c r="E4549" s="255" t="s">
        <v>931</v>
      </c>
      <c r="F4549" s="255"/>
      <c r="G4549" s="255"/>
    </row>
    <row r="4550" spans="1:7" x14ac:dyDescent="0.25">
      <c r="A4550" s="257" t="s">
        <v>560</v>
      </c>
      <c r="B4550" s="257">
        <v>0</v>
      </c>
      <c r="C4550" s="254"/>
      <c r="D4550" s="255" t="s">
        <v>1106</v>
      </c>
      <c r="E4550" s="255">
        <v>0</v>
      </c>
      <c r="F4550" s="255"/>
      <c r="G4550" s="255"/>
    </row>
    <row r="4551" spans="1:7" x14ac:dyDescent="0.25">
      <c r="A4551" s="257" t="s">
        <v>561</v>
      </c>
      <c r="B4551" s="257">
        <v>0</v>
      </c>
      <c r="C4551" s="254"/>
      <c r="D4551" s="255" t="s">
        <v>200</v>
      </c>
      <c r="E4551" s="255">
        <v>0</v>
      </c>
      <c r="F4551" s="255"/>
      <c r="G4551" s="255"/>
    </row>
    <row r="4552" spans="1:7" x14ac:dyDescent="0.25">
      <c r="A4552" s="257" t="s">
        <v>562</v>
      </c>
      <c r="B4552" s="257">
        <v>0</v>
      </c>
      <c r="C4552" s="254"/>
      <c r="D4552" s="255" t="s">
        <v>609</v>
      </c>
      <c r="E4552" s="255">
        <v>0</v>
      </c>
      <c r="F4552" s="255"/>
      <c r="G4552" s="255"/>
    </row>
    <row r="4553" spans="1:7" x14ac:dyDescent="0.25">
      <c r="A4553" s="257" t="s">
        <v>563</v>
      </c>
      <c r="B4553" s="257">
        <v>0</v>
      </c>
      <c r="C4553" s="254"/>
      <c r="D4553" s="255" t="s">
        <v>1108</v>
      </c>
      <c r="E4553" s="255">
        <v>0</v>
      </c>
      <c r="F4553" s="255"/>
      <c r="G4553" s="255"/>
    </row>
    <row r="4554" spans="1:7" x14ac:dyDescent="0.25">
      <c r="A4554" s="257" t="s">
        <v>564</v>
      </c>
      <c r="B4554" s="257">
        <v>0</v>
      </c>
      <c r="C4554" s="254"/>
      <c r="D4554" s="255" t="s">
        <v>201</v>
      </c>
      <c r="E4554" s="255">
        <v>0</v>
      </c>
      <c r="F4554" s="255"/>
      <c r="G4554" s="255"/>
    </row>
    <row r="4555" spans="1:7" x14ac:dyDescent="0.25">
      <c r="A4555" s="257" t="s">
        <v>565</v>
      </c>
      <c r="B4555" s="257">
        <v>0</v>
      </c>
      <c r="C4555" s="254"/>
      <c r="D4555" s="255" t="s">
        <v>610</v>
      </c>
      <c r="E4555" s="255">
        <v>0</v>
      </c>
      <c r="F4555" s="255"/>
      <c r="G4555" s="255"/>
    </row>
    <row r="4556" spans="1:7" x14ac:dyDescent="0.25">
      <c r="A4556" s="257" t="s">
        <v>946</v>
      </c>
      <c r="B4556" s="257">
        <v>0</v>
      </c>
      <c r="C4556" s="254"/>
      <c r="D4556" s="255" t="s">
        <v>202</v>
      </c>
      <c r="E4556" s="255">
        <v>0</v>
      </c>
      <c r="F4556" s="255"/>
      <c r="G4556" s="255"/>
    </row>
    <row r="4557" spans="1:7" x14ac:dyDescent="0.25">
      <c r="A4557" s="257" t="s">
        <v>947</v>
      </c>
      <c r="B4557" s="257">
        <v>0</v>
      </c>
      <c r="C4557" s="254"/>
      <c r="D4557" s="255" t="s">
        <v>203</v>
      </c>
      <c r="E4557" s="255">
        <v>0</v>
      </c>
      <c r="F4557" s="255"/>
      <c r="G4557" s="255"/>
    </row>
    <row r="4558" spans="1:7" x14ac:dyDescent="0.25">
      <c r="A4558" s="257" t="s">
        <v>1053</v>
      </c>
      <c r="B4558" s="257">
        <v>0</v>
      </c>
      <c r="C4558" s="254"/>
      <c r="D4558" s="255" t="s">
        <v>204</v>
      </c>
      <c r="E4558" s="255">
        <v>0</v>
      </c>
      <c r="F4558" s="255"/>
      <c r="G4558" s="255"/>
    </row>
    <row r="4559" spans="1:7" x14ac:dyDescent="0.25">
      <c r="A4559" s="257" t="s">
        <v>1004</v>
      </c>
      <c r="B4559" s="257">
        <v>0</v>
      </c>
      <c r="C4559" s="254"/>
      <c r="D4559" s="255" t="s">
        <v>1169</v>
      </c>
      <c r="E4559" s="255">
        <v>0</v>
      </c>
      <c r="F4559" s="255"/>
      <c r="G4559" s="255"/>
    </row>
    <row r="4560" spans="1:7" x14ac:dyDescent="0.25">
      <c r="A4560" s="257" t="s">
        <v>1054</v>
      </c>
      <c r="B4560" s="257">
        <v>0</v>
      </c>
      <c r="C4560" s="254"/>
      <c r="D4560" s="255" t="s">
        <v>1109</v>
      </c>
      <c r="E4560" s="255">
        <v>0</v>
      </c>
      <c r="F4560" s="255"/>
      <c r="G4560" s="255"/>
    </row>
    <row r="4561" spans="1:7" x14ac:dyDescent="0.25">
      <c r="A4561" s="257" t="s">
        <v>1055</v>
      </c>
      <c r="B4561" s="257">
        <v>0</v>
      </c>
      <c r="C4561" s="254"/>
      <c r="D4561" s="255" t="s">
        <v>1170</v>
      </c>
      <c r="E4561" s="255">
        <v>0</v>
      </c>
      <c r="F4561" s="255"/>
      <c r="G4561" s="255"/>
    </row>
    <row r="4562" spans="1:7" x14ac:dyDescent="0.25">
      <c r="A4562" s="257" t="s">
        <v>1056</v>
      </c>
      <c r="B4562" s="257">
        <v>0</v>
      </c>
      <c r="C4562" s="254"/>
      <c r="D4562" s="255" t="s">
        <v>1171</v>
      </c>
      <c r="E4562" s="255">
        <v>0</v>
      </c>
      <c r="F4562" s="255"/>
      <c r="G4562" s="255"/>
    </row>
    <row r="4563" spans="1:7" x14ac:dyDescent="0.25">
      <c r="A4563" s="257" t="s">
        <v>1005</v>
      </c>
      <c r="B4563" s="257">
        <v>0</v>
      </c>
      <c r="C4563" s="254"/>
      <c r="D4563" s="255" t="s">
        <v>1172</v>
      </c>
      <c r="E4563" s="255">
        <v>0</v>
      </c>
      <c r="F4563" s="255"/>
      <c r="G4563" s="255"/>
    </row>
    <row r="4564" spans="1:7" x14ac:dyDescent="0.25">
      <c r="A4564" s="257" t="s">
        <v>1057</v>
      </c>
      <c r="B4564" s="257">
        <v>0</v>
      </c>
      <c r="C4564" s="254"/>
      <c r="D4564" s="255" t="s">
        <v>1110</v>
      </c>
      <c r="E4564" s="255">
        <v>0</v>
      </c>
      <c r="F4564" s="255"/>
      <c r="G4564" s="255"/>
    </row>
    <row r="4565" spans="1:7" x14ac:dyDescent="0.25">
      <c r="A4565" s="257" t="s">
        <v>1058</v>
      </c>
      <c r="B4565" s="257">
        <v>0</v>
      </c>
      <c r="C4565" s="254"/>
      <c r="D4565" s="255" t="s">
        <v>1173</v>
      </c>
      <c r="E4565" s="255">
        <v>0</v>
      </c>
      <c r="F4565" s="255"/>
      <c r="G4565" s="255"/>
    </row>
    <row r="4566" spans="1:7" x14ac:dyDescent="0.25">
      <c r="A4566" s="257" t="s">
        <v>1059</v>
      </c>
      <c r="B4566" s="257">
        <v>0</v>
      </c>
      <c r="C4566" s="254"/>
      <c r="D4566" s="255" t="s">
        <v>1174</v>
      </c>
      <c r="E4566" s="255">
        <v>0</v>
      </c>
      <c r="F4566" s="255"/>
      <c r="G4566" s="255"/>
    </row>
    <row r="4567" spans="1:7" x14ac:dyDescent="0.25">
      <c r="A4567" s="257" t="s">
        <v>1006</v>
      </c>
      <c r="B4567" s="257">
        <v>0</v>
      </c>
      <c r="C4567" s="254"/>
      <c r="D4567" s="255" t="s">
        <v>2258</v>
      </c>
      <c r="E4567" s="255"/>
      <c r="F4567" s="255"/>
      <c r="G4567" s="255"/>
    </row>
    <row r="4568" spans="1:7" x14ac:dyDescent="0.25">
      <c r="A4568" s="257" t="s">
        <v>1060</v>
      </c>
      <c r="B4568" s="257">
        <v>0</v>
      </c>
      <c r="C4568" s="254"/>
      <c r="D4568" s="255" t="s">
        <v>928</v>
      </c>
      <c r="E4568" s="255" t="s">
        <v>929</v>
      </c>
      <c r="F4568" s="255"/>
      <c r="G4568" s="255"/>
    </row>
    <row r="4569" spans="1:7" x14ac:dyDescent="0.25">
      <c r="A4569" s="257" t="s">
        <v>1061</v>
      </c>
      <c r="B4569" s="257">
        <v>0</v>
      </c>
      <c r="C4569" s="254"/>
      <c r="D4569" s="255" t="s">
        <v>930</v>
      </c>
      <c r="E4569" s="255" t="s">
        <v>931</v>
      </c>
      <c r="F4569" s="255"/>
      <c r="G4569" s="255"/>
    </row>
    <row r="4570" spans="1:7" x14ac:dyDescent="0.25">
      <c r="A4570" s="257" t="s">
        <v>1062</v>
      </c>
      <c r="B4570" s="257">
        <v>0</v>
      </c>
      <c r="C4570" s="254"/>
      <c r="D4570" s="255" t="s">
        <v>600</v>
      </c>
      <c r="E4570" s="255">
        <v>0</v>
      </c>
      <c r="F4570" s="255"/>
      <c r="G4570" s="255"/>
    </row>
    <row r="4571" spans="1:7" x14ac:dyDescent="0.25">
      <c r="A4571" s="257" t="s">
        <v>1007</v>
      </c>
      <c r="B4571" s="257">
        <v>0</v>
      </c>
      <c r="C4571" s="254"/>
      <c r="D4571" s="255" t="s">
        <v>601</v>
      </c>
      <c r="E4571" s="255">
        <v>0</v>
      </c>
      <c r="F4571" s="255"/>
      <c r="G4571" s="255"/>
    </row>
    <row r="4572" spans="1:7" x14ac:dyDescent="0.25">
      <c r="A4572" s="257" t="s">
        <v>1063</v>
      </c>
      <c r="B4572" s="257">
        <v>0</v>
      </c>
      <c r="C4572" s="254"/>
      <c r="D4572" s="255" t="s">
        <v>192</v>
      </c>
      <c r="E4572" s="255">
        <v>0</v>
      </c>
      <c r="F4572" s="255"/>
      <c r="G4572" s="255"/>
    </row>
    <row r="4573" spans="1:7" x14ac:dyDescent="0.25">
      <c r="A4573" s="257" t="s">
        <v>1064</v>
      </c>
      <c r="B4573" s="257">
        <v>0</v>
      </c>
      <c r="C4573" s="254"/>
      <c r="D4573" s="255" t="s">
        <v>193</v>
      </c>
      <c r="E4573" s="255">
        <v>0</v>
      </c>
      <c r="F4573" s="255"/>
      <c r="G4573" s="255"/>
    </row>
    <row r="4574" spans="1:7" x14ac:dyDescent="0.25">
      <c r="A4574" s="257" t="s">
        <v>1065</v>
      </c>
      <c r="B4574" s="257">
        <v>0</v>
      </c>
      <c r="C4574" s="254"/>
      <c r="D4574" s="255" t="s">
        <v>602</v>
      </c>
      <c r="E4574" s="255">
        <v>0</v>
      </c>
      <c r="F4574" s="255"/>
      <c r="G4574" s="255"/>
    </row>
    <row r="4575" spans="1:7" x14ac:dyDescent="0.25">
      <c r="A4575" s="257" t="s">
        <v>1008</v>
      </c>
      <c r="B4575" s="257">
        <v>0</v>
      </c>
      <c r="C4575" s="254"/>
      <c r="D4575" s="255" t="s">
        <v>603</v>
      </c>
      <c r="E4575" s="255">
        <v>0</v>
      </c>
      <c r="F4575" s="255"/>
      <c r="G4575" s="255"/>
    </row>
    <row r="4576" spans="1:7" x14ac:dyDescent="0.25">
      <c r="A4576" s="257" t="s">
        <v>1066</v>
      </c>
      <c r="B4576" s="257">
        <v>0</v>
      </c>
      <c r="C4576" s="254"/>
      <c r="D4576" s="255" t="s">
        <v>604</v>
      </c>
      <c r="E4576" s="255">
        <v>0</v>
      </c>
      <c r="F4576" s="255"/>
      <c r="G4576" s="255"/>
    </row>
    <row r="4577" spans="1:7" x14ac:dyDescent="0.25">
      <c r="A4577" s="257" t="s">
        <v>1067</v>
      </c>
      <c r="B4577" s="257">
        <v>0</v>
      </c>
      <c r="C4577" s="254"/>
      <c r="D4577" s="255" t="s">
        <v>605</v>
      </c>
      <c r="E4577" s="255">
        <v>0</v>
      </c>
      <c r="F4577" s="255"/>
      <c r="G4577" s="255"/>
    </row>
    <row r="4578" spans="1:7" x14ac:dyDescent="0.25">
      <c r="A4578" s="257" t="s">
        <v>1068</v>
      </c>
      <c r="B4578" s="257">
        <v>0</v>
      </c>
      <c r="C4578" s="254"/>
      <c r="D4578" s="255" t="s">
        <v>194</v>
      </c>
      <c r="E4578" s="255">
        <v>0</v>
      </c>
      <c r="F4578" s="255"/>
      <c r="G4578" s="255"/>
    </row>
    <row r="4579" spans="1:7" x14ac:dyDescent="0.25">
      <c r="A4579" s="257" t="s">
        <v>1009</v>
      </c>
      <c r="B4579" s="257">
        <v>0</v>
      </c>
      <c r="C4579" s="254"/>
      <c r="D4579" s="255" t="s">
        <v>606</v>
      </c>
      <c r="E4579" s="255">
        <v>0</v>
      </c>
      <c r="F4579" s="255"/>
      <c r="G4579" s="255"/>
    </row>
    <row r="4580" spans="1:7" x14ac:dyDescent="0.25">
      <c r="A4580" s="257" t="s">
        <v>1069</v>
      </c>
      <c r="B4580" s="257">
        <v>0</v>
      </c>
      <c r="C4580" s="254"/>
      <c r="D4580" s="255" t="s">
        <v>1166</v>
      </c>
      <c r="E4580" s="255">
        <v>0</v>
      </c>
      <c r="F4580" s="255"/>
      <c r="G4580" s="255"/>
    </row>
    <row r="4581" spans="1:7" x14ac:dyDescent="0.25">
      <c r="A4581" s="257" t="s">
        <v>1070</v>
      </c>
      <c r="B4581" s="257">
        <v>0</v>
      </c>
      <c r="C4581" s="254"/>
      <c r="D4581" s="255" t="s">
        <v>1098</v>
      </c>
      <c r="E4581" s="255">
        <v>0</v>
      </c>
      <c r="F4581" s="255"/>
      <c r="G4581" s="255"/>
    </row>
    <row r="4582" spans="1:7" x14ac:dyDescent="0.25">
      <c r="A4582" s="257" t="s">
        <v>1071</v>
      </c>
      <c r="B4582" s="257">
        <v>0</v>
      </c>
      <c r="C4582" s="254"/>
      <c r="D4582" s="255" t="s">
        <v>1167</v>
      </c>
      <c r="E4582" s="255">
        <v>0</v>
      </c>
      <c r="F4582" s="255"/>
      <c r="G4582" s="255"/>
    </row>
    <row r="4583" spans="1:7" x14ac:dyDescent="0.25">
      <c r="A4583" s="257" t="s">
        <v>1010</v>
      </c>
      <c r="B4583" s="257">
        <v>0</v>
      </c>
      <c r="C4583" s="254"/>
      <c r="D4583" s="255" t="s">
        <v>1168</v>
      </c>
      <c r="E4583" s="255">
        <v>0</v>
      </c>
      <c r="F4583" s="255"/>
      <c r="G4583" s="255"/>
    </row>
    <row r="4584" spans="1:7" x14ac:dyDescent="0.25">
      <c r="A4584" s="257" t="s">
        <v>1072</v>
      </c>
      <c r="B4584" s="257">
        <v>0</v>
      </c>
      <c r="C4584" s="254"/>
      <c r="D4584" s="255" t="s">
        <v>205</v>
      </c>
      <c r="E4584" s="255">
        <v>0</v>
      </c>
      <c r="F4584" s="255"/>
      <c r="G4584" s="255"/>
    </row>
    <row r="4585" spans="1:7" x14ac:dyDescent="0.25">
      <c r="A4585" s="257" t="s">
        <v>1073</v>
      </c>
      <c r="B4585" s="257">
        <v>0</v>
      </c>
      <c r="C4585" s="254"/>
      <c r="D4585" s="255" t="s">
        <v>206</v>
      </c>
      <c r="E4585" s="255">
        <v>0</v>
      </c>
      <c r="F4585" s="255"/>
      <c r="G4585" s="255"/>
    </row>
    <row r="4586" spans="1:7" x14ac:dyDescent="0.25">
      <c r="A4586" s="257" t="s">
        <v>1074</v>
      </c>
      <c r="B4586" s="257">
        <v>0</v>
      </c>
      <c r="C4586" s="254"/>
      <c r="D4586" s="255" t="s">
        <v>207</v>
      </c>
      <c r="E4586" s="255">
        <v>0</v>
      </c>
      <c r="F4586" s="255"/>
      <c r="G4586" s="255"/>
    </row>
    <row r="4587" spans="1:7" x14ac:dyDescent="0.25">
      <c r="A4587" s="257" t="s">
        <v>1011</v>
      </c>
      <c r="B4587" s="257">
        <v>0</v>
      </c>
      <c r="C4587" s="254"/>
      <c r="D4587" s="255" t="s">
        <v>198</v>
      </c>
      <c r="E4587" s="255">
        <v>0</v>
      </c>
      <c r="F4587" s="255"/>
      <c r="G4587" s="255"/>
    </row>
    <row r="4588" spans="1:7" x14ac:dyDescent="0.25">
      <c r="A4588" s="257" t="s">
        <v>1075</v>
      </c>
      <c r="B4588" s="257">
        <v>0</v>
      </c>
      <c r="C4588" s="254"/>
      <c r="D4588" s="255" t="s">
        <v>607</v>
      </c>
      <c r="E4588" s="255">
        <v>0</v>
      </c>
      <c r="F4588" s="255"/>
      <c r="G4588" s="255"/>
    </row>
    <row r="4589" spans="1:7" x14ac:dyDescent="0.25">
      <c r="A4589" s="257" t="s">
        <v>1076</v>
      </c>
      <c r="B4589" s="257">
        <v>0</v>
      </c>
      <c r="C4589" s="254"/>
      <c r="D4589" s="255" t="s">
        <v>608</v>
      </c>
      <c r="E4589" s="255">
        <v>0</v>
      </c>
      <c r="F4589" s="255"/>
      <c r="G4589" s="255"/>
    </row>
    <row r="4590" spans="1:7" x14ac:dyDescent="0.25">
      <c r="A4590" s="257" t="s">
        <v>1205</v>
      </c>
      <c r="B4590" s="257">
        <v>0</v>
      </c>
      <c r="C4590" s="254"/>
      <c r="D4590" s="255"/>
      <c r="E4590" s="255"/>
      <c r="F4590" s="255"/>
      <c r="G4590" s="255"/>
    </row>
    <row r="4591" spans="1:7" x14ac:dyDescent="0.25">
      <c r="A4591" s="257" t="s">
        <v>1335</v>
      </c>
      <c r="B4591" s="257">
        <v>0</v>
      </c>
      <c r="C4591" s="254"/>
      <c r="D4591" s="255" t="s">
        <v>2259</v>
      </c>
      <c r="E4591" s="255"/>
      <c r="F4591" s="255"/>
      <c r="G4591" s="255"/>
    </row>
    <row r="4592" spans="1:7" x14ac:dyDescent="0.25">
      <c r="A4592" s="257" t="s">
        <v>1336</v>
      </c>
      <c r="B4592" s="257">
        <v>0</v>
      </c>
      <c r="C4592" s="254"/>
      <c r="D4592" s="255" t="s">
        <v>928</v>
      </c>
      <c r="E4592" s="255" t="s">
        <v>929</v>
      </c>
      <c r="F4592" s="255"/>
      <c r="G4592" s="255"/>
    </row>
    <row r="4593" spans="1:7" x14ac:dyDescent="0.25">
      <c r="A4593" s="257" t="s">
        <v>1337</v>
      </c>
      <c r="B4593" s="257">
        <v>0</v>
      </c>
      <c r="C4593" s="254"/>
      <c r="D4593" s="255" t="s">
        <v>930</v>
      </c>
      <c r="E4593" s="255" t="s">
        <v>931</v>
      </c>
      <c r="F4593" s="255"/>
      <c r="G4593" s="255"/>
    </row>
    <row r="4594" spans="1:7" x14ac:dyDescent="0.25">
      <c r="A4594" s="257" t="s">
        <v>1338</v>
      </c>
      <c r="B4594" s="257">
        <v>0</v>
      </c>
      <c r="C4594" s="254"/>
      <c r="D4594" s="255" t="s">
        <v>1106</v>
      </c>
      <c r="E4594" s="255">
        <v>0</v>
      </c>
      <c r="F4594" s="255"/>
      <c r="G4594" s="255"/>
    </row>
    <row r="4595" spans="1:7" x14ac:dyDescent="0.25">
      <c r="A4595" s="257" t="s">
        <v>1339</v>
      </c>
      <c r="B4595" s="257">
        <v>0</v>
      </c>
      <c r="C4595" s="254"/>
      <c r="D4595" s="255" t="s">
        <v>200</v>
      </c>
      <c r="E4595" s="255">
        <v>0</v>
      </c>
      <c r="F4595" s="255"/>
      <c r="G4595" s="255"/>
    </row>
    <row r="4596" spans="1:7" x14ac:dyDescent="0.25">
      <c r="A4596" s="257" t="s">
        <v>1340</v>
      </c>
      <c r="B4596" s="257">
        <v>0</v>
      </c>
      <c r="C4596" s="254"/>
      <c r="D4596" s="255" t="s">
        <v>609</v>
      </c>
      <c r="E4596" s="255">
        <v>0</v>
      </c>
      <c r="F4596" s="255"/>
      <c r="G4596" s="255"/>
    </row>
    <row r="4597" spans="1:7" x14ac:dyDescent="0.25">
      <c r="A4597" s="257" t="s">
        <v>1341</v>
      </c>
      <c r="B4597" s="257">
        <v>0</v>
      </c>
      <c r="C4597" s="254"/>
      <c r="D4597" s="255" t="s">
        <v>1108</v>
      </c>
      <c r="E4597" s="255">
        <v>0</v>
      </c>
      <c r="F4597" s="255"/>
      <c r="G4597" s="255"/>
    </row>
    <row r="4598" spans="1:7" x14ac:dyDescent="0.25">
      <c r="A4598" s="257" t="s">
        <v>864</v>
      </c>
      <c r="B4598" s="257"/>
      <c r="C4598" s="254"/>
      <c r="D4598" s="255" t="s">
        <v>201</v>
      </c>
      <c r="E4598" s="255">
        <v>0</v>
      </c>
      <c r="F4598" s="255"/>
      <c r="G4598" s="255"/>
    </row>
    <row r="4599" spans="1:7" x14ac:dyDescent="0.25">
      <c r="A4599" s="257" t="s">
        <v>928</v>
      </c>
      <c r="B4599" s="257" t="s">
        <v>929</v>
      </c>
      <c r="C4599" s="254"/>
      <c r="D4599" s="255" t="s">
        <v>610</v>
      </c>
      <c r="E4599" s="255">
        <v>0</v>
      </c>
      <c r="F4599" s="255"/>
      <c r="G4599" s="255"/>
    </row>
    <row r="4600" spans="1:7" x14ac:dyDescent="0.25">
      <c r="A4600" s="257" t="s">
        <v>930</v>
      </c>
      <c r="B4600" s="257" t="s">
        <v>931</v>
      </c>
      <c r="C4600" s="254"/>
      <c r="D4600" s="255" t="s">
        <v>208</v>
      </c>
      <c r="E4600" s="255">
        <v>0</v>
      </c>
      <c r="F4600" s="255"/>
      <c r="G4600" s="255"/>
    </row>
    <row r="4601" spans="1:7" x14ac:dyDescent="0.25">
      <c r="A4601" s="257" t="s">
        <v>189</v>
      </c>
      <c r="B4601" s="257">
        <v>0</v>
      </c>
      <c r="C4601" s="254"/>
      <c r="D4601" s="255" t="s">
        <v>209</v>
      </c>
      <c r="E4601" s="255">
        <v>0</v>
      </c>
      <c r="F4601" s="255"/>
      <c r="G4601" s="255"/>
    </row>
    <row r="4602" spans="1:7" x14ac:dyDescent="0.25">
      <c r="A4602" s="257" t="s">
        <v>188</v>
      </c>
      <c r="B4602" s="257">
        <v>15.4509942</v>
      </c>
      <c r="C4602" s="254"/>
      <c r="D4602" s="255" t="s">
        <v>210</v>
      </c>
      <c r="E4602" s="255">
        <v>0</v>
      </c>
      <c r="F4602" s="255"/>
      <c r="G4602" s="255"/>
    </row>
    <row r="4603" spans="1:7" x14ac:dyDescent="0.25">
      <c r="A4603" s="257" t="s">
        <v>190</v>
      </c>
      <c r="B4603" s="257">
        <v>0</v>
      </c>
      <c r="C4603" s="254"/>
      <c r="D4603" s="255" t="s">
        <v>1169</v>
      </c>
      <c r="E4603" s="255">
        <v>0</v>
      </c>
      <c r="F4603" s="255"/>
      <c r="G4603" s="255"/>
    </row>
    <row r="4604" spans="1:7" x14ac:dyDescent="0.25">
      <c r="A4604" s="257" t="s">
        <v>191</v>
      </c>
      <c r="B4604" s="257">
        <v>0</v>
      </c>
      <c r="C4604" s="254"/>
      <c r="D4604" s="255" t="s">
        <v>1109</v>
      </c>
      <c r="E4604" s="255">
        <v>0</v>
      </c>
      <c r="F4604" s="255"/>
      <c r="G4604" s="255"/>
    </row>
    <row r="4605" spans="1:7" x14ac:dyDescent="0.25">
      <c r="A4605" s="257" t="s">
        <v>865</v>
      </c>
      <c r="B4605" s="257"/>
      <c r="C4605" s="254"/>
      <c r="D4605" s="255" t="s">
        <v>1170</v>
      </c>
      <c r="E4605" s="255">
        <v>0</v>
      </c>
      <c r="F4605" s="255"/>
      <c r="G4605" s="255"/>
    </row>
    <row r="4606" spans="1:7" x14ac:dyDescent="0.25">
      <c r="A4606" s="257" t="s">
        <v>928</v>
      </c>
      <c r="B4606" s="257" t="s">
        <v>929</v>
      </c>
      <c r="C4606" s="254"/>
      <c r="D4606" s="255" t="s">
        <v>1171</v>
      </c>
      <c r="E4606" s="255">
        <v>0</v>
      </c>
      <c r="F4606" s="255"/>
      <c r="G4606" s="255"/>
    </row>
    <row r="4607" spans="1:7" x14ac:dyDescent="0.25">
      <c r="A4607" s="257" t="s">
        <v>930</v>
      </c>
      <c r="B4607" s="257" t="s">
        <v>931</v>
      </c>
      <c r="C4607" s="254"/>
      <c r="D4607" s="255" t="s">
        <v>1172</v>
      </c>
      <c r="E4607" s="255">
        <v>0</v>
      </c>
      <c r="F4607" s="255"/>
      <c r="G4607" s="255"/>
    </row>
    <row r="4608" spans="1:7" x14ac:dyDescent="0.25">
      <c r="A4608" s="257" t="s">
        <v>111</v>
      </c>
      <c r="B4608" s="257">
        <v>0</v>
      </c>
      <c r="C4608" s="254"/>
      <c r="D4608" s="255" t="s">
        <v>1110</v>
      </c>
      <c r="E4608" s="255">
        <v>0</v>
      </c>
      <c r="F4608" s="255"/>
      <c r="G4608" s="255"/>
    </row>
    <row r="4609" spans="1:7" x14ac:dyDescent="0.25">
      <c r="A4609" s="257" t="s">
        <v>110</v>
      </c>
      <c r="B4609" s="257">
        <v>-3.1636203300000001</v>
      </c>
      <c r="C4609" s="254"/>
      <c r="D4609" s="255" t="s">
        <v>1173</v>
      </c>
      <c r="E4609" s="255">
        <v>0</v>
      </c>
      <c r="F4609" s="255"/>
      <c r="G4609" s="255"/>
    </row>
    <row r="4610" spans="1:7" x14ac:dyDescent="0.25">
      <c r="A4610" s="257" t="s">
        <v>112</v>
      </c>
      <c r="B4610" s="257">
        <v>0</v>
      </c>
      <c r="C4610" s="254"/>
      <c r="D4610" s="255" t="s">
        <v>1174</v>
      </c>
      <c r="E4610" s="255">
        <v>0</v>
      </c>
      <c r="F4610" s="255"/>
      <c r="G4610" s="255"/>
    </row>
    <row r="4611" spans="1:7" x14ac:dyDescent="0.25">
      <c r="A4611" s="257" t="s">
        <v>113</v>
      </c>
      <c r="B4611" s="257">
        <v>0</v>
      </c>
      <c r="C4611" s="254"/>
      <c r="D4611" s="255" t="s">
        <v>2260</v>
      </c>
      <c r="E4611" s="255"/>
      <c r="F4611" s="255"/>
      <c r="G4611" s="255"/>
    </row>
    <row r="4612" spans="1:7" x14ac:dyDescent="0.25">
      <c r="A4612" s="257" t="s">
        <v>178</v>
      </c>
      <c r="B4612" s="257">
        <v>0</v>
      </c>
      <c r="C4612" s="254"/>
      <c r="D4612" s="255" t="s">
        <v>928</v>
      </c>
      <c r="E4612" s="255" t="s">
        <v>929</v>
      </c>
      <c r="F4612" s="255"/>
      <c r="G4612" s="255"/>
    </row>
    <row r="4613" spans="1:7" x14ac:dyDescent="0.25">
      <c r="A4613" s="257" t="s">
        <v>174</v>
      </c>
      <c r="B4613" s="257">
        <v>-10.5082228</v>
      </c>
      <c r="C4613" s="254"/>
      <c r="D4613" s="255" t="s">
        <v>930</v>
      </c>
      <c r="E4613" s="255" t="s">
        <v>931</v>
      </c>
      <c r="F4613" s="255"/>
      <c r="G4613" s="255"/>
    </row>
    <row r="4614" spans="1:7" x14ac:dyDescent="0.25">
      <c r="A4614" s="257" t="s">
        <v>179</v>
      </c>
      <c r="B4614" s="257">
        <v>0</v>
      </c>
      <c r="C4614" s="254"/>
      <c r="D4614" s="255" t="s">
        <v>600</v>
      </c>
      <c r="E4614" s="255">
        <v>-3.1924162399999999E-3</v>
      </c>
      <c r="F4614" s="255"/>
      <c r="G4614" s="255"/>
    </row>
    <row r="4615" spans="1:7" x14ac:dyDescent="0.25">
      <c r="A4615" s="257" t="s">
        <v>180</v>
      </c>
      <c r="B4615" s="257">
        <v>0</v>
      </c>
      <c r="C4615" s="254"/>
      <c r="D4615" s="255" t="s">
        <v>601</v>
      </c>
      <c r="E4615" s="255">
        <v>-9.5540976E-2</v>
      </c>
      <c r="F4615" s="255"/>
      <c r="G4615" s="255"/>
    </row>
    <row r="4616" spans="1:7" x14ac:dyDescent="0.25">
      <c r="A4616" s="257" t="s">
        <v>153</v>
      </c>
      <c r="B4616" s="257">
        <v>0</v>
      </c>
      <c r="C4616" s="254"/>
      <c r="D4616" s="255" t="s">
        <v>192</v>
      </c>
      <c r="E4616" s="255">
        <v>0</v>
      </c>
      <c r="F4616" s="255"/>
      <c r="G4616" s="255"/>
    </row>
    <row r="4617" spans="1:7" x14ac:dyDescent="0.25">
      <c r="A4617" s="257" t="s">
        <v>143</v>
      </c>
      <c r="B4617" s="257">
        <v>-8.6550387900000008</v>
      </c>
      <c r="C4617" s="254"/>
      <c r="D4617" s="255" t="s">
        <v>193</v>
      </c>
      <c r="E4617" s="255">
        <v>0</v>
      </c>
      <c r="F4617" s="255"/>
      <c r="G4617" s="255"/>
    </row>
    <row r="4618" spans="1:7" x14ac:dyDescent="0.25">
      <c r="A4618" s="257" t="s">
        <v>154</v>
      </c>
      <c r="B4618" s="257">
        <v>0</v>
      </c>
      <c r="C4618" s="254"/>
      <c r="D4618" s="255" t="s">
        <v>602</v>
      </c>
      <c r="E4618" s="255">
        <v>0</v>
      </c>
      <c r="F4618" s="255"/>
      <c r="G4618" s="255"/>
    </row>
    <row r="4619" spans="1:7" x14ac:dyDescent="0.25">
      <c r="A4619" s="257" t="s">
        <v>155</v>
      </c>
      <c r="B4619" s="257">
        <v>0</v>
      </c>
      <c r="C4619" s="254"/>
      <c r="D4619" s="255" t="s">
        <v>603</v>
      </c>
      <c r="E4619" s="255">
        <v>0</v>
      </c>
      <c r="F4619" s="255"/>
      <c r="G4619" s="255"/>
    </row>
    <row r="4620" spans="1:7" x14ac:dyDescent="0.25">
      <c r="A4620" s="257" t="s">
        <v>181</v>
      </c>
      <c r="B4620" s="257">
        <v>0</v>
      </c>
      <c r="C4620" s="254"/>
      <c r="D4620" s="255" t="s">
        <v>604</v>
      </c>
      <c r="E4620" s="255">
        <v>0</v>
      </c>
      <c r="F4620" s="255"/>
      <c r="G4620" s="255"/>
    </row>
    <row r="4621" spans="1:7" x14ac:dyDescent="0.25">
      <c r="A4621" s="257" t="s">
        <v>175</v>
      </c>
      <c r="B4621" s="257">
        <v>-6.08320361</v>
      </c>
      <c r="C4621" s="254"/>
      <c r="D4621" s="255" t="s">
        <v>605</v>
      </c>
      <c r="E4621" s="255">
        <v>0</v>
      </c>
      <c r="F4621" s="255"/>
      <c r="G4621" s="255"/>
    </row>
    <row r="4622" spans="1:7" x14ac:dyDescent="0.25">
      <c r="A4622" s="257" t="s">
        <v>182</v>
      </c>
      <c r="B4622" s="257">
        <v>0</v>
      </c>
      <c r="C4622" s="254"/>
      <c r="D4622" s="255" t="s">
        <v>194</v>
      </c>
      <c r="E4622" s="255">
        <v>0</v>
      </c>
      <c r="F4622" s="255"/>
      <c r="G4622" s="255"/>
    </row>
    <row r="4623" spans="1:7" x14ac:dyDescent="0.25">
      <c r="A4623" s="257" t="s">
        <v>183</v>
      </c>
      <c r="B4623" s="257">
        <v>0</v>
      </c>
      <c r="C4623" s="254"/>
      <c r="D4623" s="255" t="s">
        <v>606</v>
      </c>
      <c r="E4623" s="255">
        <v>0</v>
      </c>
      <c r="F4623" s="255"/>
      <c r="G4623" s="255"/>
    </row>
    <row r="4624" spans="1:7" x14ac:dyDescent="0.25">
      <c r="A4624" s="257" t="s">
        <v>1077</v>
      </c>
      <c r="B4624" s="257">
        <v>0</v>
      </c>
      <c r="C4624" s="254"/>
      <c r="D4624" s="255" t="s">
        <v>1166</v>
      </c>
      <c r="E4624" s="255">
        <v>0</v>
      </c>
      <c r="F4624" s="255"/>
      <c r="G4624" s="255"/>
    </row>
    <row r="4625" spans="1:7" x14ac:dyDescent="0.25">
      <c r="A4625" s="257" t="s">
        <v>1012</v>
      </c>
      <c r="B4625" s="257">
        <v>-6.0413473</v>
      </c>
      <c r="C4625" s="254"/>
      <c r="D4625" s="255" t="s">
        <v>1098</v>
      </c>
      <c r="E4625" s="255">
        <v>0</v>
      </c>
      <c r="F4625" s="255"/>
      <c r="G4625" s="255"/>
    </row>
    <row r="4626" spans="1:7" x14ac:dyDescent="0.25">
      <c r="A4626" s="257" t="s">
        <v>1078</v>
      </c>
      <c r="B4626" s="257">
        <v>0</v>
      </c>
      <c r="C4626" s="254"/>
      <c r="D4626" s="255" t="s">
        <v>1167</v>
      </c>
      <c r="E4626" s="255">
        <v>0</v>
      </c>
      <c r="F4626" s="255"/>
      <c r="G4626" s="255"/>
    </row>
    <row r="4627" spans="1:7" x14ac:dyDescent="0.25">
      <c r="A4627" s="257" t="s">
        <v>1079</v>
      </c>
      <c r="B4627" s="257">
        <v>0</v>
      </c>
      <c r="C4627" s="254"/>
      <c r="D4627" s="255" t="s">
        <v>1168</v>
      </c>
      <c r="E4627" s="255">
        <v>0</v>
      </c>
      <c r="F4627" s="255"/>
      <c r="G4627" s="255"/>
    </row>
    <row r="4628" spans="1:7" x14ac:dyDescent="0.25">
      <c r="A4628" s="257" t="s">
        <v>1080</v>
      </c>
      <c r="B4628" s="257">
        <v>0</v>
      </c>
      <c r="C4628" s="254"/>
      <c r="D4628" s="255" t="s">
        <v>1181</v>
      </c>
      <c r="E4628" s="255">
        <v>-0.22337537900000001</v>
      </c>
      <c r="F4628" s="255"/>
      <c r="G4628" s="255"/>
    </row>
    <row r="4629" spans="1:7" x14ac:dyDescent="0.25">
      <c r="A4629" s="257" t="s">
        <v>1013</v>
      </c>
      <c r="B4629" s="257">
        <v>-4.8542755499999997</v>
      </c>
      <c r="C4629" s="254"/>
      <c r="D4629" s="255" t="s">
        <v>211</v>
      </c>
      <c r="E4629" s="255">
        <v>0</v>
      </c>
      <c r="F4629" s="255"/>
      <c r="G4629" s="255"/>
    </row>
    <row r="4630" spans="1:7" x14ac:dyDescent="0.25">
      <c r="A4630" s="257" t="s">
        <v>1081</v>
      </c>
      <c r="B4630" s="257">
        <v>0</v>
      </c>
      <c r="C4630" s="254"/>
      <c r="D4630" s="255" t="s">
        <v>212</v>
      </c>
      <c r="E4630" s="255">
        <v>0</v>
      </c>
      <c r="F4630" s="255"/>
      <c r="G4630" s="255"/>
    </row>
    <row r="4631" spans="1:7" x14ac:dyDescent="0.25">
      <c r="A4631" s="257" t="s">
        <v>1082</v>
      </c>
      <c r="B4631" s="257">
        <v>0</v>
      </c>
      <c r="C4631" s="254"/>
      <c r="D4631" s="255" t="s">
        <v>213</v>
      </c>
      <c r="E4631" s="255">
        <v>0</v>
      </c>
      <c r="F4631" s="255"/>
      <c r="G4631" s="255"/>
    </row>
    <row r="4632" spans="1:7" x14ac:dyDescent="0.25">
      <c r="A4632" s="257" t="s">
        <v>1334</v>
      </c>
      <c r="B4632" s="257">
        <v>-0.482494594</v>
      </c>
      <c r="C4632" s="254"/>
      <c r="D4632" s="255" t="s">
        <v>198</v>
      </c>
      <c r="E4632" s="255">
        <v>0</v>
      </c>
      <c r="F4632" s="255"/>
      <c r="G4632" s="255"/>
    </row>
    <row r="4633" spans="1:7" x14ac:dyDescent="0.25">
      <c r="A4633" s="257" t="s">
        <v>1342</v>
      </c>
      <c r="B4633" s="257">
        <v>-0.51393599999999995</v>
      </c>
      <c r="C4633" s="254"/>
      <c r="D4633" s="255" t="s">
        <v>607</v>
      </c>
      <c r="E4633" s="255">
        <v>0</v>
      </c>
      <c r="F4633" s="255"/>
      <c r="G4633" s="255"/>
    </row>
    <row r="4634" spans="1:7" x14ac:dyDescent="0.25">
      <c r="A4634" s="257" t="s">
        <v>1019</v>
      </c>
      <c r="B4634" s="257">
        <v>0</v>
      </c>
      <c r="C4634" s="254"/>
      <c r="D4634" s="255" t="s">
        <v>608</v>
      </c>
      <c r="E4634" s="255">
        <v>0</v>
      </c>
      <c r="F4634" s="255"/>
      <c r="G4634" s="255"/>
    </row>
    <row r="4635" spans="1:7" x14ac:dyDescent="0.25">
      <c r="A4635" s="257" t="s">
        <v>1002</v>
      </c>
      <c r="B4635" s="257">
        <v>0</v>
      </c>
      <c r="C4635" s="254"/>
      <c r="D4635" s="255" t="s">
        <v>2261</v>
      </c>
      <c r="E4635" s="255"/>
      <c r="F4635" s="255"/>
      <c r="G4635" s="255"/>
    </row>
    <row r="4636" spans="1:7" x14ac:dyDescent="0.25">
      <c r="A4636" s="257" t="s">
        <v>1017</v>
      </c>
      <c r="B4636" s="257">
        <v>0</v>
      </c>
      <c r="C4636" s="254"/>
      <c r="D4636" s="255" t="s">
        <v>928</v>
      </c>
      <c r="E4636" s="255" t="s">
        <v>929</v>
      </c>
      <c r="F4636" s="255"/>
      <c r="G4636" s="255"/>
    </row>
    <row r="4637" spans="1:7" x14ac:dyDescent="0.25">
      <c r="A4637" s="257" t="s">
        <v>1051</v>
      </c>
      <c r="B4637" s="257">
        <v>0</v>
      </c>
      <c r="C4637" s="254"/>
      <c r="D4637" s="255" t="s">
        <v>930</v>
      </c>
      <c r="E4637" s="255" t="s">
        <v>931</v>
      </c>
      <c r="F4637" s="255"/>
      <c r="G4637" s="255"/>
    </row>
    <row r="4638" spans="1:7" x14ac:dyDescent="0.25">
      <c r="A4638" s="257" t="s">
        <v>1020</v>
      </c>
      <c r="B4638" s="257">
        <v>0</v>
      </c>
      <c r="C4638" s="254"/>
      <c r="D4638" s="255" t="s">
        <v>1106</v>
      </c>
      <c r="E4638" s="255">
        <v>-8.0863962300000009E-3</v>
      </c>
      <c r="F4638" s="255"/>
      <c r="G4638" s="255"/>
    </row>
    <row r="4639" spans="1:7" x14ac:dyDescent="0.25">
      <c r="A4639" s="257" t="s">
        <v>1003</v>
      </c>
      <c r="B4639" s="257">
        <v>0</v>
      </c>
      <c r="C4639" s="254"/>
      <c r="D4639" s="255" t="s">
        <v>200</v>
      </c>
      <c r="E4639" s="255">
        <v>-6.3666702500000004E-3</v>
      </c>
      <c r="F4639" s="255"/>
      <c r="G4639" s="255"/>
    </row>
    <row r="4640" spans="1:7" x14ac:dyDescent="0.25">
      <c r="A4640" s="257" t="s">
        <v>1018</v>
      </c>
      <c r="B4640" s="257">
        <v>0</v>
      </c>
      <c r="C4640" s="254"/>
      <c r="D4640" s="255" t="s">
        <v>609</v>
      </c>
      <c r="E4640" s="255">
        <v>-1.1004E-2</v>
      </c>
      <c r="F4640" s="255"/>
      <c r="G4640" s="255"/>
    </row>
    <row r="4641" spans="1:7" x14ac:dyDescent="0.25">
      <c r="A4641" s="257" t="s">
        <v>1052</v>
      </c>
      <c r="B4641" s="257">
        <v>0</v>
      </c>
      <c r="C4641" s="254"/>
      <c r="D4641" s="255" t="s">
        <v>1108</v>
      </c>
      <c r="E4641" s="255">
        <v>-2.1865976100000002</v>
      </c>
      <c r="F4641" s="255"/>
      <c r="G4641" s="255"/>
    </row>
    <row r="4642" spans="1:7" x14ac:dyDescent="0.25">
      <c r="A4642" s="257" t="s">
        <v>177</v>
      </c>
      <c r="B4642" s="257">
        <v>39.305708299999999</v>
      </c>
      <c r="C4642" s="254"/>
      <c r="D4642" s="255" t="s">
        <v>201</v>
      </c>
      <c r="E4642" s="255">
        <v>-0.221516038</v>
      </c>
      <c r="F4642" s="255"/>
      <c r="G4642" s="255"/>
    </row>
    <row r="4643" spans="1:7" x14ac:dyDescent="0.25">
      <c r="A4643" s="257" t="s">
        <v>1343</v>
      </c>
      <c r="B4643" s="257">
        <v>0</v>
      </c>
      <c r="C4643" s="254"/>
      <c r="D4643" s="255" t="s">
        <v>610</v>
      </c>
      <c r="E4643" s="255">
        <v>-0.47045999999999999</v>
      </c>
      <c r="F4643" s="255"/>
      <c r="G4643" s="255"/>
    </row>
    <row r="4644" spans="1:7" x14ac:dyDescent="0.25">
      <c r="A4644" s="257" t="s">
        <v>1344</v>
      </c>
      <c r="B4644" s="257">
        <v>0</v>
      </c>
      <c r="C4644" s="254"/>
      <c r="D4644" s="255" t="s">
        <v>214</v>
      </c>
      <c r="E4644" s="255">
        <v>0</v>
      </c>
      <c r="F4644" s="255"/>
      <c r="G4644" s="255"/>
    </row>
    <row r="4645" spans="1:7" x14ac:dyDescent="0.25">
      <c r="A4645" s="257" t="s">
        <v>1207</v>
      </c>
      <c r="B4645" s="257">
        <v>0.996430594</v>
      </c>
      <c r="C4645" s="254"/>
      <c r="D4645" s="255" t="s">
        <v>215</v>
      </c>
      <c r="E4645" s="255">
        <v>0</v>
      </c>
      <c r="F4645" s="255"/>
      <c r="G4645" s="255"/>
    </row>
    <row r="4646" spans="1:7" x14ac:dyDescent="0.25">
      <c r="A4646" s="257" t="s">
        <v>866</v>
      </c>
      <c r="B4646" s="257"/>
      <c r="C4646" s="254"/>
      <c r="D4646" s="255" t="s">
        <v>216</v>
      </c>
      <c r="E4646" s="255">
        <v>0</v>
      </c>
      <c r="F4646" s="255"/>
      <c r="G4646" s="255"/>
    </row>
    <row r="4647" spans="1:7" x14ac:dyDescent="0.25">
      <c r="A4647" s="257" t="s">
        <v>928</v>
      </c>
      <c r="B4647" s="257" t="s">
        <v>929</v>
      </c>
      <c r="C4647" s="254"/>
      <c r="D4647" s="255" t="s">
        <v>1169</v>
      </c>
      <c r="E4647" s="255">
        <v>0</v>
      </c>
      <c r="F4647" s="255"/>
      <c r="G4647" s="255"/>
    </row>
    <row r="4648" spans="1:7" x14ac:dyDescent="0.25">
      <c r="A4648" s="257" t="s">
        <v>930</v>
      </c>
      <c r="B4648" s="257" t="s">
        <v>931</v>
      </c>
      <c r="C4648" s="254"/>
      <c r="D4648" s="255" t="s">
        <v>1109</v>
      </c>
      <c r="E4648" s="255">
        <v>-0.181965349</v>
      </c>
      <c r="F4648" s="255"/>
      <c r="G4648" s="255"/>
    </row>
    <row r="4649" spans="1:7" x14ac:dyDescent="0.25">
      <c r="A4649" s="257" t="s">
        <v>111</v>
      </c>
      <c r="B4649" s="257">
        <v>0</v>
      </c>
      <c r="C4649" s="254"/>
      <c r="D4649" s="255" t="s">
        <v>1170</v>
      </c>
      <c r="E4649" s="255">
        <v>0</v>
      </c>
      <c r="F4649" s="255"/>
      <c r="G4649" s="255"/>
    </row>
    <row r="4650" spans="1:7" x14ac:dyDescent="0.25">
      <c r="A4650" s="257" t="s">
        <v>110</v>
      </c>
      <c r="B4650" s="257">
        <v>2.4501292800000001</v>
      </c>
      <c r="C4650" s="254"/>
      <c r="D4650" s="255" t="s">
        <v>1171</v>
      </c>
      <c r="E4650" s="255">
        <v>0</v>
      </c>
      <c r="F4650" s="255"/>
      <c r="G4650" s="255"/>
    </row>
    <row r="4651" spans="1:7" x14ac:dyDescent="0.25">
      <c r="A4651" s="257" t="s">
        <v>112</v>
      </c>
      <c r="B4651" s="257">
        <v>0</v>
      </c>
      <c r="C4651" s="254"/>
      <c r="D4651" s="255" t="s">
        <v>1172</v>
      </c>
      <c r="E4651" s="255">
        <v>0</v>
      </c>
      <c r="F4651" s="255"/>
      <c r="G4651" s="255"/>
    </row>
    <row r="4652" spans="1:7" x14ac:dyDescent="0.25">
      <c r="A4652" s="257" t="s">
        <v>113</v>
      </c>
      <c r="B4652" s="257">
        <v>0</v>
      </c>
      <c r="C4652" s="254"/>
      <c r="D4652" s="255" t="s">
        <v>1110</v>
      </c>
      <c r="E4652" s="255">
        <v>-0.225180827</v>
      </c>
      <c r="F4652" s="255"/>
      <c r="G4652" s="255"/>
    </row>
    <row r="4653" spans="1:7" x14ac:dyDescent="0.25">
      <c r="A4653" s="257" t="s">
        <v>1334</v>
      </c>
      <c r="B4653" s="257">
        <v>0.37367762599999998</v>
      </c>
      <c r="C4653" s="254"/>
      <c r="D4653" s="255" t="s">
        <v>1173</v>
      </c>
      <c r="E4653" s="255">
        <v>0</v>
      </c>
      <c r="F4653" s="255"/>
      <c r="G4653" s="255"/>
    </row>
    <row r="4654" spans="1:7" x14ac:dyDescent="0.25">
      <c r="A4654" s="257" t="s">
        <v>867</v>
      </c>
      <c r="B4654" s="257"/>
      <c r="C4654" s="254"/>
      <c r="D4654" s="255" t="s">
        <v>1174</v>
      </c>
      <c r="E4654" s="255">
        <v>0</v>
      </c>
      <c r="F4654" s="255"/>
      <c r="G4654" s="255"/>
    </row>
    <row r="4655" spans="1:7" x14ac:dyDescent="0.25">
      <c r="A4655" s="257" t="s">
        <v>928</v>
      </c>
      <c r="B4655" s="257" t="s">
        <v>929</v>
      </c>
      <c r="C4655" s="254"/>
      <c r="D4655" s="255" t="s">
        <v>1182</v>
      </c>
      <c r="E4655" s="255">
        <v>-0.76624419799999999</v>
      </c>
      <c r="F4655" s="255"/>
      <c r="G4655" s="255"/>
    </row>
    <row r="4656" spans="1:7" x14ac:dyDescent="0.25">
      <c r="A4656" s="257" t="s">
        <v>930</v>
      </c>
      <c r="B4656" s="257" t="s">
        <v>931</v>
      </c>
      <c r="C4656" s="254"/>
      <c r="D4656" s="255" t="s">
        <v>1183</v>
      </c>
      <c r="E4656" s="255">
        <v>0</v>
      </c>
      <c r="F4656" s="255"/>
      <c r="G4656" s="255"/>
    </row>
    <row r="4657" spans="1:7" x14ac:dyDescent="0.25">
      <c r="A4657" s="257" t="s">
        <v>113</v>
      </c>
      <c r="B4657" s="257">
        <v>0</v>
      </c>
      <c r="C4657" s="254"/>
      <c r="D4657" s="255" t="s">
        <v>2262</v>
      </c>
      <c r="E4657" s="255"/>
      <c r="F4657" s="255"/>
      <c r="G4657" s="255"/>
    </row>
    <row r="4658" spans="1:7" x14ac:dyDescent="0.25">
      <c r="A4658" s="257" t="s">
        <v>184</v>
      </c>
      <c r="B4658" s="257">
        <v>0</v>
      </c>
      <c r="C4658" s="254"/>
      <c r="D4658" s="255" t="s">
        <v>928</v>
      </c>
      <c r="E4658" s="255" t="s">
        <v>929</v>
      </c>
      <c r="F4658" s="255"/>
      <c r="G4658" s="255"/>
    </row>
    <row r="4659" spans="1:7" x14ac:dyDescent="0.25">
      <c r="A4659" s="257" t="s">
        <v>185</v>
      </c>
      <c r="B4659" s="257">
        <v>0</v>
      </c>
      <c r="C4659" s="254"/>
      <c r="D4659" s="255" t="s">
        <v>930</v>
      </c>
      <c r="E4659" s="255" t="s">
        <v>931</v>
      </c>
      <c r="F4659" s="255"/>
      <c r="G4659" s="255"/>
    </row>
    <row r="4660" spans="1:7" x14ac:dyDescent="0.25">
      <c r="A4660" s="257" t="s">
        <v>186</v>
      </c>
      <c r="B4660" s="257">
        <v>0</v>
      </c>
      <c r="C4660" s="254"/>
      <c r="D4660" s="255" t="s">
        <v>600</v>
      </c>
      <c r="E4660" s="255">
        <v>-1.7896460999999999E-2</v>
      </c>
      <c r="F4660" s="255"/>
      <c r="G4660" s="255"/>
    </row>
    <row r="4661" spans="1:7" x14ac:dyDescent="0.25">
      <c r="A4661" s="257" t="s">
        <v>187</v>
      </c>
      <c r="B4661" s="257">
        <v>0</v>
      </c>
      <c r="C4661" s="254"/>
      <c r="D4661" s="255" t="s">
        <v>601</v>
      </c>
      <c r="E4661" s="255">
        <v>-0.72785051700000003</v>
      </c>
      <c r="F4661" s="255"/>
      <c r="G4661" s="255"/>
    </row>
    <row r="4662" spans="1:7" x14ac:dyDescent="0.25">
      <c r="A4662" s="257" t="s">
        <v>1051</v>
      </c>
      <c r="B4662" s="257">
        <v>0</v>
      </c>
      <c r="C4662" s="254"/>
      <c r="D4662" s="255" t="s">
        <v>192</v>
      </c>
      <c r="E4662" s="255">
        <v>0</v>
      </c>
      <c r="F4662" s="255"/>
      <c r="G4662" s="255"/>
    </row>
    <row r="4663" spans="1:7" x14ac:dyDescent="0.25">
      <c r="A4663" s="257" t="s">
        <v>1052</v>
      </c>
      <c r="B4663" s="257">
        <v>0</v>
      </c>
      <c r="C4663" s="254"/>
      <c r="D4663" s="255" t="s">
        <v>193</v>
      </c>
      <c r="E4663" s="255">
        <v>0</v>
      </c>
      <c r="F4663" s="255"/>
      <c r="G4663" s="255"/>
    </row>
    <row r="4664" spans="1:7" x14ac:dyDescent="0.25">
      <c r="A4664" s="257" t="s">
        <v>177</v>
      </c>
      <c r="B4664" s="257">
        <v>0</v>
      </c>
      <c r="C4664" s="254"/>
      <c r="D4664" s="255" t="s">
        <v>602</v>
      </c>
      <c r="E4664" s="255">
        <v>0</v>
      </c>
      <c r="F4664" s="255"/>
      <c r="G4664" s="255"/>
    </row>
    <row r="4665" spans="1:7" x14ac:dyDescent="0.25">
      <c r="A4665" s="257" t="s">
        <v>1348</v>
      </c>
      <c r="B4665" s="257"/>
      <c r="C4665" s="254"/>
      <c r="D4665" s="255" t="s">
        <v>603</v>
      </c>
      <c r="E4665" s="255">
        <v>0</v>
      </c>
      <c r="F4665" s="255"/>
      <c r="G4665" s="255"/>
    </row>
    <row r="4666" spans="1:7" x14ac:dyDescent="0.25">
      <c r="A4666" s="257" t="s">
        <v>928</v>
      </c>
      <c r="B4666" s="257" t="s">
        <v>929</v>
      </c>
      <c r="C4666" s="254"/>
      <c r="D4666" s="255" t="s">
        <v>604</v>
      </c>
      <c r="E4666" s="255">
        <v>0</v>
      </c>
      <c r="F4666" s="255"/>
      <c r="G4666" s="255"/>
    </row>
    <row r="4667" spans="1:7" x14ac:dyDescent="0.25">
      <c r="A4667" s="257" t="s">
        <v>930</v>
      </c>
      <c r="B4667" s="257" t="s">
        <v>931</v>
      </c>
      <c r="C4667" s="254"/>
      <c r="D4667" s="255" t="s">
        <v>605</v>
      </c>
      <c r="E4667" s="255">
        <v>0</v>
      </c>
      <c r="F4667" s="255"/>
      <c r="G4667" s="255"/>
    </row>
    <row r="4668" spans="1:7" x14ac:dyDescent="0.25">
      <c r="A4668" s="257" t="s">
        <v>1334</v>
      </c>
      <c r="B4668" s="257">
        <v>-10.3651473</v>
      </c>
      <c r="C4668" s="254"/>
      <c r="D4668" s="255" t="s">
        <v>194</v>
      </c>
      <c r="E4668" s="255">
        <v>0</v>
      </c>
      <c r="F4668" s="255"/>
      <c r="G4668" s="255"/>
    </row>
    <row r="4669" spans="1:7" x14ac:dyDescent="0.25">
      <c r="A4669" s="257" t="s">
        <v>184</v>
      </c>
      <c r="B4669" s="257">
        <v>-3.18380199E-2</v>
      </c>
      <c r="C4669" s="254"/>
      <c r="D4669" s="255" t="s">
        <v>217</v>
      </c>
      <c r="E4669" s="255">
        <v>0</v>
      </c>
      <c r="F4669" s="255"/>
      <c r="G4669" s="255"/>
    </row>
    <row r="4670" spans="1:7" x14ac:dyDescent="0.25">
      <c r="A4670" s="257" t="s">
        <v>199</v>
      </c>
      <c r="B4670" s="257">
        <v>-2.7105406300000001</v>
      </c>
      <c r="C4670" s="254"/>
      <c r="D4670" s="255" t="s">
        <v>606</v>
      </c>
      <c r="E4670" s="255">
        <v>0</v>
      </c>
      <c r="F4670" s="255"/>
      <c r="G4670" s="255"/>
    </row>
    <row r="4671" spans="1:7" x14ac:dyDescent="0.25">
      <c r="A4671" s="257" t="s">
        <v>187</v>
      </c>
      <c r="B4671" s="257">
        <v>-0.34210516499999999</v>
      </c>
      <c r="C4671" s="254"/>
      <c r="D4671" s="255" t="s">
        <v>1166</v>
      </c>
      <c r="E4671" s="255">
        <v>0</v>
      </c>
      <c r="F4671" s="255"/>
      <c r="G4671" s="255"/>
    </row>
    <row r="4672" spans="1:7" x14ac:dyDescent="0.25">
      <c r="A4672" s="257" t="s">
        <v>1343</v>
      </c>
      <c r="B4672" s="257">
        <v>0</v>
      </c>
      <c r="C4672" s="254"/>
      <c r="D4672" s="255" t="s">
        <v>1098</v>
      </c>
      <c r="E4672" s="255">
        <v>0</v>
      </c>
      <c r="F4672" s="255"/>
      <c r="G4672" s="255"/>
    </row>
    <row r="4673" spans="1:7" x14ac:dyDescent="0.25">
      <c r="A4673" s="257" t="s">
        <v>1344</v>
      </c>
      <c r="B4673" s="257">
        <v>0</v>
      </c>
      <c r="C4673" s="254"/>
      <c r="D4673" s="255" t="s">
        <v>1167</v>
      </c>
      <c r="E4673" s="255">
        <v>0</v>
      </c>
      <c r="F4673" s="255"/>
      <c r="G4673" s="255"/>
    </row>
    <row r="4674" spans="1:7" x14ac:dyDescent="0.25">
      <c r="A4674" s="257" t="s">
        <v>177</v>
      </c>
      <c r="B4674" s="257">
        <v>13.4496311</v>
      </c>
      <c r="C4674" s="254"/>
      <c r="D4674" s="255" t="s">
        <v>1168</v>
      </c>
      <c r="E4674" s="255">
        <v>0</v>
      </c>
      <c r="F4674" s="255"/>
      <c r="G4674" s="255"/>
    </row>
    <row r="4675" spans="1:7" x14ac:dyDescent="0.25">
      <c r="A4675" s="257"/>
      <c r="B4675" s="257"/>
      <c r="C4675" s="254"/>
      <c r="D4675" s="255" t="s">
        <v>1181</v>
      </c>
      <c r="E4675" s="255">
        <v>-10.801547299999999</v>
      </c>
      <c r="F4675" s="255"/>
      <c r="G4675" s="255"/>
    </row>
    <row r="4676" spans="1:7" x14ac:dyDescent="0.25">
      <c r="A4676" s="14" t="s">
        <v>1668</v>
      </c>
      <c r="B4676" s="14"/>
      <c r="C4676" s="261" t="s">
        <v>1496</v>
      </c>
      <c r="D4676" s="255" t="s">
        <v>218</v>
      </c>
      <c r="E4676" s="255">
        <v>0</v>
      </c>
      <c r="F4676" s="254"/>
      <c r="G4676" s="254"/>
    </row>
    <row r="4677" spans="1:7" x14ac:dyDescent="0.25">
      <c r="A4677" s="257" t="s">
        <v>928</v>
      </c>
      <c r="B4677" s="257" t="s">
        <v>929</v>
      </c>
      <c r="C4677" s="254"/>
      <c r="D4677" s="255" t="s">
        <v>219</v>
      </c>
      <c r="E4677" s="255">
        <v>0</v>
      </c>
      <c r="F4677" s="254"/>
      <c r="G4677" s="254"/>
    </row>
    <row r="4678" spans="1:7" x14ac:dyDescent="0.25">
      <c r="A4678" s="257" t="s">
        <v>930</v>
      </c>
      <c r="B4678" s="257" t="s">
        <v>931</v>
      </c>
      <c r="C4678" s="254"/>
      <c r="D4678" s="255" t="s">
        <v>220</v>
      </c>
      <c r="E4678" s="255">
        <v>0</v>
      </c>
      <c r="F4678" s="254"/>
      <c r="G4678" s="254"/>
    </row>
    <row r="4679" spans="1:7" x14ac:dyDescent="0.25">
      <c r="A4679" s="257" t="s">
        <v>1087</v>
      </c>
      <c r="B4679" s="257">
        <v>0</v>
      </c>
      <c r="C4679" s="254"/>
      <c r="D4679" s="255" t="s">
        <v>198</v>
      </c>
      <c r="E4679" s="255">
        <v>0</v>
      </c>
      <c r="F4679" s="254"/>
      <c r="G4679" s="254"/>
    </row>
    <row r="4680" spans="1:7" x14ac:dyDescent="0.25">
      <c r="A4680" s="257" t="s">
        <v>1088</v>
      </c>
      <c r="B4680" s="257">
        <v>0</v>
      </c>
      <c r="C4680" s="254"/>
      <c r="D4680" s="255" t="s">
        <v>607</v>
      </c>
      <c r="E4680" s="255">
        <v>0</v>
      </c>
      <c r="F4680" s="254"/>
      <c r="G4680" s="254"/>
    </row>
    <row r="4681" spans="1:7" x14ac:dyDescent="0.25">
      <c r="A4681" s="257" t="s">
        <v>1089</v>
      </c>
      <c r="B4681" s="257">
        <v>0</v>
      </c>
      <c r="C4681" s="254"/>
      <c r="D4681" s="255" t="s">
        <v>608</v>
      </c>
      <c r="E4681" s="255">
        <v>0</v>
      </c>
      <c r="F4681" s="254"/>
      <c r="G4681" s="254"/>
    </row>
    <row r="4682" spans="1:7" x14ac:dyDescent="0.25">
      <c r="A4682" s="257" t="s">
        <v>1090</v>
      </c>
      <c r="B4682" s="257">
        <v>0</v>
      </c>
      <c r="C4682" s="254"/>
      <c r="D4682" s="255"/>
      <c r="E4682" s="255"/>
      <c r="F4682" s="254"/>
      <c r="G4682" s="254"/>
    </row>
    <row r="4683" spans="1:7" x14ac:dyDescent="0.25">
      <c r="A4683" s="257" t="s">
        <v>1091</v>
      </c>
      <c r="B4683" s="257">
        <v>0</v>
      </c>
      <c r="C4683" s="254"/>
      <c r="D4683" s="255"/>
      <c r="E4683" s="255"/>
      <c r="F4683" s="254"/>
      <c r="G4683" s="254"/>
    </row>
    <row r="4684" spans="1:7" x14ac:dyDescent="0.25">
      <c r="A4684" s="257" t="s">
        <v>1092</v>
      </c>
      <c r="B4684" s="257">
        <v>0</v>
      </c>
      <c r="C4684" s="254"/>
      <c r="D4684" s="255"/>
      <c r="E4684" s="255"/>
      <c r="F4684" s="254"/>
      <c r="G4684" s="254"/>
    </row>
    <row r="4685" spans="1:7" x14ac:dyDescent="0.25">
      <c r="A4685" s="257" t="s">
        <v>1093</v>
      </c>
      <c r="B4685" s="257">
        <v>-15.541586300000001</v>
      </c>
      <c r="C4685" s="254"/>
      <c r="D4685" s="255"/>
      <c r="E4685" s="255"/>
      <c r="F4685" s="254"/>
      <c r="G4685" s="254"/>
    </row>
    <row r="4686" spans="1:7" x14ac:dyDescent="0.25">
      <c r="A4686" s="257" t="s">
        <v>1094</v>
      </c>
      <c r="B4686" s="257">
        <v>0</v>
      </c>
      <c r="C4686" s="254"/>
      <c r="D4686" s="255"/>
      <c r="E4686" s="255"/>
      <c r="F4686" s="254"/>
      <c r="G4686" s="254"/>
    </row>
    <row r="4687" spans="1:7" x14ac:dyDescent="0.25">
      <c r="A4687" s="257" t="s">
        <v>1095</v>
      </c>
      <c r="B4687" s="257">
        <v>-4.56531982</v>
      </c>
      <c r="C4687" s="254"/>
      <c r="D4687" s="255"/>
      <c r="E4687" s="255"/>
      <c r="F4687" s="254"/>
      <c r="G4687" s="254"/>
    </row>
    <row r="4688" spans="1:7" x14ac:dyDescent="0.25">
      <c r="A4688" s="257" t="s">
        <v>1096</v>
      </c>
      <c r="B4688" s="257">
        <v>0</v>
      </c>
      <c r="C4688" s="254"/>
      <c r="D4688" s="255"/>
      <c r="E4688" s="255"/>
      <c r="F4688" s="254"/>
      <c r="G4688" s="254"/>
    </row>
    <row r="4689" spans="1:5" x14ac:dyDescent="0.25">
      <c r="A4689" s="257" t="s">
        <v>1097</v>
      </c>
      <c r="B4689" s="257">
        <v>0</v>
      </c>
      <c r="C4689" s="254"/>
      <c r="D4689" s="255"/>
      <c r="E4689" s="255"/>
    </row>
    <row r="4690" spans="1:5" x14ac:dyDescent="0.25">
      <c r="A4690" s="257" t="s">
        <v>1099</v>
      </c>
      <c r="B4690" s="257">
        <v>0</v>
      </c>
      <c r="C4690" s="254"/>
      <c r="D4690" s="255"/>
      <c r="E4690" s="255"/>
    </row>
    <row r="4691" spans="1:5" x14ac:dyDescent="0.25">
      <c r="A4691" s="257" t="s">
        <v>1100</v>
      </c>
      <c r="B4691" s="257">
        <v>42.850373599999998</v>
      </c>
      <c r="C4691" s="254"/>
      <c r="D4691" s="255" t="s">
        <v>2263</v>
      </c>
      <c r="E4691" s="255"/>
    </row>
    <row r="4692" spans="1:5" x14ac:dyDescent="0.25">
      <c r="A4692" s="257" t="s">
        <v>1101</v>
      </c>
      <c r="B4692" s="257">
        <v>0</v>
      </c>
      <c r="C4692" s="254"/>
      <c r="D4692" s="255" t="s">
        <v>928</v>
      </c>
      <c r="E4692" s="255" t="s">
        <v>929</v>
      </c>
    </row>
    <row r="4693" spans="1:5" x14ac:dyDescent="0.25">
      <c r="A4693" s="257" t="s">
        <v>1102</v>
      </c>
      <c r="B4693" s="257">
        <v>13.909022800000001</v>
      </c>
      <c r="C4693" s="254"/>
      <c r="D4693" s="255" t="s">
        <v>930</v>
      </c>
      <c r="E4693" s="255" t="s">
        <v>931</v>
      </c>
    </row>
    <row r="4694" spans="1:5" x14ac:dyDescent="0.25">
      <c r="A4694" s="257" t="s">
        <v>1103</v>
      </c>
      <c r="B4694" s="257">
        <v>0</v>
      </c>
      <c r="C4694" s="254"/>
      <c r="D4694" s="255" t="s">
        <v>1106</v>
      </c>
      <c r="E4694" s="255">
        <v>-5.3038905099999999E-2</v>
      </c>
    </row>
    <row r="4695" spans="1:5" x14ac:dyDescent="0.25">
      <c r="A4695" s="257" t="s">
        <v>1104</v>
      </c>
      <c r="B4695" s="257">
        <v>0</v>
      </c>
      <c r="C4695" s="254"/>
      <c r="D4695" s="255" t="s">
        <v>200</v>
      </c>
      <c r="E4695" s="255">
        <v>-4.2312084899999998E-2</v>
      </c>
    </row>
    <row r="4696" spans="1:5" x14ac:dyDescent="0.25">
      <c r="A4696" s="257" t="s">
        <v>1105</v>
      </c>
      <c r="B4696" s="257">
        <v>0</v>
      </c>
      <c r="C4696" s="254"/>
      <c r="D4696" s="255" t="s">
        <v>1137</v>
      </c>
      <c r="E4696" s="255">
        <v>-2.00237079E-2</v>
      </c>
    </row>
    <row r="4697" spans="1:5" x14ac:dyDescent="0.25">
      <c r="A4697" s="257" t="s">
        <v>991</v>
      </c>
      <c r="B4697" s="257">
        <v>6.74976048</v>
      </c>
      <c r="C4697" s="254"/>
      <c r="D4697" s="255" t="s">
        <v>609</v>
      </c>
      <c r="E4697" s="255">
        <v>-5.2920000000000002E-2</v>
      </c>
    </row>
    <row r="4698" spans="1:5" x14ac:dyDescent="0.25">
      <c r="A4698" s="257"/>
      <c r="B4698" s="257"/>
      <c r="C4698" s="254"/>
      <c r="D4698" s="255" t="s">
        <v>1138</v>
      </c>
      <c r="E4698" s="255">
        <v>-1.11132E-2</v>
      </c>
    </row>
    <row r="4699" spans="1:5" x14ac:dyDescent="0.25">
      <c r="A4699" s="257"/>
      <c r="B4699" s="257"/>
      <c r="C4699" s="254"/>
      <c r="D4699" s="255" t="s">
        <v>1108</v>
      </c>
      <c r="E4699" s="255">
        <v>-7.0757470600000003</v>
      </c>
    </row>
    <row r="4700" spans="1:5" x14ac:dyDescent="0.25">
      <c r="A4700" s="257"/>
      <c r="B4700" s="257"/>
      <c r="C4700" s="254"/>
      <c r="D4700" s="255" t="s">
        <v>201</v>
      </c>
      <c r="E4700" s="255">
        <v>-0.74498840499999996</v>
      </c>
    </row>
    <row r="4701" spans="1:5" x14ac:dyDescent="0.25">
      <c r="A4701" s="257" t="s">
        <v>1669</v>
      </c>
      <c r="B4701" s="257"/>
      <c r="C4701" s="254"/>
      <c r="D4701" s="255" t="s">
        <v>221</v>
      </c>
      <c r="E4701" s="255">
        <v>-1.64235445</v>
      </c>
    </row>
    <row r="4702" spans="1:5" x14ac:dyDescent="0.25">
      <c r="A4702" s="257" t="s">
        <v>928</v>
      </c>
      <c r="B4702" s="257" t="s">
        <v>929</v>
      </c>
      <c r="C4702" s="254"/>
      <c r="D4702" s="255" t="s">
        <v>610</v>
      </c>
      <c r="E4702" s="255">
        <v>-4.4042399999999997</v>
      </c>
    </row>
    <row r="4703" spans="1:5" x14ac:dyDescent="0.25">
      <c r="A4703" s="257" t="s">
        <v>930</v>
      </c>
      <c r="B4703" s="257" t="s">
        <v>931</v>
      </c>
      <c r="C4703" s="254"/>
      <c r="D4703" s="255" t="s">
        <v>1139</v>
      </c>
      <c r="E4703" s="255">
        <v>-0.9248904</v>
      </c>
    </row>
    <row r="4704" spans="1:5" x14ac:dyDescent="0.25">
      <c r="A4704" s="257" t="s">
        <v>1107</v>
      </c>
      <c r="B4704" s="257">
        <v>0</v>
      </c>
      <c r="C4704" s="254"/>
      <c r="D4704" s="255" t="s">
        <v>222</v>
      </c>
      <c r="E4704" s="255">
        <v>0</v>
      </c>
    </row>
    <row r="4705" spans="1:5" x14ac:dyDescent="0.25">
      <c r="A4705" s="257" t="s">
        <v>456</v>
      </c>
      <c r="B4705" s="257">
        <v>8.08690569</v>
      </c>
      <c r="C4705" s="254"/>
      <c r="D4705" s="255" t="s">
        <v>223</v>
      </c>
      <c r="E4705" s="255">
        <v>0</v>
      </c>
    </row>
    <row r="4706" spans="1:5" x14ac:dyDescent="0.25">
      <c r="A4706" s="257" t="s">
        <v>457</v>
      </c>
      <c r="B4706" s="257">
        <v>1.5953268700000001</v>
      </c>
      <c r="C4706" s="254"/>
      <c r="D4706" s="255" t="s">
        <v>224</v>
      </c>
      <c r="E4706" s="255">
        <v>0</v>
      </c>
    </row>
    <row r="4707" spans="1:5" x14ac:dyDescent="0.25">
      <c r="A4707" s="257" t="s">
        <v>15</v>
      </c>
      <c r="B4707" s="257">
        <v>0.58212900499999998</v>
      </c>
      <c r="C4707" s="254"/>
      <c r="D4707" s="255" t="s">
        <v>1169</v>
      </c>
      <c r="E4707" s="255">
        <v>0</v>
      </c>
    </row>
    <row r="4708" spans="1:5" x14ac:dyDescent="0.25">
      <c r="A4708" s="257" t="s">
        <v>16</v>
      </c>
      <c r="B4708" s="257">
        <v>1.8436225500000001</v>
      </c>
      <c r="C4708" s="254"/>
      <c r="D4708" s="255" t="s">
        <v>1109</v>
      </c>
      <c r="E4708" s="255">
        <v>-1.42910406</v>
      </c>
    </row>
    <row r="4709" spans="1:5" x14ac:dyDescent="0.25">
      <c r="A4709" s="257"/>
      <c r="B4709" s="257"/>
      <c r="C4709" s="254"/>
      <c r="D4709" s="255" t="s">
        <v>1170</v>
      </c>
      <c r="E4709" s="255">
        <v>0</v>
      </c>
    </row>
    <row r="4710" spans="1:5" x14ac:dyDescent="0.25">
      <c r="A4710" s="257"/>
      <c r="B4710" s="257"/>
      <c r="C4710" s="254"/>
      <c r="D4710" s="255" t="s">
        <v>1171</v>
      </c>
      <c r="E4710" s="255">
        <v>0</v>
      </c>
    </row>
    <row r="4711" spans="1:5" x14ac:dyDescent="0.25">
      <c r="A4711" s="257"/>
      <c r="B4711" s="257"/>
      <c r="C4711" s="254"/>
      <c r="D4711" s="255" t="s">
        <v>1188</v>
      </c>
      <c r="E4711" s="255">
        <v>0</v>
      </c>
    </row>
    <row r="4712" spans="1:5" x14ac:dyDescent="0.25">
      <c r="A4712" s="257"/>
      <c r="B4712" s="257"/>
      <c r="C4712" s="254"/>
      <c r="D4712" s="255" t="s">
        <v>1140</v>
      </c>
      <c r="E4712" s="255">
        <v>-0.30011185299999998</v>
      </c>
    </row>
    <row r="4713" spans="1:5" x14ac:dyDescent="0.25">
      <c r="A4713" s="257"/>
      <c r="B4713" s="257"/>
      <c r="C4713" s="254"/>
      <c r="D4713" s="255" t="s">
        <v>1189</v>
      </c>
      <c r="E4713" s="255">
        <v>0</v>
      </c>
    </row>
    <row r="4714" spans="1:5" x14ac:dyDescent="0.25">
      <c r="A4714" s="257"/>
      <c r="B4714" s="257"/>
      <c r="C4714" s="254"/>
      <c r="D4714" s="255" t="s">
        <v>1190</v>
      </c>
      <c r="E4714" s="255">
        <v>0</v>
      </c>
    </row>
    <row r="4715" spans="1:5" x14ac:dyDescent="0.25">
      <c r="A4715" s="257"/>
      <c r="B4715" s="257"/>
      <c r="C4715" s="254"/>
      <c r="D4715" s="255" t="s">
        <v>1172</v>
      </c>
      <c r="E4715" s="255">
        <v>0</v>
      </c>
    </row>
    <row r="4716" spans="1:5" x14ac:dyDescent="0.25">
      <c r="A4716" s="257"/>
      <c r="B4716" s="257"/>
      <c r="C4716" s="254"/>
      <c r="D4716" s="255" t="s">
        <v>1110</v>
      </c>
      <c r="E4716" s="255">
        <v>-3.6437041799999998</v>
      </c>
    </row>
    <row r="4717" spans="1:5" x14ac:dyDescent="0.25">
      <c r="A4717" s="257"/>
      <c r="B4717" s="257"/>
      <c r="C4717" s="254"/>
      <c r="D4717" s="255" t="s">
        <v>1173</v>
      </c>
      <c r="E4717" s="255">
        <v>0</v>
      </c>
    </row>
    <row r="4718" spans="1:5" x14ac:dyDescent="0.25">
      <c r="A4718" s="257"/>
      <c r="B4718" s="257"/>
      <c r="C4718" s="254"/>
      <c r="D4718" s="255" t="s">
        <v>1174</v>
      </c>
      <c r="E4718" s="255">
        <v>0</v>
      </c>
    </row>
    <row r="4719" spans="1:5" x14ac:dyDescent="0.25">
      <c r="A4719" s="257"/>
      <c r="B4719" s="257"/>
      <c r="C4719" s="254"/>
      <c r="D4719" s="255" t="s">
        <v>1191</v>
      </c>
      <c r="E4719" s="255">
        <v>0</v>
      </c>
    </row>
    <row r="4720" spans="1:5" x14ac:dyDescent="0.25">
      <c r="A4720" s="257"/>
      <c r="B4720" s="257"/>
      <c r="C4720" s="254"/>
      <c r="D4720" s="255" t="s">
        <v>1141</v>
      </c>
      <c r="E4720" s="255">
        <v>-0.76517787699999995</v>
      </c>
    </row>
    <row r="4721" spans="1:5" x14ac:dyDescent="0.25">
      <c r="A4721" s="257"/>
      <c r="B4721" s="257"/>
      <c r="C4721" s="254"/>
      <c r="D4721" s="255" t="s">
        <v>1192</v>
      </c>
      <c r="E4721" s="255">
        <v>0</v>
      </c>
    </row>
    <row r="4722" spans="1:5" x14ac:dyDescent="0.25">
      <c r="A4722" s="257"/>
      <c r="B4722" s="257"/>
      <c r="C4722" s="254"/>
      <c r="D4722" s="255" t="s">
        <v>1193</v>
      </c>
      <c r="E4722" s="255">
        <v>0</v>
      </c>
    </row>
    <row r="4723" spans="1:5" x14ac:dyDescent="0.25">
      <c r="A4723" s="257"/>
      <c r="B4723" s="257"/>
      <c r="C4723" s="254"/>
      <c r="D4723" s="255" t="s">
        <v>1182</v>
      </c>
      <c r="E4723" s="255">
        <v>-6.19280294</v>
      </c>
    </row>
    <row r="4724" spans="1:5" x14ac:dyDescent="0.25">
      <c r="A4724" s="257"/>
      <c r="B4724" s="257"/>
      <c r="C4724" s="254"/>
      <c r="D4724" s="255" t="s">
        <v>1194</v>
      </c>
      <c r="E4724" s="255">
        <v>-1.3004886200000001</v>
      </c>
    </row>
    <row r="4725" spans="1:5" x14ac:dyDescent="0.25">
      <c r="A4725" s="257"/>
      <c r="B4725" s="257"/>
      <c r="C4725" s="254"/>
      <c r="D4725" s="255" t="s">
        <v>1183</v>
      </c>
      <c r="E4725" s="255">
        <v>1.97075</v>
      </c>
    </row>
    <row r="4726" spans="1:5" x14ac:dyDescent="0.25">
      <c r="A4726" s="257" t="s">
        <v>1670</v>
      </c>
      <c r="B4726" s="257"/>
      <c r="C4726" s="254"/>
      <c r="D4726" s="255" t="s">
        <v>2264</v>
      </c>
      <c r="E4726" s="255"/>
    </row>
    <row r="4727" spans="1:5" x14ac:dyDescent="0.25">
      <c r="A4727" s="257"/>
      <c r="B4727" s="257"/>
      <c r="C4727" s="254"/>
      <c r="D4727" s="255" t="s">
        <v>928</v>
      </c>
      <c r="E4727" s="255" t="s">
        <v>929</v>
      </c>
    </row>
    <row r="4728" spans="1:5" x14ac:dyDescent="0.25">
      <c r="A4728" s="257"/>
      <c r="B4728" s="257"/>
      <c r="C4728" s="254"/>
      <c r="D4728" s="255" t="s">
        <v>930</v>
      </c>
      <c r="E4728" s="255" t="s">
        <v>931</v>
      </c>
    </row>
    <row r="4729" spans="1:5" x14ac:dyDescent="0.25">
      <c r="A4729" s="257"/>
      <c r="B4729" s="257"/>
      <c r="C4729" s="254"/>
      <c r="D4729" s="255" t="s">
        <v>600</v>
      </c>
      <c r="E4729" s="255">
        <v>0</v>
      </c>
    </row>
    <row r="4730" spans="1:5" x14ac:dyDescent="0.25">
      <c r="A4730" s="257"/>
      <c r="B4730" s="257"/>
      <c r="C4730" s="254"/>
      <c r="D4730" s="255" t="s">
        <v>601</v>
      </c>
      <c r="E4730" s="255">
        <v>0</v>
      </c>
    </row>
    <row r="4731" spans="1:5" x14ac:dyDescent="0.25">
      <c r="A4731" s="257"/>
      <c r="B4731" s="257"/>
      <c r="C4731" s="254"/>
      <c r="D4731" s="255" t="s">
        <v>192</v>
      </c>
      <c r="E4731" s="255">
        <v>0</v>
      </c>
    </row>
    <row r="4732" spans="1:5" x14ac:dyDescent="0.25">
      <c r="A4732" s="257"/>
      <c r="B4732" s="257"/>
      <c r="C4732" s="254"/>
      <c r="D4732" s="255" t="s">
        <v>193</v>
      </c>
      <c r="E4732" s="255">
        <v>0</v>
      </c>
    </row>
    <row r="4733" spans="1:5" x14ac:dyDescent="0.25">
      <c r="A4733" s="257"/>
      <c r="B4733" s="257"/>
      <c r="C4733" s="254"/>
      <c r="D4733" s="255" t="s">
        <v>602</v>
      </c>
      <c r="E4733" s="255">
        <v>0</v>
      </c>
    </row>
    <row r="4734" spans="1:5" x14ac:dyDescent="0.25">
      <c r="A4734" s="257"/>
      <c r="B4734" s="257"/>
      <c r="C4734" s="254"/>
      <c r="D4734" s="255" t="s">
        <v>603</v>
      </c>
      <c r="E4734" s="255">
        <v>-1.2709814100000001</v>
      </c>
    </row>
    <row r="4735" spans="1:5" x14ac:dyDescent="0.25">
      <c r="A4735" s="257"/>
      <c r="B4735" s="257"/>
      <c r="C4735" s="254"/>
      <c r="D4735" s="255" t="s">
        <v>604</v>
      </c>
      <c r="E4735" s="255">
        <v>0</v>
      </c>
    </row>
    <row r="4736" spans="1:5" x14ac:dyDescent="0.25">
      <c r="A4736" s="257"/>
      <c r="B4736" s="257"/>
      <c r="C4736" s="254"/>
      <c r="D4736" s="255" t="s">
        <v>605</v>
      </c>
      <c r="E4736" s="255">
        <v>0</v>
      </c>
    </row>
    <row r="4737" spans="1:5" x14ac:dyDescent="0.25">
      <c r="A4737" s="257" t="s">
        <v>1671</v>
      </c>
      <c r="B4737" s="257"/>
      <c r="C4737" s="254"/>
      <c r="D4737" s="255" t="s">
        <v>194</v>
      </c>
      <c r="E4737" s="255">
        <v>-0.54394691399999995</v>
      </c>
    </row>
    <row r="4738" spans="1:5" x14ac:dyDescent="0.25">
      <c r="A4738" s="257" t="s">
        <v>928</v>
      </c>
      <c r="B4738" s="257" t="s">
        <v>929</v>
      </c>
      <c r="C4738" s="254"/>
      <c r="D4738" s="255" t="s">
        <v>606</v>
      </c>
      <c r="E4738" s="255">
        <v>-70.161344200000002</v>
      </c>
    </row>
    <row r="4739" spans="1:5" x14ac:dyDescent="0.25">
      <c r="A4739" s="257" t="s">
        <v>930</v>
      </c>
      <c r="B4739" s="257" t="s">
        <v>931</v>
      </c>
      <c r="C4739" s="254"/>
      <c r="D4739" s="255" t="s">
        <v>1166</v>
      </c>
      <c r="E4739" s="255">
        <v>0</v>
      </c>
    </row>
    <row r="4740" spans="1:5" x14ac:dyDescent="0.25">
      <c r="A4740" s="257" t="s">
        <v>1111</v>
      </c>
      <c r="B4740" s="257">
        <v>11.5795919</v>
      </c>
      <c r="C4740" s="254"/>
      <c r="D4740" s="255" t="s">
        <v>1098</v>
      </c>
      <c r="E4740" s="255">
        <v>0</v>
      </c>
    </row>
    <row r="4741" spans="1:5" x14ac:dyDescent="0.25">
      <c r="A4741" s="257" t="s">
        <v>1112</v>
      </c>
      <c r="B4741" s="257">
        <v>0</v>
      </c>
      <c r="C4741" s="254"/>
      <c r="D4741" s="255" t="s">
        <v>1167</v>
      </c>
      <c r="E4741" s="255">
        <v>0</v>
      </c>
    </row>
    <row r="4742" spans="1:5" x14ac:dyDescent="0.25">
      <c r="A4742" s="257" t="s">
        <v>1113</v>
      </c>
      <c r="B4742" s="257">
        <v>3.1931810399999998</v>
      </c>
      <c r="C4742" s="254"/>
      <c r="D4742" s="255" t="s">
        <v>1168</v>
      </c>
      <c r="E4742" s="255">
        <v>0</v>
      </c>
    </row>
    <row r="4743" spans="1:5" x14ac:dyDescent="0.25">
      <c r="A4743" s="257" t="s">
        <v>1114</v>
      </c>
      <c r="B4743" s="257">
        <v>0</v>
      </c>
      <c r="C4743" s="254"/>
      <c r="D4743" s="255" t="s">
        <v>1181</v>
      </c>
      <c r="E4743" s="255">
        <v>-7.31776173</v>
      </c>
    </row>
    <row r="4744" spans="1:5" x14ac:dyDescent="0.25">
      <c r="A4744" s="257" t="s">
        <v>1115</v>
      </c>
      <c r="B4744" s="257">
        <v>0</v>
      </c>
      <c r="C4744" s="254"/>
      <c r="D4744" s="255" t="s">
        <v>225</v>
      </c>
      <c r="E4744" s="255">
        <v>17.6017282</v>
      </c>
    </row>
    <row r="4745" spans="1:5" x14ac:dyDescent="0.25">
      <c r="A4745" s="257" t="s">
        <v>1116</v>
      </c>
      <c r="B4745" s="257">
        <v>0</v>
      </c>
      <c r="C4745" s="254"/>
      <c r="D4745" s="255" t="s">
        <v>226</v>
      </c>
      <c r="E4745" s="255">
        <v>0</v>
      </c>
    </row>
    <row r="4746" spans="1:5" x14ac:dyDescent="0.25">
      <c r="A4746" s="257" t="s">
        <v>26</v>
      </c>
      <c r="B4746" s="257">
        <v>12.2722125</v>
      </c>
      <c r="C4746" s="254"/>
      <c r="D4746" s="255" t="s">
        <v>227</v>
      </c>
      <c r="E4746" s="255">
        <v>0</v>
      </c>
    </row>
    <row r="4747" spans="1:5" x14ac:dyDescent="0.25">
      <c r="A4747" s="257" t="s">
        <v>27</v>
      </c>
      <c r="B4747" s="257">
        <v>0</v>
      </c>
      <c r="C4747" s="254"/>
      <c r="D4747" s="255" t="s">
        <v>198</v>
      </c>
      <c r="E4747" s="255">
        <v>0</v>
      </c>
    </row>
    <row r="4748" spans="1:5" x14ac:dyDescent="0.25">
      <c r="A4748" s="257" t="s">
        <v>1117</v>
      </c>
      <c r="B4748" s="257">
        <v>6.7432368</v>
      </c>
      <c r="C4748" s="254"/>
      <c r="D4748" s="255" t="s">
        <v>607</v>
      </c>
      <c r="E4748" s="255">
        <v>0</v>
      </c>
    </row>
    <row r="4749" spans="1:5" x14ac:dyDescent="0.25">
      <c r="A4749" s="257" t="s">
        <v>1118</v>
      </c>
      <c r="B4749" s="257">
        <v>0</v>
      </c>
      <c r="C4749" s="254"/>
      <c r="D4749" s="255" t="s">
        <v>608</v>
      </c>
      <c r="E4749" s="255">
        <v>0</v>
      </c>
    </row>
    <row r="4750" spans="1:5" x14ac:dyDescent="0.25">
      <c r="A4750" s="257" t="s">
        <v>464</v>
      </c>
      <c r="B4750" s="257">
        <v>0</v>
      </c>
      <c r="C4750" s="254"/>
      <c r="D4750" s="255" t="s">
        <v>2265</v>
      </c>
      <c r="E4750" s="255"/>
    </row>
    <row r="4751" spans="1:5" x14ac:dyDescent="0.25">
      <c r="A4751" s="257" t="s">
        <v>465</v>
      </c>
      <c r="B4751" s="257">
        <v>0</v>
      </c>
      <c r="C4751" s="254"/>
      <c r="D4751" s="255" t="s">
        <v>928</v>
      </c>
      <c r="E4751" s="255" t="s">
        <v>929</v>
      </c>
    </row>
    <row r="4752" spans="1:5" x14ac:dyDescent="0.25">
      <c r="A4752" s="257" t="s">
        <v>466</v>
      </c>
      <c r="B4752" s="257">
        <v>0</v>
      </c>
      <c r="C4752" s="254"/>
      <c r="D4752" s="255" t="s">
        <v>930</v>
      </c>
      <c r="E4752" s="255" t="s">
        <v>931</v>
      </c>
    </row>
    <row r="4753" spans="1:5" x14ac:dyDescent="0.25">
      <c r="A4753" s="257" t="s">
        <v>467</v>
      </c>
      <c r="B4753" s="257">
        <v>0</v>
      </c>
      <c r="C4753" s="254"/>
      <c r="D4753" s="255" t="s">
        <v>1106</v>
      </c>
      <c r="E4753" s="255">
        <v>-0.44047250799999998</v>
      </c>
    </row>
    <row r="4754" spans="1:5" x14ac:dyDescent="0.25">
      <c r="A4754" s="257" t="s">
        <v>468</v>
      </c>
      <c r="B4754" s="257">
        <v>0</v>
      </c>
      <c r="C4754" s="254"/>
      <c r="D4754" s="255" t="s">
        <v>200</v>
      </c>
      <c r="E4754" s="255">
        <v>-0.29077523999999999</v>
      </c>
    </row>
    <row r="4755" spans="1:5" x14ac:dyDescent="0.25">
      <c r="A4755" s="257" t="s">
        <v>469</v>
      </c>
      <c r="B4755" s="257">
        <v>0</v>
      </c>
      <c r="C4755" s="254"/>
      <c r="D4755" s="255" t="s">
        <v>609</v>
      </c>
      <c r="E4755" s="255">
        <v>-1.0122688799999999</v>
      </c>
    </row>
    <row r="4756" spans="1:5" x14ac:dyDescent="0.25">
      <c r="A4756" s="257" t="s">
        <v>28</v>
      </c>
      <c r="B4756" s="257">
        <v>0</v>
      </c>
      <c r="C4756" s="254"/>
      <c r="D4756" s="255" t="s">
        <v>1108</v>
      </c>
      <c r="E4756" s="255">
        <v>-42.409535499999997</v>
      </c>
    </row>
    <row r="4757" spans="1:5" x14ac:dyDescent="0.25">
      <c r="A4757" s="257" t="s">
        <v>29</v>
      </c>
      <c r="B4757" s="257">
        <v>0</v>
      </c>
      <c r="C4757" s="254"/>
      <c r="D4757" s="255" t="s">
        <v>201</v>
      </c>
      <c r="E4757" s="255">
        <v>-7.7550282399999997</v>
      </c>
    </row>
    <row r="4758" spans="1:5" x14ac:dyDescent="0.25">
      <c r="A4758" s="257" t="s">
        <v>470</v>
      </c>
      <c r="B4758" s="257">
        <v>0</v>
      </c>
      <c r="C4758" s="254"/>
      <c r="D4758" s="255" t="s">
        <v>610</v>
      </c>
      <c r="E4758" s="255">
        <v>-15.820632</v>
      </c>
    </row>
    <row r="4759" spans="1:5" x14ac:dyDescent="0.25">
      <c r="A4759" s="257" t="s">
        <v>471</v>
      </c>
      <c r="B4759" s="257">
        <v>0</v>
      </c>
      <c r="C4759" s="254"/>
      <c r="D4759" s="255" t="s">
        <v>228</v>
      </c>
      <c r="E4759" s="255">
        <v>-17.6017282</v>
      </c>
    </row>
    <row r="4760" spans="1:5" x14ac:dyDescent="0.25">
      <c r="A4760" s="257" t="s">
        <v>1119</v>
      </c>
      <c r="B4760" s="257">
        <v>0</v>
      </c>
      <c r="C4760" s="254"/>
      <c r="D4760" s="255" t="s">
        <v>229</v>
      </c>
      <c r="E4760" s="255">
        <v>0</v>
      </c>
    </row>
    <row r="4761" spans="1:5" x14ac:dyDescent="0.25">
      <c r="A4761" s="257" t="s">
        <v>1120</v>
      </c>
      <c r="B4761" s="257">
        <v>0</v>
      </c>
      <c r="C4761" s="254"/>
      <c r="D4761" s="255" t="s">
        <v>230</v>
      </c>
      <c r="E4761" s="255">
        <v>0</v>
      </c>
    </row>
    <row r="4762" spans="1:5" x14ac:dyDescent="0.25">
      <c r="A4762" s="257" t="s">
        <v>1121</v>
      </c>
      <c r="B4762" s="257">
        <v>1.7647586200000001</v>
      </c>
      <c r="C4762" s="254"/>
      <c r="D4762" s="255" t="s">
        <v>1169</v>
      </c>
      <c r="E4762" s="255">
        <v>0</v>
      </c>
    </row>
    <row r="4763" spans="1:5" x14ac:dyDescent="0.25">
      <c r="A4763" s="257" t="s">
        <v>1122</v>
      </c>
      <c r="B4763" s="257">
        <v>0</v>
      </c>
      <c r="C4763" s="254"/>
      <c r="D4763" s="255" t="s">
        <v>1109</v>
      </c>
      <c r="E4763" s="255">
        <v>-9.1147382300000004</v>
      </c>
    </row>
    <row r="4764" spans="1:5" x14ac:dyDescent="0.25">
      <c r="A4764" s="257" t="s">
        <v>1123</v>
      </c>
      <c r="B4764" s="257">
        <v>5.0026876600000003</v>
      </c>
      <c r="C4764" s="254"/>
      <c r="D4764" s="255" t="s">
        <v>1170</v>
      </c>
      <c r="E4764" s="255">
        <v>0</v>
      </c>
    </row>
    <row r="4765" spans="1:5" x14ac:dyDescent="0.25">
      <c r="A4765" s="257" t="s">
        <v>1124</v>
      </c>
      <c r="B4765" s="257">
        <v>0</v>
      </c>
      <c r="C4765" s="254"/>
      <c r="D4765" s="255" t="s">
        <v>1171</v>
      </c>
      <c r="E4765" s="255">
        <v>0</v>
      </c>
    </row>
    <row r="4766" spans="1:5" x14ac:dyDescent="0.25">
      <c r="A4766" s="257"/>
      <c r="B4766" s="257"/>
      <c r="C4766" s="254"/>
      <c r="D4766" s="255" t="s">
        <v>1172</v>
      </c>
      <c r="E4766" s="255">
        <v>0</v>
      </c>
    </row>
    <row r="4767" spans="1:5" x14ac:dyDescent="0.25">
      <c r="A4767" s="257"/>
      <c r="B4767" s="257"/>
      <c r="C4767" s="254"/>
      <c r="D4767" s="255" t="s">
        <v>1110</v>
      </c>
      <c r="E4767" s="255">
        <v>-3.4050623400000002</v>
      </c>
    </row>
    <row r="4768" spans="1:5" x14ac:dyDescent="0.25">
      <c r="A4768" s="257"/>
      <c r="B4768" s="257"/>
      <c r="C4768" s="254"/>
      <c r="D4768" s="255" t="s">
        <v>1173</v>
      </c>
      <c r="E4768" s="255">
        <v>0</v>
      </c>
    </row>
    <row r="4769" spans="1:5" x14ac:dyDescent="0.25">
      <c r="A4769" s="257"/>
      <c r="B4769" s="257"/>
      <c r="D4769" s="255" t="s">
        <v>1174</v>
      </c>
      <c r="E4769" s="255">
        <v>0</v>
      </c>
    </row>
    <row r="4770" spans="1:5" x14ac:dyDescent="0.25">
      <c r="A4770" s="257"/>
      <c r="B4770" s="257"/>
      <c r="D4770" s="255" t="s">
        <v>1182</v>
      </c>
      <c r="E4770" s="255">
        <v>-16.434953199999999</v>
      </c>
    </row>
    <row r="4771" spans="1:5" x14ac:dyDescent="0.25">
      <c r="A4771" s="257"/>
      <c r="B4771" s="257"/>
      <c r="D4771" s="255" t="s">
        <v>1183</v>
      </c>
      <c r="E4771" s="255">
        <v>0</v>
      </c>
    </row>
    <row r="4772" spans="1:5" x14ac:dyDescent="0.25">
      <c r="A4772" s="257"/>
      <c r="B4772" s="257"/>
      <c r="D4772" s="255" t="s">
        <v>2266</v>
      </c>
      <c r="E4772" s="255"/>
    </row>
    <row r="4773" spans="1:5" x14ac:dyDescent="0.25">
      <c r="A4773" s="257"/>
      <c r="B4773" s="257"/>
      <c r="D4773" s="255" t="s">
        <v>928</v>
      </c>
      <c r="E4773" s="255" t="s">
        <v>929</v>
      </c>
    </row>
    <row r="4774" spans="1:5" x14ac:dyDescent="0.25">
      <c r="A4774" s="257"/>
      <c r="B4774" s="257"/>
      <c r="D4774" s="255" t="s">
        <v>930</v>
      </c>
      <c r="E4774" s="255" t="s">
        <v>931</v>
      </c>
    </row>
    <row r="4775" spans="1:5" x14ac:dyDescent="0.25">
      <c r="A4775" s="257"/>
      <c r="B4775" s="257"/>
      <c r="D4775" s="255" t="s">
        <v>600</v>
      </c>
      <c r="E4775" s="255">
        <v>0</v>
      </c>
    </row>
    <row r="4776" spans="1:5" x14ac:dyDescent="0.25">
      <c r="A4776" s="257"/>
      <c r="B4776" s="257"/>
      <c r="D4776" s="255" t="s">
        <v>601</v>
      </c>
      <c r="E4776" s="255">
        <v>0</v>
      </c>
    </row>
    <row r="4777" spans="1:5" x14ac:dyDescent="0.25">
      <c r="A4777" s="257"/>
      <c r="B4777" s="257"/>
      <c r="D4777" s="255" t="s">
        <v>192</v>
      </c>
      <c r="E4777" s="255">
        <v>0</v>
      </c>
    </row>
    <row r="4778" spans="1:5" x14ac:dyDescent="0.25">
      <c r="A4778" s="257"/>
      <c r="B4778" s="257"/>
      <c r="D4778" s="255" t="s">
        <v>193</v>
      </c>
      <c r="E4778" s="255">
        <v>0</v>
      </c>
    </row>
    <row r="4779" spans="1:5" x14ac:dyDescent="0.25">
      <c r="A4779" s="257"/>
      <c r="B4779" s="257"/>
      <c r="D4779" s="255" t="s">
        <v>602</v>
      </c>
      <c r="E4779" s="255">
        <v>0</v>
      </c>
    </row>
    <row r="4780" spans="1:5" x14ac:dyDescent="0.25">
      <c r="A4780" s="257"/>
      <c r="B4780" s="257"/>
      <c r="D4780" s="255" t="s">
        <v>603</v>
      </c>
      <c r="E4780" s="255">
        <v>0</v>
      </c>
    </row>
    <row r="4781" spans="1:5" x14ac:dyDescent="0.25">
      <c r="A4781" s="257"/>
      <c r="B4781" s="257"/>
      <c r="D4781" s="255" t="s">
        <v>604</v>
      </c>
      <c r="E4781" s="255">
        <v>0</v>
      </c>
    </row>
    <row r="4782" spans="1:5" x14ac:dyDescent="0.25">
      <c r="A4782" s="257"/>
      <c r="B4782" s="257"/>
      <c r="D4782" s="255" t="s">
        <v>605</v>
      </c>
      <c r="E4782" s="255">
        <v>0</v>
      </c>
    </row>
    <row r="4783" spans="1:5" x14ac:dyDescent="0.25">
      <c r="A4783" s="257"/>
      <c r="B4783" s="257"/>
      <c r="D4783" s="255" t="s">
        <v>194</v>
      </c>
      <c r="E4783" s="255">
        <v>0</v>
      </c>
    </row>
    <row r="4784" spans="1:5" x14ac:dyDescent="0.25">
      <c r="A4784" s="257"/>
      <c r="B4784" s="257"/>
      <c r="D4784" s="255" t="s">
        <v>217</v>
      </c>
      <c r="E4784" s="255">
        <v>0</v>
      </c>
    </row>
    <row r="4785" spans="1:5" x14ac:dyDescent="0.25">
      <c r="A4785" s="257"/>
      <c r="B4785" s="257"/>
      <c r="C4785" s="254"/>
      <c r="D4785" s="255" t="s">
        <v>606</v>
      </c>
      <c r="E4785" s="255">
        <v>-94.035464300000001</v>
      </c>
    </row>
    <row r="4786" spans="1:5" x14ac:dyDescent="0.25">
      <c r="A4786" s="257"/>
      <c r="B4786" s="257"/>
      <c r="C4786" s="254"/>
      <c r="D4786" s="255" t="s">
        <v>1166</v>
      </c>
      <c r="E4786" s="255">
        <v>0</v>
      </c>
    </row>
    <row r="4787" spans="1:5" x14ac:dyDescent="0.25">
      <c r="A4787" s="257"/>
      <c r="B4787" s="257"/>
      <c r="C4787" s="254"/>
      <c r="D4787" s="255" t="s">
        <v>1098</v>
      </c>
      <c r="E4787" s="255">
        <v>0</v>
      </c>
    </row>
    <row r="4788" spans="1:5" x14ac:dyDescent="0.25">
      <c r="A4788" s="257" t="s">
        <v>1672</v>
      </c>
      <c r="B4788" s="257"/>
      <c r="C4788" s="254"/>
      <c r="D4788" s="255" t="s">
        <v>1167</v>
      </c>
      <c r="E4788" s="255">
        <v>0</v>
      </c>
    </row>
    <row r="4789" spans="1:5" x14ac:dyDescent="0.25">
      <c r="A4789" s="257" t="s">
        <v>928</v>
      </c>
      <c r="B4789" s="257" t="s">
        <v>929</v>
      </c>
      <c r="C4789" s="254"/>
      <c r="D4789" s="255" t="s">
        <v>1168</v>
      </c>
      <c r="E4789" s="255">
        <v>0</v>
      </c>
    </row>
    <row r="4790" spans="1:5" x14ac:dyDescent="0.25">
      <c r="A4790" s="257" t="s">
        <v>930</v>
      </c>
      <c r="B4790" s="257" t="s">
        <v>931</v>
      </c>
      <c r="C4790" s="254"/>
      <c r="D4790" s="255" t="s">
        <v>951</v>
      </c>
      <c r="E4790" s="255">
        <v>0</v>
      </c>
    </row>
    <row r="4791" spans="1:5" x14ac:dyDescent="0.25">
      <c r="A4791" s="257" t="s">
        <v>1087</v>
      </c>
      <c r="B4791" s="257">
        <v>-0.80236760600000001</v>
      </c>
      <c r="C4791" s="254"/>
      <c r="D4791" s="255" t="s">
        <v>952</v>
      </c>
      <c r="E4791" s="255">
        <v>0</v>
      </c>
    </row>
    <row r="4792" spans="1:5" x14ac:dyDescent="0.25">
      <c r="A4792" s="257" t="s">
        <v>1088</v>
      </c>
      <c r="B4792" s="257">
        <v>0</v>
      </c>
      <c r="C4792" s="254"/>
      <c r="D4792" s="255" t="s">
        <v>953</v>
      </c>
      <c r="E4792" s="255">
        <v>-1.2791999999999999</v>
      </c>
    </row>
    <row r="4793" spans="1:5" x14ac:dyDescent="0.25">
      <c r="A4793" s="257" t="s">
        <v>1089</v>
      </c>
      <c r="B4793" s="257">
        <v>-0.74795146099999998</v>
      </c>
      <c r="C4793" s="254"/>
      <c r="D4793" s="255" t="s">
        <v>1181</v>
      </c>
      <c r="E4793" s="255">
        <v>-15.414981300000001</v>
      </c>
    </row>
    <row r="4794" spans="1:5" x14ac:dyDescent="0.25">
      <c r="A4794" s="257" t="s">
        <v>1090</v>
      </c>
      <c r="B4794" s="257">
        <v>0</v>
      </c>
      <c r="C4794" s="254"/>
      <c r="D4794" s="255" t="s">
        <v>1195</v>
      </c>
      <c r="E4794" s="255">
        <v>-3.00454967E-2</v>
      </c>
    </row>
    <row r="4795" spans="1:5" x14ac:dyDescent="0.25">
      <c r="A4795" s="257" t="s">
        <v>1091</v>
      </c>
      <c r="B4795" s="257">
        <v>0</v>
      </c>
      <c r="C4795" s="254"/>
      <c r="D4795" s="255" t="s">
        <v>1196</v>
      </c>
      <c r="E4795" s="255">
        <v>-1.41183096E-2</v>
      </c>
    </row>
    <row r="4796" spans="1:5" x14ac:dyDescent="0.25">
      <c r="A4796" s="257" t="s">
        <v>1092</v>
      </c>
      <c r="B4796" s="257">
        <v>0</v>
      </c>
      <c r="C4796" s="254"/>
      <c r="D4796" s="255" t="s">
        <v>231</v>
      </c>
      <c r="E4796" s="255">
        <v>38.4904376</v>
      </c>
    </row>
    <row r="4797" spans="1:5" x14ac:dyDescent="0.25">
      <c r="A4797" s="257" t="s">
        <v>472</v>
      </c>
      <c r="B4797" s="257">
        <v>0</v>
      </c>
      <c r="C4797" s="254"/>
      <c r="D4797" s="255" t="s">
        <v>232</v>
      </c>
      <c r="E4797" s="255">
        <v>0</v>
      </c>
    </row>
    <row r="4798" spans="1:5" x14ac:dyDescent="0.25">
      <c r="A4798" s="257" t="s">
        <v>473</v>
      </c>
      <c r="B4798" s="257">
        <v>0</v>
      </c>
      <c r="C4798" s="254"/>
      <c r="D4798" s="255" t="s">
        <v>233</v>
      </c>
      <c r="E4798" s="255">
        <v>0</v>
      </c>
    </row>
    <row r="4799" spans="1:5" x14ac:dyDescent="0.25">
      <c r="A4799" s="257" t="s">
        <v>474</v>
      </c>
      <c r="B4799" s="257">
        <v>-7.5153870899999999</v>
      </c>
      <c r="C4799" s="254"/>
      <c r="D4799" s="255" t="s">
        <v>198</v>
      </c>
      <c r="E4799" s="255">
        <v>0</v>
      </c>
    </row>
    <row r="4800" spans="1:5" x14ac:dyDescent="0.25">
      <c r="A4800" s="257" t="s">
        <v>475</v>
      </c>
      <c r="B4800" s="257">
        <v>0</v>
      </c>
      <c r="C4800" s="254"/>
      <c r="D4800" s="255" t="s">
        <v>607</v>
      </c>
      <c r="E4800" s="255">
        <v>0</v>
      </c>
    </row>
    <row r="4801" spans="1:5" x14ac:dyDescent="0.25">
      <c r="A4801" s="257" t="s">
        <v>476</v>
      </c>
      <c r="B4801" s="257">
        <v>0</v>
      </c>
      <c r="C4801" s="254"/>
      <c r="D4801" s="255" t="s">
        <v>608</v>
      </c>
      <c r="E4801" s="255">
        <v>0</v>
      </c>
    </row>
    <row r="4802" spans="1:5" x14ac:dyDescent="0.25">
      <c r="A4802" s="257" t="s">
        <v>477</v>
      </c>
      <c r="B4802" s="257">
        <v>0</v>
      </c>
      <c r="C4802" s="254"/>
      <c r="D4802" s="255" t="s">
        <v>954</v>
      </c>
      <c r="E4802" s="255">
        <v>0</v>
      </c>
    </row>
    <row r="4803" spans="1:5" x14ac:dyDescent="0.25">
      <c r="A4803" s="257" t="s">
        <v>1100</v>
      </c>
      <c r="B4803" s="257">
        <v>20.059190099999999</v>
      </c>
      <c r="C4803" s="254"/>
      <c r="D4803" s="255" t="s">
        <v>176</v>
      </c>
      <c r="E4803" s="255">
        <v>0</v>
      </c>
    </row>
    <row r="4804" spans="1:5" x14ac:dyDescent="0.25">
      <c r="A4804" s="257" t="s">
        <v>1101</v>
      </c>
      <c r="B4804" s="257">
        <v>0</v>
      </c>
      <c r="C4804" s="254"/>
      <c r="D4804" s="255" t="s">
        <v>177</v>
      </c>
      <c r="E4804" s="255">
        <v>1.2791999999999999</v>
      </c>
    </row>
    <row r="4805" spans="1:5" x14ac:dyDescent="0.25">
      <c r="A4805" s="257" t="s">
        <v>1102</v>
      </c>
      <c r="B4805" s="257">
        <v>26.214173599999999</v>
      </c>
      <c r="C4805" s="254"/>
      <c r="D4805" s="255" t="s">
        <v>1205</v>
      </c>
      <c r="E4805" s="255">
        <v>0</v>
      </c>
    </row>
    <row r="4806" spans="1:5" x14ac:dyDescent="0.25">
      <c r="A4806" s="257" t="s">
        <v>1103</v>
      </c>
      <c r="B4806" s="257">
        <v>0</v>
      </c>
      <c r="C4806" s="254"/>
      <c r="D4806" s="255" t="s">
        <v>1206</v>
      </c>
      <c r="E4806" s="255">
        <v>0</v>
      </c>
    </row>
    <row r="4807" spans="1:5" x14ac:dyDescent="0.25">
      <c r="A4807" s="257" t="s">
        <v>1104</v>
      </c>
      <c r="B4807" s="257">
        <v>0</v>
      </c>
      <c r="C4807" s="254"/>
      <c r="D4807" s="255" t="s">
        <v>1207</v>
      </c>
      <c r="E4807" s="255">
        <v>4.4163806299999997E-2</v>
      </c>
    </row>
    <row r="4808" spans="1:5" x14ac:dyDescent="0.25">
      <c r="A4808" s="257" t="s">
        <v>1105</v>
      </c>
      <c r="B4808" s="257">
        <v>0</v>
      </c>
      <c r="C4808" s="254"/>
      <c r="D4808" s="255"/>
      <c r="E4808" s="255"/>
    </row>
    <row r="4809" spans="1:5" x14ac:dyDescent="0.25">
      <c r="A4809" s="257"/>
      <c r="B4809" s="257"/>
      <c r="C4809" s="254"/>
      <c r="D4809" s="255"/>
      <c r="E4809" s="255"/>
    </row>
    <row r="4810" spans="1:5" x14ac:dyDescent="0.25">
      <c r="A4810" s="257"/>
      <c r="B4810" s="257"/>
      <c r="C4810" s="254"/>
      <c r="D4810" s="255"/>
      <c r="E4810" s="255"/>
    </row>
    <row r="4811" spans="1:5" x14ac:dyDescent="0.25">
      <c r="A4811" s="257" t="s">
        <v>1673</v>
      </c>
      <c r="B4811" s="257"/>
      <c r="C4811" s="254"/>
      <c r="D4811" s="255" t="s">
        <v>2267</v>
      </c>
      <c r="E4811" s="255"/>
    </row>
    <row r="4812" spans="1:5" x14ac:dyDescent="0.25">
      <c r="A4812" s="257" t="s">
        <v>928</v>
      </c>
      <c r="B4812" s="257" t="s">
        <v>929</v>
      </c>
      <c r="C4812" s="254"/>
      <c r="D4812" s="255" t="s">
        <v>928</v>
      </c>
      <c r="E4812" s="255" t="s">
        <v>929</v>
      </c>
    </row>
    <row r="4813" spans="1:5" x14ac:dyDescent="0.25">
      <c r="A4813" s="257" t="s">
        <v>930</v>
      </c>
      <c r="B4813" s="257" t="s">
        <v>931</v>
      </c>
      <c r="C4813" s="254"/>
      <c r="D4813" s="255" t="s">
        <v>930</v>
      </c>
      <c r="E4813" s="255" t="s">
        <v>931</v>
      </c>
    </row>
    <row r="4814" spans="1:5" x14ac:dyDescent="0.25">
      <c r="A4814" s="257" t="s">
        <v>478</v>
      </c>
      <c r="B4814" s="257">
        <v>-10.4301844</v>
      </c>
      <c r="C4814" s="254"/>
      <c r="D4814" s="255" t="s">
        <v>1106</v>
      </c>
      <c r="E4814" s="255">
        <v>-3.02688815</v>
      </c>
    </row>
    <row r="4815" spans="1:5" x14ac:dyDescent="0.25">
      <c r="A4815" s="257" t="s">
        <v>932</v>
      </c>
      <c r="B4815" s="257">
        <v>0</v>
      </c>
      <c r="C4815" s="254"/>
      <c r="D4815" s="255" t="s">
        <v>200</v>
      </c>
      <c r="E4815" s="255">
        <v>-2.3028484599999999</v>
      </c>
    </row>
    <row r="4816" spans="1:5" x14ac:dyDescent="0.25">
      <c r="A4816" s="257" t="s">
        <v>184</v>
      </c>
      <c r="B4816" s="257">
        <v>-48.4258563</v>
      </c>
      <c r="C4816" s="254"/>
      <c r="D4816" s="255" t="s">
        <v>1137</v>
      </c>
      <c r="E4816" s="255">
        <v>-1.1192446899999999</v>
      </c>
    </row>
    <row r="4817" spans="1:5" x14ac:dyDescent="0.25">
      <c r="A4817" s="257" t="s">
        <v>933</v>
      </c>
      <c r="B4817" s="257">
        <v>0</v>
      </c>
      <c r="C4817" s="254"/>
      <c r="D4817" s="255" t="s">
        <v>609</v>
      </c>
      <c r="E4817" s="255">
        <v>-2.5999680000000001</v>
      </c>
    </row>
    <row r="4818" spans="1:5" x14ac:dyDescent="0.25">
      <c r="A4818" s="257" t="s">
        <v>934</v>
      </c>
      <c r="B4818" s="257">
        <v>0</v>
      </c>
      <c r="C4818" s="254"/>
      <c r="D4818" s="255" t="s">
        <v>1138</v>
      </c>
      <c r="E4818" s="255">
        <v>-0.54599328000000003</v>
      </c>
    </row>
    <row r="4819" spans="1:5" x14ac:dyDescent="0.25">
      <c r="A4819" s="257" t="s">
        <v>935</v>
      </c>
      <c r="B4819" s="257">
        <v>7.5153870899999999</v>
      </c>
      <c r="C4819" s="254"/>
      <c r="D4819" s="255" t="s">
        <v>1108</v>
      </c>
      <c r="E4819" s="255">
        <v>-38.970969599999997</v>
      </c>
    </row>
    <row r="4820" spans="1:5" x14ac:dyDescent="0.25">
      <c r="A4820" s="257" t="s">
        <v>936</v>
      </c>
      <c r="B4820" s="257">
        <v>0</v>
      </c>
      <c r="C4820" s="254"/>
      <c r="D4820" s="255" t="s">
        <v>201</v>
      </c>
      <c r="E4820" s="255">
        <v>-36.584991899999999</v>
      </c>
    </row>
    <row r="4821" spans="1:5" x14ac:dyDescent="0.25">
      <c r="A4821" s="257" t="s">
        <v>937</v>
      </c>
      <c r="B4821" s="257">
        <v>0</v>
      </c>
      <c r="C4821" s="254"/>
      <c r="D4821" s="255" t="s">
        <v>221</v>
      </c>
      <c r="E4821" s="255">
        <v>-15.866751900000001</v>
      </c>
    </row>
    <row r="4822" spans="1:5" x14ac:dyDescent="0.25">
      <c r="A4822" s="257" t="s">
        <v>938</v>
      </c>
      <c r="B4822" s="257">
        <v>0</v>
      </c>
      <c r="C4822" s="254"/>
      <c r="D4822" s="255" t="s">
        <v>610</v>
      </c>
      <c r="E4822" s="255">
        <v>-35.1708</v>
      </c>
    </row>
    <row r="4823" spans="1:5" x14ac:dyDescent="0.25">
      <c r="A4823" s="257" t="s">
        <v>2</v>
      </c>
      <c r="B4823" s="257">
        <v>35.490720000000003</v>
      </c>
      <c r="C4823" s="254"/>
      <c r="D4823" s="255" t="s">
        <v>1139</v>
      </c>
      <c r="E4823" s="255">
        <v>-7.3858680000000003</v>
      </c>
    </row>
    <row r="4824" spans="1:5" x14ac:dyDescent="0.25">
      <c r="A4824" s="257" t="s">
        <v>3</v>
      </c>
      <c r="B4824" s="257">
        <v>0</v>
      </c>
      <c r="C4824" s="254"/>
      <c r="D4824" s="255" t="s">
        <v>234</v>
      </c>
      <c r="E4824" s="255">
        <v>-38.4904376</v>
      </c>
    </row>
    <row r="4825" spans="1:5" x14ac:dyDescent="0.25">
      <c r="A4825" s="257" t="s">
        <v>4</v>
      </c>
      <c r="B4825" s="257">
        <v>15.8499336</v>
      </c>
      <c r="C4825" s="254"/>
      <c r="D4825" s="255" t="s">
        <v>235</v>
      </c>
      <c r="E4825" s="255">
        <v>0</v>
      </c>
    </row>
    <row r="4826" spans="1:5" x14ac:dyDescent="0.25">
      <c r="A4826" s="257" t="s">
        <v>5</v>
      </c>
      <c r="B4826" s="257">
        <v>0</v>
      </c>
      <c r="C4826" s="254"/>
      <c r="D4826" s="255" t="s">
        <v>236</v>
      </c>
      <c r="E4826" s="255">
        <v>0</v>
      </c>
    </row>
    <row r="4827" spans="1:5" x14ac:dyDescent="0.25">
      <c r="A4827" s="257" t="s">
        <v>6</v>
      </c>
      <c r="B4827" s="257">
        <v>0</v>
      </c>
      <c r="C4827" s="254"/>
      <c r="D4827" s="255" t="s">
        <v>1169</v>
      </c>
      <c r="E4827" s="255">
        <v>0</v>
      </c>
    </row>
    <row r="4828" spans="1:5" x14ac:dyDescent="0.25">
      <c r="A4828" s="257" t="s">
        <v>7</v>
      </c>
      <c r="B4828" s="257">
        <v>0</v>
      </c>
      <c r="C4828" s="254"/>
      <c r="D4828" s="255" t="s">
        <v>1109</v>
      </c>
      <c r="E4828" s="255">
        <v>-6.6783484</v>
      </c>
    </row>
    <row r="4829" spans="1:5" x14ac:dyDescent="0.25">
      <c r="A4829" s="257" t="s">
        <v>480</v>
      </c>
      <c r="B4829" s="257">
        <v>0</v>
      </c>
      <c r="C4829" s="254"/>
      <c r="D4829" s="255" t="s">
        <v>1170</v>
      </c>
      <c r="E4829" s="255">
        <v>0</v>
      </c>
    </row>
    <row r="4830" spans="1:5" x14ac:dyDescent="0.25">
      <c r="A4830" s="257" t="s">
        <v>481</v>
      </c>
      <c r="B4830" s="257">
        <v>0</v>
      </c>
      <c r="C4830" s="254"/>
      <c r="D4830" s="255" t="s">
        <v>1171</v>
      </c>
      <c r="E4830" s="255">
        <v>0</v>
      </c>
    </row>
    <row r="4831" spans="1:5" x14ac:dyDescent="0.25">
      <c r="A4831" s="257" t="s">
        <v>482</v>
      </c>
      <c r="B4831" s="257">
        <v>0</v>
      </c>
      <c r="C4831" s="254"/>
      <c r="D4831" s="255" t="s">
        <v>1188</v>
      </c>
      <c r="E4831" s="255">
        <v>0</v>
      </c>
    </row>
    <row r="4832" spans="1:5" x14ac:dyDescent="0.25">
      <c r="A4832" s="257" t="s">
        <v>483</v>
      </c>
      <c r="B4832" s="257">
        <v>0</v>
      </c>
      <c r="C4832" s="254"/>
      <c r="D4832" s="255" t="s">
        <v>1140</v>
      </c>
      <c r="E4832" s="255">
        <v>-1.4024531600000001</v>
      </c>
    </row>
    <row r="4833" spans="1:6" x14ac:dyDescent="0.25">
      <c r="A4833" s="257" t="s">
        <v>484</v>
      </c>
      <c r="B4833" s="257">
        <v>0</v>
      </c>
      <c r="C4833" s="254"/>
      <c r="D4833" s="255" t="s">
        <v>1189</v>
      </c>
      <c r="E4833" s="255">
        <v>0</v>
      </c>
    </row>
    <row r="4834" spans="1:6" x14ac:dyDescent="0.25">
      <c r="A4834" s="257" t="s">
        <v>485</v>
      </c>
      <c r="B4834" s="257">
        <v>0</v>
      </c>
      <c r="C4834" s="254"/>
      <c r="D4834" s="255" t="s">
        <v>1190</v>
      </c>
      <c r="E4834" s="255">
        <v>0</v>
      </c>
    </row>
    <row r="4835" spans="1:6" x14ac:dyDescent="0.25">
      <c r="A4835" s="257" t="s">
        <v>1674</v>
      </c>
      <c r="B4835" s="257"/>
      <c r="C4835" s="254"/>
      <c r="D4835" s="255" t="s">
        <v>1172</v>
      </c>
      <c r="E4835" s="255">
        <v>0</v>
      </c>
    </row>
    <row r="4836" spans="1:6" x14ac:dyDescent="0.25">
      <c r="A4836" s="257" t="s">
        <v>928</v>
      </c>
      <c r="B4836" s="257" t="s">
        <v>929</v>
      </c>
      <c r="C4836" s="254"/>
      <c r="D4836" s="255" t="s">
        <v>1110</v>
      </c>
      <c r="E4836" s="255">
        <v>-13.2748113</v>
      </c>
    </row>
    <row r="4837" spans="1:6" x14ac:dyDescent="0.25">
      <c r="A4837" s="257" t="s">
        <v>930</v>
      </c>
      <c r="B4837" s="257" t="s">
        <v>931</v>
      </c>
      <c r="C4837" s="254"/>
      <c r="D4837" s="255" t="s">
        <v>1173</v>
      </c>
      <c r="E4837" s="255">
        <v>0</v>
      </c>
    </row>
    <row r="4838" spans="1:6" x14ac:dyDescent="0.25">
      <c r="A4838" s="257" t="s">
        <v>1125</v>
      </c>
      <c r="B4838" s="257">
        <v>0</v>
      </c>
      <c r="C4838" s="254"/>
      <c r="D4838" s="255" t="s">
        <v>1174</v>
      </c>
      <c r="E4838" s="255">
        <v>0</v>
      </c>
    </row>
    <row r="4839" spans="1:6" x14ac:dyDescent="0.25">
      <c r="A4839" s="257" t="s">
        <v>1126</v>
      </c>
      <c r="B4839" s="257">
        <v>0</v>
      </c>
      <c r="C4839" s="254"/>
      <c r="D4839" s="255" t="s">
        <v>1191</v>
      </c>
      <c r="E4839" s="255">
        <v>0</v>
      </c>
    </row>
    <row r="4840" spans="1:6" x14ac:dyDescent="0.25">
      <c r="A4840" s="257" t="s">
        <v>1127</v>
      </c>
      <c r="B4840" s="257">
        <v>0</v>
      </c>
      <c r="C4840" s="254"/>
      <c r="D4840" s="255" t="s">
        <v>1141</v>
      </c>
      <c r="E4840" s="255">
        <v>-2.7877103700000001</v>
      </c>
    </row>
    <row r="4841" spans="1:6" x14ac:dyDescent="0.25">
      <c r="A4841" s="257" t="s">
        <v>1128</v>
      </c>
      <c r="B4841" s="257">
        <v>0</v>
      </c>
      <c r="C4841" s="254"/>
      <c r="D4841" s="255" t="s">
        <v>1192</v>
      </c>
      <c r="E4841" s="255">
        <v>0</v>
      </c>
    </row>
    <row r="4842" spans="1:6" x14ac:dyDescent="0.25">
      <c r="A4842" s="257" t="s">
        <v>1129</v>
      </c>
      <c r="B4842" s="257">
        <v>0</v>
      </c>
      <c r="C4842" s="254"/>
      <c r="D4842" s="255" t="s">
        <v>1193</v>
      </c>
      <c r="E4842" s="255">
        <v>0</v>
      </c>
    </row>
    <row r="4843" spans="1:6" x14ac:dyDescent="0.25">
      <c r="A4843" s="257" t="s">
        <v>1130</v>
      </c>
      <c r="B4843" s="257">
        <v>0</v>
      </c>
      <c r="C4843" s="254"/>
      <c r="D4843" s="255" t="s">
        <v>1182</v>
      </c>
      <c r="E4843" s="255">
        <v>-56.2053042</v>
      </c>
    </row>
    <row r="4844" spans="1:6" x14ac:dyDescent="0.25">
      <c r="A4844" s="257" t="s">
        <v>1131</v>
      </c>
      <c r="B4844" s="257">
        <v>0.80236760600000001</v>
      </c>
      <c r="C4844" s="254"/>
      <c r="D4844" s="255" t="s">
        <v>1194</v>
      </c>
      <c r="E4844" s="255">
        <v>-11.8031139</v>
      </c>
    </row>
    <row r="4845" spans="1:6" x14ac:dyDescent="0.25">
      <c r="A4845" s="257" t="s">
        <v>1132</v>
      </c>
      <c r="B4845" s="257">
        <v>0</v>
      </c>
      <c r="C4845" s="254"/>
      <c r="D4845" s="255" t="s">
        <v>1183</v>
      </c>
      <c r="E4845" s="255">
        <v>20.905750000000001</v>
      </c>
    </row>
    <row r="4846" spans="1:6" x14ac:dyDescent="0.25">
      <c r="A4846" s="257" t="s">
        <v>1133</v>
      </c>
      <c r="B4846" s="257">
        <v>0.74795146099999998</v>
      </c>
      <c r="C4846" s="254"/>
      <c r="D4846" s="14" t="s">
        <v>2268</v>
      </c>
      <c r="E4846" s="14"/>
      <c r="F4846" s="261" t="s">
        <v>375</v>
      </c>
    </row>
    <row r="4847" spans="1:6" x14ac:dyDescent="0.25">
      <c r="A4847" s="257" t="s">
        <v>1134</v>
      </c>
      <c r="B4847" s="257">
        <v>0</v>
      </c>
      <c r="C4847" s="254"/>
      <c r="D4847" s="255" t="s">
        <v>928</v>
      </c>
      <c r="E4847" s="255" t="s">
        <v>929</v>
      </c>
    </row>
    <row r="4848" spans="1:6" x14ac:dyDescent="0.25">
      <c r="A4848" s="257" t="s">
        <v>1135</v>
      </c>
      <c r="B4848" s="257">
        <v>0</v>
      </c>
      <c r="C4848" s="254"/>
      <c r="D4848" s="255" t="s">
        <v>930</v>
      </c>
      <c r="E4848" s="255" t="s">
        <v>931</v>
      </c>
    </row>
    <row r="4849" spans="1:5" x14ac:dyDescent="0.25">
      <c r="A4849" s="257" t="s">
        <v>1136</v>
      </c>
      <c r="B4849" s="257">
        <v>0</v>
      </c>
      <c r="C4849" s="254"/>
      <c r="D4849" s="255" t="s">
        <v>600</v>
      </c>
      <c r="E4849" s="255">
        <v>0</v>
      </c>
    </row>
    <row r="4850" spans="1:5" x14ac:dyDescent="0.25">
      <c r="A4850" s="257"/>
      <c r="B4850" s="257"/>
      <c r="C4850" s="254"/>
      <c r="D4850" s="255" t="s">
        <v>601</v>
      </c>
      <c r="E4850" s="255">
        <v>0</v>
      </c>
    </row>
    <row r="4851" spans="1:5" x14ac:dyDescent="0.25">
      <c r="A4851" s="257" t="s">
        <v>1675</v>
      </c>
      <c r="B4851" s="257"/>
      <c r="C4851" s="254"/>
      <c r="D4851" s="255" t="s">
        <v>192</v>
      </c>
      <c r="E4851" s="255">
        <v>0</v>
      </c>
    </row>
    <row r="4852" spans="1:5" x14ac:dyDescent="0.25">
      <c r="A4852" s="257" t="s">
        <v>928</v>
      </c>
      <c r="B4852" s="257" t="s">
        <v>929</v>
      </c>
      <c r="C4852" s="254"/>
      <c r="D4852" s="255" t="s">
        <v>193</v>
      </c>
      <c r="E4852" s="255">
        <v>0</v>
      </c>
    </row>
    <row r="4853" spans="1:5" x14ac:dyDescent="0.25">
      <c r="A4853" s="257" t="s">
        <v>930</v>
      </c>
      <c r="B4853" s="257" t="s">
        <v>931</v>
      </c>
      <c r="C4853" s="254"/>
      <c r="D4853" s="255" t="s">
        <v>602</v>
      </c>
      <c r="E4853" s="255">
        <v>0</v>
      </c>
    </row>
    <row r="4854" spans="1:5" x14ac:dyDescent="0.25">
      <c r="A4854" s="257" t="s">
        <v>30</v>
      </c>
      <c r="B4854" s="257">
        <v>18.0948469</v>
      </c>
      <c r="C4854" s="254"/>
      <c r="D4854" s="255" t="s">
        <v>603</v>
      </c>
      <c r="E4854" s="255">
        <v>0</v>
      </c>
    </row>
    <row r="4855" spans="1:5" x14ac:dyDescent="0.25">
      <c r="A4855" s="257" t="s">
        <v>31</v>
      </c>
      <c r="B4855" s="257">
        <v>0</v>
      </c>
      <c r="C4855" s="254"/>
      <c r="D4855" s="255" t="s">
        <v>604</v>
      </c>
      <c r="E4855" s="255">
        <v>0</v>
      </c>
    </row>
    <row r="4856" spans="1:5" x14ac:dyDescent="0.25">
      <c r="A4856" s="257" t="s">
        <v>32</v>
      </c>
      <c r="B4856" s="257">
        <v>4.2264936300000002</v>
      </c>
      <c r="C4856" s="254"/>
      <c r="D4856" s="255" t="s">
        <v>605</v>
      </c>
      <c r="E4856" s="255">
        <v>0</v>
      </c>
    </row>
    <row r="4857" spans="1:5" x14ac:dyDescent="0.25">
      <c r="A4857" s="257" t="s">
        <v>33</v>
      </c>
      <c r="B4857" s="257">
        <v>0</v>
      </c>
      <c r="C4857" s="254"/>
      <c r="D4857" s="255" t="s">
        <v>194</v>
      </c>
      <c r="E4857" s="255">
        <v>0</v>
      </c>
    </row>
    <row r="4858" spans="1:5" x14ac:dyDescent="0.25">
      <c r="A4858" s="257" t="s">
        <v>34</v>
      </c>
      <c r="B4858" s="257">
        <v>0</v>
      </c>
      <c r="C4858" s="254"/>
      <c r="D4858" s="255" t="s">
        <v>606</v>
      </c>
      <c r="E4858" s="255">
        <v>0</v>
      </c>
    </row>
    <row r="4859" spans="1:5" x14ac:dyDescent="0.25">
      <c r="A4859" s="257" t="s">
        <v>35</v>
      </c>
      <c r="B4859" s="257">
        <v>0</v>
      </c>
      <c r="C4859" s="254"/>
      <c r="D4859" s="255" t="s">
        <v>1098</v>
      </c>
      <c r="E4859" s="255">
        <v>0</v>
      </c>
    </row>
    <row r="4860" spans="1:5" x14ac:dyDescent="0.25">
      <c r="A4860" s="257" t="s">
        <v>26</v>
      </c>
      <c r="B4860" s="257">
        <v>44.531402100000001</v>
      </c>
      <c r="C4860" s="254"/>
      <c r="D4860" s="255" t="s">
        <v>195</v>
      </c>
      <c r="E4860" s="255">
        <v>0</v>
      </c>
    </row>
    <row r="4861" spans="1:5" x14ac:dyDescent="0.25">
      <c r="A4861" s="257" t="s">
        <v>27</v>
      </c>
      <c r="B4861" s="257">
        <v>0</v>
      </c>
      <c r="C4861" s="254"/>
      <c r="D4861" s="255" t="s">
        <v>196</v>
      </c>
      <c r="E4861" s="255">
        <v>0</v>
      </c>
    </row>
    <row r="4862" spans="1:5" x14ac:dyDescent="0.25">
      <c r="A4862" s="257" t="s">
        <v>36</v>
      </c>
      <c r="B4862" s="257">
        <v>7.9970828599999999</v>
      </c>
      <c r="C4862" s="254"/>
      <c r="D4862" s="255" t="s">
        <v>197</v>
      </c>
      <c r="E4862" s="255">
        <v>0</v>
      </c>
    </row>
    <row r="4863" spans="1:5" x14ac:dyDescent="0.25">
      <c r="A4863" s="257" t="s">
        <v>37</v>
      </c>
      <c r="B4863" s="257">
        <v>0</v>
      </c>
      <c r="C4863" s="254"/>
      <c r="D4863" s="255" t="s">
        <v>198</v>
      </c>
      <c r="E4863" s="255">
        <v>0</v>
      </c>
    </row>
    <row r="4864" spans="1:5" x14ac:dyDescent="0.25">
      <c r="A4864" s="257" t="s">
        <v>38</v>
      </c>
      <c r="B4864" s="257">
        <v>0</v>
      </c>
      <c r="C4864" s="254"/>
      <c r="D4864" s="255" t="s">
        <v>607</v>
      </c>
      <c r="E4864" s="255">
        <v>0</v>
      </c>
    </row>
    <row r="4865" spans="1:5" x14ac:dyDescent="0.25">
      <c r="A4865" s="257" t="s">
        <v>39</v>
      </c>
      <c r="B4865" s="257">
        <v>0</v>
      </c>
      <c r="C4865" s="254"/>
      <c r="D4865" s="255" t="s">
        <v>608</v>
      </c>
      <c r="E4865" s="255">
        <v>0</v>
      </c>
    </row>
    <row r="4866" spans="1:5" x14ac:dyDescent="0.25">
      <c r="A4866" s="257" t="s">
        <v>991</v>
      </c>
      <c r="B4866" s="257">
        <v>2.5311601800000001</v>
      </c>
      <c r="C4866" s="254"/>
      <c r="D4866" s="255"/>
      <c r="E4866" s="255"/>
    </row>
    <row r="4867" spans="1:5" x14ac:dyDescent="0.25">
      <c r="A4867" s="257" t="s">
        <v>40</v>
      </c>
      <c r="B4867" s="257">
        <v>0</v>
      </c>
      <c r="C4867" s="254"/>
      <c r="D4867" s="255"/>
      <c r="E4867" s="255"/>
    </row>
    <row r="4868" spans="1:5" x14ac:dyDescent="0.25">
      <c r="A4868" s="257"/>
      <c r="B4868" s="257"/>
      <c r="C4868" s="254"/>
      <c r="D4868" s="255"/>
      <c r="E4868" s="255"/>
    </row>
    <row r="4869" spans="1:5" x14ac:dyDescent="0.25">
      <c r="A4869" s="257"/>
      <c r="B4869" s="257"/>
      <c r="C4869" s="254"/>
      <c r="D4869" s="255"/>
      <c r="E4869" s="255"/>
    </row>
    <row r="4870" spans="1:5" x14ac:dyDescent="0.25">
      <c r="A4870" s="257"/>
      <c r="B4870" s="257"/>
      <c r="C4870" s="254"/>
      <c r="D4870" s="255" t="s">
        <v>2269</v>
      </c>
      <c r="E4870" s="255"/>
    </row>
    <row r="4871" spans="1:5" x14ac:dyDescent="0.25">
      <c r="A4871" s="257"/>
      <c r="B4871" s="257"/>
      <c r="C4871" s="254"/>
      <c r="D4871" s="255" t="s">
        <v>928</v>
      </c>
      <c r="E4871" s="255" t="s">
        <v>929</v>
      </c>
    </row>
    <row r="4872" spans="1:5" x14ac:dyDescent="0.25">
      <c r="A4872" s="257"/>
      <c r="B4872" s="257"/>
      <c r="C4872" s="254"/>
      <c r="D4872" s="255" t="s">
        <v>930</v>
      </c>
      <c r="E4872" s="255" t="s">
        <v>931</v>
      </c>
    </row>
    <row r="4873" spans="1:5" x14ac:dyDescent="0.25">
      <c r="A4873" s="257"/>
      <c r="B4873" s="257"/>
      <c r="C4873" s="254"/>
      <c r="D4873" s="255" t="s">
        <v>1106</v>
      </c>
      <c r="E4873" s="255">
        <v>0</v>
      </c>
    </row>
    <row r="4874" spans="1:5" x14ac:dyDescent="0.25">
      <c r="A4874" s="257"/>
      <c r="B4874" s="257"/>
      <c r="C4874" s="254"/>
      <c r="D4874" s="255" t="s">
        <v>200</v>
      </c>
      <c r="E4874" s="255">
        <v>0</v>
      </c>
    </row>
    <row r="4875" spans="1:5" x14ac:dyDescent="0.25">
      <c r="A4875" s="257" t="s">
        <v>1676</v>
      </c>
      <c r="B4875" s="257"/>
      <c r="C4875" s="254"/>
      <c r="D4875" s="255" t="s">
        <v>609</v>
      </c>
      <c r="E4875" s="255">
        <v>0</v>
      </c>
    </row>
    <row r="4876" spans="1:5" x14ac:dyDescent="0.25">
      <c r="A4876" s="257" t="s">
        <v>928</v>
      </c>
      <c r="B4876" s="257" t="s">
        <v>929</v>
      </c>
      <c r="C4876" s="254"/>
      <c r="D4876" s="255" t="s">
        <v>1108</v>
      </c>
      <c r="E4876" s="255">
        <v>0</v>
      </c>
    </row>
    <row r="4877" spans="1:5" x14ac:dyDescent="0.25">
      <c r="A4877" s="257" t="s">
        <v>930</v>
      </c>
      <c r="B4877" s="257" t="s">
        <v>931</v>
      </c>
      <c r="C4877" s="254"/>
      <c r="D4877" s="255" t="s">
        <v>201</v>
      </c>
      <c r="E4877" s="255">
        <v>0</v>
      </c>
    </row>
    <row r="4878" spans="1:5" x14ac:dyDescent="0.25">
      <c r="A4878" s="257" t="s">
        <v>478</v>
      </c>
      <c r="B4878" s="257">
        <v>-13.990016000000001</v>
      </c>
      <c r="C4878" s="254"/>
      <c r="D4878" s="255" t="s">
        <v>610</v>
      </c>
      <c r="E4878" s="255">
        <v>0</v>
      </c>
    </row>
    <row r="4879" spans="1:5" x14ac:dyDescent="0.25">
      <c r="A4879" s="257" t="s">
        <v>479</v>
      </c>
      <c r="B4879" s="257">
        <v>0</v>
      </c>
      <c r="C4879" s="254"/>
      <c r="D4879" s="255" t="s">
        <v>202</v>
      </c>
      <c r="E4879" s="255">
        <v>0</v>
      </c>
    </row>
    <row r="4880" spans="1:5" x14ac:dyDescent="0.25">
      <c r="A4880" s="257" t="s">
        <v>184</v>
      </c>
      <c r="B4880" s="257">
        <v>-29.6259163</v>
      </c>
      <c r="C4880" s="254"/>
      <c r="D4880" s="255" t="s">
        <v>203</v>
      </c>
      <c r="E4880" s="255">
        <v>0</v>
      </c>
    </row>
    <row r="4881" spans="1:5" x14ac:dyDescent="0.25">
      <c r="A4881" s="257" t="s">
        <v>1142</v>
      </c>
      <c r="B4881" s="257">
        <v>15.541586300000001</v>
      </c>
      <c r="C4881" s="254"/>
      <c r="D4881" s="255" t="s">
        <v>204</v>
      </c>
      <c r="E4881" s="255">
        <v>0</v>
      </c>
    </row>
    <row r="4882" spans="1:5" x14ac:dyDescent="0.25">
      <c r="A4882" s="257" t="s">
        <v>1143</v>
      </c>
      <c r="B4882" s="257">
        <v>0</v>
      </c>
      <c r="C4882" s="254"/>
      <c r="D4882" s="255" t="s">
        <v>1109</v>
      </c>
      <c r="E4882" s="255">
        <v>0</v>
      </c>
    </row>
    <row r="4883" spans="1:5" x14ac:dyDescent="0.25">
      <c r="A4883" s="257" t="s">
        <v>1144</v>
      </c>
      <c r="B4883" s="257">
        <v>4.56531982</v>
      </c>
      <c r="C4883" s="254"/>
      <c r="D4883" s="255" t="s">
        <v>1110</v>
      </c>
      <c r="E4883" s="255">
        <v>0</v>
      </c>
    </row>
    <row r="4884" spans="1:5" x14ac:dyDescent="0.25">
      <c r="A4884" s="257" t="s">
        <v>1145</v>
      </c>
      <c r="B4884" s="257">
        <v>0</v>
      </c>
      <c r="C4884" s="254"/>
      <c r="D4884" s="255"/>
      <c r="E4884" s="255"/>
    </row>
    <row r="4885" spans="1:5" x14ac:dyDescent="0.25">
      <c r="A4885" s="257" t="s">
        <v>1146</v>
      </c>
      <c r="B4885" s="257">
        <v>0</v>
      </c>
      <c r="C4885" s="254"/>
      <c r="D4885" s="255"/>
      <c r="E4885" s="255"/>
    </row>
    <row r="4886" spans="1:5" x14ac:dyDescent="0.25">
      <c r="A4886" s="257" t="s">
        <v>1147</v>
      </c>
      <c r="B4886" s="257">
        <v>0</v>
      </c>
      <c r="C4886" s="254"/>
      <c r="D4886" s="255"/>
      <c r="E4886" s="255"/>
    </row>
    <row r="4887" spans="1:5" x14ac:dyDescent="0.25">
      <c r="A4887" s="257" t="s">
        <v>2</v>
      </c>
      <c r="B4887" s="257">
        <v>16.806215999999999</v>
      </c>
      <c r="C4887" s="254"/>
      <c r="D4887" s="255"/>
      <c r="E4887" s="255"/>
    </row>
    <row r="4888" spans="1:5" x14ac:dyDescent="0.25">
      <c r="A4888" s="257" t="s">
        <v>3</v>
      </c>
      <c r="B4888" s="257">
        <v>0</v>
      </c>
      <c r="C4888" s="254"/>
      <c r="D4888" s="255"/>
      <c r="E4888" s="255"/>
    </row>
    <row r="4889" spans="1:5" x14ac:dyDescent="0.25">
      <c r="A4889" s="257" t="s">
        <v>4</v>
      </c>
      <c r="B4889" s="257">
        <v>6.7028102399999998</v>
      </c>
      <c r="C4889" s="254"/>
      <c r="D4889" s="255"/>
      <c r="E4889" s="255"/>
    </row>
    <row r="4890" spans="1:5" x14ac:dyDescent="0.25">
      <c r="A4890" s="257" t="s">
        <v>5</v>
      </c>
      <c r="B4890" s="257">
        <v>0</v>
      </c>
      <c r="C4890" s="254"/>
      <c r="D4890" s="255" t="s">
        <v>2270</v>
      </c>
      <c r="E4890" s="255"/>
    </row>
    <row r="4891" spans="1:5" x14ac:dyDescent="0.25">
      <c r="A4891" s="257" t="s">
        <v>6</v>
      </c>
      <c r="B4891" s="257">
        <v>0</v>
      </c>
      <c r="C4891" s="254"/>
      <c r="D4891" s="255" t="s">
        <v>928</v>
      </c>
      <c r="E4891" s="255" t="s">
        <v>929</v>
      </c>
    </row>
    <row r="4892" spans="1:5" x14ac:dyDescent="0.25">
      <c r="A4892" s="257" t="s">
        <v>7</v>
      </c>
      <c r="B4892" s="257">
        <v>0</v>
      </c>
      <c r="C4892" s="254"/>
      <c r="D4892" s="255" t="s">
        <v>930</v>
      </c>
      <c r="E4892" s="255" t="s">
        <v>931</v>
      </c>
    </row>
    <row r="4893" spans="1:5" x14ac:dyDescent="0.25">
      <c r="A4893" s="257" t="s">
        <v>1148</v>
      </c>
      <c r="B4893" s="257">
        <v>0</v>
      </c>
      <c r="C4893" s="254"/>
      <c r="D4893" s="255" t="s">
        <v>600</v>
      </c>
      <c r="E4893" s="255">
        <v>0</v>
      </c>
    </row>
    <row r="4894" spans="1:5" x14ac:dyDescent="0.25">
      <c r="A4894" s="257" t="s">
        <v>1149</v>
      </c>
      <c r="B4894" s="257">
        <v>0</v>
      </c>
      <c r="C4894" s="254"/>
      <c r="D4894" s="255" t="s">
        <v>601</v>
      </c>
      <c r="E4894" s="255">
        <v>0</v>
      </c>
    </row>
    <row r="4895" spans="1:5" x14ac:dyDescent="0.25">
      <c r="A4895" s="257" t="s">
        <v>1150</v>
      </c>
      <c r="B4895" s="257">
        <v>0</v>
      </c>
      <c r="C4895" s="254"/>
      <c r="D4895" s="255" t="s">
        <v>192</v>
      </c>
      <c r="E4895" s="255">
        <v>0</v>
      </c>
    </row>
    <row r="4896" spans="1:5" x14ac:dyDescent="0.25">
      <c r="A4896" s="257" t="s">
        <v>1151</v>
      </c>
      <c r="B4896" s="257">
        <v>0</v>
      </c>
      <c r="C4896" s="254"/>
      <c r="D4896" s="255" t="s">
        <v>193</v>
      </c>
      <c r="E4896" s="255">
        <v>0</v>
      </c>
    </row>
    <row r="4897" spans="1:5" x14ac:dyDescent="0.25">
      <c r="A4897" s="257" t="s">
        <v>1152</v>
      </c>
      <c r="B4897" s="257">
        <v>0</v>
      </c>
      <c r="C4897" s="254"/>
      <c r="D4897" s="255" t="s">
        <v>602</v>
      </c>
      <c r="E4897" s="255">
        <v>0</v>
      </c>
    </row>
    <row r="4898" spans="1:5" x14ac:dyDescent="0.25">
      <c r="A4898" s="257" t="s">
        <v>1153</v>
      </c>
      <c r="B4898" s="257">
        <v>0</v>
      </c>
      <c r="C4898" s="254"/>
      <c r="D4898" s="255" t="s">
        <v>603</v>
      </c>
      <c r="E4898" s="255">
        <v>0</v>
      </c>
    </row>
    <row r="4899" spans="1:5" x14ac:dyDescent="0.25">
      <c r="A4899" s="257" t="s">
        <v>1677</v>
      </c>
      <c r="B4899" s="257"/>
      <c r="C4899" s="254"/>
      <c r="D4899" s="255" t="s">
        <v>604</v>
      </c>
      <c r="E4899" s="255">
        <v>0</v>
      </c>
    </row>
    <row r="4900" spans="1:5" x14ac:dyDescent="0.25">
      <c r="A4900" s="257" t="s">
        <v>928</v>
      </c>
      <c r="B4900" s="257" t="s">
        <v>929</v>
      </c>
      <c r="C4900" s="254"/>
      <c r="D4900" s="255" t="s">
        <v>605</v>
      </c>
      <c r="E4900" s="255">
        <v>0</v>
      </c>
    </row>
    <row r="4901" spans="1:5" x14ac:dyDescent="0.25">
      <c r="A4901" s="257" t="s">
        <v>930</v>
      </c>
      <c r="B4901" s="257" t="s">
        <v>931</v>
      </c>
      <c r="C4901" s="254"/>
      <c r="D4901" s="255" t="s">
        <v>194</v>
      </c>
      <c r="E4901" s="255">
        <v>0</v>
      </c>
    </row>
    <row r="4902" spans="1:5" x14ac:dyDescent="0.25">
      <c r="A4902" s="257" t="s">
        <v>470</v>
      </c>
      <c r="B4902" s="257">
        <v>0</v>
      </c>
      <c r="C4902" s="254"/>
      <c r="D4902" s="255" t="s">
        <v>606</v>
      </c>
      <c r="E4902" s="255">
        <v>0</v>
      </c>
    </row>
    <row r="4903" spans="1:5" x14ac:dyDescent="0.25">
      <c r="A4903" s="257" t="s">
        <v>471</v>
      </c>
      <c r="B4903" s="257">
        <v>0</v>
      </c>
      <c r="C4903" s="254"/>
      <c r="D4903" s="255" t="s">
        <v>1098</v>
      </c>
      <c r="E4903" s="255">
        <v>0</v>
      </c>
    </row>
    <row r="4904" spans="1:5" x14ac:dyDescent="0.25">
      <c r="A4904" s="257" t="s">
        <v>486</v>
      </c>
      <c r="B4904" s="257">
        <v>0</v>
      </c>
      <c r="C4904" s="254"/>
      <c r="D4904" s="255" t="s">
        <v>205</v>
      </c>
      <c r="E4904" s="255">
        <v>0</v>
      </c>
    </row>
    <row r="4905" spans="1:5" x14ac:dyDescent="0.25">
      <c r="A4905" s="257" t="s">
        <v>487</v>
      </c>
      <c r="B4905" s="257">
        <v>0</v>
      </c>
      <c r="C4905" s="254"/>
      <c r="D4905" s="255" t="s">
        <v>206</v>
      </c>
      <c r="E4905" s="255">
        <v>0</v>
      </c>
    </row>
    <row r="4906" spans="1:5" x14ac:dyDescent="0.25">
      <c r="A4906" s="257" t="s">
        <v>488</v>
      </c>
      <c r="B4906" s="257">
        <v>0</v>
      </c>
      <c r="C4906" s="254"/>
      <c r="D4906" s="255" t="s">
        <v>207</v>
      </c>
      <c r="E4906" s="255">
        <v>0</v>
      </c>
    </row>
    <row r="4907" spans="1:5" x14ac:dyDescent="0.25">
      <c r="A4907" s="257" t="s">
        <v>489</v>
      </c>
      <c r="B4907" s="257">
        <v>0</v>
      </c>
      <c r="C4907" s="254"/>
      <c r="D4907" s="255" t="s">
        <v>198</v>
      </c>
      <c r="E4907" s="255">
        <v>0</v>
      </c>
    </row>
    <row r="4908" spans="1:5" x14ac:dyDescent="0.25">
      <c r="A4908" s="257" t="s">
        <v>1678</v>
      </c>
      <c r="B4908" s="257"/>
      <c r="C4908" s="254"/>
      <c r="D4908" s="255" t="s">
        <v>607</v>
      </c>
      <c r="E4908" s="255">
        <v>0</v>
      </c>
    </row>
    <row r="4909" spans="1:5" x14ac:dyDescent="0.25">
      <c r="A4909" s="257"/>
      <c r="B4909" s="257"/>
      <c r="C4909" s="254"/>
      <c r="D4909" s="255" t="s">
        <v>608</v>
      </c>
      <c r="E4909" s="255">
        <v>0</v>
      </c>
    </row>
    <row r="4910" spans="1:5" x14ac:dyDescent="0.25">
      <c r="A4910" s="257"/>
      <c r="B4910" s="257"/>
      <c r="C4910" s="254"/>
      <c r="D4910" s="255"/>
      <c r="E4910" s="255"/>
    </row>
    <row r="4911" spans="1:5" x14ac:dyDescent="0.25">
      <c r="A4911" s="257"/>
      <c r="B4911" s="257"/>
      <c r="C4911" s="254"/>
      <c r="D4911" s="255"/>
      <c r="E4911" s="255"/>
    </row>
    <row r="4912" spans="1:5" x14ac:dyDescent="0.25">
      <c r="A4912" s="257"/>
      <c r="B4912" s="257"/>
      <c r="C4912" s="254"/>
      <c r="D4912" s="255"/>
      <c r="E4912" s="255"/>
    </row>
    <row r="4913" spans="1:5" x14ac:dyDescent="0.25">
      <c r="A4913" s="257"/>
      <c r="B4913" s="257"/>
      <c r="C4913" s="254"/>
      <c r="D4913" s="255"/>
      <c r="E4913" s="255"/>
    </row>
    <row r="4914" spans="1:5" x14ac:dyDescent="0.25">
      <c r="A4914" s="257"/>
      <c r="B4914" s="257"/>
      <c r="C4914" s="254"/>
      <c r="D4914" s="255" t="s">
        <v>2271</v>
      </c>
      <c r="E4914" s="255"/>
    </row>
    <row r="4915" spans="1:5" x14ac:dyDescent="0.25">
      <c r="A4915" s="257"/>
      <c r="B4915" s="257"/>
      <c r="C4915" s="254"/>
      <c r="D4915" s="255" t="s">
        <v>928</v>
      </c>
      <c r="E4915" s="255" t="s">
        <v>929</v>
      </c>
    </row>
    <row r="4916" spans="1:5" x14ac:dyDescent="0.25">
      <c r="A4916" s="257"/>
      <c r="B4916" s="257"/>
      <c r="C4916" s="254"/>
      <c r="D4916" s="255" t="s">
        <v>930</v>
      </c>
      <c r="E4916" s="255" t="s">
        <v>931</v>
      </c>
    </row>
    <row r="4917" spans="1:5" x14ac:dyDescent="0.25">
      <c r="A4917" s="257"/>
      <c r="B4917" s="257"/>
      <c r="C4917" s="254"/>
      <c r="D4917" s="255" t="s">
        <v>1106</v>
      </c>
      <c r="E4917" s="255">
        <v>0</v>
      </c>
    </row>
    <row r="4918" spans="1:5" x14ac:dyDescent="0.25">
      <c r="A4918" s="257"/>
      <c r="B4918" s="257"/>
      <c r="C4918" s="254"/>
      <c r="D4918" s="255" t="s">
        <v>200</v>
      </c>
      <c r="E4918" s="255">
        <v>0</v>
      </c>
    </row>
    <row r="4919" spans="1:5" x14ac:dyDescent="0.25">
      <c r="A4919" s="257" t="s">
        <v>1679</v>
      </c>
      <c r="B4919" s="257"/>
      <c r="C4919" s="254"/>
      <c r="D4919" s="255" t="s">
        <v>609</v>
      </c>
      <c r="E4919" s="255">
        <v>0</v>
      </c>
    </row>
    <row r="4920" spans="1:5" x14ac:dyDescent="0.25">
      <c r="A4920" s="257" t="s">
        <v>928</v>
      </c>
      <c r="B4920" s="257" t="s">
        <v>929</v>
      </c>
      <c r="C4920" s="254"/>
      <c r="D4920" s="255" t="s">
        <v>1108</v>
      </c>
      <c r="E4920" s="255">
        <v>0</v>
      </c>
    </row>
    <row r="4921" spans="1:5" x14ac:dyDescent="0.25">
      <c r="A4921" s="257" t="s">
        <v>930</v>
      </c>
      <c r="B4921" s="257" t="s">
        <v>931</v>
      </c>
      <c r="C4921" s="254"/>
      <c r="D4921" s="255" t="s">
        <v>201</v>
      </c>
      <c r="E4921" s="255">
        <v>0</v>
      </c>
    </row>
    <row r="4922" spans="1:5" x14ac:dyDescent="0.25">
      <c r="A4922" s="257" t="s">
        <v>1154</v>
      </c>
      <c r="B4922" s="257">
        <v>0</v>
      </c>
      <c r="C4922" s="254"/>
      <c r="D4922" s="255" t="s">
        <v>610</v>
      </c>
      <c r="E4922" s="255">
        <v>0</v>
      </c>
    </row>
    <row r="4923" spans="1:5" x14ac:dyDescent="0.25">
      <c r="A4923" s="257" t="s">
        <v>1155</v>
      </c>
      <c r="B4923" s="257">
        <v>0</v>
      </c>
      <c r="C4923" s="254"/>
      <c r="D4923" s="255" t="s">
        <v>208</v>
      </c>
      <c r="E4923" s="255">
        <v>0</v>
      </c>
    </row>
    <row r="4924" spans="1:5" x14ac:dyDescent="0.25">
      <c r="A4924" s="257" t="s">
        <v>1156</v>
      </c>
      <c r="B4924" s="257">
        <v>0</v>
      </c>
      <c r="C4924" s="254"/>
      <c r="D4924" s="255" t="s">
        <v>209</v>
      </c>
      <c r="E4924" s="255">
        <v>0</v>
      </c>
    </row>
    <row r="4925" spans="1:5" x14ac:dyDescent="0.25">
      <c r="A4925" s="257" t="s">
        <v>1157</v>
      </c>
      <c r="B4925" s="257">
        <v>0</v>
      </c>
      <c r="C4925" s="254"/>
      <c r="D4925" s="255" t="s">
        <v>210</v>
      </c>
      <c r="E4925" s="255">
        <v>0</v>
      </c>
    </row>
    <row r="4926" spans="1:5" x14ac:dyDescent="0.25">
      <c r="A4926" s="257" t="s">
        <v>1158</v>
      </c>
      <c r="B4926" s="257">
        <v>0</v>
      </c>
      <c r="C4926" s="254"/>
      <c r="D4926" s="255" t="s">
        <v>1109</v>
      </c>
      <c r="E4926" s="255">
        <v>0</v>
      </c>
    </row>
    <row r="4927" spans="1:5" x14ac:dyDescent="0.25">
      <c r="A4927" s="257" t="s">
        <v>1159</v>
      </c>
      <c r="B4927" s="257">
        <v>0</v>
      </c>
      <c r="C4927" s="254"/>
      <c r="D4927" s="255" t="s">
        <v>1110</v>
      </c>
      <c r="E4927" s="255">
        <v>0</v>
      </c>
    </row>
    <row r="4928" spans="1:5" x14ac:dyDescent="0.25">
      <c r="A4928" s="257" t="s">
        <v>1160</v>
      </c>
      <c r="B4928" s="257">
        <v>0</v>
      </c>
      <c r="C4928" s="254"/>
      <c r="D4928" s="255"/>
      <c r="E4928" s="255"/>
    </row>
    <row r="4929" spans="1:5" x14ac:dyDescent="0.25">
      <c r="A4929" s="257" t="s">
        <v>1161</v>
      </c>
      <c r="B4929" s="257">
        <v>0</v>
      </c>
      <c r="C4929" s="254"/>
      <c r="D4929" s="255"/>
      <c r="E4929" s="255"/>
    </row>
    <row r="4930" spans="1:5" x14ac:dyDescent="0.25">
      <c r="A4930" s="257" t="s">
        <v>490</v>
      </c>
      <c r="B4930" s="257">
        <v>0</v>
      </c>
      <c r="C4930" s="254"/>
      <c r="D4930" s="255"/>
      <c r="E4930" s="255"/>
    </row>
    <row r="4931" spans="1:5" x14ac:dyDescent="0.25">
      <c r="A4931" s="257" t="s">
        <v>491</v>
      </c>
      <c r="B4931" s="257">
        <v>0</v>
      </c>
      <c r="C4931" s="254"/>
      <c r="D4931" s="255"/>
      <c r="E4931" s="255"/>
    </row>
    <row r="4932" spans="1:5" x14ac:dyDescent="0.25">
      <c r="A4932" s="257" t="s">
        <v>492</v>
      </c>
      <c r="B4932" s="257">
        <v>0</v>
      </c>
      <c r="C4932" s="254"/>
      <c r="D4932" s="255"/>
      <c r="E4932" s="255"/>
    </row>
    <row r="4933" spans="1:5" x14ac:dyDescent="0.25">
      <c r="A4933" s="257" t="s">
        <v>493</v>
      </c>
      <c r="B4933" s="257">
        <v>0</v>
      </c>
      <c r="C4933" s="254"/>
      <c r="D4933" s="255"/>
      <c r="E4933" s="255"/>
    </row>
    <row r="4934" spans="1:5" x14ac:dyDescent="0.25">
      <c r="A4934" s="257" t="s">
        <v>494</v>
      </c>
      <c r="B4934" s="257">
        <v>0</v>
      </c>
      <c r="C4934" s="254"/>
      <c r="D4934" s="255" t="s">
        <v>2272</v>
      </c>
      <c r="E4934" s="255"/>
    </row>
    <row r="4935" spans="1:5" x14ac:dyDescent="0.25">
      <c r="A4935" s="257" t="s">
        <v>495</v>
      </c>
      <c r="B4935" s="257">
        <v>0</v>
      </c>
      <c r="C4935" s="254"/>
      <c r="D4935" s="255" t="s">
        <v>928</v>
      </c>
      <c r="E4935" s="255" t="s">
        <v>929</v>
      </c>
    </row>
    <row r="4936" spans="1:5" x14ac:dyDescent="0.25">
      <c r="A4936" s="257" t="s">
        <v>496</v>
      </c>
      <c r="B4936" s="257">
        <v>0</v>
      </c>
      <c r="C4936" s="254"/>
      <c r="D4936" s="255" t="s">
        <v>930</v>
      </c>
      <c r="E4936" s="255" t="s">
        <v>931</v>
      </c>
    </row>
    <row r="4937" spans="1:5" x14ac:dyDescent="0.25">
      <c r="A4937" s="257" t="s">
        <v>497</v>
      </c>
      <c r="B4937" s="257">
        <v>0</v>
      </c>
      <c r="C4937" s="254"/>
      <c r="D4937" s="255" t="s">
        <v>600</v>
      </c>
      <c r="E4937" s="255">
        <v>0</v>
      </c>
    </row>
    <row r="4938" spans="1:5" x14ac:dyDescent="0.25">
      <c r="A4938" s="257" t="s">
        <v>498</v>
      </c>
      <c r="B4938" s="257">
        <v>0</v>
      </c>
      <c r="C4938" s="254"/>
      <c r="D4938" s="255" t="s">
        <v>601</v>
      </c>
      <c r="E4938" s="255">
        <v>0</v>
      </c>
    </row>
    <row r="4939" spans="1:5" x14ac:dyDescent="0.25">
      <c r="A4939" s="257" t="s">
        <v>499</v>
      </c>
      <c r="B4939" s="257">
        <v>0</v>
      </c>
      <c r="C4939" s="254"/>
      <c r="D4939" s="255" t="s">
        <v>192</v>
      </c>
      <c r="E4939" s="255">
        <v>0</v>
      </c>
    </row>
    <row r="4940" spans="1:5" x14ac:dyDescent="0.25">
      <c r="A4940" s="257" t="s">
        <v>500</v>
      </c>
      <c r="B4940" s="257">
        <v>0</v>
      </c>
      <c r="C4940" s="254"/>
      <c r="D4940" s="255" t="s">
        <v>193</v>
      </c>
      <c r="E4940" s="255">
        <v>0</v>
      </c>
    </row>
    <row r="4941" spans="1:5" x14ac:dyDescent="0.25">
      <c r="A4941" s="257" t="s">
        <v>501</v>
      </c>
      <c r="B4941" s="257">
        <v>0</v>
      </c>
      <c r="C4941" s="254"/>
      <c r="D4941" s="255" t="s">
        <v>602</v>
      </c>
      <c r="E4941" s="255">
        <v>0</v>
      </c>
    </row>
    <row r="4942" spans="1:5" x14ac:dyDescent="0.25">
      <c r="A4942" s="257" t="s">
        <v>502</v>
      </c>
      <c r="B4942" s="257">
        <v>0</v>
      </c>
      <c r="C4942" s="254"/>
      <c r="D4942" s="255" t="s">
        <v>603</v>
      </c>
      <c r="E4942" s="255">
        <v>0</v>
      </c>
    </row>
    <row r="4943" spans="1:5" x14ac:dyDescent="0.25">
      <c r="A4943" s="257" t="s">
        <v>503</v>
      </c>
      <c r="B4943" s="257">
        <v>0</v>
      </c>
      <c r="C4943" s="254"/>
      <c r="D4943" s="255" t="s">
        <v>604</v>
      </c>
      <c r="E4943" s="255">
        <v>0</v>
      </c>
    </row>
    <row r="4944" spans="1:5" x14ac:dyDescent="0.25">
      <c r="A4944" s="257" t="s">
        <v>94</v>
      </c>
      <c r="B4944" s="257">
        <v>0</v>
      </c>
      <c r="C4944" s="254"/>
      <c r="D4944" s="255" t="s">
        <v>605</v>
      </c>
      <c r="E4944" s="255">
        <v>0</v>
      </c>
    </row>
    <row r="4945" spans="1:5" x14ac:dyDescent="0.25">
      <c r="A4945" s="257" t="s">
        <v>95</v>
      </c>
      <c r="B4945" s="257">
        <v>0</v>
      </c>
      <c r="C4945" s="254"/>
      <c r="D4945" s="255" t="s">
        <v>194</v>
      </c>
      <c r="E4945" s="255">
        <v>0</v>
      </c>
    </row>
    <row r="4946" spans="1:5" x14ac:dyDescent="0.25">
      <c r="A4946" s="257" t="s">
        <v>504</v>
      </c>
      <c r="B4946" s="257">
        <v>0</v>
      </c>
      <c r="C4946" s="254"/>
      <c r="D4946" s="255" t="s">
        <v>606</v>
      </c>
      <c r="E4946" s="255">
        <v>0</v>
      </c>
    </row>
    <row r="4947" spans="1:5" x14ac:dyDescent="0.25">
      <c r="A4947" s="257" t="s">
        <v>505</v>
      </c>
      <c r="B4947" s="257">
        <v>0</v>
      </c>
      <c r="C4947" s="254"/>
      <c r="D4947" s="255" t="s">
        <v>1098</v>
      </c>
      <c r="E4947" s="255">
        <v>0</v>
      </c>
    </row>
    <row r="4948" spans="1:5" x14ac:dyDescent="0.25">
      <c r="A4948" s="257" t="s">
        <v>506</v>
      </c>
      <c r="B4948" s="257">
        <v>0</v>
      </c>
      <c r="C4948" s="254"/>
      <c r="D4948" s="255" t="s">
        <v>211</v>
      </c>
      <c r="E4948" s="255">
        <v>0</v>
      </c>
    </row>
    <row r="4949" spans="1:5" x14ac:dyDescent="0.25">
      <c r="A4949" s="257" t="s">
        <v>507</v>
      </c>
      <c r="B4949" s="257">
        <v>0</v>
      </c>
      <c r="C4949" s="254"/>
      <c r="D4949" s="255" t="s">
        <v>212</v>
      </c>
      <c r="E4949" s="255">
        <v>0</v>
      </c>
    </row>
    <row r="4950" spans="1:5" x14ac:dyDescent="0.25">
      <c r="A4950" s="257" t="s">
        <v>508</v>
      </c>
      <c r="B4950" s="257">
        <v>0</v>
      </c>
      <c r="C4950" s="254"/>
      <c r="D4950" s="255" t="s">
        <v>213</v>
      </c>
      <c r="E4950" s="255">
        <v>0</v>
      </c>
    </row>
    <row r="4951" spans="1:5" x14ac:dyDescent="0.25">
      <c r="A4951" s="257" t="s">
        <v>509</v>
      </c>
      <c r="B4951" s="257">
        <v>0</v>
      </c>
      <c r="C4951" s="254"/>
      <c r="D4951" s="255" t="s">
        <v>198</v>
      </c>
      <c r="E4951" s="255">
        <v>0</v>
      </c>
    </row>
    <row r="4952" spans="1:5" x14ac:dyDescent="0.25">
      <c r="A4952" s="257" t="s">
        <v>96</v>
      </c>
      <c r="B4952" s="257">
        <v>0</v>
      </c>
      <c r="C4952" s="254"/>
      <c r="D4952" s="255" t="s">
        <v>607</v>
      </c>
      <c r="E4952" s="255">
        <v>0</v>
      </c>
    </row>
    <row r="4953" spans="1:5" x14ac:dyDescent="0.25">
      <c r="A4953" s="257" t="s">
        <v>97</v>
      </c>
      <c r="B4953" s="257">
        <v>0</v>
      </c>
      <c r="C4953" s="254"/>
      <c r="D4953" s="255" t="s">
        <v>608</v>
      </c>
      <c r="E4953" s="255">
        <v>0</v>
      </c>
    </row>
    <row r="4954" spans="1:5" x14ac:dyDescent="0.25">
      <c r="A4954" s="257" t="s">
        <v>510</v>
      </c>
      <c r="B4954" s="257">
        <v>0</v>
      </c>
      <c r="C4954" s="254"/>
      <c r="D4954" s="255"/>
      <c r="E4954" s="255"/>
    </row>
    <row r="4955" spans="1:5" x14ac:dyDescent="0.25">
      <c r="A4955" s="257" t="s">
        <v>511</v>
      </c>
      <c r="B4955" s="257">
        <v>0</v>
      </c>
      <c r="C4955" s="254"/>
      <c r="D4955" s="255"/>
      <c r="E4955" s="255"/>
    </row>
    <row r="4956" spans="1:5" x14ac:dyDescent="0.25">
      <c r="A4956" s="257" t="s">
        <v>512</v>
      </c>
      <c r="B4956" s="257">
        <v>0</v>
      </c>
      <c r="C4956" s="254"/>
      <c r="D4956" s="255"/>
      <c r="E4956" s="255"/>
    </row>
    <row r="4957" spans="1:5" x14ac:dyDescent="0.25">
      <c r="A4957" s="257" t="s">
        <v>513</v>
      </c>
      <c r="B4957" s="257">
        <v>0</v>
      </c>
      <c r="C4957" s="254"/>
      <c r="D4957" s="255"/>
      <c r="E4957" s="255"/>
    </row>
    <row r="4958" spans="1:5" x14ac:dyDescent="0.25">
      <c r="A4958" s="257" t="s">
        <v>514</v>
      </c>
      <c r="B4958" s="257">
        <v>0</v>
      </c>
      <c r="C4958" s="254"/>
      <c r="D4958" s="255" t="s">
        <v>2273</v>
      </c>
      <c r="E4958" s="255"/>
    </row>
    <row r="4959" spans="1:5" x14ac:dyDescent="0.25">
      <c r="A4959" s="257" t="s">
        <v>515</v>
      </c>
      <c r="B4959" s="257">
        <v>0</v>
      </c>
      <c r="C4959" s="254"/>
      <c r="D4959" s="255" t="s">
        <v>928</v>
      </c>
      <c r="E4959" s="255" t="s">
        <v>929</v>
      </c>
    </row>
    <row r="4960" spans="1:5" x14ac:dyDescent="0.25">
      <c r="A4960" s="257" t="s">
        <v>62</v>
      </c>
      <c r="B4960" s="257">
        <v>0</v>
      </c>
      <c r="C4960" s="254"/>
      <c r="D4960" s="255" t="s">
        <v>930</v>
      </c>
      <c r="E4960" s="255" t="s">
        <v>931</v>
      </c>
    </row>
    <row r="4961" spans="1:5" x14ac:dyDescent="0.25">
      <c r="A4961" s="257" t="s">
        <v>63</v>
      </c>
      <c r="B4961" s="257">
        <v>0</v>
      </c>
      <c r="C4961" s="254"/>
      <c r="D4961" s="255" t="s">
        <v>1106</v>
      </c>
      <c r="E4961" s="255">
        <v>0</v>
      </c>
    </row>
    <row r="4962" spans="1:5" x14ac:dyDescent="0.25">
      <c r="A4962" s="257" t="s">
        <v>64</v>
      </c>
      <c r="B4962" s="257">
        <v>0</v>
      </c>
      <c r="C4962" s="254"/>
      <c r="D4962" s="255" t="s">
        <v>200</v>
      </c>
      <c r="E4962" s="255">
        <v>0</v>
      </c>
    </row>
    <row r="4963" spans="1:5" x14ac:dyDescent="0.25">
      <c r="A4963" s="257" t="s">
        <v>65</v>
      </c>
      <c r="B4963" s="257">
        <v>0</v>
      </c>
      <c r="C4963" s="254"/>
      <c r="D4963" s="255" t="s">
        <v>609</v>
      </c>
      <c r="E4963" s="255">
        <v>0</v>
      </c>
    </row>
    <row r="4964" spans="1:5" x14ac:dyDescent="0.25">
      <c r="A4964" s="257" t="s">
        <v>66</v>
      </c>
      <c r="B4964" s="257">
        <v>0</v>
      </c>
      <c r="C4964" s="254"/>
      <c r="D4964" s="255" t="s">
        <v>1108</v>
      </c>
      <c r="E4964" s="255">
        <v>0</v>
      </c>
    </row>
    <row r="4965" spans="1:5" x14ac:dyDescent="0.25">
      <c r="A4965" s="257" t="s">
        <v>67</v>
      </c>
      <c r="B4965" s="257">
        <v>0</v>
      </c>
      <c r="C4965" s="254"/>
      <c r="D4965" s="255" t="s">
        <v>201</v>
      </c>
      <c r="E4965" s="255">
        <v>0</v>
      </c>
    </row>
    <row r="4966" spans="1:5" x14ac:dyDescent="0.25">
      <c r="A4966" s="257" t="s">
        <v>68</v>
      </c>
      <c r="B4966" s="257">
        <v>0</v>
      </c>
      <c r="C4966" s="254"/>
      <c r="D4966" s="255" t="s">
        <v>610</v>
      </c>
      <c r="E4966" s="255">
        <v>0</v>
      </c>
    </row>
    <row r="4967" spans="1:5" x14ac:dyDescent="0.25">
      <c r="A4967" s="257" t="s">
        <v>69</v>
      </c>
      <c r="B4967" s="257">
        <v>0</v>
      </c>
      <c r="C4967" s="254"/>
      <c r="D4967" s="255" t="s">
        <v>214</v>
      </c>
      <c r="E4967" s="255">
        <v>0</v>
      </c>
    </row>
    <row r="4968" spans="1:5" x14ac:dyDescent="0.25">
      <c r="A4968" s="257" t="s">
        <v>70</v>
      </c>
      <c r="B4968" s="257">
        <v>0</v>
      </c>
      <c r="C4968" s="254"/>
      <c r="D4968" s="255" t="s">
        <v>215</v>
      </c>
      <c r="E4968" s="255">
        <v>0</v>
      </c>
    </row>
    <row r="4969" spans="1:5" x14ac:dyDescent="0.25">
      <c r="A4969" s="257" t="s">
        <v>71</v>
      </c>
      <c r="B4969" s="257">
        <v>0</v>
      </c>
      <c r="C4969" s="254"/>
      <c r="D4969" s="255" t="s">
        <v>216</v>
      </c>
      <c r="E4969" s="255">
        <v>0</v>
      </c>
    </row>
    <row r="4970" spans="1:5" x14ac:dyDescent="0.25">
      <c r="A4970" s="257" t="s">
        <v>72</v>
      </c>
      <c r="B4970" s="257">
        <v>0</v>
      </c>
      <c r="C4970" s="254"/>
      <c r="D4970" s="255" t="s">
        <v>1109</v>
      </c>
      <c r="E4970" s="255">
        <v>0</v>
      </c>
    </row>
    <row r="4971" spans="1:5" x14ac:dyDescent="0.25">
      <c r="A4971" s="257" t="s">
        <v>73</v>
      </c>
      <c r="B4971" s="257">
        <v>0</v>
      </c>
      <c r="C4971" s="254"/>
      <c r="D4971" s="255" t="s">
        <v>1110</v>
      </c>
      <c r="E4971" s="255">
        <v>0</v>
      </c>
    </row>
    <row r="4972" spans="1:5" x14ac:dyDescent="0.25">
      <c r="A4972" s="257" t="s">
        <v>74</v>
      </c>
      <c r="B4972" s="257">
        <v>0</v>
      </c>
      <c r="C4972" s="254"/>
      <c r="D4972" s="255"/>
      <c r="E4972" s="255"/>
    </row>
    <row r="4973" spans="1:5" x14ac:dyDescent="0.25">
      <c r="A4973" s="257" t="s">
        <v>75</v>
      </c>
      <c r="B4973" s="257">
        <v>0</v>
      </c>
      <c r="C4973" s="254"/>
      <c r="D4973" s="255"/>
      <c r="E4973" s="255"/>
    </row>
    <row r="4974" spans="1:5" x14ac:dyDescent="0.25">
      <c r="A4974" s="257" t="s">
        <v>1162</v>
      </c>
      <c r="B4974" s="257">
        <v>0</v>
      </c>
      <c r="C4974" s="254"/>
      <c r="D4974" s="255"/>
      <c r="E4974" s="255"/>
    </row>
    <row r="4975" spans="1:5" x14ac:dyDescent="0.25">
      <c r="A4975" s="257" t="s">
        <v>1163</v>
      </c>
      <c r="B4975" s="257">
        <v>0</v>
      </c>
      <c r="C4975" s="254"/>
      <c r="D4975" s="255"/>
      <c r="E4975" s="255"/>
    </row>
    <row r="4976" spans="1:5" x14ac:dyDescent="0.25">
      <c r="A4976" s="257" t="s">
        <v>144</v>
      </c>
      <c r="B4976" s="257">
        <v>0</v>
      </c>
      <c r="C4976" s="254"/>
      <c r="D4976" s="255"/>
      <c r="E4976" s="255"/>
    </row>
    <row r="4977" spans="1:5" x14ac:dyDescent="0.25">
      <c r="A4977" s="257" t="s">
        <v>145</v>
      </c>
      <c r="B4977" s="257">
        <v>0</v>
      </c>
      <c r="C4977" s="254"/>
      <c r="D4977" s="255"/>
      <c r="E4977" s="255"/>
    </row>
    <row r="4978" spans="1:5" x14ac:dyDescent="0.25">
      <c r="A4978" s="257" t="s">
        <v>146</v>
      </c>
      <c r="B4978" s="257">
        <v>0</v>
      </c>
      <c r="C4978" s="254"/>
      <c r="D4978" s="255"/>
      <c r="E4978" s="255"/>
    </row>
    <row r="4979" spans="1:5" x14ac:dyDescent="0.25">
      <c r="A4979" s="257" t="s">
        <v>147</v>
      </c>
      <c r="B4979" s="257">
        <v>0</v>
      </c>
      <c r="C4979" s="254"/>
      <c r="D4979" s="255"/>
      <c r="E4979" s="255"/>
    </row>
    <row r="4980" spans="1:5" x14ac:dyDescent="0.25">
      <c r="A4980" s="257" t="s">
        <v>148</v>
      </c>
      <c r="B4980" s="257">
        <v>0</v>
      </c>
      <c r="C4980" s="254"/>
      <c r="D4980" s="255" t="s">
        <v>2274</v>
      </c>
      <c r="E4980" s="255"/>
    </row>
    <row r="4981" spans="1:5" x14ac:dyDescent="0.25">
      <c r="A4981" s="257" t="s">
        <v>149</v>
      </c>
      <c r="B4981" s="257">
        <v>0</v>
      </c>
      <c r="C4981" s="254"/>
      <c r="D4981" s="255" t="s">
        <v>928</v>
      </c>
      <c r="E4981" s="255" t="s">
        <v>929</v>
      </c>
    </row>
    <row r="4982" spans="1:5" x14ac:dyDescent="0.25">
      <c r="A4982" s="257" t="s">
        <v>1164</v>
      </c>
      <c r="B4982" s="257">
        <v>0</v>
      </c>
      <c r="C4982" s="254"/>
      <c r="D4982" s="255" t="s">
        <v>930</v>
      </c>
      <c r="E4982" s="255" t="s">
        <v>931</v>
      </c>
    </row>
    <row r="4983" spans="1:5" x14ac:dyDescent="0.25">
      <c r="A4983" s="257" t="s">
        <v>1165</v>
      </c>
      <c r="B4983" s="257">
        <v>0</v>
      </c>
      <c r="C4983" s="254"/>
      <c r="D4983" s="255" t="s">
        <v>600</v>
      </c>
      <c r="E4983" s="255">
        <v>0</v>
      </c>
    </row>
    <row r="4984" spans="1:5" x14ac:dyDescent="0.25">
      <c r="A4984" s="257" t="s">
        <v>939</v>
      </c>
      <c r="B4984" s="257">
        <v>0</v>
      </c>
      <c r="C4984" s="254"/>
      <c r="D4984" s="255" t="s">
        <v>601</v>
      </c>
      <c r="E4984" s="255">
        <v>0</v>
      </c>
    </row>
    <row r="4985" spans="1:5" x14ac:dyDescent="0.25">
      <c r="A4985" s="257" t="s">
        <v>44</v>
      </c>
      <c r="B4985" s="257">
        <v>0</v>
      </c>
      <c r="C4985" s="254"/>
      <c r="D4985" s="255" t="s">
        <v>192</v>
      </c>
      <c r="E4985" s="255">
        <v>0</v>
      </c>
    </row>
    <row r="4986" spans="1:5" x14ac:dyDescent="0.25">
      <c r="A4986" s="257" t="s">
        <v>45</v>
      </c>
      <c r="B4986" s="257">
        <v>0</v>
      </c>
      <c r="C4986" s="254"/>
      <c r="D4986" s="255" t="s">
        <v>193</v>
      </c>
      <c r="E4986" s="255">
        <v>0</v>
      </c>
    </row>
    <row r="4987" spans="1:5" x14ac:dyDescent="0.25">
      <c r="A4987" s="257" t="s">
        <v>46</v>
      </c>
      <c r="B4987" s="257">
        <v>0</v>
      </c>
      <c r="C4987" s="254"/>
      <c r="D4987" s="255" t="s">
        <v>602</v>
      </c>
      <c r="E4987" s="255">
        <v>0</v>
      </c>
    </row>
    <row r="4988" spans="1:5" x14ac:dyDescent="0.25">
      <c r="A4988" s="257" t="s">
        <v>47</v>
      </c>
      <c r="B4988" s="257">
        <v>0</v>
      </c>
      <c r="C4988" s="254"/>
      <c r="D4988" s="255" t="s">
        <v>603</v>
      </c>
      <c r="E4988" s="255">
        <v>0</v>
      </c>
    </row>
    <row r="4989" spans="1:5" x14ac:dyDescent="0.25">
      <c r="A4989" s="257" t="s">
        <v>48</v>
      </c>
      <c r="B4989" s="257">
        <v>0</v>
      </c>
      <c r="C4989" s="254"/>
      <c r="D4989" s="255" t="s">
        <v>604</v>
      </c>
      <c r="E4989" s="255">
        <v>0</v>
      </c>
    </row>
    <row r="4990" spans="1:5" x14ac:dyDescent="0.25">
      <c r="A4990" s="257" t="s">
        <v>49</v>
      </c>
      <c r="B4990" s="257">
        <v>0</v>
      </c>
      <c r="C4990" s="254"/>
      <c r="D4990" s="255" t="s">
        <v>605</v>
      </c>
      <c r="E4990" s="255">
        <v>0</v>
      </c>
    </row>
    <row r="4991" spans="1:5" x14ac:dyDescent="0.25">
      <c r="A4991" s="257" t="s">
        <v>516</v>
      </c>
      <c r="B4991" s="257">
        <v>0</v>
      </c>
      <c r="C4991" s="254"/>
      <c r="D4991" s="255" t="s">
        <v>194</v>
      </c>
      <c r="E4991" s="255">
        <v>0</v>
      </c>
    </row>
    <row r="4992" spans="1:5" x14ac:dyDescent="0.25">
      <c r="A4992" s="257" t="s">
        <v>517</v>
      </c>
      <c r="B4992" s="257">
        <v>0</v>
      </c>
      <c r="C4992" s="254"/>
      <c r="D4992" s="255" t="s">
        <v>217</v>
      </c>
      <c r="E4992" s="255">
        <v>0</v>
      </c>
    </row>
    <row r="4993" spans="1:5" x14ac:dyDescent="0.25">
      <c r="A4993" s="257" t="s">
        <v>518</v>
      </c>
      <c r="B4993" s="257">
        <v>0</v>
      </c>
      <c r="C4993" s="254"/>
      <c r="D4993" s="255" t="s">
        <v>606</v>
      </c>
      <c r="E4993" s="255">
        <v>0</v>
      </c>
    </row>
    <row r="4994" spans="1:5" x14ac:dyDescent="0.25">
      <c r="A4994" s="257" t="s">
        <v>519</v>
      </c>
      <c r="B4994" s="257">
        <v>0</v>
      </c>
      <c r="C4994" s="254"/>
      <c r="D4994" s="255" t="s">
        <v>1098</v>
      </c>
      <c r="E4994" s="255">
        <v>0</v>
      </c>
    </row>
    <row r="4995" spans="1:5" x14ac:dyDescent="0.25">
      <c r="A4995" s="257" t="s">
        <v>520</v>
      </c>
      <c r="B4995" s="257">
        <v>0</v>
      </c>
      <c r="C4995" s="254"/>
      <c r="D4995" s="255" t="s">
        <v>218</v>
      </c>
      <c r="E4995" s="255">
        <v>0</v>
      </c>
    </row>
    <row r="4996" spans="1:5" x14ac:dyDescent="0.25">
      <c r="A4996" s="257" t="s">
        <v>521</v>
      </c>
      <c r="B4996" s="257">
        <v>0</v>
      </c>
      <c r="C4996" s="254"/>
      <c r="D4996" s="255" t="s">
        <v>219</v>
      </c>
      <c r="E4996" s="255">
        <v>0</v>
      </c>
    </row>
    <row r="4997" spans="1:5" x14ac:dyDescent="0.25">
      <c r="A4997" s="257" t="s">
        <v>50</v>
      </c>
      <c r="B4997" s="257">
        <v>0</v>
      </c>
      <c r="C4997" s="254"/>
      <c r="D4997" s="255" t="s">
        <v>220</v>
      </c>
      <c r="E4997" s="255">
        <v>0</v>
      </c>
    </row>
    <row r="4998" spans="1:5" x14ac:dyDescent="0.25">
      <c r="A4998" s="257" t="s">
        <v>51</v>
      </c>
      <c r="B4998" s="257">
        <v>0</v>
      </c>
      <c r="C4998" s="254"/>
      <c r="D4998" s="255" t="s">
        <v>198</v>
      </c>
      <c r="E4998" s="255">
        <v>0</v>
      </c>
    </row>
    <row r="4999" spans="1:5" x14ac:dyDescent="0.25">
      <c r="A4999" s="257" t="s">
        <v>52</v>
      </c>
      <c r="B4999" s="257">
        <v>0</v>
      </c>
      <c r="C4999" s="254"/>
      <c r="D4999" s="255" t="s">
        <v>607</v>
      </c>
      <c r="E4999" s="255">
        <v>0</v>
      </c>
    </row>
    <row r="5000" spans="1:5" x14ac:dyDescent="0.25">
      <c r="A5000" s="257" t="s">
        <v>53</v>
      </c>
      <c r="B5000" s="257">
        <v>0</v>
      </c>
      <c r="C5000" s="254"/>
      <c r="D5000" s="255" t="s">
        <v>608</v>
      </c>
      <c r="E5000" s="255">
        <v>0</v>
      </c>
    </row>
    <row r="5001" spans="1:5" x14ac:dyDescent="0.25">
      <c r="A5001" s="257" t="s">
        <v>54</v>
      </c>
      <c r="B5001" s="257">
        <v>0</v>
      </c>
      <c r="C5001" s="254"/>
      <c r="D5001" s="255"/>
      <c r="E5001" s="255"/>
    </row>
    <row r="5002" spans="1:5" x14ac:dyDescent="0.25">
      <c r="A5002" s="257" t="s">
        <v>55</v>
      </c>
      <c r="B5002" s="257">
        <v>0</v>
      </c>
      <c r="C5002" s="254"/>
      <c r="D5002" s="255"/>
      <c r="E5002" s="255"/>
    </row>
    <row r="5003" spans="1:5" x14ac:dyDescent="0.25">
      <c r="A5003" s="257" t="s">
        <v>56</v>
      </c>
      <c r="B5003" s="257">
        <v>0</v>
      </c>
      <c r="C5003" s="254"/>
      <c r="D5003" s="255"/>
      <c r="E5003" s="255"/>
    </row>
    <row r="5004" spans="1:5" x14ac:dyDescent="0.25">
      <c r="A5004" s="257" t="s">
        <v>57</v>
      </c>
      <c r="B5004" s="257">
        <v>0</v>
      </c>
      <c r="C5004" s="254"/>
      <c r="D5004" s="255"/>
      <c r="E5004" s="255"/>
    </row>
    <row r="5005" spans="1:5" x14ac:dyDescent="0.25">
      <c r="A5005" s="257" t="s">
        <v>58</v>
      </c>
      <c r="B5005" s="257">
        <v>0</v>
      </c>
      <c r="C5005" s="254"/>
      <c r="D5005" s="255"/>
      <c r="E5005" s="255"/>
    </row>
    <row r="5006" spans="1:5" x14ac:dyDescent="0.25">
      <c r="A5006" s="257" t="s">
        <v>59</v>
      </c>
      <c r="B5006" s="257">
        <v>0</v>
      </c>
      <c r="C5006" s="254"/>
      <c r="D5006" s="255"/>
      <c r="E5006" s="255"/>
    </row>
    <row r="5007" spans="1:5" x14ac:dyDescent="0.25">
      <c r="A5007" s="257" t="s">
        <v>60</v>
      </c>
      <c r="B5007" s="257">
        <v>0</v>
      </c>
      <c r="C5007" s="254"/>
      <c r="D5007" s="255"/>
      <c r="E5007" s="255"/>
    </row>
    <row r="5008" spans="1:5" x14ac:dyDescent="0.25">
      <c r="A5008" s="257" t="s">
        <v>61</v>
      </c>
      <c r="B5008" s="257">
        <v>0</v>
      </c>
      <c r="C5008" s="254"/>
      <c r="D5008" s="255"/>
      <c r="E5008" s="255"/>
    </row>
    <row r="5009" spans="1:5" x14ac:dyDescent="0.25">
      <c r="A5009" s="257" t="s">
        <v>522</v>
      </c>
      <c r="B5009" s="257">
        <v>0</v>
      </c>
      <c r="C5009" s="254"/>
      <c r="D5009" s="255"/>
      <c r="E5009" s="255"/>
    </row>
    <row r="5010" spans="1:5" x14ac:dyDescent="0.25">
      <c r="A5010" s="257" t="s">
        <v>523</v>
      </c>
      <c r="B5010" s="257">
        <v>0</v>
      </c>
      <c r="C5010" s="254"/>
      <c r="D5010" s="255"/>
      <c r="E5010" s="255"/>
    </row>
    <row r="5011" spans="1:5" x14ac:dyDescent="0.25">
      <c r="A5011" s="257" t="s">
        <v>524</v>
      </c>
      <c r="B5011" s="257">
        <v>0</v>
      </c>
      <c r="C5011" s="254"/>
      <c r="D5011" s="255"/>
      <c r="E5011" s="255"/>
    </row>
    <row r="5012" spans="1:5" x14ac:dyDescent="0.25">
      <c r="A5012" s="257" t="s">
        <v>525</v>
      </c>
      <c r="B5012" s="257">
        <v>0</v>
      </c>
      <c r="C5012" s="254"/>
      <c r="D5012" s="255"/>
      <c r="E5012" s="255"/>
    </row>
    <row r="5013" spans="1:5" x14ac:dyDescent="0.25">
      <c r="A5013" s="257" t="s">
        <v>526</v>
      </c>
      <c r="B5013" s="257">
        <v>0</v>
      </c>
      <c r="C5013" s="254"/>
      <c r="D5013" s="255"/>
      <c r="E5013" s="255"/>
    </row>
    <row r="5014" spans="1:5" x14ac:dyDescent="0.25">
      <c r="A5014" s="257" t="s">
        <v>527</v>
      </c>
      <c r="B5014" s="257">
        <v>0</v>
      </c>
      <c r="C5014" s="254"/>
      <c r="D5014" s="255" t="s">
        <v>2275</v>
      </c>
      <c r="E5014" s="255"/>
    </row>
    <row r="5015" spans="1:5" x14ac:dyDescent="0.25">
      <c r="A5015" s="257" t="s">
        <v>98</v>
      </c>
      <c r="B5015" s="257">
        <v>0</v>
      </c>
      <c r="C5015" s="254"/>
      <c r="D5015" s="255" t="s">
        <v>928</v>
      </c>
      <c r="E5015" s="255" t="s">
        <v>929</v>
      </c>
    </row>
    <row r="5016" spans="1:5" x14ac:dyDescent="0.25">
      <c r="A5016" s="257" t="s">
        <v>99</v>
      </c>
      <c r="B5016" s="257">
        <v>0</v>
      </c>
      <c r="C5016" s="254"/>
      <c r="D5016" s="255" t="s">
        <v>930</v>
      </c>
      <c r="E5016" s="255" t="s">
        <v>931</v>
      </c>
    </row>
    <row r="5017" spans="1:5" x14ac:dyDescent="0.25">
      <c r="A5017" s="257" t="s">
        <v>100</v>
      </c>
      <c r="B5017" s="257">
        <v>0</v>
      </c>
      <c r="C5017" s="254"/>
      <c r="D5017" s="255" t="s">
        <v>1106</v>
      </c>
      <c r="E5017" s="255">
        <v>0</v>
      </c>
    </row>
    <row r="5018" spans="1:5" x14ac:dyDescent="0.25">
      <c r="A5018" s="257" t="s">
        <v>101</v>
      </c>
      <c r="B5018" s="257">
        <v>0</v>
      </c>
      <c r="C5018" s="254"/>
      <c r="D5018" s="255" t="s">
        <v>200</v>
      </c>
      <c r="E5018" s="255">
        <v>0</v>
      </c>
    </row>
    <row r="5019" spans="1:5" x14ac:dyDescent="0.25">
      <c r="A5019" s="257" t="s">
        <v>102</v>
      </c>
      <c r="B5019" s="257">
        <v>0</v>
      </c>
      <c r="C5019" s="254"/>
      <c r="D5019" s="255" t="s">
        <v>1137</v>
      </c>
      <c r="E5019" s="255">
        <v>0</v>
      </c>
    </row>
    <row r="5020" spans="1:5" x14ac:dyDescent="0.25">
      <c r="A5020" s="257" t="s">
        <v>103</v>
      </c>
      <c r="B5020" s="257">
        <v>0</v>
      </c>
      <c r="C5020" s="254"/>
      <c r="D5020" s="255" t="s">
        <v>609</v>
      </c>
      <c r="E5020" s="255">
        <v>0</v>
      </c>
    </row>
    <row r="5021" spans="1:5" x14ac:dyDescent="0.25">
      <c r="A5021" s="257" t="s">
        <v>104</v>
      </c>
      <c r="B5021" s="257">
        <v>0</v>
      </c>
      <c r="C5021" s="254"/>
      <c r="D5021" s="255" t="s">
        <v>1138</v>
      </c>
      <c r="E5021" s="255">
        <v>0</v>
      </c>
    </row>
    <row r="5022" spans="1:5" x14ac:dyDescent="0.25">
      <c r="A5022" s="257" t="s">
        <v>105</v>
      </c>
      <c r="B5022" s="257">
        <v>0</v>
      </c>
      <c r="C5022" s="254"/>
      <c r="D5022" s="255" t="s">
        <v>1108</v>
      </c>
      <c r="E5022" s="255">
        <v>0</v>
      </c>
    </row>
    <row r="5023" spans="1:5" x14ac:dyDescent="0.25">
      <c r="A5023" s="257" t="s">
        <v>106</v>
      </c>
      <c r="B5023" s="257">
        <v>0</v>
      </c>
      <c r="C5023" s="254"/>
      <c r="D5023" s="255" t="s">
        <v>201</v>
      </c>
      <c r="E5023" s="255">
        <v>0</v>
      </c>
    </row>
    <row r="5024" spans="1:5" x14ac:dyDescent="0.25">
      <c r="A5024" s="257" t="s">
        <v>107</v>
      </c>
      <c r="B5024" s="257">
        <v>0</v>
      </c>
      <c r="C5024" s="254"/>
      <c r="D5024" s="255" t="s">
        <v>221</v>
      </c>
      <c r="E5024" s="255">
        <v>0</v>
      </c>
    </row>
    <row r="5025" spans="1:5" x14ac:dyDescent="0.25">
      <c r="A5025" s="257" t="s">
        <v>108</v>
      </c>
      <c r="B5025" s="257">
        <v>0</v>
      </c>
      <c r="C5025" s="254"/>
      <c r="D5025" s="255" t="s">
        <v>610</v>
      </c>
      <c r="E5025" s="255">
        <v>0</v>
      </c>
    </row>
    <row r="5026" spans="1:5" x14ac:dyDescent="0.25">
      <c r="A5026" s="257" t="s">
        <v>109</v>
      </c>
      <c r="B5026" s="257">
        <v>0</v>
      </c>
      <c r="C5026" s="254"/>
      <c r="D5026" s="255" t="s">
        <v>1139</v>
      </c>
      <c r="E5026" s="255">
        <v>0</v>
      </c>
    </row>
    <row r="5027" spans="1:5" x14ac:dyDescent="0.25">
      <c r="A5027" s="257" t="s">
        <v>528</v>
      </c>
      <c r="B5027" s="257">
        <v>0</v>
      </c>
      <c r="C5027" s="254"/>
      <c r="D5027" s="255" t="s">
        <v>222</v>
      </c>
      <c r="E5027" s="255">
        <v>0</v>
      </c>
    </row>
    <row r="5028" spans="1:5" x14ac:dyDescent="0.25">
      <c r="A5028" s="257" t="s">
        <v>529</v>
      </c>
      <c r="B5028" s="257">
        <v>0</v>
      </c>
      <c r="C5028" s="254"/>
      <c r="D5028" s="255" t="s">
        <v>223</v>
      </c>
      <c r="E5028" s="255">
        <v>0</v>
      </c>
    </row>
    <row r="5029" spans="1:5" x14ac:dyDescent="0.25">
      <c r="A5029" s="257" t="s">
        <v>530</v>
      </c>
      <c r="B5029" s="257">
        <v>0</v>
      </c>
      <c r="C5029" s="254"/>
      <c r="D5029" s="255" t="s">
        <v>224</v>
      </c>
      <c r="E5029" s="255">
        <v>0</v>
      </c>
    </row>
    <row r="5030" spans="1:5" x14ac:dyDescent="0.25">
      <c r="A5030" s="257" t="s">
        <v>531</v>
      </c>
      <c r="B5030" s="257">
        <v>0</v>
      </c>
      <c r="C5030" s="254"/>
      <c r="D5030" s="255" t="s">
        <v>1109</v>
      </c>
      <c r="E5030" s="255">
        <v>0</v>
      </c>
    </row>
    <row r="5031" spans="1:5" x14ac:dyDescent="0.25">
      <c r="A5031" s="257" t="s">
        <v>532</v>
      </c>
      <c r="B5031" s="257">
        <v>0</v>
      </c>
      <c r="C5031" s="254"/>
      <c r="D5031" s="255" t="s">
        <v>1140</v>
      </c>
      <c r="E5031" s="255">
        <v>0</v>
      </c>
    </row>
    <row r="5032" spans="1:5" x14ac:dyDescent="0.25">
      <c r="A5032" s="257" t="s">
        <v>533</v>
      </c>
      <c r="B5032" s="257">
        <v>0</v>
      </c>
      <c r="C5032" s="254"/>
      <c r="D5032" s="255" t="s">
        <v>1110</v>
      </c>
      <c r="E5032" s="255">
        <v>0</v>
      </c>
    </row>
    <row r="5033" spans="1:5" x14ac:dyDescent="0.25">
      <c r="A5033" s="257" t="s">
        <v>76</v>
      </c>
      <c r="B5033" s="257">
        <v>0</v>
      </c>
      <c r="C5033" s="254"/>
      <c r="D5033" s="255" t="s">
        <v>1141</v>
      </c>
      <c r="E5033" s="255">
        <v>0</v>
      </c>
    </row>
    <row r="5034" spans="1:5" x14ac:dyDescent="0.25">
      <c r="A5034" s="257" t="s">
        <v>77</v>
      </c>
      <c r="B5034" s="257">
        <v>0</v>
      </c>
      <c r="C5034" s="254"/>
      <c r="D5034" s="255"/>
      <c r="E5034" s="255"/>
    </row>
    <row r="5035" spans="1:5" x14ac:dyDescent="0.25">
      <c r="A5035" s="257" t="s">
        <v>78</v>
      </c>
      <c r="B5035" s="257">
        <v>0</v>
      </c>
      <c r="C5035" s="254"/>
      <c r="D5035" s="255"/>
      <c r="E5035" s="255"/>
    </row>
    <row r="5036" spans="1:5" x14ac:dyDescent="0.25">
      <c r="A5036" s="257" t="s">
        <v>79</v>
      </c>
      <c r="B5036" s="257">
        <v>0</v>
      </c>
      <c r="C5036" s="254"/>
      <c r="D5036" s="255"/>
      <c r="E5036" s="255"/>
    </row>
    <row r="5037" spans="1:5" x14ac:dyDescent="0.25">
      <c r="A5037" s="257" t="s">
        <v>80</v>
      </c>
      <c r="B5037" s="257">
        <v>0</v>
      </c>
      <c r="C5037" s="254"/>
      <c r="D5037" s="255"/>
      <c r="E5037" s="255"/>
    </row>
    <row r="5038" spans="1:5" x14ac:dyDescent="0.25">
      <c r="A5038" s="257" t="s">
        <v>81</v>
      </c>
      <c r="B5038" s="257">
        <v>0</v>
      </c>
      <c r="C5038" s="254"/>
      <c r="D5038" s="255"/>
      <c r="E5038" s="255"/>
    </row>
    <row r="5039" spans="1:5" x14ac:dyDescent="0.25">
      <c r="A5039" s="257" t="s">
        <v>82</v>
      </c>
      <c r="B5039" s="257">
        <v>0</v>
      </c>
      <c r="C5039" s="254"/>
      <c r="D5039" s="255"/>
      <c r="E5039" s="255"/>
    </row>
    <row r="5040" spans="1:5" x14ac:dyDescent="0.25">
      <c r="A5040" s="257" t="s">
        <v>83</v>
      </c>
      <c r="B5040" s="257">
        <v>0</v>
      </c>
      <c r="C5040" s="254"/>
      <c r="D5040" s="255"/>
      <c r="E5040" s="255"/>
    </row>
    <row r="5041" spans="1:5" x14ac:dyDescent="0.25">
      <c r="A5041" s="257" t="s">
        <v>84</v>
      </c>
      <c r="B5041" s="257">
        <v>0</v>
      </c>
      <c r="C5041" s="254"/>
      <c r="D5041" s="255"/>
      <c r="E5041" s="255"/>
    </row>
    <row r="5042" spans="1:5" x14ac:dyDescent="0.25">
      <c r="A5042" s="257" t="s">
        <v>85</v>
      </c>
      <c r="B5042" s="257">
        <v>0</v>
      </c>
      <c r="C5042" s="254"/>
      <c r="D5042" s="255"/>
      <c r="E5042" s="255"/>
    </row>
    <row r="5043" spans="1:5" x14ac:dyDescent="0.25">
      <c r="A5043" s="257" t="s">
        <v>86</v>
      </c>
      <c r="B5043" s="257">
        <v>0</v>
      </c>
      <c r="C5043" s="254"/>
      <c r="D5043" s="255"/>
      <c r="E5043" s="255"/>
    </row>
    <row r="5044" spans="1:5" x14ac:dyDescent="0.25">
      <c r="A5044" s="257" t="s">
        <v>87</v>
      </c>
      <c r="B5044" s="257">
        <v>0</v>
      </c>
      <c r="C5044" s="254"/>
      <c r="D5044" s="255"/>
      <c r="E5044" s="255"/>
    </row>
    <row r="5045" spans="1:5" x14ac:dyDescent="0.25">
      <c r="A5045" s="257" t="s">
        <v>88</v>
      </c>
      <c r="B5045" s="257">
        <v>0</v>
      </c>
      <c r="C5045" s="254"/>
      <c r="D5045" s="255"/>
      <c r="E5045" s="255"/>
    </row>
    <row r="5046" spans="1:5" x14ac:dyDescent="0.25">
      <c r="A5046" s="257" t="s">
        <v>89</v>
      </c>
      <c r="B5046" s="257">
        <v>0</v>
      </c>
      <c r="C5046" s="254"/>
      <c r="D5046" s="255"/>
      <c r="E5046" s="255"/>
    </row>
    <row r="5047" spans="1:5" x14ac:dyDescent="0.25">
      <c r="A5047" s="257" t="s">
        <v>90</v>
      </c>
      <c r="B5047" s="257">
        <v>0</v>
      </c>
      <c r="C5047" s="254"/>
      <c r="D5047" s="255"/>
      <c r="E5047" s="255"/>
    </row>
    <row r="5048" spans="1:5" x14ac:dyDescent="0.25">
      <c r="A5048" s="257" t="s">
        <v>91</v>
      </c>
      <c r="B5048" s="257">
        <v>0</v>
      </c>
      <c r="C5048" s="254"/>
      <c r="D5048" s="255"/>
      <c r="E5048" s="255"/>
    </row>
    <row r="5049" spans="1:5" x14ac:dyDescent="0.25">
      <c r="A5049" s="257" t="s">
        <v>92</v>
      </c>
      <c r="B5049" s="257">
        <v>0</v>
      </c>
      <c r="C5049" s="254"/>
      <c r="D5049" s="255" t="s">
        <v>2276</v>
      </c>
      <c r="E5049" s="255"/>
    </row>
    <row r="5050" spans="1:5" x14ac:dyDescent="0.25">
      <c r="A5050" s="257" t="s">
        <v>93</v>
      </c>
      <c r="B5050" s="257">
        <v>0</v>
      </c>
      <c r="C5050" s="254"/>
      <c r="D5050" s="255" t="s">
        <v>928</v>
      </c>
      <c r="E5050" s="255" t="s">
        <v>929</v>
      </c>
    </row>
    <row r="5051" spans="1:5" x14ac:dyDescent="0.25">
      <c r="A5051" s="257" t="s">
        <v>1175</v>
      </c>
      <c r="B5051" s="257">
        <v>0</v>
      </c>
      <c r="C5051" s="254"/>
      <c r="D5051" s="255" t="s">
        <v>930</v>
      </c>
      <c r="E5051" s="255" t="s">
        <v>931</v>
      </c>
    </row>
    <row r="5052" spans="1:5" x14ac:dyDescent="0.25">
      <c r="A5052" s="257" t="s">
        <v>1176</v>
      </c>
      <c r="B5052" s="257">
        <v>0</v>
      </c>
      <c r="C5052" s="254"/>
      <c r="D5052" s="255" t="s">
        <v>600</v>
      </c>
      <c r="E5052" s="255">
        <v>0</v>
      </c>
    </row>
    <row r="5053" spans="1:5" x14ac:dyDescent="0.25">
      <c r="A5053" s="257" t="s">
        <v>1177</v>
      </c>
      <c r="B5053" s="257">
        <v>0</v>
      </c>
      <c r="C5053" s="254"/>
      <c r="D5053" s="255" t="s">
        <v>601</v>
      </c>
      <c r="E5053" s="255">
        <v>0</v>
      </c>
    </row>
    <row r="5054" spans="1:5" x14ac:dyDescent="0.25">
      <c r="A5054" s="257" t="s">
        <v>1178</v>
      </c>
      <c r="B5054" s="257">
        <v>0</v>
      </c>
      <c r="C5054" s="254"/>
      <c r="D5054" s="255" t="s">
        <v>192</v>
      </c>
      <c r="E5054" s="255">
        <v>0</v>
      </c>
    </row>
    <row r="5055" spans="1:5" x14ac:dyDescent="0.25">
      <c r="A5055" s="257" t="s">
        <v>1179</v>
      </c>
      <c r="B5055" s="257">
        <v>0</v>
      </c>
      <c r="C5055" s="254"/>
      <c r="D5055" s="255" t="s">
        <v>193</v>
      </c>
      <c r="E5055" s="255">
        <v>0</v>
      </c>
    </row>
    <row r="5056" spans="1:5" x14ac:dyDescent="0.25">
      <c r="A5056" s="257" t="s">
        <v>1180</v>
      </c>
      <c r="B5056" s="257">
        <v>0</v>
      </c>
      <c r="C5056" s="254"/>
      <c r="D5056" s="255" t="s">
        <v>602</v>
      </c>
      <c r="E5056" s="255">
        <v>0</v>
      </c>
    </row>
    <row r="5057" spans="1:5" x14ac:dyDescent="0.25">
      <c r="A5057" s="257" t="s">
        <v>940</v>
      </c>
      <c r="B5057" s="257">
        <v>0</v>
      </c>
      <c r="C5057" s="254"/>
      <c r="D5057" s="255" t="s">
        <v>603</v>
      </c>
      <c r="E5057" s="255">
        <v>0</v>
      </c>
    </row>
    <row r="5058" spans="1:5" x14ac:dyDescent="0.25">
      <c r="A5058" s="257" t="s">
        <v>941</v>
      </c>
      <c r="B5058" s="257">
        <v>0</v>
      </c>
      <c r="C5058" s="254"/>
      <c r="D5058" s="255" t="s">
        <v>604</v>
      </c>
      <c r="E5058" s="255">
        <v>0</v>
      </c>
    </row>
    <row r="5059" spans="1:5" x14ac:dyDescent="0.25">
      <c r="A5059" s="257" t="s">
        <v>942</v>
      </c>
      <c r="B5059" s="257">
        <v>0</v>
      </c>
      <c r="C5059" s="254"/>
      <c r="D5059" s="255" t="s">
        <v>605</v>
      </c>
      <c r="E5059" s="255">
        <v>0</v>
      </c>
    </row>
    <row r="5060" spans="1:5" x14ac:dyDescent="0.25">
      <c r="A5060" s="257"/>
      <c r="B5060" s="257"/>
      <c r="C5060" s="254"/>
      <c r="D5060" s="255" t="s">
        <v>194</v>
      </c>
      <c r="E5060" s="255">
        <v>0</v>
      </c>
    </row>
    <row r="5061" spans="1:5" x14ac:dyDescent="0.25">
      <c r="A5061" s="257"/>
      <c r="B5061" s="257"/>
      <c r="C5061" s="254"/>
      <c r="D5061" s="255" t="s">
        <v>606</v>
      </c>
      <c r="E5061" s="255">
        <v>0</v>
      </c>
    </row>
    <row r="5062" spans="1:5" x14ac:dyDescent="0.25">
      <c r="A5062" s="257"/>
      <c r="B5062" s="257"/>
      <c r="C5062" s="254"/>
      <c r="D5062" s="255" t="s">
        <v>1098</v>
      </c>
      <c r="E5062" s="255">
        <v>0</v>
      </c>
    </row>
    <row r="5063" spans="1:5" x14ac:dyDescent="0.25">
      <c r="A5063" s="257"/>
      <c r="B5063" s="257"/>
      <c r="C5063" s="254"/>
      <c r="D5063" s="255" t="s">
        <v>225</v>
      </c>
      <c r="E5063" s="255">
        <v>0</v>
      </c>
    </row>
    <row r="5064" spans="1:5" x14ac:dyDescent="0.25">
      <c r="A5064" s="257"/>
      <c r="B5064" s="257"/>
      <c r="C5064" s="254"/>
      <c r="D5064" s="255" t="s">
        <v>226</v>
      </c>
      <c r="E5064" s="255">
        <v>0</v>
      </c>
    </row>
    <row r="5065" spans="1:5" x14ac:dyDescent="0.25">
      <c r="A5065" s="257"/>
      <c r="B5065" s="257"/>
      <c r="C5065" s="254"/>
      <c r="D5065" s="255" t="s">
        <v>227</v>
      </c>
      <c r="E5065" s="255">
        <v>0</v>
      </c>
    </row>
    <row r="5066" spans="1:5" x14ac:dyDescent="0.25">
      <c r="A5066" s="257"/>
      <c r="B5066" s="257"/>
      <c r="C5066" s="254"/>
      <c r="D5066" s="255" t="s">
        <v>198</v>
      </c>
      <c r="E5066" s="255">
        <v>0</v>
      </c>
    </row>
    <row r="5067" spans="1:5" x14ac:dyDescent="0.25">
      <c r="A5067" s="257"/>
      <c r="B5067" s="257"/>
      <c r="C5067" s="254"/>
      <c r="D5067" s="255" t="s">
        <v>607</v>
      </c>
      <c r="E5067" s="255">
        <v>0</v>
      </c>
    </row>
    <row r="5068" spans="1:5" x14ac:dyDescent="0.25">
      <c r="A5068" s="257"/>
      <c r="B5068" s="257"/>
      <c r="C5068" s="254"/>
      <c r="D5068" s="255" t="s">
        <v>608</v>
      </c>
      <c r="E5068" s="255">
        <v>0</v>
      </c>
    </row>
    <row r="5069" spans="1:5" x14ac:dyDescent="0.25">
      <c r="A5069" s="257"/>
      <c r="B5069" s="257"/>
      <c r="C5069" s="254"/>
      <c r="D5069" s="255"/>
      <c r="E5069" s="255"/>
    </row>
    <row r="5070" spans="1:5" x14ac:dyDescent="0.25">
      <c r="A5070" s="257"/>
      <c r="B5070" s="257"/>
      <c r="C5070" s="254"/>
      <c r="D5070" s="255"/>
      <c r="E5070" s="255"/>
    </row>
    <row r="5071" spans="1:5" x14ac:dyDescent="0.25">
      <c r="A5071" s="257"/>
      <c r="B5071" s="257"/>
      <c r="C5071" s="254"/>
      <c r="D5071" s="255"/>
      <c r="E5071" s="255"/>
    </row>
    <row r="5072" spans="1:5" x14ac:dyDescent="0.25">
      <c r="A5072" s="257"/>
      <c r="B5072" s="257"/>
      <c r="C5072" s="254"/>
      <c r="D5072" s="255"/>
      <c r="E5072" s="255"/>
    </row>
    <row r="5073" spans="1:5" x14ac:dyDescent="0.25">
      <c r="A5073" s="257"/>
      <c r="B5073" s="257"/>
      <c r="D5073" s="255" t="s">
        <v>2277</v>
      </c>
      <c r="E5073" s="255"/>
    </row>
    <row r="5074" spans="1:5" x14ac:dyDescent="0.25">
      <c r="A5074" s="257"/>
      <c r="B5074" s="257"/>
      <c r="D5074" s="255" t="s">
        <v>928</v>
      </c>
      <c r="E5074" s="255" t="s">
        <v>929</v>
      </c>
    </row>
    <row r="5075" spans="1:5" x14ac:dyDescent="0.25">
      <c r="A5075" s="257"/>
      <c r="B5075" s="257"/>
      <c r="D5075" s="255" t="s">
        <v>930</v>
      </c>
      <c r="E5075" s="255" t="s">
        <v>931</v>
      </c>
    </row>
    <row r="5076" spans="1:5" x14ac:dyDescent="0.25">
      <c r="A5076" s="257"/>
      <c r="B5076" s="257"/>
      <c r="D5076" s="255" t="s">
        <v>1106</v>
      </c>
      <c r="E5076" s="255">
        <v>-13.909022800000001</v>
      </c>
    </row>
    <row r="5077" spans="1:5" x14ac:dyDescent="0.25">
      <c r="A5077" s="257"/>
      <c r="B5077" s="257"/>
      <c r="D5077" s="255" t="s">
        <v>200</v>
      </c>
      <c r="E5077" s="255">
        <v>-4.2264936300000002</v>
      </c>
    </row>
    <row r="5078" spans="1:5" x14ac:dyDescent="0.25">
      <c r="A5078" s="257"/>
      <c r="B5078" s="257"/>
      <c r="D5078" s="255" t="s">
        <v>609</v>
      </c>
      <c r="E5078" s="255">
        <v>-6.7028102399999998</v>
      </c>
    </row>
    <row r="5079" spans="1:5" x14ac:dyDescent="0.25">
      <c r="A5079" s="257"/>
      <c r="B5079" s="257"/>
      <c r="D5079" s="255" t="s">
        <v>1108</v>
      </c>
      <c r="E5079" s="255">
        <v>-26.214173599999999</v>
      </c>
    </row>
    <row r="5080" spans="1:5" x14ac:dyDescent="0.25">
      <c r="A5080" s="257"/>
      <c r="B5080" s="257"/>
      <c r="D5080" s="255" t="s">
        <v>201</v>
      </c>
      <c r="E5080" s="255">
        <v>-7.9970828599999999</v>
      </c>
    </row>
    <row r="5081" spans="1:5" x14ac:dyDescent="0.25">
      <c r="A5081" s="257"/>
      <c r="B5081" s="257"/>
      <c r="D5081" s="255" t="s">
        <v>610</v>
      </c>
      <c r="E5081" s="255">
        <v>-15.8499336</v>
      </c>
    </row>
    <row r="5082" spans="1:5" x14ac:dyDescent="0.25">
      <c r="A5082" s="257"/>
      <c r="B5082" s="257"/>
      <c r="D5082" s="255" t="s">
        <v>228</v>
      </c>
      <c r="E5082" s="255">
        <v>0</v>
      </c>
    </row>
    <row r="5083" spans="1:5" x14ac:dyDescent="0.25">
      <c r="A5083" s="257"/>
      <c r="B5083" s="257"/>
      <c r="D5083" s="255" t="s">
        <v>229</v>
      </c>
      <c r="E5083" s="255">
        <v>0</v>
      </c>
    </row>
    <row r="5084" spans="1:5" x14ac:dyDescent="0.25">
      <c r="A5084" s="257"/>
      <c r="B5084" s="257"/>
      <c r="D5084" s="255" t="s">
        <v>230</v>
      </c>
      <c r="E5084" s="255">
        <v>0</v>
      </c>
    </row>
    <row r="5085" spans="1:5" x14ac:dyDescent="0.25">
      <c r="A5085" s="257"/>
      <c r="B5085" s="257"/>
      <c r="D5085" s="255" t="s">
        <v>1109</v>
      </c>
      <c r="E5085" s="255">
        <v>-9.1480222599999994</v>
      </c>
    </row>
    <row r="5086" spans="1:5" x14ac:dyDescent="0.25">
      <c r="A5086" s="257"/>
      <c r="B5086" s="257"/>
      <c r="D5086" s="255" t="s">
        <v>1110</v>
      </c>
      <c r="E5086" s="255">
        <v>-15.6318415</v>
      </c>
    </row>
    <row r="5087" spans="1:5" x14ac:dyDescent="0.25">
      <c r="A5087" s="257"/>
      <c r="B5087" s="257"/>
      <c r="D5087" s="255"/>
      <c r="E5087" s="255"/>
    </row>
    <row r="5088" spans="1:5" x14ac:dyDescent="0.25">
      <c r="A5088" s="257"/>
      <c r="B5088" s="257"/>
      <c r="D5088" s="255"/>
      <c r="E5088" s="255"/>
    </row>
    <row r="5089" spans="1:5" x14ac:dyDescent="0.25">
      <c r="A5089" s="257"/>
      <c r="B5089" s="257"/>
      <c r="D5089" s="255"/>
      <c r="E5089" s="255"/>
    </row>
    <row r="5090" spans="1:5" x14ac:dyDescent="0.25">
      <c r="A5090" s="257"/>
      <c r="B5090" s="257"/>
      <c r="D5090" s="255"/>
      <c r="E5090" s="255"/>
    </row>
    <row r="5091" spans="1:5" x14ac:dyDescent="0.25">
      <c r="A5091" s="257"/>
      <c r="B5091" s="257"/>
      <c r="D5091" s="255"/>
      <c r="E5091" s="255"/>
    </row>
    <row r="5092" spans="1:5" x14ac:dyDescent="0.25">
      <c r="A5092" s="257"/>
      <c r="B5092" s="257"/>
      <c r="D5092" s="255"/>
      <c r="E5092" s="255"/>
    </row>
    <row r="5093" spans="1:5" x14ac:dyDescent="0.25">
      <c r="A5093" s="257"/>
      <c r="B5093" s="257"/>
      <c r="D5093" s="255"/>
      <c r="E5093" s="255"/>
    </row>
    <row r="5094" spans="1:5" x14ac:dyDescent="0.25">
      <c r="A5094" s="257"/>
      <c r="B5094" s="257"/>
      <c r="D5094" s="255"/>
      <c r="E5094" s="255"/>
    </row>
    <row r="5095" spans="1:5" x14ac:dyDescent="0.25">
      <c r="A5095" s="257"/>
      <c r="B5095" s="257"/>
      <c r="D5095" s="255" t="s">
        <v>2278</v>
      </c>
      <c r="E5095" s="255"/>
    </row>
    <row r="5096" spans="1:5" x14ac:dyDescent="0.25">
      <c r="A5096" s="257"/>
      <c r="B5096" s="257"/>
      <c r="D5096" s="255" t="s">
        <v>928</v>
      </c>
      <c r="E5096" s="255" t="s">
        <v>929</v>
      </c>
    </row>
    <row r="5097" spans="1:5" x14ac:dyDescent="0.25">
      <c r="A5097" s="257"/>
      <c r="B5097" s="257"/>
      <c r="D5097" s="255" t="s">
        <v>930</v>
      </c>
      <c r="E5097" s="255" t="s">
        <v>931</v>
      </c>
    </row>
    <row r="5098" spans="1:5" x14ac:dyDescent="0.25">
      <c r="A5098" s="257"/>
      <c r="B5098" s="257"/>
      <c r="D5098" s="255" t="s">
        <v>600</v>
      </c>
      <c r="E5098" s="255">
        <v>0</v>
      </c>
    </row>
    <row r="5099" spans="1:5" x14ac:dyDescent="0.25">
      <c r="A5099" s="257"/>
      <c r="B5099" s="257"/>
      <c r="D5099" s="255" t="s">
        <v>601</v>
      </c>
      <c r="E5099" s="255">
        <v>0</v>
      </c>
    </row>
    <row r="5100" spans="1:5" x14ac:dyDescent="0.25">
      <c r="A5100" s="257"/>
      <c r="B5100" s="257"/>
      <c r="D5100" s="255" t="s">
        <v>192</v>
      </c>
      <c r="E5100" s="255">
        <v>0</v>
      </c>
    </row>
    <row r="5101" spans="1:5" x14ac:dyDescent="0.25">
      <c r="A5101" s="257"/>
      <c r="B5101" s="257"/>
      <c r="D5101" s="255" t="s">
        <v>193</v>
      </c>
      <c r="E5101" s="255">
        <v>0</v>
      </c>
    </row>
    <row r="5102" spans="1:5" x14ac:dyDescent="0.25">
      <c r="A5102" s="257"/>
      <c r="B5102" s="257"/>
      <c r="D5102" s="255" t="s">
        <v>602</v>
      </c>
      <c r="E5102" s="255">
        <v>0</v>
      </c>
    </row>
    <row r="5103" spans="1:5" x14ac:dyDescent="0.25">
      <c r="A5103" s="257"/>
      <c r="B5103" s="257"/>
      <c r="D5103" s="255" t="s">
        <v>603</v>
      </c>
      <c r="E5103" s="255">
        <v>0</v>
      </c>
    </row>
    <row r="5104" spans="1:5" x14ac:dyDescent="0.25">
      <c r="A5104" s="257"/>
      <c r="B5104" s="257"/>
      <c r="D5104" s="255" t="s">
        <v>604</v>
      </c>
      <c r="E5104" s="255">
        <v>0</v>
      </c>
    </row>
    <row r="5105" spans="1:5" x14ac:dyDescent="0.25">
      <c r="A5105" s="257"/>
      <c r="B5105" s="257"/>
      <c r="C5105" s="254"/>
      <c r="D5105" s="255" t="s">
        <v>605</v>
      </c>
      <c r="E5105" s="255">
        <v>0</v>
      </c>
    </row>
    <row r="5106" spans="1:5" x14ac:dyDescent="0.25">
      <c r="A5106" s="257"/>
      <c r="B5106" s="257"/>
      <c r="C5106" s="254"/>
      <c r="D5106" s="255" t="s">
        <v>194</v>
      </c>
      <c r="E5106" s="255">
        <v>0</v>
      </c>
    </row>
    <row r="5107" spans="1:5" x14ac:dyDescent="0.25">
      <c r="A5107" s="257"/>
      <c r="B5107" s="257"/>
      <c r="C5107" s="254"/>
      <c r="D5107" s="255" t="s">
        <v>217</v>
      </c>
      <c r="E5107" s="255">
        <v>0</v>
      </c>
    </row>
    <row r="5108" spans="1:5" x14ac:dyDescent="0.25">
      <c r="A5108" s="257"/>
      <c r="B5108" s="257"/>
      <c r="C5108" s="254"/>
      <c r="D5108" s="255" t="s">
        <v>606</v>
      </c>
      <c r="E5108" s="255">
        <v>0</v>
      </c>
    </row>
    <row r="5109" spans="1:5" x14ac:dyDescent="0.25">
      <c r="A5109" s="257"/>
      <c r="B5109" s="257"/>
      <c r="C5109" s="254"/>
      <c r="D5109" s="255" t="s">
        <v>1098</v>
      </c>
      <c r="E5109" s="255">
        <v>0</v>
      </c>
    </row>
    <row r="5110" spans="1:5" x14ac:dyDescent="0.25">
      <c r="A5110" s="257"/>
      <c r="B5110" s="257"/>
      <c r="C5110" s="254"/>
      <c r="D5110" s="255" t="s">
        <v>951</v>
      </c>
      <c r="E5110" s="255">
        <v>0</v>
      </c>
    </row>
    <row r="5111" spans="1:5" x14ac:dyDescent="0.25">
      <c r="A5111" s="257"/>
      <c r="B5111" s="257"/>
      <c r="C5111" s="254"/>
      <c r="D5111" s="255" t="s">
        <v>952</v>
      </c>
      <c r="E5111" s="255">
        <v>0</v>
      </c>
    </row>
    <row r="5112" spans="1:5" x14ac:dyDescent="0.25">
      <c r="A5112" s="257"/>
      <c r="B5112" s="257"/>
      <c r="C5112" s="254"/>
      <c r="D5112" s="255" t="s">
        <v>953</v>
      </c>
      <c r="E5112" s="255">
        <v>-1.2853600000000001</v>
      </c>
    </row>
    <row r="5113" spans="1:5" x14ac:dyDescent="0.25">
      <c r="A5113" s="257"/>
      <c r="B5113" s="257"/>
      <c r="C5113" s="254"/>
      <c r="D5113" s="255" t="s">
        <v>231</v>
      </c>
      <c r="E5113" s="255">
        <v>0</v>
      </c>
    </row>
    <row r="5114" spans="1:5" x14ac:dyDescent="0.25">
      <c r="A5114" s="257"/>
      <c r="B5114" s="257"/>
      <c r="C5114" s="254"/>
      <c r="D5114" s="255" t="s">
        <v>232</v>
      </c>
      <c r="E5114" s="255">
        <v>0</v>
      </c>
    </row>
    <row r="5115" spans="1:5" x14ac:dyDescent="0.25">
      <c r="A5115" s="257"/>
      <c r="B5115" s="257"/>
      <c r="C5115" s="254"/>
      <c r="D5115" s="255" t="s">
        <v>233</v>
      </c>
      <c r="E5115" s="255">
        <v>0</v>
      </c>
    </row>
    <row r="5116" spans="1:5" x14ac:dyDescent="0.25">
      <c r="A5116" s="257"/>
      <c r="B5116" s="257"/>
      <c r="C5116" s="254"/>
      <c r="D5116" s="255" t="s">
        <v>198</v>
      </c>
      <c r="E5116" s="255">
        <v>0</v>
      </c>
    </row>
    <row r="5117" spans="1:5" x14ac:dyDescent="0.25">
      <c r="A5117" s="257"/>
      <c r="B5117" s="257"/>
      <c r="C5117" s="254"/>
      <c r="D5117" s="255" t="s">
        <v>607</v>
      </c>
      <c r="E5117" s="255">
        <v>0</v>
      </c>
    </row>
    <row r="5118" spans="1:5" x14ac:dyDescent="0.25">
      <c r="A5118" s="257"/>
      <c r="B5118" s="257"/>
      <c r="C5118" s="254"/>
      <c r="D5118" s="255" t="s">
        <v>608</v>
      </c>
      <c r="E5118" s="255">
        <v>0</v>
      </c>
    </row>
    <row r="5119" spans="1:5" x14ac:dyDescent="0.25">
      <c r="A5119" s="257"/>
      <c r="B5119" s="257"/>
      <c r="C5119" s="254"/>
      <c r="D5119" s="255" t="s">
        <v>954</v>
      </c>
      <c r="E5119" s="255">
        <v>0</v>
      </c>
    </row>
    <row r="5120" spans="1:5" x14ac:dyDescent="0.25">
      <c r="A5120" s="257" t="s">
        <v>1680</v>
      </c>
      <c r="B5120" s="257"/>
      <c r="C5120" s="254"/>
      <c r="D5120" s="255" t="s">
        <v>176</v>
      </c>
      <c r="E5120" s="255">
        <v>0</v>
      </c>
    </row>
    <row r="5121" spans="1:5" x14ac:dyDescent="0.25">
      <c r="A5121" s="257" t="s">
        <v>928</v>
      </c>
      <c r="B5121" s="257" t="s">
        <v>929</v>
      </c>
      <c r="C5121" s="254"/>
      <c r="D5121" s="255" t="s">
        <v>177</v>
      </c>
      <c r="E5121" s="255">
        <v>1.2853600000000001</v>
      </c>
    </row>
    <row r="5122" spans="1:5" x14ac:dyDescent="0.25">
      <c r="A5122" s="257" t="s">
        <v>930</v>
      </c>
      <c r="B5122" s="257" t="s">
        <v>931</v>
      </c>
      <c r="C5122" s="254"/>
      <c r="D5122" s="255"/>
      <c r="E5122" s="255"/>
    </row>
    <row r="5123" spans="1:5" x14ac:dyDescent="0.25">
      <c r="A5123" s="257" t="s">
        <v>114</v>
      </c>
      <c r="B5123" s="257">
        <v>0</v>
      </c>
      <c r="C5123" s="254"/>
      <c r="D5123" s="255"/>
      <c r="E5123" s="255"/>
    </row>
    <row r="5124" spans="1:5" x14ac:dyDescent="0.25">
      <c r="A5124" s="257" t="s">
        <v>115</v>
      </c>
      <c r="B5124" s="257">
        <v>0</v>
      </c>
      <c r="C5124" s="254"/>
      <c r="D5124" s="255"/>
      <c r="E5124" s="255"/>
    </row>
    <row r="5125" spans="1:5" x14ac:dyDescent="0.25">
      <c r="A5125" s="257" t="s">
        <v>116</v>
      </c>
      <c r="B5125" s="257">
        <v>0</v>
      </c>
      <c r="C5125" s="254"/>
      <c r="D5125" s="255"/>
      <c r="E5125" s="255"/>
    </row>
    <row r="5126" spans="1:5" x14ac:dyDescent="0.25">
      <c r="A5126" s="257" t="s">
        <v>117</v>
      </c>
      <c r="B5126" s="257">
        <v>0</v>
      </c>
      <c r="C5126" s="254"/>
      <c r="D5126" s="255"/>
      <c r="E5126" s="255"/>
    </row>
    <row r="5127" spans="1:5" x14ac:dyDescent="0.25">
      <c r="A5127" s="257" t="s">
        <v>118</v>
      </c>
      <c r="B5127" s="257">
        <v>0</v>
      </c>
      <c r="C5127" s="254"/>
      <c r="D5127" s="255"/>
      <c r="E5127" s="255"/>
    </row>
    <row r="5128" spans="1:5" x14ac:dyDescent="0.25">
      <c r="A5128" s="257" t="s">
        <v>119</v>
      </c>
      <c r="B5128" s="257">
        <v>0</v>
      </c>
      <c r="C5128" s="254"/>
      <c r="D5128" s="255"/>
      <c r="E5128" s="255"/>
    </row>
    <row r="5129" spans="1:5" x14ac:dyDescent="0.25">
      <c r="A5129" s="257" t="s">
        <v>992</v>
      </c>
      <c r="B5129" s="257">
        <v>0</v>
      </c>
      <c r="C5129" s="254"/>
      <c r="D5129" s="255"/>
      <c r="E5129" s="255"/>
    </row>
    <row r="5130" spans="1:5" x14ac:dyDescent="0.25">
      <c r="A5130" s="257" t="s">
        <v>993</v>
      </c>
      <c r="B5130" s="257">
        <v>0</v>
      </c>
      <c r="C5130" s="254"/>
      <c r="D5130" s="255"/>
      <c r="E5130" s="255"/>
    </row>
    <row r="5131" spans="1:5" x14ac:dyDescent="0.25">
      <c r="A5131" s="257" t="s">
        <v>994</v>
      </c>
      <c r="B5131" s="257">
        <v>0</v>
      </c>
      <c r="C5131" s="254"/>
      <c r="D5131" s="255"/>
      <c r="E5131" s="255"/>
    </row>
    <row r="5132" spans="1:5" x14ac:dyDescent="0.25">
      <c r="A5132" s="257" t="s">
        <v>995</v>
      </c>
      <c r="B5132" s="257">
        <v>0</v>
      </c>
      <c r="C5132" s="254"/>
      <c r="D5132" s="255"/>
      <c r="E5132" s="255"/>
    </row>
    <row r="5133" spans="1:5" x14ac:dyDescent="0.25">
      <c r="A5133" s="257" t="s">
        <v>14</v>
      </c>
      <c r="B5133" s="257">
        <v>0</v>
      </c>
      <c r="C5133" s="254"/>
      <c r="D5133" s="255"/>
      <c r="E5133" s="255"/>
    </row>
    <row r="5134" spans="1:5" x14ac:dyDescent="0.25">
      <c r="A5134" s="257" t="s">
        <v>996</v>
      </c>
      <c r="B5134" s="257">
        <v>0</v>
      </c>
      <c r="C5134" s="254"/>
      <c r="D5134" s="255" t="s">
        <v>2279</v>
      </c>
      <c r="E5134" s="255"/>
    </row>
    <row r="5135" spans="1:5" x14ac:dyDescent="0.25">
      <c r="A5135" s="257" t="s">
        <v>534</v>
      </c>
      <c r="B5135" s="257">
        <v>0</v>
      </c>
      <c r="C5135" s="254"/>
      <c r="D5135" s="255" t="s">
        <v>928</v>
      </c>
      <c r="E5135" s="255" t="s">
        <v>929</v>
      </c>
    </row>
    <row r="5136" spans="1:5" x14ac:dyDescent="0.25">
      <c r="A5136" s="257" t="s">
        <v>997</v>
      </c>
      <c r="B5136" s="257">
        <v>0</v>
      </c>
      <c r="C5136" s="254"/>
      <c r="D5136" s="255" t="s">
        <v>930</v>
      </c>
      <c r="E5136" s="255" t="s">
        <v>931</v>
      </c>
    </row>
    <row r="5137" spans="1:5" x14ac:dyDescent="0.25">
      <c r="A5137" s="257" t="s">
        <v>1119</v>
      </c>
      <c r="B5137" s="257">
        <v>0</v>
      </c>
      <c r="C5137" s="254"/>
      <c r="D5137" s="255" t="s">
        <v>1106</v>
      </c>
      <c r="E5137" s="255">
        <v>-42.850373599999998</v>
      </c>
    </row>
    <row r="5138" spans="1:5" x14ac:dyDescent="0.25">
      <c r="A5138" s="257" t="s">
        <v>1120</v>
      </c>
      <c r="B5138" s="257">
        <v>0</v>
      </c>
      <c r="C5138" s="254"/>
      <c r="D5138" s="255" t="s">
        <v>200</v>
      </c>
      <c r="E5138" s="255">
        <v>-18.0948469</v>
      </c>
    </row>
    <row r="5139" spans="1:5" x14ac:dyDescent="0.25">
      <c r="A5139" s="257" t="s">
        <v>1184</v>
      </c>
      <c r="B5139" s="257">
        <v>0</v>
      </c>
      <c r="C5139" s="254"/>
      <c r="D5139" s="255" t="s">
        <v>1137</v>
      </c>
      <c r="E5139" s="255">
        <v>-11.5795919</v>
      </c>
    </row>
    <row r="5140" spans="1:5" x14ac:dyDescent="0.25">
      <c r="A5140" s="257" t="s">
        <v>1185</v>
      </c>
      <c r="B5140" s="257">
        <v>0</v>
      </c>
      <c r="C5140" s="254"/>
      <c r="D5140" s="255" t="s">
        <v>609</v>
      </c>
      <c r="E5140" s="255">
        <v>-16.806215999999999</v>
      </c>
    </row>
    <row r="5141" spans="1:5" x14ac:dyDescent="0.25">
      <c r="A5141" s="257" t="s">
        <v>1186</v>
      </c>
      <c r="B5141" s="257">
        <v>0</v>
      </c>
      <c r="C5141" s="254"/>
      <c r="D5141" s="255" t="s">
        <v>1138</v>
      </c>
      <c r="E5141" s="255">
        <v>-3.1931810399999998</v>
      </c>
    </row>
    <row r="5142" spans="1:5" x14ac:dyDescent="0.25">
      <c r="A5142" s="257" t="s">
        <v>1187</v>
      </c>
      <c r="B5142" s="257">
        <v>0</v>
      </c>
      <c r="C5142" s="254"/>
      <c r="D5142" s="255" t="s">
        <v>1108</v>
      </c>
      <c r="E5142" s="255">
        <v>-20.059190099999999</v>
      </c>
    </row>
    <row r="5143" spans="1:5" x14ac:dyDescent="0.25">
      <c r="A5143" s="257" t="s">
        <v>945</v>
      </c>
      <c r="B5143" s="257">
        <v>0</v>
      </c>
      <c r="C5143" s="254"/>
      <c r="D5143" s="255" t="s">
        <v>201</v>
      </c>
      <c r="E5143" s="255">
        <v>-44.531402100000001</v>
      </c>
    </row>
    <row r="5144" spans="1:5" x14ac:dyDescent="0.25">
      <c r="A5144" s="257" t="s">
        <v>998</v>
      </c>
      <c r="B5144" s="257">
        <v>0</v>
      </c>
      <c r="C5144" s="254"/>
      <c r="D5144" s="255" t="s">
        <v>221</v>
      </c>
      <c r="E5144" s="255">
        <v>-12.2722125</v>
      </c>
    </row>
    <row r="5145" spans="1:5" x14ac:dyDescent="0.25">
      <c r="A5145" s="257" t="s">
        <v>456</v>
      </c>
      <c r="B5145" s="257">
        <v>0</v>
      </c>
      <c r="C5145" s="254"/>
      <c r="D5145" s="255" t="s">
        <v>610</v>
      </c>
      <c r="E5145" s="255">
        <v>-35.490720000000003</v>
      </c>
    </row>
    <row r="5146" spans="1:5" x14ac:dyDescent="0.25">
      <c r="A5146" s="257" t="s">
        <v>999</v>
      </c>
      <c r="B5146" s="257">
        <v>0</v>
      </c>
      <c r="C5146" s="254"/>
      <c r="D5146" s="255" t="s">
        <v>1139</v>
      </c>
      <c r="E5146" s="255">
        <v>-6.7432368</v>
      </c>
    </row>
    <row r="5147" spans="1:5" x14ac:dyDescent="0.25">
      <c r="A5147" s="257" t="s">
        <v>457</v>
      </c>
      <c r="B5147" s="257">
        <v>0</v>
      </c>
      <c r="C5147" s="254"/>
      <c r="D5147" s="255" t="s">
        <v>234</v>
      </c>
      <c r="E5147" s="255">
        <v>0</v>
      </c>
    </row>
    <row r="5148" spans="1:5" x14ac:dyDescent="0.25">
      <c r="A5148" s="257" t="s">
        <v>1000</v>
      </c>
      <c r="B5148" s="257">
        <v>0</v>
      </c>
      <c r="C5148" s="254"/>
      <c r="D5148" s="255" t="s">
        <v>235</v>
      </c>
      <c r="E5148" s="255">
        <v>0</v>
      </c>
    </row>
    <row r="5149" spans="1:5" x14ac:dyDescent="0.25">
      <c r="A5149" s="257" t="s">
        <v>120</v>
      </c>
      <c r="B5149" s="257">
        <v>0</v>
      </c>
      <c r="C5149" s="254"/>
      <c r="D5149" s="255" t="s">
        <v>236</v>
      </c>
      <c r="E5149" s="255">
        <v>0</v>
      </c>
    </row>
    <row r="5150" spans="1:5" x14ac:dyDescent="0.25">
      <c r="A5150" s="257" t="s">
        <v>1001</v>
      </c>
      <c r="B5150" s="257">
        <v>0</v>
      </c>
      <c r="C5150" s="254"/>
      <c r="D5150" s="255" t="s">
        <v>1109</v>
      </c>
      <c r="E5150" s="255">
        <v>-9.2882032399999996</v>
      </c>
    </row>
    <row r="5151" spans="1:5" x14ac:dyDescent="0.25">
      <c r="A5151" s="257"/>
      <c r="B5151" s="257"/>
      <c r="C5151" s="254"/>
      <c r="D5151" s="255" t="s">
        <v>1140</v>
      </c>
      <c r="E5151" s="255">
        <v>-1.7647586200000001</v>
      </c>
    </row>
    <row r="5152" spans="1:5" x14ac:dyDescent="0.25">
      <c r="A5152" s="257"/>
      <c r="B5152" s="257"/>
      <c r="C5152" s="254"/>
      <c r="D5152" s="255" t="s">
        <v>1110</v>
      </c>
      <c r="E5152" s="255">
        <v>-26.329934999999999</v>
      </c>
    </row>
    <row r="5153" spans="1:5" x14ac:dyDescent="0.25">
      <c r="A5153" s="257"/>
      <c r="B5153" s="257"/>
      <c r="D5153" s="255" t="s">
        <v>1141</v>
      </c>
      <c r="E5153" s="255">
        <v>-5.0026876600000003</v>
      </c>
    </row>
    <row r="5154" spans="1:5" x14ac:dyDescent="0.25">
      <c r="A5154" s="257"/>
      <c r="B5154" s="257"/>
      <c r="D5154" s="255"/>
      <c r="E5154" s="255"/>
    </row>
    <row r="5155" spans="1:5" x14ac:dyDescent="0.25">
      <c r="A5155" s="257"/>
      <c r="B5155" s="257"/>
      <c r="D5155" s="255"/>
      <c r="E5155" s="255"/>
    </row>
    <row r="5156" spans="1:5" x14ac:dyDescent="0.25">
      <c r="A5156" s="257"/>
      <c r="B5156" s="257"/>
      <c r="D5156" s="255"/>
      <c r="E5156" s="255"/>
    </row>
    <row r="5157" spans="1:5" x14ac:dyDescent="0.25">
      <c r="A5157" s="257"/>
      <c r="B5157" s="257"/>
      <c r="D5157" s="255"/>
      <c r="E5157" s="255"/>
    </row>
    <row r="5158" spans="1:5" x14ac:dyDescent="0.25">
      <c r="A5158" s="257"/>
      <c r="B5158" s="257"/>
      <c r="D5158" s="255"/>
      <c r="E5158" s="255"/>
    </row>
    <row r="5159" spans="1:5" x14ac:dyDescent="0.25">
      <c r="A5159" s="257"/>
      <c r="B5159" s="257"/>
      <c r="D5159" s="255"/>
      <c r="E5159" s="255"/>
    </row>
    <row r="5160" spans="1:5" x14ac:dyDescent="0.25">
      <c r="A5160" s="257"/>
      <c r="B5160" s="257"/>
      <c r="D5160" s="255"/>
      <c r="E5160" s="255"/>
    </row>
    <row r="5161" spans="1:5" x14ac:dyDescent="0.25">
      <c r="A5161" s="257"/>
      <c r="B5161" s="257"/>
      <c r="D5161" s="255"/>
      <c r="E5161" s="255"/>
    </row>
    <row r="5162" spans="1:5" x14ac:dyDescent="0.25">
      <c r="A5162" s="257"/>
      <c r="B5162" s="257"/>
      <c r="D5162" s="255"/>
      <c r="E5162" s="255"/>
    </row>
    <row r="5163" spans="1:5" x14ac:dyDescent="0.25">
      <c r="A5163" s="257"/>
      <c r="B5163" s="257"/>
      <c r="D5163" s="255"/>
      <c r="E5163" s="255"/>
    </row>
    <row r="5164" spans="1:5" x14ac:dyDescent="0.25">
      <c r="A5164" s="257"/>
      <c r="B5164" s="257"/>
      <c r="D5164" s="255"/>
      <c r="E5164" s="255"/>
    </row>
    <row r="5165" spans="1:5" x14ac:dyDescent="0.25">
      <c r="A5165" s="257"/>
      <c r="B5165" s="257"/>
      <c r="D5165" s="255"/>
      <c r="E5165" s="255"/>
    </row>
    <row r="5166" spans="1:5" x14ac:dyDescent="0.25">
      <c r="A5166" s="257"/>
      <c r="B5166" s="257"/>
      <c r="D5166" s="255"/>
      <c r="E5166" s="255"/>
    </row>
    <row r="5167" spans="1:5" x14ac:dyDescent="0.25">
      <c r="A5167" s="257"/>
      <c r="B5167" s="257"/>
      <c r="D5167" s="255"/>
      <c r="E5167" s="255"/>
    </row>
    <row r="5168" spans="1:5" x14ac:dyDescent="0.25">
      <c r="A5168" s="257"/>
      <c r="B5168" s="257"/>
      <c r="D5168" s="255"/>
      <c r="E5168" s="255"/>
    </row>
    <row r="5169" spans="1:5" x14ac:dyDescent="0.25">
      <c r="A5169" s="257"/>
      <c r="B5169" s="257"/>
      <c r="D5169" s="255" t="s">
        <v>2280</v>
      </c>
      <c r="E5169" s="255"/>
    </row>
    <row r="5170" spans="1:5" x14ac:dyDescent="0.25">
      <c r="A5170" s="257"/>
      <c r="B5170" s="257"/>
      <c r="D5170" s="255" t="s">
        <v>928</v>
      </c>
      <c r="E5170" s="255" t="s">
        <v>929</v>
      </c>
    </row>
    <row r="5171" spans="1:5" x14ac:dyDescent="0.25">
      <c r="A5171" s="257"/>
      <c r="B5171" s="257"/>
      <c r="D5171" s="255" t="s">
        <v>930</v>
      </c>
      <c r="E5171" s="255" t="s">
        <v>931</v>
      </c>
    </row>
    <row r="5172" spans="1:5" x14ac:dyDescent="0.25">
      <c r="A5172" s="257"/>
      <c r="B5172" s="257"/>
      <c r="D5172" s="255" t="s">
        <v>600</v>
      </c>
      <c r="E5172" s="255">
        <v>0</v>
      </c>
    </row>
    <row r="5173" spans="1:5" x14ac:dyDescent="0.25">
      <c r="A5173" s="257"/>
      <c r="B5173" s="257"/>
      <c r="D5173" s="255" t="s">
        <v>601</v>
      </c>
      <c r="E5173" s="255">
        <v>0</v>
      </c>
    </row>
    <row r="5174" spans="1:5" x14ac:dyDescent="0.25">
      <c r="A5174" s="257"/>
      <c r="B5174" s="257"/>
      <c r="D5174" s="255" t="s">
        <v>192</v>
      </c>
      <c r="E5174" s="255">
        <v>0</v>
      </c>
    </row>
    <row r="5175" spans="1:5" x14ac:dyDescent="0.25">
      <c r="A5175" s="257"/>
      <c r="B5175" s="257"/>
      <c r="D5175" s="255" t="s">
        <v>193</v>
      </c>
      <c r="E5175" s="255">
        <v>0</v>
      </c>
    </row>
    <row r="5176" spans="1:5" x14ac:dyDescent="0.25">
      <c r="A5176" s="257"/>
      <c r="B5176" s="257"/>
      <c r="D5176" s="255" t="s">
        <v>602</v>
      </c>
      <c r="E5176" s="255">
        <v>0</v>
      </c>
    </row>
    <row r="5177" spans="1:5" x14ac:dyDescent="0.25">
      <c r="A5177" s="257"/>
      <c r="B5177" s="257"/>
      <c r="D5177" s="255" t="s">
        <v>603</v>
      </c>
      <c r="E5177" s="255">
        <v>0</v>
      </c>
    </row>
    <row r="5178" spans="1:5" x14ac:dyDescent="0.25">
      <c r="A5178" s="257"/>
      <c r="B5178" s="257"/>
      <c r="D5178" s="255" t="s">
        <v>604</v>
      </c>
      <c r="E5178" s="255">
        <v>0</v>
      </c>
    </row>
    <row r="5179" spans="1:5" x14ac:dyDescent="0.25">
      <c r="A5179" s="257"/>
      <c r="B5179" s="257"/>
      <c r="D5179" s="255" t="s">
        <v>605</v>
      </c>
      <c r="E5179" s="255">
        <v>0</v>
      </c>
    </row>
    <row r="5180" spans="1:5" x14ac:dyDescent="0.25">
      <c r="A5180" s="257"/>
      <c r="B5180" s="257"/>
      <c r="D5180" s="255" t="s">
        <v>194</v>
      </c>
      <c r="E5180" s="255">
        <v>0</v>
      </c>
    </row>
    <row r="5181" spans="1:5" x14ac:dyDescent="0.25">
      <c r="A5181" s="257"/>
      <c r="B5181" s="257"/>
      <c r="D5181" s="255" t="s">
        <v>606</v>
      </c>
      <c r="E5181" s="255">
        <v>0</v>
      </c>
    </row>
    <row r="5182" spans="1:5" x14ac:dyDescent="0.25">
      <c r="A5182" s="257"/>
      <c r="B5182" s="257"/>
      <c r="D5182" s="255" t="s">
        <v>1166</v>
      </c>
      <c r="E5182" s="255">
        <v>0</v>
      </c>
    </row>
    <row r="5183" spans="1:5" x14ac:dyDescent="0.25">
      <c r="A5183" s="257"/>
      <c r="B5183" s="257"/>
      <c r="D5183" s="255" t="s">
        <v>1098</v>
      </c>
      <c r="E5183" s="255">
        <v>0</v>
      </c>
    </row>
    <row r="5184" spans="1:5" x14ac:dyDescent="0.25">
      <c r="A5184" s="257"/>
      <c r="B5184" s="257"/>
      <c r="D5184" s="255" t="s">
        <v>1167</v>
      </c>
      <c r="E5184" s="255">
        <v>0</v>
      </c>
    </row>
    <row r="5185" spans="1:5" x14ac:dyDescent="0.25">
      <c r="A5185" s="257"/>
      <c r="B5185" s="257"/>
      <c r="D5185" s="255" t="s">
        <v>1168</v>
      </c>
      <c r="E5185" s="255">
        <v>0</v>
      </c>
    </row>
    <row r="5186" spans="1:5" x14ac:dyDescent="0.25">
      <c r="A5186" s="257"/>
      <c r="B5186" s="257"/>
      <c r="D5186" s="255" t="s">
        <v>195</v>
      </c>
      <c r="E5186" s="255">
        <v>0</v>
      </c>
    </row>
    <row r="5187" spans="1:5" x14ac:dyDescent="0.25">
      <c r="A5187" s="257"/>
      <c r="B5187" s="257"/>
      <c r="D5187" s="255" t="s">
        <v>196</v>
      </c>
      <c r="E5187" s="255">
        <v>0</v>
      </c>
    </row>
    <row r="5188" spans="1:5" x14ac:dyDescent="0.25">
      <c r="A5188" s="257"/>
      <c r="B5188" s="257"/>
      <c r="D5188" s="255" t="s">
        <v>197</v>
      </c>
      <c r="E5188" s="255">
        <v>0</v>
      </c>
    </row>
    <row r="5189" spans="1:5" x14ac:dyDescent="0.25">
      <c r="A5189" s="257"/>
      <c r="B5189" s="257"/>
      <c r="D5189" s="255" t="s">
        <v>198</v>
      </c>
      <c r="E5189" s="255">
        <v>0</v>
      </c>
    </row>
    <row r="5190" spans="1:5" x14ac:dyDescent="0.25">
      <c r="A5190" s="257"/>
      <c r="B5190" s="257"/>
      <c r="D5190" s="255" t="s">
        <v>607</v>
      </c>
      <c r="E5190" s="255">
        <v>0</v>
      </c>
    </row>
    <row r="5191" spans="1:5" x14ac:dyDescent="0.25">
      <c r="A5191" s="257"/>
      <c r="B5191" s="257"/>
      <c r="D5191" s="255" t="s">
        <v>608</v>
      </c>
      <c r="E5191" s="255">
        <v>0</v>
      </c>
    </row>
    <row r="5192" spans="1:5" x14ac:dyDescent="0.25">
      <c r="A5192" s="257"/>
      <c r="B5192" s="257"/>
      <c r="D5192" s="255"/>
      <c r="E5192" s="255"/>
    </row>
    <row r="5193" spans="1:5" x14ac:dyDescent="0.25">
      <c r="A5193" s="257"/>
      <c r="B5193" s="257"/>
      <c r="D5193" s="255" t="s">
        <v>2281</v>
      </c>
      <c r="E5193" s="255"/>
    </row>
    <row r="5194" spans="1:5" x14ac:dyDescent="0.25">
      <c r="A5194" s="257"/>
      <c r="B5194" s="257"/>
      <c r="D5194" s="255" t="s">
        <v>928</v>
      </c>
      <c r="E5194" s="255" t="s">
        <v>929</v>
      </c>
    </row>
    <row r="5195" spans="1:5" x14ac:dyDescent="0.25">
      <c r="A5195" s="257"/>
      <c r="B5195" s="257"/>
      <c r="D5195" s="255" t="s">
        <v>930</v>
      </c>
      <c r="E5195" s="255" t="s">
        <v>931</v>
      </c>
    </row>
    <row r="5196" spans="1:5" x14ac:dyDescent="0.25">
      <c r="A5196" s="257"/>
      <c r="B5196" s="257"/>
      <c r="D5196" s="255" t="s">
        <v>1106</v>
      </c>
      <c r="E5196" s="255">
        <v>0</v>
      </c>
    </row>
    <row r="5197" spans="1:5" x14ac:dyDescent="0.25">
      <c r="A5197" s="257"/>
      <c r="B5197" s="257"/>
      <c r="D5197" s="255" t="s">
        <v>200</v>
      </c>
      <c r="E5197" s="255">
        <v>0</v>
      </c>
    </row>
    <row r="5198" spans="1:5" x14ac:dyDescent="0.25">
      <c r="A5198" s="257"/>
      <c r="B5198" s="257"/>
      <c r="D5198" s="255" t="s">
        <v>609</v>
      </c>
      <c r="E5198" s="255">
        <v>0</v>
      </c>
    </row>
    <row r="5199" spans="1:5" x14ac:dyDescent="0.25">
      <c r="A5199" s="257"/>
      <c r="B5199" s="257"/>
      <c r="D5199" s="255" t="s">
        <v>1108</v>
      </c>
      <c r="E5199" s="255">
        <v>0</v>
      </c>
    </row>
    <row r="5200" spans="1:5" x14ac:dyDescent="0.25">
      <c r="A5200" s="257"/>
      <c r="B5200" s="257"/>
      <c r="D5200" s="255" t="s">
        <v>201</v>
      </c>
      <c r="E5200" s="255">
        <v>0</v>
      </c>
    </row>
    <row r="5201" spans="1:5" x14ac:dyDescent="0.25">
      <c r="A5201" s="257"/>
      <c r="B5201" s="257"/>
      <c r="D5201" s="255" t="s">
        <v>610</v>
      </c>
      <c r="E5201" s="255">
        <v>0</v>
      </c>
    </row>
    <row r="5202" spans="1:5" x14ac:dyDescent="0.25">
      <c r="A5202" s="257"/>
      <c r="B5202" s="257"/>
      <c r="D5202" s="255" t="s">
        <v>202</v>
      </c>
      <c r="E5202" s="255">
        <v>0</v>
      </c>
    </row>
    <row r="5203" spans="1:5" x14ac:dyDescent="0.25">
      <c r="A5203" s="257"/>
      <c r="B5203" s="257"/>
      <c r="D5203" s="255" t="s">
        <v>203</v>
      </c>
      <c r="E5203" s="255">
        <v>0</v>
      </c>
    </row>
    <row r="5204" spans="1:5" x14ac:dyDescent="0.25">
      <c r="A5204" s="257"/>
      <c r="B5204" s="257"/>
      <c r="D5204" s="255" t="s">
        <v>204</v>
      </c>
      <c r="E5204" s="255">
        <v>0</v>
      </c>
    </row>
    <row r="5205" spans="1:5" x14ac:dyDescent="0.25">
      <c r="A5205" s="257"/>
      <c r="B5205" s="257"/>
      <c r="D5205" s="255" t="s">
        <v>1169</v>
      </c>
      <c r="E5205" s="255">
        <v>0</v>
      </c>
    </row>
    <row r="5206" spans="1:5" x14ac:dyDescent="0.25">
      <c r="A5206" s="257"/>
      <c r="B5206" s="257"/>
      <c r="D5206" s="255" t="s">
        <v>1109</v>
      </c>
      <c r="E5206" s="255">
        <v>0</v>
      </c>
    </row>
    <row r="5207" spans="1:5" x14ac:dyDescent="0.25">
      <c r="A5207" s="257"/>
      <c r="B5207" s="257"/>
      <c r="D5207" s="255" t="s">
        <v>1170</v>
      </c>
      <c r="E5207" s="255">
        <v>0</v>
      </c>
    </row>
    <row r="5208" spans="1:5" x14ac:dyDescent="0.25">
      <c r="A5208" s="257"/>
      <c r="B5208" s="257"/>
      <c r="D5208" s="255" t="s">
        <v>1171</v>
      </c>
      <c r="E5208" s="255">
        <v>0</v>
      </c>
    </row>
    <row r="5209" spans="1:5" x14ac:dyDescent="0.25">
      <c r="A5209" s="257"/>
      <c r="B5209" s="257"/>
      <c r="D5209" s="255" t="s">
        <v>1172</v>
      </c>
      <c r="E5209" s="255">
        <v>0</v>
      </c>
    </row>
    <row r="5210" spans="1:5" x14ac:dyDescent="0.25">
      <c r="A5210" s="257"/>
      <c r="B5210" s="257"/>
      <c r="D5210" s="255" t="s">
        <v>1110</v>
      </c>
      <c r="E5210" s="255">
        <v>0</v>
      </c>
    </row>
    <row r="5211" spans="1:5" x14ac:dyDescent="0.25">
      <c r="A5211" s="257"/>
      <c r="B5211" s="257"/>
      <c r="D5211" s="255" t="s">
        <v>1173</v>
      </c>
      <c r="E5211" s="255">
        <v>0</v>
      </c>
    </row>
    <row r="5212" spans="1:5" x14ac:dyDescent="0.25">
      <c r="A5212" s="257"/>
      <c r="B5212" s="257"/>
      <c r="D5212" s="255" t="s">
        <v>1174</v>
      </c>
      <c r="E5212" s="255">
        <v>0</v>
      </c>
    </row>
    <row r="5213" spans="1:5" x14ac:dyDescent="0.25">
      <c r="A5213" s="257"/>
      <c r="B5213" s="257"/>
      <c r="D5213" s="255" t="s">
        <v>2282</v>
      </c>
      <c r="E5213" s="255"/>
    </row>
    <row r="5214" spans="1:5" x14ac:dyDescent="0.25">
      <c r="A5214" s="257"/>
      <c r="B5214" s="257"/>
      <c r="D5214" s="255" t="s">
        <v>928</v>
      </c>
      <c r="E5214" s="255" t="s">
        <v>929</v>
      </c>
    </row>
    <row r="5215" spans="1:5" x14ac:dyDescent="0.25">
      <c r="A5215" s="257"/>
      <c r="B5215" s="257"/>
      <c r="D5215" s="255" t="s">
        <v>930</v>
      </c>
      <c r="E5215" s="255" t="s">
        <v>931</v>
      </c>
    </row>
    <row r="5216" spans="1:5" x14ac:dyDescent="0.25">
      <c r="A5216" s="257"/>
      <c r="B5216" s="257"/>
      <c r="D5216" s="255" t="s">
        <v>600</v>
      </c>
      <c r="E5216" s="255">
        <v>0</v>
      </c>
    </row>
    <row r="5217" spans="1:5" x14ac:dyDescent="0.25">
      <c r="A5217" s="257"/>
      <c r="B5217" s="257"/>
      <c r="D5217" s="255" t="s">
        <v>601</v>
      </c>
      <c r="E5217" s="255">
        <v>0</v>
      </c>
    </row>
    <row r="5218" spans="1:5" x14ac:dyDescent="0.25">
      <c r="A5218" s="257"/>
      <c r="B5218" s="257"/>
      <c r="D5218" s="255" t="s">
        <v>192</v>
      </c>
      <c r="E5218" s="255">
        <v>0</v>
      </c>
    </row>
    <row r="5219" spans="1:5" x14ac:dyDescent="0.25">
      <c r="A5219" s="257"/>
      <c r="B5219" s="257"/>
      <c r="D5219" s="255" t="s">
        <v>193</v>
      </c>
      <c r="E5219" s="255">
        <v>0</v>
      </c>
    </row>
    <row r="5220" spans="1:5" x14ac:dyDescent="0.25">
      <c r="A5220" s="257"/>
      <c r="B5220" s="257"/>
      <c r="D5220" s="255" t="s">
        <v>602</v>
      </c>
      <c r="E5220" s="255">
        <v>0</v>
      </c>
    </row>
    <row r="5221" spans="1:5" x14ac:dyDescent="0.25">
      <c r="A5221" s="257"/>
      <c r="B5221" s="257"/>
      <c r="D5221" s="255" t="s">
        <v>603</v>
      </c>
      <c r="E5221" s="255">
        <v>0</v>
      </c>
    </row>
    <row r="5222" spans="1:5" x14ac:dyDescent="0.25">
      <c r="A5222" s="257"/>
      <c r="B5222" s="257"/>
      <c r="D5222" s="255" t="s">
        <v>604</v>
      </c>
      <c r="E5222" s="255">
        <v>0</v>
      </c>
    </row>
    <row r="5223" spans="1:5" x14ac:dyDescent="0.25">
      <c r="A5223" s="257"/>
      <c r="B5223" s="257"/>
      <c r="D5223" s="255" t="s">
        <v>605</v>
      </c>
      <c r="E5223" s="255">
        <v>0</v>
      </c>
    </row>
    <row r="5224" spans="1:5" x14ac:dyDescent="0.25">
      <c r="A5224" s="257"/>
      <c r="B5224" s="257"/>
      <c r="D5224" s="255" t="s">
        <v>194</v>
      </c>
      <c r="E5224" s="255">
        <v>0</v>
      </c>
    </row>
    <row r="5225" spans="1:5" x14ac:dyDescent="0.25">
      <c r="A5225" s="257"/>
      <c r="B5225" s="257"/>
      <c r="D5225" s="255" t="s">
        <v>606</v>
      </c>
      <c r="E5225" s="255">
        <v>0</v>
      </c>
    </row>
    <row r="5226" spans="1:5" x14ac:dyDescent="0.25">
      <c r="A5226" s="257"/>
      <c r="B5226" s="257"/>
      <c r="D5226" s="255" t="s">
        <v>1166</v>
      </c>
      <c r="E5226" s="255">
        <v>0</v>
      </c>
    </row>
    <row r="5227" spans="1:5" x14ac:dyDescent="0.25">
      <c r="A5227" s="257"/>
      <c r="B5227" s="257"/>
      <c r="D5227" s="255" t="s">
        <v>1098</v>
      </c>
      <c r="E5227" s="255">
        <v>0</v>
      </c>
    </row>
    <row r="5228" spans="1:5" x14ac:dyDescent="0.25">
      <c r="A5228" s="257"/>
      <c r="B5228" s="257"/>
      <c r="D5228" s="255" t="s">
        <v>1167</v>
      </c>
      <c r="E5228" s="255">
        <v>0</v>
      </c>
    </row>
    <row r="5229" spans="1:5" x14ac:dyDescent="0.25">
      <c r="A5229" s="257"/>
      <c r="B5229" s="257"/>
      <c r="D5229" s="255" t="s">
        <v>1168</v>
      </c>
      <c r="E5229" s="255">
        <v>0</v>
      </c>
    </row>
    <row r="5230" spans="1:5" x14ac:dyDescent="0.25">
      <c r="A5230" s="257"/>
      <c r="B5230" s="257"/>
      <c r="D5230" s="255" t="s">
        <v>205</v>
      </c>
      <c r="E5230" s="255">
        <v>0</v>
      </c>
    </row>
    <row r="5231" spans="1:5" x14ac:dyDescent="0.25">
      <c r="A5231" s="257"/>
      <c r="B5231" s="257"/>
      <c r="D5231" s="255" t="s">
        <v>206</v>
      </c>
      <c r="E5231" s="255">
        <v>0</v>
      </c>
    </row>
    <row r="5232" spans="1:5" x14ac:dyDescent="0.25">
      <c r="A5232" s="257"/>
      <c r="B5232" s="257"/>
      <c r="D5232" s="255" t="s">
        <v>207</v>
      </c>
      <c r="E5232" s="255">
        <v>0</v>
      </c>
    </row>
    <row r="5233" spans="1:5" x14ac:dyDescent="0.25">
      <c r="A5233" s="257"/>
      <c r="B5233" s="257"/>
      <c r="D5233" s="255" t="s">
        <v>198</v>
      </c>
      <c r="E5233" s="255">
        <v>0</v>
      </c>
    </row>
    <row r="5234" spans="1:5" x14ac:dyDescent="0.25">
      <c r="A5234" s="257"/>
      <c r="B5234" s="257"/>
      <c r="D5234" s="255" t="s">
        <v>607</v>
      </c>
      <c r="E5234" s="255">
        <v>0</v>
      </c>
    </row>
    <row r="5235" spans="1:5" x14ac:dyDescent="0.25">
      <c r="A5235" s="257"/>
      <c r="B5235" s="257"/>
      <c r="D5235" s="255" t="s">
        <v>608</v>
      </c>
      <c r="E5235" s="255">
        <v>0</v>
      </c>
    </row>
    <row r="5236" spans="1:5" x14ac:dyDescent="0.25">
      <c r="A5236" s="257"/>
      <c r="B5236" s="257"/>
      <c r="D5236" s="255"/>
      <c r="E5236" s="255"/>
    </row>
    <row r="5237" spans="1:5" x14ac:dyDescent="0.25">
      <c r="A5237" s="257"/>
      <c r="B5237" s="257"/>
      <c r="D5237" s="255" t="s">
        <v>2283</v>
      </c>
      <c r="E5237" s="255"/>
    </row>
    <row r="5238" spans="1:5" x14ac:dyDescent="0.25">
      <c r="A5238" s="257"/>
      <c r="B5238" s="257"/>
      <c r="D5238" s="255" t="s">
        <v>928</v>
      </c>
      <c r="E5238" s="255" t="s">
        <v>929</v>
      </c>
    </row>
    <row r="5239" spans="1:5" x14ac:dyDescent="0.25">
      <c r="A5239" s="257"/>
      <c r="B5239" s="257"/>
      <c r="D5239" s="255" t="s">
        <v>930</v>
      </c>
      <c r="E5239" s="255" t="s">
        <v>931</v>
      </c>
    </row>
    <row r="5240" spans="1:5" x14ac:dyDescent="0.25">
      <c r="A5240" s="257"/>
      <c r="B5240" s="257"/>
      <c r="D5240" s="255" t="s">
        <v>1106</v>
      </c>
      <c r="E5240" s="255">
        <v>0</v>
      </c>
    </row>
    <row r="5241" spans="1:5" x14ac:dyDescent="0.25">
      <c r="A5241" s="257"/>
      <c r="B5241" s="257"/>
      <c r="D5241" s="255" t="s">
        <v>200</v>
      </c>
      <c r="E5241" s="255">
        <v>0</v>
      </c>
    </row>
    <row r="5242" spans="1:5" x14ac:dyDescent="0.25">
      <c r="A5242" s="257"/>
      <c r="B5242" s="257"/>
      <c r="D5242" s="255" t="s">
        <v>609</v>
      </c>
      <c r="E5242" s="255">
        <v>0</v>
      </c>
    </row>
    <row r="5243" spans="1:5" x14ac:dyDescent="0.25">
      <c r="A5243" s="257"/>
      <c r="B5243" s="257"/>
      <c r="D5243" s="255" t="s">
        <v>1108</v>
      </c>
      <c r="E5243" s="255">
        <v>0</v>
      </c>
    </row>
    <row r="5244" spans="1:5" x14ac:dyDescent="0.25">
      <c r="A5244" s="257"/>
      <c r="B5244" s="257"/>
      <c r="D5244" s="255" t="s">
        <v>201</v>
      </c>
      <c r="E5244" s="255">
        <v>0</v>
      </c>
    </row>
    <row r="5245" spans="1:5" x14ac:dyDescent="0.25">
      <c r="A5245" s="257"/>
      <c r="B5245" s="257"/>
      <c r="D5245" s="255" t="s">
        <v>610</v>
      </c>
      <c r="E5245" s="255">
        <v>0</v>
      </c>
    </row>
    <row r="5246" spans="1:5" x14ac:dyDescent="0.25">
      <c r="A5246" s="257"/>
      <c r="B5246" s="257"/>
      <c r="D5246" s="255" t="s">
        <v>208</v>
      </c>
      <c r="E5246" s="255">
        <v>0</v>
      </c>
    </row>
    <row r="5247" spans="1:5" x14ac:dyDescent="0.25">
      <c r="A5247" s="257"/>
      <c r="B5247" s="257"/>
      <c r="D5247" s="255" t="s">
        <v>209</v>
      </c>
      <c r="E5247" s="255">
        <v>0</v>
      </c>
    </row>
    <row r="5248" spans="1:5" x14ac:dyDescent="0.25">
      <c r="A5248" s="257"/>
      <c r="B5248" s="257"/>
      <c r="D5248" s="255" t="s">
        <v>210</v>
      </c>
      <c r="E5248" s="255">
        <v>0</v>
      </c>
    </row>
    <row r="5249" spans="1:5" x14ac:dyDescent="0.25">
      <c r="A5249" s="257"/>
      <c r="B5249" s="257"/>
      <c r="C5249" s="254"/>
      <c r="D5249" s="255" t="s">
        <v>1169</v>
      </c>
      <c r="E5249" s="255">
        <v>0</v>
      </c>
    </row>
    <row r="5250" spans="1:5" x14ac:dyDescent="0.25">
      <c r="A5250" s="257"/>
      <c r="B5250" s="257"/>
      <c r="C5250" s="254"/>
      <c r="D5250" s="255" t="s">
        <v>1109</v>
      </c>
      <c r="E5250" s="255">
        <v>0</v>
      </c>
    </row>
    <row r="5251" spans="1:5" x14ac:dyDescent="0.25">
      <c r="A5251" s="257"/>
      <c r="B5251" s="257"/>
      <c r="C5251" s="254"/>
      <c r="D5251" s="255" t="s">
        <v>1170</v>
      </c>
      <c r="E5251" s="255">
        <v>0</v>
      </c>
    </row>
    <row r="5252" spans="1:5" x14ac:dyDescent="0.25">
      <c r="A5252" s="257"/>
      <c r="B5252" s="257"/>
      <c r="C5252" s="254"/>
      <c r="D5252" s="255" t="s">
        <v>1171</v>
      </c>
      <c r="E5252" s="255">
        <v>0</v>
      </c>
    </row>
    <row r="5253" spans="1:5" x14ac:dyDescent="0.25">
      <c r="A5253" s="257"/>
      <c r="B5253" s="257"/>
      <c r="C5253" s="254"/>
      <c r="D5253" s="255" t="s">
        <v>1172</v>
      </c>
      <c r="E5253" s="255">
        <v>0</v>
      </c>
    </row>
    <row r="5254" spans="1:5" x14ac:dyDescent="0.25">
      <c r="A5254" s="257"/>
      <c r="B5254" s="257"/>
      <c r="C5254" s="254"/>
      <c r="D5254" s="255" t="s">
        <v>1110</v>
      </c>
      <c r="E5254" s="255">
        <v>0</v>
      </c>
    </row>
    <row r="5255" spans="1:5" x14ac:dyDescent="0.25">
      <c r="A5255" s="257" t="s">
        <v>1681</v>
      </c>
      <c r="B5255" s="257"/>
      <c r="C5255" s="254"/>
      <c r="D5255" s="255" t="s">
        <v>1173</v>
      </c>
      <c r="E5255" s="255">
        <v>0</v>
      </c>
    </row>
    <row r="5256" spans="1:5" x14ac:dyDescent="0.25">
      <c r="A5256" s="257" t="s">
        <v>928</v>
      </c>
      <c r="B5256" s="257" t="s">
        <v>929</v>
      </c>
      <c r="C5256" s="254"/>
      <c r="D5256" s="255" t="s">
        <v>1174</v>
      </c>
      <c r="E5256" s="255">
        <v>0</v>
      </c>
    </row>
    <row r="5257" spans="1:5" x14ac:dyDescent="0.25">
      <c r="A5257" s="257" t="s">
        <v>930</v>
      </c>
      <c r="B5257" s="257" t="s">
        <v>931</v>
      </c>
      <c r="C5257" s="254"/>
      <c r="D5257" s="255" t="s">
        <v>2284</v>
      </c>
      <c r="E5257" s="255"/>
    </row>
    <row r="5258" spans="1:5" x14ac:dyDescent="0.25">
      <c r="A5258" s="257" t="s">
        <v>943</v>
      </c>
      <c r="B5258" s="257">
        <v>-1.2853600000000001</v>
      </c>
      <c r="C5258" s="254"/>
      <c r="D5258" s="255" t="s">
        <v>928</v>
      </c>
      <c r="E5258" s="255" t="s">
        <v>929</v>
      </c>
    </row>
    <row r="5259" spans="1:5" x14ac:dyDescent="0.25">
      <c r="A5259" s="257" t="s">
        <v>944</v>
      </c>
      <c r="B5259" s="257">
        <v>-1.4298299999999999</v>
      </c>
      <c r="C5259" s="254"/>
      <c r="D5259" s="255" t="s">
        <v>930</v>
      </c>
      <c r="E5259" s="255" t="s">
        <v>931</v>
      </c>
    </row>
    <row r="5260" spans="1:5" x14ac:dyDescent="0.25">
      <c r="A5260" s="257" t="s">
        <v>538</v>
      </c>
      <c r="B5260" s="257">
        <v>-32.881487800000002</v>
      </c>
      <c r="C5260" s="254"/>
      <c r="D5260" s="255" t="s">
        <v>600</v>
      </c>
      <c r="E5260" s="255">
        <v>0</v>
      </c>
    </row>
    <row r="5261" spans="1:5" x14ac:dyDescent="0.25">
      <c r="A5261" s="257" t="s">
        <v>539</v>
      </c>
      <c r="B5261" s="257">
        <v>-10.296169799999999</v>
      </c>
      <c r="C5261" s="254"/>
      <c r="D5261" s="255" t="s">
        <v>601</v>
      </c>
      <c r="E5261" s="255">
        <v>-9.5540976E-2</v>
      </c>
    </row>
    <row r="5262" spans="1:5" x14ac:dyDescent="0.25">
      <c r="A5262" s="257" t="s">
        <v>142</v>
      </c>
      <c r="B5262" s="257">
        <v>-14.5235845</v>
      </c>
      <c r="C5262" s="254"/>
      <c r="D5262" s="255" t="s">
        <v>192</v>
      </c>
      <c r="E5262" s="255">
        <v>0</v>
      </c>
    </row>
    <row r="5263" spans="1:5" x14ac:dyDescent="0.25">
      <c r="A5263" s="257" t="s">
        <v>143</v>
      </c>
      <c r="B5263" s="257">
        <v>-1.8436225500000001</v>
      </c>
      <c r="C5263" s="254"/>
      <c r="D5263" s="255" t="s">
        <v>193</v>
      </c>
      <c r="E5263" s="255">
        <v>0</v>
      </c>
    </row>
    <row r="5264" spans="1:5" x14ac:dyDescent="0.25">
      <c r="A5264" s="257" t="s">
        <v>144</v>
      </c>
      <c r="B5264" s="257">
        <v>0</v>
      </c>
      <c r="C5264" s="254"/>
      <c r="D5264" s="255" t="s">
        <v>602</v>
      </c>
      <c r="E5264" s="255">
        <v>0</v>
      </c>
    </row>
    <row r="5265" spans="1:5" x14ac:dyDescent="0.25">
      <c r="A5265" s="257" t="s">
        <v>145</v>
      </c>
      <c r="B5265" s="257">
        <v>0</v>
      </c>
      <c r="C5265" s="254"/>
      <c r="D5265" s="255" t="s">
        <v>603</v>
      </c>
      <c r="E5265" s="255">
        <v>-0.365144527</v>
      </c>
    </row>
    <row r="5266" spans="1:5" x14ac:dyDescent="0.25">
      <c r="A5266" s="257" t="s">
        <v>146</v>
      </c>
      <c r="B5266" s="257">
        <v>0</v>
      </c>
      <c r="C5266" s="254"/>
      <c r="D5266" s="255" t="s">
        <v>604</v>
      </c>
      <c r="E5266" s="255">
        <v>0</v>
      </c>
    </row>
    <row r="5267" spans="1:5" x14ac:dyDescent="0.25">
      <c r="A5267" s="257" t="s">
        <v>147</v>
      </c>
      <c r="B5267" s="257">
        <v>0</v>
      </c>
      <c r="C5267" s="254"/>
      <c r="D5267" s="255" t="s">
        <v>605</v>
      </c>
      <c r="E5267" s="255">
        <v>0</v>
      </c>
    </row>
    <row r="5268" spans="1:5" x14ac:dyDescent="0.25">
      <c r="A5268" s="257" t="s">
        <v>148</v>
      </c>
      <c r="B5268" s="257">
        <v>0</v>
      </c>
      <c r="C5268" s="254"/>
      <c r="D5268" s="255" t="s">
        <v>194</v>
      </c>
      <c r="E5268" s="255">
        <v>-0.15627234000000001</v>
      </c>
    </row>
    <row r="5269" spans="1:5" x14ac:dyDescent="0.25">
      <c r="A5269" s="257" t="s">
        <v>149</v>
      </c>
      <c r="B5269" s="257">
        <v>0</v>
      </c>
      <c r="C5269" s="254"/>
      <c r="D5269" s="255" t="s">
        <v>606</v>
      </c>
      <c r="E5269" s="255">
        <v>0</v>
      </c>
    </row>
    <row r="5270" spans="1:5" x14ac:dyDescent="0.25">
      <c r="A5270" s="257" t="s">
        <v>1121</v>
      </c>
      <c r="B5270" s="257">
        <v>9.2882032399999996</v>
      </c>
      <c r="C5270" s="254"/>
      <c r="D5270" s="255" t="s">
        <v>1166</v>
      </c>
      <c r="E5270" s="255">
        <v>0</v>
      </c>
    </row>
    <row r="5271" spans="1:5" x14ac:dyDescent="0.25">
      <c r="A5271" s="257" t="s">
        <v>1122</v>
      </c>
      <c r="B5271" s="257">
        <v>0</v>
      </c>
      <c r="C5271" s="254"/>
      <c r="D5271" s="255" t="s">
        <v>1098</v>
      </c>
      <c r="E5271" s="255">
        <v>0</v>
      </c>
    </row>
    <row r="5272" spans="1:5" x14ac:dyDescent="0.25">
      <c r="A5272" s="257" t="s">
        <v>1197</v>
      </c>
      <c r="B5272" s="257">
        <v>9.1480222599999994</v>
      </c>
      <c r="C5272" s="254"/>
      <c r="D5272" s="255" t="s">
        <v>1167</v>
      </c>
      <c r="E5272" s="255">
        <v>0</v>
      </c>
    </row>
    <row r="5273" spans="1:5" x14ac:dyDescent="0.25">
      <c r="A5273" s="257" t="s">
        <v>1198</v>
      </c>
      <c r="B5273" s="257">
        <v>0</v>
      </c>
      <c r="C5273" s="254"/>
      <c r="D5273" s="255" t="s">
        <v>1168</v>
      </c>
      <c r="E5273" s="255">
        <v>0</v>
      </c>
    </row>
    <row r="5274" spans="1:5" x14ac:dyDescent="0.25">
      <c r="A5274" s="257" t="s">
        <v>1199</v>
      </c>
      <c r="B5274" s="257">
        <v>0</v>
      </c>
      <c r="C5274" s="254"/>
      <c r="D5274" s="255" t="s">
        <v>1181</v>
      </c>
      <c r="E5274" s="255">
        <v>0</v>
      </c>
    </row>
    <row r="5275" spans="1:5" x14ac:dyDescent="0.25">
      <c r="A5275" s="257" t="s">
        <v>1200</v>
      </c>
      <c r="B5275" s="257">
        <v>0</v>
      </c>
      <c r="C5275" s="254"/>
      <c r="D5275" s="255" t="s">
        <v>211</v>
      </c>
      <c r="E5275" s="255">
        <v>0</v>
      </c>
    </row>
    <row r="5276" spans="1:5" x14ac:dyDescent="0.25">
      <c r="A5276" s="257" t="s">
        <v>1123</v>
      </c>
      <c r="B5276" s="257">
        <v>26.329934999999999</v>
      </c>
      <c r="C5276" s="254"/>
      <c r="D5276" s="255" t="s">
        <v>212</v>
      </c>
      <c r="E5276" s="255">
        <v>0</v>
      </c>
    </row>
    <row r="5277" spans="1:5" x14ac:dyDescent="0.25">
      <c r="A5277" s="257" t="s">
        <v>1124</v>
      </c>
      <c r="B5277" s="257">
        <v>0</v>
      </c>
      <c r="C5277" s="254"/>
      <c r="D5277" s="255" t="s">
        <v>213</v>
      </c>
      <c r="E5277" s="255">
        <v>0</v>
      </c>
    </row>
    <row r="5278" spans="1:5" x14ac:dyDescent="0.25">
      <c r="A5278" s="257" t="s">
        <v>1201</v>
      </c>
      <c r="B5278" s="257">
        <v>15.6318415</v>
      </c>
      <c r="C5278" s="254"/>
      <c r="D5278" s="255" t="s">
        <v>198</v>
      </c>
      <c r="E5278" s="255">
        <v>0</v>
      </c>
    </row>
    <row r="5279" spans="1:5" x14ac:dyDescent="0.25">
      <c r="A5279" s="257" t="s">
        <v>1202</v>
      </c>
      <c r="B5279" s="257">
        <v>0</v>
      </c>
      <c r="C5279" s="254"/>
      <c r="D5279" s="255" t="s">
        <v>607</v>
      </c>
      <c r="E5279" s="255">
        <v>0</v>
      </c>
    </row>
    <row r="5280" spans="1:5" x14ac:dyDescent="0.25">
      <c r="A5280" s="257" t="s">
        <v>1203</v>
      </c>
      <c r="B5280" s="257">
        <v>0</v>
      </c>
      <c r="C5280" s="254"/>
      <c r="D5280" s="255" t="s">
        <v>608</v>
      </c>
      <c r="E5280" s="255">
        <v>0</v>
      </c>
    </row>
    <row r="5281" spans="1:5" x14ac:dyDescent="0.25">
      <c r="A5281" s="257" t="s">
        <v>1204</v>
      </c>
      <c r="B5281" s="257">
        <v>0</v>
      </c>
      <c r="C5281" s="254"/>
      <c r="D5281" s="255" t="s">
        <v>2285</v>
      </c>
      <c r="E5281" s="255"/>
    </row>
    <row r="5282" spans="1:5" x14ac:dyDescent="0.25">
      <c r="A5282" s="257"/>
      <c r="B5282" s="257"/>
      <c r="C5282" s="254"/>
      <c r="D5282" s="255" t="s">
        <v>928</v>
      </c>
      <c r="E5282" s="255" t="s">
        <v>929</v>
      </c>
    </row>
    <row r="5283" spans="1:5" x14ac:dyDescent="0.25">
      <c r="A5283" s="257"/>
      <c r="B5283" s="257"/>
      <c r="C5283" s="254"/>
      <c r="D5283" s="255" t="s">
        <v>930</v>
      </c>
      <c r="E5283" s="255" t="s">
        <v>931</v>
      </c>
    </row>
    <row r="5284" spans="1:5" x14ac:dyDescent="0.25">
      <c r="A5284" s="257"/>
      <c r="B5284" s="257"/>
      <c r="C5284" s="254"/>
      <c r="D5284" s="255" t="s">
        <v>1106</v>
      </c>
      <c r="E5284" s="255">
        <v>0</v>
      </c>
    </row>
    <row r="5285" spans="1:5" x14ac:dyDescent="0.25">
      <c r="A5285" s="257"/>
      <c r="B5285" s="257"/>
      <c r="C5285" s="254"/>
      <c r="D5285" s="255" t="s">
        <v>200</v>
      </c>
      <c r="E5285" s="255">
        <v>0</v>
      </c>
    </row>
    <row r="5286" spans="1:5" x14ac:dyDescent="0.25">
      <c r="A5286" s="257"/>
      <c r="B5286" s="257"/>
      <c r="C5286" s="254"/>
      <c r="D5286" s="255" t="s">
        <v>609</v>
      </c>
      <c r="E5286" s="255">
        <v>0</v>
      </c>
    </row>
    <row r="5287" spans="1:5" x14ac:dyDescent="0.25">
      <c r="A5287" s="257"/>
      <c r="B5287" s="257"/>
      <c r="C5287" s="254"/>
      <c r="D5287" s="255" t="s">
        <v>1108</v>
      </c>
      <c r="E5287" s="255">
        <v>-1.8481852700000001</v>
      </c>
    </row>
    <row r="5288" spans="1:5" x14ac:dyDescent="0.25">
      <c r="A5288" s="257"/>
      <c r="B5288" s="257"/>
      <c r="C5288" s="254"/>
      <c r="D5288" s="255" t="s">
        <v>201</v>
      </c>
      <c r="E5288" s="255">
        <v>-0.26092027400000001</v>
      </c>
    </row>
    <row r="5289" spans="1:5" x14ac:dyDescent="0.25">
      <c r="A5289" s="257"/>
      <c r="B5289" s="257"/>
      <c r="C5289" s="254"/>
      <c r="D5289" s="255" t="s">
        <v>610</v>
      </c>
      <c r="E5289" s="255">
        <v>-0.47045999999999999</v>
      </c>
    </row>
    <row r="5290" spans="1:5" x14ac:dyDescent="0.25">
      <c r="A5290" s="257"/>
      <c r="B5290" s="257"/>
      <c r="C5290" s="254"/>
      <c r="D5290" s="255" t="s">
        <v>214</v>
      </c>
      <c r="E5290" s="255">
        <v>0</v>
      </c>
    </row>
    <row r="5291" spans="1:5" x14ac:dyDescent="0.25">
      <c r="A5291" s="257"/>
      <c r="B5291" s="257"/>
      <c r="C5291" s="254"/>
      <c r="D5291" s="255" t="s">
        <v>215</v>
      </c>
      <c r="E5291" s="255">
        <v>0</v>
      </c>
    </row>
    <row r="5292" spans="1:5" x14ac:dyDescent="0.25">
      <c r="A5292" s="257"/>
      <c r="B5292" s="257"/>
      <c r="C5292" s="254"/>
      <c r="D5292" s="255" t="s">
        <v>216</v>
      </c>
      <c r="E5292" s="255">
        <v>0</v>
      </c>
    </row>
    <row r="5293" spans="1:5" x14ac:dyDescent="0.25">
      <c r="A5293" s="257"/>
      <c r="B5293" s="257"/>
      <c r="C5293" s="254"/>
      <c r="D5293" s="255" t="s">
        <v>1169</v>
      </c>
      <c r="E5293" s="255">
        <v>0</v>
      </c>
    </row>
    <row r="5294" spans="1:5" x14ac:dyDescent="0.25">
      <c r="A5294" s="257"/>
      <c r="B5294" s="257"/>
      <c r="C5294" s="254"/>
      <c r="D5294" s="255" t="s">
        <v>1109</v>
      </c>
      <c r="E5294" s="255">
        <v>-0.181965349</v>
      </c>
    </row>
    <row r="5295" spans="1:5" x14ac:dyDescent="0.25">
      <c r="A5295" s="257"/>
      <c r="B5295" s="257"/>
      <c r="C5295" s="254"/>
      <c r="D5295" s="255" t="s">
        <v>1170</v>
      </c>
      <c r="E5295" s="255">
        <v>0</v>
      </c>
    </row>
    <row r="5296" spans="1:5" x14ac:dyDescent="0.25">
      <c r="A5296" s="257"/>
      <c r="B5296" s="257"/>
      <c r="C5296" s="254"/>
      <c r="D5296" s="255" t="s">
        <v>1171</v>
      </c>
      <c r="E5296" s="255">
        <v>0</v>
      </c>
    </row>
    <row r="5297" spans="1:5" x14ac:dyDescent="0.25">
      <c r="A5297" s="257"/>
      <c r="B5297" s="257"/>
      <c r="D5297" s="255" t="s">
        <v>1172</v>
      </c>
      <c r="E5297" s="255">
        <v>0</v>
      </c>
    </row>
    <row r="5298" spans="1:5" x14ac:dyDescent="0.25">
      <c r="A5298" s="257"/>
      <c r="B5298" s="257"/>
      <c r="D5298" s="255" t="s">
        <v>1110</v>
      </c>
      <c r="E5298" s="255">
        <v>-0.25832855500000002</v>
      </c>
    </row>
    <row r="5299" spans="1:5" x14ac:dyDescent="0.25">
      <c r="A5299" s="257"/>
      <c r="B5299" s="257"/>
      <c r="D5299" s="255" t="s">
        <v>1173</v>
      </c>
      <c r="E5299" s="255">
        <v>0</v>
      </c>
    </row>
    <row r="5300" spans="1:5" x14ac:dyDescent="0.25">
      <c r="A5300" s="257"/>
      <c r="B5300" s="257"/>
      <c r="D5300" s="255" t="s">
        <v>1174</v>
      </c>
      <c r="E5300" s="255">
        <v>0</v>
      </c>
    </row>
    <row r="5301" spans="1:5" x14ac:dyDescent="0.25">
      <c r="A5301" s="257"/>
      <c r="B5301" s="257"/>
      <c r="D5301" s="255" t="s">
        <v>1182</v>
      </c>
      <c r="E5301" s="255">
        <v>0</v>
      </c>
    </row>
    <row r="5302" spans="1:5" x14ac:dyDescent="0.25">
      <c r="A5302" s="257"/>
      <c r="B5302" s="257"/>
      <c r="D5302" s="255" t="s">
        <v>1183</v>
      </c>
      <c r="E5302" s="255">
        <v>0</v>
      </c>
    </row>
    <row r="5303" spans="1:5" x14ac:dyDescent="0.25">
      <c r="A5303" s="257"/>
      <c r="B5303" s="257"/>
      <c r="D5303" s="255" t="s">
        <v>2286</v>
      </c>
      <c r="E5303" s="255"/>
    </row>
    <row r="5304" spans="1:5" x14ac:dyDescent="0.25">
      <c r="A5304" s="257"/>
      <c r="B5304" s="257"/>
      <c r="D5304" s="255" t="s">
        <v>928</v>
      </c>
      <c r="E5304" s="255" t="s">
        <v>929</v>
      </c>
    </row>
    <row r="5305" spans="1:5" x14ac:dyDescent="0.25">
      <c r="A5305" s="257"/>
      <c r="B5305" s="257"/>
      <c r="D5305" s="255" t="s">
        <v>930</v>
      </c>
      <c r="E5305" s="255" t="s">
        <v>931</v>
      </c>
    </row>
    <row r="5306" spans="1:5" x14ac:dyDescent="0.25">
      <c r="A5306" s="257"/>
      <c r="B5306" s="257"/>
      <c r="D5306" s="255" t="s">
        <v>600</v>
      </c>
      <c r="E5306" s="255">
        <v>0</v>
      </c>
    </row>
    <row r="5307" spans="1:5" x14ac:dyDescent="0.25">
      <c r="A5307" s="257"/>
      <c r="B5307" s="257"/>
      <c r="D5307" s="255" t="s">
        <v>601</v>
      </c>
      <c r="E5307" s="255">
        <v>-0.72785051700000003</v>
      </c>
    </row>
    <row r="5308" spans="1:5" x14ac:dyDescent="0.25">
      <c r="A5308" s="257"/>
      <c r="B5308" s="257"/>
      <c r="D5308" s="255" t="s">
        <v>192</v>
      </c>
      <c r="E5308" s="255">
        <v>0</v>
      </c>
    </row>
    <row r="5309" spans="1:5" x14ac:dyDescent="0.25">
      <c r="A5309" s="257"/>
      <c r="B5309" s="257"/>
      <c r="D5309" s="255" t="s">
        <v>193</v>
      </c>
      <c r="E5309" s="255">
        <v>0</v>
      </c>
    </row>
    <row r="5310" spans="1:5" x14ac:dyDescent="0.25">
      <c r="A5310" s="257"/>
      <c r="B5310" s="257"/>
      <c r="D5310" s="255" t="s">
        <v>602</v>
      </c>
      <c r="E5310" s="255">
        <v>0</v>
      </c>
    </row>
    <row r="5311" spans="1:5" x14ac:dyDescent="0.25">
      <c r="A5311" s="257"/>
      <c r="B5311" s="257"/>
      <c r="D5311" s="255" t="s">
        <v>603</v>
      </c>
      <c r="E5311" s="255">
        <v>-3.7553275199999998</v>
      </c>
    </row>
    <row r="5312" spans="1:5" x14ac:dyDescent="0.25">
      <c r="A5312" s="257"/>
      <c r="B5312" s="257"/>
      <c r="D5312" s="255" t="s">
        <v>604</v>
      </c>
      <c r="E5312" s="255">
        <v>0</v>
      </c>
    </row>
    <row r="5313" spans="1:5" x14ac:dyDescent="0.25">
      <c r="A5313" s="257"/>
      <c r="B5313" s="257"/>
      <c r="D5313" s="255" t="s">
        <v>605</v>
      </c>
      <c r="E5313" s="255">
        <v>0</v>
      </c>
    </row>
    <row r="5314" spans="1:5" x14ac:dyDescent="0.25">
      <c r="A5314" s="257"/>
      <c r="B5314" s="257"/>
      <c r="D5314" s="255" t="s">
        <v>194</v>
      </c>
      <c r="E5314" s="255">
        <v>-1.55762</v>
      </c>
    </row>
    <row r="5315" spans="1:5" x14ac:dyDescent="0.25">
      <c r="A5315" s="257"/>
      <c r="B5315" s="257"/>
      <c r="D5315" s="255" t="s">
        <v>217</v>
      </c>
      <c r="E5315" s="255">
        <v>-0.32710020000000001</v>
      </c>
    </row>
    <row r="5316" spans="1:5" x14ac:dyDescent="0.25">
      <c r="A5316" s="257"/>
      <c r="B5316" s="257"/>
      <c r="D5316" s="255" t="s">
        <v>606</v>
      </c>
      <c r="E5316" s="255">
        <v>0</v>
      </c>
    </row>
    <row r="5317" spans="1:5" x14ac:dyDescent="0.25">
      <c r="A5317" s="257"/>
      <c r="B5317" s="257"/>
      <c r="D5317" s="255" t="s">
        <v>1166</v>
      </c>
      <c r="E5317" s="255">
        <v>0</v>
      </c>
    </row>
    <row r="5318" spans="1:5" x14ac:dyDescent="0.25">
      <c r="A5318" s="257"/>
      <c r="B5318" s="257"/>
      <c r="D5318" s="255" t="s">
        <v>1098</v>
      </c>
      <c r="E5318" s="255">
        <v>0</v>
      </c>
    </row>
    <row r="5319" spans="1:5" x14ac:dyDescent="0.25">
      <c r="A5319" s="257"/>
      <c r="B5319" s="257"/>
      <c r="D5319" s="255" t="s">
        <v>1167</v>
      </c>
      <c r="E5319" s="255">
        <v>0</v>
      </c>
    </row>
    <row r="5320" spans="1:5" x14ac:dyDescent="0.25">
      <c r="A5320" s="257"/>
      <c r="B5320" s="257"/>
      <c r="D5320" s="255" t="s">
        <v>1168</v>
      </c>
      <c r="E5320" s="255">
        <v>0</v>
      </c>
    </row>
    <row r="5321" spans="1:5" x14ac:dyDescent="0.25">
      <c r="A5321" s="257"/>
      <c r="B5321" s="257"/>
      <c r="D5321" s="255" t="s">
        <v>1181</v>
      </c>
      <c r="E5321" s="255">
        <v>0</v>
      </c>
    </row>
    <row r="5322" spans="1:5" x14ac:dyDescent="0.25">
      <c r="A5322" s="257"/>
      <c r="B5322" s="257"/>
      <c r="D5322" s="255" t="s">
        <v>218</v>
      </c>
      <c r="E5322" s="255">
        <v>0</v>
      </c>
    </row>
    <row r="5323" spans="1:5" x14ac:dyDescent="0.25">
      <c r="A5323" s="257"/>
      <c r="B5323" s="257"/>
      <c r="D5323" s="255" t="s">
        <v>219</v>
      </c>
      <c r="E5323" s="255">
        <v>0</v>
      </c>
    </row>
    <row r="5324" spans="1:5" x14ac:dyDescent="0.25">
      <c r="A5324" s="257"/>
      <c r="B5324" s="257"/>
      <c r="D5324" s="255" t="s">
        <v>220</v>
      </c>
      <c r="E5324" s="255">
        <v>0</v>
      </c>
    </row>
    <row r="5325" spans="1:5" x14ac:dyDescent="0.25">
      <c r="A5325" s="257"/>
      <c r="B5325" s="257"/>
      <c r="D5325" s="255" t="s">
        <v>198</v>
      </c>
      <c r="E5325" s="255">
        <v>0</v>
      </c>
    </row>
    <row r="5326" spans="1:5" x14ac:dyDescent="0.25">
      <c r="A5326" s="257"/>
      <c r="B5326" s="257"/>
      <c r="D5326" s="255" t="s">
        <v>607</v>
      </c>
      <c r="E5326" s="255">
        <v>0</v>
      </c>
    </row>
    <row r="5327" spans="1:5" x14ac:dyDescent="0.25">
      <c r="A5327" s="257"/>
      <c r="B5327" s="257"/>
      <c r="D5327" s="255" t="s">
        <v>608</v>
      </c>
      <c r="E5327" s="255">
        <v>0</v>
      </c>
    </row>
    <row r="5328" spans="1:5" x14ac:dyDescent="0.25">
      <c r="A5328" s="257"/>
      <c r="B5328" s="257"/>
      <c r="D5328" s="255"/>
      <c r="E5328" s="255"/>
    </row>
    <row r="5329" spans="1:5" x14ac:dyDescent="0.25">
      <c r="A5329" s="257"/>
      <c r="B5329" s="257"/>
      <c r="D5329" s="255"/>
      <c r="E5329" s="255"/>
    </row>
    <row r="5330" spans="1:5" x14ac:dyDescent="0.25">
      <c r="A5330" s="257"/>
      <c r="B5330" s="257"/>
      <c r="D5330" s="255"/>
      <c r="E5330" s="255"/>
    </row>
    <row r="5331" spans="1:5" x14ac:dyDescent="0.25">
      <c r="A5331" s="257"/>
      <c r="B5331" s="257"/>
      <c r="D5331" s="255"/>
      <c r="E5331" s="255"/>
    </row>
    <row r="5332" spans="1:5" x14ac:dyDescent="0.25">
      <c r="A5332" s="257"/>
      <c r="B5332" s="257"/>
      <c r="D5332" s="255"/>
      <c r="E5332" s="255"/>
    </row>
    <row r="5333" spans="1:5" x14ac:dyDescent="0.25">
      <c r="A5333" s="257"/>
      <c r="B5333" s="257"/>
      <c r="D5333" s="255"/>
      <c r="E5333" s="255"/>
    </row>
    <row r="5334" spans="1:5" x14ac:dyDescent="0.25">
      <c r="A5334" s="257"/>
      <c r="B5334" s="257"/>
      <c r="D5334" s="255"/>
      <c r="E5334" s="255"/>
    </row>
    <row r="5335" spans="1:5" x14ac:dyDescent="0.25">
      <c r="A5335" s="257"/>
      <c r="B5335" s="257"/>
      <c r="D5335" s="255"/>
      <c r="E5335" s="255"/>
    </row>
    <row r="5336" spans="1:5" x14ac:dyDescent="0.25">
      <c r="A5336" s="257"/>
      <c r="B5336" s="257"/>
      <c r="D5336" s="255"/>
      <c r="E5336" s="255"/>
    </row>
    <row r="5337" spans="1:5" x14ac:dyDescent="0.25">
      <c r="A5337" s="257"/>
      <c r="B5337" s="257"/>
      <c r="D5337" s="255" t="s">
        <v>2287</v>
      </c>
      <c r="E5337" s="255"/>
    </row>
    <row r="5338" spans="1:5" x14ac:dyDescent="0.25">
      <c r="A5338" s="257"/>
      <c r="B5338" s="257"/>
      <c r="D5338" s="255" t="s">
        <v>928</v>
      </c>
      <c r="E5338" s="255" t="s">
        <v>929</v>
      </c>
    </row>
    <row r="5339" spans="1:5" x14ac:dyDescent="0.25">
      <c r="A5339" s="257"/>
      <c r="B5339" s="257"/>
      <c r="D5339" s="255" t="s">
        <v>930</v>
      </c>
      <c r="E5339" s="255" t="s">
        <v>931</v>
      </c>
    </row>
    <row r="5340" spans="1:5" x14ac:dyDescent="0.25">
      <c r="A5340" s="257"/>
      <c r="B5340" s="257"/>
      <c r="D5340" s="255" t="s">
        <v>1106</v>
      </c>
      <c r="E5340" s="255">
        <v>0</v>
      </c>
    </row>
    <row r="5341" spans="1:5" x14ac:dyDescent="0.25">
      <c r="A5341" s="257"/>
      <c r="B5341" s="257"/>
      <c r="D5341" s="255" t="s">
        <v>200</v>
      </c>
      <c r="E5341" s="255">
        <v>0</v>
      </c>
    </row>
    <row r="5342" spans="1:5" x14ac:dyDescent="0.25">
      <c r="A5342" s="257"/>
      <c r="B5342" s="257"/>
      <c r="D5342" s="255" t="s">
        <v>1137</v>
      </c>
      <c r="E5342" s="255">
        <v>0</v>
      </c>
    </row>
    <row r="5343" spans="1:5" x14ac:dyDescent="0.25">
      <c r="A5343" s="257"/>
      <c r="B5343" s="257"/>
      <c r="D5343" s="255" t="s">
        <v>609</v>
      </c>
      <c r="E5343" s="255">
        <v>0</v>
      </c>
    </row>
    <row r="5344" spans="1:5" x14ac:dyDescent="0.25">
      <c r="A5344" s="257"/>
      <c r="B5344" s="257"/>
      <c r="D5344" s="255" t="s">
        <v>1138</v>
      </c>
      <c r="E5344" s="255">
        <v>0</v>
      </c>
    </row>
    <row r="5345" spans="1:5" x14ac:dyDescent="0.25">
      <c r="A5345" s="257"/>
      <c r="B5345" s="257"/>
      <c r="C5345" s="254"/>
      <c r="D5345" s="255" t="s">
        <v>1108</v>
      </c>
      <c r="E5345" s="255">
        <v>-5.8972311599999996</v>
      </c>
    </row>
    <row r="5346" spans="1:5" x14ac:dyDescent="0.25">
      <c r="A5346" s="257"/>
      <c r="B5346" s="257"/>
      <c r="C5346" s="254"/>
      <c r="D5346" s="255" t="s">
        <v>201</v>
      </c>
      <c r="E5346" s="255">
        <v>-0.85102408900000004</v>
      </c>
    </row>
    <row r="5347" spans="1:5" x14ac:dyDescent="0.25">
      <c r="A5347" s="257"/>
      <c r="B5347" s="257"/>
      <c r="C5347" s="254"/>
      <c r="D5347" s="255" t="s">
        <v>221</v>
      </c>
      <c r="E5347" s="255">
        <v>-1.4171336000000001</v>
      </c>
    </row>
    <row r="5348" spans="1:5" x14ac:dyDescent="0.25">
      <c r="A5348" s="257"/>
      <c r="B5348" s="257"/>
      <c r="C5348" s="254"/>
      <c r="D5348" s="255" t="s">
        <v>610</v>
      </c>
      <c r="E5348" s="255">
        <v>-4.4042399999999997</v>
      </c>
    </row>
    <row r="5349" spans="1:5" x14ac:dyDescent="0.25">
      <c r="A5349" s="257"/>
      <c r="B5349" s="257"/>
      <c r="C5349" s="254"/>
      <c r="D5349" s="255" t="s">
        <v>1139</v>
      </c>
      <c r="E5349" s="255">
        <v>-0.9248904</v>
      </c>
    </row>
    <row r="5350" spans="1:5" x14ac:dyDescent="0.25">
      <c r="A5350" s="257"/>
      <c r="B5350" s="257"/>
      <c r="C5350" s="254"/>
      <c r="D5350" s="255" t="s">
        <v>222</v>
      </c>
      <c r="E5350" s="255">
        <v>0</v>
      </c>
    </row>
    <row r="5351" spans="1:5" x14ac:dyDescent="0.25">
      <c r="A5351" s="257"/>
      <c r="B5351" s="257"/>
      <c r="C5351" s="254"/>
      <c r="D5351" s="255" t="s">
        <v>223</v>
      </c>
      <c r="E5351" s="255">
        <v>0</v>
      </c>
    </row>
    <row r="5352" spans="1:5" x14ac:dyDescent="0.25">
      <c r="A5352" s="257"/>
      <c r="B5352" s="257"/>
      <c r="C5352" s="254"/>
      <c r="D5352" s="255" t="s">
        <v>224</v>
      </c>
      <c r="E5352" s="255">
        <v>0</v>
      </c>
    </row>
    <row r="5353" spans="1:5" x14ac:dyDescent="0.25">
      <c r="A5353" s="257"/>
      <c r="B5353" s="257"/>
      <c r="C5353" s="254"/>
      <c r="D5353" s="255" t="s">
        <v>1169</v>
      </c>
      <c r="E5353" s="255">
        <v>0</v>
      </c>
    </row>
    <row r="5354" spans="1:5" x14ac:dyDescent="0.25">
      <c r="A5354" s="257" t="s">
        <v>1682</v>
      </c>
      <c r="B5354" s="257"/>
      <c r="C5354" s="254"/>
      <c r="D5354" s="255" t="s">
        <v>1109</v>
      </c>
      <c r="E5354" s="255">
        <v>-1.7642043199999999</v>
      </c>
    </row>
    <row r="5355" spans="1:5" x14ac:dyDescent="0.25">
      <c r="A5355" s="257" t="s">
        <v>928</v>
      </c>
      <c r="B5355" s="257" t="s">
        <v>929</v>
      </c>
      <c r="C5355" s="254"/>
      <c r="D5355" s="255" t="s">
        <v>1170</v>
      </c>
      <c r="E5355" s="255">
        <v>0</v>
      </c>
    </row>
    <row r="5356" spans="1:5" x14ac:dyDescent="0.25">
      <c r="A5356" s="257" t="s">
        <v>930</v>
      </c>
      <c r="B5356" s="257" t="s">
        <v>931</v>
      </c>
      <c r="C5356" s="254"/>
      <c r="D5356" s="255" t="s">
        <v>1171</v>
      </c>
      <c r="E5356" s="255">
        <v>0</v>
      </c>
    </row>
    <row r="5357" spans="1:5" x14ac:dyDescent="0.25">
      <c r="A5357" s="257" t="s">
        <v>466</v>
      </c>
      <c r="B5357" s="257">
        <v>0</v>
      </c>
      <c r="C5357" s="254"/>
      <c r="D5357" s="255" t="s">
        <v>1188</v>
      </c>
      <c r="E5357" s="255">
        <v>0</v>
      </c>
    </row>
    <row r="5358" spans="1:5" x14ac:dyDescent="0.25">
      <c r="A5358" s="257" t="s">
        <v>467</v>
      </c>
      <c r="B5358" s="257">
        <v>0</v>
      </c>
      <c r="C5358" s="254"/>
      <c r="D5358" s="255" t="s">
        <v>1140</v>
      </c>
      <c r="E5358" s="255">
        <v>-0.370482908</v>
      </c>
    </row>
    <row r="5359" spans="1:5" x14ac:dyDescent="0.25">
      <c r="A5359" s="257" t="s">
        <v>540</v>
      </c>
      <c r="B5359" s="257">
        <v>0</v>
      </c>
      <c r="C5359" s="254"/>
      <c r="D5359" s="255" t="s">
        <v>1189</v>
      </c>
      <c r="E5359" s="255">
        <v>0</v>
      </c>
    </row>
    <row r="5360" spans="1:5" x14ac:dyDescent="0.25">
      <c r="A5360" s="257" t="s">
        <v>541</v>
      </c>
      <c r="B5360" s="257">
        <v>0</v>
      </c>
      <c r="C5360" s="254"/>
      <c r="D5360" s="255" t="s">
        <v>1190</v>
      </c>
      <c r="E5360" s="255">
        <v>0</v>
      </c>
    </row>
    <row r="5361" spans="1:5" x14ac:dyDescent="0.25">
      <c r="A5361" s="257" t="s">
        <v>542</v>
      </c>
      <c r="B5361" s="257">
        <v>0</v>
      </c>
      <c r="C5361" s="254"/>
      <c r="D5361" s="255" t="s">
        <v>1172</v>
      </c>
      <c r="E5361" s="255">
        <v>0</v>
      </c>
    </row>
    <row r="5362" spans="1:5" x14ac:dyDescent="0.25">
      <c r="A5362" s="257" t="s">
        <v>543</v>
      </c>
      <c r="B5362" s="257">
        <v>0</v>
      </c>
      <c r="C5362" s="254"/>
      <c r="D5362" s="255" t="s">
        <v>1110</v>
      </c>
      <c r="E5362" s="255">
        <v>-3.94250605</v>
      </c>
    </row>
    <row r="5363" spans="1:5" x14ac:dyDescent="0.25">
      <c r="A5363" s="257" t="s">
        <v>468</v>
      </c>
      <c r="B5363" s="257">
        <v>0</v>
      </c>
      <c r="C5363" s="254"/>
      <c r="D5363" s="255" t="s">
        <v>1173</v>
      </c>
      <c r="E5363" s="255">
        <v>0</v>
      </c>
    </row>
    <row r="5364" spans="1:5" x14ac:dyDescent="0.25">
      <c r="A5364" s="257" t="s">
        <v>469</v>
      </c>
      <c r="B5364" s="257">
        <v>0</v>
      </c>
      <c r="C5364" s="254"/>
      <c r="D5364" s="255" t="s">
        <v>1174</v>
      </c>
      <c r="E5364" s="255">
        <v>0</v>
      </c>
    </row>
    <row r="5365" spans="1:5" x14ac:dyDescent="0.25">
      <c r="A5365" s="257" t="s">
        <v>544</v>
      </c>
      <c r="B5365" s="257">
        <v>0</v>
      </c>
      <c r="C5365" s="254"/>
      <c r="D5365" s="255" t="s">
        <v>1191</v>
      </c>
      <c r="E5365" s="255">
        <v>0</v>
      </c>
    </row>
    <row r="5366" spans="1:5" x14ac:dyDescent="0.25">
      <c r="A5366" s="257" t="s">
        <v>545</v>
      </c>
      <c r="B5366" s="257">
        <v>0</v>
      </c>
      <c r="C5366" s="254"/>
      <c r="D5366" s="255" t="s">
        <v>1141</v>
      </c>
      <c r="E5366" s="255">
        <v>-0.82792627100000005</v>
      </c>
    </row>
    <row r="5367" spans="1:5" x14ac:dyDescent="0.25">
      <c r="A5367" s="257" t="s">
        <v>546</v>
      </c>
      <c r="B5367" s="257">
        <v>0</v>
      </c>
      <c r="C5367" s="254"/>
      <c r="D5367" s="255" t="s">
        <v>1192</v>
      </c>
      <c r="E5367" s="255">
        <v>0</v>
      </c>
    </row>
    <row r="5368" spans="1:5" x14ac:dyDescent="0.25">
      <c r="A5368" s="257" t="s">
        <v>547</v>
      </c>
      <c r="B5368" s="257">
        <v>0</v>
      </c>
      <c r="C5368" s="254"/>
      <c r="D5368" s="255" t="s">
        <v>1193</v>
      </c>
      <c r="E5368" s="255">
        <v>0</v>
      </c>
    </row>
    <row r="5369" spans="1:5" x14ac:dyDescent="0.25">
      <c r="A5369" s="257" t="s">
        <v>1683</v>
      </c>
      <c r="B5369" s="257"/>
      <c r="C5369" s="254"/>
      <c r="D5369" s="255" t="s">
        <v>1182</v>
      </c>
      <c r="E5369" s="255">
        <v>0</v>
      </c>
    </row>
    <row r="5370" spans="1:5" x14ac:dyDescent="0.25">
      <c r="A5370" s="257" t="s">
        <v>928</v>
      </c>
      <c r="B5370" s="257" t="s">
        <v>929</v>
      </c>
      <c r="C5370" s="254"/>
      <c r="D5370" s="255" t="s">
        <v>1194</v>
      </c>
      <c r="E5370" s="255">
        <v>0</v>
      </c>
    </row>
    <row r="5371" spans="1:5" x14ac:dyDescent="0.25">
      <c r="A5371" s="257" t="s">
        <v>930</v>
      </c>
      <c r="B5371" s="257" t="s">
        <v>931</v>
      </c>
      <c r="C5371" s="254"/>
      <c r="D5371" s="255" t="s">
        <v>1183</v>
      </c>
      <c r="E5371" s="255">
        <v>0</v>
      </c>
    </row>
    <row r="5372" spans="1:5" x14ac:dyDescent="0.25">
      <c r="A5372" s="257" t="s">
        <v>548</v>
      </c>
      <c r="B5372" s="257">
        <v>13.990016000000001</v>
      </c>
      <c r="C5372" s="254"/>
      <c r="D5372" s="255" t="s">
        <v>2288</v>
      </c>
      <c r="E5372" s="255"/>
    </row>
    <row r="5373" spans="1:5" x14ac:dyDescent="0.25">
      <c r="A5373" s="257" t="s">
        <v>549</v>
      </c>
      <c r="B5373" s="257">
        <v>0</v>
      </c>
      <c r="C5373" s="254"/>
      <c r="D5373" s="255" t="s">
        <v>928</v>
      </c>
      <c r="E5373" s="255" t="s">
        <v>929</v>
      </c>
    </row>
    <row r="5374" spans="1:5" x14ac:dyDescent="0.25">
      <c r="A5374" s="257" t="s">
        <v>550</v>
      </c>
      <c r="B5374" s="257">
        <v>10.4301844</v>
      </c>
      <c r="C5374" s="254"/>
      <c r="D5374" s="255" t="s">
        <v>930</v>
      </c>
      <c r="E5374" s="255" t="s">
        <v>931</v>
      </c>
    </row>
    <row r="5375" spans="1:5" x14ac:dyDescent="0.25">
      <c r="A5375" s="257" t="s">
        <v>551</v>
      </c>
      <c r="B5375" s="257">
        <v>0</v>
      </c>
      <c r="C5375" s="254"/>
      <c r="D5375" s="255" t="s">
        <v>600</v>
      </c>
      <c r="E5375" s="255">
        <v>0</v>
      </c>
    </row>
    <row r="5376" spans="1:5" x14ac:dyDescent="0.25">
      <c r="A5376" s="257" t="s">
        <v>1684</v>
      </c>
      <c r="B5376" s="257"/>
      <c r="C5376" s="254"/>
      <c r="D5376" s="255" t="s">
        <v>601</v>
      </c>
      <c r="E5376" s="255">
        <v>0</v>
      </c>
    </row>
    <row r="5377" spans="1:5" x14ac:dyDescent="0.25">
      <c r="A5377" s="257" t="s">
        <v>928</v>
      </c>
      <c r="B5377" s="257" t="s">
        <v>929</v>
      </c>
      <c r="C5377" s="254"/>
      <c r="D5377" s="255" t="s">
        <v>192</v>
      </c>
      <c r="E5377" s="255">
        <v>0</v>
      </c>
    </row>
    <row r="5378" spans="1:5" x14ac:dyDescent="0.25">
      <c r="A5378" s="257" t="s">
        <v>930</v>
      </c>
      <c r="B5378" s="257" t="s">
        <v>931</v>
      </c>
      <c r="C5378" s="254"/>
      <c r="D5378" s="255" t="s">
        <v>193</v>
      </c>
      <c r="E5378" s="255">
        <v>0</v>
      </c>
    </row>
    <row r="5379" spans="1:5" x14ac:dyDescent="0.25">
      <c r="A5379" s="257" t="s">
        <v>552</v>
      </c>
      <c r="B5379" s="257">
        <v>29.6259163</v>
      </c>
      <c r="C5379" s="254"/>
      <c r="D5379" s="255" t="s">
        <v>602</v>
      </c>
      <c r="E5379" s="255">
        <v>0</v>
      </c>
    </row>
    <row r="5380" spans="1:5" x14ac:dyDescent="0.25">
      <c r="A5380" s="257" t="s">
        <v>553</v>
      </c>
      <c r="B5380" s="257">
        <v>48.4258563</v>
      </c>
      <c r="C5380" s="254"/>
      <c r="D5380" s="255" t="s">
        <v>603</v>
      </c>
      <c r="E5380" s="255">
        <v>-17.403763300000001</v>
      </c>
    </row>
    <row r="5381" spans="1:5" x14ac:dyDescent="0.25">
      <c r="A5381" s="257" t="s">
        <v>8</v>
      </c>
      <c r="B5381" s="257">
        <v>0</v>
      </c>
      <c r="C5381" s="254"/>
      <c r="D5381" s="255" t="s">
        <v>604</v>
      </c>
      <c r="E5381" s="255">
        <v>0</v>
      </c>
    </row>
    <row r="5382" spans="1:5" x14ac:dyDescent="0.25">
      <c r="A5382" s="257" t="s">
        <v>9</v>
      </c>
      <c r="B5382" s="257">
        <v>0</v>
      </c>
      <c r="C5382" s="254"/>
      <c r="D5382" s="255" t="s">
        <v>605</v>
      </c>
      <c r="E5382" s="255">
        <v>0</v>
      </c>
    </row>
    <row r="5383" spans="1:5" x14ac:dyDescent="0.25">
      <c r="A5383" s="257" t="s">
        <v>10</v>
      </c>
      <c r="B5383" s="257">
        <v>0</v>
      </c>
      <c r="C5383" s="254"/>
      <c r="D5383" s="255" t="s">
        <v>194</v>
      </c>
      <c r="E5383" s="255">
        <v>-7.4483570600000002</v>
      </c>
    </row>
    <row r="5384" spans="1:5" x14ac:dyDescent="0.25">
      <c r="A5384" s="257" t="s">
        <v>11</v>
      </c>
      <c r="B5384" s="257">
        <v>0</v>
      </c>
      <c r="C5384" s="254"/>
      <c r="D5384" s="255" t="s">
        <v>606</v>
      </c>
      <c r="E5384" s="255">
        <v>-43.5555521</v>
      </c>
    </row>
    <row r="5385" spans="1:5" x14ac:dyDescent="0.25">
      <c r="A5385" s="257" t="s">
        <v>12</v>
      </c>
      <c r="B5385" s="257">
        <v>0</v>
      </c>
      <c r="C5385" s="254"/>
      <c r="D5385" s="255" t="s">
        <v>1166</v>
      </c>
      <c r="E5385" s="255">
        <v>0</v>
      </c>
    </row>
    <row r="5386" spans="1:5" x14ac:dyDescent="0.25">
      <c r="A5386" s="257" t="s">
        <v>13</v>
      </c>
      <c r="B5386" s="257">
        <v>0</v>
      </c>
      <c r="C5386" s="254"/>
      <c r="D5386" s="255" t="s">
        <v>1098</v>
      </c>
      <c r="E5386" s="255">
        <v>0</v>
      </c>
    </row>
    <row r="5387" spans="1:5" x14ac:dyDescent="0.25">
      <c r="A5387" s="257" t="s">
        <v>945</v>
      </c>
      <c r="B5387" s="257">
        <v>1.4298299999999999</v>
      </c>
      <c r="C5387" s="254"/>
      <c r="D5387" s="255" t="s">
        <v>1167</v>
      </c>
      <c r="E5387" s="255">
        <v>0</v>
      </c>
    </row>
    <row r="5388" spans="1:5" x14ac:dyDescent="0.25">
      <c r="A5388" s="257" t="s">
        <v>456</v>
      </c>
      <c r="B5388" s="257">
        <v>10.4762691</v>
      </c>
      <c r="C5388" s="254"/>
      <c r="D5388" s="255" t="s">
        <v>1168</v>
      </c>
      <c r="E5388" s="255">
        <v>0</v>
      </c>
    </row>
    <row r="5389" spans="1:5" x14ac:dyDescent="0.25">
      <c r="A5389" s="257" t="s">
        <v>457</v>
      </c>
      <c r="B5389" s="257">
        <v>1.5953268700000001</v>
      </c>
      <c r="C5389" s="254"/>
      <c r="D5389" s="255" t="s">
        <v>1181</v>
      </c>
      <c r="E5389" s="255">
        <v>0</v>
      </c>
    </row>
    <row r="5390" spans="1:5" x14ac:dyDescent="0.25">
      <c r="A5390" s="257" t="s">
        <v>15</v>
      </c>
      <c r="B5390" s="257">
        <v>0.58212900499999998</v>
      </c>
      <c r="C5390" s="254"/>
      <c r="D5390" s="255" t="s">
        <v>225</v>
      </c>
      <c r="E5390" s="255">
        <v>22.1509006</v>
      </c>
    </row>
    <row r="5391" spans="1:5" x14ac:dyDescent="0.25">
      <c r="A5391" s="257"/>
      <c r="B5391" s="257"/>
      <c r="C5391" s="254"/>
      <c r="D5391" s="255" t="s">
        <v>226</v>
      </c>
      <c r="E5391" s="255">
        <v>0</v>
      </c>
    </row>
    <row r="5392" spans="1:5" x14ac:dyDescent="0.25">
      <c r="A5392" s="257"/>
      <c r="B5392" s="257"/>
      <c r="C5392" s="254"/>
      <c r="D5392" s="255" t="s">
        <v>227</v>
      </c>
      <c r="E5392" s="255">
        <v>0</v>
      </c>
    </row>
    <row r="5393" spans="1:5" x14ac:dyDescent="0.25">
      <c r="A5393" s="257"/>
      <c r="B5393" s="257"/>
      <c r="C5393" s="254"/>
      <c r="D5393" s="255" t="s">
        <v>198</v>
      </c>
      <c r="E5393" s="255">
        <v>0</v>
      </c>
    </row>
    <row r="5394" spans="1:5" x14ac:dyDescent="0.25">
      <c r="A5394" s="257"/>
      <c r="B5394" s="257"/>
      <c r="C5394" s="254"/>
      <c r="D5394" s="255" t="s">
        <v>607</v>
      </c>
      <c r="E5394" s="255">
        <v>0</v>
      </c>
    </row>
    <row r="5395" spans="1:5" x14ac:dyDescent="0.25">
      <c r="A5395" s="257"/>
      <c r="B5395" s="257"/>
      <c r="C5395" s="254"/>
      <c r="D5395" s="255" t="s">
        <v>608</v>
      </c>
      <c r="E5395" s="255">
        <v>0</v>
      </c>
    </row>
    <row r="5396" spans="1:5" x14ac:dyDescent="0.25">
      <c r="A5396" s="257"/>
      <c r="B5396" s="257"/>
      <c r="C5396" s="254"/>
      <c r="D5396" s="255" t="s">
        <v>2289</v>
      </c>
      <c r="E5396" s="255"/>
    </row>
    <row r="5397" spans="1:5" x14ac:dyDescent="0.25">
      <c r="A5397" s="257"/>
      <c r="B5397" s="257"/>
      <c r="C5397" s="254"/>
      <c r="D5397" s="255" t="s">
        <v>928</v>
      </c>
      <c r="E5397" s="255" t="s">
        <v>929</v>
      </c>
    </row>
    <row r="5398" spans="1:5" x14ac:dyDescent="0.25">
      <c r="A5398" s="257"/>
      <c r="B5398" s="257"/>
      <c r="C5398" s="254"/>
      <c r="D5398" s="255" t="s">
        <v>930</v>
      </c>
      <c r="E5398" s="255" t="s">
        <v>931</v>
      </c>
    </row>
    <row r="5399" spans="1:5" x14ac:dyDescent="0.25">
      <c r="A5399" s="257"/>
      <c r="B5399" s="257"/>
      <c r="C5399" s="254"/>
      <c r="D5399" s="255" t="s">
        <v>1106</v>
      </c>
      <c r="E5399" s="255">
        <v>0</v>
      </c>
    </row>
    <row r="5400" spans="1:5" x14ac:dyDescent="0.25">
      <c r="A5400" s="257"/>
      <c r="B5400" s="257"/>
      <c r="C5400" s="254"/>
      <c r="D5400" s="255" t="s">
        <v>200</v>
      </c>
      <c r="E5400" s="255">
        <v>0</v>
      </c>
    </row>
    <row r="5401" spans="1:5" x14ac:dyDescent="0.25">
      <c r="A5401" s="257"/>
      <c r="B5401" s="257"/>
      <c r="C5401" s="254"/>
      <c r="D5401" s="255" t="s">
        <v>609</v>
      </c>
      <c r="E5401" s="255">
        <v>0</v>
      </c>
    </row>
    <row r="5402" spans="1:5" x14ac:dyDescent="0.25">
      <c r="A5402" s="257"/>
      <c r="B5402" s="257"/>
      <c r="C5402" s="254"/>
      <c r="D5402" s="255" t="s">
        <v>1108</v>
      </c>
      <c r="E5402" s="255">
        <v>-32.690021600000001</v>
      </c>
    </row>
    <row r="5403" spans="1:5" x14ac:dyDescent="0.25">
      <c r="A5403" s="257"/>
      <c r="B5403" s="257"/>
      <c r="C5403" s="254"/>
      <c r="D5403" s="255" t="s">
        <v>201</v>
      </c>
      <c r="E5403" s="255">
        <v>-8.1158664599999994</v>
      </c>
    </row>
    <row r="5404" spans="1:5" x14ac:dyDescent="0.25">
      <c r="A5404" s="257" t="s">
        <v>1685</v>
      </c>
      <c r="B5404" s="257"/>
      <c r="C5404" s="254"/>
      <c r="D5404" s="255" t="s">
        <v>610</v>
      </c>
      <c r="E5404" s="255">
        <v>-15.820632</v>
      </c>
    </row>
    <row r="5405" spans="1:5" x14ac:dyDescent="0.25">
      <c r="A5405" s="257" t="s">
        <v>928</v>
      </c>
      <c r="B5405" s="257" t="s">
        <v>929</v>
      </c>
      <c r="C5405" s="254"/>
      <c r="D5405" s="255" t="s">
        <v>228</v>
      </c>
      <c r="E5405" s="255">
        <v>-22.1509006</v>
      </c>
    </row>
    <row r="5406" spans="1:5" x14ac:dyDescent="0.25">
      <c r="A5406" s="257" t="s">
        <v>930</v>
      </c>
      <c r="B5406" s="257" t="s">
        <v>931</v>
      </c>
      <c r="C5406" s="254"/>
      <c r="D5406" s="255" t="s">
        <v>229</v>
      </c>
      <c r="E5406" s="255">
        <v>0</v>
      </c>
    </row>
    <row r="5407" spans="1:5" x14ac:dyDescent="0.25">
      <c r="A5407" s="257" t="s">
        <v>110</v>
      </c>
      <c r="B5407" s="257">
        <v>0</v>
      </c>
      <c r="C5407" s="254"/>
      <c r="D5407" s="255" t="s">
        <v>230</v>
      </c>
      <c r="E5407" s="255">
        <v>0</v>
      </c>
    </row>
    <row r="5408" spans="1:5" x14ac:dyDescent="0.25">
      <c r="A5408" s="257"/>
      <c r="B5408" s="257"/>
      <c r="C5408" s="254"/>
      <c r="D5408" s="255" t="s">
        <v>1169</v>
      </c>
      <c r="E5408" s="255">
        <v>0</v>
      </c>
    </row>
    <row r="5409" spans="1:5" x14ac:dyDescent="0.25">
      <c r="A5409" s="257"/>
      <c r="B5409" s="257"/>
      <c r="C5409" s="254"/>
      <c r="D5409" s="255" t="s">
        <v>1109</v>
      </c>
      <c r="E5409" s="255">
        <v>-9.1147382300000004</v>
      </c>
    </row>
    <row r="5410" spans="1:5" x14ac:dyDescent="0.25">
      <c r="A5410" s="257"/>
      <c r="B5410" s="257"/>
      <c r="C5410" s="254"/>
      <c r="D5410" s="255" t="s">
        <v>1170</v>
      </c>
      <c r="E5410" s="255">
        <v>0</v>
      </c>
    </row>
    <row r="5411" spans="1:5" x14ac:dyDescent="0.25">
      <c r="A5411" s="257"/>
      <c r="B5411" s="257"/>
      <c r="C5411" s="254"/>
      <c r="D5411" s="255" t="s">
        <v>1171</v>
      </c>
      <c r="E5411" s="255">
        <v>0</v>
      </c>
    </row>
    <row r="5412" spans="1:5" x14ac:dyDescent="0.25">
      <c r="A5412" s="257" t="s">
        <v>1686</v>
      </c>
      <c r="B5412" s="257"/>
      <c r="C5412" s="254"/>
      <c r="D5412" s="255" t="s">
        <v>1172</v>
      </c>
      <c r="E5412" s="255">
        <v>0</v>
      </c>
    </row>
    <row r="5413" spans="1:5" x14ac:dyDescent="0.25">
      <c r="A5413" s="257" t="s">
        <v>928</v>
      </c>
      <c r="B5413" s="257" t="s">
        <v>929</v>
      </c>
      <c r="C5413" s="254"/>
      <c r="D5413" s="255" t="s">
        <v>1110</v>
      </c>
      <c r="E5413" s="255">
        <v>-14.345778899999999</v>
      </c>
    </row>
    <row r="5414" spans="1:5" x14ac:dyDescent="0.25">
      <c r="A5414" s="257" t="s">
        <v>930</v>
      </c>
      <c r="B5414" s="257" t="s">
        <v>931</v>
      </c>
      <c r="C5414" s="254"/>
      <c r="D5414" s="255" t="s">
        <v>1173</v>
      </c>
      <c r="E5414" s="255">
        <v>0</v>
      </c>
    </row>
    <row r="5415" spans="1:5" x14ac:dyDescent="0.25">
      <c r="A5415" s="257" t="s">
        <v>456</v>
      </c>
      <c r="B5415" s="257">
        <v>5.0373923200000004</v>
      </c>
      <c r="C5415" s="254"/>
      <c r="D5415" s="255" t="s">
        <v>1174</v>
      </c>
      <c r="E5415" s="255">
        <v>0</v>
      </c>
    </row>
    <row r="5416" spans="1:5" x14ac:dyDescent="0.25">
      <c r="A5416" s="257" t="s">
        <v>457</v>
      </c>
      <c r="B5416" s="257">
        <v>7.1055160300000004</v>
      </c>
      <c r="C5416" s="254"/>
      <c r="D5416" s="255" t="s">
        <v>1182</v>
      </c>
      <c r="E5416" s="255">
        <v>0</v>
      </c>
    </row>
    <row r="5417" spans="1:5" x14ac:dyDescent="0.25">
      <c r="A5417" s="257"/>
      <c r="B5417" s="257"/>
      <c r="C5417" s="254"/>
      <c r="D5417" s="255" t="s">
        <v>1183</v>
      </c>
      <c r="E5417" s="255">
        <v>0</v>
      </c>
    </row>
    <row r="5418" spans="1:5" x14ac:dyDescent="0.25">
      <c r="A5418" s="257"/>
      <c r="B5418" s="257"/>
      <c r="C5418" s="254"/>
      <c r="D5418" s="255" t="s">
        <v>2290</v>
      </c>
      <c r="E5418" s="255"/>
    </row>
    <row r="5419" spans="1:5" x14ac:dyDescent="0.25">
      <c r="A5419" s="257"/>
      <c r="B5419" s="257"/>
      <c r="C5419" s="254"/>
      <c r="D5419" s="255" t="s">
        <v>928</v>
      </c>
      <c r="E5419" s="255" t="s">
        <v>929</v>
      </c>
    </row>
    <row r="5420" spans="1:5" x14ac:dyDescent="0.25">
      <c r="A5420" s="257"/>
      <c r="B5420" s="257"/>
      <c r="C5420" s="254"/>
      <c r="D5420" s="255" t="s">
        <v>930</v>
      </c>
      <c r="E5420" s="255" t="s">
        <v>931</v>
      </c>
    </row>
    <row r="5421" spans="1:5" x14ac:dyDescent="0.25">
      <c r="A5421" s="257"/>
      <c r="B5421" s="257"/>
      <c r="C5421" s="254"/>
      <c r="D5421" s="255" t="s">
        <v>600</v>
      </c>
      <c r="E5421" s="255">
        <v>0</v>
      </c>
    </row>
    <row r="5422" spans="1:5" x14ac:dyDescent="0.25">
      <c r="A5422" s="257"/>
      <c r="B5422" s="257"/>
      <c r="C5422" s="254"/>
      <c r="D5422" s="255" t="s">
        <v>601</v>
      </c>
      <c r="E5422" s="255">
        <v>0</v>
      </c>
    </row>
    <row r="5423" spans="1:5" x14ac:dyDescent="0.25">
      <c r="A5423" s="257"/>
      <c r="B5423" s="257"/>
      <c r="C5423" s="254"/>
      <c r="D5423" s="255" t="s">
        <v>192</v>
      </c>
      <c r="E5423" s="255">
        <v>0</v>
      </c>
    </row>
    <row r="5424" spans="1:5" x14ac:dyDescent="0.25">
      <c r="A5424" s="257" t="s">
        <v>1687</v>
      </c>
      <c r="B5424" s="257"/>
      <c r="C5424" s="254"/>
      <c r="D5424" s="255" t="s">
        <v>193</v>
      </c>
      <c r="E5424" s="255">
        <v>0</v>
      </c>
    </row>
    <row r="5425" spans="1:5" x14ac:dyDescent="0.25">
      <c r="A5425" s="257" t="s">
        <v>928</v>
      </c>
      <c r="B5425" s="257" t="s">
        <v>929</v>
      </c>
      <c r="C5425" s="254"/>
      <c r="D5425" s="255" t="s">
        <v>602</v>
      </c>
      <c r="E5425" s="255">
        <v>0</v>
      </c>
    </row>
    <row r="5426" spans="1:5" x14ac:dyDescent="0.25">
      <c r="A5426" s="257" t="s">
        <v>930</v>
      </c>
      <c r="B5426" s="257" t="s">
        <v>931</v>
      </c>
      <c r="C5426" s="254"/>
      <c r="D5426" s="255" t="s">
        <v>603</v>
      </c>
      <c r="E5426" s="255">
        <v>-98.118776100000005</v>
      </c>
    </row>
    <row r="5427" spans="1:5" x14ac:dyDescent="0.25">
      <c r="A5427" s="257" t="s">
        <v>110</v>
      </c>
      <c r="B5427" s="257">
        <v>0</v>
      </c>
      <c r="C5427" s="254"/>
      <c r="D5427" s="255" t="s">
        <v>604</v>
      </c>
      <c r="E5427" s="255">
        <v>0</v>
      </c>
    </row>
    <row r="5428" spans="1:5" x14ac:dyDescent="0.25">
      <c r="A5428" s="257"/>
      <c r="B5428" s="257"/>
      <c r="C5428" s="254"/>
      <c r="D5428" s="255" t="s">
        <v>605</v>
      </c>
      <c r="E5428" s="255">
        <v>0</v>
      </c>
    </row>
    <row r="5429" spans="1:5" x14ac:dyDescent="0.25">
      <c r="A5429" s="257"/>
      <c r="B5429" s="257"/>
      <c r="C5429" s="254"/>
      <c r="D5429" s="255" t="s">
        <v>194</v>
      </c>
      <c r="E5429" s="255">
        <v>-40.697320599999998</v>
      </c>
    </row>
    <row r="5430" spans="1:5" x14ac:dyDescent="0.25">
      <c r="A5430" s="257"/>
      <c r="B5430" s="257"/>
      <c r="C5430" s="254"/>
      <c r="D5430" s="255" t="s">
        <v>217</v>
      </c>
      <c r="E5430" s="255">
        <v>-8.5464373200000008</v>
      </c>
    </row>
    <row r="5431" spans="1:5" x14ac:dyDescent="0.25">
      <c r="A5431" s="257" t="s">
        <v>1688</v>
      </c>
      <c r="B5431" s="257"/>
      <c r="C5431" s="254"/>
      <c r="D5431" s="255" t="s">
        <v>606</v>
      </c>
      <c r="E5431" s="255">
        <v>-67.137149199999996</v>
      </c>
    </row>
    <row r="5432" spans="1:5" x14ac:dyDescent="0.25">
      <c r="A5432" s="257" t="s">
        <v>928</v>
      </c>
      <c r="B5432" s="257" t="s">
        <v>929</v>
      </c>
      <c r="C5432" s="254"/>
      <c r="D5432" s="255" t="s">
        <v>1166</v>
      </c>
      <c r="E5432" s="255">
        <v>0</v>
      </c>
    </row>
    <row r="5433" spans="1:5" x14ac:dyDescent="0.25">
      <c r="A5433" s="257" t="s">
        <v>930</v>
      </c>
      <c r="B5433" s="257" t="s">
        <v>931</v>
      </c>
      <c r="C5433" s="254"/>
      <c r="D5433" s="255" t="s">
        <v>1098</v>
      </c>
      <c r="E5433" s="255">
        <v>0</v>
      </c>
    </row>
    <row r="5434" spans="1:5" x14ac:dyDescent="0.25">
      <c r="A5434" s="257" t="s">
        <v>110</v>
      </c>
      <c r="B5434" s="257">
        <v>0</v>
      </c>
      <c r="C5434" s="254"/>
      <c r="D5434" s="255" t="s">
        <v>1167</v>
      </c>
      <c r="E5434" s="255">
        <v>0</v>
      </c>
    </row>
    <row r="5435" spans="1:5" x14ac:dyDescent="0.25">
      <c r="A5435" s="257" t="s">
        <v>174</v>
      </c>
      <c r="B5435" s="257">
        <v>-1.5953268700000001</v>
      </c>
      <c r="C5435" s="254"/>
      <c r="D5435" s="255" t="s">
        <v>1168</v>
      </c>
      <c r="E5435" s="255">
        <v>0</v>
      </c>
    </row>
    <row r="5436" spans="1:5" x14ac:dyDescent="0.25">
      <c r="A5436" s="257" t="s">
        <v>143</v>
      </c>
      <c r="B5436" s="257">
        <v>-1.5953268700000001</v>
      </c>
      <c r="C5436" s="254"/>
      <c r="D5436" s="255" t="s">
        <v>951</v>
      </c>
      <c r="E5436" s="255">
        <v>0</v>
      </c>
    </row>
    <row r="5437" spans="1:5" x14ac:dyDescent="0.25">
      <c r="A5437" s="257" t="s">
        <v>175</v>
      </c>
      <c r="B5437" s="257">
        <v>-7.1055160300000004</v>
      </c>
      <c r="C5437" s="254"/>
      <c r="D5437" s="255" t="s">
        <v>952</v>
      </c>
      <c r="E5437" s="255">
        <v>0</v>
      </c>
    </row>
    <row r="5438" spans="1:5" x14ac:dyDescent="0.25">
      <c r="A5438" s="257" t="s">
        <v>1002</v>
      </c>
      <c r="B5438" s="257">
        <v>0</v>
      </c>
      <c r="C5438" s="254"/>
      <c r="D5438" s="255" t="s">
        <v>953</v>
      </c>
      <c r="E5438" s="255">
        <v>-1.2791999999999999</v>
      </c>
    </row>
    <row r="5439" spans="1:5" x14ac:dyDescent="0.25">
      <c r="A5439" s="257" t="s">
        <v>1003</v>
      </c>
      <c r="B5439" s="257">
        <v>0</v>
      </c>
      <c r="C5439" s="254"/>
      <c r="D5439" s="255" t="s">
        <v>1181</v>
      </c>
      <c r="E5439" s="255">
        <v>0</v>
      </c>
    </row>
    <row r="5440" spans="1:5" x14ac:dyDescent="0.25">
      <c r="A5440" s="257" t="s">
        <v>177</v>
      </c>
      <c r="B5440" s="257">
        <v>10.296169799999999</v>
      </c>
      <c r="C5440" s="254"/>
      <c r="D5440" s="255" t="s">
        <v>1195</v>
      </c>
      <c r="E5440" s="255">
        <v>0</v>
      </c>
    </row>
    <row r="5441" spans="1:5" x14ac:dyDescent="0.25">
      <c r="A5441" s="257"/>
      <c r="B5441" s="257"/>
      <c r="D5441" s="255" t="s">
        <v>1196</v>
      </c>
      <c r="E5441" s="255">
        <v>0</v>
      </c>
    </row>
    <row r="5442" spans="1:5" x14ac:dyDescent="0.25">
      <c r="A5442" s="257"/>
      <c r="B5442" s="257"/>
      <c r="D5442" s="255" t="s">
        <v>231</v>
      </c>
      <c r="E5442" s="255">
        <v>54.490776599999997</v>
      </c>
    </row>
    <row r="5443" spans="1:5" x14ac:dyDescent="0.25">
      <c r="A5443" s="257"/>
      <c r="B5443" s="257"/>
      <c r="D5443" s="255" t="s">
        <v>232</v>
      </c>
      <c r="E5443" s="255">
        <v>0</v>
      </c>
    </row>
    <row r="5444" spans="1:5" x14ac:dyDescent="0.25">
      <c r="A5444" s="257"/>
      <c r="B5444" s="257"/>
      <c r="D5444" s="255" t="s">
        <v>233</v>
      </c>
      <c r="E5444" s="255">
        <v>0</v>
      </c>
    </row>
    <row r="5445" spans="1:5" x14ac:dyDescent="0.25">
      <c r="A5445" s="257"/>
      <c r="B5445" s="257"/>
      <c r="D5445" s="255" t="s">
        <v>198</v>
      </c>
      <c r="E5445" s="255">
        <v>0</v>
      </c>
    </row>
    <row r="5446" spans="1:5" x14ac:dyDescent="0.25">
      <c r="A5446" s="257"/>
      <c r="B5446" s="257"/>
      <c r="D5446" s="255" t="s">
        <v>607</v>
      </c>
      <c r="E5446" s="255">
        <v>0</v>
      </c>
    </row>
    <row r="5447" spans="1:5" x14ac:dyDescent="0.25">
      <c r="A5447" s="257"/>
      <c r="B5447" s="257"/>
      <c r="D5447" s="255" t="s">
        <v>608</v>
      </c>
      <c r="E5447" s="255">
        <v>0</v>
      </c>
    </row>
    <row r="5448" spans="1:5" x14ac:dyDescent="0.25">
      <c r="A5448" s="257"/>
      <c r="B5448" s="257"/>
      <c r="D5448" s="255" t="s">
        <v>954</v>
      </c>
      <c r="E5448" s="255">
        <v>0</v>
      </c>
    </row>
    <row r="5449" spans="1:5" x14ac:dyDescent="0.25">
      <c r="A5449" s="257"/>
      <c r="B5449" s="257"/>
      <c r="D5449" s="255" t="s">
        <v>176</v>
      </c>
      <c r="E5449" s="255">
        <v>0</v>
      </c>
    </row>
    <row r="5450" spans="1:5" x14ac:dyDescent="0.25">
      <c r="A5450" s="257"/>
      <c r="B5450" s="257"/>
      <c r="D5450" s="255" t="s">
        <v>177</v>
      </c>
      <c r="E5450" s="255">
        <v>1.2791999999999999</v>
      </c>
    </row>
    <row r="5451" spans="1:5" x14ac:dyDescent="0.25">
      <c r="A5451" s="257"/>
      <c r="B5451" s="257"/>
      <c r="D5451" s="255" t="s">
        <v>1205</v>
      </c>
      <c r="E5451" s="255">
        <v>0</v>
      </c>
    </row>
    <row r="5452" spans="1:5" x14ac:dyDescent="0.25">
      <c r="A5452" s="257"/>
      <c r="B5452" s="257"/>
      <c r="D5452" s="255" t="s">
        <v>1206</v>
      </c>
      <c r="E5452" s="255">
        <v>0</v>
      </c>
    </row>
    <row r="5453" spans="1:5" x14ac:dyDescent="0.25">
      <c r="A5453" s="257"/>
      <c r="B5453" s="257"/>
      <c r="D5453" s="255" t="s">
        <v>1207</v>
      </c>
      <c r="E5453" s="255">
        <v>0</v>
      </c>
    </row>
    <row r="5454" spans="1:5" x14ac:dyDescent="0.25">
      <c r="A5454" s="257"/>
      <c r="B5454" s="257"/>
      <c r="D5454" s="255"/>
      <c r="E5454" s="255"/>
    </row>
    <row r="5455" spans="1:5" x14ac:dyDescent="0.25">
      <c r="A5455" s="257"/>
      <c r="B5455" s="257"/>
      <c r="D5455" s="255"/>
      <c r="E5455" s="255"/>
    </row>
    <row r="5456" spans="1:5" x14ac:dyDescent="0.25">
      <c r="A5456" s="257"/>
      <c r="B5456" s="257"/>
      <c r="D5456" s="255"/>
      <c r="E5456" s="255"/>
    </row>
    <row r="5457" spans="1:5" x14ac:dyDescent="0.25">
      <c r="A5457" s="257"/>
      <c r="B5457" s="257"/>
      <c r="C5457" s="254"/>
      <c r="D5457" s="255" t="s">
        <v>2291</v>
      </c>
      <c r="E5457" s="255"/>
    </row>
    <row r="5458" spans="1:5" x14ac:dyDescent="0.25">
      <c r="A5458" s="257"/>
      <c r="B5458" s="257"/>
      <c r="C5458" s="254"/>
      <c r="D5458" s="255" t="s">
        <v>928</v>
      </c>
      <c r="E5458" s="255" t="s">
        <v>929</v>
      </c>
    </row>
    <row r="5459" spans="1:5" x14ac:dyDescent="0.25">
      <c r="A5459" s="257" t="s">
        <v>1689</v>
      </c>
      <c r="B5459" s="257"/>
      <c r="C5459" s="254"/>
      <c r="D5459" s="255" t="s">
        <v>930</v>
      </c>
      <c r="E5459" s="255" t="s">
        <v>931</v>
      </c>
    </row>
    <row r="5460" spans="1:5" x14ac:dyDescent="0.25">
      <c r="A5460" s="257" t="s">
        <v>928</v>
      </c>
      <c r="B5460" s="257" t="s">
        <v>929</v>
      </c>
      <c r="C5460" s="254"/>
      <c r="D5460" s="255" t="s">
        <v>1106</v>
      </c>
      <c r="E5460" s="255">
        <v>0</v>
      </c>
    </row>
    <row r="5461" spans="1:5" x14ac:dyDescent="0.25">
      <c r="A5461" s="257" t="s">
        <v>930</v>
      </c>
      <c r="B5461" s="257" t="s">
        <v>931</v>
      </c>
      <c r="C5461" s="254"/>
      <c r="D5461" s="255" t="s">
        <v>200</v>
      </c>
      <c r="E5461" s="255">
        <v>0</v>
      </c>
    </row>
    <row r="5462" spans="1:5" x14ac:dyDescent="0.25">
      <c r="A5462" s="257" t="s">
        <v>110</v>
      </c>
      <c r="B5462" s="257">
        <v>0</v>
      </c>
      <c r="C5462" s="254"/>
      <c r="D5462" s="255" t="s">
        <v>1137</v>
      </c>
      <c r="E5462" s="255">
        <v>0</v>
      </c>
    </row>
    <row r="5463" spans="1:5" x14ac:dyDescent="0.25">
      <c r="A5463" s="257" t="s">
        <v>184</v>
      </c>
      <c r="B5463" s="257">
        <v>-0.58212900499999998</v>
      </c>
      <c r="C5463" s="254"/>
      <c r="D5463" s="255" t="s">
        <v>609</v>
      </c>
      <c r="E5463" s="255">
        <v>0</v>
      </c>
    </row>
    <row r="5464" spans="1:5" x14ac:dyDescent="0.25">
      <c r="A5464" s="257" t="s">
        <v>185</v>
      </c>
      <c r="B5464" s="257">
        <v>-0.58212900499999998</v>
      </c>
      <c r="C5464" s="254"/>
      <c r="D5464" s="255" t="s">
        <v>1138</v>
      </c>
      <c r="E5464" s="255">
        <v>0</v>
      </c>
    </row>
    <row r="5465" spans="1:5" x14ac:dyDescent="0.25">
      <c r="A5465" s="257" t="s">
        <v>186</v>
      </c>
      <c r="B5465" s="257">
        <v>-13.3593265</v>
      </c>
      <c r="C5465" s="254"/>
      <c r="D5465" s="255" t="s">
        <v>1108</v>
      </c>
      <c r="E5465" s="255">
        <v>-30.8693378</v>
      </c>
    </row>
    <row r="5466" spans="1:5" x14ac:dyDescent="0.25">
      <c r="A5466" s="257" t="s">
        <v>187</v>
      </c>
      <c r="B5466" s="257">
        <v>0</v>
      </c>
      <c r="C5466" s="254"/>
      <c r="D5466" s="255" t="s">
        <v>201</v>
      </c>
      <c r="E5466" s="255">
        <v>-44.374673100000003</v>
      </c>
    </row>
    <row r="5467" spans="1:5" x14ac:dyDescent="0.25">
      <c r="A5467" s="257" t="s">
        <v>1002</v>
      </c>
      <c r="B5467" s="257">
        <v>0</v>
      </c>
      <c r="C5467" s="254"/>
      <c r="D5467" s="255" t="s">
        <v>221</v>
      </c>
      <c r="E5467" s="255">
        <v>-15.8012423</v>
      </c>
    </row>
    <row r="5468" spans="1:5" x14ac:dyDescent="0.25">
      <c r="A5468" s="257" t="s">
        <v>1003</v>
      </c>
      <c r="B5468" s="257">
        <v>0</v>
      </c>
      <c r="C5468" s="254"/>
      <c r="D5468" s="255" t="s">
        <v>610</v>
      </c>
      <c r="E5468" s="255">
        <v>-35.1708</v>
      </c>
    </row>
    <row r="5469" spans="1:5" x14ac:dyDescent="0.25">
      <c r="A5469" s="257" t="s">
        <v>177</v>
      </c>
      <c r="B5469" s="257">
        <v>14.5235845</v>
      </c>
      <c r="C5469" s="254"/>
      <c r="D5469" s="255" t="s">
        <v>1139</v>
      </c>
      <c r="E5469" s="255">
        <v>-7.3858680000000003</v>
      </c>
    </row>
    <row r="5470" spans="1:5" x14ac:dyDescent="0.25">
      <c r="A5470" s="257" t="s">
        <v>1690</v>
      </c>
      <c r="B5470" s="257"/>
      <c r="C5470" s="254"/>
      <c r="D5470" s="255" t="s">
        <v>234</v>
      </c>
      <c r="E5470" s="255">
        <v>-54.490776599999997</v>
      </c>
    </row>
    <row r="5471" spans="1:5" x14ac:dyDescent="0.25">
      <c r="A5471" s="257" t="s">
        <v>928</v>
      </c>
      <c r="B5471" s="257" t="s">
        <v>929</v>
      </c>
      <c r="C5471" s="254"/>
      <c r="D5471" s="255" t="s">
        <v>235</v>
      </c>
      <c r="E5471" s="255">
        <v>0</v>
      </c>
    </row>
    <row r="5472" spans="1:5" x14ac:dyDescent="0.25">
      <c r="A5472" s="257" t="s">
        <v>930</v>
      </c>
      <c r="B5472" s="257" t="s">
        <v>931</v>
      </c>
      <c r="C5472" s="254"/>
      <c r="D5472" s="255" t="s">
        <v>236</v>
      </c>
      <c r="E5472" s="255">
        <v>0</v>
      </c>
    </row>
    <row r="5473" spans="1:5" x14ac:dyDescent="0.25">
      <c r="A5473" s="257" t="s">
        <v>8</v>
      </c>
      <c r="B5473" s="257">
        <v>0</v>
      </c>
      <c r="C5473" s="254"/>
      <c r="D5473" s="255" t="s">
        <v>1169</v>
      </c>
      <c r="E5473" s="255">
        <v>0</v>
      </c>
    </row>
    <row r="5474" spans="1:5" x14ac:dyDescent="0.25">
      <c r="A5474" s="257" t="s">
        <v>9</v>
      </c>
      <c r="B5474" s="257">
        <v>0</v>
      </c>
      <c r="C5474" s="254"/>
      <c r="D5474" s="255" t="s">
        <v>1109</v>
      </c>
      <c r="E5474" s="255">
        <v>-8.2443059600000002</v>
      </c>
    </row>
    <row r="5475" spans="1:5" x14ac:dyDescent="0.25">
      <c r="A5475" s="257" t="s">
        <v>10</v>
      </c>
      <c r="B5475" s="257">
        <v>0</v>
      </c>
      <c r="C5475" s="254"/>
      <c r="D5475" s="255" t="s">
        <v>1170</v>
      </c>
      <c r="E5475" s="255">
        <v>0</v>
      </c>
    </row>
    <row r="5476" spans="1:5" x14ac:dyDescent="0.25">
      <c r="A5476" s="257" t="s">
        <v>11</v>
      </c>
      <c r="B5476" s="257">
        <v>0</v>
      </c>
      <c r="C5476" s="254"/>
      <c r="D5476" s="255" t="s">
        <v>1171</v>
      </c>
      <c r="E5476" s="255">
        <v>0</v>
      </c>
    </row>
    <row r="5477" spans="1:5" x14ac:dyDescent="0.25">
      <c r="A5477" s="257" t="s">
        <v>12</v>
      </c>
      <c r="B5477" s="257">
        <v>0</v>
      </c>
      <c r="C5477" s="254"/>
      <c r="D5477" s="255" t="s">
        <v>1188</v>
      </c>
      <c r="E5477" s="255">
        <v>0</v>
      </c>
    </row>
    <row r="5478" spans="1:5" x14ac:dyDescent="0.25">
      <c r="A5478" s="257" t="s">
        <v>13</v>
      </c>
      <c r="B5478" s="257">
        <v>0</v>
      </c>
      <c r="C5478" s="254"/>
      <c r="D5478" s="255" t="s">
        <v>1140</v>
      </c>
      <c r="E5478" s="255">
        <v>-1.73130425</v>
      </c>
    </row>
    <row r="5479" spans="1:5" x14ac:dyDescent="0.25">
      <c r="A5479" s="257" t="s">
        <v>554</v>
      </c>
      <c r="B5479" s="257">
        <v>0</v>
      </c>
      <c r="C5479" s="254"/>
      <c r="D5479" s="255" t="s">
        <v>1189</v>
      </c>
      <c r="E5479" s="255">
        <v>0</v>
      </c>
    </row>
    <row r="5480" spans="1:5" x14ac:dyDescent="0.25">
      <c r="A5480" s="257" t="s">
        <v>555</v>
      </c>
      <c r="B5480" s="257">
        <v>0</v>
      </c>
      <c r="C5480" s="254"/>
      <c r="D5480" s="255" t="s">
        <v>1190</v>
      </c>
      <c r="E5480" s="255">
        <v>0</v>
      </c>
    </row>
    <row r="5481" spans="1:5" x14ac:dyDescent="0.25">
      <c r="A5481" s="257" t="s">
        <v>556</v>
      </c>
      <c r="B5481" s="257">
        <v>0</v>
      </c>
      <c r="C5481" s="254"/>
      <c r="D5481" s="255" t="s">
        <v>1172</v>
      </c>
      <c r="E5481" s="255">
        <v>0</v>
      </c>
    </row>
    <row r="5482" spans="1:5" x14ac:dyDescent="0.25">
      <c r="A5482" s="257" t="s">
        <v>557</v>
      </c>
      <c r="B5482" s="257">
        <v>0</v>
      </c>
      <c r="C5482" s="254"/>
      <c r="D5482" s="255" t="s">
        <v>1110</v>
      </c>
      <c r="E5482" s="255">
        <v>-25.2192221</v>
      </c>
    </row>
    <row r="5483" spans="1:5" x14ac:dyDescent="0.25">
      <c r="A5483" s="257" t="s">
        <v>558</v>
      </c>
      <c r="B5483" s="257">
        <v>0</v>
      </c>
      <c r="C5483" s="254"/>
      <c r="D5483" s="255" t="s">
        <v>1173</v>
      </c>
      <c r="E5483" s="255">
        <v>0</v>
      </c>
    </row>
    <row r="5484" spans="1:5" x14ac:dyDescent="0.25">
      <c r="A5484" s="257" t="s">
        <v>559</v>
      </c>
      <c r="B5484" s="257">
        <v>0</v>
      </c>
      <c r="C5484" s="254"/>
      <c r="D5484" s="255" t="s">
        <v>1174</v>
      </c>
      <c r="E5484" s="255">
        <v>0</v>
      </c>
    </row>
    <row r="5485" spans="1:5" x14ac:dyDescent="0.25">
      <c r="A5485" s="257" t="s">
        <v>560</v>
      </c>
      <c r="B5485" s="257">
        <v>0</v>
      </c>
      <c r="C5485" s="254"/>
      <c r="D5485" s="255" t="s">
        <v>1191</v>
      </c>
      <c r="E5485" s="255">
        <v>0</v>
      </c>
    </row>
    <row r="5486" spans="1:5" x14ac:dyDescent="0.25">
      <c r="A5486" s="257" t="s">
        <v>561</v>
      </c>
      <c r="B5486" s="257">
        <v>0</v>
      </c>
      <c r="C5486" s="254"/>
      <c r="D5486" s="255" t="s">
        <v>1141</v>
      </c>
      <c r="E5486" s="255">
        <v>-5.2960366499999996</v>
      </c>
    </row>
    <row r="5487" spans="1:5" x14ac:dyDescent="0.25">
      <c r="A5487" s="257" t="s">
        <v>562</v>
      </c>
      <c r="B5487" s="257">
        <v>0</v>
      </c>
      <c r="C5487" s="254"/>
      <c r="D5487" s="255" t="s">
        <v>1192</v>
      </c>
      <c r="E5487" s="255">
        <v>0</v>
      </c>
    </row>
    <row r="5488" spans="1:5" x14ac:dyDescent="0.25">
      <c r="A5488" s="257" t="s">
        <v>563</v>
      </c>
      <c r="B5488" s="257">
        <v>0</v>
      </c>
      <c r="C5488" s="254"/>
      <c r="D5488" s="255" t="s">
        <v>1193</v>
      </c>
      <c r="E5488" s="255">
        <v>0</v>
      </c>
    </row>
    <row r="5489" spans="1:5" x14ac:dyDescent="0.25">
      <c r="A5489" s="257" t="s">
        <v>564</v>
      </c>
      <c r="B5489" s="257">
        <v>0</v>
      </c>
      <c r="C5489" s="254"/>
      <c r="D5489" s="255" t="s">
        <v>1182</v>
      </c>
      <c r="E5489" s="255">
        <v>0</v>
      </c>
    </row>
    <row r="5490" spans="1:5" x14ac:dyDescent="0.25">
      <c r="A5490" s="257" t="s">
        <v>565</v>
      </c>
      <c r="B5490" s="257">
        <v>0</v>
      </c>
      <c r="C5490" s="254"/>
      <c r="D5490" s="255" t="s">
        <v>1194</v>
      </c>
      <c r="E5490" s="255">
        <v>0</v>
      </c>
    </row>
    <row r="5491" spans="1:5" x14ac:dyDescent="0.25">
      <c r="A5491" s="257" t="s">
        <v>946</v>
      </c>
      <c r="B5491" s="257">
        <v>0</v>
      </c>
      <c r="C5491" s="254"/>
      <c r="D5491" s="255" t="s">
        <v>1183</v>
      </c>
      <c r="E5491" s="255">
        <v>0</v>
      </c>
    </row>
    <row r="5492" spans="1:5" x14ac:dyDescent="0.25">
      <c r="A5492" s="257" t="s">
        <v>947</v>
      </c>
      <c r="B5492" s="257">
        <v>0</v>
      </c>
      <c r="C5492" s="254"/>
      <c r="D5492" s="255" t="s">
        <v>2292</v>
      </c>
      <c r="E5492" s="255"/>
    </row>
    <row r="5493" spans="1:5" x14ac:dyDescent="0.25">
      <c r="A5493" s="257" t="s">
        <v>1004</v>
      </c>
      <c r="B5493" s="257">
        <v>0</v>
      </c>
      <c r="C5493" s="254"/>
      <c r="D5493" s="255" t="s">
        <v>928</v>
      </c>
      <c r="E5493" s="255" t="s">
        <v>929</v>
      </c>
    </row>
    <row r="5494" spans="1:5" x14ac:dyDescent="0.25">
      <c r="A5494" s="257" t="s">
        <v>1005</v>
      </c>
      <c r="B5494" s="257">
        <v>0</v>
      </c>
      <c r="C5494" s="254"/>
      <c r="D5494" s="255" t="s">
        <v>930</v>
      </c>
      <c r="E5494" s="255" t="s">
        <v>931</v>
      </c>
    </row>
    <row r="5495" spans="1:5" x14ac:dyDescent="0.25">
      <c r="A5495" s="257" t="s">
        <v>1006</v>
      </c>
      <c r="B5495" s="257">
        <v>0</v>
      </c>
      <c r="C5495" s="254"/>
      <c r="D5495" s="255" t="s">
        <v>600</v>
      </c>
      <c r="E5495" s="255">
        <v>0</v>
      </c>
    </row>
    <row r="5496" spans="1:5" x14ac:dyDescent="0.25">
      <c r="A5496" s="257" t="s">
        <v>1007</v>
      </c>
      <c r="B5496" s="257">
        <v>0</v>
      </c>
      <c r="C5496" s="254"/>
      <c r="D5496" s="255" t="s">
        <v>601</v>
      </c>
      <c r="E5496" s="255">
        <v>0</v>
      </c>
    </row>
    <row r="5497" spans="1:5" x14ac:dyDescent="0.25">
      <c r="A5497" s="257" t="s">
        <v>1008</v>
      </c>
      <c r="B5497" s="257">
        <v>0</v>
      </c>
      <c r="C5497" s="254"/>
      <c r="D5497" s="255" t="s">
        <v>192</v>
      </c>
      <c r="E5497" s="255">
        <v>0</v>
      </c>
    </row>
    <row r="5498" spans="1:5" x14ac:dyDescent="0.25">
      <c r="A5498" s="257" t="s">
        <v>1009</v>
      </c>
      <c r="B5498" s="257">
        <v>0</v>
      </c>
      <c r="C5498" s="254"/>
      <c r="D5498" s="255" t="s">
        <v>193</v>
      </c>
      <c r="E5498" s="255">
        <v>0</v>
      </c>
    </row>
    <row r="5499" spans="1:5" x14ac:dyDescent="0.25">
      <c r="A5499" s="257" t="s">
        <v>1010</v>
      </c>
      <c r="B5499" s="257">
        <v>0</v>
      </c>
      <c r="C5499" s="254"/>
      <c r="D5499" s="255" t="s">
        <v>602</v>
      </c>
      <c r="E5499" s="255">
        <v>0</v>
      </c>
    </row>
    <row r="5500" spans="1:5" x14ac:dyDescent="0.25">
      <c r="A5500" s="257" t="s">
        <v>1011</v>
      </c>
      <c r="B5500" s="257">
        <v>0</v>
      </c>
      <c r="C5500" s="254"/>
      <c r="D5500" s="255" t="s">
        <v>603</v>
      </c>
      <c r="E5500" s="255">
        <v>0</v>
      </c>
    </row>
    <row r="5501" spans="1:5" x14ac:dyDescent="0.25">
      <c r="A5501" s="257"/>
      <c r="B5501" s="257"/>
      <c r="C5501" s="254"/>
      <c r="D5501" s="255" t="s">
        <v>604</v>
      </c>
      <c r="E5501" s="255">
        <v>0</v>
      </c>
    </row>
    <row r="5502" spans="1:5" x14ac:dyDescent="0.25">
      <c r="A5502" s="257"/>
      <c r="B5502" s="257"/>
      <c r="C5502" s="254"/>
      <c r="D5502" s="255" t="s">
        <v>605</v>
      </c>
      <c r="E5502" s="255">
        <v>0</v>
      </c>
    </row>
    <row r="5503" spans="1:5" x14ac:dyDescent="0.25">
      <c r="A5503" s="257"/>
      <c r="B5503" s="257"/>
      <c r="C5503" s="254"/>
      <c r="D5503" s="255" t="s">
        <v>194</v>
      </c>
      <c r="E5503" s="255">
        <v>0</v>
      </c>
    </row>
    <row r="5504" spans="1:5" x14ac:dyDescent="0.25">
      <c r="A5504" s="257"/>
      <c r="B5504" s="257"/>
      <c r="C5504" s="254"/>
      <c r="D5504" s="255" t="s">
        <v>606</v>
      </c>
      <c r="E5504" s="255">
        <v>0</v>
      </c>
    </row>
    <row r="5505" spans="1:5" x14ac:dyDescent="0.25">
      <c r="A5505" s="257"/>
      <c r="B5505" s="257"/>
      <c r="D5505" s="255" t="s">
        <v>1166</v>
      </c>
      <c r="E5505" s="255">
        <v>0</v>
      </c>
    </row>
    <row r="5506" spans="1:5" x14ac:dyDescent="0.25">
      <c r="A5506" s="257"/>
      <c r="B5506" s="257"/>
      <c r="D5506" s="255" t="s">
        <v>1098</v>
      </c>
      <c r="E5506" s="255">
        <v>0</v>
      </c>
    </row>
    <row r="5507" spans="1:5" x14ac:dyDescent="0.25">
      <c r="A5507" s="257"/>
      <c r="B5507" s="257"/>
      <c r="D5507" s="255" t="s">
        <v>1167</v>
      </c>
      <c r="E5507" s="255">
        <v>0</v>
      </c>
    </row>
    <row r="5508" spans="1:5" x14ac:dyDescent="0.25">
      <c r="A5508" s="257"/>
      <c r="B5508" s="257"/>
      <c r="D5508" s="255" t="s">
        <v>1168</v>
      </c>
      <c r="E5508" s="255">
        <v>0</v>
      </c>
    </row>
    <row r="5509" spans="1:5" x14ac:dyDescent="0.25">
      <c r="A5509" s="257"/>
      <c r="B5509" s="257"/>
      <c r="D5509" s="255" t="s">
        <v>195</v>
      </c>
      <c r="E5509" s="255">
        <v>0</v>
      </c>
    </row>
    <row r="5510" spans="1:5" x14ac:dyDescent="0.25">
      <c r="A5510" s="257"/>
      <c r="B5510" s="257"/>
      <c r="D5510" s="255" t="s">
        <v>196</v>
      </c>
      <c r="E5510" s="255">
        <v>0</v>
      </c>
    </row>
    <row r="5511" spans="1:5" x14ac:dyDescent="0.25">
      <c r="A5511" s="257"/>
      <c r="B5511" s="257"/>
      <c r="D5511" s="255" t="s">
        <v>197</v>
      </c>
      <c r="E5511" s="255">
        <v>0</v>
      </c>
    </row>
    <row r="5512" spans="1:5" x14ac:dyDescent="0.25">
      <c r="A5512" s="257"/>
      <c r="B5512" s="257"/>
      <c r="D5512" s="255" t="s">
        <v>198</v>
      </c>
      <c r="E5512" s="255">
        <v>0</v>
      </c>
    </row>
    <row r="5513" spans="1:5" x14ac:dyDescent="0.25">
      <c r="A5513" s="257"/>
      <c r="B5513" s="257"/>
      <c r="D5513" s="255" t="s">
        <v>607</v>
      </c>
      <c r="E5513" s="255">
        <v>0</v>
      </c>
    </row>
    <row r="5514" spans="1:5" x14ac:dyDescent="0.25">
      <c r="A5514" s="257"/>
      <c r="B5514" s="257"/>
      <c r="D5514" s="255" t="s">
        <v>608</v>
      </c>
      <c r="E5514" s="255">
        <v>0</v>
      </c>
    </row>
    <row r="5515" spans="1:5" x14ac:dyDescent="0.25">
      <c r="A5515" s="257"/>
      <c r="B5515" s="257"/>
      <c r="D5515" s="255"/>
      <c r="E5515" s="255"/>
    </row>
    <row r="5516" spans="1:5" x14ac:dyDescent="0.25">
      <c r="A5516" s="257"/>
      <c r="B5516" s="257"/>
      <c r="D5516" s="255" t="s">
        <v>2293</v>
      </c>
      <c r="E5516" s="255"/>
    </row>
    <row r="5517" spans="1:5" x14ac:dyDescent="0.25">
      <c r="A5517" s="257"/>
      <c r="B5517" s="257"/>
      <c r="D5517" s="255" t="s">
        <v>928</v>
      </c>
      <c r="E5517" s="255" t="s">
        <v>929</v>
      </c>
    </row>
    <row r="5518" spans="1:5" x14ac:dyDescent="0.25">
      <c r="A5518" s="257"/>
      <c r="B5518" s="257"/>
      <c r="D5518" s="255" t="s">
        <v>930</v>
      </c>
      <c r="E5518" s="255" t="s">
        <v>931</v>
      </c>
    </row>
    <row r="5519" spans="1:5" x14ac:dyDescent="0.25">
      <c r="A5519" s="257"/>
      <c r="B5519" s="257"/>
      <c r="D5519" s="255" t="s">
        <v>1106</v>
      </c>
      <c r="E5519" s="255">
        <v>0</v>
      </c>
    </row>
    <row r="5520" spans="1:5" x14ac:dyDescent="0.25">
      <c r="A5520" s="257"/>
      <c r="B5520" s="257"/>
      <c r="D5520" s="255" t="s">
        <v>200</v>
      </c>
      <c r="E5520" s="255">
        <v>0</v>
      </c>
    </row>
    <row r="5521" spans="1:5" x14ac:dyDescent="0.25">
      <c r="A5521" s="257"/>
      <c r="B5521" s="257"/>
      <c r="C5521" s="254"/>
      <c r="D5521" s="255" t="s">
        <v>609</v>
      </c>
      <c r="E5521" s="255">
        <v>0</v>
      </c>
    </row>
    <row r="5522" spans="1:5" x14ac:dyDescent="0.25">
      <c r="A5522" s="257"/>
      <c r="B5522" s="257"/>
      <c r="C5522" s="254"/>
      <c r="D5522" s="255" t="s">
        <v>1108</v>
      </c>
      <c r="E5522" s="255">
        <v>0</v>
      </c>
    </row>
    <row r="5523" spans="1:5" x14ac:dyDescent="0.25">
      <c r="A5523" s="257"/>
      <c r="B5523" s="257"/>
      <c r="C5523" s="254"/>
      <c r="D5523" s="255" t="s">
        <v>201</v>
      </c>
      <c r="E5523" s="255">
        <v>0</v>
      </c>
    </row>
    <row r="5524" spans="1:5" x14ac:dyDescent="0.25">
      <c r="A5524" s="257"/>
      <c r="B5524" s="257"/>
      <c r="C5524" s="254"/>
      <c r="D5524" s="255" t="s">
        <v>610</v>
      </c>
      <c r="E5524" s="255">
        <v>0</v>
      </c>
    </row>
    <row r="5525" spans="1:5" x14ac:dyDescent="0.25">
      <c r="A5525" s="257"/>
      <c r="B5525" s="257"/>
      <c r="C5525" s="254"/>
      <c r="D5525" s="255" t="s">
        <v>202</v>
      </c>
      <c r="E5525" s="255">
        <v>0</v>
      </c>
    </row>
    <row r="5526" spans="1:5" x14ac:dyDescent="0.25">
      <c r="A5526" s="257"/>
      <c r="B5526" s="257"/>
      <c r="C5526" s="254"/>
      <c r="D5526" s="255" t="s">
        <v>203</v>
      </c>
      <c r="E5526" s="255">
        <v>0</v>
      </c>
    </row>
    <row r="5527" spans="1:5" x14ac:dyDescent="0.25">
      <c r="A5527" s="257"/>
      <c r="B5527" s="257"/>
      <c r="C5527" s="254"/>
      <c r="D5527" s="255" t="s">
        <v>204</v>
      </c>
      <c r="E5527" s="255">
        <v>0</v>
      </c>
    </row>
    <row r="5528" spans="1:5" x14ac:dyDescent="0.25">
      <c r="A5528" s="257"/>
      <c r="B5528" s="257"/>
      <c r="C5528" s="254"/>
      <c r="D5528" s="255" t="s">
        <v>1169</v>
      </c>
      <c r="E5528" s="255">
        <v>0</v>
      </c>
    </row>
    <row r="5529" spans="1:5" x14ac:dyDescent="0.25">
      <c r="A5529" s="257"/>
      <c r="B5529" s="257"/>
      <c r="C5529" s="254"/>
      <c r="D5529" s="255" t="s">
        <v>1109</v>
      </c>
      <c r="E5529" s="255">
        <v>0</v>
      </c>
    </row>
    <row r="5530" spans="1:5" x14ac:dyDescent="0.25">
      <c r="A5530" s="257"/>
      <c r="B5530" s="257"/>
      <c r="C5530" s="254"/>
      <c r="D5530" s="255" t="s">
        <v>1170</v>
      </c>
      <c r="E5530" s="255">
        <v>0</v>
      </c>
    </row>
    <row r="5531" spans="1:5" x14ac:dyDescent="0.25">
      <c r="A5531" s="257"/>
      <c r="B5531" s="257"/>
      <c r="C5531" s="254"/>
      <c r="D5531" s="255" t="s">
        <v>1171</v>
      </c>
      <c r="E5531" s="255">
        <v>0</v>
      </c>
    </row>
    <row r="5532" spans="1:5" x14ac:dyDescent="0.25">
      <c r="A5532" s="257"/>
      <c r="B5532" s="257"/>
      <c r="C5532" s="254"/>
      <c r="D5532" s="255" t="s">
        <v>1172</v>
      </c>
      <c r="E5532" s="255">
        <v>0</v>
      </c>
    </row>
    <row r="5533" spans="1:5" x14ac:dyDescent="0.25">
      <c r="A5533" s="257" t="s">
        <v>1691</v>
      </c>
      <c r="B5533" s="257"/>
      <c r="C5533" s="254"/>
      <c r="D5533" s="255" t="s">
        <v>1110</v>
      </c>
      <c r="E5533" s="255">
        <v>0</v>
      </c>
    </row>
    <row r="5534" spans="1:5" x14ac:dyDescent="0.25">
      <c r="A5534" s="257" t="s">
        <v>928</v>
      </c>
      <c r="B5534" s="257" t="s">
        <v>929</v>
      </c>
      <c r="C5534" s="254"/>
      <c r="D5534" s="255" t="s">
        <v>1173</v>
      </c>
      <c r="E5534" s="255">
        <v>0</v>
      </c>
    </row>
    <row r="5535" spans="1:5" x14ac:dyDescent="0.25">
      <c r="A5535" s="257" t="s">
        <v>930</v>
      </c>
      <c r="B5535" s="257" t="s">
        <v>931</v>
      </c>
      <c r="C5535" s="254"/>
      <c r="D5535" s="255" t="s">
        <v>1174</v>
      </c>
      <c r="E5535" s="255">
        <v>0</v>
      </c>
    </row>
    <row r="5536" spans="1:5" x14ac:dyDescent="0.25">
      <c r="A5536" s="257" t="s">
        <v>188</v>
      </c>
      <c r="B5536" s="257">
        <v>13.3593265</v>
      </c>
      <c r="C5536" s="254"/>
      <c r="D5536" s="255" t="s">
        <v>2294</v>
      </c>
      <c r="E5536" s="255"/>
    </row>
    <row r="5537" spans="1:5" x14ac:dyDescent="0.25">
      <c r="A5537" s="257"/>
      <c r="B5537" s="257"/>
      <c r="C5537" s="254"/>
      <c r="D5537" s="255" t="s">
        <v>928</v>
      </c>
      <c r="E5537" s="255" t="s">
        <v>929</v>
      </c>
    </row>
    <row r="5538" spans="1:5" x14ac:dyDescent="0.25">
      <c r="A5538" s="257"/>
      <c r="B5538" s="257"/>
      <c r="C5538" s="254"/>
      <c r="D5538" s="255" t="s">
        <v>930</v>
      </c>
      <c r="E5538" s="255" t="s">
        <v>931</v>
      </c>
    </row>
    <row r="5539" spans="1:5" x14ac:dyDescent="0.25">
      <c r="A5539" s="257"/>
      <c r="B5539" s="257"/>
      <c r="C5539" s="254"/>
      <c r="D5539" s="255" t="s">
        <v>600</v>
      </c>
      <c r="E5539" s="255">
        <v>0</v>
      </c>
    </row>
    <row r="5540" spans="1:5" x14ac:dyDescent="0.25">
      <c r="A5540" s="257" t="s">
        <v>1692</v>
      </c>
      <c r="B5540" s="257"/>
      <c r="C5540" s="254"/>
      <c r="D5540" s="255" t="s">
        <v>601</v>
      </c>
      <c r="E5540" s="255">
        <v>0</v>
      </c>
    </row>
    <row r="5541" spans="1:5" x14ac:dyDescent="0.25">
      <c r="A5541" s="257" t="s">
        <v>928</v>
      </c>
      <c r="B5541" s="257" t="s">
        <v>929</v>
      </c>
      <c r="C5541" s="254"/>
      <c r="D5541" s="255" t="s">
        <v>192</v>
      </c>
      <c r="E5541" s="255">
        <v>0</v>
      </c>
    </row>
    <row r="5542" spans="1:5" x14ac:dyDescent="0.25">
      <c r="A5542" s="257" t="s">
        <v>930</v>
      </c>
      <c r="B5542" s="257" t="s">
        <v>931</v>
      </c>
      <c r="C5542" s="254"/>
      <c r="D5542" s="255" t="s">
        <v>193</v>
      </c>
      <c r="E5542" s="255">
        <v>0</v>
      </c>
    </row>
    <row r="5543" spans="1:5" x14ac:dyDescent="0.25">
      <c r="A5543" s="257" t="s">
        <v>110</v>
      </c>
      <c r="B5543" s="257">
        <v>0</v>
      </c>
      <c r="C5543" s="254"/>
      <c r="D5543" s="255" t="s">
        <v>602</v>
      </c>
      <c r="E5543" s="255">
        <v>0</v>
      </c>
    </row>
    <row r="5544" spans="1:5" x14ac:dyDescent="0.25">
      <c r="A5544" s="257" t="s">
        <v>174</v>
      </c>
      <c r="B5544" s="257">
        <v>-10.4762691</v>
      </c>
      <c r="C5544" s="254"/>
      <c r="D5544" s="255" t="s">
        <v>603</v>
      </c>
      <c r="E5544" s="255">
        <v>0</v>
      </c>
    </row>
    <row r="5545" spans="1:5" x14ac:dyDescent="0.25">
      <c r="A5545" s="257" t="s">
        <v>143</v>
      </c>
      <c r="B5545" s="257">
        <v>-8.08690569</v>
      </c>
      <c r="C5545" s="254"/>
      <c r="D5545" s="255" t="s">
        <v>604</v>
      </c>
      <c r="E5545" s="255">
        <v>0</v>
      </c>
    </row>
    <row r="5546" spans="1:5" x14ac:dyDescent="0.25">
      <c r="A5546" s="257" t="s">
        <v>175</v>
      </c>
      <c r="B5546" s="257">
        <v>-5.0373923200000004</v>
      </c>
      <c r="C5546" s="254"/>
      <c r="D5546" s="255" t="s">
        <v>605</v>
      </c>
      <c r="E5546" s="255">
        <v>0</v>
      </c>
    </row>
    <row r="5547" spans="1:5" x14ac:dyDescent="0.25">
      <c r="A5547" s="257" t="s">
        <v>1012</v>
      </c>
      <c r="B5547" s="257">
        <v>-6.74976048</v>
      </c>
      <c r="C5547" s="254"/>
      <c r="D5547" s="255" t="s">
        <v>194</v>
      </c>
      <c r="E5547" s="255">
        <v>0</v>
      </c>
    </row>
    <row r="5548" spans="1:5" x14ac:dyDescent="0.25">
      <c r="A5548" s="257" t="s">
        <v>1013</v>
      </c>
      <c r="B5548" s="257">
        <v>-2.5311601800000001</v>
      </c>
      <c r="C5548" s="254"/>
      <c r="D5548" s="255" t="s">
        <v>606</v>
      </c>
      <c r="E5548" s="255">
        <v>0</v>
      </c>
    </row>
    <row r="5549" spans="1:5" x14ac:dyDescent="0.25">
      <c r="A5549" s="257" t="s">
        <v>1002</v>
      </c>
      <c r="B5549" s="257">
        <v>0</v>
      </c>
      <c r="C5549" s="254"/>
      <c r="D5549" s="255" t="s">
        <v>1166</v>
      </c>
      <c r="E5549" s="255">
        <v>0</v>
      </c>
    </row>
    <row r="5550" spans="1:5" x14ac:dyDescent="0.25">
      <c r="A5550" s="257" t="s">
        <v>1003</v>
      </c>
      <c r="B5550" s="257">
        <v>0</v>
      </c>
      <c r="C5550" s="254"/>
      <c r="D5550" s="255" t="s">
        <v>1098</v>
      </c>
      <c r="E5550" s="255">
        <v>0</v>
      </c>
    </row>
    <row r="5551" spans="1:5" x14ac:dyDescent="0.25">
      <c r="A5551" s="257" t="s">
        <v>177</v>
      </c>
      <c r="B5551" s="257">
        <v>32.881487800000002</v>
      </c>
      <c r="C5551" s="254"/>
      <c r="D5551" s="255" t="s">
        <v>1167</v>
      </c>
      <c r="E5551" s="255">
        <v>0</v>
      </c>
    </row>
    <row r="5552" spans="1:5" x14ac:dyDescent="0.25">
      <c r="A5552" s="257"/>
      <c r="B5552" s="257"/>
      <c r="C5552" s="254"/>
      <c r="D5552" s="255" t="s">
        <v>1168</v>
      </c>
      <c r="E5552" s="255">
        <v>0</v>
      </c>
    </row>
    <row r="5553" spans="1:5" x14ac:dyDescent="0.25">
      <c r="A5553" s="257"/>
      <c r="B5553" s="257"/>
      <c r="D5553" s="255" t="s">
        <v>205</v>
      </c>
      <c r="E5553" s="255">
        <v>0</v>
      </c>
    </row>
    <row r="5554" spans="1:5" x14ac:dyDescent="0.25">
      <c r="A5554" s="257"/>
      <c r="B5554" s="257"/>
      <c r="D5554" s="255" t="s">
        <v>206</v>
      </c>
      <c r="E5554" s="255">
        <v>0</v>
      </c>
    </row>
    <row r="5555" spans="1:5" x14ac:dyDescent="0.25">
      <c r="A5555" s="257"/>
      <c r="B5555" s="257"/>
      <c r="D5555" s="255" t="s">
        <v>207</v>
      </c>
      <c r="E5555" s="255">
        <v>0</v>
      </c>
    </row>
    <row r="5556" spans="1:5" x14ac:dyDescent="0.25">
      <c r="A5556" s="257"/>
      <c r="B5556" s="257"/>
      <c r="D5556" s="255" t="s">
        <v>198</v>
      </c>
      <c r="E5556" s="255">
        <v>0</v>
      </c>
    </row>
    <row r="5557" spans="1:5" x14ac:dyDescent="0.25">
      <c r="A5557" s="257"/>
      <c r="B5557" s="257"/>
      <c r="D5557" s="255" t="s">
        <v>607</v>
      </c>
      <c r="E5557" s="255">
        <v>0</v>
      </c>
    </row>
    <row r="5558" spans="1:5" x14ac:dyDescent="0.25">
      <c r="A5558" s="257"/>
      <c r="B5558" s="257"/>
      <c r="D5558" s="255" t="s">
        <v>608</v>
      </c>
      <c r="E5558" s="255">
        <v>0</v>
      </c>
    </row>
    <row r="5559" spans="1:5" x14ac:dyDescent="0.25">
      <c r="A5559" s="257"/>
      <c r="B5559" s="257"/>
      <c r="D5559" s="255"/>
      <c r="E5559" s="255"/>
    </row>
    <row r="5560" spans="1:5" x14ac:dyDescent="0.25">
      <c r="A5560" s="257"/>
      <c r="B5560" s="257"/>
      <c r="D5560" s="255" t="s">
        <v>2295</v>
      </c>
      <c r="E5560" s="255"/>
    </row>
    <row r="5561" spans="1:5" x14ac:dyDescent="0.25">
      <c r="A5561" s="257"/>
      <c r="B5561" s="257"/>
      <c r="D5561" s="255" t="s">
        <v>928</v>
      </c>
      <c r="E5561" s="255" t="s">
        <v>929</v>
      </c>
    </row>
    <row r="5562" spans="1:5" x14ac:dyDescent="0.25">
      <c r="A5562" s="257"/>
      <c r="B5562" s="257"/>
      <c r="D5562" s="255" t="s">
        <v>930</v>
      </c>
      <c r="E5562" s="255" t="s">
        <v>931</v>
      </c>
    </row>
    <row r="5563" spans="1:5" x14ac:dyDescent="0.25">
      <c r="A5563" s="257"/>
      <c r="B5563" s="257"/>
      <c r="D5563" s="255" t="s">
        <v>1106</v>
      </c>
      <c r="E5563" s="255">
        <v>0</v>
      </c>
    </row>
    <row r="5564" spans="1:5" x14ac:dyDescent="0.25">
      <c r="A5564" s="257"/>
      <c r="B5564" s="257"/>
      <c r="D5564" s="255" t="s">
        <v>200</v>
      </c>
      <c r="E5564" s="255">
        <v>0</v>
      </c>
    </row>
    <row r="5565" spans="1:5" x14ac:dyDescent="0.25">
      <c r="A5565" s="257"/>
      <c r="B5565" s="257"/>
      <c r="D5565" s="255" t="s">
        <v>609</v>
      </c>
      <c r="E5565" s="255">
        <v>0</v>
      </c>
    </row>
    <row r="5566" spans="1:5" x14ac:dyDescent="0.25">
      <c r="A5566" s="257"/>
      <c r="B5566" s="257"/>
      <c r="D5566" s="255" t="s">
        <v>1108</v>
      </c>
      <c r="E5566" s="255">
        <v>0</v>
      </c>
    </row>
    <row r="5567" spans="1:5" x14ac:dyDescent="0.25">
      <c r="A5567" s="257"/>
      <c r="B5567" s="257"/>
      <c r="D5567" s="255" t="s">
        <v>201</v>
      </c>
      <c r="E5567" s="255">
        <v>0</v>
      </c>
    </row>
    <row r="5568" spans="1:5" x14ac:dyDescent="0.25">
      <c r="A5568" s="257"/>
      <c r="B5568" s="257"/>
      <c r="D5568" s="255" t="s">
        <v>610</v>
      </c>
      <c r="E5568" s="255">
        <v>0</v>
      </c>
    </row>
    <row r="5569" spans="1:5" x14ac:dyDescent="0.25">
      <c r="A5569" s="257"/>
      <c r="B5569" s="257"/>
      <c r="C5569" s="254"/>
      <c r="D5569" s="255" t="s">
        <v>208</v>
      </c>
      <c r="E5569" s="255">
        <v>0</v>
      </c>
    </row>
    <row r="5570" spans="1:5" x14ac:dyDescent="0.25">
      <c r="A5570" s="257"/>
      <c r="B5570" s="257"/>
      <c r="C5570" s="254"/>
      <c r="D5570" s="255" t="s">
        <v>209</v>
      </c>
      <c r="E5570" s="255">
        <v>0</v>
      </c>
    </row>
    <row r="5571" spans="1:5" x14ac:dyDescent="0.25">
      <c r="A5571" s="257"/>
      <c r="B5571" s="257"/>
      <c r="C5571" s="254"/>
      <c r="D5571" s="255" t="s">
        <v>210</v>
      </c>
      <c r="E5571" s="255">
        <v>0</v>
      </c>
    </row>
    <row r="5572" spans="1:5" x14ac:dyDescent="0.25">
      <c r="A5572" s="257"/>
      <c r="B5572" s="257"/>
      <c r="C5572" s="254"/>
      <c r="D5572" s="255" t="s">
        <v>1169</v>
      </c>
      <c r="E5572" s="255">
        <v>0</v>
      </c>
    </row>
    <row r="5573" spans="1:5" x14ac:dyDescent="0.25">
      <c r="A5573" s="257"/>
      <c r="B5573" s="257"/>
      <c r="C5573" s="254"/>
      <c r="D5573" s="255" t="s">
        <v>1109</v>
      </c>
      <c r="E5573" s="255">
        <v>0</v>
      </c>
    </row>
    <row r="5574" spans="1:5" x14ac:dyDescent="0.25">
      <c r="A5574" s="257"/>
      <c r="B5574" s="257"/>
      <c r="C5574" s="254"/>
      <c r="D5574" s="255" t="s">
        <v>1170</v>
      </c>
      <c r="E5574" s="255">
        <v>0</v>
      </c>
    </row>
    <row r="5575" spans="1:5" x14ac:dyDescent="0.25">
      <c r="A5575" s="257"/>
      <c r="B5575" s="257"/>
      <c r="C5575" s="254"/>
      <c r="D5575" s="255" t="s">
        <v>1171</v>
      </c>
      <c r="E5575" s="255">
        <v>0</v>
      </c>
    </row>
    <row r="5576" spans="1:5" x14ac:dyDescent="0.25">
      <c r="A5576" s="257"/>
      <c r="B5576" s="257"/>
      <c r="C5576" s="254"/>
      <c r="D5576" s="255" t="s">
        <v>1172</v>
      </c>
      <c r="E5576" s="255">
        <v>0</v>
      </c>
    </row>
    <row r="5577" spans="1:5" x14ac:dyDescent="0.25">
      <c r="A5577" s="257"/>
      <c r="B5577" s="257"/>
      <c r="C5577" s="254"/>
      <c r="D5577" s="255" t="s">
        <v>1110</v>
      </c>
      <c r="E5577" s="255">
        <v>0</v>
      </c>
    </row>
    <row r="5578" spans="1:5" x14ac:dyDescent="0.25">
      <c r="A5578" s="257"/>
      <c r="B5578" s="257"/>
      <c r="C5578" s="254"/>
      <c r="D5578" s="255" t="s">
        <v>1173</v>
      </c>
      <c r="E5578" s="255">
        <v>0</v>
      </c>
    </row>
    <row r="5579" spans="1:5" x14ac:dyDescent="0.25">
      <c r="A5579" s="257"/>
      <c r="B5579" s="257"/>
      <c r="C5579" s="254"/>
      <c r="D5579" s="255" t="s">
        <v>1174</v>
      </c>
      <c r="E5579" s="255">
        <v>0</v>
      </c>
    </row>
    <row r="5580" spans="1:5" x14ac:dyDescent="0.25">
      <c r="A5580" s="257"/>
      <c r="B5580" s="257"/>
      <c r="C5580" s="254"/>
      <c r="D5580" s="255" t="s">
        <v>2296</v>
      </c>
      <c r="E5580" s="255"/>
    </row>
    <row r="5581" spans="1:5" x14ac:dyDescent="0.25">
      <c r="A5581" s="257" t="s">
        <v>1693</v>
      </c>
      <c r="B5581" s="257"/>
      <c r="C5581" s="254"/>
      <c r="D5581" s="255" t="s">
        <v>928</v>
      </c>
      <c r="E5581" s="255" t="s">
        <v>929</v>
      </c>
    </row>
    <row r="5582" spans="1:5" x14ac:dyDescent="0.25">
      <c r="A5582" s="257" t="s">
        <v>928</v>
      </c>
      <c r="B5582" s="257" t="s">
        <v>929</v>
      </c>
      <c r="C5582" s="254"/>
      <c r="D5582" s="255" t="s">
        <v>930</v>
      </c>
      <c r="E5582" s="255" t="s">
        <v>931</v>
      </c>
    </row>
    <row r="5583" spans="1:5" x14ac:dyDescent="0.25">
      <c r="A5583" s="257" t="s">
        <v>930</v>
      </c>
      <c r="B5583" s="257" t="s">
        <v>931</v>
      </c>
      <c r="C5583" s="254"/>
      <c r="D5583" s="255" t="s">
        <v>600</v>
      </c>
      <c r="E5583" s="255">
        <v>0</v>
      </c>
    </row>
    <row r="5584" spans="1:5" x14ac:dyDescent="0.25">
      <c r="A5584" s="257" t="s">
        <v>110</v>
      </c>
      <c r="B5584" s="257">
        <v>0</v>
      </c>
      <c r="C5584" s="254"/>
      <c r="D5584" s="255" t="s">
        <v>601</v>
      </c>
      <c r="E5584" s="255">
        <v>-9.5540976E-2</v>
      </c>
    </row>
    <row r="5585" spans="1:5" x14ac:dyDescent="0.25">
      <c r="A5585" s="257"/>
      <c r="B5585" s="257"/>
      <c r="C5585" s="254"/>
      <c r="D5585" s="255" t="s">
        <v>192</v>
      </c>
      <c r="E5585" s="255">
        <v>0</v>
      </c>
    </row>
    <row r="5586" spans="1:5" x14ac:dyDescent="0.25">
      <c r="A5586" s="257"/>
      <c r="B5586" s="257"/>
      <c r="C5586" s="254"/>
      <c r="D5586" s="255" t="s">
        <v>193</v>
      </c>
      <c r="E5586" s="255">
        <v>0</v>
      </c>
    </row>
    <row r="5587" spans="1:5" x14ac:dyDescent="0.25">
      <c r="A5587" s="257"/>
      <c r="B5587" s="257"/>
      <c r="C5587" s="254"/>
      <c r="D5587" s="255" t="s">
        <v>602</v>
      </c>
      <c r="E5587" s="255">
        <v>0</v>
      </c>
    </row>
    <row r="5588" spans="1:5" x14ac:dyDescent="0.25">
      <c r="A5588" s="257"/>
      <c r="B5588" s="257"/>
      <c r="C5588" s="254"/>
      <c r="D5588" s="255" t="s">
        <v>603</v>
      </c>
      <c r="E5588" s="255">
        <v>-0.30749012799999997</v>
      </c>
    </row>
    <row r="5589" spans="1:5" x14ac:dyDescent="0.25">
      <c r="A5589" s="257" t="s">
        <v>1694</v>
      </c>
      <c r="B5589" s="257"/>
      <c r="C5589" s="254"/>
      <c r="D5589" s="255" t="s">
        <v>604</v>
      </c>
      <c r="E5589" s="255">
        <v>0</v>
      </c>
    </row>
    <row r="5590" spans="1:5" x14ac:dyDescent="0.25">
      <c r="A5590" s="257"/>
      <c r="B5590" s="257"/>
      <c r="C5590" s="254"/>
      <c r="D5590" s="255" t="s">
        <v>605</v>
      </c>
      <c r="E5590" s="255">
        <v>0</v>
      </c>
    </row>
    <row r="5591" spans="1:5" x14ac:dyDescent="0.25">
      <c r="A5591" s="257"/>
      <c r="B5591" s="257"/>
      <c r="C5591" s="254"/>
      <c r="D5591" s="255" t="s">
        <v>194</v>
      </c>
      <c r="E5591" s="255">
        <v>-0.13159776000000001</v>
      </c>
    </row>
    <row r="5592" spans="1:5" x14ac:dyDescent="0.25">
      <c r="A5592" s="257"/>
      <c r="B5592" s="257"/>
      <c r="C5592" s="254"/>
      <c r="D5592" s="255" t="s">
        <v>606</v>
      </c>
      <c r="E5592" s="255">
        <v>0</v>
      </c>
    </row>
    <row r="5593" spans="1:5" x14ac:dyDescent="0.25">
      <c r="A5593" s="257"/>
      <c r="B5593" s="257"/>
      <c r="C5593" s="254"/>
      <c r="D5593" s="255" t="s">
        <v>1166</v>
      </c>
      <c r="E5593" s="255">
        <v>0</v>
      </c>
    </row>
    <row r="5594" spans="1:5" x14ac:dyDescent="0.25">
      <c r="A5594" s="257"/>
      <c r="B5594" s="257"/>
      <c r="C5594" s="254"/>
      <c r="D5594" s="255" t="s">
        <v>1098</v>
      </c>
      <c r="E5594" s="255">
        <v>0</v>
      </c>
    </row>
    <row r="5595" spans="1:5" x14ac:dyDescent="0.25">
      <c r="A5595" s="257"/>
      <c r="B5595" s="257"/>
      <c r="C5595" s="254"/>
      <c r="D5595" s="255" t="s">
        <v>1167</v>
      </c>
      <c r="E5595" s="255">
        <v>0</v>
      </c>
    </row>
    <row r="5596" spans="1:5" x14ac:dyDescent="0.25">
      <c r="A5596" s="257"/>
      <c r="B5596" s="257"/>
      <c r="C5596" s="254"/>
      <c r="D5596" s="255" t="s">
        <v>1168</v>
      </c>
      <c r="E5596" s="255">
        <v>0</v>
      </c>
    </row>
    <row r="5597" spans="1:5" x14ac:dyDescent="0.25">
      <c r="A5597" s="257"/>
      <c r="B5597" s="257"/>
      <c r="C5597" s="254"/>
      <c r="D5597" s="255" t="s">
        <v>1181</v>
      </c>
      <c r="E5597" s="255">
        <v>0</v>
      </c>
    </row>
    <row r="5598" spans="1:5" x14ac:dyDescent="0.25">
      <c r="A5598" s="257"/>
      <c r="B5598" s="257"/>
      <c r="C5598" s="254"/>
      <c r="D5598" s="255" t="s">
        <v>211</v>
      </c>
      <c r="E5598" s="255">
        <v>0</v>
      </c>
    </row>
    <row r="5599" spans="1:5" x14ac:dyDescent="0.25">
      <c r="A5599" s="257"/>
      <c r="B5599" s="257"/>
      <c r="C5599" s="254"/>
      <c r="D5599" s="255" t="s">
        <v>212</v>
      </c>
      <c r="E5599" s="255">
        <v>0</v>
      </c>
    </row>
    <row r="5600" spans="1:5" x14ac:dyDescent="0.25">
      <c r="A5600" s="257" t="s">
        <v>1695</v>
      </c>
      <c r="B5600" s="257"/>
      <c r="C5600" s="254"/>
      <c r="D5600" s="255" t="s">
        <v>213</v>
      </c>
      <c r="E5600" s="255">
        <v>0</v>
      </c>
    </row>
    <row r="5601" spans="1:5" x14ac:dyDescent="0.25">
      <c r="A5601" s="257"/>
      <c r="B5601" s="257"/>
      <c r="C5601" s="254"/>
      <c r="D5601" s="255" t="s">
        <v>198</v>
      </c>
      <c r="E5601" s="255">
        <v>0</v>
      </c>
    </row>
    <row r="5602" spans="1:5" x14ac:dyDescent="0.25">
      <c r="A5602" s="257"/>
      <c r="B5602" s="257"/>
      <c r="C5602" s="254"/>
      <c r="D5602" s="255" t="s">
        <v>607</v>
      </c>
      <c r="E5602" s="255">
        <v>0</v>
      </c>
    </row>
    <row r="5603" spans="1:5" x14ac:dyDescent="0.25">
      <c r="A5603" s="257"/>
      <c r="B5603" s="257"/>
      <c r="C5603" s="254"/>
      <c r="D5603" s="255" t="s">
        <v>608</v>
      </c>
      <c r="E5603" s="255">
        <v>0</v>
      </c>
    </row>
    <row r="5604" spans="1:5" x14ac:dyDescent="0.25">
      <c r="A5604" s="257"/>
      <c r="B5604" s="257"/>
      <c r="C5604" s="254"/>
      <c r="D5604" s="255" t="s">
        <v>2297</v>
      </c>
      <c r="E5604" s="255"/>
    </row>
    <row r="5605" spans="1:5" x14ac:dyDescent="0.25">
      <c r="A5605" s="257"/>
      <c r="B5605" s="257"/>
      <c r="C5605" s="254"/>
      <c r="D5605" s="255" t="s">
        <v>928</v>
      </c>
      <c r="E5605" s="255" t="s">
        <v>929</v>
      </c>
    </row>
    <row r="5606" spans="1:5" x14ac:dyDescent="0.25">
      <c r="A5606" s="257"/>
      <c r="B5606" s="257"/>
      <c r="C5606" s="254"/>
      <c r="D5606" s="255" t="s">
        <v>930</v>
      </c>
      <c r="E5606" s="255" t="s">
        <v>931</v>
      </c>
    </row>
    <row r="5607" spans="1:5" x14ac:dyDescent="0.25">
      <c r="A5607" s="257"/>
      <c r="B5607" s="257"/>
      <c r="C5607" s="254"/>
      <c r="D5607" s="255" t="s">
        <v>1106</v>
      </c>
      <c r="E5607" s="255">
        <v>0</v>
      </c>
    </row>
    <row r="5608" spans="1:5" x14ac:dyDescent="0.25">
      <c r="A5608" s="257"/>
      <c r="B5608" s="257"/>
      <c r="C5608" s="254"/>
      <c r="D5608" s="255" t="s">
        <v>200</v>
      </c>
      <c r="E5608" s="255">
        <v>0</v>
      </c>
    </row>
    <row r="5609" spans="1:5" x14ac:dyDescent="0.25">
      <c r="A5609" s="257"/>
      <c r="B5609" s="257"/>
      <c r="C5609" s="254"/>
      <c r="D5609" s="255" t="s">
        <v>609</v>
      </c>
      <c r="E5609" s="255">
        <v>0</v>
      </c>
    </row>
    <row r="5610" spans="1:5" x14ac:dyDescent="0.25">
      <c r="A5610" s="257"/>
      <c r="B5610" s="257"/>
      <c r="C5610" s="254"/>
      <c r="D5610" s="255" t="s">
        <v>1108</v>
      </c>
      <c r="E5610" s="255">
        <v>-2.3017921000000001</v>
      </c>
    </row>
    <row r="5611" spans="1:5" x14ac:dyDescent="0.25">
      <c r="A5611" s="257" t="s">
        <v>1696</v>
      </c>
      <c r="B5611" s="257"/>
      <c r="C5611" s="254"/>
      <c r="D5611" s="255" t="s">
        <v>201</v>
      </c>
      <c r="E5611" s="255">
        <v>-0.26058023800000002</v>
      </c>
    </row>
    <row r="5612" spans="1:5" x14ac:dyDescent="0.25">
      <c r="A5612" s="257" t="s">
        <v>928</v>
      </c>
      <c r="B5612" s="257" t="s">
        <v>929</v>
      </c>
      <c r="C5612" s="254"/>
      <c r="D5612" s="255" t="s">
        <v>610</v>
      </c>
      <c r="E5612" s="255">
        <v>-0.47045999999999999</v>
      </c>
    </row>
    <row r="5613" spans="1:5" x14ac:dyDescent="0.25">
      <c r="A5613" s="257" t="s">
        <v>930</v>
      </c>
      <c r="B5613" s="257" t="s">
        <v>931</v>
      </c>
      <c r="C5613" s="254"/>
      <c r="D5613" s="255" t="s">
        <v>214</v>
      </c>
      <c r="E5613" s="255">
        <v>0</v>
      </c>
    </row>
    <row r="5614" spans="1:5" x14ac:dyDescent="0.25">
      <c r="A5614" s="257" t="s">
        <v>1087</v>
      </c>
      <c r="B5614" s="257">
        <v>0</v>
      </c>
      <c r="C5614" s="254"/>
      <c r="D5614" s="255" t="s">
        <v>215</v>
      </c>
      <c r="E5614" s="255">
        <v>0</v>
      </c>
    </row>
    <row r="5615" spans="1:5" x14ac:dyDescent="0.25">
      <c r="A5615" s="257" t="s">
        <v>1088</v>
      </c>
      <c r="B5615" s="257">
        <v>0</v>
      </c>
      <c r="C5615" s="254"/>
      <c r="D5615" s="255" t="s">
        <v>216</v>
      </c>
      <c r="E5615" s="255">
        <v>0</v>
      </c>
    </row>
    <row r="5616" spans="1:5" x14ac:dyDescent="0.25">
      <c r="A5616" s="257" t="s">
        <v>1089</v>
      </c>
      <c r="B5616" s="257">
        <v>0</v>
      </c>
      <c r="C5616" s="254"/>
      <c r="D5616" s="255" t="s">
        <v>1169</v>
      </c>
      <c r="E5616" s="255">
        <v>0</v>
      </c>
    </row>
    <row r="5617" spans="1:5" x14ac:dyDescent="0.25">
      <c r="A5617" s="257" t="s">
        <v>1090</v>
      </c>
      <c r="B5617" s="257">
        <v>0</v>
      </c>
      <c r="C5617" s="254"/>
      <c r="D5617" s="255" t="s">
        <v>1109</v>
      </c>
      <c r="E5617" s="255">
        <v>-0.181965349</v>
      </c>
    </row>
    <row r="5618" spans="1:5" x14ac:dyDescent="0.25">
      <c r="A5618" s="257" t="s">
        <v>1091</v>
      </c>
      <c r="B5618" s="257">
        <v>0</v>
      </c>
      <c r="C5618" s="254"/>
      <c r="D5618" s="255" t="s">
        <v>1170</v>
      </c>
      <c r="E5618" s="255">
        <v>0</v>
      </c>
    </row>
    <row r="5619" spans="1:5" x14ac:dyDescent="0.25">
      <c r="A5619" s="257" t="s">
        <v>1092</v>
      </c>
      <c r="B5619" s="257">
        <v>0</v>
      </c>
      <c r="C5619" s="254"/>
      <c r="D5619" s="255" t="s">
        <v>1171</v>
      </c>
      <c r="E5619" s="255">
        <v>0</v>
      </c>
    </row>
    <row r="5620" spans="1:5" x14ac:dyDescent="0.25">
      <c r="A5620" s="257" t="s">
        <v>1093</v>
      </c>
      <c r="B5620" s="257">
        <v>-12.259664600000001</v>
      </c>
      <c r="C5620" s="254"/>
      <c r="D5620" s="255" t="s">
        <v>1172</v>
      </c>
      <c r="E5620" s="255">
        <v>0</v>
      </c>
    </row>
    <row r="5621" spans="1:5" x14ac:dyDescent="0.25">
      <c r="A5621" s="257" t="s">
        <v>1094</v>
      </c>
      <c r="B5621" s="257">
        <v>-4.42400638E-2</v>
      </c>
      <c r="C5621" s="254"/>
      <c r="D5621" s="255" t="s">
        <v>1110</v>
      </c>
      <c r="E5621" s="255">
        <v>-0.222811017</v>
      </c>
    </row>
    <row r="5622" spans="1:5" x14ac:dyDescent="0.25">
      <c r="A5622" s="257" t="s">
        <v>1095</v>
      </c>
      <c r="B5622" s="257">
        <v>-2.31892685</v>
      </c>
      <c r="C5622" s="254"/>
      <c r="D5622" s="255" t="s">
        <v>1173</v>
      </c>
      <c r="E5622" s="255">
        <v>0</v>
      </c>
    </row>
    <row r="5623" spans="1:5" x14ac:dyDescent="0.25">
      <c r="A5623" s="257" t="s">
        <v>1096</v>
      </c>
      <c r="B5623" s="257">
        <v>-7.8380439499999999E-3</v>
      </c>
      <c r="C5623" s="254"/>
      <c r="D5623" s="255" t="s">
        <v>1174</v>
      </c>
      <c r="E5623" s="255">
        <v>0</v>
      </c>
    </row>
    <row r="5624" spans="1:5" x14ac:dyDescent="0.25">
      <c r="A5624" s="257" t="s">
        <v>1097</v>
      </c>
      <c r="B5624" s="257">
        <v>0</v>
      </c>
      <c r="C5624" s="254"/>
      <c r="D5624" s="255" t="s">
        <v>1182</v>
      </c>
      <c r="E5624" s="255">
        <v>0</v>
      </c>
    </row>
    <row r="5625" spans="1:5" x14ac:dyDescent="0.25">
      <c r="A5625" s="257" t="s">
        <v>1099</v>
      </c>
      <c r="B5625" s="257">
        <v>0</v>
      </c>
      <c r="C5625" s="254"/>
      <c r="D5625" s="255" t="s">
        <v>1183</v>
      </c>
      <c r="E5625" s="255">
        <v>0</v>
      </c>
    </row>
    <row r="5626" spans="1:5" x14ac:dyDescent="0.25">
      <c r="A5626" s="257" t="s">
        <v>1100</v>
      </c>
      <c r="B5626" s="257">
        <v>28.715590299999999</v>
      </c>
      <c r="C5626" s="254"/>
      <c r="D5626" s="255" t="s">
        <v>2298</v>
      </c>
      <c r="E5626" s="255"/>
    </row>
    <row r="5627" spans="1:5" x14ac:dyDescent="0.25">
      <c r="A5627" s="257" t="s">
        <v>1101</v>
      </c>
      <c r="B5627" s="257">
        <v>0.110044453</v>
      </c>
      <c r="C5627" s="254"/>
      <c r="D5627" s="255" t="s">
        <v>928</v>
      </c>
      <c r="E5627" s="255" t="s">
        <v>929</v>
      </c>
    </row>
    <row r="5628" spans="1:5" x14ac:dyDescent="0.25">
      <c r="A5628" s="257" t="s">
        <v>1102</v>
      </c>
      <c r="B5628" s="257">
        <v>6.0331073200000001</v>
      </c>
      <c r="C5628" s="254"/>
      <c r="D5628" s="255" t="s">
        <v>930</v>
      </c>
      <c r="E5628" s="255" t="s">
        <v>931</v>
      </c>
    </row>
    <row r="5629" spans="1:5" x14ac:dyDescent="0.25">
      <c r="A5629" s="257" t="s">
        <v>1103</v>
      </c>
      <c r="B5629" s="257">
        <v>1.9358151899999999E-2</v>
      </c>
      <c r="C5629" s="254"/>
      <c r="D5629" s="255" t="s">
        <v>600</v>
      </c>
      <c r="E5629" s="255">
        <v>0</v>
      </c>
    </row>
    <row r="5630" spans="1:5" x14ac:dyDescent="0.25">
      <c r="A5630" s="257" t="s">
        <v>1104</v>
      </c>
      <c r="B5630" s="257">
        <v>0</v>
      </c>
      <c r="C5630" s="254"/>
      <c r="D5630" s="255" t="s">
        <v>601</v>
      </c>
      <c r="E5630" s="255">
        <v>-0.72785051700000003</v>
      </c>
    </row>
    <row r="5631" spans="1:5" x14ac:dyDescent="0.25">
      <c r="A5631" s="257" t="s">
        <v>1105</v>
      </c>
      <c r="B5631" s="257">
        <v>0</v>
      </c>
      <c r="C5631" s="254"/>
      <c r="D5631" s="255" t="s">
        <v>192</v>
      </c>
      <c r="E5631" s="255">
        <v>0</v>
      </c>
    </row>
    <row r="5632" spans="1:5" x14ac:dyDescent="0.25">
      <c r="A5632" s="257" t="s">
        <v>1014</v>
      </c>
      <c r="B5632" s="257">
        <v>0</v>
      </c>
      <c r="C5632" s="254"/>
      <c r="D5632" s="255" t="s">
        <v>193</v>
      </c>
      <c r="E5632" s="255">
        <v>0</v>
      </c>
    </row>
    <row r="5633" spans="1:5" x14ac:dyDescent="0.25">
      <c r="A5633" s="257" t="s">
        <v>991</v>
      </c>
      <c r="B5633" s="257">
        <v>4.7113632799999996</v>
      </c>
      <c r="C5633" s="254"/>
      <c r="D5633" s="255" t="s">
        <v>602</v>
      </c>
      <c r="E5633" s="255">
        <v>0</v>
      </c>
    </row>
    <row r="5634" spans="1:5" x14ac:dyDescent="0.25">
      <c r="A5634" s="257" t="s">
        <v>1015</v>
      </c>
      <c r="B5634" s="257">
        <v>0</v>
      </c>
      <c r="C5634" s="254"/>
      <c r="D5634" s="255" t="s">
        <v>603</v>
      </c>
      <c r="E5634" s="255">
        <v>-3.1623810699999999</v>
      </c>
    </row>
    <row r="5635" spans="1:5" x14ac:dyDescent="0.25">
      <c r="A5635" s="257" t="s">
        <v>1016</v>
      </c>
      <c r="B5635" s="257">
        <v>0</v>
      </c>
      <c r="C5635" s="254"/>
      <c r="D5635" s="255" t="s">
        <v>604</v>
      </c>
      <c r="E5635" s="255">
        <v>0</v>
      </c>
    </row>
    <row r="5636" spans="1:5" x14ac:dyDescent="0.25">
      <c r="A5636" s="257" t="s">
        <v>1697</v>
      </c>
      <c r="B5636" s="257"/>
      <c r="C5636" s="254"/>
      <c r="D5636" s="255" t="s">
        <v>605</v>
      </c>
      <c r="E5636" s="255">
        <v>0</v>
      </c>
    </row>
    <row r="5637" spans="1:5" x14ac:dyDescent="0.25">
      <c r="A5637" s="257" t="s">
        <v>928</v>
      </c>
      <c r="B5637" s="257" t="s">
        <v>929</v>
      </c>
      <c r="C5637" s="254"/>
      <c r="D5637" s="255" t="s">
        <v>194</v>
      </c>
      <c r="E5637" s="255">
        <v>-1.31168</v>
      </c>
    </row>
    <row r="5638" spans="1:5" x14ac:dyDescent="0.25">
      <c r="A5638" s="257" t="s">
        <v>930</v>
      </c>
      <c r="B5638" s="257" t="s">
        <v>931</v>
      </c>
      <c r="C5638" s="254"/>
      <c r="D5638" s="255" t="s">
        <v>217</v>
      </c>
      <c r="E5638" s="255">
        <v>-0.2754528</v>
      </c>
    </row>
    <row r="5639" spans="1:5" x14ac:dyDescent="0.25">
      <c r="A5639" s="257" t="s">
        <v>1107</v>
      </c>
      <c r="B5639" s="257">
        <v>0</v>
      </c>
      <c r="C5639" s="254"/>
      <c r="D5639" s="255" t="s">
        <v>606</v>
      </c>
      <c r="E5639" s="255">
        <v>0</v>
      </c>
    </row>
    <row r="5640" spans="1:5" x14ac:dyDescent="0.25">
      <c r="A5640" s="257" t="s">
        <v>458</v>
      </c>
      <c r="B5640" s="257">
        <v>0</v>
      </c>
      <c r="C5640" s="254"/>
      <c r="D5640" s="255" t="s">
        <v>1166</v>
      </c>
      <c r="E5640" s="255">
        <v>0</v>
      </c>
    </row>
    <row r="5641" spans="1:5" x14ac:dyDescent="0.25">
      <c r="A5641" s="257" t="s">
        <v>456</v>
      </c>
      <c r="B5641" s="257">
        <v>8.4826706299999994</v>
      </c>
      <c r="C5641" s="254"/>
      <c r="D5641" s="255" t="s">
        <v>1098</v>
      </c>
      <c r="E5641" s="255">
        <v>0</v>
      </c>
    </row>
    <row r="5642" spans="1:5" x14ac:dyDescent="0.25">
      <c r="A5642" s="257" t="s">
        <v>459</v>
      </c>
      <c r="B5642" s="257">
        <v>0</v>
      </c>
      <c r="C5642" s="254"/>
      <c r="D5642" s="255" t="s">
        <v>1167</v>
      </c>
      <c r="E5642" s="255">
        <v>0</v>
      </c>
    </row>
    <row r="5643" spans="1:5" x14ac:dyDescent="0.25">
      <c r="A5643" s="257" t="s">
        <v>460</v>
      </c>
      <c r="B5643" s="257">
        <v>0</v>
      </c>
      <c r="C5643" s="254"/>
      <c r="D5643" s="255" t="s">
        <v>1168</v>
      </c>
      <c r="E5643" s="255">
        <v>0</v>
      </c>
    </row>
    <row r="5644" spans="1:5" x14ac:dyDescent="0.25">
      <c r="A5644" s="257" t="s">
        <v>461</v>
      </c>
      <c r="B5644" s="257">
        <v>0</v>
      </c>
      <c r="C5644" s="254"/>
      <c r="D5644" s="255" t="s">
        <v>1181</v>
      </c>
      <c r="E5644" s="255">
        <v>0</v>
      </c>
    </row>
    <row r="5645" spans="1:5" x14ac:dyDescent="0.25">
      <c r="A5645" s="257" t="s">
        <v>457</v>
      </c>
      <c r="B5645" s="257">
        <v>1.2631833299999999</v>
      </c>
      <c r="C5645" s="254"/>
      <c r="D5645" s="255" t="s">
        <v>218</v>
      </c>
      <c r="E5645" s="255">
        <v>0</v>
      </c>
    </row>
    <row r="5646" spans="1:5" x14ac:dyDescent="0.25">
      <c r="A5646" s="257" t="s">
        <v>462</v>
      </c>
      <c r="B5646" s="257">
        <v>0</v>
      </c>
      <c r="C5646" s="254"/>
      <c r="D5646" s="255" t="s">
        <v>219</v>
      </c>
      <c r="E5646" s="255">
        <v>0</v>
      </c>
    </row>
    <row r="5647" spans="1:5" x14ac:dyDescent="0.25">
      <c r="A5647" s="257" t="s">
        <v>463</v>
      </c>
      <c r="B5647" s="257">
        <v>0</v>
      </c>
      <c r="C5647" s="254"/>
      <c r="D5647" s="255" t="s">
        <v>220</v>
      </c>
      <c r="E5647" s="255">
        <v>0</v>
      </c>
    </row>
    <row r="5648" spans="1:5" x14ac:dyDescent="0.25">
      <c r="A5648" s="257" t="s">
        <v>20</v>
      </c>
      <c r="B5648" s="257">
        <v>0</v>
      </c>
      <c r="C5648" s="254"/>
      <c r="D5648" s="255" t="s">
        <v>198</v>
      </c>
      <c r="E5648" s="255">
        <v>0</v>
      </c>
    </row>
    <row r="5649" spans="1:5" x14ac:dyDescent="0.25">
      <c r="A5649" s="257" t="s">
        <v>15</v>
      </c>
      <c r="B5649" s="257">
        <v>0.48465412000000002</v>
      </c>
      <c r="C5649" s="254"/>
      <c r="D5649" s="255" t="s">
        <v>607</v>
      </c>
      <c r="E5649" s="255">
        <v>0</v>
      </c>
    </row>
    <row r="5650" spans="1:5" x14ac:dyDescent="0.25">
      <c r="A5650" s="257" t="s">
        <v>21</v>
      </c>
      <c r="B5650" s="257">
        <v>0</v>
      </c>
      <c r="C5650" s="254"/>
      <c r="D5650" s="255" t="s">
        <v>608</v>
      </c>
      <c r="E5650" s="255">
        <v>0</v>
      </c>
    </row>
    <row r="5651" spans="1:5" x14ac:dyDescent="0.25">
      <c r="A5651" s="257" t="s">
        <v>22</v>
      </c>
      <c r="B5651" s="257">
        <v>0</v>
      </c>
      <c r="C5651" s="254"/>
      <c r="D5651" s="255"/>
      <c r="E5651" s="255"/>
    </row>
    <row r="5652" spans="1:5" x14ac:dyDescent="0.25">
      <c r="A5652" s="257" t="s">
        <v>23</v>
      </c>
      <c r="B5652" s="257">
        <v>0</v>
      </c>
      <c r="C5652" s="254"/>
      <c r="D5652" s="255"/>
      <c r="E5652" s="255"/>
    </row>
    <row r="5653" spans="1:5" x14ac:dyDescent="0.25">
      <c r="A5653" s="257" t="s">
        <v>16</v>
      </c>
      <c r="B5653" s="257">
        <v>1.93052139</v>
      </c>
      <c r="C5653" s="254"/>
      <c r="D5653" s="255"/>
      <c r="E5653" s="255"/>
    </row>
    <row r="5654" spans="1:5" x14ac:dyDescent="0.25">
      <c r="A5654" s="257" t="s">
        <v>24</v>
      </c>
      <c r="B5654" s="257">
        <v>0</v>
      </c>
      <c r="C5654" s="254"/>
      <c r="D5654" s="255"/>
      <c r="E5654" s="255"/>
    </row>
    <row r="5655" spans="1:5" x14ac:dyDescent="0.25">
      <c r="A5655" s="257" t="s">
        <v>25</v>
      </c>
      <c r="B5655" s="257">
        <v>0</v>
      </c>
      <c r="C5655" s="254"/>
      <c r="D5655" s="255"/>
      <c r="E5655" s="255"/>
    </row>
    <row r="5656" spans="1:5" x14ac:dyDescent="0.25">
      <c r="A5656" s="257" t="s">
        <v>1195</v>
      </c>
      <c r="B5656" s="257">
        <v>0</v>
      </c>
      <c r="C5656" s="254"/>
      <c r="D5656" s="255"/>
      <c r="E5656" s="255"/>
    </row>
    <row r="5657" spans="1:5" x14ac:dyDescent="0.25">
      <c r="A5657" s="257"/>
      <c r="B5657" s="257"/>
      <c r="C5657" s="254"/>
      <c r="D5657" s="255"/>
      <c r="E5657" s="255"/>
    </row>
    <row r="5658" spans="1:5" x14ac:dyDescent="0.25">
      <c r="A5658" s="257"/>
      <c r="B5658" s="257"/>
      <c r="C5658" s="254"/>
      <c r="D5658" s="255"/>
      <c r="E5658" s="255"/>
    </row>
    <row r="5659" spans="1:5" x14ac:dyDescent="0.25">
      <c r="A5659" s="257"/>
      <c r="B5659" s="257"/>
      <c r="C5659" s="254"/>
      <c r="D5659" s="255"/>
      <c r="E5659" s="255"/>
    </row>
    <row r="5660" spans="1:5" x14ac:dyDescent="0.25">
      <c r="A5660" s="257"/>
      <c r="B5660" s="257"/>
      <c r="C5660" s="254"/>
      <c r="D5660" s="255" t="s">
        <v>2299</v>
      </c>
      <c r="E5660" s="255"/>
    </row>
    <row r="5661" spans="1:5" x14ac:dyDescent="0.25">
      <c r="A5661" s="257" t="s">
        <v>1698</v>
      </c>
      <c r="B5661" s="257"/>
      <c r="C5661" s="254"/>
      <c r="D5661" s="255" t="s">
        <v>928</v>
      </c>
      <c r="E5661" s="255" t="s">
        <v>929</v>
      </c>
    </row>
    <row r="5662" spans="1:5" x14ac:dyDescent="0.25">
      <c r="A5662" s="257" t="s">
        <v>928</v>
      </c>
      <c r="B5662" s="257" t="s">
        <v>929</v>
      </c>
      <c r="C5662" s="254"/>
      <c r="D5662" s="255" t="s">
        <v>930</v>
      </c>
      <c r="E5662" s="255" t="s">
        <v>931</v>
      </c>
    </row>
    <row r="5663" spans="1:5" x14ac:dyDescent="0.25">
      <c r="A5663" s="257" t="s">
        <v>930</v>
      </c>
      <c r="B5663" s="257" t="s">
        <v>931</v>
      </c>
      <c r="C5663" s="254"/>
      <c r="D5663" s="255" t="s">
        <v>1106</v>
      </c>
      <c r="E5663" s="255">
        <v>0</v>
      </c>
    </row>
    <row r="5664" spans="1:5" x14ac:dyDescent="0.25">
      <c r="A5664" s="257" t="s">
        <v>112</v>
      </c>
      <c r="B5664" s="257">
        <v>0</v>
      </c>
      <c r="C5664" s="254"/>
      <c r="D5664" s="255" t="s">
        <v>200</v>
      </c>
      <c r="E5664" s="255">
        <v>0</v>
      </c>
    </row>
    <row r="5665" spans="1:5" x14ac:dyDescent="0.25">
      <c r="A5665" s="257" t="s">
        <v>184</v>
      </c>
      <c r="B5665" s="257">
        <v>0</v>
      </c>
      <c r="C5665" s="254"/>
      <c r="D5665" s="255" t="s">
        <v>1137</v>
      </c>
      <c r="E5665" s="255">
        <v>0</v>
      </c>
    </row>
    <row r="5666" spans="1:5" x14ac:dyDescent="0.25">
      <c r="A5666" s="257" t="s">
        <v>185</v>
      </c>
      <c r="B5666" s="257">
        <v>0</v>
      </c>
      <c r="C5666" s="254"/>
      <c r="D5666" s="255" t="s">
        <v>609</v>
      </c>
      <c r="E5666" s="255">
        <v>0</v>
      </c>
    </row>
    <row r="5667" spans="1:5" x14ac:dyDescent="0.25">
      <c r="A5667" s="257" t="s">
        <v>186</v>
      </c>
      <c r="B5667" s="257">
        <v>0</v>
      </c>
      <c r="C5667" s="254"/>
      <c r="D5667" s="255" t="s">
        <v>1138</v>
      </c>
      <c r="E5667" s="255">
        <v>0</v>
      </c>
    </row>
    <row r="5668" spans="1:5" x14ac:dyDescent="0.25">
      <c r="A5668" s="257" t="s">
        <v>187</v>
      </c>
      <c r="B5668" s="257">
        <v>0</v>
      </c>
      <c r="C5668" s="254"/>
      <c r="D5668" s="255" t="s">
        <v>1108</v>
      </c>
      <c r="E5668" s="255">
        <v>-7.3248946100000003</v>
      </c>
    </row>
    <row r="5669" spans="1:5" x14ac:dyDescent="0.25">
      <c r="A5669" s="257" t="s">
        <v>1017</v>
      </c>
      <c r="B5669" s="257">
        <v>0</v>
      </c>
      <c r="C5669" s="254"/>
      <c r="D5669" s="255" t="s">
        <v>201</v>
      </c>
      <c r="E5669" s="255">
        <v>-0.84768105400000004</v>
      </c>
    </row>
    <row r="5670" spans="1:5" x14ac:dyDescent="0.25">
      <c r="A5670" s="257" t="s">
        <v>1018</v>
      </c>
      <c r="B5670" s="257">
        <v>0</v>
      </c>
      <c r="C5670" s="254"/>
      <c r="D5670" s="255" t="s">
        <v>221</v>
      </c>
      <c r="E5670" s="255">
        <v>-1.7162408899999999</v>
      </c>
    </row>
    <row r="5671" spans="1:5" x14ac:dyDescent="0.25">
      <c r="A5671" s="257" t="s">
        <v>177</v>
      </c>
      <c r="B5671" s="257">
        <v>0</v>
      </c>
      <c r="C5671" s="254"/>
      <c r="D5671" s="255" t="s">
        <v>610</v>
      </c>
      <c r="E5671" s="255">
        <v>-4.4042399999999997</v>
      </c>
    </row>
    <row r="5672" spans="1:5" x14ac:dyDescent="0.25">
      <c r="A5672" s="257" t="s">
        <v>1699</v>
      </c>
      <c r="B5672" s="257"/>
      <c r="C5672" s="254"/>
      <c r="D5672" s="255" t="s">
        <v>1139</v>
      </c>
      <c r="E5672" s="255">
        <v>-0.9248904</v>
      </c>
    </row>
    <row r="5673" spans="1:5" x14ac:dyDescent="0.25">
      <c r="A5673" s="257" t="s">
        <v>928</v>
      </c>
      <c r="B5673" s="257" t="s">
        <v>929</v>
      </c>
      <c r="C5673" s="254"/>
      <c r="D5673" s="255" t="s">
        <v>222</v>
      </c>
      <c r="E5673" s="255">
        <v>0</v>
      </c>
    </row>
    <row r="5674" spans="1:5" x14ac:dyDescent="0.25">
      <c r="A5674" s="257" t="s">
        <v>930</v>
      </c>
      <c r="B5674" s="257" t="s">
        <v>931</v>
      </c>
      <c r="C5674" s="254"/>
      <c r="D5674" s="255" t="s">
        <v>223</v>
      </c>
      <c r="E5674" s="255">
        <v>0</v>
      </c>
    </row>
    <row r="5675" spans="1:5" x14ac:dyDescent="0.25">
      <c r="A5675" s="257" t="s">
        <v>1111</v>
      </c>
      <c r="B5675" s="257">
        <v>9.9871013000000008</v>
      </c>
      <c r="C5675" s="254"/>
      <c r="D5675" s="255" t="s">
        <v>224</v>
      </c>
      <c r="E5675" s="255">
        <v>0</v>
      </c>
    </row>
    <row r="5676" spans="1:5" x14ac:dyDescent="0.25">
      <c r="A5676" s="257" t="s">
        <v>1112</v>
      </c>
      <c r="B5676" s="257">
        <v>3.8932000500000001E-2</v>
      </c>
      <c r="C5676" s="254"/>
      <c r="D5676" s="255" t="s">
        <v>1169</v>
      </c>
      <c r="E5676" s="255">
        <v>0</v>
      </c>
    </row>
    <row r="5677" spans="1:5" x14ac:dyDescent="0.25">
      <c r="A5677" s="257" t="s">
        <v>1113</v>
      </c>
      <c r="B5677" s="257">
        <v>3.4962127199999999</v>
      </c>
      <c r="C5677" s="254"/>
      <c r="D5677" s="255" t="s">
        <v>1109</v>
      </c>
      <c r="E5677" s="255">
        <v>-1.6163659699999999</v>
      </c>
    </row>
    <row r="5678" spans="1:5" x14ac:dyDescent="0.25">
      <c r="A5678" s="257" t="s">
        <v>1114</v>
      </c>
      <c r="B5678" s="257">
        <v>1.7463599999999999E-2</v>
      </c>
      <c r="C5678" s="254"/>
      <c r="D5678" s="255" t="s">
        <v>1170</v>
      </c>
      <c r="E5678" s="255">
        <v>0</v>
      </c>
    </row>
    <row r="5679" spans="1:5" x14ac:dyDescent="0.25">
      <c r="A5679" s="257" t="s">
        <v>1115</v>
      </c>
      <c r="B5679" s="257">
        <v>0</v>
      </c>
      <c r="C5679" s="254"/>
      <c r="D5679" s="255" t="s">
        <v>1171</v>
      </c>
      <c r="E5679" s="255">
        <v>0</v>
      </c>
    </row>
    <row r="5680" spans="1:5" x14ac:dyDescent="0.25">
      <c r="A5680" s="257" t="s">
        <v>1116</v>
      </c>
      <c r="B5680" s="257">
        <v>3.8469201999999998E-3</v>
      </c>
      <c r="C5680" s="254"/>
      <c r="D5680" s="255" t="s">
        <v>1188</v>
      </c>
      <c r="E5680" s="255">
        <v>0</v>
      </c>
    </row>
    <row r="5681" spans="1:5" x14ac:dyDescent="0.25">
      <c r="A5681" s="257" t="s">
        <v>26</v>
      </c>
      <c r="B5681" s="257">
        <v>13.027438399999999</v>
      </c>
      <c r="C5681" s="254"/>
      <c r="D5681" s="255" t="s">
        <v>1140</v>
      </c>
      <c r="E5681" s="255">
        <v>-0.33943685400000001</v>
      </c>
    </row>
    <row r="5682" spans="1:5" x14ac:dyDescent="0.25">
      <c r="A5682" s="257" t="s">
        <v>27</v>
      </c>
      <c r="B5682" s="257">
        <v>1.21817522</v>
      </c>
      <c r="C5682" s="254"/>
      <c r="D5682" s="255" t="s">
        <v>1189</v>
      </c>
      <c r="E5682" s="255">
        <v>0</v>
      </c>
    </row>
    <row r="5683" spans="1:5" x14ac:dyDescent="0.25">
      <c r="A5683" s="257" t="s">
        <v>1117</v>
      </c>
      <c r="B5683" s="257">
        <v>7.3858680000000003</v>
      </c>
      <c r="C5683" s="254"/>
      <c r="D5683" s="255" t="s">
        <v>1190</v>
      </c>
      <c r="E5683" s="255">
        <v>0</v>
      </c>
    </row>
    <row r="5684" spans="1:5" x14ac:dyDescent="0.25">
      <c r="A5684" s="257" t="s">
        <v>1118</v>
      </c>
      <c r="B5684" s="257">
        <v>0.9248904</v>
      </c>
      <c r="C5684" s="254"/>
      <c r="D5684" s="255" t="s">
        <v>1172</v>
      </c>
      <c r="E5684" s="255">
        <v>0</v>
      </c>
    </row>
    <row r="5685" spans="1:5" x14ac:dyDescent="0.25">
      <c r="A5685" s="257" t="s">
        <v>464</v>
      </c>
      <c r="B5685" s="257">
        <v>0</v>
      </c>
      <c r="C5685" s="254"/>
      <c r="D5685" s="255" t="s">
        <v>1110</v>
      </c>
      <c r="E5685" s="255">
        <v>-3.4281522500000001</v>
      </c>
    </row>
    <row r="5686" spans="1:5" x14ac:dyDescent="0.25">
      <c r="A5686" s="257" t="s">
        <v>465</v>
      </c>
      <c r="B5686" s="257">
        <v>9.9561990000000003E-2</v>
      </c>
      <c r="C5686" s="254"/>
      <c r="D5686" s="255" t="s">
        <v>1173</v>
      </c>
      <c r="E5686" s="255">
        <v>0</v>
      </c>
    </row>
    <row r="5687" spans="1:5" x14ac:dyDescent="0.25">
      <c r="A5687" s="257" t="s">
        <v>466</v>
      </c>
      <c r="B5687" s="257">
        <v>0</v>
      </c>
      <c r="C5687" s="254"/>
      <c r="D5687" s="255" t="s">
        <v>1174</v>
      </c>
      <c r="E5687" s="255">
        <v>0</v>
      </c>
    </row>
    <row r="5688" spans="1:5" x14ac:dyDescent="0.25">
      <c r="A5688" s="257" t="s">
        <v>467</v>
      </c>
      <c r="B5688" s="257">
        <v>0</v>
      </c>
      <c r="C5688" s="254"/>
      <c r="D5688" s="255" t="s">
        <v>1191</v>
      </c>
      <c r="E5688" s="255">
        <v>0</v>
      </c>
    </row>
    <row r="5689" spans="1:5" x14ac:dyDescent="0.25">
      <c r="A5689" s="257" t="s">
        <v>468</v>
      </c>
      <c r="B5689" s="257">
        <v>0</v>
      </c>
      <c r="C5689" s="254"/>
      <c r="D5689" s="255" t="s">
        <v>1141</v>
      </c>
      <c r="E5689" s="255">
        <v>-0.71991197299999998</v>
      </c>
    </row>
    <row r="5690" spans="1:5" x14ac:dyDescent="0.25">
      <c r="A5690" s="257" t="s">
        <v>469</v>
      </c>
      <c r="B5690" s="257">
        <v>0</v>
      </c>
      <c r="C5690" s="254"/>
      <c r="D5690" s="255" t="s">
        <v>1192</v>
      </c>
      <c r="E5690" s="255">
        <v>0</v>
      </c>
    </row>
    <row r="5691" spans="1:5" x14ac:dyDescent="0.25">
      <c r="A5691" s="257" t="s">
        <v>28</v>
      </c>
      <c r="B5691" s="257">
        <v>0</v>
      </c>
      <c r="C5691" s="254"/>
      <c r="D5691" s="255" t="s">
        <v>1193</v>
      </c>
      <c r="E5691" s="255">
        <v>0</v>
      </c>
    </row>
    <row r="5692" spans="1:5" x14ac:dyDescent="0.25">
      <c r="A5692" s="257" t="s">
        <v>29</v>
      </c>
      <c r="B5692" s="257">
        <v>0</v>
      </c>
      <c r="C5692" s="254"/>
      <c r="D5692" s="255" t="s">
        <v>1182</v>
      </c>
      <c r="E5692" s="255">
        <v>0</v>
      </c>
    </row>
    <row r="5693" spans="1:5" x14ac:dyDescent="0.25">
      <c r="A5693" s="257" t="s">
        <v>470</v>
      </c>
      <c r="B5693" s="257">
        <v>4.8194856899999996</v>
      </c>
      <c r="C5693" s="254"/>
      <c r="D5693" s="255" t="s">
        <v>1194</v>
      </c>
      <c r="E5693" s="255">
        <v>0</v>
      </c>
    </row>
    <row r="5694" spans="1:5" x14ac:dyDescent="0.25">
      <c r="A5694" s="257" t="s">
        <v>471</v>
      </c>
      <c r="B5694" s="257">
        <v>0</v>
      </c>
      <c r="C5694" s="254"/>
      <c r="D5694" s="255" t="s">
        <v>1183</v>
      </c>
      <c r="E5694" s="255">
        <v>0</v>
      </c>
    </row>
    <row r="5695" spans="1:5" x14ac:dyDescent="0.25">
      <c r="A5695" s="257" t="s">
        <v>1209</v>
      </c>
      <c r="B5695" s="257">
        <v>0</v>
      </c>
      <c r="C5695" s="254"/>
      <c r="D5695" s="255" t="s">
        <v>2300</v>
      </c>
      <c r="E5695" s="255"/>
    </row>
    <row r="5696" spans="1:5" x14ac:dyDescent="0.25">
      <c r="A5696" s="257" t="s">
        <v>1119</v>
      </c>
      <c r="B5696" s="257">
        <v>0</v>
      </c>
      <c r="C5696" s="254"/>
      <c r="D5696" s="255" t="s">
        <v>928</v>
      </c>
      <c r="E5696" s="255" t="s">
        <v>929</v>
      </c>
    </row>
    <row r="5697" spans="1:5" x14ac:dyDescent="0.25">
      <c r="A5697" s="257" t="s">
        <v>1210</v>
      </c>
      <c r="B5697" s="257">
        <v>0</v>
      </c>
      <c r="C5697" s="254"/>
      <c r="D5697" s="255" t="s">
        <v>930</v>
      </c>
      <c r="E5697" s="255" t="s">
        <v>931</v>
      </c>
    </row>
    <row r="5698" spans="1:5" x14ac:dyDescent="0.25">
      <c r="A5698" s="257" t="s">
        <v>1211</v>
      </c>
      <c r="B5698" s="257">
        <v>0</v>
      </c>
      <c r="C5698" s="254"/>
      <c r="D5698" s="255" t="s">
        <v>600</v>
      </c>
      <c r="E5698" s="255">
        <v>0</v>
      </c>
    </row>
    <row r="5699" spans="1:5" x14ac:dyDescent="0.25">
      <c r="A5699" s="257" t="s">
        <v>1212</v>
      </c>
      <c r="B5699" s="257">
        <v>0</v>
      </c>
      <c r="C5699" s="254"/>
      <c r="D5699" s="255" t="s">
        <v>601</v>
      </c>
      <c r="E5699" s="255">
        <v>0</v>
      </c>
    </row>
    <row r="5700" spans="1:5" x14ac:dyDescent="0.25">
      <c r="A5700" s="257" t="s">
        <v>1120</v>
      </c>
      <c r="B5700" s="257">
        <v>0</v>
      </c>
      <c r="C5700" s="254"/>
      <c r="D5700" s="255" t="s">
        <v>192</v>
      </c>
      <c r="E5700" s="255">
        <v>0</v>
      </c>
    </row>
    <row r="5701" spans="1:5" x14ac:dyDescent="0.25">
      <c r="A5701" s="257" t="s">
        <v>1213</v>
      </c>
      <c r="B5701" s="257">
        <v>0</v>
      </c>
      <c r="C5701" s="254"/>
      <c r="D5701" s="255" t="s">
        <v>193</v>
      </c>
      <c r="E5701" s="255">
        <v>0</v>
      </c>
    </row>
    <row r="5702" spans="1:5" x14ac:dyDescent="0.25">
      <c r="A5702" s="257" t="s">
        <v>1214</v>
      </c>
      <c r="B5702" s="257">
        <v>0</v>
      </c>
      <c r="C5702" s="254"/>
      <c r="D5702" s="255" t="s">
        <v>602</v>
      </c>
      <c r="E5702" s="255">
        <v>0</v>
      </c>
    </row>
    <row r="5703" spans="1:5" x14ac:dyDescent="0.25">
      <c r="A5703" s="257" t="s">
        <v>1215</v>
      </c>
      <c r="B5703" s="257">
        <v>0</v>
      </c>
      <c r="C5703" s="254"/>
      <c r="D5703" s="255" t="s">
        <v>603</v>
      </c>
      <c r="E5703" s="255">
        <v>-14.6558007</v>
      </c>
    </row>
    <row r="5704" spans="1:5" x14ac:dyDescent="0.25">
      <c r="A5704" s="257" t="s">
        <v>1121</v>
      </c>
      <c r="B5704" s="257">
        <v>1.73130425</v>
      </c>
      <c r="C5704" s="254"/>
      <c r="D5704" s="255" t="s">
        <v>604</v>
      </c>
      <c r="E5704" s="255">
        <v>0</v>
      </c>
    </row>
    <row r="5705" spans="1:5" x14ac:dyDescent="0.25">
      <c r="A5705" s="257" t="s">
        <v>1216</v>
      </c>
      <c r="B5705" s="257">
        <v>0</v>
      </c>
      <c r="C5705" s="254"/>
      <c r="D5705" s="255" t="s">
        <v>605</v>
      </c>
      <c r="E5705" s="255">
        <v>0</v>
      </c>
    </row>
    <row r="5706" spans="1:5" x14ac:dyDescent="0.25">
      <c r="A5706" s="257" t="s">
        <v>1217</v>
      </c>
      <c r="B5706" s="257">
        <v>0</v>
      </c>
      <c r="C5706" s="254"/>
      <c r="D5706" s="255" t="s">
        <v>194</v>
      </c>
      <c r="E5706" s="255">
        <v>-6.2723006799999999</v>
      </c>
    </row>
    <row r="5707" spans="1:5" x14ac:dyDescent="0.25">
      <c r="A5707" s="257" t="s">
        <v>1218</v>
      </c>
      <c r="B5707" s="257">
        <v>0</v>
      </c>
      <c r="C5707" s="254"/>
      <c r="D5707" s="255" t="s">
        <v>606</v>
      </c>
      <c r="E5707" s="255">
        <v>-43.5555521</v>
      </c>
    </row>
    <row r="5708" spans="1:5" x14ac:dyDescent="0.25">
      <c r="A5708" s="257" t="s">
        <v>1122</v>
      </c>
      <c r="B5708" s="257">
        <v>0.370482908</v>
      </c>
      <c r="C5708" s="254"/>
      <c r="D5708" s="255" t="s">
        <v>1166</v>
      </c>
      <c r="E5708" s="255">
        <v>0</v>
      </c>
    </row>
    <row r="5709" spans="1:5" x14ac:dyDescent="0.25">
      <c r="A5709" s="257" t="s">
        <v>1219</v>
      </c>
      <c r="B5709" s="257">
        <v>0</v>
      </c>
      <c r="C5709" s="254"/>
      <c r="D5709" s="255" t="s">
        <v>1098</v>
      </c>
      <c r="E5709" s="255">
        <v>0</v>
      </c>
    </row>
    <row r="5710" spans="1:5" x14ac:dyDescent="0.25">
      <c r="A5710" s="257" t="s">
        <v>1220</v>
      </c>
      <c r="B5710" s="257">
        <v>0</v>
      </c>
      <c r="C5710" s="254"/>
      <c r="D5710" s="255" t="s">
        <v>1167</v>
      </c>
      <c r="E5710" s="255">
        <v>0</v>
      </c>
    </row>
    <row r="5711" spans="1:5" x14ac:dyDescent="0.25">
      <c r="A5711" s="257" t="s">
        <v>1221</v>
      </c>
      <c r="B5711" s="257">
        <v>0</v>
      </c>
      <c r="C5711" s="254"/>
      <c r="D5711" s="255" t="s">
        <v>1168</v>
      </c>
      <c r="E5711" s="255">
        <v>0</v>
      </c>
    </row>
    <row r="5712" spans="1:5" x14ac:dyDescent="0.25">
      <c r="A5712" s="257" t="s">
        <v>1123</v>
      </c>
      <c r="B5712" s="257">
        <v>4.6135984900000002</v>
      </c>
      <c r="C5712" s="254"/>
      <c r="D5712" s="255" t="s">
        <v>1181</v>
      </c>
      <c r="E5712" s="255">
        <v>0</v>
      </c>
    </row>
    <row r="5713" spans="1:5" x14ac:dyDescent="0.25">
      <c r="A5713" s="257" t="s">
        <v>1222</v>
      </c>
      <c r="B5713" s="257">
        <v>0</v>
      </c>
      <c r="C5713" s="254"/>
      <c r="D5713" s="255" t="s">
        <v>225</v>
      </c>
      <c r="E5713" s="255">
        <v>22.1509006</v>
      </c>
    </row>
    <row r="5714" spans="1:5" x14ac:dyDescent="0.25">
      <c r="A5714" s="257" t="s">
        <v>1223</v>
      </c>
      <c r="B5714" s="257">
        <v>0</v>
      </c>
      <c r="C5714" s="254"/>
      <c r="D5714" s="255" t="s">
        <v>226</v>
      </c>
      <c r="E5714" s="255">
        <v>0</v>
      </c>
    </row>
    <row r="5715" spans="1:5" x14ac:dyDescent="0.25">
      <c r="A5715" s="257" t="s">
        <v>1224</v>
      </c>
      <c r="B5715" s="257">
        <v>0</v>
      </c>
      <c r="C5715" s="254"/>
      <c r="D5715" s="255" t="s">
        <v>227</v>
      </c>
      <c r="E5715" s="255">
        <v>0</v>
      </c>
    </row>
    <row r="5716" spans="1:5" x14ac:dyDescent="0.25">
      <c r="A5716" s="257" t="s">
        <v>1124</v>
      </c>
      <c r="B5716" s="257">
        <v>0.83924463199999999</v>
      </c>
      <c r="C5716" s="254"/>
      <c r="D5716" s="255" t="s">
        <v>198</v>
      </c>
      <c r="E5716" s="255">
        <v>0</v>
      </c>
    </row>
    <row r="5717" spans="1:5" x14ac:dyDescent="0.25">
      <c r="A5717" s="257" t="s">
        <v>1225</v>
      </c>
      <c r="B5717" s="257">
        <v>0</v>
      </c>
      <c r="C5717" s="254"/>
      <c r="D5717" s="255" t="s">
        <v>607</v>
      </c>
      <c r="E5717" s="255">
        <v>0</v>
      </c>
    </row>
    <row r="5718" spans="1:5" x14ac:dyDescent="0.25">
      <c r="A5718" s="257" t="s">
        <v>1226</v>
      </c>
      <c r="B5718" s="257">
        <v>0</v>
      </c>
      <c r="C5718" s="254"/>
      <c r="D5718" s="255" t="s">
        <v>608</v>
      </c>
      <c r="E5718" s="255">
        <v>0</v>
      </c>
    </row>
    <row r="5719" spans="1:5" x14ac:dyDescent="0.25">
      <c r="A5719" s="257" t="s">
        <v>1227</v>
      </c>
      <c r="B5719" s="257">
        <v>0</v>
      </c>
      <c r="C5719" s="254"/>
      <c r="D5719" s="255" t="s">
        <v>2301</v>
      </c>
      <c r="E5719" s="255"/>
    </row>
    <row r="5720" spans="1:5" x14ac:dyDescent="0.25">
      <c r="A5720" s="257" t="s">
        <v>1228</v>
      </c>
      <c r="B5720" s="257">
        <v>0.43442758100000001</v>
      </c>
      <c r="C5720" s="254"/>
      <c r="D5720" s="255" t="s">
        <v>928</v>
      </c>
      <c r="E5720" s="255" t="s">
        <v>929</v>
      </c>
    </row>
    <row r="5721" spans="1:5" x14ac:dyDescent="0.25">
      <c r="A5721" s="257" t="s">
        <v>1229</v>
      </c>
      <c r="B5721" s="257">
        <v>0</v>
      </c>
      <c r="C5721" s="254"/>
      <c r="D5721" s="255" t="s">
        <v>930</v>
      </c>
      <c r="E5721" s="255" t="s">
        <v>931</v>
      </c>
    </row>
    <row r="5722" spans="1:5" x14ac:dyDescent="0.25">
      <c r="A5722" s="257" t="s">
        <v>1230</v>
      </c>
      <c r="B5722" s="257">
        <v>1.3866108100000001</v>
      </c>
      <c r="C5722" s="254"/>
      <c r="D5722" s="255" t="s">
        <v>1106</v>
      </c>
      <c r="E5722" s="255">
        <v>0</v>
      </c>
    </row>
    <row r="5723" spans="1:5" x14ac:dyDescent="0.25">
      <c r="A5723" s="257" t="s">
        <v>1700</v>
      </c>
      <c r="B5723" s="257"/>
      <c r="C5723" s="254"/>
      <c r="D5723" s="255" t="s">
        <v>200</v>
      </c>
      <c r="E5723" s="255">
        <v>0</v>
      </c>
    </row>
    <row r="5724" spans="1:5" x14ac:dyDescent="0.25">
      <c r="A5724" s="257" t="s">
        <v>928</v>
      </c>
      <c r="B5724" s="257" t="s">
        <v>929</v>
      </c>
      <c r="C5724" s="254"/>
      <c r="D5724" s="255" t="s">
        <v>609</v>
      </c>
      <c r="E5724" s="255">
        <v>0</v>
      </c>
    </row>
    <row r="5725" spans="1:5" x14ac:dyDescent="0.25">
      <c r="A5725" s="257" t="s">
        <v>930</v>
      </c>
      <c r="B5725" s="257" t="s">
        <v>931</v>
      </c>
      <c r="C5725" s="254"/>
      <c r="D5725" s="255" t="s">
        <v>1108</v>
      </c>
      <c r="E5725" s="255">
        <v>-40.781163200000002</v>
      </c>
    </row>
    <row r="5726" spans="1:5" x14ac:dyDescent="0.25">
      <c r="A5726" s="257" t="s">
        <v>1087</v>
      </c>
      <c r="B5726" s="257">
        <v>-0.39766295600000001</v>
      </c>
      <c r="C5726" s="254"/>
      <c r="D5726" s="255" t="s">
        <v>201</v>
      </c>
      <c r="E5726" s="255">
        <v>-8.1073757900000007</v>
      </c>
    </row>
    <row r="5727" spans="1:5" x14ac:dyDescent="0.25">
      <c r="A5727" s="257" t="s">
        <v>1088</v>
      </c>
      <c r="B5727" s="257">
        <v>-5.9408854800000001E-2</v>
      </c>
      <c r="C5727" s="254"/>
      <c r="D5727" s="255" t="s">
        <v>610</v>
      </c>
      <c r="E5727" s="255">
        <v>-15.820632</v>
      </c>
    </row>
    <row r="5728" spans="1:5" x14ac:dyDescent="0.25">
      <c r="A5728" s="257" t="s">
        <v>1089</v>
      </c>
      <c r="B5728" s="257">
        <v>-0.37138830499999997</v>
      </c>
      <c r="C5728" s="254"/>
      <c r="D5728" s="255" t="s">
        <v>228</v>
      </c>
      <c r="E5728" s="255">
        <v>-22.1509006</v>
      </c>
    </row>
    <row r="5729" spans="1:5" x14ac:dyDescent="0.25">
      <c r="A5729" s="257" t="s">
        <v>1090</v>
      </c>
      <c r="B5729" s="257">
        <v>-1.8472688599999999E-2</v>
      </c>
      <c r="C5729" s="254"/>
      <c r="D5729" s="255" t="s">
        <v>229</v>
      </c>
      <c r="E5729" s="255">
        <v>0</v>
      </c>
    </row>
    <row r="5730" spans="1:5" x14ac:dyDescent="0.25">
      <c r="A5730" s="257" t="s">
        <v>1091</v>
      </c>
      <c r="B5730" s="257">
        <v>0</v>
      </c>
      <c r="C5730" s="254"/>
      <c r="D5730" s="255" t="s">
        <v>230</v>
      </c>
      <c r="E5730" s="255">
        <v>0</v>
      </c>
    </row>
    <row r="5731" spans="1:5" x14ac:dyDescent="0.25">
      <c r="A5731" s="257" t="s">
        <v>1092</v>
      </c>
      <c r="B5731" s="257">
        <v>0</v>
      </c>
      <c r="C5731" s="254"/>
      <c r="D5731" s="255" t="s">
        <v>1169</v>
      </c>
      <c r="E5731" s="255">
        <v>0</v>
      </c>
    </row>
    <row r="5732" spans="1:5" x14ac:dyDescent="0.25">
      <c r="A5732" s="257" t="s">
        <v>472</v>
      </c>
      <c r="B5732" s="257">
        <v>0</v>
      </c>
      <c r="C5732" s="254"/>
      <c r="D5732" s="255" t="s">
        <v>1109</v>
      </c>
      <c r="E5732" s="255">
        <v>-9.1147382300000004</v>
      </c>
    </row>
    <row r="5733" spans="1:5" x14ac:dyDescent="0.25">
      <c r="A5733" s="257" t="s">
        <v>473</v>
      </c>
      <c r="B5733" s="257">
        <v>-1.25367929</v>
      </c>
      <c r="C5733" s="254"/>
      <c r="D5733" s="255" t="s">
        <v>1170</v>
      </c>
      <c r="E5733" s="255">
        <v>0</v>
      </c>
    </row>
    <row r="5734" spans="1:5" x14ac:dyDescent="0.25">
      <c r="A5734" s="257" t="s">
        <v>474</v>
      </c>
      <c r="B5734" s="257">
        <v>-7.4608189899999999</v>
      </c>
      <c r="C5734" s="254"/>
      <c r="D5734" s="255" t="s">
        <v>1171</v>
      </c>
      <c r="E5734" s="255">
        <v>0</v>
      </c>
    </row>
    <row r="5735" spans="1:5" x14ac:dyDescent="0.25">
      <c r="A5735" s="257" t="s">
        <v>475</v>
      </c>
      <c r="B5735" s="257">
        <v>-0.38792645999999997</v>
      </c>
      <c r="C5735" s="254"/>
      <c r="D5735" s="255" t="s">
        <v>1172</v>
      </c>
      <c r="E5735" s="255">
        <v>0</v>
      </c>
    </row>
    <row r="5736" spans="1:5" x14ac:dyDescent="0.25">
      <c r="A5736" s="257" t="s">
        <v>476</v>
      </c>
      <c r="B5736" s="257">
        <v>0</v>
      </c>
      <c r="C5736" s="254"/>
      <c r="D5736" s="255" t="s">
        <v>1110</v>
      </c>
      <c r="E5736" s="255">
        <v>-12.361454200000001</v>
      </c>
    </row>
    <row r="5737" spans="1:5" x14ac:dyDescent="0.25">
      <c r="A5737" s="257" t="s">
        <v>477</v>
      </c>
      <c r="B5737" s="257">
        <v>0</v>
      </c>
      <c r="C5737" s="254"/>
      <c r="D5737" s="255" t="s">
        <v>1173</v>
      </c>
      <c r="E5737" s="255">
        <v>0</v>
      </c>
    </row>
    <row r="5738" spans="1:5" x14ac:dyDescent="0.25">
      <c r="A5738" s="257" t="s">
        <v>1559</v>
      </c>
      <c r="B5738" s="257">
        <v>-2.3459374299999999E-2</v>
      </c>
      <c r="C5738" s="254"/>
      <c r="D5738" s="255" t="s">
        <v>1174</v>
      </c>
      <c r="E5738" s="255">
        <v>0</v>
      </c>
    </row>
    <row r="5739" spans="1:5" x14ac:dyDescent="0.25">
      <c r="A5739" s="257" t="s">
        <v>1100</v>
      </c>
      <c r="B5739" s="257">
        <v>25.450429199999999</v>
      </c>
      <c r="C5739" s="254"/>
      <c r="D5739" s="255" t="s">
        <v>1182</v>
      </c>
      <c r="E5739" s="255">
        <v>0</v>
      </c>
    </row>
    <row r="5740" spans="1:5" x14ac:dyDescent="0.25">
      <c r="A5740" s="257" t="s">
        <v>1101</v>
      </c>
      <c r="B5740" s="257">
        <v>5.0558459999999998</v>
      </c>
      <c r="C5740" s="254"/>
      <c r="D5740" s="255" t="s">
        <v>1183</v>
      </c>
      <c r="E5740" s="255">
        <v>0</v>
      </c>
    </row>
    <row r="5741" spans="1:5" x14ac:dyDescent="0.25">
      <c r="A5741" s="257" t="s">
        <v>1102</v>
      </c>
      <c r="B5741" s="257">
        <v>31.229670500000001</v>
      </c>
      <c r="C5741" s="254"/>
      <c r="D5741" s="255" t="s">
        <v>2302</v>
      </c>
      <c r="E5741" s="255"/>
    </row>
    <row r="5742" spans="1:5" x14ac:dyDescent="0.25">
      <c r="A5742" s="257" t="s">
        <v>1103</v>
      </c>
      <c r="B5742" s="257">
        <v>1.57017853</v>
      </c>
      <c r="C5742" s="254"/>
      <c r="D5742" s="255" t="s">
        <v>928</v>
      </c>
      <c r="E5742" s="255" t="s">
        <v>929</v>
      </c>
    </row>
    <row r="5743" spans="1:5" x14ac:dyDescent="0.25">
      <c r="A5743" s="257" t="s">
        <v>1104</v>
      </c>
      <c r="B5743" s="257">
        <v>0</v>
      </c>
      <c r="C5743" s="254"/>
      <c r="D5743" s="255" t="s">
        <v>930</v>
      </c>
      <c r="E5743" s="255" t="s">
        <v>931</v>
      </c>
    </row>
    <row r="5744" spans="1:5" x14ac:dyDescent="0.25">
      <c r="A5744" s="257" t="s">
        <v>1105</v>
      </c>
      <c r="B5744" s="257">
        <v>0</v>
      </c>
      <c r="C5744" s="254"/>
      <c r="D5744" s="255" t="s">
        <v>600</v>
      </c>
      <c r="E5744" s="255">
        <v>0</v>
      </c>
    </row>
    <row r="5745" spans="1:5" x14ac:dyDescent="0.25">
      <c r="A5745" s="257" t="s">
        <v>1560</v>
      </c>
      <c r="B5745" s="257">
        <v>1.99597593</v>
      </c>
      <c r="C5745" s="254"/>
      <c r="D5745" s="255" t="s">
        <v>601</v>
      </c>
      <c r="E5745" s="255">
        <v>0</v>
      </c>
    </row>
    <row r="5746" spans="1:5" x14ac:dyDescent="0.25">
      <c r="A5746" s="257" t="s">
        <v>1701</v>
      </c>
      <c r="B5746" s="257"/>
      <c r="C5746" s="254"/>
      <c r="D5746" s="255" t="s">
        <v>192</v>
      </c>
      <c r="E5746" s="255">
        <v>0</v>
      </c>
    </row>
    <row r="5747" spans="1:5" x14ac:dyDescent="0.25">
      <c r="A5747" s="257" t="s">
        <v>928</v>
      </c>
      <c r="B5747" s="257" t="s">
        <v>929</v>
      </c>
      <c r="C5747" s="254"/>
      <c r="D5747" s="255" t="s">
        <v>193</v>
      </c>
      <c r="E5747" s="255">
        <v>0</v>
      </c>
    </row>
    <row r="5748" spans="1:5" x14ac:dyDescent="0.25">
      <c r="A5748" s="257" t="s">
        <v>930</v>
      </c>
      <c r="B5748" s="257" t="s">
        <v>931</v>
      </c>
      <c r="C5748" s="254"/>
      <c r="D5748" s="255" t="s">
        <v>602</v>
      </c>
      <c r="E5748" s="255">
        <v>0</v>
      </c>
    </row>
    <row r="5749" spans="1:5" x14ac:dyDescent="0.25">
      <c r="A5749" s="257" t="s">
        <v>478</v>
      </c>
      <c r="B5749" s="257">
        <v>-10.515108100000001</v>
      </c>
      <c r="C5749" s="254"/>
      <c r="D5749" s="255" t="s">
        <v>603</v>
      </c>
      <c r="E5749" s="255">
        <v>-82.626337800000002</v>
      </c>
    </row>
    <row r="5750" spans="1:5" x14ac:dyDescent="0.25">
      <c r="A5750" s="257" t="s">
        <v>932</v>
      </c>
      <c r="B5750" s="257">
        <v>-4.0976995500000002E-2</v>
      </c>
      <c r="C5750" s="254"/>
      <c r="D5750" s="255" t="s">
        <v>604</v>
      </c>
      <c r="E5750" s="255">
        <v>0</v>
      </c>
    </row>
    <row r="5751" spans="1:5" x14ac:dyDescent="0.25">
      <c r="A5751" s="257" t="s">
        <v>184</v>
      </c>
      <c r="B5751" s="257">
        <v>-48.820144800000001</v>
      </c>
      <c r="C5751" s="254"/>
      <c r="D5751" s="255" t="s">
        <v>605</v>
      </c>
      <c r="E5751" s="255">
        <v>0</v>
      </c>
    </row>
    <row r="5752" spans="1:5" x14ac:dyDescent="0.25">
      <c r="A5752" s="257" t="s">
        <v>933</v>
      </c>
      <c r="B5752" s="257">
        <v>0</v>
      </c>
      <c r="C5752" s="254"/>
      <c r="D5752" s="255" t="s">
        <v>194</v>
      </c>
      <c r="E5752" s="255">
        <v>-34.271427799999998</v>
      </c>
    </row>
    <row r="5753" spans="1:5" x14ac:dyDescent="0.25">
      <c r="A5753" s="257" t="s">
        <v>934</v>
      </c>
      <c r="B5753" s="257">
        <v>1.25367929</v>
      </c>
      <c r="C5753" s="254"/>
      <c r="D5753" s="255" t="s">
        <v>217</v>
      </c>
      <c r="E5753" s="255">
        <v>-7.1969998500000001</v>
      </c>
    </row>
    <row r="5754" spans="1:5" x14ac:dyDescent="0.25">
      <c r="A5754" s="257" t="s">
        <v>935</v>
      </c>
      <c r="B5754" s="257">
        <v>7.4608189899999999</v>
      </c>
      <c r="C5754" s="254"/>
      <c r="D5754" s="255" t="s">
        <v>606</v>
      </c>
      <c r="E5754" s="255">
        <v>-67.513615099999996</v>
      </c>
    </row>
    <row r="5755" spans="1:5" x14ac:dyDescent="0.25">
      <c r="A5755" s="257" t="s">
        <v>936</v>
      </c>
      <c r="B5755" s="257">
        <v>0.38792645999999997</v>
      </c>
      <c r="C5755" s="254"/>
      <c r="D5755" s="255" t="s">
        <v>1166</v>
      </c>
      <c r="E5755" s="255">
        <v>0</v>
      </c>
    </row>
    <row r="5756" spans="1:5" x14ac:dyDescent="0.25">
      <c r="A5756" s="257" t="s">
        <v>937</v>
      </c>
      <c r="B5756" s="257">
        <v>0</v>
      </c>
      <c r="C5756" s="254"/>
      <c r="D5756" s="255" t="s">
        <v>1098</v>
      </c>
      <c r="E5756" s="255">
        <v>0</v>
      </c>
    </row>
    <row r="5757" spans="1:5" x14ac:dyDescent="0.25">
      <c r="A5757" s="257" t="s">
        <v>938</v>
      </c>
      <c r="B5757" s="257">
        <v>0</v>
      </c>
      <c r="C5757" s="254"/>
      <c r="D5757" s="255" t="s">
        <v>1167</v>
      </c>
      <c r="E5757" s="255">
        <v>0</v>
      </c>
    </row>
    <row r="5758" spans="1:5" x14ac:dyDescent="0.25">
      <c r="A5758" s="257" t="s">
        <v>2</v>
      </c>
      <c r="B5758" s="257">
        <v>35.1708</v>
      </c>
      <c r="C5758" s="254"/>
      <c r="D5758" s="255" t="s">
        <v>1168</v>
      </c>
      <c r="E5758" s="255">
        <v>0</v>
      </c>
    </row>
    <row r="5759" spans="1:5" x14ac:dyDescent="0.25">
      <c r="A5759" s="257" t="s">
        <v>3</v>
      </c>
      <c r="B5759" s="257">
        <v>4.4042399999999997</v>
      </c>
      <c r="C5759" s="254"/>
      <c r="D5759" s="255" t="s">
        <v>951</v>
      </c>
      <c r="E5759" s="255">
        <v>0</v>
      </c>
    </row>
    <row r="5760" spans="1:5" x14ac:dyDescent="0.25">
      <c r="A5760" s="257" t="s">
        <v>4</v>
      </c>
      <c r="B5760" s="257">
        <v>15.820632</v>
      </c>
      <c r="C5760" s="254"/>
      <c r="D5760" s="255" t="s">
        <v>952</v>
      </c>
      <c r="E5760" s="255">
        <v>0</v>
      </c>
    </row>
    <row r="5761" spans="1:5" x14ac:dyDescent="0.25">
      <c r="A5761" s="257" t="s">
        <v>5</v>
      </c>
      <c r="B5761" s="257">
        <v>0.47045999999999999</v>
      </c>
      <c r="C5761" s="254"/>
      <c r="D5761" s="255" t="s">
        <v>953</v>
      </c>
      <c r="E5761" s="255">
        <v>-1.2791999999999999</v>
      </c>
    </row>
    <row r="5762" spans="1:5" x14ac:dyDescent="0.25">
      <c r="A5762" s="257" t="s">
        <v>6</v>
      </c>
      <c r="B5762" s="257">
        <v>0</v>
      </c>
      <c r="C5762" s="254"/>
      <c r="D5762" s="255" t="s">
        <v>1181</v>
      </c>
      <c r="E5762" s="255">
        <v>0</v>
      </c>
    </row>
    <row r="5763" spans="1:5" x14ac:dyDescent="0.25">
      <c r="A5763" s="257" t="s">
        <v>7</v>
      </c>
      <c r="B5763" s="257">
        <v>0</v>
      </c>
      <c r="C5763" s="254"/>
      <c r="D5763" s="255" t="s">
        <v>1195</v>
      </c>
      <c r="E5763" s="255">
        <v>0</v>
      </c>
    </row>
    <row r="5764" spans="1:5" x14ac:dyDescent="0.25">
      <c r="A5764" s="257" t="s">
        <v>480</v>
      </c>
      <c r="B5764" s="257">
        <v>0</v>
      </c>
      <c r="C5764" s="254"/>
      <c r="D5764" s="255" t="s">
        <v>1196</v>
      </c>
      <c r="E5764" s="255">
        <v>0</v>
      </c>
    </row>
    <row r="5765" spans="1:5" x14ac:dyDescent="0.25">
      <c r="A5765" s="257" t="s">
        <v>481</v>
      </c>
      <c r="B5765" s="257">
        <v>0.47410471399999998</v>
      </c>
      <c r="C5765" s="254"/>
      <c r="D5765" s="255" t="s">
        <v>231</v>
      </c>
      <c r="E5765" s="255">
        <v>55.0015766</v>
      </c>
    </row>
    <row r="5766" spans="1:5" x14ac:dyDescent="0.25">
      <c r="A5766" s="257" t="s">
        <v>482</v>
      </c>
      <c r="B5766" s="257">
        <v>0</v>
      </c>
      <c r="C5766" s="254"/>
      <c r="D5766" s="255" t="s">
        <v>232</v>
      </c>
      <c r="E5766" s="255">
        <v>0</v>
      </c>
    </row>
    <row r="5767" spans="1:5" x14ac:dyDescent="0.25">
      <c r="A5767" s="257" t="s">
        <v>483</v>
      </c>
      <c r="B5767" s="257">
        <v>5.4407830599999998E-2</v>
      </c>
      <c r="C5767" s="254"/>
      <c r="D5767" s="255" t="s">
        <v>233</v>
      </c>
      <c r="E5767" s="255">
        <v>0</v>
      </c>
    </row>
    <row r="5768" spans="1:5" x14ac:dyDescent="0.25">
      <c r="A5768" s="257" t="s">
        <v>484</v>
      </c>
      <c r="B5768" s="257">
        <v>0</v>
      </c>
      <c r="C5768" s="254"/>
      <c r="D5768" s="255" t="s">
        <v>198</v>
      </c>
      <c r="E5768" s="255">
        <v>0</v>
      </c>
    </row>
    <row r="5769" spans="1:5" x14ac:dyDescent="0.25">
      <c r="A5769" s="257" t="s">
        <v>485</v>
      </c>
      <c r="B5769" s="257">
        <v>0</v>
      </c>
      <c r="C5769" s="254"/>
      <c r="D5769" s="255" t="s">
        <v>607</v>
      </c>
      <c r="E5769" s="255">
        <v>0</v>
      </c>
    </row>
    <row r="5770" spans="1:5" x14ac:dyDescent="0.25">
      <c r="A5770" s="257" t="s">
        <v>1702</v>
      </c>
      <c r="B5770" s="257"/>
      <c r="C5770" s="254"/>
      <c r="D5770" s="255" t="s">
        <v>608</v>
      </c>
      <c r="E5770" s="255">
        <v>0</v>
      </c>
    </row>
    <row r="5771" spans="1:5" x14ac:dyDescent="0.25">
      <c r="A5771" s="257" t="s">
        <v>928</v>
      </c>
      <c r="B5771" s="257" t="s">
        <v>929</v>
      </c>
      <c r="C5771" s="254"/>
      <c r="D5771" s="255" t="s">
        <v>954</v>
      </c>
      <c r="E5771" s="255">
        <v>0</v>
      </c>
    </row>
    <row r="5772" spans="1:5" x14ac:dyDescent="0.25">
      <c r="A5772" s="257" t="s">
        <v>930</v>
      </c>
      <c r="B5772" s="257" t="s">
        <v>931</v>
      </c>
      <c r="C5772" s="254"/>
      <c r="D5772" s="255" t="s">
        <v>176</v>
      </c>
      <c r="E5772" s="255">
        <v>0</v>
      </c>
    </row>
    <row r="5773" spans="1:5" x14ac:dyDescent="0.25">
      <c r="A5773" s="257" t="s">
        <v>1125</v>
      </c>
      <c r="B5773" s="257">
        <v>0</v>
      </c>
      <c r="C5773" s="254"/>
      <c r="D5773" s="255" t="s">
        <v>177</v>
      </c>
      <c r="E5773" s="255">
        <v>1.2791999999999999</v>
      </c>
    </row>
    <row r="5774" spans="1:5" x14ac:dyDescent="0.25">
      <c r="A5774" s="257" t="s">
        <v>1126</v>
      </c>
      <c r="B5774" s="257">
        <v>0</v>
      </c>
      <c r="C5774" s="254"/>
      <c r="D5774" s="255" t="s">
        <v>1205</v>
      </c>
      <c r="E5774" s="255">
        <v>0</v>
      </c>
    </row>
    <row r="5775" spans="1:5" x14ac:dyDescent="0.25">
      <c r="A5775" s="257" t="s">
        <v>1127</v>
      </c>
      <c r="B5775" s="257">
        <v>0</v>
      </c>
      <c r="C5775" s="254"/>
      <c r="D5775" s="255" t="s">
        <v>1206</v>
      </c>
      <c r="E5775" s="255">
        <v>0</v>
      </c>
    </row>
    <row r="5776" spans="1:5" x14ac:dyDescent="0.25">
      <c r="A5776" s="257" t="s">
        <v>1128</v>
      </c>
      <c r="B5776" s="257">
        <v>0</v>
      </c>
      <c r="C5776" s="254"/>
      <c r="D5776" s="255" t="s">
        <v>1207</v>
      </c>
      <c r="E5776" s="255">
        <v>0</v>
      </c>
    </row>
    <row r="5777" spans="1:5" x14ac:dyDescent="0.25">
      <c r="A5777" s="257" t="s">
        <v>1129</v>
      </c>
      <c r="B5777" s="257">
        <v>0</v>
      </c>
      <c r="C5777" s="254"/>
      <c r="D5777" s="255"/>
      <c r="E5777" s="255"/>
    </row>
    <row r="5778" spans="1:5" x14ac:dyDescent="0.25">
      <c r="A5778" s="257" t="s">
        <v>1130</v>
      </c>
      <c r="B5778" s="257">
        <v>0</v>
      </c>
      <c r="C5778" s="254"/>
      <c r="D5778" s="255"/>
      <c r="E5778" s="255"/>
    </row>
    <row r="5779" spans="1:5" x14ac:dyDescent="0.25">
      <c r="A5779" s="257" t="s">
        <v>1131</v>
      </c>
      <c r="B5779" s="257">
        <v>0.39766295600000001</v>
      </c>
      <c r="C5779" s="254"/>
      <c r="D5779" s="255"/>
      <c r="E5779" s="255"/>
    </row>
    <row r="5780" spans="1:5" x14ac:dyDescent="0.25">
      <c r="A5780" s="257" t="s">
        <v>1132</v>
      </c>
      <c r="B5780" s="257">
        <v>5.9408854800000001E-2</v>
      </c>
      <c r="C5780" s="254"/>
      <c r="D5780" s="255" t="s">
        <v>2303</v>
      </c>
      <c r="E5780" s="255"/>
    </row>
    <row r="5781" spans="1:5" x14ac:dyDescent="0.25">
      <c r="A5781" s="257" t="s">
        <v>1133</v>
      </c>
      <c r="B5781" s="257">
        <v>0.37138830499999997</v>
      </c>
      <c r="C5781" s="254"/>
      <c r="D5781" s="255" t="s">
        <v>928</v>
      </c>
      <c r="E5781" s="255" t="s">
        <v>929</v>
      </c>
    </row>
    <row r="5782" spans="1:5" x14ac:dyDescent="0.25">
      <c r="A5782" s="257" t="s">
        <v>1134</v>
      </c>
      <c r="B5782" s="257">
        <v>1.8472688599999999E-2</v>
      </c>
      <c r="C5782" s="254"/>
      <c r="D5782" s="255" t="s">
        <v>930</v>
      </c>
      <c r="E5782" s="255" t="s">
        <v>931</v>
      </c>
    </row>
    <row r="5783" spans="1:5" x14ac:dyDescent="0.25">
      <c r="A5783" s="257" t="s">
        <v>1135</v>
      </c>
      <c r="B5783" s="257">
        <v>0</v>
      </c>
      <c r="C5783" s="254"/>
      <c r="D5783" s="255" t="s">
        <v>1106</v>
      </c>
      <c r="E5783" s="255">
        <v>0</v>
      </c>
    </row>
    <row r="5784" spans="1:5" x14ac:dyDescent="0.25">
      <c r="A5784" s="257" t="s">
        <v>1136</v>
      </c>
      <c r="B5784" s="257">
        <v>0</v>
      </c>
      <c r="C5784" s="254"/>
      <c r="D5784" s="255" t="s">
        <v>200</v>
      </c>
      <c r="E5784" s="255">
        <v>0</v>
      </c>
    </row>
    <row r="5785" spans="1:5" x14ac:dyDescent="0.25">
      <c r="A5785" s="257" t="s">
        <v>1231</v>
      </c>
      <c r="B5785" s="257">
        <v>2.3459374299999999E-2</v>
      </c>
      <c r="C5785" s="254"/>
      <c r="D5785" s="255" t="s">
        <v>1137</v>
      </c>
      <c r="E5785" s="255">
        <v>0</v>
      </c>
    </row>
    <row r="5786" spans="1:5" x14ac:dyDescent="0.25">
      <c r="A5786" s="257" t="s">
        <v>1703</v>
      </c>
      <c r="B5786" s="257"/>
      <c r="C5786" s="254"/>
      <c r="D5786" s="255" t="s">
        <v>609</v>
      </c>
      <c r="E5786" s="255">
        <v>0</v>
      </c>
    </row>
    <row r="5787" spans="1:5" x14ac:dyDescent="0.25">
      <c r="A5787" s="257" t="s">
        <v>928</v>
      </c>
      <c r="B5787" s="257" t="s">
        <v>929</v>
      </c>
      <c r="C5787" s="254"/>
      <c r="D5787" s="255" t="s">
        <v>1138</v>
      </c>
      <c r="E5787" s="255">
        <v>0</v>
      </c>
    </row>
    <row r="5788" spans="1:5" x14ac:dyDescent="0.25">
      <c r="A5788" s="257" t="s">
        <v>930</v>
      </c>
      <c r="B5788" s="257" t="s">
        <v>931</v>
      </c>
      <c r="C5788" s="254"/>
      <c r="D5788" s="255" t="s">
        <v>1108</v>
      </c>
      <c r="E5788" s="255">
        <v>-40.821533600000002</v>
      </c>
    </row>
    <row r="5789" spans="1:5" x14ac:dyDescent="0.25">
      <c r="A5789" s="257" t="s">
        <v>30</v>
      </c>
      <c r="B5789" s="257">
        <v>18.842034900000002</v>
      </c>
      <c r="C5789" s="254"/>
      <c r="D5789" s="255" t="s">
        <v>201</v>
      </c>
      <c r="E5789" s="255">
        <v>-44.183306899999998</v>
      </c>
    </row>
    <row r="5790" spans="1:5" x14ac:dyDescent="0.25">
      <c r="A5790" s="257" t="s">
        <v>31</v>
      </c>
      <c r="B5790" s="257">
        <v>7.5346025600000005E-2</v>
      </c>
      <c r="C5790" s="254"/>
      <c r="D5790" s="255" t="s">
        <v>221</v>
      </c>
      <c r="E5790" s="255">
        <v>-17.8510165</v>
      </c>
    </row>
    <row r="5791" spans="1:5" x14ac:dyDescent="0.25">
      <c r="A5791" s="257" t="s">
        <v>32</v>
      </c>
      <c r="B5791" s="257">
        <v>3.5163756899999998</v>
      </c>
      <c r="C5791" s="254"/>
      <c r="D5791" s="255" t="s">
        <v>610</v>
      </c>
      <c r="E5791" s="255">
        <v>-35.1708</v>
      </c>
    </row>
    <row r="5792" spans="1:5" x14ac:dyDescent="0.25">
      <c r="A5792" s="257" t="s">
        <v>33</v>
      </c>
      <c r="B5792" s="257">
        <v>1.31905236E-2</v>
      </c>
      <c r="C5792" s="254"/>
      <c r="D5792" s="255" t="s">
        <v>1139</v>
      </c>
      <c r="E5792" s="255">
        <v>-7.3858680000000003</v>
      </c>
    </row>
    <row r="5793" spans="1:5" x14ac:dyDescent="0.25">
      <c r="A5793" s="257" t="s">
        <v>34</v>
      </c>
      <c r="B5793" s="257">
        <v>0</v>
      </c>
      <c r="C5793" s="254"/>
      <c r="D5793" s="255" t="s">
        <v>234</v>
      </c>
      <c r="E5793" s="255">
        <v>-55.0015766</v>
      </c>
    </row>
    <row r="5794" spans="1:5" x14ac:dyDescent="0.25">
      <c r="A5794" s="257" t="s">
        <v>35</v>
      </c>
      <c r="B5794" s="257">
        <v>0</v>
      </c>
      <c r="C5794" s="254"/>
      <c r="D5794" s="255" t="s">
        <v>235</v>
      </c>
      <c r="E5794" s="255">
        <v>0</v>
      </c>
    </row>
    <row r="5795" spans="1:5" x14ac:dyDescent="0.25">
      <c r="A5795" s="257" t="s">
        <v>26</v>
      </c>
      <c r="B5795" s="257">
        <v>36.584991899999999</v>
      </c>
      <c r="C5795" s="254"/>
      <c r="D5795" s="255" t="s">
        <v>236</v>
      </c>
      <c r="E5795" s="255">
        <v>0</v>
      </c>
    </row>
    <row r="5796" spans="1:5" x14ac:dyDescent="0.25">
      <c r="A5796" s="257" t="s">
        <v>27</v>
      </c>
      <c r="B5796" s="257">
        <v>0.74498840499999996</v>
      </c>
      <c r="C5796" s="254"/>
      <c r="D5796" s="255" t="s">
        <v>1169</v>
      </c>
      <c r="E5796" s="255">
        <v>0</v>
      </c>
    </row>
    <row r="5797" spans="1:5" x14ac:dyDescent="0.25">
      <c r="A5797" s="257" t="s">
        <v>36</v>
      </c>
      <c r="B5797" s="257">
        <v>7.9418752399999999</v>
      </c>
      <c r="C5797" s="254"/>
      <c r="D5797" s="255" t="s">
        <v>1109</v>
      </c>
      <c r="E5797" s="255">
        <v>-7.5534423300000002</v>
      </c>
    </row>
    <row r="5798" spans="1:5" x14ac:dyDescent="0.25">
      <c r="A5798" s="257" t="s">
        <v>37</v>
      </c>
      <c r="B5798" s="257">
        <v>0.22167226300000001</v>
      </c>
      <c r="C5798" s="254"/>
      <c r="D5798" s="255" t="s">
        <v>1170</v>
      </c>
      <c r="E5798" s="255">
        <v>0</v>
      </c>
    </row>
    <row r="5799" spans="1:5" x14ac:dyDescent="0.25">
      <c r="A5799" s="257" t="s">
        <v>38</v>
      </c>
      <c r="B5799" s="257">
        <v>0</v>
      </c>
      <c r="C5799" s="254"/>
      <c r="D5799" s="255" t="s">
        <v>1171</v>
      </c>
      <c r="E5799" s="255">
        <v>0</v>
      </c>
    </row>
    <row r="5800" spans="1:5" x14ac:dyDescent="0.25">
      <c r="A5800" s="257" t="s">
        <v>39</v>
      </c>
      <c r="B5800" s="257">
        <v>0</v>
      </c>
      <c r="C5800" s="254"/>
      <c r="D5800" s="255" t="s">
        <v>1188</v>
      </c>
      <c r="E5800" s="255">
        <v>0</v>
      </c>
    </row>
    <row r="5801" spans="1:5" x14ac:dyDescent="0.25">
      <c r="A5801" s="257" t="s">
        <v>1014</v>
      </c>
      <c r="B5801" s="257">
        <v>0</v>
      </c>
      <c r="C5801" s="254"/>
      <c r="D5801" s="255" t="s">
        <v>1140</v>
      </c>
      <c r="E5801" s="255">
        <v>-1.5862228899999999</v>
      </c>
    </row>
    <row r="5802" spans="1:5" x14ac:dyDescent="0.25">
      <c r="A5802" s="257" t="s">
        <v>991</v>
      </c>
      <c r="B5802" s="257">
        <v>3.2399465200000002</v>
      </c>
      <c r="C5802" s="254"/>
      <c r="D5802" s="255" t="s">
        <v>1189</v>
      </c>
      <c r="E5802" s="255">
        <v>0</v>
      </c>
    </row>
    <row r="5803" spans="1:5" x14ac:dyDescent="0.25">
      <c r="A5803" s="257" t="s">
        <v>1015</v>
      </c>
      <c r="B5803" s="257">
        <v>0</v>
      </c>
      <c r="C5803" s="254"/>
      <c r="D5803" s="255" t="s">
        <v>1190</v>
      </c>
      <c r="E5803" s="255">
        <v>0</v>
      </c>
    </row>
    <row r="5804" spans="1:5" x14ac:dyDescent="0.25">
      <c r="A5804" s="257" t="s">
        <v>1016</v>
      </c>
      <c r="B5804" s="257">
        <v>0</v>
      </c>
      <c r="C5804" s="254"/>
      <c r="D5804" s="255" t="s">
        <v>1172</v>
      </c>
      <c r="E5804" s="255">
        <v>0</v>
      </c>
    </row>
    <row r="5805" spans="1:5" x14ac:dyDescent="0.25">
      <c r="A5805" s="257" t="s">
        <v>41</v>
      </c>
      <c r="B5805" s="257">
        <v>0</v>
      </c>
      <c r="C5805" s="254"/>
      <c r="D5805" s="255" t="s">
        <v>1110</v>
      </c>
      <c r="E5805" s="255">
        <v>-21.599357999999999</v>
      </c>
    </row>
    <row r="5806" spans="1:5" x14ac:dyDescent="0.25">
      <c r="A5806" s="257" t="s">
        <v>40</v>
      </c>
      <c r="B5806" s="257">
        <v>0</v>
      </c>
      <c r="C5806" s="254"/>
      <c r="D5806" s="255" t="s">
        <v>1173</v>
      </c>
      <c r="E5806" s="255">
        <v>0</v>
      </c>
    </row>
    <row r="5807" spans="1:5" x14ac:dyDescent="0.25">
      <c r="A5807" s="257" t="s">
        <v>42</v>
      </c>
      <c r="B5807" s="257">
        <v>0</v>
      </c>
      <c r="C5807" s="254"/>
      <c r="D5807" s="255" t="s">
        <v>1174</v>
      </c>
      <c r="E5807" s="255">
        <v>0</v>
      </c>
    </row>
    <row r="5808" spans="1:5" x14ac:dyDescent="0.25">
      <c r="A5808" s="257" t="s">
        <v>43</v>
      </c>
      <c r="B5808" s="257">
        <v>0</v>
      </c>
      <c r="C5808" s="254"/>
      <c r="D5808" s="255" t="s">
        <v>1191</v>
      </c>
      <c r="E5808" s="255">
        <v>0</v>
      </c>
    </row>
    <row r="5809" spans="1:5" x14ac:dyDescent="0.25">
      <c r="A5809" s="257" t="s">
        <v>1232</v>
      </c>
      <c r="B5809" s="257">
        <v>0.35059892500000001</v>
      </c>
      <c r="C5809" s="254"/>
      <c r="D5809" s="255" t="s">
        <v>1141</v>
      </c>
      <c r="E5809" s="255">
        <v>-4.5358651800000001</v>
      </c>
    </row>
    <row r="5810" spans="1:5" x14ac:dyDescent="0.25">
      <c r="A5810" s="257" t="s">
        <v>1704</v>
      </c>
      <c r="B5810" s="257"/>
      <c r="C5810" s="254"/>
      <c r="D5810" s="255" t="s">
        <v>1192</v>
      </c>
      <c r="E5810" s="255">
        <v>0</v>
      </c>
    </row>
    <row r="5811" spans="1:5" x14ac:dyDescent="0.25">
      <c r="A5811" s="257" t="s">
        <v>928</v>
      </c>
      <c r="B5811" s="257" t="s">
        <v>929</v>
      </c>
      <c r="C5811" s="254"/>
      <c r="D5811" s="255" t="s">
        <v>1193</v>
      </c>
      <c r="E5811" s="255">
        <v>0</v>
      </c>
    </row>
    <row r="5812" spans="1:5" x14ac:dyDescent="0.25">
      <c r="A5812" s="257" t="s">
        <v>930</v>
      </c>
      <c r="B5812" s="257" t="s">
        <v>931</v>
      </c>
      <c r="C5812" s="254"/>
      <c r="D5812" s="255" t="s">
        <v>1182</v>
      </c>
      <c r="E5812" s="255">
        <v>0</v>
      </c>
    </row>
    <row r="5813" spans="1:5" x14ac:dyDescent="0.25">
      <c r="A5813" s="257" t="s">
        <v>478</v>
      </c>
      <c r="B5813" s="257">
        <v>-14.8036329</v>
      </c>
      <c r="C5813" s="254"/>
      <c r="D5813" s="255" t="s">
        <v>1194</v>
      </c>
      <c r="E5813" s="255">
        <v>0</v>
      </c>
    </row>
    <row r="5814" spans="1:5" x14ac:dyDescent="0.25">
      <c r="A5814" s="257" t="s">
        <v>479</v>
      </c>
      <c r="B5814" s="257">
        <v>0</v>
      </c>
      <c r="C5814" s="254"/>
      <c r="D5814" s="255" t="s">
        <v>1183</v>
      </c>
      <c r="E5814" s="255">
        <v>0</v>
      </c>
    </row>
    <row r="5815" spans="1:5" x14ac:dyDescent="0.25">
      <c r="A5815" s="257" t="s">
        <v>184</v>
      </c>
      <c r="B5815" s="257">
        <v>-31.3035441</v>
      </c>
      <c r="C5815" s="254"/>
      <c r="D5815" s="255" t="s">
        <v>2304</v>
      </c>
      <c r="E5815" s="255"/>
    </row>
    <row r="5816" spans="1:5" x14ac:dyDescent="0.25">
      <c r="A5816" s="257" t="s">
        <v>1142</v>
      </c>
      <c r="B5816" s="257">
        <v>12.259664600000001</v>
      </c>
      <c r="C5816" s="254"/>
      <c r="D5816" s="255" t="s">
        <v>928</v>
      </c>
      <c r="E5816" s="255" t="s">
        <v>929</v>
      </c>
    </row>
    <row r="5817" spans="1:5" x14ac:dyDescent="0.25">
      <c r="A5817" s="257" t="s">
        <v>1143</v>
      </c>
      <c r="B5817" s="257">
        <v>4.42400638E-2</v>
      </c>
      <c r="C5817" s="254"/>
      <c r="D5817" s="255" t="s">
        <v>930</v>
      </c>
      <c r="E5817" s="255" t="s">
        <v>931</v>
      </c>
    </row>
    <row r="5818" spans="1:5" x14ac:dyDescent="0.25">
      <c r="A5818" s="257" t="s">
        <v>1144</v>
      </c>
      <c r="B5818" s="257">
        <v>2.31892685</v>
      </c>
      <c r="C5818" s="254"/>
      <c r="D5818" s="255" t="s">
        <v>600</v>
      </c>
      <c r="E5818" s="255">
        <v>0</v>
      </c>
    </row>
    <row r="5819" spans="1:5" x14ac:dyDescent="0.25">
      <c r="A5819" s="257" t="s">
        <v>1145</v>
      </c>
      <c r="B5819" s="257">
        <v>7.8380439499999999E-3</v>
      </c>
      <c r="C5819" s="254"/>
      <c r="D5819" s="255" t="s">
        <v>601</v>
      </c>
      <c r="E5819" s="255">
        <v>0</v>
      </c>
    </row>
    <row r="5820" spans="1:5" x14ac:dyDescent="0.25">
      <c r="A5820" s="257" t="s">
        <v>1146</v>
      </c>
      <c r="B5820" s="257">
        <v>0</v>
      </c>
      <c r="C5820" s="254"/>
      <c r="D5820" s="255" t="s">
        <v>192</v>
      </c>
      <c r="E5820" s="255">
        <v>0</v>
      </c>
    </row>
    <row r="5821" spans="1:5" x14ac:dyDescent="0.25">
      <c r="A5821" s="257" t="s">
        <v>1147</v>
      </c>
      <c r="B5821" s="257">
        <v>0</v>
      </c>
      <c r="C5821" s="254"/>
      <c r="D5821" s="255" t="s">
        <v>193</v>
      </c>
      <c r="E5821" s="255">
        <v>0</v>
      </c>
    </row>
    <row r="5822" spans="1:5" x14ac:dyDescent="0.25">
      <c r="A5822" s="257" t="s">
        <v>2</v>
      </c>
      <c r="B5822" s="257">
        <v>16.648631999999999</v>
      </c>
      <c r="C5822" s="254"/>
      <c r="D5822" s="255" t="s">
        <v>602</v>
      </c>
      <c r="E5822" s="255">
        <v>0</v>
      </c>
    </row>
    <row r="5823" spans="1:5" x14ac:dyDescent="0.25">
      <c r="A5823" s="257" t="s">
        <v>3</v>
      </c>
      <c r="B5823" s="257">
        <v>8.3159999999999998E-2</v>
      </c>
      <c r="C5823" s="254"/>
      <c r="D5823" s="255" t="s">
        <v>603</v>
      </c>
      <c r="E5823" s="255">
        <v>0</v>
      </c>
    </row>
    <row r="5824" spans="1:5" x14ac:dyDescent="0.25">
      <c r="A5824" s="257" t="s">
        <v>4</v>
      </c>
      <c r="B5824" s="257">
        <v>6.4315003199999996</v>
      </c>
      <c r="C5824" s="254"/>
      <c r="D5824" s="255" t="s">
        <v>604</v>
      </c>
      <c r="E5824" s="255">
        <v>0</v>
      </c>
    </row>
    <row r="5825" spans="1:5" x14ac:dyDescent="0.25">
      <c r="A5825" s="257" t="s">
        <v>5</v>
      </c>
      <c r="B5825" s="257">
        <v>2.0857199999999999E-2</v>
      </c>
      <c r="C5825" s="254"/>
      <c r="D5825" s="255" t="s">
        <v>605</v>
      </c>
      <c r="E5825" s="255">
        <v>0</v>
      </c>
    </row>
    <row r="5826" spans="1:5" x14ac:dyDescent="0.25">
      <c r="A5826" s="257" t="s">
        <v>6</v>
      </c>
      <c r="B5826" s="257">
        <v>0</v>
      </c>
      <c r="C5826" s="254"/>
      <c r="D5826" s="255" t="s">
        <v>194</v>
      </c>
      <c r="E5826" s="255">
        <v>0</v>
      </c>
    </row>
    <row r="5827" spans="1:5" x14ac:dyDescent="0.25">
      <c r="A5827" s="257" t="s">
        <v>7</v>
      </c>
      <c r="B5827" s="257">
        <v>0</v>
      </c>
      <c r="C5827" s="254"/>
      <c r="D5827" s="255" t="s">
        <v>606</v>
      </c>
      <c r="E5827" s="255">
        <v>0</v>
      </c>
    </row>
    <row r="5828" spans="1:5" x14ac:dyDescent="0.25">
      <c r="A5828" s="257" t="s">
        <v>1148</v>
      </c>
      <c r="B5828" s="257">
        <v>0</v>
      </c>
      <c r="C5828" s="254"/>
      <c r="D5828" s="255" t="s">
        <v>1166</v>
      </c>
      <c r="E5828" s="255">
        <v>0</v>
      </c>
    </row>
    <row r="5829" spans="1:5" x14ac:dyDescent="0.25">
      <c r="A5829" s="257" t="s">
        <v>1149</v>
      </c>
      <c r="B5829" s="257">
        <v>1.8318667600000001E-2</v>
      </c>
      <c r="C5829" s="254"/>
      <c r="D5829" s="255" t="s">
        <v>1098</v>
      </c>
      <c r="E5829" s="255">
        <v>0</v>
      </c>
    </row>
    <row r="5830" spans="1:5" x14ac:dyDescent="0.25">
      <c r="A5830" s="257" t="s">
        <v>1150</v>
      </c>
      <c r="B5830" s="257">
        <v>0</v>
      </c>
      <c r="C5830" s="254"/>
      <c r="D5830" s="255" t="s">
        <v>1167</v>
      </c>
      <c r="E5830" s="255">
        <v>0</v>
      </c>
    </row>
    <row r="5831" spans="1:5" x14ac:dyDescent="0.25">
      <c r="A5831" s="257" t="s">
        <v>1151</v>
      </c>
      <c r="B5831" s="257">
        <v>3.4458523999999998E-3</v>
      </c>
      <c r="C5831" s="254"/>
      <c r="D5831" s="255" t="s">
        <v>1168</v>
      </c>
      <c r="E5831" s="255">
        <v>0</v>
      </c>
    </row>
    <row r="5832" spans="1:5" x14ac:dyDescent="0.25">
      <c r="A5832" s="257" t="s">
        <v>1152</v>
      </c>
      <c r="B5832" s="257">
        <v>0</v>
      </c>
      <c r="C5832" s="254"/>
      <c r="D5832" s="255" t="s">
        <v>195</v>
      </c>
      <c r="E5832" s="255">
        <v>0</v>
      </c>
    </row>
    <row r="5833" spans="1:5" x14ac:dyDescent="0.25">
      <c r="A5833" s="257" t="s">
        <v>1153</v>
      </c>
      <c r="B5833" s="257">
        <v>0</v>
      </c>
      <c r="C5833" s="254"/>
      <c r="D5833" s="255" t="s">
        <v>196</v>
      </c>
      <c r="E5833" s="255">
        <v>0</v>
      </c>
    </row>
    <row r="5834" spans="1:5" x14ac:dyDescent="0.25">
      <c r="A5834" s="257" t="s">
        <v>1705</v>
      </c>
      <c r="B5834" s="257"/>
      <c r="C5834" s="254"/>
      <c r="D5834" s="255" t="s">
        <v>197</v>
      </c>
      <c r="E5834" s="255">
        <v>0</v>
      </c>
    </row>
    <row r="5835" spans="1:5" x14ac:dyDescent="0.25">
      <c r="A5835" s="257" t="s">
        <v>928</v>
      </c>
      <c r="B5835" s="257" t="s">
        <v>929</v>
      </c>
      <c r="C5835" s="254"/>
      <c r="D5835" s="255" t="s">
        <v>198</v>
      </c>
      <c r="E5835" s="255">
        <v>0</v>
      </c>
    </row>
    <row r="5836" spans="1:5" x14ac:dyDescent="0.25">
      <c r="A5836" s="257" t="s">
        <v>930</v>
      </c>
      <c r="B5836" s="257" t="s">
        <v>931</v>
      </c>
      <c r="C5836" s="254"/>
      <c r="D5836" s="255" t="s">
        <v>607</v>
      </c>
      <c r="E5836" s="255">
        <v>0</v>
      </c>
    </row>
    <row r="5837" spans="1:5" x14ac:dyDescent="0.25">
      <c r="A5837" s="257" t="s">
        <v>470</v>
      </c>
      <c r="B5837" s="257">
        <v>35.699894</v>
      </c>
      <c r="C5837" s="254"/>
      <c r="D5837" s="255" t="s">
        <v>608</v>
      </c>
      <c r="E5837" s="255">
        <v>0</v>
      </c>
    </row>
    <row r="5838" spans="1:5" x14ac:dyDescent="0.25">
      <c r="A5838" s="257" t="s">
        <v>471</v>
      </c>
      <c r="B5838" s="257">
        <v>0</v>
      </c>
      <c r="C5838" s="254"/>
      <c r="D5838" s="255"/>
      <c r="E5838" s="255"/>
    </row>
    <row r="5839" spans="1:5" x14ac:dyDescent="0.25">
      <c r="A5839" s="257" t="s">
        <v>486</v>
      </c>
      <c r="B5839" s="257">
        <v>24.6858124</v>
      </c>
      <c r="C5839" s="254"/>
      <c r="D5839" s="255" t="s">
        <v>2305</v>
      </c>
      <c r="E5839" s="255"/>
    </row>
    <row r="5840" spans="1:5" x14ac:dyDescent="0.25">
      <c r="A5840" s="257" t="s">
        <v>487</v>
      </c>
      <c r="B5840" s="257">
        <v>0</v>
      </c>
      <c r="C5840" s="254"/>
      <c r="D5840" s="255" t="s">
        <v>928</v>
      </c>
      <c r="E5840" s="255" t="s">
        <v>929</v>
      </c>
    </row>
    <row r="5841" spans="1:5" x14ac:dyDescent="0.25">
      <c r="A5841" s="257" t="s">
        <v>488</v>
      </c>
      <c r="B5841" s="257">
        <v>0</v>
      </c>
      <c r="C5841" s="254"/>
      <c r="D5841" s="255" t="s">
        <v>930</v>
      </c>
      <c r="E5841" s="255" t="s">
        <v>931</v>
      </c>
    </row>
    <row r="5842" spans="1:5" x14ac:dyDescent="0.25">
      <c r="A5842" s="257" t="s">
        <v>489</v>
      </c>
      <c r="B5842" s="257">
        <v>0</v>
      </c>
      <c r="C5842" s="254"/>
      <c r="D5842" s="255" t="s">
        <v>1106</v>
      </c>
      <c r="E5842" s="255">
        <v>0</v>
      </c>
    </row>
    <row r="5843" spans="1:5" x14ac:dyDescent="0.25">
      <c r="A5843" s="257" t="s">
        <v>1706</v>
      </c>
      <c r="B5843" s="257"/>
      <c r="C5843" s="254"/>
      <c r="D5843" s="255" t="s">
        <v>200</v>
      </c>
      <c r="E5843" s="255">
        <v>0</v>
      </c>
    </row>
    <row r="5844" spans="1:5" x14ac:dyDescent="0.25">
      <c r="A5844" s="257" t="s">
        <v>928</v>
      </c>
      <c r="B5844" s="257" t="s">
        <v>929</v>
      </c>
      <c r="C5844" s="254"/>
      <c r="D5844" s="255" t="s">
        <v>609</v>
      </c>
      <c r="E5844" s="255">
        <v>0</v>
      </c>
    </row>
    <row r="5845" spans="1:5" x14ac:dyDescent="0.25">
      <c r="A5845" s="257" t="s">
        <v>930</v>
      </c>
      <c r="B5845" s="257" t="s">
        <v>931</v>
      </c>
      <c r="C5845" s="254"/>
      <c r="D5845" s="255" t="s">
        <v>1108</v>
      </c>
      <c r="E5845" s="255">
        <v>0</v>
      </c>
    </row>
    <row r="5846" spans="1:5" x14ac:dyDescent="0.25">
      <c r="A5846" s="257" t="s">
        <v>111</v>
      </c>
      <c r="B5846" s="257">
        <v>0</v>
      </c>
      <c r="C5846" s="254"/>
      <c r="D5846" s="255" t="s">
        <v>201</v>
      </c>
      <c r="E5846" s="255">
        <v>0</v>
      </c>
    </row>
    <row r="5847" spans="1:5" x14ac:dyDescent="0.25">
      <c r="A5847" s="257" t="s">
        <v>184</v>
      </c>
      <c r="B5847" s="257">
        <v>0</v>
      </c>
      <c r="C5847" s="254"/>
      <c r="D5847" s="255" t="s">
        <v>610</v>
      </c>
      <c r="E5847" s="255">
        <v>0</v>
      </c>
    </row>
    <row r="5848" spans="1:5" x14ac:dyDescent="0.25">
      <c r="A5848" s="257" t="s">
        <v>185</v>
      </c>
      <c r="B5848" s="257">
        <v>0</v>
      </c>
      <c r="C5848" s="254"/>
      <c r="D5848" s="255" t="s">
        <v>202</v>
      </c>
      <c r="E5848" s="255">
        <v>0</v>
      </c>
    </row>
    <row r="5849" spans="1:5" x14ac:dyDescent="0.25">
      <c r="A5849" s="257" t="s">
        <v>186</v>
      </c>
      <c r="B5849" s="257">
        <v>0</v>
      </c>
      <c r="C5849" s="254"/>
      <c r="D5849" s="255" t="s">
        <v>203</v>
      </c>
      <c r="E5849" s="255">
        <v>0</v>
      </c>
    </row>
    <row r="5850" spans="1:5" x14ac:dyDescent="0.25">
      <c r="A5850" s="257" t="s">
        <v>187</v>
      </c>
      <c r="B5850" s="257">
        <v>0</v>
      </c>
      <c r="C5850" s="254"/>
      <c r="D5850" s="255" t="s">
        <v>204</v>
      </c>
      <c r="E5850" s="255">
        <v>0</v>
      </c>
    </row>
    <row r="5851" spans="1:5" x14ac:dyDescent="0.25">
      <c r="A5851" s="257" t="s">
        <v>1019</v>
      </c>
      <c r="B5851" s="257">
        <v>0</v>
      </c>
      <c r="C5851" s="254"/>
      <c r="D5851" s="255" t="s">
        <v>1169</v>
      </c>
      <c r="E5851" s="255">
        <v>0</v>
      </c>
    </row>
    <row r="5852" spans="1:5" x14ac:dyDescent="0.25">
      <c r="A5852" s="257" t="s">
        <v>1020</v>
      </c>
      <c r="B5852" s="257">
        <v>0</v>
      </c>
      <c r="C5852" s="254"/>
      <c r="D5852" s="255" t="s">
        <v>1109</v>
      </c>
      <c r="E5852" s="255">
        <v>0</v>
      </c>
    </row>
    <row r="5853" spans="1:5" x14ac:dyDescent="0.25">
      <c r="A5853" s="257" t="s">
        <v>177</v>
      </c>
      <c r="B5853" s="257">
        <v>0</v>
      </c>
      <c r="C5853" s="254"/>
      <c r="D5853" s="255" t="s">
        <v>1170</v>
      </c>
      <c r="E5853" s="255">
        <v>0</v>
      </c>
    </row>
    <row r="5854" spans="1:5" x14ac:dyDescent="0.25">
      <c r="A5854" s="257" t="s">
        <v>1707</v>
      </c>
      <c r="B5854" s="257"/>
      <c r="C5854" s="254"/>
      <c r="D5854" s="255" t="s">
        <v>1171</v>
      </c>
      <c r="E5854" s="255">
        <v>0</v>
      </c>
    </row>
    <row r="5855" spans="1:5" x14ac:dyDescent="0.25">
      <c r="A5855" s="257" t="s">
        <v>928</v>
      </c>
      <c r="B5855" s="257" t="s">
        <v>929</v>
      </c>
      <c r="C5855" s="254"/>
      <c r="D5855" s="255" t="s">
        <v>1172</v>
      </c>
      <c r="E5855" s="255">
        <v>0</v>
      </c>
    </row>
    <row r="5856" spans="1:5" x14ac:dyDescent="0.25">
      <c r="A5856" s="257" t="s">
        <v>930</v>
      </c>
      <c r="B5856" s="257" t="s">
        <v>931</v>
      </c>
      <c r="C5856" s="254"/>
      <c r="D5856" s="255" t="s">
        <v>1110</v>
      </c>
      <c r="E5856" s="255">
        <v>0</v>
      </c>
    </row>
    <row r="5857" spans="1:5" x14ac:dyDescent="0.25">
      <c r="A5857" s="257" t="s">
        <v>1154</v>
      </c>
      <c r="B5857" s="257">
        <v>0</v>
      </c>
      <c r="C5857" s="254"/>
      <c r="D5857" s="255" t="s">
        <v>1173</v>
      </c>
      <c r="E5857" s="255">
        <v>0</v>
      </c>
    </row>
    <row r="5858" spans="1:5" x14ac:dyDescent="0.25">
      <c r="A5858" s="257" t="s">
        <v>1155</v>
      </c>
      <c r="B5858" s="257">
        <v>-1.8318667600000001E-2</v>
      </c>
      <c r="C5858" s="254"/>
      <c r="D5858" s="255" t="s">
        <v>1174</v>
      </c>
      <c r="E5858" s="255">
        <v>0</v>
      </c>
    </row>
    <row r="5859" spans="1:5" x14ac:dyDescent="0.25">
      <c r="A5859" s="257" t="s">
        <v>1156</v>
      </c>
      <c r="B5859" s="257">
        <v>0</v>
      </c>
      <c r="C5859" s="254"/>
      <c r="D5859" s="255" t="s">
        <v>2306</v>
      </c>
      <c r="E5859" s="255"/>
    </row>
    <row r="5860" spans="1:5" x14ac:dyDescent="0.25">
      <c r="A5860" s="257" t="s">
        <v>1157</v>
      </c>
      <c r="B5860" s="257">
        <v>-3.4458523999999998E-3</v>
      </c>
      <c r="C5860" s="254"/>
      <c r="D5860" s="255" t="s">
        <v>928</v>
      </c>
      <c r="E5860" s="255" t="s">
        <v>929</v>
      </c>
    </row>
    <row r="5861" spans="1:5" x14ac:dyDescent="0.25">
      <c r="A5861" s="257" t="s">
        <v>1158</v>
      </c>
      <c r="B5861" s="257">
        <v>0</v>
      </c>
      <c r="C5861" s="254"/>
      <c r="D5861" s="255" t="s">
        <v>930</v>
      </c>
      <c r="E5861" s="255" t="s">
        <v>931</v>
      </c>
    </row>
    <row r="5862" spans="1:5" x14ac:dyDescent="0.25">
      <c r="A5862" s="257" t="s">
        <v>1159</v>
      </c>
      <c r="B5862" s="257">
        <v>0</v>
      </c>
      <c r="C5862" s="254"/>
      <c r="D5862" s="255" t="s">
        <v>600</v>
      </c>
      <c r="E5862" s="255">
        <v>0</v>
      </c>
    </row>
    <row r="5863" spans="1:5" x14ac:dyDescent="0.25">
      <c r="A5863" s="257" t="s">
        <v>1160</v>
      </c>
      <c r="B5863" s="257">
        <v>0</v>
      </c>
      <c r="C5863" s="254"/>
      <c r="D5863" s="255" t="s">
        <v>601</v>
      </c>
      <c r="E5863" s="255">
        <v>0</v>
      </c>
    </row>
    <row r="5864" spans="1:5" x14ac:dyDescent="0.25">
      <c r="A5864" s="257" t="s">
        <v>1161</v>
      </c>
      <c r="B5864" s="257">
        <v>-3.8469201999999998E-3</v>
      </c>
      <c r="C5864" s="254"/>
      <c r="D5864" s="255" t="s">
        <v>192</v>
      </c>
      <c r="E5864" s="255">
        <v>0</v>
      </c>
    </row>
    <row r="5865" spans="1:5" x14ac:dyDescent="0.25">
      <c r="A5865" s="257" t="s">
        <v>490</v>
      </c>
      <c r="B5865" s="257">
        <v>0</v>
      </c>
      <c r="C5865" s="254"/>
      <c r="D5865" s="255" t="s">
        <v>193</v>
      </c>
      <c r="E5865" s="255">
        <v>0</v>
      </c>
    </row>
    <row r="5866" spans="1:5" x14ac:dyDescent="0.25">
      <c r="A5866" s="257" t="s">
        <v>491</v>
      </c>
      <c r="B5866" s="257">
        <v>-0.47410471399999998</v>
      </c>
      <c r="C5866" s="254"/>
      <c r="D5866" s="255" t="s">
        <v>602</v>
      </c>
      <c r="E5866" s="255">
        <v>0</v>
      </c>
    </row>
    <row r="5867" spans="1:5" x14ac:dyDescent="0.25">
      <c r="A5867" s="257" t="s">
        <v>492</v>
      </c>
      <c r="B5867" s="257">
        <v>0</v>
      </c>
      <c r="C5867" s="254"/>
      <c r="D5867" s="255" t="s">
        <v>603</v>
      </c>
      <c r="E5867" s="255">
        <v>0</v>
      </c>
    </row>
    <row r="5868" spans="1:5" x14ac:dyDescent="0.25">
      <c r="A5868" s="257" t="s">
        <v>493</v>
      </c>
      <c r="B5868" s="257">
        <v>-5.4407830599999998E-2</v>
      </c>
      <c r="C5868" s="254"/>
      <c r="D5868" s="255" t="s">
        <v>604</v>
      </c>
      <c r="E5868" s="255">
        <v>0</v>
      </c>
    </row>
    <row r="5869" spans="1:5" x14ac:dyDescent="0.25">
      <c r="A5869" s="257" t="s">
        <v>494</v>
      </c>
      <c r="B5869" s="257">
        <v>0</v>
      </c>
      <c r="C5869" s="254"/>
      <c r="D5869" s="255" t="s">
        <v>605</v>
      </c>
      <c r="E5869" s="255">
        <v>0</v>
      </c>
    </row>
    <row r="5870" spans="1:5" x14ac:dyDescent="0.25">
      <c r="A5870" s="257" t="s">
        <v>495</v>
      </c>
      <c r="B5870" s="257">
        <v>0</v>
      </c>
      <c r="C5870" s="254"/>
      <c r="D5870" s="255" t="s">
        <v>194</v>
      </c>
      <c r="E5870" s="255">
        <v>0</v>
      </c>
    </row>
    <row r="5871" spans="1:5" x14ac:dyDescent="0.25">
      <c r="A5871" s="257" t="s">
        <v>496</v>
      </c>
      <c r="B5871" s="257">
        <v>0</v>
      </c>
      <c r="C5871" s="254"/>
      <c r="D5871" s="255" t="s">
        <v>606</v>
      </c>
      <c r="E5871" s="255">
        <v>0</v>
      </c>
    </row>
    <row r="5872" spans="1:5" x14ac:dyDescent="0.25">
      <c r="A5872" s="257" t="s">
        <v>497</v>
      </c>
      <c r="B5872" s="257">
        <v>-9.9561990000000003E-2</v>
      </c>
      <c r="C5872" s="254"/>
      <c r="D5872" s="255" t="s">
        <v>1166</v>
      </c>
      <c r="E5872" s="255">
        <v>0</v>
      </c>
    </row>
    <row r="5873" spans="1:5" x14ac:dyDescent="0.25">
      <c r="A5873" s="257" t="s">
        <v>498</v>
      </c>
      <c r="B5873" s="257">
        <v>0</v>
      </c>
      <c r="C5873" s="254"/>
      <c r="D5873" s="255" t="s">
        <v>1098</v>
      </c>
      <c r="E5873" s="255">
        <v>0</v>
      </c>
    </row>
    <row r="5874" spans="1:5" x14ac:dyDescent="0.25">
      <c r="A5874" s="257" t="s">
        <v>499</v>
      </c>
      <c r="B5874" s="257">
        <v>0</v>
      </c>
      <c r="C5874" s="254"/>
      <c r="D5874" s="255" t="s">
        <v>1167</v>
      </c>
      <c r="E5874" s="255">
        <v>0</v>
      </c>
    </row>
    <row r="5875" spans="1:5" x14ac:dyDescent="0.25">
      <c r="A5875" s="257" t="s">
        <v>500</v>
      </c>
      <c r="B5875" s="257">
        <v>0</v>
      </c>
      <c r="C5875" s="254"/>
      <c r="D5875" s="255" t="s">
        <v>1168</v>
      </c>
      <c r="E5875" s="255">
        <v>0</v>
      </c>
    </row>
    <row r="5876" spans="1:5" x14ac:dyDescent="0.25">
      <c r="A5876" s="257" t="s">
        <v>501</v>
      </c>
      <c r="B5876" s="257">
        <v>0</v>
      </c>
      <c r="C5876" s="254"/>
      <c r="D5876" s="255" t="s">
        <v>205</v>
      </c>
      <c r="E5876" s="255">
        <v>0</v>
      </c>
    </row>
    <row r="5877" spans="1:5" x14ac:dyDescent="0.25">
      <c r="A5877" s="257" t="s">
        <v>502</v>
      </c>
      <c r="B5877" s="257">
        <v>0</v>
      </c>
      <c r="C5877" s="254"/>
      <c r="D5877" s="255" t="s">
        <v>206</v>
      </c>
      <c r="E5877" s="255">
        <v>0</v>
      </c>
    </row>
    <row r="5878" spans="1:5" x14ac:dyDescent="0.25">
      <c r="A5878" s="257" t="s">
        <v>503</v>
      </c>
      <c r="B5878" s="257">
        <v>0</v>
      </c>
      <c r="C5878" s="254"/>
      <c r="D5878" s="255" t="s">
        <v>207</v>
      </c>
      <c r="E5878" s="255">
        <v>0</v>
      </c>
    </row>
    <row r="5879" spans="1:5" x14ac:dyDescent="0.25">
      <c r="A5879" s="257" t="s">
        <v>94</v>
      </c>
      <c r="B5879" s="257">
        <v>0</v>
      </c>
      <c r="C5879" s="254"/>
      <c r="D5879" s="255" t="s">
        <v>198</v>
      </c>
      <c r="E5879" s="255">
        <v>0</v>
      </c>
    </row>
    <row r="5880" spans="1:5" x14ac:dyDescent="0.25">
      <c r="A5880" s="257" t="s">
        <v>95</v>
      </c>
      <c r="B5880" s="257">
        <v>0</v>
      </c>
      <c r="C5880" s="254"/>
      <c r="D5880" s="255" t="s">
        <v>607</v>
      </c>
      <c r="E5880" s="255">
        <v>0</v>
      </c>
    </row>
    <row r="5881" spans="1:5" x14ac:dyDescent="0.25">
      <c r="A5881" s="257" t="s">
        <v>504</v>
      </c>
      <c r="B5881" s="257">
        <v>0</v>
      </c>
      <c r="C5881" s="254"/>
      <c r="D5881" s="255" t="s">
        <v>608</v>
      </c>
      <c r="E5881" s="255">
        <v>0</v>
      </c>
    </row>
    <row r="5882" spans="1:5" x14ac:dyDescent="0.25">
      <c r="A5882" s="257" t="s">
        <v>505</v>
      </c>
      <c r="B5882" s="257">
        <v>0</v>
      </c>
      <c r="C5882" s="254"/>
      <c r="D5882" s="255"/>
      <c r="E5882" s="255"/>
    </row>
    <row r="5883" spans="1:5" x14ac:dyDescent="0.25">
      <c r="A5883" s="257" t="s">
        <v>506</v>
      </c>
      <c r="B5883" s="257">
        <v>0</v>
      </c>
      <c r="C5883" s="254"/>
      <c r="D5883" s="255" t="s">
        <v>2307</v>
      </c>
      <c r="E5883" s="255"/>
    </row>
    <row r="5884" spans="1:5" x14ac:dyDescent="0.25">
      <c r="A5884" s="257" t="s">
        <v>507</v>
      </c>
      <c r="B5884" s="257">
        <v>0</v>
      </c>
      <c r="C5884" s="254"/>
      <c r="D5884" s="255" t="s">
        <v>928</v>
      </c>
      <c r="E5884" s="255" t="s">
        <v>929</v>
      </c>
    </row>
    <row r="5885" spans="1:5" x14ac:dyDescent="0.25">
      <c r="A5885" s="257" t="s">
        <v>508</v>
      </c>
      <c r="B5885" s="257">
        <v>0</v>
      </c>
      <c r="C5885" s="254"/>
      <c r="D5885" s="255" t="s">
        <v>930</v>
      </c>
      <c r="E5885" s="255" t="s">
        <v>931</v>
      </c>
    </row>
    <row r="5886" spans="1:5" x14ac:dyDescent="0.25">
      <c r="A5886" s="257" t="s">
        <v>509</v>
      </c>
      <c r="B5886" s="257">
        <v>0</v>
      </c>
      <c r="C5886" s="254"/>
      <c r="D5886" s="255" t="s">
        <v>1106</v>
      </c>
      <c r="E5886" s="255">
        <v>0</v>
      </c>
    </row>
    <row r="5887" spans="1:5" x14ac:dyDescent="0.25">
      <c r="A5887" s="257" t="s">
        <v>96</v>
      </c>
      <c r="B5887" s="257">
        <v>0</v>
      </c>
      <c r="C5887" s="254"/>
      <c r="D5887" s="255" t="s">
        <v>200</v>
      </c>
      <c r="E5887" s="255">
        <v>0</v>
      </c>
    </row>
    <row r="5888" spans="1:5" x14ac:dyDescent="0.25">
      <c r="A5888" s="257" t="s">
        <v>97</v>
      </c>
      <c r="B5888" s="257">
        <v>0</v>
      </c>
      <c r="C5888" s="254"/>
      <c r="D5888" s="255" t="s">
        <v>609</v>
      </c>
      <c r="E5888" s="255">
        <v>0</v>
      </c>
    </row>
    <row r="5889" spans="1:5" x14ac:dyDescent="0.25">
      <c r="A5889" s="257" t="s">
        <v>510</v>
      </c>
      <c r="B5889" s="257">
        <v>-35.699894</v>
      </c>
      <c r="C5889" s="254"/>
      <c r="D5889" s="255" t="s">
        <v>1108</v>
      </c>
      <c r="E5889" s="255">
        <v>0</v>
      </c>
    </row>
    <row r="5890" spans="1:5" x14ac:dyDescent="0.25">
      <c r="A5890" s="257" t="s">
        <v>511</v>
      </c>
      <c r="B5890" s="257">
        <v>0</v>
      </c>
      <c r="C5890" s="254"/>
      <c r="D5890" s="255" t="s">
        <v>201</v>
      </c>
      <c r="E5890" s="255">
        <v>0</v>
      </c>
    </row>
    <row r="5891" spans="1:5" x14ac:dyDescent="0.25">
      <c r="A5891" s="257" t="s">
        <v>512</v>
      </c>
      <c r="B5891" s="257">
        <v>-24.6858124</v>
      </c>
      <c r="C5891" s="254"/>
      <c r="D5891" s="255" t="s">
        <v>610</v>
      </c>
      <c r="E5891" s="255">
        <v>0</v>
      </c>
    </row>
    <row r="5892" spans="1:5" x14ac:dyDescent="0.25">
      <c r="A5892" s="257" t="s">
        <v>513</v>
      </c>
      <c r="B5892" s="257">
        <v>0</v>
      </c>
      <c r="C5892" s="254"/>
      <c r="D5892" s="255" t="s">
        <v>208</v>
      </c>
      <c r="E5892" s="255">
        <v>0</v>
      </c>
    </row>
    <row r="5893" spans="1:5" x14ac:dyDescent="0.25">
      <c r="A5893" s="257" t="s">
        <v>514</v>
      </c>
      <c r="B5893" s="257">
        <v>0</v>
      </c>
      <c r="C5893" s="254"/>
      <c r="D5893" s="255" t="s">
        <v>209</v>
      </c>
      <c r="E5893" s="255">
        <v>0</v>
      </c>
    </row>
    <row r="5894" spans="1:5" x14ac:dyDescent="0.25">
      <c r="A5894" s="257" t="s">
        <v>515</v>
      </c>
      <c r="B5894" s="257">
        <v>0</v>
      </c>
      <c r="C5894" s="254"/>
      <c r="D5894" s="255" t="s">
        <v>210</v>
      </c>
      <c r="E5894" s="255">
        <v>0</v>
      </c>
    </row>
    <row r="5895" spans="1:5" x14ac:dyDescent="0.25">
      <c r="A5895" s="257" t="s">
        <v>62</v>
      </c>
      <c r="B5895" s="257">
        <v>-4.8194856899999996</v>
      </c>
      <c r="C5895" s="254"/>
      <c r="D5895" s="255" t="s">
        <v>1169</v>
      </c>
      <c r="E5895" s="255">
        <v>0</v>
      </c>
    </row>
    <row r="5896" spans="1:5" x14ac:dyDescent="0.25">
      <c r="A5896" s="257" t="s">
        <v>63</v>
      </c>
      <c r="B5896" s="257">
        <v>0</v>
      </c>
      <c r="C5896" s="254"/>
      <c r="D5896" s="255" t="s">
        <v>1109</v>
      </c>
      <c r="E5896" s="255">
        <v>0</v>
      </c>
    </row>
    <row r="5897" spans="1:5" x14ac:dyDescent="0.25">
      <c r="A5897" s="257" t="s">
        <v>64</v>
      </c>
      <c r="B5897" s="257">
        <v>0</v>
      </c>
      <c r="C5897" s="254"/>
      <c r="D5897" s="255" t="s">
        <v>1170</v>
      </c>
      <c r="E5897" s="255">
        <v>0</v>
      </c>
    </row>
    <row r="5898" spans="1:5" x14ac:dyDescent="0.25">
      <c r="A5898" s="257" t="s">
        <v>65</v>
      </c>
      <c r="B5898" s="257">
        <v>0</v>
      </c>
      <c r="C5898" s="254"/>
      <c r="D5898" s="255" t="s">
        <v>1171</v>
      </c>
      <c r="E5898" s="255">
        <v>0</v>
      </c>
    </row>
    <row r="5899" spans="1:5" x14ac:dyDescent="0.25">
      <c r="A5899" s="257" t="s">
        <v>66</v>
      </c>
      <c r="B5899" s="257">
        <v>0</v>
      </c>
      <c r="C5899" s="254"/>
      <c r="D5899" s="255" t="s">
        <v>1172</v>
      </c>
      <c r="E5899" s="255">
        <v>0</v>
      </c>
    </row>
    <row r="5900" spans="1:5" x14ac:dyDescent="0.25">
      <c r="A5900" s="257" t="s">
        <v>67</v>
      </c>
      <c r="B5900" s="257">
        <v>0</v>
      </c>
      <c r="C5900" s="254"/>
      <c r="D5900" s="255" t="s">
        <v>1110</v>
      </c>
      <c r="E5900" s="255">
        <v>0</v>
      </c>
    </row>
    <row r="5901" spans="1:5" x14ac:dyDescent="0.25">
      <c r="A5901" s="257" t="s">
        <v>68</v>
      </c>
      <c r="B5901" s="257">
        <v>0</v>
      </c>
      <c r="C5901" s="254"/>
      <c r="D5901" s="255" t="s">
        <v>1173</v>
      </c>
      <c r="E5901" s="255">
        <v>0</v>
      </c>
    </row>
    <row r="5902" spans="1:5" x14ac:dyDescent="0.25">
      <c r="A5902" s="257" t="s">
        <v>69</v>
      </c>
      <c r="B5902" s="257">
        <v>0</v>
      </c>
      <c r="C5902" s="254"/>
      <c r="D5902" s="255" t="s">
        <v>1174</v>
      </c>
      <c r="E5902" s="255">
        <v>0</v>
      </c>
    </row>
    <row r="5903" spans="1:5" x14ac:dyDescent="0.25">
      <c r="A5903" s="257" t="s">
        <v>70</v>
      </c>
      <c r="B5903" s="257">
        <v>0</v>
      </c>
      <c r="C5903" s="254"/>
      <c r="D5903" s="255" t="s">
        <v>2308</v>
      </c>
      <c r="E5903" s="255"/>
    </row>
    <row r="5904" spans="1:5" x14ac:dyDescent="0.25">
      <c r="A5904" s="257" t="s">
        <v>71</v>
      </c>
      <c r="B5904" s="257">
        <v>0</v>
      </c>
      <c r="C5904" s="254"/>
      <c r="D5904" s="255" t="s">
        <v>928</v>
      </c>
      <c r="E5904" s="255" t="s">
        <v>929</v>
      </c>
    </row>
    <row r="5905" spans="1:5" x14ac:dyDescent="0.25">
      <c r="A5905" s="257" t="s">
        <v>72</v>
      </c>
      <c r="B5905" s="257">
        <v>0</v>
      </c>
      <c r="C5905" s="254"/>
      <c r="D5905" s="255" t="s">
        <v>930</v>
      </c>
      <c r="E5905" s="255" t="s">
        <v>931</v>
      </c>
    </row>
    <row r="5906" spans="1:5" x14ac:dyDescent="0.25">
      <c r="A5906" s="257" t="s">
        <v>73</v>
      </c>
      <c r="B5906" s="257">
        <v>0</v>
      </c>
      <c r="C5906" s="254"/>
      <c r="D5906" s="255" t="s">
        <v>600</v>
      </c>
      <c r="E5906" s="255">
        <v>0</v>
      </c>
    </row>
    <row r="5907" spans="1:5" x14ac:dyDescent="0.25">
      <c r="A5907" s="257" t="s">
        <v>74</v>
      </c>
      <c r="B5907" s="257">
        <v>0</v>
      </c>
      <c r="C5907" s="254"/>
      <c r="D5907" s="255" t="s">
        <v>601</v>
      </c>
      <c r="E5907" s="255">
        <v>-9.5540976E-2</v>
      </c>
    </row>
    <row r="5908" spans="1:5" x14ac:dyDescent="0.25">
      <c r="A5908" s="257" t="s">
        <v>75</v>
      </c>
      <c r="B5908" s="257">
        <v>0</v>
      </c>
      <c r="C5908" s="254"/>
      <c r="D5908" s="255" t="s">
        <v>192</v>
      </c>
      <c r="E5908" s="255">
        <v>0</v>
      </c>
    </row>
    <row r="5909" spans="1:5" x14ac:dyDescent="0.25">
      <c r="A5909" s="257" t="s">
        <v>1233</v>
      </c>
      <c r="B5909" s="257">
        <v>0</v>
      </c>
      <c r="C5909" s="254"/>
      <c r="D5909" s="255" t="s">
        <v>193</v>
      </c>
      <c r="E5909" s="255">
        <v>0</v>
      </c>
    </row>
    <row r="5910" spans="1:5" x14ac:dyDescent="0.25">
      <c r="A5910" s="257" t="s">
        <v>1162</v>
      </c>
      <c r="B5910" s="257">
        <v>0</v>
      </c>
      <c r="C5910" s="254"/>
      <c r="D5910" s="255" t="s">
        <v>602</v>
      </c>
      <c r="E5910" s="255">
        <v>0</v>
      </c>
    </row>
    <row r="5911" spans="1:5" x14ac:dyDescent="0.25">
      <c r="A5911" s="257" t="s">
        <v>1234</v>
      </c>
      <c r="B5911" s="257">
        <v>0</v>
      </c>
      <c r="C5911" s="254"/>
      <c r="D5911" s="255" t="s">
        <v>603</v>
      </c>
      <c r="E5911" s="255">
        <v>-0.27145612899999999</v>
      </c>
    </row>
    <row r="5912" spans="1:5" x14ac:dyDescent="0.25">
      <c r="A5912" s="257" t="s">
        <v>1235</v>
      </c>
      <c r="B5912" s="257">
        <v>0</v>
      </c>
      <c r="C5912" s="254"/>
      <c r="D5912" s="255" t="s">
        <v>604</v>
      </c>
      <c r="E5912" s="255">
        <v>0</v>
      </c>
    </row>
    <row r="5913" spans="1:5" x14ac:dyDescent="0.25">
      <c r="A5913" s="257" t="s">
        <v>1236</v>
      </c>
      <c r="B5913" s="257">
        <v>0</v>
      </c>
      <c r="C5913" s="254"/>
      <c r="D5913" s="255" t="s">
        <v>605</v>
      </c>
      <c r="E5913" s="255">
        <v>0</v>
      </c>
    </row>
    <row r="5914" spans="1:5" x14ac:dyDescent="0.25">
      <c r="A5914" s="257" t="s">
        <v>1163</v>
      </c>
      <c r="B5914" s="257">
        <v>0</v>
      </c>
      <c r="C5914" s="254"/>
      <c r="D5914" s="255" t="s">
        <v>194</v>
      </c>
      <c r="E5914" s="255">
        <v>-0.11617614800000001</v>
      </c>
    </row>
    <row r="5915" spans="1:5" x14ac:dyDescent="0.25">
      <c r="A5915" s="257" t="s">
        <v>1237</v>
      </c>
      <c r="B5915" s="257">
        <v>0</v>
      </c>
      <c r="C5915" s="254"/>
      <c r="D5915" s="255" t="s">
        <v>606</v>
      </c>
      <c r="E5915" s="255">
        <v>0</v>
      </c>
    </row>
    <row r="5916" spans="1:5" x14ac:dyDescent="0.25">
      <c r="A5916" s="257" t="s">
        <v>1238</v>
      </c>
      <c r="B5916" s="257">
        <v>0</v>
      </c>
      <c r="C5916" s="254"/>
      <c r="D5916" s="255" t="s">
        <v>1166</v>
      </c>
      <c r="E5916" s="255">
        <v>0</v>
      </c>
    </row>
    <row r="5917" spans="1:5" x14ac:dyDescent="0.25">
      <c r="A5917" s="257" t="s">
        <v>156</v>
      </c>
      <c r="B5917" s="257">
        <v>0</v>
      </c>
      <c r="C5917" s="254"/>
      <c r="D5917" s="255" t="s">
        <v>1098</v>
      </c>
      <c r="E5917" s="255">
        <v>0</v>
      </c>
    </row>
    <row r="5918" spans="1:5" x14ac:dyDescent="0.25">
      <c r="A5918" s="257" t="s">
        <v>144</v>
      </c>
      <c r="B5918" s="257">
        <v>0</v>
      </c>
      <c r="C5918" s="254"/>
      <c r="D5918" s="255" t="s">
        <v>1167</v>
      </c>
      <c r="E5918" s="255">
        <v>0</v>
      </c>
    </row>
    <row r="5919" spans="1:5" x14ac:dyDescent="0.25">
      <c r="A5919" s="257" t="s">
        <v>157</v>
      </c>
      <c r="B5919" s="257">
        <v>0</v>
      </c>
      <c r="C5919" s="254"/>
      <c r="D5919" s="255" t="s">
        <v>1168</v>
      </c>
      <c r="E5919" s="255">
        <v>0</v>
      </c>
    </row>
    <row r="5920" spans="1:5" x14ac:dyDescent="0.25">
      <c r="A5920" s="257" t="s">
        <v>158</v>
      </c>
      <c r="B5920" s="257">
        <v>0</v>
      </c>
      <c r="C5920" s="254"/>
      <c r="D5920" s="255" t="s">
        <v>1181</v>
      </c>
      <c r="E5920" s="255">
        <v>0</v>
      </c>
    </row>
    <row r="5921" spans="1:5" x14ac:dyDescent="0.25">
      <c r="A5921" s="257" t="s">
        <v>159</v>
      </c>
      <c r="B5921" s="257">
        <v>0</v>
      </c>
      <c r="C5921" s="254"/>
      <c r="D5921" s="255" t="s">
        <v>211</v>
      </c>
      <c r="E5921" s="255">
        <v>0</v>
      </c>
    </row>
    <row r="5922" spans="1:5" x14ac:dyDescent="0.25">
      <c r="A5922" s="257" t="s">
        <v>145</v>
      </c>
      <c r="B5922" s="257">
        <v>0</v>
      </c>
      <c r="C5922" s="254"/>
      <c r="D5922" s="255" t="s">
        <v>212</v>
      </c>
      <c r="E5922" s="255">
        <v>0</v>
      </c>
    </row>
    <row r="5923" spans="1:5" x14ac:dyDescent="0.25">
      <c r="A5923" s="257" t="s">
        <v>160</v>
      </c>
      <c r="B5923" s="257">
        <v>0</v>
      </c>
      <c r="C5923" s="254"/>
      <c r="D5923" s="255" t="s">
        <v>213</v>
      </c>
      <c r="E5923" s="255">
        <v>0</v>
      </c>
    </row>
    <row r="5924" spans="1:5" x14ac:dyDescent="0.25">
      <c r="A5924" s="257" t="s">
        <v>161</v>
      </c>
      <c r="B5924" s="257">
        <v>0</v>
      </c>
      <c r="C5924" s="254"/>
      <c r="D5924" s="255" t="s">
        <v>198</v>
      </c>
      <c r="E5924" s="255">
        <v>0</v>
      </c>
    </row>
    <row r="5925" spans="1:5" x14ac:dyDescent="0.25">
      <c r="A5925" s="257" t="s">
        <v>162</v>
      </c>
      <c r="B5925" s="257">
        <v>0</v>
      </c>
      <c r="C5925" s="254"/>
      <c r="D5925" s="255" t="s">
        <v>607</v>
      </c>
      <c r="E5925" s="255">
        <v>0</v>
      </c>
    </row>
    <row r="5926" spans="1:5" x14ac:dyDescent="0.25">
      <c r="A5926" s="257" t="s">
        <v>146</v>
      </c>
      <c r="B5926" s="257">
        <v>0</v>
      </c>
      <c r="C5926" s="254"/>
      <c r="D5926" s="255" t="s">
        <v>608</v>
      </c>
      <c r="E5926" s="255">
        <v>0</v>
      </c>
    </row>
    <row r="5927" spans="1:5" x14ac:dyDescent="0.25">
      <c r="A5927" s="257" t="s">
        <v>163</v>
      </c>
      <c r="B5927" s="257">
        <v>0</v>
      </c>
      <c r="C5927" s="254"/>
      <c r="D5927" s="255" t="s">
        <v>2309</v>
      </c>
      <c r="E5927" s="255"/>
    </row>
    <row r="5928" spans="1:5" x14ac:dyDescent="0.25">
      <c r="A5928" s="257" t="s">
        <v>164</v>
      </c>
      <c r="B5928" s="257">
        <v>0</v>
      </c>
      <c r="C5928" s="254"/>
      <c r="D5928" s="255" t="s">
        <v>928</v>
      </c>
      <c r="E5928" s="255" t="s">
        <v>929</v>
      </c>
    </row>
    <row r="5929" spans="1:5" x14ac:dyDescent="0.25">
      <c r="A5929" s="257" t="s">
        <v>165</v>
      </c>
      <c r="B5929" s="257">
        <v>0</v>
      </c>
      <c r="C5929" s="254"/>
      <c r="D5929" s="255" t="s">
        <v>930</v>
      </c>
      <c r="E5929" s="255" t="s">
        <v>931</v>
      </c>
    </row>
    <row r="5930" spans="1:5" x14ac:dyDescent="0.25">
      <c r="A5930" s="257" t="s">
        <v>147</v>
      </c>
      <c r="B5930" s="257">
        <v>0</v>
      </c>
      <c r="C5930" s="254"/>
      <c r="D5930" s="255" t="s">
        <v>1106</v>
      </c>
      <c r="E5930" s="255">
        <v>0</v>
      </c>
    </row>
    <row r="5931" spans="1:5" x14ac:dyDescent="0.25">
      <c r="A5931" s="257" t="s">
        <v>166</v>
      </c>
      <c r="B5931" s="257">
        <v>0</v>
      </c>
      <c r="C5931" s="254"/>
      <c r="D5931" s="255" t="s">
        <v>200</v>
      </c>
      <c r="E5931" s="255">
        <v>0</v>
      </c>
    </row>
    <row r="5932" spans="1:5" x14ac:dyDescent="0.25">
      <c r="A5932" s="257" t="s">
        <v>167</v>
      </c>
      <c r="B5932" s="257">
        <v>0</v>
      </c>
      <c r="C5932" s="254"/>
      <c r="D5932" s="255" t="s">
        <v>609</v>
      </c>
      <c r="E5932" s="255">
        <v>0</v>
      </c>
    </row>
    <row r="5933" spans="1:5" x14ac:dyDescent="0.25">
      <c r="A5933" s="257" t="s">
        <v>168</v>
      </c>
      <c r="B5933" s="257">
        <v>0</v>
      </c>
      <c r="C5933" s="254"/>
      <c r="D5933" s="255" t="s">
        <v>1108</v>
      </c>
      <c r="E5933" s="255">
        <v>-2.4506031400000001</v>
      </c>
    </row>
    <row r="5934" spans="1:5" x14ac:dyDescent="0.25">
      <c r="A5934" s="257" t="s">
        <v>148</v>
      </c>
      <c r="B5934" s="257">
        <v>0</v>
      </c>
      <c r="C5934" s="254"/>
      <c r="D5934" s="255" t="s">
        <v>201</v>
      </c>
      <c r="E5934" s="255">
        <v>-0.26024104199999998</v>
      </c>
    </row>
    <row r="5935" spans="1:5" x14ac:dyDescent="0.25">
      <c r="A5935" s="257" t="s">
        <v>169</v>
      </c>
      <c r="B5935" s="257">
        <v>0</v>
      </c>
      <c r="C5935" s="254"/>
      <c r="D5935" s="255" t="s">
        <v>610</v>
      </c>
      <c r="E5935" s="255">
        <v>-0.47045999999999999</v>
      </c>
    </row>
    <row r="5936" spans="1:5" x14ac:dyDescent="0.25">
      <c r="A5936" s="257" t="s">
        <v>170</v>
      </c>
      <c r="B5936" s="257">
        <v>0</v>
      </c>
      <c r="C5936" s="254"/>
      <c r="D5936" s="255" t="s">
        <v>214</v>
      </c>
      <c r="E5936" s="255">
        <v>0</v>
      </c>
    </row>
    <row r="5937" spans="1:5" x14ac:dyDescent="0.25">
      <c r="A5937" s="257" t="s">
        <v>171</v>
      </c>
      <c r="B5937" s="257">
        <v>0</v>
      </c>
      <c r="C5937" s="254"/>
      <c r="D5937" s="255" t="s">
        <v>215</v>
      </c>
      <c r="E5937" s="255">
        <v>0</v>
      </c>
    </row>
    <row r="5938" spans="1:5" x14ac:dyDescent="0.25">
      <c r="A5938" s="257" t="s">
        <v>149</v>
      </c>
      <c r="B5938" s="257">
        <v>0</v>
      </c>
      <c r="C5938" s="254"/>
      <c r="D5938" s="255" t="s">
        <v>216</v>
      </c>
      <c r="E5938" s="255">
        <v>0</v>
      </c>
    </row>
    <row r="5939" spans="1:5" x14ac:dyDescent="0.25">
      <c r="A5939" s="257" t="s">
        <v>172</v>
      </c>
      <c r="B5939" s="257">
        <v>0</v>
      </c>
      <c r="C5939" s="254"/>
      <c r="D5939" s="255" t="s">
        <v>1169</v>
      </c>
      <c r="E5939" s="255">
        <v>0</v>
      </c>
    </row>
    <row r="5940" spans="1:5" x14ac:dyDescent="0.25">
      <c r="A5940" s="257" t="s">
        <v>173</v>
      </c>
      <c r="B5940" s="257">
        <v>0</v>
      </c>
      <c r="C5940" s="254"/>
      <c r="D5940" s="255" t="s">
        <v>1109</v>
      </c>
      <c r="E5940" s="255">
        <v>-0.181965349</v>
      </c>
    </row>
    <row r="5941" spans="1:5" x14ac:dyDescent="0.25">
      <c r="A5941" s="257" t="s">
        <v>1164</v>
      </c>
      <c r="B5941" s="257">
        <v>0</v>
      </c>
      <c r="C5941" s="254"/>
      <c r="D5941" s="255" t="s">
        <v>1170</v>
      </c>
      <c r="E5941" s="255">
        <v>0</v>
      </c>
    </row>
    <row r="5942" spans="1:5" x14ac:dyDescent="0.25">
      <c r="A5942" s="257" t="s">
        <v>1165</v>
      </c>
      <c r="B5942" s="257">
        <v>0</v>
      </c>
      <c r="C5942" s="254"/>
      <c r="D5942" s="255" t="s">
        <v>1171</v>
      </c>
      <c r="E5942" s="255">
        <v>0</v>
      </c>
    </row>
    <row r="5943" spans="1:5" x14ac:dyDescent="0.25">
      <c r="A5943" s="257" t="s">
        <v>939</v>
      </c>
      <c r="B5943" s="257">
        <v>0</v>
      </c>
      <c r="C5943" s="254"/>
      <c r="D5943" s="255" t="s">
        <v>1172</v>
      </c>
      <c r="E5943" s="255">
        <v>0</v>
      </c>
    </row>
    <row r="5944" spans="1:5" x14ac:dyDescent="0.25">
      <c r="A5944" s="257" t="s">
        <v>1239</v>
      </c>
      <c r="B5944" s="257">
        <v>0</v>
      </c>
      <c r="C5944" s="254"/>
      <c r="D5944" s="255" t="s">
        <v>1110</v>
      </c>
      <c r="E5944" s="255">
        <v>-0.220622284</v>
      </c>
    </row>
    <row r="5945" spans="1:5" x14ac:dyDescent="0.25">
      <c r="A5945" s="257" t="s">
        <v>1240</v>
      </c>
      <c r="B5945" s="257">
        <v>-0.43442758100000001</v>
      </c>
      <c r="C5945" s="254"/>
      <c r="D5945" s="255" t="s">
        <v>1173</v>
      </c>
      <c r="E5945" s="255">
        <v>0</v>
      </c>
    </row>
    <row r="5946" spans="1:5" x14ac:dyDescent="0.25">
      <c r="A5946" s="257" t="s">
        <v>1241</v>
      </c>
      <c r="B5946" s="257">
        <v>0</v>
      </c>
      <c r="C5946" s="254"/>
      <c r="D5946" s="255" t="s">
        <v>1174</v>
      </c>
      <c r="E5946" s="255">
        <v>0</v>
      </c>
    </row>
    <row r="5947" spans="1:5" x14ac:dyDescent="0.25">
      <c r="A5947" s="257" t="s">
        <v>1242</v>
      </c>
      <c r="B5947" s="257">
        <v>-2.0687027699999998</v>
      </c>
      <c r="C5947" s="254"/>
      <c r="D5947" s="255" t="s">
        <v>1182</v>
      </c>
      <c r="E5947" s="255">
        <v>0</v>
      </c>
    </row>
    <row r="5948" spans="1:5" x14ac:dyDescent="0.25">
      <c r="A5948" s="257" t="s">
        <v>1243</v>
      </c>
      <c r="B5948" s="257">
        <v>-8.7917370199999997E-2</v>
      </c>
      <c r="C5948" s="254"/>
      <c r="D5948" s="255" t="s">
        <v>1183</v>
      </c>
      <c r="E5948" s="255">
        <v>0</v>
      </c>
    </row>
    <row r="5949" spans="1:5" x14ac:dyDescent="0.25">
      <c r="A5949" s="257" t="s">
        <v>1244</v>
      </c>
      <c r="B5949" s="257">
        <v>-4.0424702600000001E-2</v>
      </c>
      <c r="C5949" s="254"/>
      <c r="D5949" s="255" t="s">
        <v>2310</v>
      </c>
      <c r="E5949" s="255"/>
    </row>
    <row r="5950" spans="1:5" x14ac:dyDescent="0.25">
      <c r="A5950" s="257" t="s">
        <v>1245</v>
      </c>
      <c r="B5950" s="257">
        <v>0</v>
      </c>
      <c r="C5950" s="254"/>
      <c r="D5950" s="255" t="s">
        <v>928</v>
      </c>
      <c r="E5950" s="255" t="s">
        <v>929</v>
      </c>
    </row>
    <row r="5951" spans="1:5" x14ac:dyDescent="0.25">
      <c r="A5951" s="257" t="s">
        <v>1246</v>
      </c>
      <c r="B5951" s="257">
        <v>0</v>
      </c>
      <c r="C5951" s="254"/>
      <c r="D5951" s="255" t="s">
        <v>930</v>
      </c>
      <c r="E5951" s="255" t="s">
        <v>931</v>
      </c>
    </row>
    <row r="5952" spans="1:5" x14ac:dyDescent="0.25">
      <c r="A5952" s="257" t="s">
        <v>1247</v>
      </c>
      <c r="B5952" s="257">
        <v>0</v>
      </c>
      <c r="C5952" s="254"/>
      <c r="D5952" s="255" t="s">
        <v>600</v>
      </c>
      <c r="E5952" s="255">
        <v>0</v>
      </c>
    </row>
    <row r="5953" spans="1:5" x14ac:dyDescent="0.25">
      <c r="A5953" s="257" t="s">
        <v>44</v>
      </c>
      <c r="B5953" s="257">
        <v>0</v>
      </c>
      <c r="C5953" s="254"/>
      <c r="D5953" s="255" t="s">
        <v>601</v>
      </c>
      <c r="E5953" s="255">
        <v>-0.72785051700000003</v>
      </c>
    </row>
    <row r="5954" spans="1:5" x14ac:dyDescent="0.25">
      <c r="A5954" s="257" t="s">
        <v>45</v>
      </c>
      <c r="B5954" s="257">
        <v>2.81230102E-2</v>
      </c>
      <c r="C5954" s="254"/>
      <c r="D5954" s="255" t="s">
        <v>192</v>
      </c>
      <c r="E5954" s="255">
        <v>0</v>
      </c>
    </row>
    <row r="5955" spans="1:5" x14ac:dyDescent="0.25">
      <c r="A5955" s="257" t="s">
        <v>46</v>
      </c>
      <c r="B5955" s="257">
        <v>0</v>
      </c>
      <c r="C5955" s="254"/>
      <c r="D5955" s="255" t="s">
        <v>193</v>
      </c>
      <c r="E5955" s="255">
        <v>0</v>
      </c>
    </row>
    <row r="5956" spans="1:5" x14ac:dyDescent="0.25">
      <c r="A5956" s="257" t="s">
        <v>47</v>
      </c>
      <c r="B5956" s="257">
        <v>6.0509691000000003E-3</v>
      </c>
      <c r="C5956" s="254"/>
      <c r="D5956" s="255" t="s">
        <v>602</v>
      </c>
      <c r="E5956" s="255">
        <v>0</v>
      </c>
    </row>
    <row r="5957" spans="1:5" x14ac:dyDescent="0.25">
      <c r="A5957" s="257" t="s">
        <v>48</v>
      </c>
      <c r="B5957" s="257">
        <v>0</v>
      </c>
      <c r="C5957" s="254"/>
      <c r="D5957" s="255" t="s">
        <v>603</v>
      </c>
      <c r="E5957" s="255">
        <v>-2.7917895399999999</v>
      </c>
    </row>
    <row r="5958" spans="1:5" x14ac:dyDescent="0.25">
      <c r="A5958" s="257" t="s">
        <v>49</v>
      </c>
      <c r="B5958" s="257">
        <v>0</v>
      </c>
      <c r="C5958" s="254"/>
      <c r="D5958" s="255" t="s">
        <v>604</v>
      </c>
      <c r="E5958" s="255">
        <v>0</v>
      </c>
    </row>
    <row r="5959" spans="1:5" x14ac:dyDescent="0.25">
      <c r="A5959" s="257" t="s">
        <v>516</v>
      </c>
      <c r="B5959" s="257">
        <v>0</v>
      </c>
      <c r="C5959" s="254"/>
      <c r="D5959" s="255" t="s">
        <v>605</v>
      </c>
      <c r="E5959" s="255">
        <v>0</v>
      </c>
    </row>
    <row r="5960" spans="1:5" x14ac:dyDescent="0.25">
      <c r="A5960" s="257" t="s">
        <v>517</v>
      </c>
      <c r="B5960" s="257">
        <v>0.72785051700000003</v>
      </c>
      <c r="C5960" s="254"/>
      <c r="D5960" s="255" t="s">
        <v>194</v>
      </c>
      <c r="E5960" s="255">
        <v>-1.1579675</v>
      </c>
    </row>
    <row r="5961" spans="1:5" x14ac:dyDescent="0.25">
      <c r="A5961" s="257" t="s">
        <v>518</v>
      </c>
      <c r="B5961" s="257">
        <v>0</v>
      </c>
      <c r="C5961" s="254"/>
      <c r="D5961" s="255" t="s">
        <v>217</v>
      </c>
      <c r="E5961" s="255">
        <v>-0.24317317499999999</v>
      </c>
    </row>
    <row r="5962" spans="1:5" x14ac:dyDescent="0.25">
      <c r="A5962" s="257" t="s">
        <v>519</v>
      </c>
      <c r="B5962" s="257">
        <v>9.5540976E-2</v>
      </c>
      <c r="C5962" s="254"/>
      <c r="D5962" s="255" t="s">
        <v>606</v>
      </c>
      <c r="E5962" s="255">
        <v>0</v>
      </c>
    </row>
    <row r="5963" spans="1:5" x14ac:dyDescent="0.25">
      <c r="A5963" s="257" t="s">
        <v>520</v>
      </c>
      <c r="B5963" s="257">
        <v>0</v>
      </c>
      <c r="C5963" s="254"/>
      <c r="D5963" s="255" t="s">
        <v>1166</v>
      </c>
      <c r="E5963" s="255">
        <v>0</v>
      </c>
    </row>
    <row r="5964" spans="1:5" x14ac:dyDescent="0.25">
      <c r="A5964" s="257" t="s">
        <v>521</v>
      </c>
      <c r="B5964" s="257">
        <v>0</v>
      </c>
      <c r="C5964" s="254"/>
      <c r="D5964" s="255" t="s">
        <v>1098</v>
      </c>
      <c r="E5964" s="255">
        <v>0</v>
      </c>
    </row>
    <row r="5965" spans="1:5" x14ac:dyDescent="0.25">
      <c r="A5965" s="257" t="s">
        <v>50</v>
      </c>
      <c r="B5965" s="257">
        <v>0</v>
      </c>
      <c r="C5965" s="254"/>
      <c r="D5965" s="255" t="s">
        <v>1167</v>
      </c>
      <c r="E5965" s="255">
        <v>0</v>
      </c>
    </row>
    <row r="5966" spans="1:5" x14ac:dyDescent="0.25">
      <c r="A5966" s="257" t="s">
        <v>51</v>
      </c>
      <c r="B5966" s="257">
        <v>0</v>
      </c>
      <c r="C5966" s="254"/>
      <c r="D5966" s="255" t="s">
        <v>1168</v>
      </c>
      <c r="E5966" s="255">
        <v>0</v>
      </c>
    </row>
    <row r="5967" spans="1:5" x14ac:dyDescent="0.25">
      <c r="A5967" s="257" t="s">
        <v>52</v>
      </c>
      <c r="B5967" s="257">
        <v>0</v>
      </c>
      <c r="C5967" s="254"/>
      <c r="D5967" s="255" t="s">
        <v>1181</v>
      </c>
      <c r="E5967" s="255">
        <v>0</v>
      </c>
    </row>
    <row r="5968" spans="1:5" x14ac:dyDescent="0.25">
      <c r="A5968" s="257" t="s">
        <v>53</v>
      </c>
      <c r="B5968" s="257">
        <v>0</v>
      </c>
      <c r="C5968" s="254"/>
      <c r="D5968" s="255" t="s">
        <v>218</v>
      </c>
      <c r="E5968" s="255">
        <v>0</v>
      </c>
    </row>
    <row r="5969" spans="1:5" x14ac:dyDescent="0.25">
      <c r="A5969" s="257" t="s">
        <v>54</v>
      </c>
      <c r="B5969" s="257">
        <v>0</v>
      </c>
      <c r="C5969" s="254"/>
      <c r="D5969" s="255" t="s">
        <v>219</v>
      </c>
      <c r="E5969" s="255">
        <v>0</v>
      </c>
    </row>
    <row r="5970" spans="1:5" x14ac:dyDescent="0.25">
      <c r="A5970" s="257" t="s">
        <v>55</v>
      </c>
      <c r="B5970" s="257">
        <v>0</v>
      </c>
      <c r="C5970" s="254"/>
      <c r="D5970" s="255" t="s">
        <v>220</v>
      </c>
      <c r="E5970" s="255">
        <v>0</v>
      </c>
    </row>
    <row r="5971" spans="1:5" x14ac:dyDescent="0.25">
      <c r="A5971" s="257" t="s">
        <v>56</v>
      </c>
      <c r="B5971" s="257">
        <v>0</v>
      </c>
      <c r="C5971" s="254"/>
      <c r="D5971" s="255" t="s">
        <v>198</v>
      </c>
      <c r="E5971" s="255">
        <v>0</v>
      </c>
    </row>
    <row r="5972" spans="1:5" x14ac:dyDescent="0.25">
      <c r="A5972" s="257" t="s">
        <v>57</v>
      </c>
      <c r="B5972" s="257">
        <v>0</v>
      </c>
      <c r="C5972" s="254"/>
      <c r="D5972" s="255" t="s">
        <v>607</v>
      </c>
      <c r="E5972" s="255">
        <v>0</v>
      </c>
    </row>
    <row r="5973" spans="1:5" x14ac:dyDescent="0.25">
      <c r="A5973" s="257" t="s">
        <v>58</v>
      </c>
      <c r="B5973" s="257">
        <v>0</v>
      </c>
      <c r="C5973" s="254"/>
      <c r="D5973" s="255" t="s">
        <v>608</v>
      </c>
      <c r="E5973" s="255">
        <v>0</v>
      </c>
    </row>
    <row r="5974" spans="1:5" x14ac:dyDescent="0.25">
      <c r="A5974" s="257" t="s">
        <v>59</v>
      </c>
      <c r="B5974" s="257">
        <v>0</v>
      </c>
      <c r="C5974" s="254"/>
      <c r="D5974" s="255"/>
      <c r="E5974" s="255"/>
    </row>
    <row r="5975" spans="1:5" x14ac:dyDescent="0.25">
      <c r="A5975" s="257" t="s">
        <v>60</v>
      </c>
      <c r="B5975" s="257">
        <v>0</v>
      </c>
      <c r="C5975" s="254"/>
      <c r="D5975" s="255"/>
      <c r="E5975" s="255"/>
    </row>
    <row r="5976" spans="1:5" x14ac:dyDescent="0.25">
      <c r="A5976" s="257" t="s">
        <v>61</v>
      </c>
      <c r="B5976" s="257">
        <v>0</v>
      </c>
      <c r="C5976" s="254"/>
      <c r="D5976" s="255"/>
      <c r="E5976" s="255"/>
    </row>
    <row r="5977" spans="1:5" x14ac:dyDescent="0.25">
      <c r="A5977" s="257" t="s">
        <v>522</v>
      </c>
      <c r="B5977" s="257">
        <v>0</v>
      </c>
      <c r="C5977" s="254"/>
      <c r="D5977" s="255"/>
      <c r="E5977" s="255"/>
    </row>
    <row r="5978" spans="1:5" x14ac:dyDescent="0.25">
      <c r="A5978" s="257" t="s">
        <v>523</v>
      </c>
      <c r="B5978" s="257">
        <v>0</v>
      </c>
      <c r="C5978" s="254"/>
      <c r="D5978" s="255"/>
      <c r="E5978" s="255"/>
    </row>
    <row r="5979" spans="1:5" x14ac:dyDescent="0.25">
      <c r="A5979" s="257" t="s">
        <v>524</v>
      </c>
      <c r="B5979" s="257">
        <v>0</v>
      </c>
      <c r="C5979" s="254"/>
      <c r="D5979" s="255"/>
      <c r="E5979" s="255"/>
    </row>
    <row r="5980" spans="1:5" x14ac:dyDescent="0.25">
      <c r="A5980" s="257" t="s">
        <v>525</v>
      </c>
      <c r="B5980" s="257">
        <v>0</v>
      </c>
      <c r="C5980" s="254"/>
      <c r="D5980" s="255"/>
      <c r="E5980" s="255"/>
    </row>
    <row r="5981" spans="1:5" x14ac:dyDescent="0.25">
      <c r="A5981" s="257" t="s">
        <v>526</v>
      </c>
      <c r="B5981" s="257">
        <v>0</v>
      </c>
      <c r="C5981" s="254"/>
      <c r="D5981" s="255"/>
      <c r="E5981" s="255"/>
    </row>
    <row r="5982" spans="1:5" x14ac:dyDescent="0.25">
      <c r="A5982" s="257" t="s">
        <v>527</v>
      </c>
      <c r="B5982" s="257">
        <v>0</v>
      </c>
      <c r="C5982" s="254"/>
      <c r="D5982" s="255"/>
      <c r="E5982" s="255"/>
    </row>
    <row r="5983" spans="1:5" x14ac:dyDescent="0.25">
      <c r="A5983" s="257" t="s">
        <v>98</v>
      </c>
      <c r="B5983" s="257">
        <v>0</v>
      </c>
      <c r="C5983" s="254"/>
      <c r="D5983" s="255" t="s">
        <v>2311</v>
      </c>
      <c r="E5983" s="255"/>
    </row>
    <row r="5984" spans="1:5" x14ac:dyDescent="0.25">
      <c r="A5984" s="257" t="s">
        <v>99</v>
      </c>
      <c r="B5984" s="257">
        <v>0</v>
      </c>
      <c r="C5984" s="254"/>
      <c r="D5984" s="255" t="s">
        <v>928</v>
      </c>
      <c r="E5984" s="255" t="s">
        <v>929</v>
      </c>
    </row>
    <row r="5985" spans="1:5" x14ac:dyDescent="0.25">
      <c r="A5985" s="257" t="s">
        <v>100</v>
      </c>
      <c r="B5985" s="257">
        <v>0</v>
      </c>
      <c r="C5985" s="254"/>
      <c r="D5985" s="255" t="s">
        <v>930</v>
      </c>
      <c r="E5985" s="255" t="s">
        <v>931</v>
      </c>
    </row>
    <row r="5986" spans="1:5" x14ac:dyDescent="0.25">
      <c r="A5986" s="257" t="s">
        <v>101</v>
      </c>
      <c r="B5986" s="257">
        <v>0</v>
      </c>
      <c r="C5986" s="254"/>
      <c r="D5986" s="255" t="s">
        <v>1106</v>
      </c>
      <c r="E5986" s="255">
        <v>0</v>
      </c>
    </row>
    <row r="5987" spans="1:5" x14ac:dyDescent="0.25">
      <c r="A5987" s="257" t="s">
        <v>102</v>
      </c>
      <c r="B5987" s="257">
        <v>0</v>
      </c>
      <c r="C5987" s="254"/>
      <c r="D5987" s="255" t="s">
        <v>200</v>
      </c>
      <c r="E5987" s="255">
        <v>0</v>
      </c>
    </row>
    <row r="5988" spans="1:5" x14ac:dyDescent="0.25">
      <c r="A5988" s="257" t="s">
        <v>103</v>
      </c>
      <c r="B5988" s="257">
        <v>0</v>
      </c>
      <c r="C5988" s="254"/>
      <c r="D5988" s="255" t="s">
        <v>1137</v>
      </c>
      <c r="E5988" s="255">
        <v>0</v>
      </c>
    </row>
    <row r="5989" spans="1:5" x14ac:dyDescent="0.25">
      <c r="A5989" s="257" t="s">
        <v>104</v>
      </c>
      <c r="B5989" s="257">
        <v>0</v>
      </c>
      <c r="C5989" s="254"/>
      <c r="D5989" s="255" t="s">
        <v>609</v>
      </c>
      <c r="E5989" s="255">
        <v>0</v>
      </c>
    </row>
    <row r="5990" spans="1:5" x14ac:dyDescent="0.25">
      <c r="A5990" s="257" t="s">
        <v>105</v>
      </c>
      <c r="B5990" s="257">
        <v>0</v>
      </c>
      <c r="C5990" s="254"/>
      <c r="D5990" s="255" t="s">
        <v>1138</v>
      </c>
      <c r="E5990" s="255">
        <v>0</v>
      </c>
    </row>
    <row r="5991" spans="1:5" x14ac:dyDescent="0.25">
      <c r="A5991" s="257" t="s">
        <v>106</v>
      </c>
      <c r="B5991" s="257">
        <v>0</v>
      </c>
      <c r="C5991" s="254"/>
      <c r="D5991" s="255" t="s">
        <v>1108</v>
      </c>
      <c r="E5991" s="255">
        <v>-7.7780743399999999</v>
      </c>
    </row>
    <row r="5992" spans="1:5" x14ac:dyDescent="0.25">
      <c r="A5992" s="257" t="s">
        <v>107</v>
      </c>
      <c r="B5992" s="257">
        <v>0</v>
      </c>
      <c r="C5992" s="254"/>
      <c r="D5992" s="255" t="s">
        <v>201</v>
      </c>
      <c r="E5992" s="255">
        <v>-0.84434452900000001</v>
      </c>
    </row>
    <row r="5993" spans="1:5" x14ac:dyDescent="0.25">
      <c r="A5993" s="257" t="s">
        <v>108</v>
      </c>
      <c r="B5993" s="257">
        <v>0</v>
      </c>
      <c r="C5993" s="254"/>
      <c r="D5993" s="255" t="s">
        <v>221</v>
      </c>
      <c r="E5993" s="255">
        <v>-1.81070796</v>
      </c>
    </row>
    <row r="5994" spans="1:5" x14ac:dyDescent="0.25">
      <c r="A5994" s="257" t="s">
        <v>109</v>
      </c>
      <c r="B5994" s="257">
        <v>0</v>
      </c>
      <c r="C5994" s="254"/>
      <c r="D5994" s="255" t="s">
        <v>610</v>
      </c>
      <c r="E5994" s="255">
        <v>-4.4042399999999997</v>
      </c>
    </row>
    <row r="5995" spans="1:5" x14ac:dyDescent="0.25">
      <c r="A5995" s="257" t="s">
        <v>528</v>
      </c>
      <c r="B5995" s="257">
        <v>0</v>
      </c>
      <c r="C5995" s="254"/>
      <c r="D5995" s="255" t="s">
        <v>1139</v>
      </c>
      <c r="E5995" s="255">
        <v>-0.9248904</v>
      </c>
    </row>
    <row r="5996" spans="1:5" x14ac:dyDescent="0.25">
      <c r="A5996" s="257" t="s">
        <v>529</v>
      </c>
      <c r="B5996" s="257">
        <v>0</v>
      </c>
      <c r="C5996" s="254"/>
      <c r="D5996" s="255" t="s">
        <v>222</v>
      </c>
      <c r="E5996" s="255">
        <v>0</v>
      </c>
    </row>
    <row r="5997" spans="1:5" x14ac:dyDescent="0.25">
      <c r="A5997" s="257" t="s">
        <v>530</v>
      </c>
      <c r="B5997" s="257">
        <v>0</v>
      </c>
      <c r="C5997" s="254"/>
      <c r="D5997" s="255" t="s">
        <v>223</v>
      </c>
      <c r="E5997" s="255">
        <v>0</v>
      </c>
    </row>
    <row r="5998" spans="1:5" x14ac:dyDescent="0.25">
      <c r="A5998" s="257" t="s">
        <v>531</v>
      </c>
      <c r="B5998" s="257">
        <v>0</v>
      </c>
      <c r="C5998" s="254"/>
      <c r="D5998" s="255" t="s">
        <v>224</v>
      </c>
      <c r="E5998" s="255">
        <v>0</v>
      </c>
    </row>
    <row r="5999" spans="1:5" x14ac:dyDescent="0.25">
      <c r="A5999" s="257" t="s">
        <v>532</v>
      </c>
      <c r="B5999" s="257">
        <v>0</v>
      </c>
      <c r="C5999" s="254"/>
      <c r="D5999" s="255" t="s">
        <v>1169</v>
      </c>
      <c r="E5999" s="255">
        <v>0</v>
      </c>
    </row>
    <row r="6000" spans="1:5" x14ac:dyDescent="0.25">
      <c r="A6000" s="257" t="s">
        <v>533</v>
      </c>
      <c r="B6000" s="257">
        <v>0</v>
      </c>
      <c r="C6000" s="254"/>
      <c r="D6000" s="255" t="s">
        <v>1109</v>
      </c>
      <c r="E6000" s="255">
        <v>-1.5079511800000001</v>
      </c>
    </row>
    <row r="6001" spans="1:5" x14ac:dyDescent="0.25">
      <c r="A6001" s="257" t="s">
        <v>76</v>
      </c>
      <c r="B6001" s="257">
        <v>48.209353800000002</v>
      </c>
      <c r="C6001" s="254"/>
      <c r="D6001" s="255" t="s">
        <v>1170</v>
      </c>
      <c r="E6001" s="255">
        <v>0</v>
      </c>
    </row>
    <row r="6002" spans="1:5" x14ac:dyDescent="0.25">
      <c r="A6002" s="257" t="s">
        <v>77</v>
      </c>
      <c r="B6002" s="257">
        <v>0</v>
      </c>
      <c r="C6002" s="254"/>
      <c r="D6002" s="255" t="s">
        <v>1171</v>
      </c>
      <c r="E6002" s="255">
        <v>0</v>
      </c>
    </row>
    <row r="6003" spans="1:5" x14ac:dyDescent="0.25">
      <c r="A6003" s="257" t="s">
        <v>78</v>
      </c>
      <c r="B6003" s="257">
        <v>37.917579099999998</v>
      </c>
      <c r="C6003" s="254"/>
      <c r="D6003" s="255" t="s">
        <v>1188</v>
      </c>
      <c r="E6003" s="255">
        <v>0</v>
      </c>
    </row>
    <row r="6004" spans="1:5" x14ac:dyDescent="0.25">
      <c r="A6004" s="257" t="s">
        <v>79</v>
      </c>
      <c r="B6004" s="257">
        <v>0</v>
      </c>
      <c r="C6004" s="254"/>
      <c r="D6004" s="255" t="s">
        <v>1140</v>
      </c>
      <c r="E6004" s="255">
        <v>-0.31666974799999997</v>
      </c>
    </row>
    <row r="6005" spans="1:5" x14ac:dyDescent="0.25">
      <c r="A6005" s="257" t="s">
        <v>80</v>
      </c>
      <c r="B6005" s="257">
        <v>0</v>
      </c>
      <c r="C6005" s="254"/>
      <c r="D6005" s="255" t="s">
        <v>1189</v>
      </c>
      <c r="E6005" s="255">
        <v>0</v>
      </c>
    </row>
    <row r="6006" spans="1:5" x14ac:dyDescent="0.25">
      <c r="A6006" s="257" t="s">
        <v>81</v>
      </c>
      <c r="B6006" s="257">
        <v>0</v>
      </c>
      <c r="C6006" s="254"/>
      <c r="D6006" s="255" t="s">
        <v>1190</v>
      </c>
      <c r="E6006" s="255">
        <v>0</v>
      </c>
    </row>
    <row r="6007" spans="1:5" x14ac:dyDescent="0.25">
      <c r="A6007" s="257" t="s">
        <v>82</v>
      </c>
      <c r="B6007" s="257">
        <v>0</v>
      </c>
      <c r="C6007" s="254"/>
      <c r="D6007" s="255" t="s">
        <v>1172</v>
      </c>
      <c r="E6007" s="255">
        <v>0</v>
      </c>
    </row>
    <row r="6008" spans="1:5" x14ac:dyDescent="0.25">
      <c r="A6008" s="257" t="s">
        <v>83</v>
      </c>
      <c r="B6008" s="257">
        <v>0</v>
      </c>
      <c r="C6008" s="254"/>
      <c r="D6008" s="255" t="s">
        <v>1110</v>
      </c>
      <c r="E6008" s="255">
        <v>-3.41848822</v>
      </c>
    </row>
    <row r="6009" spans="1:5" x14ac:dyDescent="0.25">
      <c r="A6009" s="257" t="s">
        <v>84</v>
      </c>
      <c r="B6009" s="257">
        <v>0</v>
      </c>
      <c r="C6009" s="254"/>
      <c r="D6009" s="255" t="s">
        <v>1173</v>
      </c>
      <c r="E6009" s="255">
        <v>0</v>
      </c>
    </row>
    <row r="6010" spans="1:5" x14ac:dyDescent="0.25">
      <c r="A6010" s="257" t="s">
        <v>85</v>
      </c>
      <c r="B6010" s="257">
        <v>0</v>
      </c>
      <c r="C6010" s="254"/>
      <c r="D6010" s="255" t="s">
        <v>1174</v>
      </c>
      <c r="E6010" s="255">
        <v>0</v>
      </c>
    </row>
    <row r="6011" spans="1:5" x14ac:dyDescent="0.25">
      <c r="A6011" s="257" t="s">
        <v>86</v>
      </c>
      <c r="B6011" s="257">
        <v>0</v>
      </c>
      <c r="C6011" s="254"/>
      <c r="D6011" s="255" t="s">
        <v>1191</v>
      </c>
      <c r="E6011" s="255">
        <v>0</v>
      </c>
    </row>
    <row r="6012" spans="1:5" x14ac:dyDescent="0.25">
      <c r="A6012" s="257" t="s">
        <v>87</v>
      </c>
      <c r="B6012" s="257">
        <v>0</v>
      </c>
      <c r="C6012" s="254"/>
      <c r="D6012" s="255" t="s">
        <v>1141</v>
      </c>
      <c r="E6012" s="255">
        <v>-0.71788252500000005</v>
      </c>
    </row>
    <row r="6013" spans="1:5" x14ac:dyDescent="0.25">
      <c r="A6013" s="257" t="s">
        <v>88</v>
      </c>
      <c r="B6013" s="257">
        <v>0</v>
      </c>
      <c r="C6013" s="254"/>
      <c r="D6013" s="255" t="s">
        <v>1192</v>
      </c>
      <c r="E6013" s="255">
        <v>0</v>
      </c>
    </row>
    <row r="6014" spans="1:5" x14ac:dyDescent="0.25">
      <c r="A6014" s="257" t="s">
        <v>89</v>
      </c>
      <c r="B6014" s="257">
        <v>0</v>
      </c>
      <c r="C6014" s="254"/>
      <c r="D6014" s="255" t="s">
        <v>1193</v>
      </c>
      <c r="E6014" s="255">
        <v>0</v>
      </c>
    </row>
    <row r="6015" spans="1:5" x14ac:dyDescent="0.25">
      <c r="A6015" s="257" t="s">
        <v>90</v>
      </c>
      <c r="B6015" s="257">
        <v>0</v>
      </c>
      <c r="C6015" s="254"/>
      <c r="D6015" s="255" t="s">
        <v>1182</v>
      </c>
      <c r="E6015" s="255">
        <v>0</v>
      </c>
    </row>
    <row r="6016" spans="1:5" x14ac:dyDescent="0.25">
      <c r="A6016" s="257" t="s">
        <v>91</v>
      </c>
      <c r="B6016" s="257">
        <v>0</v>
      </c>
      <c r="C6016" s="254"/>
      <c r="D6016" s="255" t="s">
        <v>1194</v>
      </c>
      <c r="E6016" s="255">
        <v>0</v>
      </c>
    </row>
    <row r="6017" spans="1:5" x14ac:dyDescent="0.25">
      <c r="A6017" s="257" t="s">
        <v>92</v>
      </c>
      <c r="B6017" s="257">
        <v>0</v>
      </c>
      <c r="C6017" s="254"/>
      <c r="D6017" s="255" t="s">
        <v>1183</v>
      </c>
      <c r="E6017" s="255">
        <v>0</v>
      </c>
    </row>
    <row r="6018" spans="1:5" x14ac:dyDescent="0.25">
      <c r="A6018" s="257" t="s">
        <v>93</v>
      </c>
      <c r="B6018" s="257">
        <v>0</v>
      </c>
      <c r="C6018" s="254"/>
      <c r="D6018" s="255" t="s">
        <v>2312</v>
      </c>
      <c r="E6018" s="255"/>
    </row>
    <row r="6019" spans="1:5" x14ac:dyDescent="0.25">
      <c r="A6019" s="257" t="s">
        <v>1248</v>
      </c>
      <c r="B6019" s="257">
        <v>0</v>
      </c>
      <c r="C6019" s="254"/>
      <c r="D6019" s="255" t="s">
        <v>928</v>
      </c>
      <c r="E6019" s="255" t="s">
        <v>929</v>
      </c>
    </row>
    <row r="6020" spans="1:5" x14ac:dyDescent="0.25">
      <c r="A6020" s="257" t="s">
        <v>1175</v>
      </c>
      <c r="B6020" s="257">
        <v>0</v>
      </c>
      <c r="C6020" s="254"/>
      <c r="D6020" s="255" t="s">
        <v>930</v>
      </c>
      <c r="E6020" s="255" t="s">
        <v>931</v>
      </c>
    </row>
    <row r="6021" spans="1:5" x14ac:dyDescent="0.25">
      <c r="A6021" s="257" t="s">
        <v>1249</v>
      </c>
      <c r="B6021" s="257">
        <v>0</v>
      </c>
      <c r="C6021" s="254"/>
      <c r="D6021" s="255" t="s">
        <v>600</v>
      </c>
      <c r="E6021" s="255">
        <v>0</v>
      </c>
    </row>
    <row r="6022" spans="1:5" x14ac:dyDescent="0.25">
      <c r="A6022" s="257" t="s">
        <v>1250</v>
      </c>
      <c r="B6022" s="257">
        <v>0</v>
      </c>
      <c r="C6022" s="254"/>
      <c r="D6022" s="255" t="s">
        <v>601</v>
      </c>
      <c r="E6022" s="255">
        <v>0</v>
      </c>
    </row>
    <row r="6023" spans="1:5" x14ac:dyDescent="0.25">
      <c r="A6023" s="257" t="s">
        <v>1251</v>
      </c>
      <c r="B6023" s="257">
        <v>0</v>
      </c>
      <c r="C6023" s="254"/>
      <c r="D6023" s="255" t="s">
        <v>192</v>
      </c>
      <c r="E6023" s="255">
        <v>0</v>
      </c>
    </row>
    <row r="6024" spans="1:5" x14ac:dyDescent="0.25">
      <c r="A6024" s="257" t="s">
        <v>1176</v>
      </c>
      <c r="B6024" s="257">
        <v>0</v>
      </c>
      <c r="C6024" s="254"/>
      <c r="D6024" s="255" t="s">
        <v>193</v>
      </c>
      <c r="E6024" s="255">
        <v>0</v>
      </c>
    </row>
    <row r="6025" spans="1:5" x14ac:dyDescent="0.25">
      <c r="A6025" s="257" t="s">
        <v>1252</v>
      </c>
      <c r="B6025" s="257">
        <v>0</v>
      </c>
      <c r="C6025" s="254"/>
      <c r="D6025" s="255" t="s">
        <v>602</v>
      </c>
      <c r="E6025" s="255">
        <v>0</v>
      </c>
    </row>
    <row r="6026" spans="1:5" x14ac:dyDescent="0.25">
      <c r="A6026" s="257" t="s">
        <v>1253</v>
      </c>
      <c r="B6026" s="257">
        <v>0</v>
      </c>
      <c r="C6026" s="254"/>
      <c r="D6026" s="255" t="s">
        <v>603</v>
      </c>
      <c r="E6026" s="255">
        <v>-12.938324</v>
      </c>
    </row>
    <row r="6027" spans="1:5" x14ac:dyDescent="0.25">
      <c r="A6027" s="257" t="s">
        <v>1254</v>
      </c>
      <c r="B6027" s="257">
        <v>0</v>
      </c>
      <c r="C6027" s="254"/>
      <c r="D6027" s="255" t="s">
        <v>604</v>
      </c>
      <c r="E6027" s="255">
        <v>0</v>
      </c>
    </row>
    <row r="6028" spans="1:5" x14ac:dyDescent="0.25">
      <c r="A6028" s="257" t="s">
        <v>1177</v>
      </c>
      <c r="B6028" s="257">
        <v>0</v>
      </c>
      <c r="C6028" s="254"/>
      <c r="D6028" s="255" t="s">
        <v>605</v>
      </c>
      <c r="E6028" s="255">
        <v>0</v>
      </c>
    </row>
    <row r="6029" spans="1:5" x14ac:dyDescent="0.25">
      <c r="A6029" s="257" t="s">
        <v>1255</v>
      </c>
      <c r="B6029" s="257">
        <v>0</v>
      </c>
      <c r="C6029" s="254"/>
      <c r="D6029" s="255" t="s">
        <v>194</v>
      </c>
      <c r="E6029" s="255">
        <v>-5.5372654399999996</v>
      </c>
    </row>
    <row r="6030" spans="1:5" x14ac:dyDescent="0.25">
      <c r="A6030" s="257" t="s">
        <v>1256</v>
      </c>
      <c r="B6030" s="257">
        <v>0</v>
      </c>
      <c r="C6030" s="254"/>
      <c r="D6030" s="255" t="s">
        <v>606</v>
      </c>
      <c r="E6030" s="255">
        <v>-43.582388700000003</v>
      </c>
    </row>
    <row r="6031" spans="1:5" x14ac:dyDescent="0.25">
      <c r="A6031" s="257" t="s">
        <v>1257</v>
      </c>
      <c r="B6031" s="257">
        <v>0</v>
      </c>
      <c r="C6031" s="254"/>
      <c r="D6031" s="255" t="s">
        <v>1166</v>
      </c>
      <c r="E6031" s="255">
        <v>0</v>
      </c>
    </row>
    <row r="6032" spans="1:5" x14ac:dyDescent="0.25">
      <c r="A6032" s="257" t="s">
        <v>1178</v>
      </c>
      <c r="B6032" s="257">
        <v>0</v>
      </c>
      <c r="C6032" s="254"/>
      <c r="D6032" s="255" t="s">
        <v>1098</v>
      </c>
      <c r="E6032" s="255">
        <v>0</v>
      </c>
    </row>
    <row r="6033" spans="1:5" x14ac:dyDescent="0.25">
      <c r="A6033" s="257" t="s">
        <v>1258</v>
      </c>
      <c r="B6033" s="257">
        <v>0</v>
      </c>
      <c r="C6033" s="254"/>
      <c r="D6033" s="255" t="s">
        <v>1167</v>
      </c>
      <c r="E6033" s="255">
        <v>0</v>
      </c>
    </row>
    <row r="6034" spans="1:5" x14ac:dyDescent="0.25">
      <c r="A6034" s="257" t="s">
        <v>1259</v>
      </c>
      <c r="B6034" s="257">
        <v>0</v>
      </c>
      <c r="C6034" s="254"/>
      <c r="D6034" s="255" t="s">
        <v>1168</v>
      </c>
      <c r="E6034" s="255">
        <v>0</v>
      </c>
    </row>
    <row r="6035" spans="1:5" x14ac:dyDescent="0.25">
      <c r="A6035" s="257" t="s">
        <v>1260</v>
      </c>
      <c r="B6035" s="257">
        <v>0</v>
      </c>
      <c r="C6035" s="254"/>
      <c r="D6035" s="255" t="s">
        <v>1181</v>
      </c>
      <c r="E6035" s="255">
        <v>0</v>
      </c>
    </row>
    <row r="6036" spans="1:5" x14ac:dyDescent="0.25">
      <c r="A6036" s="257" t="s">
        <v>1179</v>
      </c>
      <c r="B6036" s="257">
        <v>0</v>
      </c>
      <c r="C6036" s="254"/>
      <c r="D6036" s="255" t="s">
        <v>225</v>
      </c>
      <c r="E6036" s="255">
        <v>22.1783319</v>
      </c>
    </row>
    <row r="6037" spans="1:5" x14ac:dyDescent="0.25">
      <c r="A6037" s="257" t="s">
        <v>1261</v>
      </c>
      <c r="B6037" s="257">
        <v>0</v>
      </c>
      <c r="C6037" s="254"/>
      <c r="D6037" s="255" t="s">
        <v>226</v>
      </c>
      <c r="E6037" s="255">
        <v>0</v>
      </c>
    </row>
    <row r="6038" spans="1:5" x14ac:dyDescent="0.25">
      <c r="A6038" s="257" t="s">
        <v>1262</v>
      </c>
      <c r="B6038" s="257">
        <v>0</v>
      </c>
      <c r="C6038" s="254"/>
      <c r="D6038" s="255" t="s">
        <v>227</v>
      </c>
      <c r="E6038" s="255">
        <v>0</v>
      </c>
    </row>
    <row r="6039" spans="1:5" x14ac:dyDescent="0.25">
      <c r="A6039" s="257" t="s">
        <v>1263</v>
      </c>
      <c r="B6039" s="257">
        <v>0</v>
      </c>
      <c r="C6039" s="254"/>
      <c r="D6039" s="255" t="s">
        <v>198</v>
      </c>
      <c r="E6039" s="255">
        <v>0</v>
      </c>
    </row>
    <row r="6040" spans="1:5" x14ac:dyDescent="0.25">
      <c r="A6040" s="257" t="s">
        <v>1180</v>
      </c>
      <c r="B6040" s="257">
        <v>0</v>
      </c>
      <c r="C6040" s="254"/>
      <c r="D6040" s="255" t="s">
        <v>607</v>
      </c>
      <c r="E6040" s="255">
        <v>0</v>
      </c>
    </row>
    <row r="6041" spans="1:5" x14ac:dyDescent="0.25">
      <c r="A6041" s="257" t="s">
        <v>1264</v>
      </c>
      <c r="B6041" s="257">
        <v>0</v>
      </c>
      <c r="C6041" s="254"/>
      <c r="D6041" s="255" t="s">
        <v>608</v>
      </c>
      <c r="E6041" s="255">
        <v>0</v>
      </c>
    </row>
    <row r="6042" spans="1:5" x14ac:dyDescent="0.25">
      <c r="A6042" s="257" t="s">
        <v>1265</v>
      </c>
      <c r="B6042" s="257">
        <v>0</v>
      </c>
      <c r="C6042" s="254"/>
      <c r="D6042" s="255" t="s">
        <v>2313</v>
      </c>
      <c r="E6042" s="255"/>
    </row>
    <row r="6043" spans="1:5" x14ac:dyDescent="0.25">
      <c r="A6043" s="257" t="s">
        <v>940</v>
      </c>
      <c r="B6043" s="257">
        <v>0</v>
      </c>
      <c r="C6043" s="254"/>
      <c r="D6043" s="255" t="s">
        <v>928</v>
      </c>
      <c r="E6043" s="255" t="s">
        <v>929</v>
      </c>
    </row>
    <row r="6044" spans="1:5" x14ac:dyDescent="0.25">
      <c r="A6044" s="257" t="s">
        <v>941</v>
      </c>
      <c r="B6044" s="257">
        <v>0</v>
      </c>
      <c r="C6044" s="254"/>
      <c r="D6044" s="255" t="s">
        <v>930</v>
      </c>
      <c r="E6044" s="255" t="s">
        <v>931</v>
      </c>
    </row>
    <row r="6045" spans="1:5" x14ac:dyDescent="0.25">
      <c r="A6045" s="257" t="s">
        <v>942</v>
      </c>
      <c r="B6045" s="257">
        <v>0</v>
      </c>
      <c r="C6045" s="254"/>
      <c r="D6045" s="255" t="s">
        <v>1106</v>
      </c>
      <c r="E6045" s="255">
        <v>0</v>
      </c>
    </row>
    <row r="6046" spans="1:5" x14ac:dyDescent="0.25">
      <c r="A6046" s="257" t="s">
        <v>1266</v>
      </c>
      <c r="B6046" s="257">
        <v>0</v>
      </c>
      <c r="C6046" s="254"/>
      <c r="D6046" s="255" t="s">
        <v>200</v>
      </c>
      <c r="E6046" s="255">
        <v>0</v>
      </c>
    </row>
    <row r="6047" spans="1:5" x14ac:dyDescent="0.25">
      <c r="A6047" s="257" t="s">
        <v>1267</v>
      </c>
      <c r="B6047" s="257">
        <v>2.9536558099999999</v>
      </c>
      <c r="C6047" s="254"/>
      <c r="D6047" s="255" t="s">
        <v>609</v>
      </c>
      <c r="E6047" s="255">
        <v>0</v>
      </c>
    </row>
    <row r="6048" spans="1:5" x14ac:dyDescent="0.25">
      <c r="A6048" s="257" t="s">
        <v>1268</v>
      </c>
      <c r="B6048" s="257">
        <v>0.13256377599999999</v>
      </c>
      <c r="C6048" s="254"/>
      <c r="D6048" s="255" t="s">
        <v>1108</v>
      </c>
      <c r="E6048" s="255">
        <v>-43.420602199999998</v>
      </c>
    </row>
    <row r="6049" spans="1:5" x14ac:dyDescent="0.25">
      <c r="A6049" s="257" t="s">
        <v>1269</v>
      </c>
      <c r="B6049" s="257">
        <v>6.0953270400000002E-2</v>
      </c>
      <c r="C6049" s="254"/>
      <c r="D6049" s="255" t="s">
        <v>201</v>
      </c>
      <c r="E6049" s="255">
        <v>-8.0998179199999996</v>
      </c>
    </row>
    <row r="6050" spans="1:5" x14ac:dyDescent="0.25">
      <c r="A6050" s="257" t="s">
        <v>1270</v>
      </c>
      <c r="B6050" s="257">
        <v>0</v>
      </c>
      <c r="C6050" s="254"/>
      <c r="D6050" s="255" t="s">
        <v>610</v>
      </c>
      <c r="E6050" s="255">
        <v>-15.820632</v>
      </c>
    </row>
    <row r="6051" spans="1:5" x14ac:dyDescent="0.25">
      <c r="A6051" s="257" t="s">
        <v>1271</v>
      </c>
      <c r="B6051" s="257">
        <v>0</v>
      </c>
      <c r="C6051" s="254"/>
      <c r="D6051" s="255" t="s">
        <v>228</v>
      </c>
      <c r="E6051" s="255">
        <v>-22.1783319</v>
      </c>
    </row>
    <row r="6052" spans="1:5" x14ac:dyDescent="0.25">
      <c r="A6052" s="257" t="s">
        <v>1272</v>
      </c>
      <c r="B6052" s="257">
        <v>0</v>
      </c>
      <c r="C6052" s="254"/>
      <c r="D6052" s="255" t="s">
        <v>229</v>
      </c>
      <c r="E6052" s="255">
        <v>0</v>
      </c>
    </row>
    <row r="6053" spans="1:5" x14ac:dyDescent="0.25">
      <c r="A6053" s="257"/>
      <c r="B6053" s="257"/>
      <c r="C6053" s="254"/>
      <c r="D6053" s="255" t="s">
        <v>230</v>
      </c>
      <c r="E6053" s="255">
        <v>0</v>
      </c>
    </row>
    <row r="6054" spans="1:5" x14ac:dyDescent="0.25">
      <c r="A6054" s="257"/>
      <c r="B6054" s="257"/>
      <c r="C6054" s="254"/>
      <c r="D6054" s="255" t="s">
        <v>1169</v>
      </c>
      <c r="E6054" s="255">
        <v>0</v>
      </c>
    </row>
    <row r="6055" spans="1:5" x14ac:dyDescent="0.25">
      <c r="A6055" s="257" t="s">
        <v>1708</v>
      </c>
      <c r="B6055" s="257"/>
      <c r="C6055" s="254"/>
      <c r="D6055" s="255" t="s">
        <v>1109</v>
      </c>
      <c r="E6055" s="255">
        <v>-9.1147382300000004</v>
      </c>
    </row>
    <row r="6056" spans="1:5" x14ac:dyDescent="0.25">
      <c r="A6056" s="257" t="s">
        <v>928</v>
      </c>
      <c r="B6056" s="257" t="s">
        <v>929</v>
      </c>
      <c r="C6056" s="254"/>
      <c r="D6056" s="255" t="s">
        <v>1170</v>
      </c>
      <c r="E6056" s="255">
        <v>0</v>
      </c>
    </row>
    <row r="6057" spans="1:5" x14ac:dyDescent="0.25">
      <c r="A6057" s="257" t="s">
        <v>930</v>
      </c>
      <c r="B6057" s="257" t="s">
        <v>931</v>
      </c>
      <c r="C6057" s="254"/>
      <c r="D6057" s="255" t="s">
        <v>1171</v>
      </c>
      <c r="E6057" s="255">
        <v>0</v>
      </c>
    </row>
    <row r="6058" spans="1:5" x14ac:dyDescent="0.25">
      <c r="A6058" s="257" t="s">
        <v>121</v>
      </c>
      <c r="B6058" s="257">
        <v>0</v>
      </c>
      <c r="C6058" s="254"/>
      <c r="D6058" s="255" t="s">
        <v>1172</v>
      </c>
      <c r="E6058" s="255">
        <v>0</v>
      </c>
    </row>
    <row r="6059" spans="1:5" x14ac:dyDescent="0.25">
      <c r="A6059" s="257" t="s">
        <v>114</v>
      </c>
      <c r="B6059" s="257">
        <v>0</v>
      </c>
      <c r="C6059" s="254"/>
      <c r="D6059" s="255" t="s">
        <v>1110</v>
      </c>
      <c r="E6059" s="255">
        <v>-12.1905413</v>
      </c>
    </row>
    <row r="6060" spans="1:5" x14ac:dyDescent="0.25">
      <c r="A6060" s="257" t="s">
        <v>122</v>
      </c>
      <c r="B6060" s="257">
        <v>0</v>
      </c>
      <c r="C6060" s="254"/>
      <c r="D6060" s="255" t="s">
        <v>1173</v>
      </c>
      <c r="E6060" s="255">
        <v>0</v>
      </c>
    </row>
    <row r="6061" spans="1:5" x14ac:dyDescent="0.25">
      <c r="A6061" s="257" t="s">
        <v>123</v>
      </c>
      <c r="B6061" s="257">
        <v>0</v>
      </c>
      <c r="C6061" s="254"/>
      <c r="D6061" s="255" t="s">
        <v>1174</v>
      </c>
      <c r="E6061" s="255">
        <v>0</v>
      </c>
    </row>
    <row r="6062" spans="1:5" x14ac:dyDescent="0.25">
      <c r="A6062" s="257" t="s">
        <v>124</v>
      </c>
      <c r="B6062" s="257">
        <v>0</v>
      </c>
      <c r="C6062" s="254"/>
      <c r="D6062" s="255" t="s">
        <v>1182</v>
      </c>
      <c r="E6062" s="255">
        <v>0</v>
      </c>
    </row>
    <row r="6063" spans="1:5" x14ac:dyDescent="0.25">
      <c r="A6063" s="257" t="s">
        <v>115</v>
      </c>
      <c r="B6063" s="257">
        <v>0</v>
      </c>
      <c r="C6063" s="254"/>
      <c r="D6063" s="255" t="s">
        <v>1183</v>
      </c>
      <c r="E6063" s="255">
        <v>0</v>
      </c>
    </row>
    <row r="6064" spans="1:5" x14ac:dyDescent="0.25">
      <c r="A6064" s="257" t="s">
        <v>125</v>
      </c>
      <c r="B6064" s="257">
        <v>0</v>
      </c>
      <c r="C6064" s="254"/>
      <c r="D6064" s="255" t="s">
        <v>2314</v>
      </c>
      <c r="E6064" s="255"/>
    </row>
    <row r="6065" spans="1:5" x14ac:dyDescent="0.25">
      <c r="A6065" s="257" t="s">
        <v>126</v>
      </c>
      <c r="B6065" s="257">
        <v>0</v>
      </c>
      <c r="C6065" s="254"/>
      <c r="D6065" s="255" t="s">
        <v>928</v>
      </c>
      <c r="E6065" s="255" t="s">
        <v>929</v>
      </c>
    </row>
    <row r="6066" spans="1:5" x14ac:dyDescent="0.25">
      <c r="A6066" s="257" t="s">
        <v>127</v>
      </c>
      <c r="B6066" s="257">
        <v>0</v>
      </c>
      <c r="C6066" s="254"/>
      <c r="D6066" s="255" t="s">
        <v>930</v>
      </c>
      <c r="E6066" s="255" t="s">
        <v>931</v>
      </c>
    </row>
    <row r="6067" spans="1:5" x14ac:dyDescent="0.25">
      <c r="A6067" s="257" t="s">
        <v>116</v>
      </c>
      <c r="B6067" s="257">
        <v>0</v>
      </c>
      <c r="C6067" s="254"/>
      <c r="D6067" s="255" t="s">
        <v>600</v>
      </c>
      <c r="E6067" s="255">
        <v>0</v>
      </c>
    </row>
    <row r="6068" spans="1:5" x14ac:dyDescent="0.25">
      <c r="A6068" s="257" t="s">
        <v>128</v>
      </c>
      <c r="B6068" s="257">
        <v>0</v>
      </c>
      <c r="C6068" s="254"/>
      <c r="D6068" s="255" t="s">
        <v>601</v>
      </c>
      <c r="E6068" s="255">
        <v>0</v>
      </c>
    </row>
    <row r="6069" spans="1:5" x14ac:dyDescent="0.25">
      <c r="A6069" s="257" t="s">
        <v>129</v>
      </c>
      <c r="B6069" s="257">
        <v>0</v>
      </c>
      <c r="C6069" s="254"/>
      <c r="D6069" s="255" t="s">
        <v>192</v>
      </c>
      <c r="E6069" s="255">
        <v>0</v>
      </c>
    </row>
    <row r="6070" spans="1:5" x14ac:dyDescent="0.25">
      <c r="A6070" s="257" t="s">
        <v>130</v>
      </c>
      <c r="B6070" s="257">
        <v>0</v>
      </c>
      <c r="C6070" s="254"/>
      <c r="D6070" s="255" t="s">
        <v>193</v>
      </c>
      <c r="E6070" s="255">
        <v>0</v>
      </c>
    </row>
    <row r="6071" spans="1:5" x14ac:dyDescent="0.25">
      <c r="A6071" s="257" t="s">
        <v>117</v>
      </c>
      <c r="B6071" s="257">
        <v>0</v>
      </c>
      <c r="C6071" s="254"/>
      <c r="D6071" s="255" t="s">
        <v>602</v>
      </c>
      <c r="E6071" s="255">
        <v>0</v>
      </c>
    </row>
    <row r="6072" spans="1:5" x14ac:dyDescent="0.25">
      <c r="A6072" s="257" t="s">
        <v>131</v>
      </c>
      <c r="B6072" s="257">
        <v>0</v>
      </c>
      <c r="C6072" s="254"/>
      <c r="D6072" s="255" t="s">
        <v>603</v>
      </c>
      <c r="E6072" s="255">
        <v>-72.943563800000007</v>
      </c>
    </row>
    <row r="6073" spans="1:5" x14ac:dyDescent="0.25">
      <c r="A6073" s="257" t="s">
        <v>132</v>
      </c>
      <c r="B6073" s="257">
        <v>0</v>
      </c>
      <c r="C6073" s="254"/>
      <c r="D6073" s="255" t="s">
        <v>604</v>
      </c>
      <c r="E6073" s="255">
        <v>0</v>
      </c>
    </row>
    <row r="6074" spans="1:5" x14ac:dyDescent="0.25">
      <c r="A6074" s="257" t="s">
        <v>133</v>
      </c>
      <c r="B6074" s="257">
        <v>0</v>
      </c>
      <c r="C6074" s="254"/>
      <c r="D6074" s="255" t="s">
        <v>605</v>
      </c>
      <c r="E6074" s="255">
        <v>0</v>
      </c>
    </row>
    <row r="6075" spans="1:5" x14ac:dyDescent="0.25">
      <c r="A6075" s="257" t="s">
        <v>118</v>
      </c>
      <c r="B6075" s="257">
        <v>0</v>
      </c>
      <c r="C6075" s="254"/>
      <c r="D6075" s="255" t="s">
        <v>194</v>
      </c>
      <c r="E6075" s="255">
        <v>-30.255244900000001</v>
      </c>
    </row>
    <row r="6076" spans="1:5" x14ac:dyDescent="0.25">
      <c r="A6076" s="257" t="s">
        <v>134</v>
      </c>
      <c r="B6076" s="257">
        <v>0</v>
      </c>
      <c r="C6076" s="254"/>
      <c r="D6076" s="255" t="s">
        <v>217</v>
      </c>
      <c r="E6076" s="255">
        <v>-6.3536014300000003</v>
      </c>
    </row>
    <row r="6077" spans="1:5" x14ac:dyDescent="0.25">
      <c r="A6077" s="257" t="s">
        <v>135</v>
      </c>
      <c r="B6077" s="257">
        <v>0</v>
      </c>
      <c r="C6077" s="254"/>
      <c r="D6077" s="255" t="s">
        <v>606</v>
      </c>
      <c r="E6077" s="255">
        <v>-67.513615099999996</v>
      </c>
    </row>
    <row r="6078" spans="1:5" x14ac:dyDescent="0.25">
      <c r="A6078" s="257" t="s">
        <v>136</v>
      </c>
      <c r="B6078" s="257">
        <v>0</v>
      </c>
      <c r="C6078" s="254"/>
      <c r="D6078" s="255" t="s">
        <v>1166</v>
      </c>
      <c r="E6078" s="255">
        <v>0</v>
      </c>
    </row>
    <row r="6079" spans="1:5" x14ac:dyDescent="0.25">
      <c r="A6079" s="257" t="s">
        <v>119</v>
      </c>
      <c r="B6079" s="257">
        <v>0</v>
      </c>
      <c r="C6079" s="254"/>
      <c r="D6079" s="255" t="s">
        <v>1098</v>
      </c>
      <c r="E6079" s="255">
        <v>0</v>
      </c>
    </row>
    <row r="6080" spans="1:5" x14ac:dyDescent="0.25">
      <c r="A6080" s="257" t="s">
        <v>137</v>
      </c>
      <c r="B6080" s="257">
        <v>0</v>
      </c>
      <c r="C6080" s="254"/>
      <c r="D6080" s="255" t="s">
        <v>1167</v>
      </c>
      <c r="E6080" s="255">
        <v>0</v>
      </c>
    </row>
    <row r="6081" spans="1:5" x14ac:dyDescent="0.25">
      <c r="A6081" s="257" t="s">
        <v>138</v>
      </c>
      <c r="B6081" s="257">
        <v>0</v>
      </c>
      <c r="C6081" s="254"/>
      <c r="D6081" s="255" t="s">
        <v>1168</v>
      </c>
      <c r="E6081" s="255">
        <v>0</v>
      </c>
    </row>
    <row r="6082" spans="1:5" x14ac:dyDescent="0.25">
      <c r="A6082" s="257" t="s">
        <v>1021</v>
      </c>
      <c r="B6082" s="257">
        <v>0</v>
      </c>
      <c r="C6082" s="254"/>
      <c r="D6082" s="255" t="s">
        <v>951</v>
      </c>
      <c r="E6082" s="255">
        <v>0</v>
      </c>
    </row>
    <row r="6083" spans="1:5" x14ac:dyDescent="0.25">
      <c r="A6083" s="257" t="s">
        <v>992</v>
      </c>
      <c r="B6083" s="257">
        <v>0</v>
      </c>
      <c r="C6083" s="254"/>
      <c r="D6083" s="255" t="s">
        <v>952</v>
      </c>
      <c r="E6083" s="255">
        <v>0</v>
      </c>
    </row>
    <row r="6084" spans="1:5" x14ac:dyDescent="0.25">
      <c r="A6084" s="257" t="s">
        <v>1022</v>
      </c>
      <c r="B6084" s="257">
        <v>0</v>
      </c>
      <c r="C6084" s="254"/>
      <c r="D6084" s="255" t="s">
        <v>953</v>
      </c>
      <c r="E6084" s="255">
        <v>-1.2791999999999999</v>
      </c>
    </row>
    <row r="6085" spans="1:5" x14ac:dyDescent="0.25">
      <c r="A6085" s="257" t="s">
        <v>1023</v>
      </c>
      <c r="B6085" s="257">
        <v>0</v>
      </c>
      <c r="C6085" s="254"/>
      <c r="D6085" s="255" t="s">
        <v>1181</v>
      </c>
      <c r="E6085" s="255">
        <v>0</v>
      </c>
    </row>
    <row r="6086" spans="1:5" x14ac:dyDescent="0.25">
      <c r="A6086" s="257" t="s">
        <v>1024</v>
      </c>
      <c r="B6086" s="257">
        <v>0</v>
      </c>
      <c r="C6086" s="254"/>
      <c r="D6086" s="255" t="s">
        <v>1195</v>
      </c>
      <c r="E6086" s="255">
        <v>0</v>
      </c>
    </row>
    <row r="6087" spans="1:5" x14ac:dyDescent="0.25">
      <c r="A6087" s="257" t="s">
        <v>993</v>
      </c>
      <c r="B6087" s="257">
        <v>0</v>
      </c>
      <c r="C6087" s="254"/>
      <c r="D6087" s="255" t="s">
        <v>1196</v>
      </c>
      <c r="E6087" s="255">
        <v>0</v>
      </c>
    </row>
    <row r="6088" spans="1:5" x14ac:dyDescent="0.25">
      <c r="A6088" s="257" t="s">
        <v>1025</v>
      </c>
      <c r="B6088" s="257">
        <v>0</v>
      </c>
      <c r="C6088" s="254"/>
      <c r="D6088" s="255" t="s">
        <v>231</v>
      </c>
      <c r="E6088" s="255">
        <v>55.0015766</v>
      </c>
    </row>
    <row r="6089" spans="1:5" x14ac:dyDescent="0.25">
      <c r="A6089" s="257" t="s">
        <v>1026</v>
      </c>
      <c r="B6089" s="257">
        <v>0</v>
      </c>
      <c r="C6089" s="254"/>
      <c r="D6089" s="255" t="s">
        <v>232</v>
      </c>
      <c r="E6089" s="255">
        <v>0</v>
      </c>
    </row>
    <row r="6090" spans="1:5" x14ac:dyDescent="0.25">
      <c r="A6090" s="257" t="s">
        <v>1027</v>
      </c>
      <c r="B6090" s="257">
        <v>0</v>
      </c>
      <c r="C6090" s="254"/>
      <c r="D6090" s="255" t="s">
        <v>233</v>
      </c>
      <c r="E6090" s="255">
        <v>0</v>
      </c>
    </row>
    <row r="6091" spans="1:5" x14ac:dyDescent="0.25">
      <c r="A6091" s="257" t="s">
        <v>994</v>
      </c>
      <c r="B6091" s="257">
        <v>0</v>
      </c>
      <c r="C6091" s="254"/>
      <c r="D6091" s="255" t="s">
        <v>198</v>
      </c>
      <c r="E6091" s="255">
        <v>0</v>
      </c>
    </row>
    <row r="6092" spans="1:5" x14ac:dyDescent="0.25">
      <c r="A6092" s="257" t="s">
        <v>1028</v>
      </c>
      <c r="B6092" s="257">
        <v>0</v>
      </c>
      <c r="C6092" s="254"/>
      <c r="D6092" s="255" t="s">
        <v>607</v>
      </c>
      <c r="E6092" s="255">
        <v>0</v>
      </c>
    </row>
    <row r="6093" spans="1:5" x14ac:dyDescent="0.25">
      <c r="A6093" s="257" t="s">
        <v>1029</v>
      </c>
      <c r="B6093" s="257">
        <v>0</v>
      </c>
      <c r="C6093" s="254"/>
      <c r="D6093" s="255" t="s">
        <v>608</v>
      </c>
      <c r="E6093" s="255">
        <v>0</v>
      </c>
    </row>
    <row r="6094" spans="1:5" x14ac:dyDescent="0.25">
      <c r="A6094" s="257" t="s">
        <v>1030</v>
      </c>
      <c r="B6094" s="257">
        <v>0</v>
      </c>
      <c r="C6094" s="254"/>
      <c r="D6094" s="255" t="s">
        <v>954</v>
      </c>
      <c r="E6094" s="255">
        <v>0</v>
      </c>
    </row>
    <row r="6095" spans="1:5" x14ac:dyDescent="0.25">
      <c r="A6095" s="257" t="s">
        <v>995</v>
      </c>
      <c r="B6095" s="257">
        <v>0</v>
      </c>
      <c r="C6095" s="254"/>
      <c r="D6095" s="255" t="s">
        <v>176</v>
      </c>
      <c r="E6095" s="255">
        <v>0</v>
      </c>
    </row>
    <row r="6096" spans="1:5" x14ac:dyDescent="0.25">
      <c r="A6096" s="257" t="s">
        <v>1031</v>
      </c>
      <c r="B6096" s="257">
        <v>0</v>
      </c>
      <c r="C6096" s="254"/>
      <c r="D6096" s="255" t="s">
        <v>177</v>
      </c>
      <c r="E6096" s="255">
        <v>1.2791999999999999</v>
      </c>
    </row>
    <row r="6097" spans="1:5" x14ac:dyDescent="0.25">
      <c r="A6097" s="257" t="s">
        <v>1032</v>
      </c>
      <c r="B6097" s="257">
        <v>0</v>
      </c>
      <c r="C6097" s="254"/>
      <c r="D6097" s="255" t="s">
        <v>1205</v>
      </c>
      <c r="E6097" s="255">
        <v>0</v>
      </c>
    </row>
    <row r="6098" spans="1:5" x14ac:dyDescent="0.25">
      <c r="A6098" s="257" t="s">
        <v>17</v>
      </c>
      <c r="B6098" s="257">
        <v>0</v>
      </c>
      <c r="C6098" s="254"/>
      <c r="D6098" s="255" t="s">
        <v>1206</v>
      </c>
      <c r="E6098" s="255">
        <v>0</v>
      </c>
    </row>
    <row r="6099" spans="1:5" x14ac:dyDescent="0.25">
      <c r="A6099" s="257" t="s">
        <v>14</v>
      </c>
      <c r="B6099" s="257">
        <v>0</v>
      </c>
      <c r="C6099" s="254"/>
      <c r="D6099" s="255" t="s">
        <v>1207</v>
      </c>
      <c r="E6099" s="255">
        <v>0</v>
      </c>
    </row>
    <row r="6100" spans="1:5" x14ac:dyDescent="0.25">
      <c r="A6100" s="257" t="s">
        <v>18</v>
      </c>
      <c r="B6100" s="257">
        <v>0</v>
      </c>
      <c r="C6100" s="254"/>
      <c r="D6100" s="255"/>
      <c r="E6100" s="255"/>
    </row>
    <row r="6101" spans="1:5" x14ac:dyDescent="0.25">
      <c r="A6101" s="257" t="s">
        <v>19</v>
      </c>
      <c r="B6101" s="257">
        <v>0</v>
      </c>
      <c r="C6101" s="254"/>
      <c r="D6101" s="255"/>
      <c r="E6101" s="255"/>
    </row>
    <row r="6102" spans="1:5" x14ac:dyDescent="0.25">
      <c r="A6102" s="257" t="s">
        <v>1033</v>
      </c>
      <c r="B6102" s="257">
        <v>0</v>
      </c>
      <c r="C6102" s="254"/>
      <c r="D6102" s="255"/>
      <c r="E6102" s="255"/>
    </row>
    <row r="6103" spans="1:5" x14ac:dyDescent="0.25">
      <c r="A6103" s="257" t="s">
        <v>996</v>
      </c>
      <c r="B6103" s="257">
        <v>0</v>
      </c>
      <c r="C6103" s="254"/>
      <c r="D6103" s="255" t="s">
        <v>2315</v>
      </c>
      <c r="E6103" s="255"/>
    </row>
    <row r="6104" spans="1:5" x14ac:dyDescent="0.25">
      <c r="A6104" s="257" t="s">
        <v>1034</v>
      </c>
      <c r="B6104" s="257">
        <v>0</v>
      </c>
      <c r="C6104" s="254"/>
      <c r="D6104" s="255" t="s">
        <v>928</v>
      </c>
      <c r="E6104" s="255" t="s">
        <v>929</v>
      </c>
    </row>
    <row r="6105" spans="1:5" x14ac:dyDescent="0.25">
      <c r="A6105" s="257" t="s">
        <v>1035</v>
      </c>
      <c r="B6105" s="257">
        <v>0</v>
      </c>
      <c r="C6105" s="254"/>
      <c r="D6105" s="255" t="s">
        <v>930</v>
      </c>
      <c r="E6105" s="255" t="s">
        <v>931</v>
      </c>
    </row>
    <row r="6106" spans="1:5" x14ac:dyDescent="0.25">
      <c r="A6106" s="257" t="s">
        <v>535</v>
      </c>
      <c r="B6106" s="257">
        <v>0</v>
      </c>
      <c r="C6106" s="254"/>
      <c r="D6106" s="255" t="s">
        <v>1106</v>
      </c>
      <c r="E6106" s="255">
        <v>0</v>
      </c>
    </row>
    <row r="6107" spans="1:5" x14ac:dyDescent="0.25">
      <c r="A6107" s="257" t="s">
        <v>534</v>
      </c>
      <c r="B6107" s="257">
        <v>0</v>
      </c>
      <c r="C6107" s="254"/>
      <c r="D6107" s="255" t="s">
        <v>200</v>
      </c>
      <c r="E6107" s="255">
        <v>0</v>
      </c>
    </row>
    <row r="6108" spans="1:5" x14ac:dyDescent="0.25">
      <c r="A6108" s="257" t="s">
        <v>536</v>
      </c>
      <c r="B6108" s="257">
        <v>0</v>
      </c>
      <c r="C6108" s="254"/>
      <c r="D6108" s="255" t="s">
        <v>1137</v>
      </c>
      <c r="E6108" s="255">
        <v>0</v>
      </c>
    </row>
    <row r="6109" spans="1:5" x14ac:dyDescent="0.25">
      <c r="A6109" s="257" t="s">
        <v>537</v>
      </c>
      <c r="B6109" s="257">
        <v>0</v>
      </c>
      <c r="C6109" s="254"/>
      <c r="D6109" s="255" t="s">
        <v>609</v>
      </c>
      <c r="E6109" s="255">
        <v>0</v>
      </c>
    </row>
    <row r="6110" spans="1:5" x14ac:dyDescent="0.25">
      <c r="A6110" s="257" t="s">
        <v>1036</v>
      </c>
      <c r="B6110" s="257">
        <v>0</v>
      </c>
      <c r="C6110" s="254"/>
      <c r="D6110" s="255" t="s">
        <v>1138</v>
      </c>
      <c r="E6110" s="255">
        <v>0</v>
      </c>
    </row>
    <row r="6111" spans="1:5" x14ac:dyDescent="0.25">
      <c r="A6111" s="257" t="s">
        <v>997</v>
      </c>
      <c r="B6111" s="257">
        <v>0</v>
      </c>
      <c r="C6111" s="254"/>
      <c r="D6111" s="255" t="s">
        <v>1108</v>
      </c>
      <c r="E6111" s="255">
        <v>-43.992319700000003</v>
      </c>
    </row>
    <row r="6112" spans="1:5" x14ac:dyDescent="0.25">
      <c r="A6112" s="257" t="s">
        <v>1037</v>
      </c>
      <c r="B6112" s="257">
        <v>0</v>
      </c>
      <c r="C6112" s="254"/>
      <c r="D6112" s="255" t="s">
        <v>201</v>
      </c>
      <c r="E6112" s="255">
        <v>-43.992319700000003</v>
      </c>
    </row>
    <row r="6113" spans="1:5" x14ac:dyDescent="0.25">
      <c r="A6113" s="257" t="s">
        <v>1038</v>
      </c>
      <c r="B6113" s="257">
        <v>0</v>
      </c>
      <c r="C6113" s="254"/>
      <c r="D6113" s="255" t="s">
        <v>221</v>
      </c>
      <c r="E6113" s="255">
        <v>-18.476774299999999</v>
      </c>
    </row>
    <row r="6114" spans="1:5" x14ac:dyDescent="0.25">
      <c r="A6114" s="257" t="s">
        <v>1273</v>
      </c>
      <c r="B6114" s="257">
        <v>0</v>
      </c>
      <c r="C6114" s="254"/>
      <c r="D6114" s="255" t="s">
        <v>610</v>
      </c>
      <c r="E6114" s="255">
        <v>-35.1708</v>
      </c>
    </row>
    <row r="6115" spans="1:5" x14ac:dyDescent="0.25">
      <c r="A6115" s="257" t="s">
        <v>1274</v>
      </c>
      <c r="B6115" s="257">
        <v>-2.5712742500000001</v>
      </c>
      <c r="C6115" s="254"/>
      <c r="D6115" s="255" t="s">
        <v>1139</v>
      </c>
      <c r="E6115" s="255">
        <v>-7.3858680000000003</v>
      </c>
    </row>
    <row r="6116" spans="1:5" x14ac:dyDescent="0.25">
      <c r="A6116" s="257" t="s">
        <v>1275</v>
      </c>
      <c r="B6116" s="257">
        <v>-0.109276051</v>
      </c>
      <c r="C6116" s="254"/>
      <c r="D6116" s="255" t="s">
        <v>234</v>
      </c>
      <c r="E6116" s="255">
        <v>-55.0015766</v>
      </c>
    </row>
    <row r="6117" spans="1:5" x14ac:dyDescent="0.25">
      <c r="A6117" s="257" t="s">
        <v>1276</v>
      </c>
      <c r="B6117" s="257">
        <v>-5.0245496100000002E-2</v>
      </c>
      <c r="C6117" s="254"/>
      <c r="D6117" s="255" t="s">
        <v>235</v>
      </c>
      <c r="E6117" s="255">
        <v>0</v>
      </c>
    </row>
    <row r="6118" spans="1:5" x14ac:dyDescent="0.25">
      <c r="A6118" s="257" t="s">
        <v>1277</v>
      </c>
      <c r="B6118" s="257">
        <v>-1.18568769</v>
      </c>
      <c r="C6118" s="254"/>
      <c r="D6118" s="255" t="s">
        <v>236</v>
      </c>
      <c r="E6118" s="255">
        <v>0</v>
      </c>
    </row>
    <row r="6119" spans="1:5" x14ac:dyDescent="0.25">
      <c r="A6119" s="257" t="s">
        <v>1278</v>
      </c>
      <c r="B6119" s="257">
        <v>0</v>
      </c>
      <c r="C6119" s="254"/>
      <c r="D6119" s="255" t="s">
        <v>1169</v>
      </c>
      <c r="E6119" s="255">
        <v>0</v>
      </c>
    </row>
    <row r="6120" spans="1:5" x14ac:dyDescent="0.25">
      <c r="A6120" s="257" t="s">
        <v>1279</v>
      </c>
      <c r="B6120" s="257">
        <v>-7.8739281499999994E-2</v>
      </c>
      <c r="C6120" s="254"/>
      <c r="D6120" s="255" t="s">
        <v>1109</v>
      </c>
      <c r="E6120" s="255">
        <v>-7.0468089999999997</v>
      </c>
    </row>
    <row r="6121" spans="1:5" x14ac:dyDescent="0.25">
      <c r="A6121" s="257" t="s">
        <v>1280</v>
      </c>
      <c r="B6121" s="257">
        <v>0</v>
      </c>
      <c r="C6121" s="254"/>
      <c r="D6121" s="255" t="s">
        <v>1170</v>
      </c>
      <c r="E6121" s="255">
        <v>0</v>
      </c>
    </row>
    <row r="6122" spans="1:5" x14ac:dyDescent="0.25">
      <c r="A6122" s="257" t="s">
        <v>1281</v>
      </c>
      <c r="B6122" s="257">
        <v>-1.9773230500000001</v>
      </c>
      <c r="C6122" s="254"/>
      <c r="D6122" s="255" t="s">
        <v>1171</v>
      </c>
      <c r="E6122" s="255">
        <v>0</v>
      </c>
    </row>
    <row r="6123" spans="1:5" x14ac:dyDescent="0.25">
      <c r="A6123" s="257" t="s">
        <v>1282</v>
      </c>
      <c r="B6123" s="257">
        <v>0</v>
      </c>
      <c r="C6123" s="254"/>
      <c r="D6123" s="255" t="s">
        <v>1188</v>
      </c>
      <c r="E6123" s="255">
        <v>0</v>
      </c>
    </row>
    <row r="6124" spans="1:5" x14ac:dyDescent="0.25">
      <c r="A6124" s="257" t="s">
        <v>1209</v>
      </c>
      <c r="B6124" s="257">
        <v>0</v>
      </c>
      <c r="C6124" s="254"/>
      <c r="D6124" s="255" t="s">
        <v>1140</v>
      </c>
      <c r="E6124" s="255">
        <v>-1.47982989</v>
      </c>
    </row>
    <row r="6125" spans="1:5" x14ac:dyDescent="0.25">
      <c r="A6125" s="257" t="s">
        <v>1119</v>
      </c>
      <c r="B6125" s="257">
        <v>0</v>
      </c>
      <c r="C6125" s="254"/>
      <c r="D6125" s="255" t="s">
        <v>1189</v>
      </c>
      <c r="E6125" s="255">
        <v>0</v>
      </c>
    </row>
    <row r="6126" spans="1:5" x14ac:dyDescent="0.25">
      <c r="A6126" s="257" t="s">
        <v>1210</v>
      </c>
      <c r="B6126" s="257">
        <v>0</v>
      </c>
      <c r="C6126" s="254"/>
      <c r="D6126" s="255" t="s">
        <v>1190</v>
      </c>
      <c r="E6126" s="255">
        <v>0</v>
      </c>
    </row>
    <row r="6127" spans="1:5" x14ac:dyDescent="0.25">
      <c r="A6127" s="257" t="s">
        <v>1211</v>
      </c>
      <c r="B6127" s="257">
        <v>0</v>
      </c>
      <c r="C6127" s="254"/>
      <c r="D6127" s="255" t="s">
        <v>1172</v>
      </c>
      <c r="E6127" s="255">
        <v>0</v>
      </c>
    </row>
    <row r="6128" spans="1:5" x14ac:dyDescent="0.25">
      <c r="A6128" s="257" t="s">
        <v>1212</v>
      </c>
      <c r="B6128" s="257">
        <v>0</v>
      </c>
      <c r="C6128" s="254"/>
      <c r="D6128" s="255" t="s">
        <v>1110</v>
      </c>
      <c r="E6128" s="255">
        <v>-21.5167033</v>
      </c>
    </row>
    <row r="6129" spans="1:5" x14ac:dyDescent="0.25">
      <c r="A6129" s="257" t="s">
        <v>1120</v>
      </c>
      <c r="B6129" s="257">
        <v>0</v>
      </c>
      <c r="C6129" s="254"/>
      <c r="D6129" s="255" t="s">
        <v>1173</v>
      </c>
      <c r="E6129" s="255">
        <v>0</v>
      </c>
    </row>
    <row r="6130" spans="1:5" x14ac:dyDescent="0.25">
      <c r="A6130" s="257" t="s">
        <v>1213</v>
      </c>
      <c r="B6130" s="257">
        <v>0</v>
      </c>
      <c r="C6130" s="254"/>
      <c r="D6130" s="255" t="s">
        <v>1174</v>
      </c>
      <c r="E6130" s="255">
        <v>0</v>
      </c>
    </row>
    <row r="6131" spans="1:5" x14ac:dyDescent="0.25">
      <c r="A6131" s="257" t="s">
        <v>1214</v>
      </c>
      <c r="B6131" s="257">
        <v>0</v>
      </c>
      <c r="C6131" s="254"/>
      <c r="D6131" s="255" t="s">
        <v>1191</v>
      </c>
      <c r="E6131" s="255">
        <v>0</v>
      </c>
    </row>
    <row r="6132" spans="1:5" x14ac:dyDescent="0.25">
      <c r="A6132" s="257" t="s">
        <v>1283</v>
      </c>
      <c r="B6132" s="257">
        <v>0</v>
      </c>
      <c r="C6132" s="254"/>
      <c r="D6132" s="255" t="s">
        <v>1141</v>
      </c>
      <c r="E6132" s="255">
        <v>-4.5185076999999998</v>
      </c>
    </row>
    <row r="6133" spans="1:5" x14ac:dyDescent="0.25">
      <c r="A6133" s="257" t="s">
        <v>1184</v>
      </c>
      <c r="B6133" s="257">
        <v>0</v>
      </c>
      <c r="C6133" s="254"/>
      <c r="D6133" s="255" t="s">
        <v>1192</v>
      </c>
      <c r="E6133" s="255">
        <v>0</v>
      </c>
    </row>
    <row r="6134" spans="1:5" x14ac:dyDescent="0.25">
      <c r="A6134" s="257" t="s">
        <v>1284</v>
      </c>
      <c r="B6134" s="257">
        <v>0</v>
      </c>
      <c r="C6134" s="254"/>
      <c r="D6134" s="255" t="s">
        <v>1193</v>
      </c>
      <c r="E6134" s="255">
        <v>0</v>
      </c>
    </row>
    <row r="6135" spans="1:5" x14ac:dyDescent="0.25">
      <c r="A6135" s="257" t="s">
        <v>1285</v>
      </c>
      <c r="B6135" s="257">
        <v>0</v>
      </c>
      <c r="C6135" s="254"/>
      <c r="D6135" s="255" t="s">
        <v>1182</v>
      </c>
      <c r="E6135" s="255">
        <v>0</v>
      </c>
    </row>
    <row r="6136" spans="1:5" x14ac:dyDescent="0.25">
      <c r="A6136" s="257" t="s">
        <v>1286</v>
      </c>
      <c r="B6136" s="257">
        <v>0</v>
      </c>
      <c r="C6136" s="254"/>
      <c r="D6136" s="255" t="s">
        <v>1194</v>
      </c>
      <c r="E6136" s="255">
        <v>0</v>
      </c>
    </row>
    <row r="6137" spans="1:5" x14ac:dyDescent="0.25">
      <c r="A6137" s="257" t="s">
        <v>1185</v>
      </c>
      <c r="B6137" s="257">
        <v>0</v>
      </c>
      <c r="C6137" s="254"/>
      <c r="D6137" s="255" t="s">
        <v>1183</v>
      </c>
      <c r="E6137" s="255">
        <v>0</v>
      </c>
    </row>
    <row r="6138" spans="1:5" x14ac:dyDescent="0.25">
      <c r="A6138" s="257" t="s">
        <v>1287</v>
      </c>
      <c r="B6138" s="257">
        <v>0</v>
      </c>
      <c r="C6138" s="254"/>
      <c r="D6138" s="255" t="s">
        <v>2316</v>
      </c>
      <c r="E6138" s="255"/>
    </row>
    <row r="6139" spans="1:5" x14ac:dyDescent="0.25">
      <c r="A6139" s="257" t="s">
        <v>1288</v>
      </c>
      <c r="B6139" s="257">
        <v>0</v>
      </c>
      <c r="C6139" s="254"/>
      <c r="D6139" s="255" t="s">
        <v>928</v>
      </c>
      <c r="E6139" s="255" t="s">
        <v>929</v>
      </c>
    </row>
    <row r="6140" spans="1:5" x14ac:dyDescent="0.25">
      <c r="A6140" s="257" t="s">
        <v>1289</v>
      </c>
      <c r="B6140" s="257">
        <v>0</v>
      </c>
      <c r="C6140" s="254"/>
      <c r="D6140" s="255" t="s">
        <v>930</v>
      </c>
      <c r="E6140" s="255" t="s">
        <v>931</v>
      </c>
    </row>
    <row r="6141" spans="1:5" x14ac:dyDescent="0.25">
      <c r="A6141" s="257" t="s">
        <v>1186</v>
      </c>
      <c r="B6141" s="257">
        <v>0</v>
      </c>
      <c r="C6141" s="254"/>
      <c r="D6141" s="255" t="s">
        <v>600</v>
      </c>
      <c r="E6141" s="255">
        <v>0</v>
      </c>
    </row>
    <row r="6142" spans="1:5" x14ac:dyDescent="0.25">
      <c r="A6142" s="257" t="s">
        <v>1290</v>
      </c>
      <c r="B6142" s="257">
        <v>0</v>
      </c>
      <c r="C6142" s="254"/>
      <c r="D6142" s="255" t="s">
        <v>601</v>
      </c>
      <c r="E6142" s="255">
        <v>0</v>
      </c>
    </row>
    <row r="6143" spans="1:5" x14ac:dyDescent="0.25">
      <c r="A6143" s="257" t="s">
        <v>1291</v>
      </c>
      <c r="B6143" s="257">
        <v>0</v>
      </c>
      <c r="C6143" s="254"/>
      <c r="D6143" s="255" t="s">
        <v>192</v>
      </c>
      <c r="E6143" s="255">
        <v>0</v>
      </c>
    </row>
    <row r="6144" spans="1:5" x14ac:dyDescent="0.25">
      <c r="A6144" s="257" t="s">
        <v>1292</v>
      </c>
      <c r="B6144" s="257">
        <v>0</v>
      </c>
      <c r="C6144" s="254"/>
      <c r="D6144" s="255" t="s">
        <v>193</v>
      </c>
      <c r="E6144" s="255">
        <v>0</v>
      </c>
    </row>
    <row r="6145" spans="1:5" x14ac:dyDescent="0.25">
      <c r="A6145" s="257" t="s">
        <v>1187</v>
      </c>
      <c r="B6145" s="257">
        <v>0</v>
      </c>
      <c r="C6145" s="254"/>
      <c r="D6145" s="255" t="s">
        <v>602</v>
      </c>
      <c r="E6145" s="255">
        <v>0</v>
      </c>
    </row>
    <row r="6146" spans="1:5" x14ac:dyDescent="0.25">
      <c r="A6146" s="257" t="s">
        <v>1293</v>
      </c>
      <c r="B6146" s="257">
        <v>0</v>
      </c>
      <c r="C6146" s="254"/>
      <c r="D6146" s="255" t="s">
        <v>603</v>
      </c>
      <c r="E6146" s="255">
        <v>0</v>
      </c>
    </row>
    <row r="6147" spans="1:5" x14ac:dyDescent="0.25">
      <c r="A6147" s="257" t="s">
        <v>1294</v>
      </c>
      <c r="B6147" s="257">
        <v>0</v>
      </c>
      <c r="C6147" s="254"/>
      <c r="D6147" s="255" t="s">
        <v>604</v>
      </c>
      <c r="E6147" s="255">
        <v>0</v>
      </c>
    </row>
    <row r="6148" spans="1:5" x14ac:dyDescent="0.25">
      <c r="A6148" s="257" t="s">
        <v>948</v>
      </c>
      <c r="B6148" s="257">
        <v>0</v>
      </c>
      <c r="C6148" s="254"/>
      <c r="D6148" s="255" t="s">
        <v>605</v>
      </c>
      <c r="E6148" s="255">
        <v>0</v>
      </c>
    </row>
    <row r="6149" spans="1:5" x14ac:dyDescent="0.25">
      <c r="A6149" s="257" t="s">
        <v>945</v>
      </c>
      <c r="B6149" s="257">
        <v>0</v>
      </c>
      <c r="C6149" s="254"/>
      <c r="D6149" s="255" t="s">
        <v>194</v>
      </c>
      <c r="E6149" s="255">
        <v>0</v>
      </c>
    </row>
    <row r="6150" spans="1:5" x14ac:dyDescent="0.25">
      <c r="A6150" s="257" t="s">
        <v>949</v>
      </c>
      <c r="B6150" s="257">
        <v>0</v>
      </c>
      <c r="C6150" s="254"/>
      <c r="D6150" s="255" t="s">
        <v>606</v>
      </c>
      <c r="E6150" s="255">
        <v>0</v>
      </c>
    </row>
    <row r="6151" spans="1:5" x14ac:dyDescent="0.25">
      <c r="A6151" s="257" t="s">
        <v>950</v>
      </c>
      <c r="B6151" s="257">
        <v>0</v>
      </c>
      <c r="C6151" s="254"/>
      <c r="D6151" s="255" t="s">
        <v>1166</v>
      </c>
      <c r="E6151" s="255">
        <v>0</v>
      </c>
    </row>
    <row r="6152" spans="1:5" x14ac:dyDescent="0.25">
      <c r="A6152" s="257" t="s">
        <v>1039</v>
      </c>
      <c r="B6152" s="257">
        <v>0</v>
      </c>
      <c r="C6152" s="254"/>
      <c r="D6152" s="255" t="s">
        <v>1098</v>
      </c>
      <c r="E6152" s="255">
        <v>0</v>
      </c>
    </row>
    <row r="6153" spans="1:5" x14ac:dyDescent="0.25">
      <c r="A6153" s="257" t="s">
        <v>998</v>
      </c>
      <c r="B6153" s="257">
        <v>0</v>
      </c>
      <c r="C6153" s="254"/>
      <c r="D6153" s="255" t="s">
        <v>1167</v>
      </c>
      <c r="E6153" s="255">
        <v>0</v>
      </c>
    </row>
    <row r="6154" spans="1:5" x14ac:dyDescent="0.25">
      <c r="A6154" s="257" t="s">
        <v>1040</v>
      </c>
      <c r="B6154" s="257">
        <v>0</v>
      </c>
      <c r="C6154" s="254"/>
      <c r="D6154" s="255" t="s">
        <v>1168</v>
      </c>
      <c r="E6154" s="255">
        <v>0</v>
      </c>
    </row>
    <row r="6155" spans="1:5" x14ac:dyDescent="0.25">
      <c r="A6155" s="257" t="s">
        <v>1041</v>
      </c>
      <c r="B6155" s="257">
        <v>0</v>
      </c>
      <c r="C6155" s="254"/>
      <c r="D6155" s="255" t="s">
        <v>195</v>
      </c>
      <c r="E6155" s="255">
        <v>0</v>
      </c>
    </row>
    <row r="6156" spans="1:5" x14ac:dyDescent="0.25">
      <c r="A6156" s="257" t="s">
        <v>458</v>
      </c>
      <c r="B6156" s="257">
        <v>0</v>
      </c>
      <c r="C6156" s="254"/>
      <c r="D6156" s="255" t="s">
        <v>196</v>
      </c>
      <c r="E6156" s="255">
        <v>0</v>
      </c>
    </row>
    <row r="6157" spans="1:5" x14ac:dyDescent="0.25">
      <c r="A6157" s="257" t="s">
        <v>456</v>
      </c>
      <c r="B6157" s="257">
        <v>0</v>
      </c>
      <c r="C6157" s="254"/>
      <c r="D6157" s="255" t="s">
        <v>197</v>
      </c>
      <c r="E6157" s="255">
        <v>0</v>
      </c>
    </row>
    <row r="6158" spans="1:5" x14ac:dyDescent="0.25">
      <c r="A6158" s="257" t="s">
        <v>459</v>
      </c>
      <c r="B6158" s="257">
        <v>0</v>
      </c>
      <c r="C6158" s="254"/>
      <c r="D6158" s="255" t="s">
        <v>198</v>
      </c>
      <c r="E6158" s="255">
        <v>0</v>
      </c>
    </row>
    <row r="6159" spans="1:5" x14ac:dyDescent="0.25">
      <c r="A6159" s="257" t="s">
        <v>460</v>
      </c>
      <c r="B6159" s="257">
        <v>0</v>
      </c>
      <c r="C6159" s="254"/>
      <c r="D6159" s="255" t="s">
        <v>607</v>
      </c>
      <c r="E6159" s="255">
        <v>0</v>
      </c>
    </row>
    <row r="6160" spans="1:5" x14ac:dyDescent="0.25">
      <c r="A6160" s="257" t="s">
        <v>1042</v>
      </c>
      <c r="B6160" s="257">
        <v>0</v>
      </c>
      <c r="C6160" s="254"/>
      <c r="D6160" s="255" t="s">
        <v>608</v>
      </c>
      <c r="E6160" s="255">
        <v>0</v>
      </c>
    </row>
    <row r="6161" spans="1:5" x14ac:dyDescent="0.25">
      <c r="A6161" s="257" t="s">
        <v>999</v>
      </c>
      <c r="B6161" s="257">
        <v>0</v>
      </c>
      <c r="C6161" s="254"/>
      <c r="D6161" s="255"/>
      <c r="E6161" s="255"/>
    </row>
    <row r="6162" spans="1:5" x14ac:dyDescent="0.25">
      <c r="A6162" s="257" t="s">
        <v>1043</v>
      </c>
      <c r="B6162" s="257">
        <v>0</v>
      </c>
      <c r="C6162" s="254"/>
      <c r="D6162" s="255" t="s">
        <v>2317</v>
      </c>
      <c r="E6162" s="255"/>
    </row>
    <row r="6163" spans="1:5" x14ac:dyDescent="0.25">
      <c r="A6163" s="257" t="s">
        <v>1044</v>
      </c>
      <c r="B6163" s="257">
        <v>0</v>
      </c>
      <c r="C6163" s="254"/>
      <c r="D6163" s="255" t="s">
        <v>928</v>
      </c>
      <c r="E6163" s="255" t="s">
        <v>929</v>
      </c>
    </row>
    <row r="6164" spans="1:5" x14ac:dyDescent="0.25">
      <c r="A6164" s="257" t="s">
        <v>461</v>
      </c>
      <c r="B6164" s="257">
        <v>0</v>
      </c>
      <c r="C6164" s="254"/>
      <c r="D6164" s="255" t="s">
        <v>930</v>
      </c>
      <c r="E6164" s="255" t="s">
        <v>931</v>
      </c>
    </row>
    <row r="6165" spans="1:5" x14ac:dyDescent="0.25">
      <c r="A6165" s="257" t="s">
        <v>457</v>
      </c>
      <c r="B6165" s="257">
        <v>0</v>
      </c>
      <c r="C6165" s="254"/>
      <c r="D6165" s="255" t="s">
        <v>1106</v>
      </c>
      <c r="E6165" s="255">
        <v>0</v>
      </c>
    </row>
    <row r="6166" spans="1:5" x14ac:dyDescent="0.25">
      <c r="A6166" s="257" t="s">
        <v>462</v>
      </c>
      <c r="B6166" s="257">
        <v>0</v>
      </c>
      <c r="C6166" s="254"/>
      <c r="D6166" s="255" t="s">
        <v>200</v>
      </c>
      <c r="E6166" s="255">
        <v>0</v>
      </c>
    </row>
    <row r="6167" spans="1:5" x14ac:dyDescent="0.25">
      <c r="A6167" s="257" t="s">
        <v>463</v>
      </c>
      <c r="B6167" s="257">
        <v>0</v>
      </c>
      <c r="C6167" s="254"/>
      <c r="D6167" s="255" t="s">
        <v>609</v>
      </c>
      <c r="E6167" s="255">
        <v>0</v>
      </c>
    </row>
    <row r="6168" spans="1:5" x14ac:dyDescent="0.25">
      <c r="A6168" s="257" t="s">
        <v>1045</v>
      </c>
      <c r="B6168" s="257">
        <v>0</v>
      </c>
      <c r="C6168" s="254"/>
      <c r="D6168" s="255" t="s">
        <v>1108</v>
      </c>
      <c r="E6168" s="255">
        <v>0</v>
      </c>
    </row>
    <row r="6169" spans="1:5" x14ac:dyDescent="0.25">
      <c r="A6169" s="257" t="s">
        <v>1000</v>
      </c>
      <c r="B6169" s="257">
        <v>0</v>
      </c>
      <c r="C6169" s="254"/>
      <c r="D6169" s="255" t="s">
        <v>201</v>
      </c>
      <c r="E6169" s="255">
        <v>0</v>
      </c>
    </row>
    <row r="6170" spans="1:5" x14ac:dyDescent="0.25">
      <c r="A6170" s="257" t="s">
        <v>1046</v>
      </c>
      <c r="B6170" s="257">
        <v>0</v>
      </c>
      <c r="C6170" s="254"/>
      <c r="D6170" s="255" t="s">
        <v>610</v>
      </c>
      <c r="E6170" s="255">
        <v>0</v>
      </c>
    </row>
    <row r="6171" spans="1:5" x14ac:dyDescent="0.25">
      <c r="A6171" s="257" t="s">
        <v>1047</v>
      </c>
      <c r="B6171" s="257">
        <v>0</v>
      </c>
      <c r="C6171" s="254"/>
      <c r="D6171" s="255" t="s">
        <v>202</v>
      </c>
      <c r="E6171" s="255">
        <v>0</v>
      </c>
    </row>
    <row r="6172" spans="1:5" x14ac:dyDescent="0.25">
      <c r="A6172" s="257" t="s">
        <v>139</v>
      </c>
      <c r="B6172" s="257">
        <v>0</v>
      </c>
      <c r="C6172" s="254"/>
      <c r="D6172" s="255" t="s">
        <v>203</v>
      </c>
      <c r="E6172" s="255">
        <v>0</v>
      </c>
    </row>
    <row r="6173" spans="1:5" x14ac:dyDescent="0.25">
      <c r="A6173" s="257" t="s">
        <v>120</v>
      </c>
      <c r="B6173" s="257">
        <v>0</v>
      </c>
      <c r="C6173" s="254"/>
      <c r="D6173" s="255" t="s">
        <v>204</v>
      </c>
      <c r="E6173" s="255">
        <v>0</v>
      </c>
    </row>
    <row r="6174" spans="1:5" x14ac:dyDescent="0.25">
      <c r="A6174" s="257" t="s">
        <v>140</v>
      </c>
      <c r="B6174" s="257">
        <v>0</v>
      </c>
      <c r="C6174" s="254"/>
      <c r="D6174" s="255" t="s">
        <v>1169</v>
      </c>
      <c r="E6174" s="255">
        <v>0</v>
      </c>
    </row>
    <row r="6175" spans="1:5" x14ac:dyDescent="0.25">
      <c r="A6175" s="257" t="s">
        <v>141</v>
      </c>
      <c r="B6175" s="257">
        <v>0</v>
      </c>
      <c r="C6175" s="254"/>
      <c r="D6175" s="255" t="s">
        <v>1109</v>
      </c>
      <c r="E6175" s="255">
        <v>0</v>
      </c>
    </row>
    <row r="6176" spans="1:5" x14ac:dyDescent="0.25">
      <c r="A6176" s="257" t="s">
        <v>1048</v>
      </c>
      <c r="B6176" s="257">
        <v>0</v>
      </c>
      <c r="C6176" s="254"/>
      <c r="D6176" s="255" t="s">
        <v>1170</v>
      </c>
      <c r="E6176" s="255">
        <v>0</v>
      </c>
    </row>
    <row r="6177" spans="1:5" x14ac:dyDescent="0.25">
      <c r="A6177" s="257" t="s">
        <v>1001</v>
      </c>
      <c r="B6177" s="257">
        <v>0</v>
      </c>
      <c r="C6177" s="254"/>
      <c r="D6177" s="255" t="s">
        <v>1171</v>
      </c>
      <c r="E6177" s="255">
        <v>0</v>
      </c>
    </row>
    <row r="6178" spans="1:5" x14ac:dyDescent="0.25">
      <c r="A6178" s="257" t="s">
        <v>1049</v>
      </c>
      <c r="B6178" s="257">
        <v>0</v>
      </c>
      <c r="C6178" s="254"/>
      <c r="D6178" s="255" t="s">
        <v>1172</v>
      </c>
      <c r="E6178" s="255">
        <v>0</v>
      </c>
    </row>
    <row r="6179" spans="1:5" x14ac:dyDescent="0.25">
      <c r="A6179" s="257" t="s">
        <v>1050</v>
      </c>
      <c r="B6179" s="257">
        <v>0</v>
      </c>
      <c r="C6179" s="254"/>
      <c r="D6179" s="255" t="s">
        <v>1110</v>
      </c>
      <c r="E6179" s="255">
        <v>0</v>
      </c>
    </row>
    <row r="6180" spans="1:5" x14ac:dyDescent="0.25">
      <c r="A6180" s="257" t="s">
        <v>1227</v>
      </c>
      <c r="B6180" s="257">
        <v>0</v>
      </c>
      <c r="C6180" s="254"/>
      <c r="D6180" s="255" t="s">
        <v>1173</v>
      </c>
      <c r="E6180" s="255">
        <v>0</v>
      </c>
    </row>
    <row r="6181" spans="1:5" x14ac:dyDescent="0.25">
      <c r="A6181" s="257" t="s">
        <v>1228</v>
      </c>
      <c r="B6181" s="257">
        <v>2.0687027699999998</v>
      </c>
      <c r="C6181" s="254"/>
      <c r="D6181" s="255" t="s">
        <v>1174</v>
      </c>
      <c r="E6181" s="255">
        <v>0</v>
      </c>
    </row>
    <row r="6182" spans="1:5" x14ac:dyDescent="0.25">
      <c r="A6182" s="257" t="s">
        <v>1295</v>
      </c>
      <c r="B6182" s="257">
        <v>8.7917370199999997E-2</v>
      </c>
      <c r="C6182" s="254"/>
      <c r="D6182" s="255" t="s">
        <v>2318</v>
      </c>
      <c r="E6182" s="255"/>
    </row>
    <row r="6183" spans="1:5" x14ac:dyDescent="0.25">
      <c r="A6183" s="257" t="s">
        <v>1296</v>
      </c>
      <c r="B6183" s="257">
        <v>4.0424702600000001E-2</v>
      </c>
      <c r="C6183" s="254"/>
      <c r="D6183" s="255" t="s">
        <v>928</v>
      </c>
      <c r="E6183" s="255" t="s">
        <v>929</v>
      </c>
    </row>
    <row r="6184" spans="1:5" x14ac:dyDescent="0.25">
      <c r="A6184" s="257" t="s">
        <v>1297</v>
      </c>
      <c r="B6184" s="257">
        <v>1.53096644</v>
      </c>
      <c r="C6184" s="254"/>
      <c r="D6184" s="255" t="s">
        <v>930</v>
      </c>
      <c r="E6184" s="255" t="s">
        <v>931</v>
      </c>
    </row>
    <row r="6185" spans="1:5" x14ac:dyDescent="0.25">
      <c r="A6185" s="257" t="s">
        <v>1298</v>
      </c>
      <c r="B6185" s="257">
        <v>0</v>
      </c>
      <c r="C6185" s="254"/>
      <c r="D6185" s="255" t="s">
        <v>600</v>
      </c>
      <c r="E6185" s="255">
        <v>0</v>
      </c>
    </row>
    <row r="6186" spans="1:5" x14ac:dyDescent="0.25">
      <c r="A6186" s="257" t="s">
        <v>1299</v>
      </c>
      <c r="B6186" s="257">
        <v>0.101668591</v>
      </c>
      <c r="C6186" s="254"/>
      <c r="D6186" s="255" t="s">
        <v>601</v>
      </c>
      <c r="E6186" s="255">
        <v>0</v>
      </c>
    </row>
    <row r="6187" spans="1:5" x14ac:dyDescent="0.25">
      <c r="A6187" s="257" t="s">
        <v>1300</v>
      </c>
      <c r="B6187" s="257">
        <v>0</v>
      </c>
      <c r="C6187" s="254"/>
      <c r="D6187" s="255" t="s">
        <v>192</v>
      </c>
      <c r="E6187" s="255">
        <v>0</v>
      </c>
    </row>
    <row r="6188" spans="1:5" x14ac:dyDescent="0.25">
      <c r="A6188" s="257" t="s">
        <v>1301</v>
      </c>
      <c r="B6188" s="257">
        <v>2.5531303400000001</v>
      </c>
      <c r="C6188" s="254"/>
      <c r="D6188" s="255" t="s">
        <v>193</v>
      </c>
      <c r="E6188" s="255">
        <v>0</v>
      </c>
    </row>
    <row r="6189" spans="1:5" x14ac:dyDescent="0.25">
      <c r="A6189" s="257" t="s">
        <v>1302</v>
      </c>
      <c r="B6189" s="257">
        <v>0</v>
      </c>
      <c r="C6189" s="254"/>
      <c r="D6189" s="255" t="s">
        <v>602</v>
      </c>
      <c r="E6189" s="255">
        <v>0</v>
      </c>
    </row>
    <row r="6190" spans="1:5" x14ac:dyDescent="0.25">
      <c r="A6190" s="257" t="s">
        <v>1709</v>
      </c>
      <c r="B6190" s="257"/>
      <c r="C6190" s="254"/>
      <c r="D6190" s="255" t="s">
        <v>603</v>
      </c>
      <c r="E6190" s="255">
        <v>0</v>
      </c>
    </row>
    <row r="6191" spans="1:5" x14ac:dyDescent="0.25">
      <c r="A6191" s="257" t="s">
        <v>928</v>
      </c>
      <c r="B6191" s="257" t="s">
        <v>929</v>
      </c>
      <c r="C6191" s="254"/>
      <c r="D6191" s="255" t="s">
        <v>604</v>
      </c>
      <c r="E6191" s="255">
        <v>0</v>
      </c>
    </row>
    <row r="6192" spans="1:5" x14ac:dyDescent="0.25">
      <c r="A6192" s="257" t="s">
        <v>930</v>
      </c>
      <c r="B6192" s="257" t="s">
        <v>931</v>
      </c>
      <c r="C6192" s="254"/>
      <c r="D6192" s="255" t="s">
        <v>605</v>
      </c>
      <c r="E6192" s="255">
        <v>0</v>
      </c>
    </row>
    <row r="6193" spans="1:5" x14ac:dyDescent="0.25">
      <c r="A6193" s="257" t="s">
        <v>943</v>
      </c>
      <c r="B6193" s="257">
        <v>-1.2791999999999999</v>
      </c>
      <c r="C6193" s="254"/>
      <c r="D6193" s="255" t="s">
        <v>194</v>
      </c>
      <c r="E6193" s="255">
        <v>0</v>
      </c>
    </row>
    <row r="6194" spans="1:5" x14ac:dyDescent="0.25">
      <c r="A6194" s="257" t="s">
        <v>944</v>
      </c>
      <c r="B6194" s="257">
        <v>-1.71594</v>
      </c>
      <c r="C6194" s="254"/>
      <c r="D6194" s="255" t="s">
        <v>606</v>
      </c>
      <c r="E6194" s="255">
        <v>0</v>
      </c>
    </row>
    <row r="6195" spans="1:5" x14ac:dyDescent="0.25">
      <c r="A6195" s="257" t="s">
        <v>538</v>
      </c>
      <c r="B6195" s="257">
        <v>-32.5636996</v>
      </c>
      <c r="C6195" s="254"/>
      <c r="D6195" s="255" t="s">
        <v>1166</v>
      </c>
      <c r="E6195" s="255">
        <v>0</v>
      </c>
    </row>
    <row r="6196" spans="1:5" x14ac:dyDescent="0.25">
      <c r="A6196" s="257" t="s">
        <v>539</v>
      </c>
      <c r="B6196" s="257">
        <v>-8.5741425899999992</v>
      </c>
      <c r="C6196" s="254"/>
      <c r="D6196" s="255" t="s">
        <v>1098</v>
      </c>
      <c r="E6196" s="255">
        <v>0</v>
      </c>
    </row>
    <row r="6197" spans="1:5" x14ac:dyDescent="0.25">
      <c r="A6197" s="257" t="s">
        <v>150</v>
      </c>
      <c r="B6197" s="257">
        <v>0</v>
      </c>
      <c r="C6197" s="254"/>
      <c r="D6197" s="255" t="s">
        <v>1167</v>
      </c>
      <c r="E6197" s="255">
        <v>0</v>
      </c>
    </row>
    <row r="6198" spans="1:5" x14ac:dyDescent="0.25">
      <c r="A6198" s="257" t="s">
        <v>142</v>
      </c>
      <c r="B6198" s="257">
        <v>-10.3153317</v>
      </c>
      <c r="C6198" s="254"/>
      <c r="D6198" s="255" t="s">
        <v>1168</v>
      </c>
      <c r="E6198" s="255">
        <v>0</v>
      </c>
    </row>
    <row r="6199" spans="1:5" x14ac:dyDescent="0.25">
      <c r="A6199" s="257" t="s">
        <v>151</v>
      </c>
      <c r="B6199" s="257">
        <v>0</v>
      </c>
      <c r="C6199" s="254"/>
      <c r="D6199" s="255" t="s">
        <v>205</v>
      </c>
      <c r="E6199" s="255">
        <v>0</v>
      </c>
    </row>
    <row r="6200" spans="1:5" x14ac:dyDescent="0.25">
      <c r="A6200" s="257" t="s">
        <v>152</v>
      </c>
      <c r="B6200" s="257">
        <v>0</v>
      </c>
      <c r="C6200" s="254"/>
      <c r="D6200" s="255" t="s">
        <v>206</v>
      </c>
      <c r="E6200" s="255">
        <v>0</v>
      </c>
    </row>
    <row r="6201" spans="1:5" x14ac:dyDescent="0.25">
      <c r="A6201" s="257" t="s">
        <v>153</v>
      </c>
      <c r="B6201" s="257">
        <v>0</v>
      </c>
      <c r="C6201" s="254"/>
      <c r="D6201" s="255" t="s">
        <v>207</v>
      </c>
      <c r="E6201" s="255">
        <v>0</v>
      </c>
    </row>
    <row r="6202" spans="1:5" x14ac:dyDescent="0.25">
      <c r="A6202" s="257" t="s">
        <v>143</v>
      </c>
      <c r="B6202" s="257">
        <v>-1.93052139</v>
      </c>
      <c r="C6202" s="254"/>
      <c r="D6202" s="255" t="s">
        <v>198</v>
      </c>
      <c r="E6202" s="255">
        <v>0</v>
      </c>
    </row>
    <row r="6203" spans="1:5" x14ac:dyDescent="0.25">
      <c r="A6203" s="257" t="s">
        <v>154</v>
      </c>
      <c r="B6203" s="257">
        <v>0</v>
      </c>
      <c r="C6203" s="254"/>
      <c r="D6203" s="255" t="s">
        <v>607</v>
      </c>
      <c r="E6203" s="255">
        <v>0</v>
      </c>
    </row>
    <row r="6204" spans="1:5" x14ac:dyDescent="0.25">
      <c r="A6204" s="257" t="s">
        <v>155</v>
      </c>
      <c r="B6204" s="257">
        <v>0</v>
      </c>
      <c r="C6204" s="254"/>
      <c r="D6204" s="255" t="s">
        <v>608</v>
      </c>
      <c r="E6204" s="255">
        <v>0</v>
      </c>
    </row>
    <row r="6205" spans="1:5" x14ac:dyDescent="0.25">
      <c r="A6205" s="257" t="s">
        <v>1303</v>
      </c>
      <c r="B6205" s="257">
        <v>0</v>
      </c>
      <c r="C6205" s="254"/>
      <c r="D6205" s="255"/>
      <c r="E6205" s="255"/>
    </row>
    <row r="6206" spans="1:5" x14ac:dyDescent="0.25">
      <c r="A6206" s="257" t="s">
        <v>1304</v>
      </c>
      <c r="B6206" s="257">
        <v>-1.53096644</v>
      </c>
      <c r="C6206" s="254"/>
      <c r="D6206" s="255" t="s">
        <v>2319</v>
      </c>
      <c r="E6206" s="255"/>
    </row>
    <row r="6207" spans="1:5" x14ac:dyDescent="0.25">
      <c r="A6207" s="257" t="s">
        <v>1305</v>
      </c>
      <c r="B6207" s="257">
        <v>-0.61025109099999997</v>
      </c>
      <c r="C6207" s="254"/>
      <c r="D6207" s="255" t="s">
        <v>928</v>
      </c>
      <c r="E6207" s="255" t="s">
        <v>929</v>
      </c>
    </row>
    <row r="6208" spans="1:5" x14ac:dyDescent="0.25">
      <c r="A6208" s="257" t="s">
        <v>1306</v>
      </c>
      <c r="B6208" s="257">
        <v>-4.9455961500000001</v>
      </c>
      <c r="C6208" s="254"/>
      <c r="D6208" s="255" t="s">
        <v>930</v>
      </c>
      <c r="E6208" s="255" t="s">
        <v>931</v>
      </c>
    </row>
    <row r="6209" spans="1:5" x14ac:dyDescent="0.25">
      <c r="A6209" s="257" t="s">
        <v>156</v>
      </c>
      <c r="B6209" s="257">
        <v>0</v>
      </c>
      <c r="C6209" s="254"/>
      <c r="D6209" s="255" t="s">
        <v>1106</v>
      </c>
      <c r="E6209" s="255">
        <v>0</v>
      </c>
    </row>
    <row r="6210" spans="1:5" x14ac:dyDescent="0.25">
      <c r="A6210" s="257" t="s">
        <v>144</v>
      </c>
      <c r="B6210" s="257">
        <v>0</v>
      </c>
      <c r="C6210" s="254"/>
      <c r="D6210" s="255" t="s">
        <v>200</v>
      </c>
      <c r="E6210" s="255">
        <v>0</v>
      </c>
    </row>
    <row r="6211" spans="1:5" x14ac:dyDescent="0.25">
      <c r="A6211" s="257" t="s">
        <v>157</v>
      </c>
      <c r="B6211" s="257">
        <v>0</v>
      </c>
      <c r="C6211" s="254"/>
      <c r="D6211" s="255" t="s">
        <v>609</v>
      </c>
      <c r="E6211" s="255">
        <v>0</v>
      </c>
    </row>
    <row r="6212" spans="1:5" x14ac:dyDescent="0.25">
      <c r="A6212" s="257" t="s">
        <v>158</v>
      </c>
      <c r="B6212" s="257">
        <v>0</v>
      </c>
      <c r="C6212" s="254"/>
      <c r="D6212" s="255" t="s">
        <v>1108</v>
      </c>
      <c r="E6212" s="255">
        <v>0</v>
      </c>
    </row>
    <row r="6213" spans="1:5" x14ac:dyDescent="0.25">
      <c r="A6213" s="257" t="s">
        <v>159</v>
      </c>
      <c r="B6213" s="257">
        <v>0</v>
      </c>
      <c r="C6213" s="254"/>
      <c r="D6213" s="255" t="s">
        <v>201</v>
      </c>
      <c r="E6213" s="255">
        <v>0</v>
      </c>
    </row>
    <row r="6214" spans="1:5" x14ac:dyDescent="0.25">
      <c r="A6214" s="257" t="s">
        <v>145</v>
      </c>
      <c r="B6214" s="257">
        <v>0</v>
      </c>
      <c r="C6214" s="254"/>
      <c r="D6214" s="255" t="s">
        <v>610</v>
      </c>
      <c r="E6214" s="255">
        <v>0</v>
      </c>
    </row>
    <row r="6215" spans="1:5" x14ac:dyDescent="0.25">
      <c r="A6215" s="257" t="s">
        <v>160</v>
      </c>
      <c r="B6215" s="257">
        <v>0</v>
      </c>
      <c r="C6215" s="254"/>
      <c r="D6215" s="255" t="s">
        <v>208</v>
      </c>
      <c r="E6215" s="255">
        <v>0</v>
      </c>
    </row>
    <row r="6216" spans="1:5" x14ac:dyDescent="0.25">
      <c r="A6216" s="257" t="s">
        <v>161</v>
      </c>
      <c r="B6216" s="257">
        <v>0</v>
      </c>
      <c r="C6216" s="254"/>
      <c r="D6216" s="255" t="s">
        <v>209</v>
      </c>
      <c r="E6216" s="255">
        <v>0</v>
      </c>
    </row>
    <row r="6217" spans="1:5" x14ac:dyDescent="0.25">
      <c r="A6217" s="257" t="s">
        <v>162</v>
      </c>
      <c r="B6217" s="257">
        <v>0</v>
      </c>
      <c r="C6217" s="254"/>
      <c r="D6217" s="255" t="s">
        <v>210</v>
      </c>
      <c r="E6217" s="255">
        <v>0</v>
      </c>
    </row>
    <row r="6218" spans="1:5" x14ac:dyDescent="0.25">
      <c r="A6218" s="257" t="s">
        <v>146</v>
      </c>
      <c r="B6218" s="257">
        <v>0</v>
      </c>
      <c r="C6218" s="254"/>
      <c r="D6218" s="255" t="s">
        <v>1169</v>
      </c>
      <c r="E6218" s="255">
        <v>0</v>
      </c>
    </row>
    <row r="6219" spans="1:5" x14ac:dyDescent="0.25">
      <c r="A6219" s="257" t="s">
        <v>163</v>
      </c>
      <c r="B6219" s="257">
        <v>0</v>
      </c>
      <c r="C6219" s="254"/>
      <c r="D6219" s="255" t="s">
        <v>1109</v>
      </c>
      <c r="E6219" s="255">
        <v>0</v>
      </c>
    </row>
    <row r="6220" spans="1:5" x14ac:dyDescent="0.25">
      <c r="A6220" s="257" t="s">
        <v>164</v>
      </c>
      <c r="B6220" s="257">
        <v>0</v>
      </c>
      <c r="C6220" s="254"/>
      <c r="D6220" s="255" t="s">
        <v>1170</v>
      </c>
      <c r="E6220" s="255">
        <v>0</v>
      </c>
    </row>
    <row r="6221" spans="1:5" x14ac:dyDescent="0.25">
      <c r="A6221" s="257" t="s">
        <v>165</v>
      </c>
      <c r="B6221" s="257">
        <v>0</v>
      </c>
      <c r="C6221" s="254"/>
      <c r="D6221" s="255" t="s">
        <v>1171</v>
      </c>
      <c r="E6221" s="255">
        <v>0</v>
      </c>
    </row>
    <row r="6222" spans="1:5" x14ac:dyDescent="0.25">
      <c r="A6222" s="257" t="s">
        <v>147</v>
      </c>
      <c r="B6222" s="257">
        <v>0</v>
      </c>
      <c r="C6222" s="254"/>
      <c r="D6222" s="255" t="s">
        <v>1172</v>
      </c>
      <c r="E6222" s="255">
        <v>0</v>
      </c>
    </row>
    <row r="6223" spans="1:5" x14ac:dyDescent="0.25">
      <c r="A6223" s="257" t="s">
        <v>166</v>
      </c>
      <c r="B6223" s="257">
        <v>0</v>
      </c>
      <c r="C6223" s="254"/>
      <c r="D6223" s="255" t="s">
        <v>1110</v>
      </c>
      <c r="E6223" s="255">
        <v>0</v>
      </c>
    </row>
    <row r="6224" spans="1:5" x14ac:dyDescent="0.25">
      <c r="A6224" s="257" t="s">
        <v>167</v>
      </c>
      <c r="B6224" s="257">
        <v>0</v>
      </c>
      <c r="C6224" s="254"/>
      <c r="D6224" s="255" t="s">
        <v>1173</v>
      </c>
      <c r="E6224" s="255">
        <v>0</v>
      </c>
    </row>
    <row r="6225" spans="1:5" x14ac:dyDescent="0.25">
      <c r="A6225" s="257" t="s">
        <v>168</v>
      </c>
      <c r="B6225" s="257">
        <v>0</v>
      </c>
      <c r="C6225" s="254"/>
      <c r="D6225" s="255" t="s">
        <v>1174</v>
      </c>
      <c r="E6225" s="255">
        <v>0</v>
      </c>
    </row>
    <row r="6226" spans="1:5" x14ac:dyDescent="0.25">
      <c r="A6226" s="257" t="s">
        <v>148</v>
      </c>
      <c r="B6226" s="257">
        <v>0</v>
      </c>
      <c r="C6226" s="254"/>
      <c r="D6226" s="255" t="s">
        <v>2320</v>
      </c>
      <c r="E6226" s="255"/>
    </row>
    <row r="6227" spans="1:5" x14ac:dyDescent="0.25">
      <c r="A6227" s="257" t="s">
        <v>169</v>
      </c>
      <c r="B6227" s="257">
        <v>0</v>
      </c>
      <c r="C6227" s="254"/>
      <c r="D6227" s="255" t="s">
        <v>928</v>
      </c>
      <c r="E6227" s="255" t="s">
        <v>929</v>
      </c>
    </row>
    <row r="6228" spans="1:5" x14ac:dyDescent="0.25">
      <c r="A6228" s="257" t="s">
        <v>170</v>
      </c>
      <c r="B6228" s="257">
        <v>0</v>
      </c>
      <c r="C6228" s="254"/>
      <c r="D6228" s="255" t="s">
        <v>930</v>
      </c>
      <c r="E6228" s="255" t="s">
        <v>931</v>
      </c>
    </row>
    <row r="6229" spans="1:5" x14ac:dyDescent="0.25">
      <c r="A6229" s="257" t="s">
        <v>171</v>
      </c>
      <c r="B6229" s="257">
        <v>0</v>
      </c>
      <c r="C6229" s="254"/>
      <c r="D6229" s="255" t="s">
        <v>600</v>
      </c>
      <c r="E6229" s="255">
        <v>0</v>
      </c>
    </row>
    <row r="6230" spans="1:5" x14ac:dyDescent="0.25">
      <c r="A6230" s="257" t="s">
        <v>149</v>
      </c>
      <c r="B6230" s="257">
        <v>0</v>
      </c>
      <c r="C6230" s="254"/>
      <c r="D6230" s="255" t="s">
        <v>601</v>
      </c>
      <c r="E6230" s="255">
        <v>-9.5540976E-2</v>
      </c>
    </row>
    <row r="6231" spans="1:5" x14ac:dyDescent="0.25">
      <c r="A6231" s="257" t="s">
        <v>172</v>
      </c>
      <c r="B6231" s="257">
        <v>0</v>
      </c>
      <c r="C6231" s="254"/>
      <c r="D6231" s="255" t="s">
        <v>192</v>
      </c>
      <c r="E6231" s="255">
        <v>0</v>
      </c>
    </row>
    <row r="6232" spans="1:5" x14ac:dyDescent="0.25">
      <c r="A6232" s="257" t="s">
        <v>173</v>
      </c>
      <c r="B6232" s="257">
        <v>0</v>
      </c>
      <c r="C6232" s="254"/>
      <c r="D6232" s="255" t="s">
        <v>193</v>
      </c>
      <c r="E6232" s="255">
        <v>0</v>
      </c>
    </row>
    <row r="6233" spans="1:5" x14ac:dyDescent="0.25">
      <c r="A6233" s="257" t="s">
        <v>1215</v>
      </c>
      <c r="B6233" s="257">
        <v>0</v>
      </c>
      <c r="C6233" s="254"/>
      <c r="D6233" s="255" t="s">
        <v>602</v>
      </c>
      <c r="E6233" s="255">
        <v>0</v>
      </c>
    </row>
    <row r="6234" spans="1:5" x14ac:dyDescent="0.25">
      <c r="A6234" s="257" t="s">
        <v>1121</v>
      </c>
      <c r="B6234" s="257">
        <v>8.2443059600000002</v>
      </c>
      <c r="C6234" s="254"/>
      <c r="D6234" s="255" t="s">
        <v>603</v>
      </c>
      <c r="E6234" s="255">
        <v>-0.24503119600000001</v>
      </c>
    </row>
    <row r="6235" spans="1:5" x14ac:dyDescent="0.25">
      <c r="A6235" s="257" t="s">
        <v>1216</v>
      </c>
      <c r="B6235" s="257">
        <v>0</v>
      </c>
      <c r="C6235" s="254"/>
      <c r="D6235" s="255" t="s">
        <v>604</v>
      </c>
      <c r="E6235" s="255">
        <v>0</v>
      </c>
    </row>
    <row r="6236" spans="1:5" x14ac:dyDescent="0.25">
      <c r="A6236" s="257" t="s">
        <v>1217</v>
      </c>
      <c r="B6236" s="257">
        <v>0</v>
      </c>
      <c r="C6236" s="254"/>
      <c r="D6236" s="255" t="s">
        <v>605</v>
      </c>
      <c r="E6236" s="255">
        <v>0</v>
      </c>
    </row>
    <row r="6237" spans="1:5" x14ac:dyDescent="0.25">
      <c r="A6237" s="257" t="s">
        <v>1218</v>
      </c>
      <c r="B6237" s="257">
        <v>0</v>
      </c>
      <c r="C6237" s="254"/>
      <c r="D6237" s="255" t="s">
        <v>194</v>
      </c>
      <c r="E6237" s="255">
        <v>-0.10486696500000001</v>
      </c>
    </row>
    <row r="6238" spans="1:5" x14ac:dyDescent="0.25">
      <c r="A6238" s="257" t="s">
        <v>1122</v>
      </c>
      <c r="B6238" s="257">
        <v>1.7642043199999999</v>
      </c>
      <c r="C6238" s="254"/>
      <c r="D6238" s="255" t="s">
        <v>606</v>
      </c>
      <c r="E6238" s="255">
        <v>0</v>
      </c>
    </row>
    <row r="6239" spans="1:5" x14ac:dyDescent="0.25">
      <c r="A6239" s="257" t="s">
        <v>1219</v>
      </c>
      <c r="B6239" s="257">
        <v>0</v>
      </c>
      <c r="C6239" s="254"/>
      <c r="D6239" s="255" t="s">
        <v>1166</v>
      </c>
      <c r="E6239" s="255">
        <v>0</v>
      </c>
    </row>
    <row r="6240" spans="1:5" x14ac:dyDescent="0.25">
      <c r="A6240" s="257" t="s">
        <v>1220</v>
      </c>
      <c r="B6240" s="257">
        <v>0</v>
      </c>
      <c r="C6240" s="254"/>
      <c r="D6240" s="255" t="s">
        <v>1098</v>
      </c>
      <c r="E6240" s="255">
        <v>0</v>
      </c>
    </row>
    <row r="6241" spans="1:5" x14ac:dyDescent="0.25">
      <c r="A6241" s="257" t="s">
        <v>1307</v>
      </c>
      <c r="B6241" s="257">
        <v>0</v>
      </c>
      <c r="C6241" s="254"/>
      <c r="D6241" s="255" t="s">
        <v>1167</v>
      </c>
      <c r="E6241" s="255">
        <v>0</v>
      </c>
    </row>
    <row r="6242" spans="1:5" x14ac:dyDescent="0.25">
      <c r="A6242" s="257" t="s">
        <v>1197</v>
      </c>
      <c r="B6242" s="257">
        <v>9.1147382300000004</v>
      </c>
      <c r="C6242" s="254"/>
      <c r="D6242" s="255" t="s">
        <v>1168</v>
      </c>
      <c r="E6242" s="255">
        <v>0</v>
      </c>
    </row>
    <row r="6243" spans="1:5" x14ac:dyDescent="0.25">
      <c r="A6243" s="257" t="s">
        <v>1308</v>
      </c>
      <c r="B6243" s="257">
        <v>0</v>
      </c>
      <c r="C6243" s="254"/>
      <c r="D6243" s="255" t="s">
        <v>1181</v>
      </c>
      <c r="E6243" s="255">
        <v>0</v>
      </c>
    </row>
    <row r="6244" spans="1:5" x14ac:dyDescent="0.25">
      <c r="A6244" s="257" t="s">
        <v>1309</v>
      </c>
      <c r="B6244" s="257">
        <v>0</v>
      </c>
      <c r="C6244" s="254"/>
      <c r="D6244" s="255" t="s">
        <v>211</v>
      </c>
      <c r="E6244" s="255">
        <v>0</v>
      </c>
    </row>
    <row r="6245" spans="1:5" x14ac:dyDescent="0.25">
      <c r="A6245" s="257" t="s">
        <v>1310</v>
      </c>
      <c r="B6245" s="257">
        <v>0</v>
      </c>
      <c r="C6245" s="254"/>
      <c r="D6245" s="255" t="s">
        <v>212</v>
      </c>
      <c r="E6245" s="255">
        <v>0</v>
      </c>
    </row>
    <row r="6246" spans="1:5" x14ac:dyDescent="0.25">
      <c r="A6246" s="257" t="s">
        <v>1198</v>
      </c>
      <c r="B6246" s="257">
        <v>0.181965349</v>
      </c>
      <c r="C6246" s="254"/>
      <c r="D6246" s="255" t="s">
        <v>213</v>
      </c>
      <c r="E6246" s="255">
        <v>0</v>
      </c>
    </row>
    <row r="6247" spans="1:5" x14ac:dyDescent="0.25">
      <c r="A6247" s="257" t="s">
        <v>1311</v>
      </c>
      <c r="B6247" s="257">
        <v>0</v>
      </c>
      <c r="C6247" s="254"/>
      <c r="D6247" s="255" t="s">
        <v>198</v>
      </c>
      <c r="E6247" s="255">
        <v>0</v>
      </c>
    </row>
    <row r="6248" spans="1:5" x14ac:dyDescent="0.25">
      <c r="A6248" s="257" t="s">
        <v>1312</v>
      </c>
      <c r="B6248" s="257">
        <v>0</v>
      </c>
      <c r="C6248" s="254"/>
      <c r="D6248" s="255" t="s">
        <v>607</v>
      </c>
      <c r="E6248" s="255">
        <v>0</v>
      </c>
    </row>
    <row r="6249" spans="1:5" x14ac:dyDescent="0.25">
      <c r="A6249" s="257" t="s">
        <v>1313</v>
      </c>
      <c r="B6249" s="257">
        <v>0</v>
      </c>
      <c r="C6249" s="254"/>
      <c r="D6249" s="255" t="s">
        <v>608</v>
      </c>
      <c r="E6249" s="255">
        <v>0</v>
      </c>
    </row>
    <row r="6250" spans="1:5" x14ac:dyDescent="0.25">
      <c r="A6250" s="257" t="s">
        <v>1199</v>
      </c>
      <c r="B6250" s="257">
        <v>0</v>
      </c>
      <c r="C6250" s="254"/>
      <c r="D6250" s="255" t="s">
        <v>2321</v>
      </c>
      <c r="E6250" s="255"/>
    </row>
    <row r="6251" spans="1:5" x14ac:dyDescent="0.25">
      <c r="A6251" s="257" t="s">
        <v>1314</v>
      </c>
      <c r="B6251" s="257">
        <v>0</v>
      </c>
      <c r="C6251" s="254"/>
      <c r="D6251" s="255" t="s">
        <v>928</v>
      </c>
      <c r="E6251" s="255" t="s">
        <v>929</v>
      </c>
    </row>
    <row r="6252" spans="1:5" x14ac:dyDescent="0.25">
      <c r="A6252" s="257" t="s">
        <v>1315</v>
      </c>
      <c r="B6252" s="257">
        <v>0</v>
      </c>
      <c r="C6252" s="254"/>
      <c r="D6252" s="255" t="s">
        <v>930</v>
      </c>
      <c r="E6252" s="255" t="s">
        <v>931</v>
      </c>
    </row>
    <row r="6253" spans="1:5" x14ac:dyDescent="0.25">
      <c r="A6253" s="257" t="s">
        <v>1316</v>
      </c>
      <c r="B6253" s="257">
        <v>0</v>
      </c>
      <c r="C6253" s="254"/>
      <c r="D6253" s="255" t="s">
        <v>1106</v>
      </c>
      <c r="E6253" s="255">
        <v>0</v>
      </c>
    </row>
    <row r="6254" spans="1:5" x14ac:dyDescent="0.25">
      <c r="A6254" s="257" t="s">
        <v>1200</v>
      </c>
      <c r="B6254" s="257">
        <v>0</v>
      </c>
      <c r="C6254" s="254"/>
      <c r="D6254" s="255" t="s">
        <v>200</v>
      </c>
      <c r="E6254" s="255">
        <v>0</v>
      </c>
    </row>
    <row r="6255" spans="1:5" x14ac:dyDescent="0.25">
      <c r="A6255" s="257" t="s">
        <v>1317</v>
      </c>
      <c r="B6255" s="257">
        <v>0</v>
      </c>
      <c r="C6255" s="254"/>
      <c r="D6255" s="255" t="s">
        <v>609</v>
      </c>
      <c r="E6255" s="255">
        <v>0</v>
      </c>
    </row>
    <row r="6256" spans="1:5" x14ac:dyDescent="0.25">
      <c r="A6256" s="257" t="s">
        <v>1318</v>
      </c>
      <c r="B6256" s="257">
        <v>0</v>
      </c>
      <c r="C6256" s="254"/>
      <c r="D6256" s="255" t="s">
        <v>1108</v>
      </c>
      <c r="E6256" s="255">
        <v>-2.5773516299999999</v>
      </c>
    </row>
    <row r="6257" spans="1:5" x14ac:dyDescent="0.25">
      <c r="A6257" s="257" t="s">
        <v>1221</v>
      </c>
      <c r="B6257" s="257">
        <v>0</v>
      </c>
      <c r="C6257" s="254"/>
      <c r="D6257" s="255" t="s">
        <v>201</v>
      </c>
      <c r="E6257" s="255">
        <v>-0.25990100500000002</v>
      </c>
    </row>
    <row r="6258" spans="1:5" x14ac:dyDescent="0.25">
      <c r="A6258" s="257" t="s">
        <v>1123</v>
      </c>
      <c r="B6258" s="257">
        <v>21.969516599999999</v>
      </c>
      <c r="C6258" s="254"/>
      <c r="D6258" s="255" t="s">
        <v>610</v>
      </c>
      <c r="E6258" s="255">
        <v>-0.47045999999999999</v>
      </c>
    </row>
    <row r="6259" spans="1:5" x14ac:dyDescent="0.25">
      <c r="A6259" s="257" t="s">
        <v>1222</v>
      </c>
      <c r="B6259" s="257">
        <v>0</v>
      </c>
      <c r="C6259" s="254"/>
      <c r="D6259" s="255" t="s">
        <v>214</v>
      </c>
      <c r="E6259" s="255">
        <v>0</v>
      </c>
    </row>
    <row r="6260" spans="1:5" x14ac:dyDescent="0.25">
      <c r="A6260" s="257" t="s">
        <v>1223</v>
      </c>
      <c r="B6260" s="257">
        <v>0</v>
      </c>
      <c r="C6260" s="254"/>
      <c r="D6260" s="255" t="s">
        <v>215</v>
      </c>
      <c r="E6260" s="255">
        <v>0</v>
      </c>
    </row>
    <row r="6261" spans="1:5" x14ac:dyDescent="0.25">
      <c r="A6261" s="257" t="s">
        <v>1224</v>
      </c>
      <c r="B6261" s="257">
        <v>0</v>
      </c>
      <c r="C6261" s="254"/>
      <c r="D6261" s="255" t="s">
        <v>216</v>
      </c>
      <c r="E6261" s="255">
        <v>0</v>
      </c>
    </row>
    <row r="6262" spans="1:5" x14ac:dyDescent="0.25">
      <c r="A6262" s="257" t="s">
        <v>1124</v>
      </c>
      <c r="B6262" s="257">
        <v>3.9964030099999999</v>
      </c>
      <c r="C6262" s="254"/>
      <c r="D6262" s="255" t="s">
        <v>1169</v>
      </c>
      <c r="E6262" s="255">
        <v>0</v>
      </c>
    </row>
    <row r="6263" spans="1:5" x14ac:dyDescent="0.25">
      <c r="A6263" s="257" t="s">
        <v>1225</v>
      </c>
      <c r="B6263" s="257">
        <v>0</v>
      </c>
      <c r="C6263" s="254"/>
      <c r="D6263" s="255" t="s">
        <v>1109</v>
      </c>
      <c r="E6263" s="255">
        <v>-0.181965349</v>
      </c>
    </row>
    <row r="6264" spans="1:5" x14ac:dyDescent="0.25">
      <c r="A6264" s="257" t="s">
        <v>1226</v>
      </c>
      <c r="B6264" s="257">
        <v>0</v>
      </c>
      <c r="C6264" s="254"/>
      <c r="D6264" s="255" t="s">
        <v>1170</v>
      </c>
      <c r="E6264" s="255">
        <v>0</v>
      </c>
    </row>
    <row r="6265" spans="1:5" x14ac:dyDescent="0.25">
      <c r="A6265" s="257" t="s">
        <v>1319</v>
      </c>
      <c r="B6265" s="257">
        <v>0</v>
      </c>
      <c r="C6265" s="254"/>
      <c r="D6265" s="255" t="s">
        <v>1171</v>
      </c>
      <c r="E6265" s="255">
        <v>0</v>
      </c>
    </row>
    <row r="6266" spans="1:5" x14ac:dyDescent="0.25">
      <c r="A6266" s="257" t="s">
        <v>1201</v>
      </c>
      <c r="B6266" s="257">
        <v>6.4010729099999999</v>
      </c>
      <c r="C6266" s="254"/>
      <c r="D6266" s="255" t="s">
        <v>1172</v>
      </c>
      <c r="E6266" s="255">
        <v>0</v>
      </c>
    </row>
    <row r="6267" spans="1:5" x14ac:dyDescent="0.25">
      <c r="A6267" s="257" t="s">
        <v>1320</v>
      </c>
      <c r="B6267" s="257">
        <v>0</v>
      </c>
      <c r="C6267" s="254"/>
      <c r="D6267" s="255" t="s">
        <v>1110</v>
      </c>
      <c r="E6267" s="255">
        <v>-0.21828208700000001</v>
      </c>
    </row>
    <row r="6268" spans="1:5" x14ac:dyDescent="0.25">
      <c r="A6268" s="257" t="s">
        <v>1321</v>
      </c>
      <c r="B6268" s="257">
        <v>0</v>
      </c>
      <c r="C6268" s="254"/>
      <c r="D6268" s="255" t="s">
        <v>1173</v>
      </c>
      <c r="E6268" s="255">
        <v>0</v>
      </c>
    </row>
    <row r="6269" spans="1:5" x14ac:dyDescent="0.25">
      <c r="A6269" s="257" t="s">
        <v>1322</v>
      </c>
      <c r="B6269" s="257">
        <v>0</v>
      </c>
      <c r="C6269" s="254"/>
      <c r="D6269" s="255" t="s">
        <v>1174</v>
      </c>
      <c r="E6269" s="255">
        <v>0</v>
      </c>
    </row>
    <row r="6270" spans="1:5" x14ac:dyDescent="0.25">
      <c r="A6270" s="257" t="s">
        <v>1202</v>
      </c>
      <c r="B6270" s="257">
        <v>0.26299332800000003</v>
      </c>
      <c r="C6270" s="254"/>
      <c r="D6270" s="255" t="s">
        <v>1182</v>
      </c>
      <c r="E6270" s="255">
        <v>0</v>
      </c>
    </row>
    <row r="6271" spans="1:5" x14ac:dyDescent="0.25">
      <c r="A6271" s="257" t="s">
        <v>1323</v>
      </c>
      <c r="B6271" s="257">
        <v>0</v>
      </c>
      <c r="C6271" s="254"/>
      <c r="D6271" s="255" t="s">
        <v>1183</v>
      </c>
      <c r="E6271" s="255">
        <v>0</v>
      </c>
    </row>
    <row r="6272" spans="1:5" x14ac:dyDescent="0.25">
      <c r="A6272" s="257" t="s">
        <v>1324</v>
      </c>
      <c r="B6272" s="257">
        <v>0</v>
      </c>
      <c r="C6272" s="254"/>
      <c r="D6272" s="255" t="s">
        <v>2322</v>
      </c>
      <c r="E6272" s="255"/>
    </row>
    <row r="6273" spans="1:5" x14ac:dyDescent="0.25">
      <c r="A6273" s="257" t="s">
        <v>1325</v>
      </c>
      <c r="B6273" s="257">
        <v>0</v>
      </c>
      <c r="C6273" s="254"/>
      <c r="D6273" s="255" t="s">
        <v>928</v>
      </c>
      <c r="E6273" s="255" t="s">
        <v>929</v>
      </c>
    </row>
    <row r="6274" spans="1:5" x14ac:dyDescent="0.25">
      <c r="A6274" s="257" t="s">
        <v>1203</v>
      </c>
      <c r="B6274" s="257">
        <v>0</v>
      </c>
      <c r="C6274" s="254"/>
      <c r="D6274" s="255" t="s">
        <v>930</v>
      </c>
      <c r="E6274" s="255" t="s">
        <v>931</v>
      </c>
    </row>
    <row r="6275" spans="1:5" x14ac:dyDescent="0.25">
      <c r="A6275" s="257" t="s">
        <v>1326</v>
      </c>
      <c r="B6275" s="257">
        <v>0</v>
      </c>
      <c r="C6275" s="254"/>
      <c r="D6275" s="255" t="s">
        <v>600</v>
      </c>
      <c r="E6275" s="255">
        <v>0</v>
      </c>
    </row>
    <row r="6276" spans="1:5" x14ac:dyDescent="0.25">
      <c r="A6276" s="257" t="s">
        <v>1327</v>
      </c>
      <c r="B6276" s="257">
        <v>0</v>
      </c>
      <c r="C6276" s="254"/>
      <c r="D6276" s="255" t="s">
        <v>601</v>
      </c>
      <c r="E6276" s="255">
        <v>-0.72785051700000003</v>
      </c>
    </row>
    <row r="6277" spans="1:5" x14ac:dyDescent="0.25">
      <c r="A6277" s="257" t="s">
        <v>1328</v>
      </c>
      <c r="B6277" s="257">
        <v>0</v>
      </c>
      <c r="C6277" s="254"/>
      <c r="D6277" s="255" t="s">
        <v>192</v>
      </c>
      <c r="E6277" s="255">
        <v>0</v>
      </c>
    </row>
    <row r="6278" spans="1:5" x14ac:dyDescent="0.25">
      <c r="A6278" s="257" t="s">
        <v>1204</v>
      </c>
      <c r="B6278" s="257">
        <v>0</v>
      </c>
      <c r="C6278" s="254"/>
      <c r="D6278" s="255" t="s">
        <v>193</v>
      </c>
      <c r="E6278" s="255">
        <v>0</v>
      </c>
    </row>
    <row r="6279" spans="1:5" x14ac:dyDescent="0.25">
      <c r="A6279" s="257" t="s">
        <v>1329</v>
      </c>
      <c r="B6279" s="257">
        <v>0</v>
      </c>
      <c r="C6279" s="254"/>
      <c r="D6279" s="255" t="s">
        <v>602</v>
      </c>
      <c r="E6279" s="255">
        <v>0</v>
      </c>
    </row>
    <row r="6280" spans="1:5" x14ac:dyDescent="0.25">
      <c r="A6280" s="257" t="s">
        <v>1330</v>
      </c>
      <c r="B6280" s="257">
        <v>0</v>
      </c>
      <c r="C6280" s="254"/>
      <c r="D6280" s="255" t="s">
        <v>603</v>
      </c>
      <c r="E6280" s="255">
        <v>-2.5200224200000001</v>
      </c>
    </row>
    <row r="6281" spans="1:5" x14ac:dyDescent="0.25">
      <c r="A6281" s="257" t="s">
        <v>1241</v>
      </c>
      <c r="B6281" s="257">
        <v>0</v>
      </c>
      <c r="C6281" s="254"/>
      <c r="D6281" s="255" t="s">
        <v>604</v>
      </c>
      <c r="E6281" s="255">
        <v>0</v>
      </c>
    </row>
    <row r="6282" spans="1:5" x14ac:dyDescent="0.25">
      <c r="A6282" s="257" t="s">
        <v>1242</v>
      </c>
      <c r="B6282" s="257">
        <v>2.5712742500000001</v>
      </c>
      <c r="C6282" s="254"/>
      <c r="D6282" s="255" t="s">
        <v>605</v>
      </c>
      <c r="E6282" s="255">
        <v>0</v>
      </c>
    </row>
    <row r="6283" spans="1:5" x14ac:dyDescent="0.25">
      <c r="A6283" s="257" t="s">
        <v>1243</v>
      </c>
      <c r="B6283" s="257">
        <v>0.109276051</v>
      </c>
      <c r="C6283" s="254"/>
      <c r="D6283" s="255" t="s">
        <v>194</v>
      </c>
      <c r="E6283" s="255">
        <v>-1.045245</v>
      </c>
    </row>
    <row r="6284" spans="1:5" x14ac:dyDescent="0.25">
      <c r="A6284" s="257" t="s">
        <v>1244</v>
      </c>
      <c r="B6284" s="257">
        <v>5.0245496100000002E-2</v>
      </c>
      <c r="C6284" s="254"/>
      <c r="D6284" s="255" t="s">
        <v>217</v>
      </c>
      <c r="E6284" s="255">
        <v>-0.21950144999999999</v>
      </c>
    </row>
    <row r="6285" spans="1:5" x14ac:dyDescent="0.25">
      <c r="A6285" s="257" t="s">
        <v>1229</v>
      </c>
      <c r="B6285" s="257">
        <v>0</v>
      </c>
      <c r="C6285" s="254"/>
      <c r="D6285" s="255" t="s">
        <v>606</v>
      </c>
      <c r="E6285" s="255">
        <v>0</v>
      </c>
    </row>
    <row r="6286" spans="1:5" x14ac:dyDescent="0.25">
      <c r="A6286" s="257" t="s">
        <v>1230</v>
      </c>
      <c r="B6286" s="257">
        <v>6.6029086299999999</v>
      </c>
      <c r="C6286" s="254"/>
      <c r="D6286" s="255" t="s">
        <v>1166</v>
      </c>
      <c r="E6286" s="255">
        <v>0</v>
      </c>
    </row>
    <row r="6287" spans="1:5" x14ac:dyDescent="0.25">
      <c r="A6287" s="257" t="s">
        <v>1331</v>
      </c>
      <c r="B6287" s="257">
        <v>1.4038971499999999</v>
      </c>
      <c r="C6287" s="254"/>
      <c r="D6287" s="255" t="s">
        <v>1098</v>
      </c>
      <c r="E6287" s="255">
        <v>0</v>
      </c>
    </row>
    <row r="6288" spans="1:5" x14ac:dyDescent="0.25">
      <c r="A6288" s="257" t="s">
        <v>1332</v>
      </c>
      <c r="B6288" s="257">
        <v>0.67658068100000002</v>
      </c>
      <c r="C6288" s="254"/>
      <c r="D6288" s="255" t="s">
        <v>1167</v>
      </c>
      <c r="E6288" s="255">
        <v>0</v>
      </c>
    </row>
    <row r="6289" spans="1:5" x14ac:dyDescent="0.25">
      <c r="A6289" s="257" t="s">
        <v>1710</v>
      </c>
      <c r="B6289" s="257"/>
      <c r="C6289" s="254"/>
      <c r="D6289" s="255" t="s">
        <v>1168</v>
      </c>
      <c r="E6289" s="255">
        <v>0</v>
      </c>
    </row>
    <row r="6290" spans="1:5" x14ac:dyDescent="0.25">
      <c r="A6290" s="257" t="s">
        <v>928</v>
      </c>
      <c r="B6290" s="257" t="s">
        <v>929</v>
      </c>
      <c r="C6290" s="254"/>
      <c r="D6290" s="255" t="s">
        <v>1181</v>
      </c>
      <c r="E6290" s="255">
        <v>0</v>
      </c>
    </row>
    <row r="6291" spans="1:5" x14ac:dyDescent="0.25">
      <c r="A6291" s="257" t="s">
        <v>930</v>
      </c>
      <c r="B6291" s="257" t="s">
        <v>931</v>
      </c>
      <c r="C6291" s="254"/>
      <c r="D6291" s="255" t="s">
        <v>218</v>
      </c>
      <c r="E6291" s="255">
        <v>0</v>
      </c>
    </row>
    <row r="6292" spans="1:5" x14ac:dyDescent="0.25">
      <c r="A6292" s="257" t="s">
        <v>466</v>
      </c>
      <c r="B6292" s="257">
        <v>0</v>
      </c>
      <c r="C6292" s="254"/>
      <c r="D6292" s="255" t="s">
        <v>219</v>
      </c>
      <c r="E6292" s="255">
        <v>0</v>
      </c>
    </row>
    <row r="6293" spans="1:5" x14ac:dyDescent="0.25">
      <c r="A6293" s="257" t="s">
        <v>467</v>
      </c>
      <c r="B6293" s="257">
        <v>0</v>
      </c>
      <c r="C6293" s="254"/>
      <c r="D6293" s="255" t="s">
        <v>220</v>
      </c>
      <c r="E6293" s="255">
        <v>0</v>
      </c>
    </row>
    <row r="6294" spans="1:5" x14ac:dyDescent="0.25">
      <c r="A6294" s="257" t="s">
        <v>540</v>
      </c>
      <c r="B6294" s="257">
        <v>0</v>
      </c>
      <c r="C6294" s="254"/>
      <c r="D6294" s="255" t="s">
        <v>198</v>
      </c>
      <c r="E6294" s="255">
        <v>0</v>
      </c>
    </row>
    <row r="6295" spans="1:5" x14ac:dyDescent="0.25">
      <c r="A6295" s="257" t="s">
        <v>541</v>
      </c>
      <c r="B6295" s="257">
        <v>0</v>
      </c>
      <c r="C6295" s="254"/>
      <c r="D6295" s="255" t="s">
        <v>607</v>
      </c>
      <c r="E6295" s="255">
        <v>0</v>
      </c>
    </row>
    <row r="6296" spans="1:5" x14ac:dyDescent="0.25">
      <c r="A6296" s="257" t="s">
        <v>542</v>
      </c>
      <c r="B6296" s="257">
        <v>0</v>
      </c>
      <c r="C6296" s="254"/>
      <c r="D6296" s="255" t="s">
        <v>608</v>
      </c>
      <c r="E6296" s="255">
        <v>0</v>
      </c>
    </row>
    <row r="6297" spans="1:5" x14ac:dyDescent="0.25">
      <c r="A6297" s="257" t="s">
        <v>543</v>
      </c>
      <c r="B6297" s="257">
        <v>0</v>
      </c>
      <c r="C6297" s="254"/>
      <c r="D6297" s="255"/>
      <c r="E6297" s="255"/>
    </row>
    <row r="6298" spans="1:5" x14ac:dyDescent="0.25">
      <c r="A6298" s="257" t="s">
        <v>468</v>
      </c>
      <c r="B6298" s="257">
        <v>0</v>
      </c>
      <c r="C6298" s="254"/>
      <c r="D6298" s="255"/>
      <c r="E6298" s="255"/>
    </row>
    <row r="6299" spans="1:5" x14ac:dyDescent="0.25">
      <c r="A6299" s="257" t="s">
        <v>469</v>
      </c>
      <c r="B6299" s="257">
        <v>0</v>
      </c>
      <c r="C6299" s="254"/>
      <c r="D6299" s="255"/>
      <c r="E6299" s="255"/>
    </row>
    <row r="6300" spans="1:5" x14ac:dyDescent="0.25">
      <c r="A6300" s="257" t="s">
        <v>544</v>
      </c>
      <c r="B6300" s="257">
        <v>0</v>
      </c>
      <c r="C6300" s="254"/>
      <c r="D6300" s="255"/>
      <c r="E6300" s="255"/>
    </row>
    <row r="6301" spans="1:5" x14ac:dyDescent="0.25">
      <c r="A6301" s="257" t="s">
        <v>545</v>
      </c>
      <c r="B6301" s="257">
        <v>0</v>
      </c>
      <c r="C6301" s="254"/>
      <c r="D6301" s="255"/>
      <c r="E6301" s="255"/>
    </row>
    <row r="6302" spans="1:5" x14ac:dyDescent="0.25">
      <c r="A6302" s="257" t="s">
        <v>546</v>
      </c>
      <c r="B6302" s="257">
        <v>0</v>
      </c>
      <c r="C6302" s="254"/>
      <c r="D6302" s="255"/>
      <c r="E6302" s="255"/>
    </row>
    <row r="6303" spans="1:5" x14ac:dyDescent="0.25">
      <c r="A6303" s="257" t="s">
        <v>547</v>
      </c>
      <c r="B6303" s="257">
        <v>0</v>
      </c>
      <c r="C6303" s="254"/>
      <c r="D6303" s="255"/>
      <c r="E6303" s="255"/>
    </row>
    <row r="6304" spans="1:5" x14ac:dyDescent="0.25">
      <c r="A6304" s="257" t="s">
        <v>1711</v>
      </c>
      <c r="B6304" s="257"/>
      <c r="C6304" s="254"/>
      <c r="D6304" s="255"/>
      <c r="E6304" s="255"/>
    </row>
    <row r="6305" spans="1:5" x14ac:dyDescent="0.25">
      <c r="A6305" s="257" t="s">
        <v>928</v>
      </c>
      <c r="B6305" s="257" t="s">
        <v>929</v>
      </c>
      <c r="C6305" s="254"/>
      <c r="D6305" s="255"/>
      <c r="E6305" s="255"/>
    </row>
    <row r="6306" spans="1:5" x14ac:dyDescent="0.25">
      <c r="A6306" s="257" t="s">
        <v>930</v>
      </c>
      <c r="B6306" s="257" t="s">
        <v>931</v>
      </c>
      <c r="C6306" s="254"/>
      <c r="D6306" s="255" t="s">
        <v>2323</v>
      </c>
      <c r="E6306" s="255"/>
    </row>
    <row r="6307" spans="1:5" x14ac:dyDescent="0.25">
      <c r="A6307" s="257" t="s">
        <v>548</v>
      </c>
      <c r="B6307" s="257">
        <v>14.8036329</v>
      </c>
      <c r="C6307" s="254"/>
      <c r="D6307" s="255" t="s">
        <v>928</v>
      </c>
      <c r="E6307" s="255" t="s">
        <v>929</v>
      </c>
    </row>
    <row r="6308" spans="1:5" x14ac:dyDescent="0.25">
      <c r="A6308" s="257" t="s">
        <v>549</v>
      </c>
      <c r="B6308" s="257">
        <v>0</v>
      </c>
      <c r="C6308" s="254"/>
      <c r="D6308" s="255" t="s">
        <v>930</v>
      </c>
      <c r="E6308" s="255" t="s">
        <v>931</v>
      </c>
    </row>
    <row r="6309" spans="1:5" x14ac:dyDescent="0.25">
      <c r="A6309" s="257" t="s">
        <v>550</v>
      </c>
      <c r="B6309" s="257">
        <v>10.515108100000001</v>
      </c>
      <c r="C6309" s="254"/>
      <c r="D6309" s="255" t="s">
        <v>1106</v>
      </c>
      <c r="E6309" s="255">
        <v>0</v>
      </c>
    </row>
    <row r="6310" spans="1:5" x14ac:dyDescent="0.25">
      <c r="A6310" s="257" t="s">
        <v>551</v>
      </c>
      <c r="B6310" s="257">
        <v>4.0976995500000002E-2</v>
      </c>
      <c r="C6310" s="254"/>
      <c r="D6310" s="255" t="s">
        <v>200</v>
      </c>
      <c r="E6310" s="255">
        <v>0</v>
      </c>
    </row>
    <row r="6311" spans="1:5" x14ac:dyDescent="0.25">
      <c r="A6311" s="257" t="s">
        <v>1712</v>
      </c>
      <c r="B6311" s="257"/>
      <c r="C6311" s="254"/>
      <c r="D6311" s="255" t="s">
        <v>1137</v>
      </c>
      <c r="E6311" s="255">
        <v>0</v>
      </c>
    </row>
    <row r="6312" spans="1:5" x14ac:dyDescent="0.25">
      <c r="A6312" s="257" t="s">
        <v>928</v>
      </c>
      <c r="B6312" s="257" t="s">
        <v>929</v>
      </c>
      <c r="C6312" s="254"/>
      <c r="D6312" s="255" t="s">
        <v>609</v>
      </c>
      <c r="E6312" s="255">
        <v>0</v>
      </c>
    </row>
    <row r="6313" spans="1:5" x14ac:dyDescent="0.25">
      <c r="A6313" s="257" t="s">
        <v>930</v>
      </c>
      <c r="B6313" s="257" t="s">
        <v>931</v>
      </c>
      <c r="C6313" s="254"/>
      <c r="D6313" s="255" t="s">
        <v>1138</v>
      </c>
      <c r="E6313" s="255">
        <v>0</v>
      </c>
    </row>
    <row r="6314" spans="1:5" x14ac:dyDescent="0.25">
      <c r="A6314" s="257" t="s">
        <v>552</v>
      </c>
      <c r="B6314" s="257">
        <v>31.3035441</v>
      </c>
      <c r="C6314" s="254"/>
      <c r="D6314" s="255" t="s">
        <v>1108</v>
      </c>
      <c r="E6314" s="255">
        <v>-8.1592484899999995</v>
      </c>
    </row>
    <row r="6315" spans="1:5" x14ac:dyDescent="0.25">
      <c r="A6315" s="257" t="s">
        <v>553</v>
      </c>
      <c r="B6315" s="257">
        <v>48.820144800000001</v>
      </c>
      <c r="C6315" s="254"/>
      <c r="D6315" s="255" t="s">
        <v>201</v>
      </c>
      <c r="E6315" s="255">
        <v>-0.84269375999999996</v>
      </c>
    </row>
    <row r="6316" spans="1:5" x14ac:dyDescent="0.25">
      <c r="A6316" s="257" t="s">
        <v>8</v>
      </c>
      <c r="B6316" s="257">
        <v>0</v>
      </c>
      <c r="C6316" s="254"/>
      <c r="D6316" s="255" t="s">
        <v>221</v>
      </c>
      <c r="E6316" s="255">
        <v>-1.89040787</v>
      </c>
    </row>
    <row r="6317" spans="1:5" x14ac:dyDescent="0.25">
      <c r="A6317" s="257" t="s">
        <v>9</v>
      </c>
      <c r="B6317" s="257">
        <v>0</v>
      </c>
      <c r="C6317" s="254"/>
      <c r="D6317" s="255" t="s">
        <v>610</v>
      </c>
      <c r="E6317" s="255">
        <v>-4.4042399999999997</v>
      </c>
    </row>
    <row r="6318" spans="1:5" x14ac:dyDescent="0.25">
      <c r="A6318" s="257" t="s">
        <v>10</v>
      </c>
      <c r="B6318" s="257">
        <v>0</v>
      </c>
      <c r="C6318" s="254"/>
      <c r="D6318" s="255" t="s">
        <v>1139</v>
      </c>
      <c r="E6318" s="255">
        <v>-0.9248904</v>
      </c>
    </row>
    <row r="6319" spans="1:5" x14ac:dyDescent="0.25">
      <c r="A6319" s="257" t="s">
        <v>11</v>
      </c>
      <c r="B6319" s="257">
        <v>0</v>
      </c>
      <c r="C6319" s="254"/>
      <c r="D6319" s="255" t="s">
        <v>222</v>
      </c>
      <c r="E6319" s="255">
        <v>0</v>
      </c>
    </row>
    <row r="6320" spans="1:5" x14ac:dyDescent="0.25">
      <c r="A6320" s="257" t="s">
        <v>12</v>
      </c>
      <c r="B6320" s="257">
        <v>0</v>
      </c>
      <c r="C6320" s="254"/>
      <c r="D6320" s="255" t="s">
        <v>223</v>
      </c>
      <c r="E6320" s="255">
        <v>0</v>
      </c>
    </row>
    <row r="6321" spans="1:5" x14ac:dyDescent="0.25">
      <c r="A6321" s="257" t="s">
        <v>13</v>
      </c>
      <c r="B6321" s="257">
        <v>0</v>
      </c>
      <c r="C6321" s="254"/>
      <c r="D6321" s="255" t="s">
        <v>224</v>
      </c>
      <c r="E6321" s="255">
        <v>0</v>
      </c>
    </row>
    <row r="6322" spans="1:5" x14ac:dyDescent="0.25">
      <c r="A6322" s="257" t="s">
        <v>948</v>
      </c>
      <c r="B6322" s="257">
        <v>0</v>
      </c>
      <c r="C6322" s="254"/>
      <c r="D6322" s="255" t="s">
        <v>1169</v>
      </c>
      <c r="E6322" s="255">
        <v>0</v>
      </c>
    </row>
    <row r="6323" spans="1:5" x14ac:dyDescent="0.25">
      <c r="A6323" s="257" t="s">
        <v>945</v>
      </c>
      <c r="B6323" s="257">
        <v>1.71594</v>
      </c>
      <c r="C6323" s="254"/>
      <c r="D6323" s="255" t="s">
        <v>1109</v>
      </c>
      <c r="E6323" s="255">
        <v>-1.42910406</v>
      </c>
    </row>
    <row r="6324" spans="1:5" x14ac:dyDescent="0.25">
      <c r="A6324" s="257" t="s">
        <v>949</v>
      </c>
      <c r="B6324" s="257">
        <v>0</v>
      </c>
      <c r="C6324" s="254"/>
      <c r="D6324" s="255" t="s">
        <v>1170</v>
      </c>
      <c r="E6324" s="255">
        <v>0</v>
      </c>
    </row>
    <row r="6325" spans="1:5" x14ac:dyDescent="0.25">
      <c r="A6325" s="257" t="s">
        <v>950</v>
      </c>
      <c r="B6325" s="257">
        <v>0</v>
      </c>
      <c r="C6325" s="254"/>
      <c r="D6325" s="255" t="s">
        <v>1171</v>
      </c>
      <c r="E6325" s="255">
        <v>0</v>
      </c>
    </row>
    <row r="6326" spans="1:5" x14ac:dyDescent="0.25">
      <c r="A6326" s="257" t="s">
        <v>458</v>
      </c>
      <c r="B6326" s="257">
        <v>0</v>
      </c>
      <c r="C6326" s="254"/>
      <c r="D6326" s="255" t="s">
        <v>1188</v>
      </c>
      <c r="E6326" s="255">
        <v>0</v>
      </c>
    </row>
    <row r="6327" spans="1:5" x14ac:dyDescent="0.25">
      <c r="A6327" s="257" t="s">
        <v>456</v>
      </c>
      <c r="B6327" s="257">
        <v>10.4437947</v>
      </c>
      <c r="C6327" s="254"/>
      <c r="D6327" s="255" t="s">
        <v>1140</v>
      </c>
      <c r="E6327" s="255">
        <v>-0.30011185299999998</v>
      </c>
    </row>
    <row r="6328" spans="1:5" x14ac:dyDescent="0.25">
      <c r="A6328" s="257" t="s">
        <v>459</v>
      </c>
      <c r="B6328" s="257">
        <v>0</v>
      </c>
      <c r="C6328" s="254"/>
      <c r="D6328" s="255" t="s">
        <v>1189</v>
      </c>
      <c r="E6328" s="255">
        <v>0</v>
      </c>
    </row>
    <row r="6329" spans="1:5" x14ac:dyDescent="0.25">
      <c r="A6329" s="257" t="s">
        <v>460</v>
      </c>
      <c r="B6329" s="257">
        <v>0</v>
      </c>
      <c r="C6329" s="254"/>
      <c r="D6329" s="255" t="s">
        <v>1190</v>
      </c>
      <c r="E6329" s="255">
        <v>0</v>
      </c>
    </row>
    <row r="6330" spans="1:5" x14ac:dyDescent="0.25">
      <c r="A6330" s="257" t="s">
        <v>461</v>
      </c>
      <c r="B6330" s="257">
        <v>0</v>
      </c>
      <c r="C6330" s="254"/>
      <c r="D6330" s="255" t="s">
        <v>1172</v>
      </c>
      <c r="E6330" s="255">
        <v>0</v>
      </c>
    </row>
    <row r="6331" spans="1:5" x14ac:dyDescent="0.25">
      <c r="A6331" s="257" t="s">
        <v>457</v>
      </c>
      <c r="B6331" s="257">
        <v>1.2631833299999999</v>
      </c>
      <c r="C6331" s="254"/>
      <c r="D6331" s="255" t="s">
        <v>1110</v>
      </c>
      <c r="E6331" s="255">
        <v>-3.4063123200000001</v>
      </c>
    </row>
    <row r="6332" spans="1:5" x14ac:dyDescent="0.25">
      <c r="A6332" s="257" t="s">
        <v>462</v>
      </c>
      <c r="B6332" s="257">
        <v>0</v>
      </c>
      <c r="C6332" s="254"/>
      <c r="D6332" s="255" t="s">
        <v>1173</v>
      </c>
      <c r="E6332" s="255">
        <v>0</v>
      </c>
    </row>
    <row r="6333" spans="1:5" x14ac:dyDescent="0.25">
      <c r="A6333" s="257" t="s">
        <v>463</v>
      </c>
      <c r="B6333" s="257">
        <v>0</v>
      </c>
      <c r="C6333" s="254"/>
      <c r="D6333" s="255" t="s">
        <v>1174</v>
      </c>
      <c r="E6333" s="255">
        <v>0</v>
      </c>
    </row>
    <row r="6334" spans="1:5" x14ac:dyDescent="0.25">
      <c r="A6334" s="257" t="s">
        <v>20</v>
      </c>
      <c r="B6334" s="257">
        <v>0</v>
      </c>
      <c r="C6334" s="254"/>
      <c r="D6334" s="255" t="s">
        <v>1191</v>
      </c>
      <c r="E6334" s="255">
        <v>0</v>
      </c>
    </row>
    <row r="6335" spans="1:5" x14ac:dyDescent="0.25">
      <c r="A6335" s="257" t="s">
        <v>15</v>
      </c>
      <c r="B6335" s="257">
        <v>0.48465412000000002</v>
      </c>
      <c r="C6335" s="254"/>
      <c r="D6335" s="255" t="s">
        <v>1141</v>
      </c>
      <c r="E6335" s="255">
        <v>-0.71532558700000004</v>
      </c>
    </row>
    <row r="6336" spans="1:5" x14ac:dyDescent="0.25">
      <c r="A6336" s="257" t="s">
        <v>21</v>
      </c>
      <c r="B6336" s="257">
        <v>0</v>
      </c>
      <c r="C6336" s="254"/>
      <c r="D6336" s="255" t="s">
        <v>1192</v>
      </c>
      <c r="E6336" s="255">
        <v>0</v>
      </c>
    </row>
    <row r="6337" spans="1:5" x14ac:dyDescent="0.25">
      <c r="A6337" s="257" t="s">
        <v>22</v>
      </c>
      <c r="B6337" s="257">
        <v>0</v>
      </c>
      <c r="C6337" s="254"/>
      <c r="D6337" s="255" t="s">
        <v>1193</v>
      </c>
      <c r="E6337" s="255">
        <v>0</v>
      </c>
    </row>
    <row r="6338" spans="1:5" x14ac:dyDescent="0.25">
      <c r="A6338" s="257" t="s">
        <v>1333</v>
      </c>
      <c r="B6338" s="257">
        <v>4.5890958400000001E-2</v>
      </c>
      <c r="C6338" s="254"/>
      <c r="D6338" s="255" t="s">
        <v>1182</v>
      </c>
      <c r="E6338" s="255">
        <v>0</v>
      </c>
    </row>
    <row r="6339" spans="1:5" x14ac:dyDescent="0.25">
      <c r="A6339" s="257" t="s">
        <v>1713</v>
      </c>
      <c r="B6339" s="257"/>
      <c r="C6339" s="254"/>
      <c r="D6339" s="255" t="s">
        <v>1194</v>
      </c>
      <c r="E6339" s="255">
        <v>0</v>
      </c>
    </row>
    <row r="6340" spans="1:5" x14ac:dyDescent="0.25">
      <c r="A6340" s="257" t="s">
        <v>928</v>
      </c>
      <c r="B6340" s="257" t="s">
        <v>929</v>
      </c>
      <c r="C6340" s="254"/>
      <c r="D6340" s="255" t="s">
        <v>1183</v>
      </c>
      <c r="E6340" s="255">
        <v>0</v>
      </c>
    </row>
    <row r="6341" spans="1:5" x14ac:dyDescent="0.25">
      <c r="A6341" s="257" t="s">
        <v>930</v>
      </c>
      <c r="B6341" s="257" t="s">
        <v>931</v>
      </c>
      <c r="C6341" s="254"/>
      <c r="D6341" s="255" t="s">
        <v>2324</v>
      </c>
      <c r="E6341" s="255"/>
    </row>
    <row r="6342" spans="1:5" x14ac:dyDescent="0.25">
      <c r="A6342" s="257" t="s">
        <v>111</v>
      </c>
      <c r="B6342" s="257">
        <v>0</v>
      </c>
      <c r="C6342" s="254"/>
      <c r="D6342" s="255" t="s">
        <v>928</v>
      </c>
      <c r="E6342" s="255" t="s">
        <v>929</v>
      </c>
    </row>
    <row r="6343" spans="1:5" x14ac:dyDescent="0.25">
      <c r="A6343" s="257" t="s">
        <v>110</v>
      </c>
      <c r="B6343" s="257">
        <v>0</v>
      </c>
      <c r="C6343" s="254"/>
      <c r="D6343" s="255" t="s">
        <v>930</v>
      </c>
      <c r="E6343" s="255" t="s">
        <v>931</v>
      </c>
    </row>
    <row r="6344" spans="1:5" x14ac:dyDescent="0.25">
      <c r="A6344" s="257" t="s">
        <v>112</v>
      </c>
      <c r="B6344" s="257">
        <v>0</v>
      </c>
      <c r="C6344" s="254"/>
      <c r="D6344" s="255" t="s">
        <v>600</v>
      </c>
      <c r="E6344" s="255">
        <v>0</v>
      </c>
    </row>
    <row r="6345" spans="1:5" x14ac:dyDescent="0.25">
      <c r="A6345" s="257" t="s">
        <v>113</v>
      </c>
      <c r="B6345" s="257">
        <v>0</v>
      </c>
      <c r="C6345" s="254"/>
      <c r="D6345" s="255" t="s">
        <v>601</v>
      </c>
      <c r="E6345" s="255">
        <v>0</v>
      </c>
    </row>
    <row r="6346" spans="1:5" x14ac:dyDescent="0.25">
      <c r="A6346" s="257" t="s">
        <v>1334</v>
      </c>
      <c r="B6346" s="257">
        <v>1.9773230500000001</v>
      </c>
      <c r="C6346" s="254"/>
      <c r="D6346" s="255" t="s">
        <v>192</v>
      </c>
      <c r="E6346" s="255">
        <v>0</v>
      </c>
    </row>
    <row r="6347" spans="1:5" x14ac:dyDescent="0.25">
      <c r="A6347" s="257" t="s">
        <v>1714</v>
      </c>
      <c r="B6347" s="257"/>
      <c r="C6347" s="254"/>
      <c r="D6347" s="255" t="s">
        <v>193</v>
      </c>
      <c r="E6347" s="255">
        <v>0</v>
      </c>
    </row>
    <row r="6348" spans="1:5" x14ac:dyDescent="0.25">
      <c r="A6348" s="257" t="s">
        <v>928</v>
      </c>
      <c r="B6348" s="257" t="s">
        <v>929</v>
      </c>
      <c r="C6348" s="254"/>
      <c r="D6348" s="255" t="s">
        <v>602</v>
      </c>
      <c r="E6348" s="255">
        <v>0</v>
      </c>
    </row>
    <row r="6349" spans="1:5" x14ac:dyDescent="0.25">
      <c r="A6349" s="257" t="s">
        <v>930</v>
      </c>
      <c r="B6349" s="257" t="s">
        <v>931</v>
      </c>
      <c r="C6349" s="254"/>
      <c r="D6349" s="255" t="s">
        <v>603</v>
      </c>
      <c r="E6349" s="255">
        <v>-11.678841200000001</v>
      </c>
    </row>
    <row r="6350" spans="1:5" x14ac:dyDescent="0.25">
      <c r="A6350" s="257" t="s">
        <v>458</v>
      </c>
      <c r="B6350" s="257">
        <v>0</v>
      </c>
      <c r="C6350" s="254"/>
      <c r="D6350" s="255" t="s">
        <v>604</v>
      </c>
      <c r="E6350" s="255">
        <v>0</v>
      </c>
    </row>
    <row r="6351" spans="1:5" x14ac:dyDescent="0.25">
      <c r="A6351" s="257" t="s">
        <v>456</v>
      </c>
      <c r="B6351" s="257">
        <v>5.6859245100000004</v>
      </c>
      <c r="C6351" s="254"/>
      <c r="D6351" s="255" t="s">
        <v>605</v>
      </c>
      <c r="E6351" s="255">
        <v>0</v>
      </c>
    </row>
    <row r="6352" spans="1:5" x14ac:dyDescent="0.25">
      <c r="A6352" s="257" t="s">
        <v>459</v>
      </c>
      <c r="B6352" s="257">
        <v>0</v>
      </c>
      <c r="C6352" s="254"/>
      <c r="D6352" s="255" t="s">
        <v>194</v>
      </c>
      <c r="E6352" s="255">
        <v>-4.9982395999999998</v>
      </c>
    </row>
    <row r="6353" spans="1:5" x14ac:dyDescent="0.25">
      <c r="A6353" s="257" t="s">
        <v>460</v>
      </c>
      <c r="B6353" s="257">
        <v>0</v>
      </c>
      <c r="C6353" s="254"/>
      <c r="D6353" s="255" t="s">
        <v>606</v>
      </c>
      <c r="E6353" s="255">
        <v>-43.825908300000002</v>
      </c>
    </row>
    <row r="6354" spans="1:5" x14ac:dyDescent="0.25">
      <c r="A6354" s="257" t="s">
        <v>461</v>
      </c>
      <c r="B6354" s="257">
        <v>0</v>
      </c>
      <c r="C6354" s="254"/>
      <c r="D6354" s="255" t="s">
        <v>1166</v>
      </c>
      <c r="E6354" s="255">
        <v>0</v>
      </c>
    </row>
    <row r="6355" spans="1:5" x14ac:dyDescent="0.25">
      <c r="A6355" s="257" t="s">
        <v>457</v>
      </c>
      <c r="B6355" s="257">
        <v>6.0477759200000003</v>
      </c>
      <c r="C6355" s="254"/>
      <c r="D6355" s="255" t="s">
        <v>1098</v>
      </c>
      <c r="E6355" s="255">
        <v>0</v>
      </c>
    </row>
    <row r="6356" spans="1:5" x14ac:dyDescent="0.25">
      <c r="A6356" s="257" t="s">
        <v>462</v>
      </c>
      <c r="B6356" s="257">
        <v>0</v>
      </c>
      <c r="C6356" s="254"/>
      <c r="D6356" s="255" t="s">
        <v>1167</v>
      </c>
      <c r="E6356" s="255">
        <v>0</v>
      </c>
    </row>
    <row r="6357" spans="1:5" x14ac:dyDescent="0.25">
      <c r="A6357" s="257" t="s">
        <v>463</v>
      </c>
      <c r="B6357" s="257">
        <v>0</v>
      </c>
      <c r="C6357" s="254"/>
      <c r="D6357" s="255" t="s">
        <v>1168</v>
      </c>
      <c r="E6357" s="255">
        <v>0</v>
      </c>
    </row>
    <row r="6358" spans="1:5" x14ac:dyDescent="0.25">
      <c r="A6358" s="257" t="s">
        <v>1299</v>
      </c>
      <c r="B6358" s="257">
        <v>0.50858250000000005</v>
      </c>
      <c r="C6358" s="254"/>
      <c r="D6358" s="255" t="s">
        <v>1181</v>
      </c>
      <c r="E6358" s="255">
        <v>0</v>
      </c>
    </row>
    <row r="6359" spans="1:5" x14ac:dyDescent="0.25">
      <c r="A6359" s="257" t="s">
        <v>1715</v>
      </c>
      <c r="B6359" s="257"/>
      <c r="C6359" s="254"/>
      <c r="D6359" s="255" t="s">
        <v>225</v>
      </c>
      <c r="E6359" s="255">
        <v>22.442031</v>
      </c>
    </row>
    <row r="6360" spans="1:5" x14ac:dyDescent="0.25">
      <c r="A6360" s="257" t="s">
        <v>928</v>
      </c>
      <c r="B6360" s="257" t="s">
        <v>929</v>
      </c>
      <c r="C6360" s="254"/>
      <c r="D6360" s="255" t="s">
        <v>226</v>
      </c>
      <c r="E6360" s="255">
        <v>0</v>
      </c>
    </row>
    <row r="6361" spans="1:5" x14ac:dyDescent="0.25">
      <c r="A6361" s="257" t="s">
        <v>930</v>
      </c>
      <c r="B6361" s="257" t="s">
        <v>931</v>
      </c>
      <c r="C6361" s="254"/>
      <c r="D6361" s="255" t="s">
        <v>227</v>
      </c>
      <c r="E6361" s="255">
        <v>0</v>
      </c>
    </row>
    <row r="6362" spans="1:5" x14ac:dyDescent="0.25">
      <c r="A6362" s="257" t="s">
        <v>111</v>
      </c>
      <c r="B6362" s="257">
        <v>0</v>
      </c>
      <c r="C6362" s="254"/>
      <c r="D6362" s="255" t="s">
        <v>198</v>
      </c>
      <c r="E6362" s="255">
        <v>0</v>
      </c>
    </row>
    <row r="6363" spans="1:5" x14ac:dyDescent="0.25">
      <c r="A6363" s="257" t="s">
        <v>110</v>
      </c>
      <c r="B6363" s="257">
        <v>0</v>
      </c>
      <c r="C6363" s="254"/>
      <c r="D6363" s="255" t="s">
        <v>607</v>
      </c>
      <c r="E6363" s="255">
        <v>0</v>
      </c>
    </row>
    <row r="6364" spans="1:5" x14ac:dyDescent="0.25">
      <c r="A6364" s="257" t="s">
        <v>112</v>
      </c>
      <c r="B6364" s="257">
        <v>0</v>
      </c>
      <c r="C6364" s="254"/>
      <c r="D6364" s="255" t="s">
        <v>608</v>
      </c>
      <c r="E6364" s="255">
        <v>0</v>
      </c>
    </row>
    <row r="6365" spans="1:5" x14ac:dyDescent="0.25">
      <c r="A6365" s="257" t="s">
        <v>113</v>
      </c>
      <c r="B6365" s="257">
        <v>0</v>
      </c>
      <c r="C6365" s="254"/>
      <c r="D6365" s="255" t="s">
        <v>2325</v>
      </c>
      <c r="E6365" s="255"/>
    </row>
    <row r="6366" spans="1:5" x14ac:dyDescent="0.25">
      <c r="A6366" s="257" t="s">
        <v>1716</v>
      </c>
      <c r="B6366" s="257"/>
      <c r="C6366" s="254"/>
      <c r="D6366" s="255" t="s">
        <v>928</v>
      </c>
      <c r="E6366" s="255" t="s">
        <v>929</v>
      </c>
    </row>
    <row r="6367" spans="1:5" x14ac:dyDescent="0.25">
      <c r="A6367" s="257" t="s">
        <v>928</v>
      </c>
      <c r="B6367" s="257" t="s">
        <v>929</v>
      </c>
      <c r="C6367" s="254"/>
      <c r="D6367" s="255" t="s">
        <v>930</v>
      </c>
      <c r="E6367" s="255" t="s">
        <v>931</v>
      </c>
    </row>
    <row r="6368" spans="1:5" x14ac:dyDescent="0.25">
      <c r="A6368" s="257" t="s">
        <v>930</v>
      </c>
      <c r="B6368" s="257" t="s">
        <v>931</v>
      </c>
      <c r="C6368" s="254"/>
      <c r="D6368" s="255" t="s">
        <v>1106</v>
      </c>
      <c r="E6368" s="255">
        <v>0</v>
      </c>
    </row>
    <row r="6369" spans="1:5" x14ac:dyDescent="0.25">
      <c r="A6369" s="257" t="s">
        <v>111</v>
      </c>
      <c r="B6369" s="257">
        <v>0</v>
      </c>
      <c r="C6369" s="254"/>
      <c r="D6369" s="255" t="s">
        <v>200</v>
      </c>
      <c r="E6369" s="255">
        <v>0</v>
      </c>
    </row>
    <row r="6370" spans="1:5" x14ac:dyDescent="0.25">
      <c r="A6370" s="257" t="s">
        <v>110</v>
      </c>
      <c r="B6370" s="257">
        <v>0</v>
      </c>
      <c r="C6370" s="254"/>
      <c r="D6370" s="255" t="s">
        <v>609</v>
      </c>
      <c r="E6370" s="255">
        <v>0</v>
      </c>
    </row>
    <row r="6371" spans="1:5" x14ac:dyDescent="0.25">
      <c r="A6371" s="257" t="s">
        <v>112</v>
      </c>
      <c r="B6371" s="257">
        <v>0</v>
      </c>
      <c r="C6371" s="254"/>
      <c r="D6371" s="255" t="s">
        <v>1108</v>
      </c>
      <c r="E6371" s="255">
        <v>-45.663567299999997</v>
      </c>
    </row>
    <row r="6372" spans="1:5" x14ac:dyDescent="0.25">
      <c r="A6372" s="257" t="s">
        <v>113</v>
      </c>
      <c r="B6372" s="257">
        <v>0</v>
      </c>
      <c r="C6372" s="254"/>
      <c r="D6372" s="255" t="s">
        <v>201</v>
      </c>
      <c r="E6372" s="255">
        <v>-8.0879036699999993</v>
      </c>
    </row>
    <row r="6373" spans="1:5" x14ac:dyDescent="0.25">
      <c r="A6373" s="257" t="s">
        <v>178</v>
      </c>
      <c r="B6373" s="257">
        <v>0</v>
      </c>
      <c r="C6373" s="254"/>
      <c r="D6373" s="255" t="s">
        <v>610</v>
      </c>
      <c r="E6373" s="255">
        <v>-15.820632</v>
      </c>
    </row>
    <row r="6374" spans="1:5" x14ac:dyDescent="0.25">
      <c r="A6374" s="257" t="s">
        <v>174</v>
      </c>
      <c r="B6374" s="257">
        <v>-1.2631833299999999</v>
      </c>
      <c r="C6374" s="254"/>
      <c r="D6374" s="255" t="s">
        <v>228</v>
      </c>
      <c r="E6374" s="255">
        <v>-22.442031</v>
      </c>
    </row>
    <row r="6375" spans="1:5" x14ac:dyDescent="0.25">
      <c r="A6375" s="257" t="s">
        <v>179</v>
      </c>
      <c r="B6375" s="257">
        <v>0</v>
      </c>
      <c r="C6375" s="254"/>
      <c r="D6375" s="255" t="s">
        <v>229</v>
      </c>
      <c r="E6375" s="255">
        <v>0</v>
      </c>
    </row>
    <row r="6376" spans="1:5" x14ac:dyDescent="0.25">
      <c r="A6376" s="257" t="s">
        <v>180</v>
      </c>
      <c r="B6376" s="257">
        <v>0</v>
      </c>
      <c r="C6376" s="254"/>
      <c r="D6376" s="255" t="s">
        <v>230</v>
      </c>
      <c r="E6376" s="255">
        <v>0</v>
      </c>
    </row>
    <row r="6377" spans="1:5" x14ac:dyDescent="0.25">
      <c r="A6377" s="257" t="s">
        <v>153</v>
      </c>
      <c r="B6377" s="257">
        <v>0</v>
      </c>
      <c r="C6377" s="254"/>
      <c r="D6377" s="255" t="s">
        <v>1169</v>
      </c>
      <c r="E6377" s="255">
        <v>0</v>
      </c>
    </row>
    <row r="6378" spans="1:5" x14ac:dyDescent="0.25">
      <c r="A6378" s="257" t="s">
        <v>143</v>
      </c>
      <c r="B6378" s="257">
        <v>-1.2631833299999999</v>
      </c>
      <c r="C6378" s="254"/>
      <c r="D6378" s="255" t="s">
        <v>1109</v>
      </c>
      <c r="E6378" s="255">
        <v>-9.1147382300000004</v>
      </c>
    </row>
    <row r="6379" spans="1:5" x14ac:dyDescent="0.25">
      <c r="A6379" s="257" t="s">
        <v>154</v>
      </c>
      <c r="B6379" s="257">
        <v>0</v>
      </c>
      <c r="C6379" s="254"/>
      <c r="D6379" s="255" t="s">
        <v>1170</v>
      </c>
      <c r="E6379" s="255">
        <v>0</v>
      </c>
    </row>
    <row r="6380" spans="1:5" x14ac:dyDescent="0.25">
      <c r="A6380" s="257" t="s">
        <v>155</v>
      </c>
      <c r="B6380" s="257">
        <v>0</v>
      </c>
      <c r="C6380" s="254"/>
      <c r="D6380" s="255" t="s">
        <v>1171</v>
      </c>
      <c r="E6380" s="255">
        <v>0</v>
      </c>
    </row>
    <row r="6381" spans="1:5" x14ac:dyDescent="0.25">
      <c r="A6381" s="257" t="s">
        <v>181</v>
      </c>
      <c r="B6381" s="257">
        <v>0</v>
      </c>
      <c r="C6381" s="254"/>
      <c r="D6381" s="255" t="s">
        <v>1172</v>
      </c>
      <c r="E6381" s="255">
        <v>0</v>
      </c>
    </row>
    <row r="6382" spans="1:5" x14ac:dyDescent="0.25">
      <c r="A6382" s="257" t="s">
        <v>175</v>
      </c>
      <c r="B6382" s="257">
        <v>-6.0477759200000003</v>
      </c>
      <c r="C6382" s="254"/>
      <c r="D6382" s="255" t="s">
        <v>1110</v>
      </c>
      <c r="E6382" s="255">
        <v>-11.6870276</v>
      </c>
    </row>
    <row r="6383" spans="1:5" x14ac:dyDescent="0.25">
      <c r="A6383" s="257" t="s">
        <v>182</v>
      </c>
      <c r="B6383" s="257">
        <v>0</v>
      </c>
      <c r="C6383" s="254"/>
      <c r="D6383" s="255" t="s">
        <v>1173</v>
      </c>
      <c r="E6383" s="255">
        <v>0</v>
      </c>
    </row>
    <row r="6384" spans="1:5" x14ac:dyDescent="0.25">
      <c r="A6384" s="257" t="s">
        <v>183</v>
      </c>
      <c r="B6384" s="257">
        <v>0</v>
      </c>
      <c r="C6384" s="254"/>
      <c r="D6384" s="255" t="s">
        <v>1174</v>
      </c>
      <c r="E6384" s="255">
        <v>0</v>
      </c>
    </row>
    <row r="6385" spans="1:5" x14ac:dyDescent="0.25">
      <c r="A6385" s="257" t="s">
        <v>1019</v>
      </c>
      <c r="B6385" s="257">
        <v>0</v>
      </c>
      <c r="C6385" s="254"/>
      <c r="D6385" s="255" t="s">
        <v>1182</v>
      </c>
      <c r="E6385" s="255">
        <v>0</v>
      </c>
    </row>
    <row r="6386" spans="1:5" x14ac:dyDescent="0.25">
      <c r="A6386" s="257" t="s">
        <v>1002</v>
      </c>
      <c r="B6386" s="257">
        <v>0</v>
      </c>
      <c r="C6386" s="254"/>
      <c r="D6386" s="255" t="s">
        <v>1183</v>
      </c>
      <c r="E6386" s="255">
        <v>0</v>
      </c>
    </row>
    <row r="6387" spans="1:5" x14ac:dyDescent="0.25">
      <c r="A6387" s="257" t="s">
        <v>1017</v>
      </c>
      <c r="B6387" s="257">
        <v>0</v>
      </c>
      <c r="C6387" s="254"/>
      <c r="D6387" s="255" t="s">
        <v>2326</v>
      </c>
      <c r="E6387" s="255"/>
    </row>
    <row r="6388" spans="1:5" x14ac:dyDescent="0.25">
      <c r="A6388" s="257" t="s">
        <v>1051</v>
      </c>
      <c r="B6388" s="257">
        <v>0</v>
      </c>
      <c r="C6388" s="254"/>
      <c r="D6388" s="255" t="s">
        <v>928</v>
      </c>
      <c r="E6388" s="255" t="s">
        <v>929</v>
      </c>
    </row>
    <row r="6389" spans="1:5" x14ac:dyDescent="0.25">
      <c r="A6389" s="257" t="s">
        <v>1020</v>
      </c>
      <c r="B6389" s="257">
        <v>0</v>
      </c>
      <c r="C6389" s="254"/>
      <c r="D6389" s="255" t="s">
        <v>930</v>
      </c>
      <c r="E6389" s="255" t="s">
        <v>931</v>
      </c>
    </row>
    <row r="6390" spans="1:5" x14ac:dyDescent="0.25">
      <c r="A6390" s="257" t="s">
        <v>1003</v>
      </c>
      <c r="B6390" s="257">
        <v>0</v>
      </c>
      <c r="C6390" s="254"/>
      <c r="D6390" s="255" t="s">
        <v>600</v>
      </c>
      <c r="E6390" s="255">
        <v>0</v>
      </c>
    </row>
    <row r="6391" spans="1:5" x14ac:dyDescent="0.25">
      <c r="A6391" s="257" t="s">
        <v>1018</v>
      </c>
      <c r="B6391" s="257">
        <v>0</v>
      </c>
      <c r="C6391" s="254"/>
      <c r="D6391" s="255" t="s">
        <v>601</v>
      </c>
      <c r="E6391" s="255">
        <v>0</v>
      </c>
    </row>
    <row r="6392" spans="1:5" x14ac:dyDescent="0.25">
      <c r="A6392" s="257" t="s">
        <v>1052</v>
      </c>
      <c r="B6392" s="257">
        <v>0</v>
      </c>
      <c r="C6392" s="254"/>
      <c r="D6392" s="255" t="s">
        <v>192</v>
      </c>
      <c r="E6392" s="255">
        <v>0</v>
      </c>
    </row>
    <row r="6393" spans="1:5" x14ac:dyDescent="0.25">
      <c r="A6393" s="257" t="s">
        <v>177</v>
      </c>
      <c r="B6393" s="257">
        <v>8.5741425899999992</v>
      </c>
      <c r="C6393" s="254"/>
      <c r="D6393" s="255" t="s">
        <v>193</v>
      </c>
      <c r="E6393" s="255">
        <v>0</v>
      </c>
    </row>
    <row r="6394" spans="1:5" x14ac:dyDescent="0.25">
      <c r="A6394" s="257" t="s">
        <v>1717</v>
      </c>
      <c r="B6394" s="257"/>
      <c r="C6394" s="254"/>
      <c r="D6394" s="255" t="s">
        <v>602</v>
      </c>
      <c r="E6394" s="255">
        <v>0</v>
      </c>
    </row>
    <row r="6395" spans="1:5" x14ac:dyDescent="0.25">
      <c r="A6395" s="257" t="s">
        <v>928</v>
      </c>
      <c r="B6395" s="257" t="s">
        <v>929</v>
      </c>
      <c r="C6395" s="254"/>
      <c r="D6395" s="255" t="s">
        <v>603</v>
      </c>
      <c r="E6395" s="255">
        <v>-65.8428629</v>
      </c>
    </row>
    <row r="6396" spans="1:5" x14ac:dyDescent="0.25">
      <c r="A6396" s="257" t="s">
        <v>930</v>
      </c>
      <c r="B6396" s="257" t="s">
        <v>931</v>
      </c>
      <c r="C6396" s="254"/>
      <c r="D6396" s="255" t="s">
        <v>604</v>
      </c>
      <c r="E6396" s="255">
        <v>0</v>
      </c>
    </row>
    <row r="6397" spans="1:5" x14ac:dyDescent="0.25">
      <c r="A6397" s="257" t="s">
        <v>110</v>
      </c>
      <c r="B6397" s="257">
        <v>0</v>
      </c>
      <c r="C6397" s="254"/>
      <c r="D6397" s="255" t="s">
        <v>605</v>
      </c>
      <c r="E6397" s="255">
        <v>0</v>
      </c>
    </row>
    <row r="6398" spans="1:5" x14ac:dyDescent="0.25">
      <c r="A6398" s="257" t="s">
        <v>184</v>
      </c>
      <c r="B6398" s="257">
        <v>-0.48465412000000002</v>
      </c>
      <c r="C6398" s="254"/>
      <c r="D6398" s="255" t="s">
        <v>194</v>
      </c>
      <c r="E6398" s="255">
        <v>-27.310044099999999</v>
      </c>
    </row>
    <row r="6399" spans="1:5" x14ac:dyDescent="0.25">
      <c r="A6399" s="257" t="s">
        <v>185</v>
      </c>
      <c r="B6399" s="257">
        <v>-0.48465412000000002</v>
      </c>
      <c r="C6399" s="254"/>
      <c r="D6399" s="255" t="s">
        <v>217</v>
      </c>
      <c r="E6399" s="255">
        <v>-5.7351092499999998</v>
      </c>
    </row>
    <row r="6400" spans="1:5" x14ac:dyDescent="0.25">
      <c r="A6400" s="257" t="s">
        <v>186</v>
      </c>
      <c r="B6400" s="257">
        <v>-9.3460234399999997</v>
      </c>
      <c r="C6400" s="254"/>
      <c r="D6400" s="255" t="s">
        <v>606</v>
      </c>
      <c r="E6400" s="255">
        <v>-67.513615099999996</v>
      </c>
    </row>
    <row r="6401" spans="1:5" x14ac:dyDescent="0.25">
      <c r="A6401" s="257" t="s">
        <v>187</v>
      </c>
      <c r="B6401" s="257">
        <v>0</v>
      </c>
      <c r="C6401" s="254"/>
      <c r="D6401" s="255" t="s">
        <v>1166</v>
      </c>
      <c r="E6401" s="255">
        <v>0</v>
      </c>
    </row>
    <row r="6402" spans="1:5" x14ac:dyDescent="0.25">
      <c r="A6402" s="257" t="s">
        <v>1002</v>
      </c>
      <c r="B6402" s="257">
        <v>0</v>
      </c>
      <c r="C6402" s="254"/>
      <c r="D6402" s="255" t="s">
        <v>1098</v>
      </c>
      <c r="E6402" s="255">
        <v>0</v>
      </c>
    </row>
    <row r="6403" spans="1:5" x14ac:dyDescent="0.25">
      <c r="A6403" s="257" t="s">
        <v>1003</v>
      </c>
      <c r="B6403" s="257">
        <v>0</v>
      </c>
      <c r="C6403" s="254"/>
      <c r="D6403" s="255" t="s">
        <v>1167</v>
      </c>
      <c r="E6403" s="255">
        <v>0</v>
      </c>
    </row>
    <row r="6404" spans="1:5" x14ac:dyDescent="0.25">
      <c r="A6404" s="257" t="s">
        <v>177</v>
      </c>
      <c r="B6404" s="257">
        <v>10.3153317</v>
      </c>
      <c r="C6404" s="254"/>
      <c r="D6404" s="255" t="s">
        <v>1168</v>
      </c>
      <c r="E6404" s="255">
        <v>0</v>
      </c>
    </row>
    <row r="6405" spans="1:5" x14ac:dyDescent="0.25">
      <c r="A6405" s="257" t="s">
        <v>1718</v>
      </c>
      <c r="B6405" s="257"/>
      <c r="C6405" s="254"/>
      <c r="D6405" s="255" t="s">
        <v>951</v>
      </c>
      <c r="E6405" s="255">
        <v>0</v>
      </c>
    </row>
    <row r="6406" spans="1:5" x14ac:dyDescent="0.25">
      <c r="A6406" s="257" t="s">
        <v>928</v>
      </c>
      <c r="B6406" s="257" t="s">
        <v>929</v>
      </c>
      <c r="C6406" s="254"/>
      <c r="D6406" s="255" t="s">
        <v>952</v>
      </c>
      <c r="E6406" s="255">
        <v>0</v>
      </c>
    </row>
    <row r="6407" spans="1:5" x14ac:dyDescent="0.25">
      <c r="A6407" s="257" t="s">
        <v>930</v>
      </c>
      <c r="B6407" s="257" t="s">
        <v>931</v>
      </c>
      <c r="C6407" s="254"/>
      <c r="D6407" s="255" t="s">
        <v>953</v>
      </c>
      <c r="E6407" s="255">
        <v>-1.2791999999999999</v>
      </c>
    </row>
    <row r="6408" spans="1:5" x14ac:dyDescent="0.25">
      <c r="A6408" s="257" t="s">
        <v>8</v>
      </c>
      <c r="B6408" s="257">
        <v>0</v>
      </c>
      <c r="C6408" s="254"/>
      <c r="D6408" s="255" t="s">
        <v>1181</v>
      </c>
      <c r="E6408" s="255">
        <v>0</v>
      </c>
    </row>
    <row r="6409" spans="1:5" x14ac:dyDescent="0.25">
      <c r="A6409" s="257" t="s">
        <v>9</v>
      </c>
      <c r="B6409" s="257">
        <v>0</v>
      </c>
      <c r="C6409" s="254"/>
      <c r="D6409" s="255" t="s">
        <v>1195</v>
      </c>
      <c r="E6409" s="255">
        <v>0</v>
      </c>
    </row>
    <row r="6410" spans="1:5" x14ac:dyDescent="0.25">
      <c r="A6410" s="257" t="s">
        <v>10</v>
      </c>
      <c r="B6410" s="257">
        <v>0</v>
      </c>
      <c r="C6410" s="254"/>
      <c r="D6410" s="255" t="s">
        <v>1196</v>
      </c>
      <c r="E6410" s="255">
        <v>0</v>
      </c>
    </row>
    <row r="6411" spans="1:5" x14ac:dyDescent="0.25">
      <c r="A6411" s="257" t="s">
        <v>11</v>
      </c>
      <c r="B6411" s="257">
        <v>0</v>
      </c>
      <c r="C6411" s="254"/>
      <c r="D6411" s="255" t="s">
        <v>231</v>
      </c>
      <c r="E6411" s="255">
        <v>55.0015766</v>
      </c>
    </row>
    <row r="6412" spans="1:5" x14ac:dyDescent="0.25">
      <c r="A6412" s="257" t="s">
        <v>12</v>
      </c>
      <c r="B6412" s="257">
        <v>0</v>
      </c>
      <c r="C6412" s="254"/>
      <c r="D6412" s="255" t="s">
        <v>232</v>
      </c>
      <c r="E6412" s="255">
        <v>0</v>
      </c>
    </row>
    <row r="6413" spans="1:5" x14ac:dyDescent="0.25">
      <c r="A6413" s="257" t="s">
        <v>13</v>
      </c>
      <c r="B6413" s="257">
        <v>0</v>
      </c>
      <c r="C6413" s="254"/>
      <c r="D6413" s="255" t="s">
        <v>233</v>
      </c>
      <c r="E6413" s="255">
        <v>0</v>
      </c>
    </row>
    <row r="6414" spans="1:5" x14ac:dyDescent="0.25">
      <c r="A6414" s="257" t="s">
        <v>554</v>
      </c>
      <c r="B6414" s="257">
        <v>0</v>
      </c>
      <c r="C6414" s="254"/>
      <c r="D6414" s="255" t="s">
        <v>198</v>
      </c>
      <c r="E6414" s="255">
        <v>0</v>
      </c>
    </row>
    <row r="6415" spans="1:5" x14ac:dyDescent="0.25">
      <c r="A6415" s="257" t="s">
        <v>555</v>
      </c>
      <c r="B6415" s="257">
        <v>0</v>
      </c>
      <c r="C6415" s="254"/>
      <c r="D6415" s="255" t="s">
        <v>607</v>
      </c>
      <c r="E6415" s="255">
        <v>0</v>
      </c>
    </row>
    <row r="6416" spans="1:5" x14ac:dyDescent="0.25">
      <c r="A6416" s="257" t="s">
        <v>556</v>
      </c>
      <c r="B6416" s="257">
        <v>0</v>
      </c>
      <c r="C6416" s="254"/>
      <c r="D6416" s="255" t="s">
        <v>608</v>
      </c>
      <c r="E6416" s="255">
        <v>0</v>
      </c>
    </row>
    <row r="6417" spans="1:5" x14ac:dyDescent="0.25">
      <c r="A6417" s="257" t="s">
        <v>557</v>
      </c>
      <c r="B6417" s="257">
        <v>0</v>
      </c>
      <c r="C6417" s="254"/>
      <c r="D6417" s="255" t="s">
        <v>954</v>
      </c>
      <c r="E6417" s="255">
        <v>0</v>
      </c>
    </row>
    <row r="6418" spans="1:5" x14ac:dyDescent="0.25">
      <c r="A6418" s="257" t="s">
        <v>558</v>
      </c>
      <c r="B6418" s="257">
        <v>0</v>
      </c>
      <c r="C6418" s="254"/>
      <c r="D6418" s="255" t="s">
        <v>176</v>
      </c>
      <c r="E6418" s="255">
        <v>0</v>
      </c>
    </row>
    <row r="6419" spans="1:5" x14ac:dyDescent="0.25">
      <c r="A6419" s="257" t="s">
        <v>559</v>
      </c>
      <c r="B6419" s="257">
        <v>0</v>
      </c>
      <c r="C6419" s="254"/>
      <c r="D6419" s="255" t="s">
        <v>177</v>
      </c>
      <c r="E6419" s="255">
        <v>1.2791999999999999</v>
      </c>
    </row>
    <row r="6420" spans="1:5" x14ac:dyDescent="0.25">
      <c r="A6420" s="257" t="s">
        <v>560</v>
      </c>
      <c r="B6420" s="257">
        <v>0</v>
      </c>
      <c r="C6420" s="254"/>
      <c r="D6420" s="255" t="s">
        <v>1205</v>
      </c>
      <c r="E6420" s="255">
        <v>0</v>
      </c>
    </row>
    <row r="6421" spans="1:5" x14ac:dyDescent="0.25">
      <c r="A6421" s="257" t="s">
        <v>561</v>
      </c>
      <c r="B6421" s="257">
        <v>0</v>
      </c>
      <c r="C6421" s="254"/>
      <c r="D6421" s="255" t="s">
        <v>1206</v>
      </c>
      <c r="E6421" s="255">
        <v>0</v>
      </c>
    </row>
    <row r="6422" spans="1:5" x14ac:dyDescent="0.25">
      <c r="A6422" s="257" t="s">
        <v>562</v>
      </c>
      <c r="B6422" s="257">
        <v>0</v>
      </c>
      <c r="C6422" s="254"/>
      <c r="D6422" s="255" t="s">
        <v>1207</v>
      </c>
      <c r="E6422" s="255">
        <v>0</v>
      </c>
    </row>
    <row r="6423" spans="1:5" x14ac:dyDescent="0.25">
      <c r="A6423" s="257" t="s">
        <v>563</v>
      </c>
      <c r="B6423" s="257">
        <v>0</v>
      </c>
      <c r="C6423" s="254"/>
      <c r="D6423" s="255"/>
      <c r="E6423" s="255"/>
    </row>
    <row r="6424" spans="1:5" x14ac:dyDescent="0.25">
      <c r="A6424" s="257" t="s">
        <v>564</v>
      </c>
      <c r="B6424" s="257">
        <v>0</v>
      </c>
      <c r="C6424" s="254"/>
      <c r="D6424" s="255"/>
      <c r="E6424" s="255"/>
    </row>
    <row r="6425" spans="1:5" x14ac:dyDescent="0.25">
      <c r="A6425" s="257" t="s">
        <v>565</v>
      </c>
      <c r="B6425" s="257">
        <v>0</v>
      </c>
      <c r="C6425" s="254"/>
      <c r="D6425" s="255"/>
      <c r="E6425" s="255"/>
    </row>
    <row r="6426" spans="1:5" x14ac:dyDescent="0.25">
      <c r="A6426" s="257" t="s">
        <v>946</v>
      </c>
      <c r="B6426" s="257">
        <v>0</v>
      </c>
      <c r="C6426" s="254"/>
      <c r="D6426" s="255" t="s">
        <v>2327</v>
      </c>
      <c r="E6426" s="255"/>
    </row>
    <row r="6427" spans="1:5" x14ac:dyDescent="0.25">
      <c r="A6427" s="257" t="s">
        <v>947</v>
      </c>
      <c r="B6427" s="257">
        <v>0</v>
      </c>
      <c r="C6427" s="254"/>
      <c r="D6427" s="255" t="s">
        <v>928</v>
      </c>
      <c r="E6427" s="255" t="s">
        <v>929</v>
      </c>
    </row>
    <row r="6428" spans="1:5" x14ac:dyDescent="0.25">
      <c r="A6428" s="257" t="s">
        <v>1053</v>
      </c>
      <c r="B6428" s="257">
        <v>0</v>
      </c>
      <c r="C6428" s="254"/>
      <c r="D6428" s="255" t="s">
        <v>930</v>
      </c>
      <c r="E6428" s="255" t="s">
        <v>931</v>
      </c>
    </row>
    <row r="6429" spans="1:5" x14ac:dyDescent="0.25">
      <c r="A6429" s="257" t="s">
        <v>1004</v>
      </c>
      <c r="B6429" s="257">
        <v>0</v>
      </c>
      <c r="C6429" s="254"/>
      <c r="D6429" s="255" t="s">
        <v>1106</v>
      </c>
      <c r="E6429" s="255">
        <v>0</v>
      </c>
    </row>
    <row r="6430" spans="1:5" x14ac:dyDescent="0.25">
      <c r="A6430" s="257" t="s">
        <v>1054</v>
      </c>
      <c r="B6430" s="257">
        <v>0</v>
      </c>
      <c r="C6430" s="254"/>
      <c r="D6430" s="255" t="s">
        <v>200</v>
      </c>
      <c r="E6430" s="255">
        <v>0</v>
      </c>
    </row>
    <row r="6431" spans="1:5" x14ac:dyDescent="0.25">
      <c r="A6431" s="257" t="s">
        <v>1055</v>
      </c>
      <c r="B6431" s="257">
        <v>0</v>
      </c>
      <c r="C6431" s="254"/>
      <c r="D6431" s="255" t="s">
        <v>1137</v>
      </c>
      <c r="E6431" s="255">
        <v>0</v>
      </c>
    </row>
    <row r="6432" spans="1:5" x14ac:dyDescent="0.25">
      <c r="A6432" s="257" t="s">
        <v>1056</v>
      </c>
      <c r="B6432" s="257">
        <v>0</v>
      </c>
      <c r="C6432" s="254"/>
      <c r="D6432" s="255" t="s">
        <v>609</v>
      </c>
      <c r="E6432" s="255">
        <v>0</v>
      </c>
    </row>
    <row r="6433" spans="1:5" x14ac:dyDescent="0.25">
      <c r="A6433" s="257" t="s">
        <v>1005</v>
      </c>
      <c r="B6433" s="257">
        <v>0</v>
      </c>
      <c r="C6433" s="254"/>
      <c r="D6433" s="255" t="s">
        <v>1138</v>
      </c>
      <c r="E6433" s="255">
        <v>0</v>
      </c>
    </row>
    <row r="6434" spans="1:5" x14ac:dyDescent="0.25">
      <c r="A6434" s="257" t="s">
        <v>1057</v>
      </c>
      <c r="B6434" s="257">
        <v>0</v>
      </c>
      <c r="C6434" s="254"/>
      <c r="D6434" s="255" t="s">
        <v>1108</v>
      </c>
      <c r="E6434" s="255">
        <v>-46.657537499999997</v>
      </c>
    </row>
    <row r="6435" spans="1:5" x14ac:dyDescent="0.25">
      <c r="A6435" s="257" t="s">
        <v>1058</v>
      </c>
      <c r="B6435" s="257">
        <v>0</v>
      </c>
      <c r="C6435" s="254"/>
      <c r="D6435" s="255" t="s">
        <v>201</v>
      </c>
      <c r="E6435" s="255">
        <v>-43.8009536</v>
      </c>
    </row>
    <row r="6436" spans="1:5" x14ac:dyDescent="0.25">
      <c r="A6436" s="257" t="s">
        <v>1059</v>
      </c>
      <c r="B6436" s="257">
        <v>0</v>
      </c>
      <c r="C6436" s="254"/>
      <c r="D6436" s="255" t="s">
        <v>221</v>
      </c>
      <c r="E6436" s="255">
        <v>-18.996283099999999</v>
      </c>
    </row>
    <row r="6437" spans="1:5" x14ac:dyDescent="0.25">
      <c r="A6437" s="257" t="s">
        <v>1006</v>
      </c>
      <c r="B6437" s="257">
        <v>0</v>
      </c>
      <c r="C6437" s="254"/>
      <c r="D6437" s="255" t="s">
        <v>610</v>
      </c>
      <c r="E6437" s="255">
        <v>-35.1708</v>
      </c>
    </row>
    <row r="6438" spans="1:5" x14ac:dyDescent="0.25">
      <c r="A6438" s="257" t="s">
        <v>1060</v>
      </c>
      <c r="B6438" s="257">
        <v>0</v>
      </c>
      <c r="C6438" s="254"/>
      <c r="D6438" s="255" t="s">
        <v>1139</v>
      </c>
      <c r="E6438" s="255">
        <v>-7.3858680000000003</v>
      </c>
    </row>
    <row r="6439" spans="1:5" x14ac:dyDescent="0.25">
      <c r="A6439" s="257" t="s">
        <v>1061</v>
      </c>
      <c r="B6439" s="257">
        <v>0</v>
      </c>
      <c r="C6439" s="254"/>
      <c r="D6439" s="255" t="s">
        <v>234</v>
      </c>
      <c r="E6439" s="255">
        <v>-55.0015766</v>
      </c>
    </row>
    <row r="6440" spans="1:5" x14ac:dyDescent="0.25">
      <c r="A6440" s="257" t="s">
        <v>1062</v>
      </c>
      <c r="B6440" s="257">
        <v>0</v>
      </c>
      <c r="C6440" s="254"/>
      <c r="D6440" s="255" t="s">
        <v>235</v>
      </c>
      <c r="E6440" s="255">
        <v>0</v>
      </c>
    </row>
    <row r="6441" spans="1:5" x14ac:dyDescent="0.25">
      <c r="A6441" s="257" t="s">
        <v>1007</v>
      </c>
      <c r="B6441" s="257">
        <v>0</v>
      </c>
      <c r="C6441" s="254"/>
      <c r="D6441" s="255" t="s">
        <v>236</v>
      </c>
      <c r="E6441" s="255">
        <v>0</v>
      </c>
    </row>
    <row r="6442" spans="1:5" x14ac:dyDescent="0.25">
      <c r="A6442" s="257" t="s">
        <v>1063</v>
      </c>
      <c r="B6442" s="257">
        <v>0</v>
      </c>
      <c r="C6442" s="254"/>
      <c r="D6442" s="255" t="s">
        <v>1169</v>
      </c>
      <c r="E6442" s="255">
        <v>0</v>
      </c>
    </row>
    <row r="6443" spans="1:5" x14ac:dyDescent="0.25">
      <c r="A6443" s="257" t="s">
        <v>1064</v>
      </c>
      <c r="B6443" s="257">
        <v>0</v>
      </c>
      <c r="C6443" s="254"/>
      <c r="D6443" s="255" t="s">
        <v>1109</v>
      </c>
      <c r="E6443" s="255">
        <v>-6.6783484</v>
      </c>
    </row>
    <row r="6444" spans="1:5" x14ac:dyDescent="0.25">
      <c r="A6444" s="257" t="s">
        <v>1065</v>
      </c>
      <c r="B6444" s="257">
        <v>0</v>
      </c>
      <c r="C6444" s="254"/>
      <c r="D6444" s="255" t="s">
        <v>1170</v>
      </c>
      <c r="E6444" s="255">
        <v>0</v>
      </c>
    </row>
    <row r="6445" spans="1:5" x14ac:dyDescent="0.25">
      <c r="A6445" s="257" t="s">
        <v>1008</v>
      </c>
      <c r="B6445" s="257">
        <v>0</v>
      </c>
      <c r="C6445" s="254"/>
      <c r="D6445" s="255" t="s">
        <v>1171</v>
      </c>
      <c r="E6445" s="255">
        <v>0</v>
      </c>
    </row>
    <row r="6446" spans="1:5" x14ac:dyDescent="0.25">
      <c r="A6446" s="257" t="s">
        <v>1066</v>
      </c>
      <c r="B6446" s="257">
        <v>0</v>
      </c>
      <c r="C6446" s="254"/>
      <c r="D6446" s="255" t="s">
        <v>1188</v>
      </c>
      <c r="E6446" s="255">
        <v>0</v>
      </c>
    </row>
    <row r="6447" spans="1:5" x14ac:dyDescent="0.25">
      <c r="A6447" s="257" t="s">
        <v>1067</v>
      </c>
      <c r="B6447" s="257">
        <v>0</v>
      </c>
      <c r="C6447" s="254"/>
      <c r="D6447" s="255" t="s">
        <v>1140</v>
      </c>
      <c r="E6447" s="255">
        <v>-1.4024531600000001</v>
      </c>
    </row>
    <row r="6448" spans="1:5" x14ac:dyDescent="0.25">
      <c r="A6448" s="257" t="s">
        <v>1068</v>
      </c>
      <c r="B6448" s="257">
        <v>0</v>
      </c>
      <c r="C6448" s="254"/>
      <c r="D6448" s="255" t="s">
        <v>1189</v>
      </c>
      <c r="E6448" s="255">
        <v>0</v>
      </c>
    </row>
    <row r="6449" spans="1:6" x14ac:dyDescent="0.25">
      <c r="A6449" s="257" t="s">
        <v>1009</v>
      </c>
      <c r="B6449" s="257">
        <v>0</v>
      </c>
      <c r="C6449" s="254"/>
      <c r="D6449" s="255" t="s">
        <v>1190</v>
      </c>
      <c r="E6449" s="255">
        <v>0</v>
      </c>
    </row>
    <row r="6450" spans="1:6" x14ac:dyDescent="0.25">
      <c r="A6450" s="257" t="s">
        <v>1069</v>
      </c>
      <c r="B6450" s="257">
        <v>0</v>
      </c>
      <c r="C6450" s="254"/>
      <c r="D6450" s="255" t="s">
        <v>1172</v>
      </c>
      <c r="E6450" s="255">
        <v>0</v>
      </c>
    </row>
    <row r="6451" spans="1:6" x14ac:dyDescent="0.25">
      <c r="A6451" s="257" t="s">
        <v>1070</v>
      </c>
      <c r="B6451" s="257">
        <v>0</v>
      </c>
      <c r="C6451" s="254"/>
      <c r="D6451" s="255" t="s">
        <v>1110</v>
      </c>
      <c r="E6451" s="255">
        <v>-21.417270899999998</v>
      </c>
    </row>
    <row r="6452" spans="1:6" x14ac:dyDescent="0.25">
      <c r="A6452" s="257" t="s">
        <v>1071</v>
      </c>
      <c r="B6452" s="257">
        <v>0</v>
      </c>
      <c r="C6452" s="254"/>
      <c r="D6452" s="255" t="s">
        <v>1173</v>
      </c>
      <c r="E6452" s="255">
        <v>0</v>
      </c>
    </row>
    <row r="6453" spans="1:6" x14ac:dyDescent="0.25">
      <c r="A6453" s="257" t="s">
        <v>1010</v>
      </c>
      <c r="B6453" s="257">
        <v>0</v>
      </c>
      <c r="C6453" s="254"/>
      <c r="D6453" s="255" t="s">
        <v>1174</v>
      </c>
      <c r="E6453" s="255">
        <v>0</v>
      </c>
    </row>
    <row r="6454" spans="1:6" x14ac:dyDescent="0.25">
      <c r="A6454" s="257" t="s">
        <v>1072</v>
      </c>
      <c r="B6454" s="257">
        <v>0</v>
      </c>
      <c r="C6454" s="254"/>
      <c r="D6454" s="255" t="s">
        <v>1191</v>
      </c>
      <c r="E6454" s="255">
        <v>0</v>
      </c>
    </row>
    <row r="6455" spans="1:6" x14ac:dyDescent="0.25">
      <c r="A6455" s="257" t="s">
        <v>1073</v>
      </c>
      <c r="B6455" s="257">
        <v>0</v>
      </c>
      <c r="C6455" s="254"/>
      <c r="D6455" s="255" t="s">
        <v>1141</v>
      </c>
      <c r="E6455" s="255">
        <v>-4.4976268900000003</v>
      </c>
    </row>
    <row r="6456" spans="1:6" x14ac:dyDescent="0.25">
      <c r="A6456" s="257" t="s">
        <v>1074</v>
      </c>
      <c r="B6456" s="257">
        <v>0</v>
      </c>
      <c r="C6456" s="254"/>
      <c r="D6456" s="255" t="s">
        <v>1192</v>
      </c>
      <c r="E6456" s="255">
        <v>0</v>
      </c>
    </row>
    <row r="6457" spans="1:6" x14ac:dyDescent="0.25">
      <c r="A6457" s="257" t="s">
        <v>1011</v>
      </c>
      <c r="B6457" s="257">
        <v>0</v>
      </c>
      <c r="C6457" s="254"/>
      <c r="D6457" s="255" t="s">
        <v>1193</v>
      </c>
      <c r="E6457" s="255">
        <v>0</v>
      </c>
    </row>
    <row r="6458" spans="1:6" x14ac:dyDescent="0.25">
      <c r="A6458" s="257" t="s">
        <v>1075</v>
      </c>
      <c r="B6458" s="257">
        <v>0</v>
      </c>
      <c r="C6458" s="254"/>
      <c r="D6458" s="255" t="s">
        <v>1182</v>
      </c>
      <c r="E6458" s="255">
        <v>0</v>
      </c>
    </row>
    <row r="6459" spans="1:6" x14ac:dyDescent="0.25">
      <c r="A6459" s="257" t="s">
        <v>1076</v>
      </c>
      <c r="B6459" s="257">
        <v>0</v>
      </c>
      <c r="C6459" s="254"/>
      <c r="D6459" s="255" t="s">
        <v>1194</v>
      </c>
      <c r="E6459" s="255">
        <v>0</v>
      </c>
    </row>
    <row r="6460" spans="1:6" x14ac:dyDescent="0.25">
      <c r="A6460" s="257" t="s">
        <v>1205</v>
      </c>
      <c r="B6460" s="257">
        <v>0</v>
      </c>
      <c r="C6460" s="254"/>
      <c r="D6460" s="255" t="s">
        <v>1183</v>
      </c>
      <c r="E6460" s="255">
        <v>0</v>
      </c>
    </row>
    <row r="6461" spans="1:6" x14ac:dyDescent="0.25">
      <c r="A6461" s="257" t="s">
        <v>1335</v>
      </c>
      <c r="B6461" s="257">
        <v>0</v>
      </c>
      <c r="C6461" s="254"/>
      <c r="D6461" s="14" t="s">
        <v>2088</v>
      </c>
      <c r="E6461" s="14"/>
      <c r="F6461" s="261" t="s">
        <v>376</v>
      </c>
    </row>
    <row r="6462" spans="1:6" x14ac:dyDescent="0.25">
      <c r="A6462" s="257" t="s">
        <v>1336</v>
      </c>
      <c r="B6462" s="257">
        <v>0</v>
      </c>
      <c r="C6462" s="254"/>
      <c r="D6462" s="255" t="s">
        <v>928</v>
      </c>
      <c r="E6462" s="255" t="s">
        <v>929</v>
      </c>
    </row>
    <row r="6463" spans="1:6" x14ac:dyDescent="0.25">
      <c r="A6463" s="257" t="s">
        <v>1337</v>
      </c>
      <c r="B6463" s="257">
        <v>0</v>
      </c>
      <c r="C6463" s="254"/>
      <c r="D6463" s="255" t="s">
        <v>930</v>
      </c>
      <c r="E6463" s="255" t="s">
        <v>931</v>
      </c>
    </row>
    <row r="6464" spans="1:6" x14ac:dyDescent="0.25">
      <c r="A6464" s="257" t="s">
        <v>1338</v>
      </c>
      <c r="B6464" s="257">
        <v>0</v>
      </c>
      <c r="C6464" s="254"/>
      <c r="D6464" s="255" t="s">
        <v>600</v>
      </c>
      <c r="E6464" s="255">
        <v>0</v>
      </c>
    </row>
    <row r="6465" spans="1:5" x14ac:dyDescent="0.25">
      <c r="A6465" s="257" t="s">
        <v>1339</v>
      </c>
      <c r="B6465" s="257">
        <v>0</v>
      </c>
      <c r="C6465" s="254"/>
      <c r="D6465" s="255" t="s">
        <v>601</v>
      </c>
      <c r="E6465" s="255">
        <v>0</v>
      </c>
    </row>
    <row r="6466" spans="1:5" x14ac:dyDescent="0.25">
      <c r="A6466" s="257" t="s">
        <v>1340</v>
      </c>
      <c r="B6466" s="257">
        <v>0</v>
      </c>
      <c r="C6466" s="254"/>
      <c r="D6466" s="255" t="s">
        <v>192</v>
      </c>
      <c r="E6466" s="255">
        <v>0</v>
      </c>
    </row>
    <row r="6467" spans="1:5" x14ac:dyDescent="0.25">
      <c r="A6467" s="257" t="s">
        <v>1341</v>
      </c>
      <c r="B6467" s="257">
        <v>0</v>
      </c>
      <c r="C6467" s="254"/>
      <c r="D6467" s="255" t="s">
        <v>193</v>
      </c>
      <c r="E6467" s="255">
        <v>0</v>
      </c>
    </row>
    <row r="6468" spans="1:5" x14ac:dyDescent="0.25">
      <c r="A6468" s="257" t="s">
        <v>1719</v>
      </c>
      <c r="B6468" s="257"/>
      <c r="C6468" s="254"/>
      <c r="D6468" s="255" t="s">
        <v>602</v>
      </c>
      <c r="E6468" s="255">
        <v>0</v>
      </c>
    </row>
    <row r="6469" spans="1:5" x14ac:dyDescent="0.25">
      <c r="A6469" s="257" t="s">
        <v>928</v>
      </c>
      <c r="B6469" s="257" t="s">
        <v>929</v>
      </c>
      <c r="C6469" s="254"/>
      <c r="D6469" s="255" t="s">
        <v>603</v>
      </c>
      <c r="E6469" s="255">
        <v>0</v>
      </c>
    </row>
    <row r="6470" spans="1:5" x14ac:dyDescent="0.25">
      <c r="A6470" s="257" t="s">
        <v>930</v>
      </c>
      <c r="B6470" s="257" t="s">
        <v>931</v>
      </c>
      <c r="C6470" s="254"/>
      <c r="D6470" s="255" t="s">
        <v>604</v>
      </c>
      <c r="E6470" s="255">
        <v>0</v>
      </c>
    </row>
    <row r="6471" spans="1:5" x14ac:dyDescent="0.25">
      <c r="A6471" s="257" t="s">
        <v>189</v>
      </c>
      <c r="B6471" s="257">
        <v>0</v>
      </c>
      <c r="C6471" s="254"/>
      <c r="D6471" s="255" t="s">
        <v>605</v>
      </c>
      <c r="E6471" s="255">
        <v>0</v>
      </c>
    </row>
    <row r="6472" spans="1:5" x14ac:dyDescent="0.25">
      <c r="A6472" s="257" t="s">
        <v>188</v>
      </c>
      <c r="B6472" s="257">
        <v>9.3460234399999997</v>
      </c>
      <c r="C6472" s="254"/>
      <c r="D6472" s="255" t="s">
        <v>194</v>
      </c>
      <c r="E6472" s="255">
        <v>0</v>
      </c>
    </row>
    <row r="6473" spans="1:5" x14ac:dyDescent="0.25">
      <c r="A6473" s="257" t="s">
        <v>190</v>
      </c>
      <c r="B6473" s="257">
        <v>0</v>
      </c>
      <c r="C6473" s="254"/>
      <c r="D6473" s="255" t="s">
        <v>606</v>
      </c>
      <c r="E6473" s="255">
        <v>0</v>
      </c>
    </row>
    <row r="6474" spans="1:5" x14ac:dyDescent="0.25">
      <c r="A6474" s="257" t="s">
        <v>191</v>
      </c>
      <c r="B6474" s="257">
        <v>0</v>
      </c>
      <c r="C6474" s="254"/>
      <c r="D6474" s="255" t="s">
        <v>1098</v>
      </c>
      <c r="E6474" s="255">
        <v>0</v>
      </c>
    </row>
    <row r="6475" spans="1:5" x14ac:dyDescent="0.25">
      <c r="A6475" s="257" t="s">
        <v>1720</v>
      </c>
      <c r="B6475" s="257"/>
      <c r="C6475" s="254"/>
      <c r="D6475" s="255" t="s">
        <v>195</v>
      </c>
      <c r="E6475" s="255">
        <v>0</v>
      </c>
    </row>
    <row r="6476" spans="1:5" x14ac:dyDescent="0.25">
      <c r="A6476" s="257" t="s">
        <v>928</v>
      </c>
      <c r="B6476" s="257" t="s">
        <v>929</v>
      </c>
      <c r="C6476" s="254"/>
      <c r="D6476" s="255" t="s">
        <v>196</v>
      </c>
      <c r="E6476" s="255">
        <v>0</v>
      </c>
    </row>
    <row r="6477" spans="1:5" x14ac:dyDescent="0.25">
      <c r="A6477" s="257" t="s">
        <v>930</v>
      </c>
      <c r="B6477" s="257" t="s">
        <v>931</v>
      </c>
      <c r="C6477" s="254"/>
      <c r="D6477" s="255" t="s">
        <v>197</v>
      </c>
      <c r="E6477" s="255">
        <v>0</v>
      </c>
    </row>
    <row r="6478" spans="1:5" x14ac:dyDescent="0.25">
      <c r="A6478" s="257" t="s">
        <v>111</v>
      </c>
      <c r="B6478" s="257">
        <v>0</v>
      </c>
      <c r="C6478" s="254"/>
      <c r="D6478" s="255" t="s">
        <v>198</v>
      </c>
      <c r="E6478" s="255">
        <v>0</v>
      </c>
    </row>
    <row r="6479" spans="1:5" x14ac:dyDescent="0.25">
      <c r="A6479" s="257" t="s">
        <v>110</v>
      </c>
      <c r="B6479" s="257">
        <v>0</v>
      </c>
      <c r="C6479" s="254"/>
      <c r="D6479" s="255" t="s">
        <v>607</v>
      </c>
      <c r="E6479" s="255">
        <v>0</v>
      </c>
    </row>
    <row r="6480" spans="1:5" x14ac:dyDescent="0.25">
      <c r="A6480" s="257" t="s">
        <v>112</v>
      </c>
      <c r="B6480" s="257">
        <v>0</v>
      </c>
      <c r="C6480" s="254"/>
      <c r="D6480" s="255" t="s">
        <v>608</v>
      </c>
      <c r="E6480" s="255">
        <v>0</v>
      </c>
    </row>
    <row r="6481" spans="1:5" x14ac:dyDescent="0.25">
      <c r="A6481" s="257" t="s">
        <v>113</v>
      </c>
      <c r="B6481" s="257">
        <v>0</v>
      </c>
      <c r="C6481" s="254"/>
      <c r="D6481" s="255"/>
      <c r="E6481" s="255"/>
    </row>
    <row r="6482" spans="1:5" x14ac:dyDescent="0.25">
      <c r="A6482" s="257" t="s">
        <v>178</v>
      </c>
      <c r="B6482" s="257">
        <v>0</v>
      </c>
      <c r="C6482" s="254"/>
      <c r="D6482" s="255"/>
      <c r="E6482" s="255"/>
    </row>
    <row r="6483" spans="1:5" x14ac:dyDescent="0.25">
      <c r="A6483" s="257" t="s">
        <v>174</v>
      </c>
      <c r="B6483" s="257">
        <v>-10.4437947</v>
      </c>
      <c r="C6483" s="254"/>
      <c r="D6483" s="255"/>
      <c r="E6483" s="255"/>
    </row>
    <row r="6484" spans="1:5" x14ac:dyDescent="0.25">
      <c r="A6484" s="257" t="s">
        <v>179</v>
      </c>
      <c r="B6484" s="257">
        <v>0</v>
      </c>
      <c r="C6484" s="254"/>
      <c r="D6484" s="255"/>
      <c r="E6484" s="255"/>
    </row>
    <row r="6485" spans="1:5" x14ac:dyDescent="0.25">
      <c r="A6485" s="257" t="s">
        <v>180</v>
      </c>
      <c r="B6485" s="257">
        <v>0</v>
      </c>
      <c r="C6485" s="254"/>
      <c r="D6485" s="255" t="s">
        <v>2089</v>
      </c>
      <c r="E6485" s="255"/>
    </row>
    <row r="6486" spans="1:5" x14ac:dyDescent="0.25">
      <c r="A6486" s="257" t="s">
        <v>153</v>
      </c>
      <c r="B6486" s="257">
        <v>0</v>
      </c>
      <c r="C6486" s="254"/>
      <c r="D6486" s="255" t="s">
        <v>928</v>
      </c>
      <c r="E6486" s="255" t="s">
        <v>929</v>
      </c>
    </row>
    <row r="6487" spans="1:5" x14ac:dyDescent="0.25">
      <c r="A6487" s="257" t="s">
        <v>143</v>
      </c>
      <c r="B6487" s="257">
        <v>-8.4826706299999994</v>
      </c>
      <c r="C6487" s="254"/>
      <c r="D6487" s="255" t="s">
        <v>930</v>
      </c>
      <c r="E6487" s="255" t="s">
        <v>931</v>
      </c>
    </row>
    <row r="6488" spans="1:5" x14ac:dyDescent="0.25">
      <c r="A6488" s="257" t="s">
        <v>154</v>
      </c>
      <c r="B6488" s="257">
        <v>0</v>
      </c>
      <c r="C6488" s="254"/>
      <c r="D6488" s="255" t="s">
        <v>1106</v>
      </c>
      <c r="E6488" s="255">
        <v>0</v>
      </c>
    </row>
    <row r="6489" spans="1:5" x14ac:dyDescent="0.25">
      <c r="A6489" s="257" t="s">
        <v>155</v>
      </c>
      <c r="B6489" s="257">
        <v>0</v>
      </c>
      <c r="C6489" s="254"/>
      <c r="D6489" s="255" t="s">
        <v>200</v>
      </c>
      <c r="E6489" s="255">
        <v>0</v>
      </c>
    </row>
    <row r="6490" spans="1:5" x14ac:dyDescent="0.25">
      <c r="A6490" s="257" t="s">
        <v>181</v>
      </c>
      <c r="B6490" s="257">
        <v>0</v>
      </c>
      <c r="C6490" s="254"/>
      <c r="D6490" s="255" t="s">
        <v>609</v>
      </c>
      <c r="E6490" s="255">
        <v>0</v>
      </c>
    </row>
    <row r="6491" spans="1:5" x14ac:dyDescent="0.25">
      <c r="A6491" s="257" t="s">
        <v>175</v>
      </c>
      <c r="B6491" s="257">
        <v>-5.6859245100000004</v>
      </c>
      <c r="C6491" s="254"/>
      <c r="D6491" s="255" t="s">
        <v>1108</v>
      </c>
      <c r="E6491" s="255">
        <v>0</v>
      </c>
    </row>
    <row r="6492" spans="1:5" x14ac:dyDescent="0.25">
      <c r="A6492" s="257" t="s">
        <v>182</v>
      </c>
      <c r="B6492" s="257">
        <v>0</v>
      </c>
      <c r="C6492" s="254"/>
      <c r="D6492" s="255" t="s">
        <v>201</v>
      </c>
      <c r="E6492" s="255">
        <v>0</v>
      </c>
    </row>
    <row r="6493" spans="1:5" x14ac:dyDescent="0.25">
      <c r="A6493" s="257" t="s">
        <v>183</v>
      </c>
      <c r="B6493" s="257">
        <v>0</v>
      </c>
      <c r="C6493" s="254"/>
      <c r="D6493" s="255" t="s">
        <v>610</v>
      </c>
      <c r="E6493" s="255">
        <v>0</v>
      </c>
    </row>
    <row r="6494" spans="1:5" x14ac:dyDescent="0.25">
      <c r="A6494" s="257" t="s">
        <v>1077</v>
      </c>
      <c r="B6494" s="257">
        <v>0</v>
      </c>
      <c r="C6494" s="254"/>
      <c r="D6494" s="255" t="s">
        <v>202</v>
      </c>
      <c r="E6494" s="255">
        <v>0</v>
      </c>
    </row>
    <row r="6495" spans="1:5" x14ac:dyDescent="0.25">
      <c r="A6495" s="257" t="s">
        <v>1012</v>
      </c>
      <c r="B6495" s="257">
        <v>-4.7113632799999996</v>
      </c>
      <c r="C6495" s="254"/>
      <c r="D6495" s="255" t="s">
        <v>203</v>
      </c>
      <c r="E6495" s="255">
        <v>0</v>
      </c>
    </row>
    <row r="6496" spans="1:5" x14ac:dyDescent="0.25">
      <c r="A6496" s="257" t="s">
        <v>1078</v>
      </c>
      <c r="B6496" s="257">
        <v>0</v>
      </c>
      <c r="C6496" s="254"/>
      <c r="D6496" s="255" t="s">
        <v>204</v>
      </c>
      <c r="E6496" s="255">
        <v>0</v>
      </c>
    </row>
    <row r="6497" spans="1:5" x14ac:dyDescent="0.25">
      <c r="A6497" s="257" t="s">
        <v>1079</v>
      </c>
      <c r="B6497" s="257">
        <v>0</v>
      </c>
      <c r="C6497" s="254"/>
      <c r="D6497" s="255" t="s">
        <v>1109</v>
      </c>
      <c r="E6497" s="255">
        <v>0</v>
      </c>
    </row>
    <row r="6498" spans="1:5" x14ac:dyDescent="0.25">
      <c r="A6498" s="257" t="s">
        <v>1080</v>
      </c>
      <c r="B6498" s="257">
        <v>0</v>
      </c>
      <c r="C6498" s="254"/>
      <c r="D6498" s="255" t="s">
        <v>1110</v>
      </c>
      <c r="E6498" s="255">
        <v>0</v>
      </c>
    </row>
    <row r="6499" spans="1:5" x14ac:dyDescent="0.25">
      <c r="A6499" s="257" t="s">
        <v>1013</v>
      </c>
      <c r="B6499" s="257">
        <v>-3.2399465200000002</v>
      </c>
      <c r="C6499" s="254"/>
      <c r="D6499" s="255"/>
      <c r="E6499" s="255"/>
    </row>
    <row r="6500" spans="1:5" x14ac:dyDescent="0.25">
      <c r="A6500" s="257" t="s">
        <v>1081</v>
      </c>
      <c r="B6500" s="257">
        <v>0</v>
      </c>
      <c r="C6500" s="254"/>
      <c r="D6500" s="255"/>
      <c r="E6500" s="255"/>
    </row>
    <row r="6501" spans="1:5" x14ac:dyDescent="0.25">
      <c r="A6501" s="257" t="s">
        <v>1082</v>
      </c>
      <c r="B6501" s="257">
        <v>0</v>
      </c>
      <c r="C6501" s="254"/>
      <c r="D6501" s="255"/>
      <c r="E6501" s="255"/>
    </row>
    <row r="6502" spans="1:5" x14ac:dyDescent="0.25">
      <c r="A6502" s="257" t="s">
        <v>1334</v>
      </c>
      <c r="B6502" s="257">
        <v>-0.101668591</v>
      </c>
      <c r="C6502" s="254"/>
      <c r="D6502" s="255"/>
      <c r="E6502" s="255"/>
    </row>
    <row r="6503" spans="1:5" x14ac:dyDescent="0.25">
      <c r="A6503" s="257" t="s">
        <v>1342</v>
      </c>
      <c r="B6503" s="257">
        <v>-0.50858250000000005</v>
      </c>
      <c r="C6503" s="254"/>
      <c r="D6503" s="255"/>
      <c r="E6503" s="255"/>
    </row>
    <row r="6504" spans="1:5" x14ac:dyDescent="0.25">
      <c r="A6504" s="257" t="s">
        <v>1019</v>
      </c>
      <c r="B6504" s="257">
        <v>0</v>
      </c>
      <c r="C6504" s="254"/>
      <c r="D6504" s="255"/>
      <c r="E6504" s="255"/>
    </row>
    <row r="6505" spans="1:5" x14ac:dyDescent="0.25">
      <c r="A6505" s="257" t="s">
        <v>1002</v>
      </c>
      <c r="B6505" s="257">
        <v>0</v>
      </c>
      <c r="C6505" s="254"/>
      <c r="D6505" s="255" t="s">
        <v>2090</v>
      </c>
      <c r="E6505" s="255"/>
    </row>
    <row r="6506" spans="1:5" x14ac:dyDescent="0.25">
      <c r="A6506" s="257" t="s">
        <v>1017</v>
      </c>
      <c r="B6506" s="257">
        <v>0</v>
      </c>
      <c r="C6506" s="254"/>
      <c r="D6506" s="255" t="s">
        <v>928</v>
      </c>
      <c r="E6506" s="255" t="s">
        <v>929</v>
      </c>
    </row>
    <row r="6507" spans="1:5" x14ac:dyDescent="0.25">
      <c r="A6507" s="257" t="s">
        <v>1051</v>
      </c>
      <c r="B6507" s="257">
        <v>0</v>
      </c>
      <c r="C6507" s="254"/>
      <c r="D6507" s="255" t="s">
        <v>930</v>
      </c>
      <c r="E6507" s="255" t="s">
        <v>931</v>
      </c>
    </row>
    <row r="6508" spans="1:5" x14ac:dyDescent="0.25">
      <c r="A6508" s="257" t="s">
        <v>1020</v>
      </c>
      <c r="B6508" s="257">
        <v>0</v>
      </c>
      <c r="C6508" s="254"/>
      <c r="D6508" s="255" t="s">
        <v>600</v>
      </c>
      <c r="E6508" s="255">
        <v>0</v>
      </c>
    </row>
    <row r="6509" spans="1:5" x14ac:dyDescent="0.25">
      <c r="A6509" s="257" t="s">
        <v>1003</v>
      </c>
      <c r="B6509" s="257">
        <v>0</v>
      </c>
      <c r="C6509" s="254"/>
      <c r="D6509" s="255" t="s">
        <v>601</v>
      </c>
      <c r="E6509" s="255">
        <v>0</v>
      </c>
    </row>
    <row r="6510" spans="1:5" x14ac:dyDescent="0.25">
      <c r="A6510" s="257" t="s">
        <v>1018</v>
      </c>
      <c r="B6510" s="257">
        <v>0</v>
      </c>
      <c r="C6510" s="254"/>
      <c r="D6510" s="255" t="s">
        <v>192</v>
      </c>
      <c r="E6510" s="255">
        <v>0</v>
      </c>
    </row>
    <row r="6511" spans="1:5" x14ac:dyDescent="0.25">
      <c r="A6511" s="257" t="s">
        <v>1052</v>
      </c>
      <c r="B6511" s="257">
        <v>0</v>
      </c>
      <c r="C6511" s="254"/>
      <c r="D6511" s="255" t="s">
        <v>193</v>
      </c>
      <c r="E6511" s="255">
        <v>0</v>
      </c>
    </row>
    <row r="6512" spans="1:5" x14ac:dyDescent="0.25">
      <c r="A6512" s="257" t="s">
        <v>177</v>
      </c>
      <c r="B6512" s="257">
        <v>32.5636996</v>
      </c>
      <c r="C6512" s="254"/>
      <c r="D6512" s="255" t="s">
        <v>602</v>
      </c>
      <c r="E6512" s="255">
        <v>0</v>
      </c>
    </row>
    <row r="6513" spans="1:5" x14ac:dyDescent="0.25">
      <c r="A6513" s="257" t="s">
        <v>1343</v>
      </c>
      <c r="B6513" s="257">
        <v>0</v>
      </c>
      <c r="C6513" s="254"/>
      <c r="D6513" s="255" t="s">
        <v>603</v>
      </c>
      <c r="E6513" s="255">
        <v>0</v>
      </c>
    </row>
    <row r="6514" spans="1:5" x14ac:dyDescent="0.25">
      <c r="A6514" s="257" t="s">
        <v>1344</v>
      </c>
      <c r="B6514" s="257">
        <v>0</v>
      </c>
      <c r="C6514" s="254"/>
      <c r="D6514" s="255" t="s">
        <v>604</v>
      </c>
      <c r="E6514" s="255">
        <v>0</v>
      </c>
    </row>
    <row r="6515" spans="1:5" x14ac:dyDescent="0.25">
      <c r="A6515" s="257" t="s">
        <v>1207</v>
      </c>
      <c r="B6515" s="257">
        <v>0.61025109099999997</v>
      </c>
      <c r="C6515" s="254"/>
      <c r="D6515" s="255" t="s">
        <v>605</v>
      </c>
      <c r="E6515" s="255">
        <v>0</v>
      </c>
    </row>
    <row r="6516" spans="1:5" x14ac:dyDescent="0.25">
      <c r="A6516" s="257" t="s">
        <v>1721</v>
      </c>
      <c r="B6516" s="257"/>
      <c r="C6516" s="254"/>
      <c r="D6516" s="255" t="s">
        <v>194</v>
      </c>
      <c r="E6516" s="255">
        <v>0</v>
      </c>
    </row>
    <row r="6517" spans="1:5" x14ac:dyDescent="0.25">
      <c r="A6517" s="257" t="s">
        <v>928</v>
      </c>
      <c r="B6517" s="257" t="s">
        <v>929</v>
      </c>
      <c r="C6517" s="254"/>
      <c r="D6517" s="255" t="s">
        <v>606</v>
      </c>
      <c r="E6517" s="255">
        <v>0</v>
      </c>
    </row>
    <row r="6518" spans="1:5" x14ac:dyDescent="0.25">
      <c r="A6518" s="257" t="s">
        <v>930</v>
      </c>
      <c r="B6518" s="257" t="s">
        <v>931</v>
      </c>
      <c r="C6518" s="254"/>
      <c r="D6518" s="255" t="s">
        <v>1098</v>
      </c>
      <c r="E6518" s="255">
        <v>0</v>
      </c>
    </row>
    <row r="6519" spans="1:5" x14ac:dyDescent="0.25">
      <c r="A6519" s="257" t="s">
        <v>111</v>
      </c>
      <c r="B6519" s="257">
        <v>0</v>
      </c>
      <c r="C6519" s="254"/>
      <c r="D6519" s="255" t="s">
        <v>205</v>
      </c>
      <c r="E6519" s="255">
        <v>0</v>
      </c>
    </row>
    <row r="6520" spans="1:5" x14ac:dyDescent="0.25">
      <c r="A6520" s="257" t="s">
        <v>110</v>
      </c>
      <c r="B6520" s="257">
        <v>0</v>
      </c>
      <c r="C6520" s="254"/>
      <c r="D6520" s="255" t="s">
        <v>206</v>
      </c>
      <c r="E6520" s="255">
        <v>0</v>
      </c>
    </row>
    <row r="6521" spans="1:5" x14ac:dyDescent="0.25">
      <c r="A6521" s="257" t="s">
        <v>112</v>
      </c>
      <c r="B6521" s="257">
        <v>0</v>
      </c>
      <c r="C6521" s="254"/>
      <c r="D6521" s="255" t="s">
        <v>207</v>
      </c>
      <c r="E6521" s="255">
        <v>0</v>
      </c>
    </row>
    <row r="6522" spans="1:5" x14ac:dyDescent="0.25">
      <c r="A6522" s="257" t="s">
        <v>113</v>
      </c>
      <c r="B6522" s="257">
        <v>0</v>
      </c>
      <c r="C6522" s="254"/>
      <c r="D6522" s="255" t="s">
        <v>198</v>
      </c>
      <c r="E6522" s="255">
        <v>0</v>
      </c>
    </row>
    <row r="6523" spans="1:5" x14ac:dyDescent="0.25">
      <c r="A6523" s="257" t="s">
        <v>1334</v>
      </c>
      <c r="B6523" s="257">
        <v>7.8739281499999994E-2</v>
      </c>
      <c r="C6523" s="254"/>
      <c r="D6523" s="255" t="s">
        <v>607</v>
      </c>
      <c r="E6523" s="255">
        <v>0</v>
      </c>
    </row>
    <row r="6524" spans="1:5" x14ac:dyDescent="0.25">
      <c r="A6524" s="257" t="s">
        <v>1722</v>
      </c>
      <c r="B6524" s="257"/>
      <c r="C6524" s="254"/>
      <c r="D6524" s="255" t="s">
        <v>608</v>
      </c>
      <c r="E6524" s="255">
        <v>0</v>
      </c>
    </row>
    <row r="6525" spans="1:5" x14ac:dyDescent="0.25">
      <c r="A6525" s="257" t="s">
        <v>928</v>
      </c>
      <c r="B6525" s="257" t="s">
        <v>929</v>
      </c>
      <c r="C6525" s="254"/>
      <c r="D6525" s="255"/>
      <c r="E6525" s="255"/>
    </row>
    <row r="6526" spans="1:5" x14ac:dyDescent="0.25">
      <c r="A6526" s="257" t="s">
        <v>930</v>
      </c>
      <c r="B6526" s="257" t="s">
        <v>931</v>
      </c>
      <c r="C6526" s="254"/>
      <c r="D6526" s="255"/>
      <c r="E6526" s="255"/>
    </row>
    <row r="6527" spans="1:5" x14ac:dyDescent="0.25">
      <c r="A6527" s="257" t="s">
        <v>113</v>
      </c>
      <c r="B6527" s="257">
        <v>0</v>
      </c>
      <c r="C6527" s="254"/>
      <c r="D6527" s="255"/>
      <c r="E6527" s="255"/>
    </row>
    <row r="6528" spans="1:5" x14ac:dyDescent="0.25">
      <c r="A6528" s="257" t="s">
        <v>184</v>
      </c>
      <c r="B6528" s="257">
        <v>0</v>
      </c>
      <c r="C6528" s="254"/>
      <c r="D6528" s="255"/>
      <c r="E6528" s="255"/>
    </row>
    <row r="6529" spans="1:5" x14ac:dyDescent="0.25">
      <c r="A6529" s="257" t="s">
        <v>185</v>
      </c>
      <c r="B6529" s="257">
        <v>0</v>
      </c>
      <c r="C6529" s="254"/>
      <c r="D6529" s="255" t="s">
        <v>2091</v>
      </c>
      <c r="E6529" s="255"/>
    </row>
    <row r="6530" spans="1:5" x14ac:dyDescent="0.25">
      <c r="A6530" s="257" t="s">
        <v>186</v>
      </c>
      <c r="B6530" s="257">
        <v>0</v>
      </c>
      <c r="C6530" s="254"/>
      <c r="D6530" s="255" t="s">
        <v>928</v>
      </c>
      <c r="E6530" s="255" t="s">
        <v>929</v>
      </c>
    </row>
    <row r="6531" spans="1:5" x14ac:dyDescent="0.25">
      <c r="A6531" s="257" t="s">
        <v>187</v>
      </c>
      <c r="B6531" s="257">
        <v>0</v>
      </c>
      <c r="C6531" s="254"/>
      <c r="D6531" s="255" t="s">
        <v>930</v>
      </c>
      <c r="E6531" s="255" t="s">
        <v>931</v>
      </c>
    </row>
    <row r="6532" spans="1:5" x14ac:dyDescent="0.25">
      <c r="A6532" s="257" t="s">
        <v>1051</v>
      </c>
      <c r="B6532" s="257">
        <v>0</v>
      </c>
      <c r="C6532" s="254"/>
      <c r="D6532" s="255" t="s">
        <v>1106</v>
      </c>
      <c r="E6532" s="255">
        <v>0</v>
      </c>
    </row>
    <row r="6533" spans="1:5" x14ac:dyDescent="0.25">
      <c r="A6533" s="257" t="s">
        <v>1052</v>
      </c>
      <c r="B6533" s="257">
        <v>0</v>
      </c>
      <c r="C6533" s="254"/>
      <c r="D6533" s="255" t="s">
        <v>200</v>
      </c>
      <c r="E6533" s="255">
        <v>0</v>
      </c>
    </row>
    <row r="6534" spans="1:5" x14ac:dyDescent="0.25">
      <c r="A6534" s="257" t="s">
        <v>177</v>
      </c>
      <c r="B6534" s="257">
        <v>0</v>
      </c>
      <c r="C6534" s="254"/>
      <c r="D6534" s="255" t="s">
        <v>609</v>
      </c>
      <c r="E6534" s="255">
        <v>0</v>
      </c>
    </row>
    <row r="6535" spans="1:5" x14ac:dyDescent="0.25">
      <c r="A6535" s="257" t="s">
        <v>1723</v>
      </c>
      <c r="B6535" s="257"/>
      <c r="C6535" s="254"/>
      <c r="D6535" s="255" t="s">
        <v>1108</v>
      </c>
      <c r="E6535" s="255">
        <v>0</v>
      </c>
    </row>
    <row r="6536" spans="1:5" x14ac:dyDescent="0.25">
      <c r="A6536" s="257" t="s">
        <v>928</v>
      </c>
      <c r="B6536" s="257" t="s">
        <v>929</v>
      </c>
      <c r="C6536" s="254"/>
      <c r="D6536" s="255" t="s">
        <v>201</v>
      </c>
      <c r="E6536" s="255">
        <v>0</v>
      </c>
    </row>
    <row r="6537" spans="1:5" x14ac:dyDescent="0.25">
      <c r="A6537" s="257" t="s">
        <v>930</v>
      </c>
      <c r="B6537" s="257" t="s">
        <v>931</v>
      </c>
      <c r="C6537" s="254"/>
      <c r="D6537" s="255" t="s">
        <v>610</v>
      </c>
      <c r="E6537" s="255">
        <v>0</v>
      </c>
    </row>
    <row r="6538" spans="1:5" x14ac:dyDescent="0.25">
      <c r="A6538" s="257" t="s">
        <v>1334</v>
      </c>
      <c r="B6538" s="257">
        <v>-2.5531303400000001</v>
      </c>
      <c r="C6538" s="254"/>
      <c r="D6538" s="255" t="s">
        <v>208</v>
      </c>
      <c r="E6538" s="255">
        <v>0</v>
      </c>
    </row>
    <row r="6539" spans="1:5" x14ac:dyDescent="0.25">
      <c r="A6539" s="257" t="s">
        <v>184</v>
      </c>
      <c r="B6539" s="257">
        <v>-4.5890958400000001E-2</v>
      </c>
      <c r="C6539" s="254"/>
      <c r="D6539" s="255" t="s">
        <v>209</v>
      </c>
      <c r="E6539" s="255">
        <v>0</v>
      </c>
    </row>
    <row r="6540" spans="1:5" x14ac:dyDescent="0.25">
      <c r="A6540" s="257" t="s">
        <v>199</v>
      </c>
      <c r="B6540" s="257">
        <v>-1.99597593</v>
      </c>
      <c r="C6540" s="254"/>
      <c r="D6540" s="255" t="s">
        <v>210</v>
      </c>
      <c r="E6540" s="255">
        <v>0</v>
      </c>
    </row>
    <row r="6541" spans="1:5" x14ac:dyDescent="0.25">
      <c r="A6541" s="257" t="s">
        <v>187</v>
      </c>
      <c r="B6541" s="257">
        <v>-0.35059892500000001</v>
      </c>
      <c r="C6541" s="254"/>
      <c r="D6541" s="255" t="s">
        <v>1109</v>
      </c>
      <c r="E6541" s="255">
        <v>0</v>
      </c>
    </row>
    <row r="6542" spans="1:5" x14ac:dyDescent="0.25">
      <c r="A6542" s="257" t="s">
        <v>1343</v>
      </c>
      <c r="B6542" s="257">
        <v>0</v>
      </c>
      <c r="C6542" s="254"/>
      <c r="D6542" s="255" t="s">
        <v>1110</v>
      </c>
      <c r="E6542" s="255">
        <v>0</v>
      </c>
    </row>
    <row r="6543" spans="1:5" x14ac:dyDescent="0.25">
      <c r="A6543" s="257" t="s">
        <v>1344</v>
      </c>
      <c r="B6543" s="257">
        <v>0</v>
      </c>
      <c r="C6543" s="254"/>
      <c r="D6543" s="255"/>
      <c r="E6543" s="255"/>
    </row>
    <row r="6544" spans="1:5" x14ac:dyDescent="0.25">
      <c r="A6544" s="257" t="s">
        <v>177</v>
      </c>
      <c r="B6544" s="257">
        <v>4.9455961500000001</v>
      </c>
      <c r="C6544" s="254"/>
      <c r="D6544" s="255"/>
      <c r="E6544" s="255"/>
    </row>
    <row r="6545" spans="1:5" x14ac:dyDescent="0.25">
      <c r="A6545" s="257"/>
      <c r="B6545" s="257"/>
      <c r="C6545" s="254"/>
      <c r="D6545" s="255"/>
      <c r="E6545" s="255"/>
    </row>
    <row r="6546" spans="1:5" x14ac:dyDescent="0.25">
      <c r="A6546" s="257" t="s">
        <v>1724</v>
      </c>
      <c r="B6546" s="257"/>
      <c r="C6546" s="254"/>
      <c r="D6546" s="255"/>
      <c r="E6546" s="255"/>
    </row>
    <row r="6547" spans="1:5" x14ac:dyDescent="0.25">
      <c r="A6547" s="257" t="s">
        <v>928</v>
      </c>
      <c r="B6547" s="257" t="s">
        <v>929</v>
      </c>
      <c r="C6547" s="254"/>
      <c r="D6547" s="255"/>
      <c r="E6547" s="255"/>
    </row>
    <row r="6548" spans="1:5" x14ac:dyDescent="0.25">
      <c r="A6548" s="257" t="s">
        <v>930</v>
      </c>
      <c r="B6548" s="257" t="s">
        <v>931</v>
      </c>
      <c r="C6548" s="254"/>
      <c r="D6548" s="255"/>
      <c r="E6548" s="255"/>
    </row>
    <row r="6549" spans="1:5" x14ac:dyDescent="0.25">
      <c r="A6549" s="257" t="s">
        <v>1087</v>
      </c>
      <c r="B6549" s="257">
        <v>0</v>
      </c>
      <c r="C6549" s="254"/>
      <c r="D6549" s="255" t="s">
        <v>2092</v>
      </c>
      <c r="E6549" s="255"/>
    </row>
    <row r="6550" spans="1:5" x14ac:dyDescent="0.25">
      <c r="A6550" s="257" t="s">
        <v>1088</v>
      </c>
      <c r="B6550" s="257">
        <v>0</v>
      </c>
      <c r="C6550" s="254"/>
      <c r="D6550" s="255" t="s">
        <v>928</v>
      </c>
      <c r="E6550" s="255" t="s">
        <v>929</v>
      </c>
    </row>
    <row r="6551" spans="1:5" x14ac:dyDescent="0.25">
      <c r="A6551" s="257" t="s">
        <v>1089</v>
      </c>
      <c r="B6551" s="257">
        <v>0</v>
      </c>
      <c r="C6551" s="254"/>
      <c r="D6551" s="255" t="s">
        <v>930</v>
      </c>
      <c r="E6551" s="255" t="s">
        <v>931</v>
      </c>
    </row>
    <row r="6552" spans="1:5" x14ac:dyDescent="0.25">
      <c r="A6552" s="257" t="s">
        <v>1090</v>
      </c>
      <c r="B6552" s="257">
        <v>0</v>
      </c>
      <c r="C6552" s="254"/>
      <c r="D6552" s="255" t="s">
        <v>600</v>
      </c>
      <c r="E6552" s="255">
        <v>0</v>
      </c>
    </row>
    <row r="6553" spans="1:5" x14ac:dyDescent="0.25">
      <c r="A6553" s="257" t="s">
        <v>1091</v>
      </c>
      <c r="B6553" s="257">
        <v>0</v>
      </c>
      <c r="C6553" s="254"/>
      <c r="D6553" s="255" t="s">
        <v>601</v>
      </c>
      <c r="E6553" s="255">
        <v>0</v>
      </c>
    </row>
    <row r="6554" spans="1:5" x14ac:dyDescent="0.25">
      <c r="A6554" s="257" t="s">
        <v>1092</v>
      </c>
      <c r="B6554" s="257">
        <v>0</v>
      </c>
      <c r="C6554" s="254"/>
      <c r="D6554" s="255" t="s">
        <v>192</v>
      </c>
      <c r="E6554" s="255">
        <v>0</v>
      </c>
    </row>
    <row r="6555" spans="1:5" x14ac:dyDescent="0.25">
      <c r="A6555" s="257" t="s">
        <v>1093</v>
      </c>
      <c r="B6555" s="257">
        <v>-12.016611899999999</v>
      </c>
      <c r="C6555" s="254"/>
      <c r="D6555" s="255" t="s">
        <v>193</v>
      </c>
      <c r="E6555" s="255">
        <v>0</v>
      </c>
    </row>
    <row r="6556" spans="1:5" x14ac:dyDescent="0.25">
      <c r="A6556" s="257" t="s">
        <v>1094</v>
      </c>
      <c r="B6556" s="257">
        <v>-4.3382220499999999E-2</v>
      </c>
      <c r="C6556" s="254"/>
      <c r="D6556" s="255" t="s">
        <v>602</v>
      </c>
      <c r="E6556" s="255">
        <v>0</v>
      </c>
    </row>
    <row r="6557" spans="1:5" x14ac:dyDescent="0.25">
      <c r="A6557" s="257" t="s">
        <v>1095</v>
      </c>
      <c r="B6557" s="257">
        <v>-2.2494248300000002</v>
      </c>
      <c r="C6557" s="254"/>
      <c r="D6557" s="255" t="s">
        <v>603</v>
      </c>
      <c r="E6557" s="255">
        <v>0</v>
      </c>
    </row>
    <row r="6558" spans="1:5" x14ac:dyDescent="0.25">
      <c r="A6558" s="257" t="s">
        <v>1096</v>
      </c>
      <c r="B6558" s="257">
        <v>-7.6423219700000001E-3</v>
      </c>
      <c r="C6558" s="254"/>
      <c r="D6558" s="255" t="s">
        <v>604</v>
      </c>
      <c r="E6558" s="255">
        <v>0</v>
      </c>
    </row>
    <row r="6559" spans="1:5" x14ac:dyDescent="0.25">
      <c r="A6559" s="257" t="s">
        <v>1097</v>
      </c>
      <c r="B6559" s="257">
        <v>0</v>
      </c>
      <c r="C6559" s="254"/>
      <c r="D6559" s="255" t="s">
        <v>605</v>
      </c>
      <c r="E6559" s="255">
        <v>0</v>
      </c>
    </row>
    <row r="6560" spans="1:5" x14ac:dyDescent="0.25">
      <c r="A6560" s="257" t="s">
        <v>1099</v>
      </c>
      <c r="B6560" s="257">
        <v>0</v>
      </c>
      <c r="C6560" s="254"/>
      <c r="D6560" s="255" t="s">
        <v>194</v>
      </c>
      <c r="E6560" s="255">
        <v>0</v>
      </c>
    </row>
    <row r="6561" spans="1:5" x14ac:dyDescent="0.25">
      <c r="A6561" s="257" t="s">
        <v>1100</v>
      </c>
      <c r="B6561" s="257">
        <v>22.823497700000001</v>
      </c>
      <c r="C6561" s="254"/>
      <c r="D6561" s="255" t="s">
        <v>606</v>
      </c>
      <c r="E6561" s="255">
        <v>0</v>
      </c>
    </row>
    <row r="6562" spans="1:5" x14ac:dyDescent="0.25">
      <c r="A6562" s="257" t="s">
        <v>1101</v>
      </c>
      <c r="B6562" s="257">
        <v>8.6616428800000006E-2</v>
      </c>
      <c r="C6562" s="254"/>
      <c r="D6562" s="255" t="s">
        <v>1098</v>
      </c>
      <c r="E6562" s="255">
        <v>0</v>
      </c>
    </row>
    <row r="6563" spans="1:5" x14ac:dyDescent="0.25">
      <c r="A6563" s="257" t="s">
        <v>1102</v>
      </c>
      <c r="B6563" s="257">
        <v>4.6647177500000003</v>
      </c>
      <c r="C6563" s="254"/>
      <c r="D6563" s="255" t="s">
        <v>211</v>
      </c>
      <c r="E6563" s="255">
        <v>0</v>
      </c>
    </row>
    <row r="6564" spans="1:5" x14ac:dyDescent="0.25">
      <c r="A6564" s="257" t="s">
        <v>1103</v>
      </c>
      <c r="B6564" s="257">
        <v>1.51684258E-2</v>
      </c>
      <c r="C6564" s="254"/>
      <c r="D6564" s="255" t="s">
        <v>212</v>
      </c>
      <c r="E6564" s="255">
        <v>0</v>
      </c>
    </row>
    <row r="6565" spans="1:5" x14ac:dyDescent="0.25">
      <c r="A6565" s="257" t="s">
        <v>1104</v>
      </c>
      <c r="B6565" s="257">
        <v>0</v>
      </c>
      <c r="C6565" s="254"/>
      <c r="D6565" s="255" t="s">
        <v>213</v>
      </c>
      <c r="E6565" s="255">
        <v>0</v>
      </c>
    </row>
    <row r="6566" spans="1:5" x14ac:dyDescent="0.25">
      <c r="A6566" s="257" t="s">
        <v>1105</v>
      </c>
      <c r="B6566" s="257">
        <v>0</v>
      </c>
      <c r="C6566" s="254"/>
      <c r="D6566" s="255" t="s">
        <v>198</v>
      </c>
      <c r="E6566" s="255">
        <v>0</v>
      </c>
    </row>
    <row r="6567" spans="1:5" x14ac:dyDescent="0.25">
      <c r="A6567" s="257" t="s">
        <v>1014</v>
      </c>
      <c r="B6567" s="257">
        <v>0</v>
      </c>
      <c r="C6567" s="254"/>
      <c r="D6567" s="255" t="s">
        <v>607</v>
      </c>
      <c r="E6567" s="255">
        <v>0</v>
      </c>
    </row>
    <row r="6568" spans="1:5" x14ac:dyDescent="0.25">
      <c r="A6568" s="257" t="s">
        <v>991</v>
      </c>
      <c r="B6568" s="257">
        <v>3.69051616</v>
      </c>
      <c r="C6568" s="254"/>
      <c r="D6568" s="255" t="s">
        <v>608</v>
      </c>
      <c r="E6568" s="255">
        <v>0</v>
      </c>
    </row>
    <row r="6569" spans="1:5" x14ac:dyDescent="0.25">
      <c r="A6569" s="257" t="s">
        <v>1015</v>
      </c>
      <c r="B6569" s="257">
        <v>0</v>
      </c>
      <c r="C6569" s="254"/>
      <c r="D6569" s="255"/>
      <c r="E6569" s="255"/>
    </row>
    <row r="6570" spans="1:5" x14ac:dyDescent="0.25">
      <c r="A6570" s="257" t="s">
        <v>1016</v>
      </c>
      <c r="B6570" s="257">
        <v>0</v>
      </c>
      <c r="C6570" s="254"/>
      <c r="D6570" s="255"/>
      <c r="E6570" s="255"/>
    </row>
    <row r="6571" spans="1:5" x14ac:dyDescent="0.25">
      <c r="A6571" s="257" t="s">
        <v>1725</v>
      </c>
      <c r="B6571" s="257"/>
      <c r="C6571" s="254"/>
      <c r="D6571" s="255"/>
      <c r="E6571" s="255"/>
    </row>
    <row r="6572" spans="1:5" x14ac:dyDescent="0.25">
      <c r="A6572" s="257" t="s">
        <v>928</v>
      </c>
      <c r="B6572" s="257" t="s">
        <v>929</v>
      </c>
      <c r="C6572" s="254"/>
      <c r="D6572" s="255"/>
      <c r="E6572" s="255"/>
    </row>
    <row r="6573" spans="1:5" x14ac:dyDescent="0.25">
      <c r="A6573" s="257" t="s">
        <v>930</v>
      </c>
      <c r="B6573" s="257" t="s">
        <v>931</v>
      </c>
      <c r="C6573" s="254"/>
      <c r="D6573" s="255" t="s">
        <v>2093</v>
      </c>
      <c r="E6573" s="255"/>
    </row>
    <row r="6574" spans="1:5" x14ac:dyDescent="0.25">
      <c r="A6574" s="257" t="s">
        <v>1107</v>
      </c>
      <c r="B6574" s="257">
        <v>0</v>
      </c>
      <c r="C6574" s="254"/>
      <c r="D6574" s="255" t="s">
        <v>928</v>
      </c>
      <c r="E6574" s="255" t="s">
        <v>929</v>
      </c>
    </row>
    <row r="6575" spans="1:5" x14ac:dyDescent="0.25">
      <c r="A6575" s="257" t="s">
        <v>458</v>
      </c>
      <c r="B6575" s="257">
        <v>0</v>
      </c>
      <c r="C6575" s="254"/>
      <c r="D6575" s="255" t="s">
        <v>930</v>
      </c>
      <c r="E6575" s="255" t="s">
        <v>931</v>
      </c>
    </row>
    <row r="6576" spans="1:5" x14ac:dyDescent="0.25">
      <c r="A6576" s="257" t="s">
        <v>456</v>
      </c>
      <c r="B6576" s="257">
        <v>8.0587509799999992</v>
      </c>
      <c r="C6576" s="254"/>
      <c r="D6576" s="255" t="s">
        <v>1106</v>
      </c>
      <c r="E6576" s="255">
        <v>0</v>
      </c>
    </row>
    <row r="6577" spans="1:5" x14ac:dyDescent="0.25">
      <c r="A6577" s="257" t="s">
        <v>459</v>
      </c>
      <c r="B6577" s="257">
        <v>0</v>
      </c>
      <c r="C6577" s="254"/>
      <c r="D6577" s="255" t="s">
        <v>200</v>
      </c>
      <c r="E6577" s="255">
        <v>0</v>
      </c>
    </row>
    <row r="6578" spans="1:5" x14ac:dyDescent="0.25">
      <c r="A6578" s="257" t="s">
        <v>460</v>
      </c>
      <c r="B6578" s="257">
        <v>0</v>
      </c>
      <c r="C6578" s="254"/>
      <c r="D6578" s="255" t="s">
        <v>609</v>
      </c>
      <c r="E6578" s="255">
        <v>0</v>
      </c>
    </row>
    <row r="6579" spans="1:5" x14ac:dyDescent="0.25">
      <c r="A6579" s="257" t="s">
        <v>461</v>
      </c>
      <c r="B6579" s="257">
        <v>0</v>
      </c>
      <c r="C6579" s="254"/>
      <c r="D6579" s="255" t="s">
        <v>1108</v>
      </c>
      <c r="E6579" s="255">
        <v>0</v>
      </c>
    </row>
    <row r="6580" spans="1:5" x14ac:dyDescent="0.25">
      <c r="A6580" s="257" t="s">
        <v>457</v>
      </c>
      <c r="B6580" s="257">
        <v>1.06373333</v>
      </c>
      <c r="C6580" s="254"/>
      <c r="D6580" s="255" t="s">
        <v>201</v>
      </c>
      <c r="E6580" s="255">
        <v>0</v>
      </c>
    </row>
    <row r="6581" spans="1:5" x14ac:dyDescent="0.25">
      <c r="A6581" s="257" t="s">
        <v>462</v>
      </c>
      <c r="B6581" s="257">
        <v>0</v>
      </c>
      <c r="C6581" s="254"/>
      <c r="D6581" s="255" t="s">
        <v>610</v>
      </c>
      <c r="E6581" s="255">
        <v>0</v>
      </c>
    </row>
    <row r="6582" spans="1:5" x14ac:dyDescent="0.25">
      <c r="A6582" s="257" t="s">
        <v>463</v>
      </c>
      <c r="B6582" s="257">
        <v>0</v>
      </c>
      <c r="C6582" s="254"/>
      <c r="D6582" s="255" t="s">
        <v>214</v>
      </c>
      <c r="E6582" s="255">
        <v>0</v>
      </c>
    </row>
    <row r="6583" spans="1:5" x14ac:dyDescent="0.25">
      <c r="A6583" s="257" t="s">
        <v>20</v>
      </c>
      <c r="B6583" s="257">
        <v>0</v>
      </c>
      <c r="C6583" s="254"/>
      <c r="D6583" s="255" t="s">
        <v>215</v>
      </c>
      <c r="E6583" s="255">
        <v>0</v>
      </c>
    </row>
    <row r="6584" spans="1:5" x14ac:dyDescent="0.25">
      <c r="A6584" s="257" t="s">
        <v>15</v>
      </c>
      <c r="B6584" s="257">
        <v>0.40812978500000002</v>
      </c>
      <c r="C6584" s="254"/>
      <c r="D6584" s="255" t="s">
        <v>216</v>
      </c>
      <c r="E6584" s="255">
        <v>0</v>
      </c>
    </row>
    <row r="6585" spans="1:5" x14ac:dyDescent="0.25">
      <c r="A6585" s="257" t="s">
        <v>21</v>
      </c>
      <c r="B6585" s="257">
        <v>0</v>
      </c>
      <c r="C6585" s="254"/>
      <c r="D6585" s="255" t="s">
        <v>1109</v>
      </c>
      <c r="E6585" s="255">
        <v>0</v>
      </c>
    </row>
    <row r="6586" spans="1:5" x14ac:dyDescent="0.25">
      <c r="A6586" s="257" t="s">
        <v>22</v>
      </c>
      <c r="B6586" s="257">
        <v>0</v>
      </c>
      <c r="C6586" s="254"/>
      <c r="D6586" s="255" t="s">
        <v>1110</v>
      </c>
      <c r="E6586" s="255">
        <v>0</v>
      </c>
    </row>
    <row r="6587" spans="1:5" x14ac:dyDescent="0.25">
      <c r="A6587" s="257" t="s">
        <v>23</v>
      </c>
      <c r="B6587" s="257">
        <v>0</v>
      </c>
      <c r="C6587" s="254"/>
      <c r="D6587" s="255"/>
      <c r="E6587" s="255"/>
    </row>
    <row r="6588" spans="1:5" x14ac:dyDescent="0.25">
      <c r="A6588" s="257" t="s">
        <v>16</v>
      </c>
      <c r="B6588" s="257">
        <v>1.84665119</v>
      </c>
      <c r="C6588" s="254"/>
      <c r="D6588" s="255"/>
      <c r="E6588" s="255"/>
    </row>
    <row r="6589" spans="1:5" x14ac:dyDescent="0.25">
      <c r="A6589" s="257" t="s">
        <v>24</v>
      </c>
      <c r="B6589" s="257">
        <v>0</v>
      </c>
      <c r="C6589" s="254"/>
      <c r="D6589" s="255"/>
      <c r="E6589" s="255"/>
    </row>
    <row r="6590" spans="1:5" x14ac:dyDescent="0.25">
      <c r="A6590" s="257" t="s">
        <v>25</v>
      </c>
      <c r="B6590" s="257">
        <v>0</v>
      </c>
      <c r="C6590" s="254"/>
      <c r="D6590" s="255"/>
      <c r="E6590" s="255"/>
    </row>
    <row r="6591" spans="1:5" x14ac:dyDescent="0.25">
      <c r="A6591" s="257" t="s">
        <v>1195</v>
      </c>
      <c r="B6591" s="257">
        <v>0</v>
      </c>
      <c r="C6591" s="254"/>
      <c r="D6591" s="255"/>
      <c r="E6591" s="255"/>
    </row>
    <row r="6592" spans="1:5" x14ac:dyDescent="0.25">
      <c r="A6592" s="257"/>
      <c r="B6592" s="257"/>
      <c r="C6592" s="254"/>
      <c r="D6592" s="255"/>
      <c r="E6592" s="255"/>
    </row>
    <row r="6593" spans="1:5" x14ac:dyDescent="0.25">
      <c r="A6593" s="257"/>
      <c r="B6593" s="257"/>
      <c r="C6593" s="254"/>
      <c r="D6593" s="255"/>
      <c r="E6593" s="255"/>
    </row>
    <row r="6594" spans="1:5" x14ac:dyDescent="0.25">
      <c r="A6594" s="257"/>
      <c r="B6594" s="257"/>
      <c r="C6594" s="254"/>
      <c r="D6594" s="255"/>
      <c r="E6594" s="255"/>
    </row>
    <row r="6595" spans="1:5" x14ac:dyDescent="0.25">
      <c r="A6595" s="257"/>
      <c r="B6595" s="257"/>
      <c r="C6595" s="254"/>
      <c r="D6595" s="255" t="s">
        <v>2094</v>
      </c>
      <c r="E6595" s="255"/>
    </row>
    <row r="6596" spans="1:5" x14ac:dyDescent="0.25">
      <c r="A6596" s="257" t="s">
        <v>1726</v>
      </c>
      <c r="B6596" s="257"/>
      <c r="C6596" s="254"/>
      <c r="D6596" s="255" t="s">
        <v>928</v>
      </c>
      <c r="E6596" s="255" t="s">
        <v>929</v>
      </c>
    </row>
    <row r="6597" spans="1:5" x14ac:dyDescent="0.25">
      <c r="A6597" s="257" t="s">
        <v>928</v>
      </c>
      <c r="B6597" s="257" t="s">
        <v>929</v>
      </c>
      <c r="C6597" s="254"/>
      <c r="D6597" s="255" t="s">
        <v>930</v>
      </c>
      <c r="E6597" s="255" t="s">
        <v>931</v>
      </c>
    </row>
    <row r="6598" spans="1:5" x14ac:dyDescent="0.25">
      <c r="A6598" s="257" t="s">
        <v>930</v>
      </c>
      <c r="B6598" s="257" t="s">
        <v>931</v>
      </c>
      <c r="C6598" s="254"/>
      <c r="D6598" s="255" t="s">
        <v>600</v>
      </c>
      <c r="E6598" s="255">
        <v>0</v>
      </c>
    </row>
    <row r="6599" spans="1:5" x14ac:dyDescent="0.25">
      <c r="A6599" s="257" t="s">
        <v>112</v>
      </c>
      <c r="B6599" s="257">
        <v>0</v>
      </c>
      <c r="C6599" s="254"/>
      <c r="D6599" s="255" t="s">
        <v>601</v>
      </c>
      <c r="E6599" s="255">
        <v>0</v>
      </c>
    </row>
    <row r="6600" spans="1:5" x14ac:dyDescent="0.25">
      <c r="A6600" s="257" t="s">
        <v>184</v>
      </c>
      <c r="B6600" s="257">
        <v>0</v>
      </c>
      <c r="C6600" s="254"/>
      <c r="D6600" s="255" t="s">
        <v>192</v>
      </c>
      <c r="E6600" s="255">
        <v>0</v>
      </c>
    </row>
    <row r="6601" spans="1:5" x14ac:dyDescent="0.25">
      <c r="A6601" s="257" t="s">
        <v>185</v>
      </c>
      <c r="B6601" s="257">
        <v>0</v>
      </c>
      <c r="C6601" s="254"/>
      <c r="D6601" s="255" t="s">
        <v>193</v>
      </c>
      <c r="E6601" s="255">
        <v>0</v>
      </c>
    </row>
    <row r="6602" spans="1:5" x14ac:dyDescent="0.25">
      <c r="A6602" s="257" t="s">
        <v>186</v>
      </c>
      <c r="B6602" s="257">
        <v>0</v>
      </c>
      <c r="C6602" s="254"/>
      <c r="D6602" s="255" t="s">
        <v>602</v>
      </c>
      <c r="E6602" s="255">
        <v>0</v>
      </c>
    </row>
    <row r="6603" spans="1:5" x14ac:dyDescent="0.25">
      <c r="A6603" s="257" t="s">
        <v>187</v>
      </c>
      <c r="B6603" s="257">
        <v>0</v>
      </c>
      <c r="C6603" s="254"/>
      <c r="D6603" s="255" t="s">
        <v>603</v>
      </c>
      <c r="E6603" s="255">
        <v>0</v>
      </c>
    </row>
    <row r="6604" spans="1:5" x14ac:dyDescent="0.25">
      <c r="A6604" s="257" t="s">
        <v>1017</v>
      </c>
      <c r="B6604" s="257">
        <v>0</v>
      </c>
      <c r="C6604" s="254"/>
      <c r="D6604" s="255" t="s">
        <v>604</v>
      </c>
      <c r="E6604" s="255">
        <v>0</v>
      </c>
    </row>
    <row r="6605" spans="1:5" x14ac:dyDescent="0.25">
      <c r="A6605" s="257" t="s">
        <v>1018</v>
      </c>
      <c r="B6605" s="257">
        <v>0</v>
      </c>
      <c r="C6605" s="254"/>
      <c r="D6605" s="255" t="s">
        <v>605</v>
      </c>
      <c r="E6605" s="255">
        <v>0</v>
      </c>
    </row>
    <row r="6606" spans="1:5" x14ac:dyDescent="0.25">
      <c r="A6606" s="257" t="s">
        <v>177</v>
      </c>
      <c r="B6606" s="257">
        <v>0</v>
      </c>
      <c r="C6606" s="254"/>
      <c r="D6606" s="255" t="s">
        <v>194</v>
      </c>
      <c r="E6606" s="255">
        <v>0</v>
      </c>
    </row>
    <row r="6607" spans="1:5" x14ac:dyDescent="0.25">
      <c r="A6607" s="257" t="s">
        <v>1727</v>
      </c>
      <c r="B6607" s="257"/>
      <c r="C6607" s="254"/>
      <c r="D6607" s="255" t="s">
        <v>217</v>
      </c>
      <c r="E6607" s="255">
        <v>0</v>
      </c>
    </row>
    <row r="6608" spans="1:5" x14ac:dyDescent="0.25">
      <c r="A6608" s="257" t="s">
        <v>928</v>
      </c>
      <c r="B6608" s="257" t="s">
        <v>929</v>
      </c>
      <c r="C6608" s="254"/>
      <c r="D6608" s="255" t="s">
        <v>606</v>
      </c>
      <c r="E6608" s="255">
        <v>0</v>
      </c>
    </row>
    <row r="6609" spans="1:5" x14ac:dyDescent="0.25">
      <c r="A6609" s="257" t="s">
        <v>930</v>
      </c>
      <c r="B6609" s="257" t="s">
        <v>931</v>
      </c>
      <c r="C6609" s="254"/>
      <c r="D6609" s="255" t="s">
        <v>1098</v>
      </c>
      <c r="E6609" s="255">
        <v>0</v>
      </c>
    </row>
    <row r="6610" spans="1:5" x14ac:dyDescent="0.25">
      <c r="A6610" s="257" t="s">
        <v>1111</v>
      </c>
      <c r="B6610" s="257">
        <v>8.6713161499999991</v>
      </c>
      <c r="C6610" s="254"/>
      <c r="D6610" s="255" t="s">
        <v>218</v>
      </c>
      <c r="E6610" s="255">
        <v>0</v>
      </c>
    </row>
    <row r="6611" spans="1:5" x14ac:dyDescent="0.25">
      <c r="A6611" s="257" t="s">
        <v>1112</v>
      </c>
      <c r="B6611" s="257">
        <v>3.3705368499999999E-2</v>
      </c>
      <c r="C6611" s="254"/>
      <c r="D6611" s="255" t="s">
        <v>219</v>
      </c>
      <c r="E6611" s="255">
        <v>0</v>
      </c>
    </row>
    <row r="6612" spans="1:5" x14ac:dyDescent="0.25">
      <c r="A6612" s="257" t="s">
        <v>1113</v>
      </c>
      <c r="B6612" s="257">
        <v>3.4962127199999999</v>
      </c>
      <c r="C6612" s="254"/>
      <c r="D6612" s="255" t="s">
        <v>220</v>
      </c>
      <c r="E6612" s="255">
        <v>0</v>
      </c>
    </row>
    <row r="6613" spans="1:5" x14ac:dyDescent="0.25">
      <c r="A6613" s="257" t="s">
        <v>1114</v>
      </c>
      <c r="B6613" s="257">
        <v>1.7463599999999999E-2</v>
      </c>
      <c r="C6613" s="254"/>
      <c r="D6613" s="255" t="s">
        <v>198</v>
      </c>
      <c r="E6613" s="255">
        <v>0</v>
      </c>
    </row>
    <row r="6614" spans="1:5" x14ac:dyDescent="0.25">
      <c r="A6614" s="257" t="s">
        <v>1115</v>
      </c>
      <c r="B6614" s="257">
        <v>0</v>
      </c>
      <c r="C6614" s="254"/>
      <c r="D6614" s="255" t="s">
        <v>607</v>
      </c>
      <c r="E6614" s="255">
        <v>0</v>
      </c>
    </row>
    <row r="6615" spans="1:5" x14ac:dyDescent="0.25">
      <c r="A6615" s="257" t="s">
        <v>1116</v>
      </c>
      <c r="B6615" s="257">
        <v>3.8469201999999998E-3</v>
      </c>
      <c r="C6615" s="254"/>
      <c r="D6615" s="255" t="s">
        <v>608</v>
      </c>
      <c r="E6615" s="255">
        <v>0</v>
      </c>
    </row>
    <row r="6616" spans="1:5" x14ac:dyDescent="0.25">
      <c r="A6616" s="257" t="s">
        <v>26</v>
      </c>
      <c r="B6616" s="257">
        <v>14.781132100000001</v>
      </c>
      <c r="C6616" s="254"/>
      <c r="D6616" s="255"/>
      <c r="E6616" s="255"/>
    </row>
    <row r="6617" spans="1:5" x14ac:dyDescent="0.25">
      <c r="A6617" s="257" t="s">
        <v>27</v>
      </c>
      <c r="B6617" s="257">
        <v>1.4801682700000001</v>
      </c>
      <c r="C6617" s="254"/>
      <c r="D6617" s="255"/>
      <c r="E6617" s="255"/>
    </row>
    <row r="6618" spans="1:5" x14ac:dyDescent="0.25">
      <c r="A6618" s="257" t="s">
        <v>1117</v>
      </c>
      <c r="B6618" s="257">
        <v>7.3858680000000003</v>
      </c>
      <c r="C6618" s="254"/>
      <c r="D6618" s="255"/>
      <c r="E6618" s="255"/>
    </row>
    <row r="6619" spans="1:5" x14ac:dyDescent="0.25">
      <c r="A6619" s="257" t="s">
        <v>1118</v>
      </c>
      <c r="B6619" s="257">
        <v>0.9248904</v>
      </c>
      <c r="C6619" s="254"/>
      <c r="D6619" s="255"/>
      <c r="E6619" s="255"/>
    </row>
    <row r="6620" spans="1:5" x14ac:dyDescent="0.25">
      <c r="A6620" s="257" t="s">
        <v>464</v>
      </c>
      <c r="B6620" s="257">
        <v>0</v>
      </c>
      <c r="C6620" s="254"/>
      <c r="D6620" s="255"/>
      <c r="E6620" s="255"/>
    </row>
    <row r="6621" spans="1:5" x14ac:dyDescent="0.25">
      <c r="A6621" s="257" t="s">
        <v>465</v>
      </c>
      <c r="B6621" s="257">
        <v>9.9561990000000003E-2</v>
      </c>
      <c r="C6621" s="254"/>
      <c r="D6621" s="255"/>
      <c r="E6621" s="255"/>
    </row>
    <row r="6622" spans="1:5" x14ac:dyDescent="0.25">
      <c r="A6622" s="257" t="s">
        <v>466</v>
      </c>
      <c r="B6622" s="257">
        <v>0</v>
      </c>
      <c r="C6622" s="254"/>
      <c r="D6622" s="255"/>
      <c r="E6622" s="255"/>
    </row>
    <row r="6623" spans="1:5" x14ac:dyDescent="0.25">
      <c r="A6623" s="257" t="s">
        <v>467</v>
      </c>
      <c r="B6623" s="257">
        <v>0</v>
      </c>
      <c r="C6623" s="254"/>
      <c r="D6623" s="255"/>
      <c r="E6623" s="255"/>
    </row>
    <row r="6624" spans="1:5" x14ac:dyDescent="0.25">
      <c r="A6624" s="257" t="s">
        <v>468</v>
      </c>
      <c r="B6624" s="257">
        <v>0</v>
      </c>
      <c r="C6624" s="254"/>
      <c r="D6624" s="255"/>
      <c r="E6624" s="255"/>
    </row>
    <row r="6625" spans="1:5" x14ac:dyDescent="0.25">
      <c r="A6625" s="257" t="s">
        <v>469</v>
      </c>
      <c r="B6625" s="257">
        <v>0</v>
      </c>
      <c r="C6625" s="254"/>
      <c r="D6625" s="255"/>
      <c r="E6625" s="255"/>
    </row>
    <row r="6626" spans="1:5" x14ac:dyDescent="0.25">
      <c r="A6626" s="257" t="s">
        <v>28</v>
      </c>
      <c r="B6626" s="257">
        <v>0</v>
      </c>
      <c r="C6626" s="254"/>
      <c r="D6626" s="255"/>
      <c r="E6626" s="255"/>
    </row>
    <row r="6627" spans="1:5" x14ac:dyDescent="0.25">
      <c r="A6627" s="257" t="s">
        <v>29</v>
      </c>
      <c r="B6627" s="257">
        <v>0</v>
      </c>
      <c r="C6627" s="254"/>
      <c r="D6627" s="255"/>
      <c r="E6627" s="255"/>
    </row>
    <row r="6628" spans="1:5" x14ac:dyDescent="0.25">
      <c r="A6628" s="257" t="s">
        <v>470</v>
      </c>
      <c r="B6628" s="257">
        <v>4.8194856899999996</v>
      </c>
      <c r="C6628" s="254"/>
      <c r="D6628" s="255"/>
      <c r="E6628" s="255"/>
    </row>
    <row r="6629" spans="1:5" x14ac:dyDescent="0.25">
      <c r="A6629" s="257" t="s">
        <v>471</v>
      </c>
      <c r="B6629" s="257">
        <v>0</v>
      </c>
      <c r="C6629" s="254"/>
      <c r="D6629" s="255" t="s">
        <v>2095</v>
      </c>
      <c r="E6629" s="255"/>
    </row>
    <row r="6630" spans="1:5" x14ac:dyDescent="0.25">
      <c r="A6630" s="257" t="s">
        <v>1209</v>
      </c>
      <c r="B6630" s="257">
        <v>0</v>
      </c>
      <c r="C6630" s="254"/>
      <c r="D6630" s="255" t="s">
        <v>928</v>
      </c>
      <c r="E6630" s="255" t="s">
        <v>929</v>
      </c>
    </row>
    <row r="6631" spans="1:5" x14ac:dyDescent="0.25">
      <c r="A6631" s="257" t="s">
        <v>1119</v>
      </c>
      <c r="B6631" s="257">
        <v>0</v>
      </c>
      <c r="C6631" s="254"/>
      <c r="D6631" s="255" t="s">
        <v>930</v>
      </c>
      <c r="E6631" s="255" t="s">
        <v>931</v>
      </c>
    </row>
    <row r="6632" spans="1:5" x14ac:dyDescent="0.25">
      <c r="A6632" s="257" t="s">
        <v>1210</v>
      </c>
      <c r="B6632" s="257">
        <v>0</v>
      </c>
      <c r="C6632" s="254"/>
      <c r="D6632" s="255" t="s">
        <v>1106</v>
      </c>
      <c r="E6632" s="255">
        <v>0</v>
      </c>
    </row>
    <row r="6633" spans="1:5" x14ac:dyDescent="0.25">
      <c r="A6633" s="257" t="s">
        <v>1211</v>
      </c>
      <c r="B6633" s="257">
        <v>0</v>
      </c>
      <c r="C6633" s="254"/>
      <c r="D6633" s="255" t="s">
        <v>200</v>
      </c>
      <c r="E6633" s="255">
        <v>0</v>
      </c>
    </row>
    <row r="6634" spans="1:5" x14ac:dyDescent="0.25">
      <c r="A6634" s="257" t="s">
        <v>1212</v>
      </c>
      <c r="B6634" s="257">
        <v>0</v>
      </c>
      <c r="C6634" s="254"/>
      <c r="D6634" s="255" t="s">
        <v>1137</v>
      </c>
      <c r="E6634" s="255">
        <v>0</v>
      </c>
    </row>
    <row r="6635" spans="1:5" x14ac:dyDescent="0.25">
      <c r="A6635" s="257" t="s">
        <v>1120</v>
      </c>
      <c r="B6635" s="257">
        <v>0</v>
      </c>
      <c r="C6635" s="254"/>
      <c r="D6635" s="255" t="s">
        <v>609</v>
      </c>
      <c r="E6635" s="255">
        <v>0</v>
      </c>
    </row>
    <row r="6636" spans="1:5" x14ac:dyDescent="0.25">
      <c r="A6636" s="257" t="s">
        <v>1213</v>
      </c>
      <c r="B6636" s="257">
        <v>0</v>
      </c>
      <c r="C6636" s="254"/>
      <c r="D6636" s="255" t="s">
        <v>1138</v>
      </c>
      <c r="E6636" s="255">
        <v>0</v>
      </c>
    </row>
    <row r="6637" spans="1:5" x14ac:dyDescent="0.25">
      <c r="A6637" s="257" t="s">
        <v>1214</v>
      </c>
      <c r="B6637" s="257">
        <v>0</v>
      </c>
      <c r="C6637" s="254"/>
      <c r="D6637" s="255" t="s">
        <v>1108</v>
      </c>
      <c r="E6637" s="255">
        <v>0</v>
      </c>
    </row>
    <row r="6638" spans="1:5" x14ac:dyDescent="0.25">
      <c r="A6638" s="257" t="s">
        <v>1215</v>
      </c>
      <c r="B6638" s="257">
        <v>0</v>
      </c>
      <c r="C6638" s="254"/>
      <c r="D6638" s="255" t="s">
        <v>201</v>
      </c>
      <c r="E6638" s="255">
        <v>0</v>
      </c>
    </row>
    <row r="6639" spans="1:5" x14ac:dyDescent="0.25">
      <c r="A6639" s="257" t="s">
        <v>1121</v>
      </c>
      <c r="B6639" s="257">
        <v>1.5862228899999999</v>
      </c>
      <c r="C6639" s="254"/>
      <c r="D6639" s="255" t="s">
        <v>221</v>
      </c>
      <c r="E6639" s="255">
        <v>0</v>
      </c>
    </row>
    <row r="6640" spans="1:5" x14ac:dyDescent="0.25">
      <c r="A6640" s="257" t="s">
        <v>1216</v>
      </c>
      <c r="B6640" s="257">
        <v>0</v>
      </c>
      <c r="C6640" s="254"/>
      <c r="D6640" s="255" t="s">
        <v>610</v>
      </c>
      <c r="E6640" s="255">
        <v>0</v>
      </c>
    </row>
    <row r="6641" spans="1:5" x14ac:dyDescent="0.25">
      <c r="A6641" s="257" t="s">
        <v>1217</v>
      </c>
      <c r="B6641" s="257">
        <v>0</v>
      </c>
      <c r="C6641" s="254"/>
      <c r="D6641" s="255" t="s">
        <v>1139</v>
      </c>
      <c r="E6641" s="255">
        <v>0</v>
      </c>
    </row>
    <row r="6642" spans="1:5" x14ac:dyDescent="0.25">
      <c r="A6642" s="257" t="s">
        <v>1218</v>
      </c>
      <c r="B6642" s="257">
        <v>0</v>
      </c>
      <c r="C6642" s="254"/>
      <c r="D6642" s="255" t="s">
        <v>222</v>
      </c>
      <c r="E6642" s="255">
        <v>0</v>
      </c>
    </row>
    <row r="6643" spans="1:5" x14ac:dyDescent="0.25">
      <c r="A6643" s="257" t="s">
        <v>1122</v>
      </c>
      <c r="B6643" s="257">
        <v>0.33943685400000001</v>
      </c>
      <c r="C6643" s="254"/>
      <c r="D6643" s="255" t="s">
        <v>223</v>
      </c>
      <c r="E6643" s="255">
        <v>0</v>
      </c>
    </row>
    <row r="6644" spans="1:5" x14ac:dyDescent="0.25">
      <c r="A6644" s="257" t="s">
        <v>1219</v>
      </c>
      <c r="B6644" s="257">
        <v>0</v>
      </c>
      <c r="C6644" s="254"/>
      <c r="D6644" s="255" t="s">
        <v>224</v>
      </c>
      <c r="E6644" s="255">
        <v>0</v>
      </c>
    </row>
    <row r="6645" spans="1:5" x14ac:dyDescent="0.25">
      <c r="A6645" s="257" t="s">
        <v>1220</v>
      </c>
      <c r="B6645" s="257">
        <v>0</v>
      </c>
      <c r="C6645" s="254"/>
      <c r="D6645" s="255" t="s">
        <v>1109</v>
      </c>
      <c r="E6645" s="255">
        <v>0</v>
      </c>
    </row>
    <row r="6646" spans="1:5" x14ac:dyDescent="0.25">
      <c r="A6646" s="257" t="s">
        <v>1221</v>
      </c>
      <c r="B6646" s="257">
        <v>0</v>
      </c>
      <c r="C6646" s="254"/>
      <c r="D6646" s="255" t="s">
        <v>1140</v>
      </c>
      <c r="E6646" s="255">
        <v>0</v>
      </c>
    </row>
    <row r="6647" spans="1:5" x14ac:dyDescent="0.25">
      <c r="A6647" s="257" t="s">
        <v>1123</v>
      </c>
      <c r="B6647" s="257">
        <v>4.0063658699999998</v>
      </c>
      <c r="C6647" s="254"/>
      <c r="D6647" s="255" t="s">
        <v>1110</v>
      </c>
      <c r="E6647" s="255">
        <v>0</v>
      </c>
    </row>
    <row r="6648" spans="1:5" x14ac:dyDescent="0.25">
      <c r="A6648" s="257" t="s">
        <v>1222</v>
      </c>
      <c r="B6648" s="257">
        <v>0</v>
      </c>
      <c r="C6648" s="254"/>
      <c r="D6648" s="255" t="s">
        <v>1141</v>
      </c>
      <c r="E6648" s="255">
        <v>0</v>
      </c>
    </row>
    <row r="6649" spans="1:5" x14ac:dyDescent="0.25">
      <c r="A6649" s="257" t="s">
        <v>1223</v>
      </c>
      <c r="B6649" s="257">
        <v>0</v>
      </c>
      <c r="C6649" s="254"/>
      <c r="D6649" s="255"/>
      <c r="E6649" s="255"/>
    </row>
    <row r="6650" spans="1:5" x14ac:dyDescent="0.25">
      <c r="A6650" s="257" t="s">
        <v>1224</v>
      </c>
      <c r="B6650" s="257">
        <v>0</v>
      </c>
      <c r="C6650" s="254"/>
      <c r="D6650" s="255"/>
      <c r="E6650" s="255"/>
    </row>
    <row r="6651" spans="1:5" x14ac:dyDescent="0.25">
      <c r="A6651" s="257" t="s">
        <v>1124</v>
      </c>
      <c r="B6651" s="257">
        <v>0.72891080200000002</v>
      </c>
      <c r="C6651" s="254"/>
      <c r="D6651" s="255"/>
      <c r="E6651" s="255"/>
    </row>
    <row r="6652" spans="1:5" x14ac:dyDescent="0.25">
      <c r="A6652" s="257" t="s">
        <v>1225</v>
      </c>
      <c r="B6652" s="257">
        <v>0</v>
      </c>
      <c r="C6652" s="254"/>
      <c r="D6652" s="255"/>
      <c r="E6652" s="255"/>
    </row>
    <row r="6653" spans="1:5" x14ac:dyDescent="0.25">
      <c r="A6653" s="257" t="s">
        <v>1226</v>
      </c>
      <c r="B6653" s="257">
        <v>0</v>
      </c>
      <c r="C6653" s="254"/>
      <c r="D6653" s="255"/>
      <c r="E6653" s="255"/>
    </row>
    <row r="6654" spans="1:5" x14ac:dyDescent="0.25">
      <c r="A6654" s="257" t="s">
        <v>1227</v>
      </c>
      <c r="B6654" s="257">
        <v>0</v>
      </c>
      <c r="C6654" s="254"/>
      <c r="D6654" s="255"/>
      <c r="E6654" s="255"/>
    </row>
    <row r="6655" spans="1:5" x14ac:dyDescent="0.25">
      <c r="A6655" s="257" t="s">
        <v>1228</v>
      </c>
      <c r="B6655" s="257">
        <v>0.832450617</v>
      </c>
      <c r="C6655" s="254"/>
      <c r="D6655" s="255"/>
      <c r="E6655" s="255"/>
    </row>
    <row r="6656" spans="1:5" x14ac:dyDescent="0.25">
      <c r="A6656" s="257" t="s">
        <v>1229</v>
      </c>
      <c r="B6656" s="257">
        <v>0</v>
      </c>
      <c r="C6656" s="254"/>
      <c r="D6656" s="255"/>
      <c r="E6656" s="255"/>
    </row>
    <row r="6657" spans="1:5" x14ac:dyDescent="0.25">
      <c r="A6657" s="257" t="s">
        <v>1230</v>
      </c>
      <c r="B6657" s="257">
        <v>1.27078972</v>
      </c>
      <c r="C6657" s="254"/>
      <c r="D6657" s="255"/>
      <c r="E6657" s="255"/>
    </row>
    <row r="6658" spans="1:5" x14ac:dyDescent="0.25">
      <c r="A6658" s="257" t="s">
        <v>1728</v>
      </c>
      <c r="B6658" s="257"/>
      <c r="C6658" s="254"/>
      <c r="D6658" s="255"/>
      <c r="E6658" s="255"/>
    </row>
    <row r="6659" spans="1:5" x14ac:dyDescent="0.25">
      <c r="A6659" s="257" t="s">
        <v>928</v>
      </c>
      <c r="B6659" s="257" t="s">
        <v>929</v>
      </c>
      <c r="C6659" s="254"/>
      <c r="D6659" s="255"/>
      <c r="E6659" s="255"/>
    </row>
    <row r="6660" spans="1:5" x14ac:dyDescent="0.25">
      <c r="A6660" s="257" t="s">
        <v>930</v>
      </c>
      <c r="B6660" s="257" t="s">
        <v>931</v>
      </c>
      <c r="C6660" s="254"/>
      <c r="D6660" s="255"/>
      <c r="E6660" s="255"/>
    </row>
    <row r="6661" spans="1:5" x14ac:dyDescent="0.25">
      <c r="A6661" s="257" t="s">
        <v>1087</v>
      </c>
      <c r="B6661" s="257">
        <v>-0.79532591100000005</v>
      </c>
      <c r="C6661" s="254"/>
      <c r="D6661" s="255"/>
      <c r="E6661" s="255"/>
    </row>
    <row r="6662" spans="1:5" x14ac:dyDescent="0.25">
      <c r="A6662" s="257" t="s">
        <v>1088</v>
      </c>
      <c r="B6662" s="257">
        <v>-0.11881771000000001</v>
      </c>
      <c r="C6662" s="254"/>
      <c r="D6662" s="255"/>
      <c r="E6662" s="255"/>
    </row>
    <row r="6663" spans="1:5" x14ac:dyDescent="0.25">
      <c r="A6663" s="257" t="s">
        <v>1089</v>
      </c>
      <c r="B6663" s="257">
        <v>-0.74289562799999997</v>
      </c>
      <c r="C6663" s="254"/>
      <c r="D6663" s="255"/>
      <c r="E6663" s="255"/>
    </row>
    <row r="6664" spans="1:5" x14ac:dyDescent="0.25">
      <c r="A6664" s="257" t="s">
        <v>1090</v>
      </c>
      <c r="B6664" s="257">
        <v>-3.6945377100000003E-2</v>
      </c>
      <c r="C6664" s="254"/>
      <c r="D6664" s="255" t="s">
        <v>2096</v>
      </c>
      <c r="E6664" s="255"/>
    </row>
    <row r="6665" spans="1:5" x14ac:dyDescent="0.25">
      <c r="A6665" s="257" t="s">
        <v>1091</v>
      </c>
      <c r="B6665" s="257">
        <v>0</v>
      </c>
      <c r="C6665" s="254"/>
      <c r="D6665" s="255" t="s">
        <v>928</v>
      </c>
      <c r="E6665" s="255" t="s">
        <v>929</v>
      </c>
    </row>
    <row r="6666" spans="1:5" x14ac:dyDescent="0.25">
      <c r="A6666" s="257" t="s">
        <v>1092</v>
      </c>
      <c r="B6666" s="257">
        <v>0</v>
      </c>
      <c r="C6666" s="254"/>
      <c r="D6666" s="255" t="s">
        <v>930</v>
      </c>
      <c r="E6666" s="255" t="s">
        <v>931</v>
      </c>
    </row>
    <row r="6667" spans="1:5" x14ac:dyDescent="0.25">
      <c r="A6667" s="257" t="s">
        <v>472</v>
      </c>
      <c r="B6667" s="257">
        <v>0</v>
      </c>
      <c r="C6667" s="254"/>
      <c r="D6667" s="255" t="s">
        <v>600</v>
      </c>
      <c r="E6667" s="255">
        <v>0</v>
      </c>
    </row>
    <row r="6668" spans="1:5" x14ac:dyDescent="0.25">
      <c r="A6668" s="257" t="s">
        <v>473</v>
      </c>
      <c r="B6668" s="257">
        <v>-1.25367929</v>
      </c>
      <c r="C6668" s="254"/>
      <c r="D6668" s="255" t="s">
        <v>601</v>
      </c>
      <c r="E6668" s="255">
        <v>0</v>
      </c>
    </row>
    <row r="6669" spans="1:5" x14ac:dyDescent="0.25">
      <c r="A6669" s="257" t="s">
        <v>474</v>
      </c>
      <c r="B6669" s="257">
        <v>-7.4614266699999998</v>
      </c>
      <c r="C6669" s="254"/>
      <c r="D6669" s="255" t="s">
        <v>192</v>
      </c>
      <c r="E6669" s="255">
        <v>0</v>
      </c>
    </row>
    <row r="6670" spans="1:5" x14ac:dyDescent="0.25">
      <c r="A6670" s="257" t="s">
        <v>475</v>
      </c>
      <c r="B6670" s="257">
        <v>-0.38792645999999997</v>
      </c>
      <c r="C6670" s="254"/>
      <c r="D6670" s="255" t="s">
        <v>193</v>
      </c>
      <c r="E6670" s="255">
        <v>0</v>
      </c>
    </row>
    <row r="6671" spans="1:5" x14ac:dyDescent="0.25">
      <c r="A6671" s="257" t="s">
        <v>476</v>
      </c>
      <c r="B6671" s="257">
        <v>0</v>
      </c>
      <c r="C6671" s="254"/>
      <c r="D6671" s="255" t="s">
        <v>602</v>
      </c>
      <c r="E6671" s="255">
        <v>0</v>
      </c>
    </row>
    <row r="6672" spans="1:5" x14ac:dyDescent="0.25">
      <c r="A6672" s="257" t="s">
        <v>477</v>
      </c>
      <c r="B6672" s="257">
        <v>0</v>
      </c>
      <c r="C6672" s="254"/>
      <c r="D6672" s="255" t="s">
        <v>603</v>
      </c>
      <c r="E6672" s="255">
        <v>0</v>
      </c>
    </row>
    <row r="6673" spans="1:5" x14ac:dyDescent="0.25">
      <c r="A6673" s="257" t="s">
        <v>1559</v>
      </c>
      <c r="B6673" s="257">
        <v>-4.6127826400000002E-2</v>
      </c>
      <c r="C6673" s="254"/>
      <c r="D6673" s="255" t="s">
        <v>604</v>
      </c>
      <c r="E6673" s="255">
        <v>0</v>
      </c>
    </row>
    <row r="6674" spans="1:5" x14ac:dyDescent="0.25">
      <c r="A6674" s="257" t="s">
        <v>1100</v>
      </c>
      <c r="B6674" s="257">
        <v>33.801351199999999</v>
      </c>
      <c r="C6674" s="254"/>
      <c r="D6674" s="255" t="s">
        <v>605</v>
      </c>
      <c r="E6674" s="255">
        <v>0</v>
      </c>
    </row>
    <row r="6675" spans="1:5" x14ac:dyDescent="0.25">
      <c r="A6675" s="257" t="s">
        <v>1101</v>
      </c>
      <c r="B6675" s="257">
        <v>6.3034319500000002</v>
      </c>
      <c r="C6675" s="254"/>
      <c r="D6675" s="255" t="s">
        <v>194</v>
      </c>
      <c r="E6675" s="255">
        <v>0</v>
      </c>
    </row>
    <row r="6676" spans="1:5" x14ac:dyDescent="0.25">
      <c r="A6676" s="257" t="s">
        <v>1102</v>
      </c>
      <c r="B6676" s="257">
        <v>39.034490900000002</v>
      </c>
      <c r="C6676" s="254"/>
      <c r="D6676" s="255" t="s">
        <v>606</v>
      </c>
      <c r="E6676" s="255">
        <v>0</v>
      </c>
    </row>
    <row r="6677" spans="1:5" x14ac:dyDescent="0.25">
      <c r="A6677" s="257" t="s">
        <v>1103</v>
      </c>
      <c r="B6677" s="257">
        <v>1.95810499</v>
      </c>
      <c r="C6677" s="254"/>
      <c r="D6677" s="255" t="s">
        <v>1098</v>
      </c>
      <c r="E6677" s="255">
        <v>0</v>
      </c>
    </row>
    <row r="6678" spans="1:5" x14ac:dyDescent="0.25">
      <c r="A6678" s="257" t="s">
        <v>1104</v>
      </c>
      <c r="B6678" s="257">
        <v>0</v>
      </c>
      <c r="C6678" s="254"/>
      <c r="D6678" s="255" t="s">
        <v>225</v>
      </c>
      <c r="E6678" s="255">
        <v>0</v>
      </c>
    </row>
    <row r="6679" spans="1:5" x14ac:dyDescent="0.25">
      <c r="A6679" s="257" t="s">
        <v>1105</v>
      </c>
      <c r="B6679" s="257">
        <v>0</v>
      </c>
      <c r="C6679" s="254"/>
      <c r="D6679" s="255" t="s">
        <v>226</v>
      </c>
      <c r="E6679" s="255">
        <v>0</v>
      </c>
    </row>
    <row r="6680" spans="1:5" x14ac:dyDescent="0.25">
      <c r="A6680" s="257" t="s">
        <v>1560</v>
      </c>
      <c r="B6680" s="257">
        <v>2.4466853300000002</v>
      </c>
      <c r="C6680" s="254"/>
      <c r="D6680" s="255" t="s">
        <v>227</v>
      </c>
      <c r="E6680" s="255">
        <v>0</v>
      </c>
    </row>
    <row r="6681" spans="1:5" x14ac:dyDescent="0.25">
      <c r="A6681" s="257" t="s">
        <v>1729</v>
      </c>
      <c r="B6681" s="257"/>
      <c r="C6681" s="254"/>
      <c r="D6681" s="255" t="s">
        <v>198</v>
      </c>
      <c r="E6681" s="255">
        <v>0</v>
      </c>
    </row>
    <row r="6682" spans="1:5" x14ac:dyDescent="0.25">
      <c r="A6682" s="257" t="s">
        <v>928</v>
      </c>
      <c r="B6682" s="257" t="s">
        <v>929</v>
      </c>
      <c r="C6682" s="254"/>
      <c r="D6682" s="255" t="s">
        <v>607</v>
      </c>
      <c r="E6682" s="255">
        <v>0</v>
      </c>
    </row>
    <row r="6683" spans="1:5" x14ac:dyDescent="0.25">
      <c r="A6683" s="257" t="s">
        <v>930</v>
      </c>
      <c r="B6683" s="257" t="s">
        <v>931</v>
      </c>
      <c r="C6683" s="254"/>
      <c r="D6683" s="255" t="s">
        <v>608</v>
      </c>
      <c r="E6683" s="255">
        <v>0</v>
      </c>
    </row>
    <row r="6684" spans="1:5" x14ac:dyDescent="0.25">
      <c r="A6684" s="257" t="s">
        <v>478</v>
      </c>
      <c r="B6684" s="257">
        <v>-10.5150673</v>
      </c>
      <c r="C6684" s="254"/>
      <c r="D6684" s="255"/>
      <c r="E6684" s="255"/>
    </row>
    <row r="6685" spans="1:5" x14ac:dyDescent="0.25">
      <c r="A6685" s="257" t="s">
        <v>932</v>
      </c>
      <c r="B6685" s="257">
        <v>-4.1801917199999997E-2</v>
      </c>
      <c r="C6685" s="254"/>
      <c r="D6685" s="255"/>
      <c r="E6685" s="255"/>
    </row>
    <row r="6686" spans="1:5" x14ac:dyDescent="0.25">
      <c r="A6686" s="257" t="s">
        <v>184</v>
      </c>
      <c r="B6686" s="257">
        <v>-48.819955499999999</v>
      </c>
      <c r="C6686" s="254"/>
      <c r="D6686" s="255"/>
      <c r="E6686" s="255"/>
    </row>
    <row r="6687" spans="1:5" x14ac:dyDescent="0.25">
      <c r="A6687" s="257" t="s">
        <v>933</v>
      </c>
      <c r="B6687" s="257">
        <v>0</v>
      </c>
      <c r="C6687" s="254"/>
      <c r="D6687" s="255"/>
      <c r="E6687" s="255"/>
    </row>
    <row r="6688" spans="1:5" x14ac:dyDescent="0.25">
      <c r="A6688" s="257" t="s">
        <v>934</v>
      </c>
      <c r="B6688" s="257">
        <v>1.25367929</v>
      </c>
      <c r="C6688" s="254"/>
      <c r="D6688" s="255" t="s">
        <v>2097</v>
      </c>
      <c r="E6688" s="255"/>
    </row>
    <row r="6689" spans="1:5" x14ac:dyDescent="0.25">
      <c r="A6689" s="257" t="s">
        <v>935</v>
      </c>
      <c r="B6689" s="257">
        <v>7.4614266699999998</v>
      </c>
      <c r="C6689" s="254"/>
      <c r="D6689" s="255" t="s">
        <v>928</v>
      </c>
      <c r="E6689" s="255" t="s">
        <v>929</v>
      </c>
    </row>
    <row r="6690" spans="1:5" x14ac:dyDescent="0.25">
      <c r="A6690" s="257" t="s">
        <v>936</v>
      </c>
      <c r="B6690" s="257">
        <v>0.38792645999999997</v>
      </c>
      <c r="C6690" s="254"/>
      <c r="D6690" s="255" t="s">
        <v>930</v>
      </c>
      <c r="E6690" s="255" t="s">
        <v>931</v>
      </c>
    </row>
    <row r="6691" spans="1:5" x14ac:dyDescent="0.25">
      <c r="A6691" s="257" t="s">
        <v>937</v>
      </c>
      <c r="B6691" s="257">
        <v>0</v>
      </c>
      <c r="C6691" s="254"/>
      <c r="D6691" s="255" t="s">
        <v>1106</v>
      </c>
      <c r="E6691" s="255">
        <v>-13.909022800000001</v>
      </c>
    </row>
    <row r="6692" spans="1:5" x14ac:dyDescent="0.25">
      <c r="A6692" s="257" t="s">
        <v>938</v>
      </c>
      <c r="B6692" s="257">
        <v>0</v>
      </c>
      <c r="C6692" s="254"/>
      <c r="D6692" s="255" t="s">
        <v>200</v>
      </c>
      <c r="E6692" s="255">
        <v>-4.2264936300000002</v>
      </c>
    </row>
    <row r="6693" spans="1:5" x14ac:dyDescent="0.25">
      <c r="A6693" s="257" t="s">
        <v>2</v>
      </c>
      <c r="B6693" s="257">
        <v>35.1708</v>
      </c>
      <c r="C6693" s="254"/>
      <c r="D6693" s="255" t="s">
        <v>609</v>
      </c>
      <c r="E6693" s="255">
        <v>-6.7028102399999998</v>
      </c>
    </row>
    <row r="6694" spans="1:5" x14ac:dyDescent="0.25">
      <c r="A6694" s="257" t="s">
        <v>3</v>
      </c>
      <c r="B6694" s="257">
        <v>4.4042399999999997</v>
      </c>
      <c r="C6694" s="254"/>
      <c r="D6694" s="255" t="s">
        <v>1108</v>
      </c>
      <c r="E6694" s="255">
        <v>-26.214173599999999</v>
      </c>
    </row>
    <row r="6695" spans="1:5" x14ac:dyDescent="0.25">
      <c r="A6695" s="257" t="s">
        <v>4</v>
      </c>
      <c r="B6695" s="257">
        <v>15.820632</v>
      </c>
      <c r="C6695" s="254"/>
      <c r="D6695" s="255" t="s">
        <v>201</v>
      </c>
      <c r="E6695" s="255">
        <v>-7.9970828599999999</v>
      </c>
    </row>
    <row r="6696" spans="1:5" x14ac:dyDescent="0.25">
      <c r="A6696" s="257" t="s">
        <v>5</v>
      </c>
      <c r="B6696" s="257">
        <v>0.47045999999999999</v>
      </c>
      <c r="C6696" s="254"/>
      <c r="D6696" s="255" t="s">
        <v>610</v>
      </c>
      <c r="E6696" s="255">
        <v>-15.8499336</v>
      </c>
    </row>
    <row r="6697" spans="1:5" x14ac:dyDescent="0.25">
      <c r="A6697" s="257" t="s">
        <v>6</v>
      </c>
      <c r="B6697" s="257">
        <v>0</v>
      </c>
      <c r="C6697" s="254"/>
      <c r="D6697" s="255" t="s">
        <v>228</v>
      </c>
      <c r="E6697" s="255">
        <v>0</v>
      </c>
    </row>
    <row r="6698" spans="1:5" x14ac:dyDescent="0.25">
      <c r="A6698" s="257" t="s">
        <v>7</v>
      </c>
      <c r="B6698" s="257">
        <v>0</v>
      </c>
      <c r="C6698" s="254"/>
      <c r="D6698" s="255" t="s">
        <v>229</v>
      </c>
      <c r="E6698" s="255">
        <v>0</v>
      </c>
    </row>
    <row r="6699" spans="1:5" x14ac:dyDescent="0.25">
      <c r="A6699" s="257" t="s">
        <v>480</v>
      </c>
      <c r="B6699" s="257">
        <v>0</v>
      </c>
      <c r="C6699" s="254"/>
      <c r="D6699" s="255" t="s">
        <v>230</v>
      </c>
      <c r="E6699" s="255">
        <v>0</v>
      </c>
    </row>
    <row r="6700" spans="1:5" x14ac:dyDescent="0.25">
      <c r="A6700" s="257" t="s">
        <v>481</v>
      </c>
      <c r="B6700" s="257">
        <v>0.47410471399999998</v>
      </c>
      <c r="C6700" s="254"/>
      <c r="D6700" s="255" t="s">
        <v>1109</v>
      </c>
      <c r="E6700" s="255">
        <v>-9.1480222599999994</v>
      </c>
    </row>
    <row r="6701" spans="1:5" x14ac:dyDescent="0.25">
      <c r="A6701" s="257" t="s">
        <v>482</v>
      </c>
      <c r="B6701" s="257">
        <v>0</v>
      </c>
      <c r="C6701" s="254"/>
      <c r="D6701" s="255" t="s">
        <v>1110</v>
      </c>
      <c r="E6701" s="255">
        <v>-15.6318415</v>
      </c>
    </row>
    <row r="6702" spans="1:5" x14ac:dyDescent="0.25">
      <c r="A6702" s="257" t="s">
        <v>483</v>
      </c>
      <c r="B6702" s="257">
        <v>5.4407830599999998E-2</v>
      </c>
      <c r="C6702" s="254"/>
      <c r="D6702" s="255"/>
      <c r="E6702" s="255"/>
    </row>
    <row r="6703" spans="1:5" x14ac:dyDescent="0.25">
      <c r="A6703" s="257" t="s">
        <v>484</v>
      </c>
      <c r="B6703" s="257">
        <v>0</v>
      </c>
      <c r="C6703" s="254"/>
      <c r="D6703" s="255"/>
      <c r="E6703" s="255"/>
    </row>
    <row r="6704" spans="1:5" x14ac:dyDescent="0.25">
      <c r="A6704" s="257" t="s">
        <v>485</v>
      </c>
      <c r="B6704" s="257">
        <v>0</v>
      </c>
      <c r="C6704" s="254"/>
      <c r="D6704" s="255"/>
      <c r="E6704" s="255"/>
    </row>
    <row r="6705" spans="1:5" x14ac:dyDescent="0.25">
      <c r="A6705" s="257" t="s">
        <v>1730</v>
      </c>
      <c r="B6705" s="257"/>
      <c r="C6705" s="254"/>
      <c r="D6705" s="255"/>
      <c r="E6705" s="255"/>
    </row>
    <row r="6706" spans="1:5" x14ac:dyDescent="0.25">
      <c r="A6706" s="257" t="s">
        <v>928</v>
      </c>
      <c r="B6706" s="257" t="s">
        <v>929</v>
      </c>
      <c r="C6706" s="254"/>
      <c r="D6706" s="255"/>
      <c r="E6706" s="255"/>
    </row>
    <row r="6707" spans="1:5" x14ac:dyDescent="0.25">
      <c r="A6707" s="257" t="s">
        <v>930</v>
      </c>
      <c r="B6707" s="257" t="s">
        <v>931</v>
      </c>
      <c r="C6707" s="254"/>
      <c r="D6707" s="255"/>
      <c r="E6707" s="255"/>
    </row>
    <row r="6708" spans="1:5" x14ac:dyDescent="0.25">
      <c r="A6708" s="257" t="s">
        <v>1125</v>
      </c>
      <c r="B6708" s="257">
        <v>0</v>
      </c>
      <c r="C6708" s="254"/>
      <c r="D6708" s="255"/>
      <c r="E6708" s="255"/>
    </row>
    <row r="6709" spans="1:5" x14ac:dyDescent="0.25">
      <c r="A6709" s="257" t="s">
        <v>1126</v>
      </c>
      <c r="B6709" s="257">
        <v>0</v>
      </c>
      <c r="C6709" s="254"/>
      <c r="D6709" s="255"/>
      <c r="E6709" s="255"/>
    </row>
    <row r="6710" spans="1:5" x14ac:dyDescent="0.25">
      <c r="A6710" s="257" t="s">
        <v>1127</v>
      </c>
      <c r="B6710" s="257">
        <v>0</v>
      </c>
      <c r="C6710" s="254"/>
      <c r="D6710" s="255" t="s">
        <v>2098</v>
      </c>
      <c r="E6710" s="255"/>
    </row>
    <row r="6711" spans="1:5" x14ac:dyDescent="0.25">
      <c r="A6711" s="257" t="s">
        <v>1128</v>
      </c>
      <c r="B6711" s="257">
        <v>0</v>
      </c>
      <c r="C6711" s="254"/>
      <c r="D6711" s="255" t="s">
        <v>928</v>
      </c>
      <c r="E6711" s="255" t="s">
        <v>929</v>
      </c>
    </row>
    <row r="6712" spans="1:5" x14ac:dyDescent="0.25">
      <c r="A6712" s="257" t="s">
        <v>1129</v>
      </c>
      <c r="B6712" s="257">
        <v>0</v>
      </c>
      <c r="C6712" s="254"/>
      <c r="D6712" s="255" t="s">
        <v>930</v>
      </c>
      <c r="E6712" s="255" t="s">
        <v>931</v>
      </c>
    </row>
    <row r="6713" spans="1:5" x14ac:dyDescent="0.25">
      <c r="A6713" s="257" t="s">
        <v>1130</v>
      </c>
      <c r="B6713" s="257">
        <v>0</v>
      </c>
      <c r="C6713" s="254"/>
      <c r="D6713" s="255" t="s">
        <v>600</v>
      </c>
      <c r="E6713" s="255">
        <v>0</v>
      </c>
    </row>
    <row r="6714" spans="1:5" x14ac:dyDescent="0.25">
      <c r="A6714" s="257" t="s">
        <v>1131</v>
      </c>
      <c r="B6714" s="257">
        <v>0.79532591100000005</v>
      </c>
      <c r="C6714" s="254"/>
      <c r="D6714" s="255" t="s">
        <v>601</v>
      </c>
      <c r="E6714" s="255">
        <v>0</v>
      </c>
    </row>
    <row r="6715" spans="1:5" x14ac:dyDescent="0.25">
      <c r="A6715" s="257" t="s">
        <v>1132</v>
      </c>
      <c r="B6715" s="257">
        <v>0.11881771000000001</v>
      </c>
      <c r="C6715" s="254"/>
      <c r="D6715" s="255" t="s">
        <v>192</v>
      </c>
      <c r="E6715" s="255">
        <v>0</v>
      </c>
    </row>
    <row r="6716" spans="1:5" x14ac:dyDescent="0.25">
      <c r="A6716" s="257" t="s">
        <v>1133</v>
      </c>
      <c r="B6716" s="257">
        <v>0.74289562799999997</v>
      </c>
      <c r="C6716" s="254"/>
      <c r="D6716" s="255" t="s">
        <v>193</v>
      </c>
      <c r="E6716" s="255">
        <v>0</v>
      </c>
    </row>
    <row r="6717" spans="1:5" x14ac:dyDescent="0.25">
      <c r="A6717" s="257" t="s">
        <v>1134</v>
      </c>
      <c r="B6717" s="257">
        <v>3.6945377100000003E-2</v>
      </c>
      <c r="C6717" s="254"/>
      <c r="D6717" s="255" t="s">
        <v>602</v>
      </c>
      <c r="E6717" s="255">
        <v>0</v>
      </c>
    </row>
    <row r="6718" spans="1:5" x14ac:dyDescent="0.25">
      <c r="A6718" s="257" t="s">
        <v>1135</v>
      </c>
      <c r="B6718" s="257">
        <v>0</v>
      </c>
      <c r="C6718" s="254"/>
      <c r="D6718" s="255" t="s">
        <v>603</v>
      </c>
      <c r="E6718" s="255">
        <v>0</v>
      </c>
    </row>
    <row r="6719" spans="1:5" x14ac:dyDescent="0.25">
      <c r="A6719" s="257" t="s">
        <v>1136</v>
      </c>
      <c r="B6719" s="257">
        <v>0</v>
      </c>
      <c r="C6719" s="254"/>
      <c r="D6719" s="255" t="s">
        <v>604</v>
      </c>
      <c r="E6719" s="255">
        <v>0</v>
      </c>
    </row>
    <row r="6720" spans="1:5" x14ac:dyDescent="0.25">
      <c r="A6720" s="257" t="s">
        <v>1231</v>
      </c>
      <c r="B6720" s="257">
        <v>4.6127826400000002E-2</v>
      </c>
      <c r="C6720" s="254"/>
      <c r="D6720" s="255" t="s">
        <v>605</v>
      </c>
      <c r="E6720" s="255">
        <v>0</v>
      </c>
    </row>
    <row r="6721" spans="1:5" x14ac:dyDescent="0.25">
      <c r="A6721" s="257" t="s">
        <v>1731</v>
      </c>
      <c r="B6721" s="257"/>
      <c r="C6721" s="254"/>
      <c r="D6721" s="255" t="s">
        <v>194</v>
      </c>
      <c r="E6721" s="255">
        <v>0</v>
      </c>
    </row>
    <row r="6722" spans="1:5" x14ac:dyDescent="0.25">
      <c r="A6722" s="257" t="s">
        <v>928</v>
      </c>
      <c r="B6722" s="257" t="s">
        <v>929</v>
      </c>
      <c r="C6722" s="254"/>
      <c r="D6722" s="255" t="s">
        <v>217</v>
      </c>
      <c r="E6722" s="255">
        <v>0</v>
      </c>
    </row>
    <row r="6723" spans="1:5" x14ac:dyDescent="0.25">
      <c r="A6723" s="257" t="s">
        <v>930</v>
      </c>
      <c r="B6723" s="257" t="s">
        <v>931</v>
      </c>
      <c r="C6723" s="254"/>
      <c r="D6723" s="255" t="s">
        <v>606</v>
      </c>
      <c r="E6723" s="255">
        <v>0</v>
      </c>
    </row>
    <row r="6724" spans="1:5" x14ac:dyDescent="0.25">
      <c r="A6724" s="257" t="s">
        <v>30</v>
      </c>
      <c r="B6724" s="257">
        <v>18.468484</v>
      </c>
      <c r="C6724" s="254"/>
      <c r="D6724" s="255" t="s">
        <v>1098</v>
      </c>
      <c r="E6724" s="255">
        <v>0</v>
      </c>
    </row>
    <row r="6725" spans="1:5" x14ac:dyDescent="0.25">
      <c r="A6725" s="257" t="s">
        <v>31</v>
      </c>
      <c r="B6725" s="257">
        <v>7.3885326000000001E-2</v>
      </c>
      <c r="C6725" s="254"/>
      <c r="D6725" s="255" t="s">
        <v>951</v>
      </c>
      <c r="E6725" s="255">
        <v>0</v>
      </c>
    </row>
    <row r="6726" spans="1:5" x14ac:dyDescent="0.25">
      <c r="A6726" s="257" t="s">
        <v>32</v>
      </c>
      <c r="B6726" s="257">
        <v>3.40835679</v>
      </c>
      <c r="C6726" s="254"/>
      <c r="D6726" s="255" t="s">
        <v>952</v>
      </c>
      <c r="E6726" s="255">
        <v>0</v>
      </c>
    </row>
    <row r="6727" spans="1:5" x14ac:dyDescent="0.25">
      <c r="A6727" s="257" t="s">
        <v>33</v>
      </c>
      <c r="B6727" s="257">
        <v>1.28617744E-2</v>
      </c>
      <c r="C6727" s="254"/>
      <c r="D6727" s="255" t="s">
        <v>953</v>
      </c>
      <c r="E6727" s="255">
        <v>-1.2853600000000001</v>
      </c>
    </row>
    <row r="6728" spans="1:5" x14ac:dyDescent="0.25">
      <c r="A6728" s="257" t="s">
        <v>34</v>
      </c>
      <c r="B6728" s="257">
        <v>0</v>
      </c>
      <c r="C6728" s="254"/>
      <c r="D6728" s="255" t="s">
        <v>231</v>
      </c>
      <c r="E6728" s="255">
        <v>0</v>
      </c>
    </row>
    <row r="6729" spans="1:5" x14ac:dyDescent="0.25">
      <c r="A6729" s="257" t="s">
        <v>35</v>
      </c>
      <c r="B6729" s="257">
        <v>0</v>
      </c>
      <c r="C6729" s="254"/>
      <c r="D6729" s="255" t="s">
        <v>232</v>
      </c>
      <c r="E6729" s="255">
        <v>0</v>
      </c>
    </row>
    <row r="6730" spans="1:5" x14ac:dyDescent="0.25">
      <c r="A6730" s="257" t="s">
        <v>26</v>
      </c>
      <c r="B6730" s="257">
        <v>36.584991899999999</v>
      </c>
      <c r="C6730" s="254"/>
      <c r="D6730" s="255" t="s">
        <v>233</v>
      </c>
      <c r="E6730" s="255">
        <v>0</v>
      </c>
    </row>
    <row r="6731" spans="1:5" x14ac:dyDescent="0.25">
      <c r="A6731" s="257" t="s">
        <v>27</v>
      </c>
      <c r="B6731" s="257">
        <v>0.74498840499999996</v>
      </c>
      <c r="C6731" s="254"/>
      <c r="D6731" s="255" t="s">
        <v>198</v>
      </c>
      <c r="E6731" s="255">
        <v>0</v>
      </c>
    </row>
    <row r="6732" spans="1:5" x14ac:dyDescent="0.25">
      <c r="A6732" s="257" t="s">
        <v>36</v>
      </c>
      <c r="B6732" s="257">
        <v>7.9463517499999998</v>
      </c>
      <c r="C6732" s="254"/>
      <c r="D6732" s="255" t="s">
        <v>607</v>
      </c>
      <c r="E6732" s="255">
        <v>0</v>
      </c>
    </row>
    <row r="6733" spans="1:5" x14ac:dyDescent="0.25">
      <c r="A6733" s="257" t="s">
        <v>37</v>
      </c>
      <c r="B6733" s="257">
        <v>0.22167226300000001</v>
      </c>
      <c r="C6733" s="254"/>
      <c r="D6733" s="255" t="s">
        <v>608</v>
      </c>
      <c r="E6733" s="255">
        <v>0</v>
      </c>
    </row>
    <row r="6734" spans="1:5" x14ac:dyDescent="0.25">
      <c r="A6734" s="257" t="s">
        <v>38</v>
      </c>
      <c r="B6734" s="257">
        <v>0</v>
      </c>
      <c r="C6734" s="254"/>
      <c r="D6734" s="255" t="s">
        <v>954</v>
      </c>
      <c r="E6734" s="255">
        <v>0</v>
      </c>
    </row>
    <row r="6735" spans="1:5" x14ac:dyDescent="0.25">
      <c r="A6735" s="257" t="s">
        <v>39</v>
      </c>
      <c r="B6735" s="257">
        <v>0</v>
      </c>
      <c r="C6735" s="254"/>
      <c r="D6735" s="255" t="s">
        <v>176</v>
      </c>
      <c r="E6735" s="255">
        <v>0</v>
      </c>
    </row>
    <row r="6736" spans="1:5" x14ac:dyDescent="0.25">
      <c r="A6736" s="257" t="s">
        <v>1014</v>
      </c>
      <c r="B6736" s="257">
        <v>0</v>
      </c>
      <c r="C6736" s="254"/>
      <c r="D6736" s="255" t="s">
        <v>177</v>
      </c>
      <c r="E6736" s="255">
        <v>1.2853600000000001</v>
      </c>
    </row>
    <row r="6737" spans="1:5" x14ac:dyDescent="0.25">
      <c r="A6737" s="257" t="s">
        <v>991</v>
      </c>
      <c r="B6737" s="257">
        <v>3.1652741600000001</v>
      </c>
      <c r="C6737" s="254"/>
      <c r="D6737" s="255"/>
      <c r="E6737" s="255"/>
    </row>
    <row r="6738" spans="1:5" x14ac:dyDescent="0.25">
      <c r="A6738" s="257" t="s">
        <v>1015</v>
      </c>
      <c r="B6738" s="257">
        <v>0</v>
      </c>
      <c r="C6738" s="254"/>
      <c r="D6738" s="255"/>
      <c r="E6738" s="255"/>
    </row>
    <row r="6739" spans="1:5" x14ac:dyDescent="0.25">
      <c r="A6739" s="257" t="s">
        <v>1016</v>
      </c>
      <c r="B6739" s="257">
        <v>0</v>
      </c>
      <c r="C6739" s="254"/>
      <c r="D6739" s="255"/>
      <c r="E6739" s="255"/>
    </row>
    <row r="6740" spans="1:5" x14ac:dyDescent="0.25">
      <c r="A6740" s="257" t="s">
        <v>41</v>
      </c>
      <c r="B6740" s="257">
        <v>0</v>
      </c>
      <c r="C6740" s="254"/>
      <c r="D6740" s="255"/>
      <c r="E6740" s="255"/>
    </row>
    <row r="6741" spans="1:5" x14ac:dyDescent="0.25">
      <c r="A6741" s="257" t="s">
        <v>40</v>
      </c>
      <c r="B6741" s="257">
        <v>0</v>
      </c>
      <c r="C6741" s="254"/>
      <c r="D6741" s="255"/>
      <c r="E6741" s="255"/>
    </row>
    <row r="6742" spans="1:5" x14ac:dyDescent="0.25">
      <c r="A6742" s="257" t="s">
        <v>42</v>
      </c>
      <c r="B6742" s="257">
        <v>0</v>
      </c>
      <c r="C6742" s="254"/>
      <c r="D6742" s="255"/>
      <c r="E6742" s="255"/>
    </row>
    <row r="6743" spans="1:5" x14ac:dyDescent="0.25">
      <c r="A6743" s="257" t="s">
        <v>43</v>
      </c>
      <c r="B6743" s="257">
        <v>0</v>
      </c>
      <c r="C6743" s="254"/>
      <c r="D6743" s="255"/>
      <c r="E6743" s="255"/>
    </row>
    <row r="6744" spans="1:5" x14ac:dyDescent="0.25">
      <c r="A6744" s="257" t="s">
        <v>1232</v>
      </c>
      <c r="B6744" s="257">
        <v>0.34447958699999998</v>
      </c>
      <c r="C6744" s="254"/>
      <c r="D6744" s="255"/>
      <c r="E6744" s="255"/>
    </row>
    <row r="6745" spans="1:5" x14ac:dyDescent="0.25">
      <c r="A6745" s="257" t="s">
        <v>1732</v>
      </c>
      <c r="B6745" s="257"/>
      <c r="C6745" s="254"/>
      <c r="D6745" s="255"/>
      <c r="E6745" s="255"/>
    </row>
    <row r="6746" spans="1:5" x14ac:dyDescent="0.25">
      <c r="A6746" s="257" t="s">
        <v>928</v>
      </c>
      <c r="B6746" s="257" t="s">
        <v>929</v>
      </c>
      <c r="C6746" s="254"/>
      <c r="D6746" s="255"/>
      <c r="E6746" s="255"/>
    </row>
    <row r="6747" spans="1:5" x14ac:dyDescent="0.25">
      <c r="A6747" s="257" t="s">
        <v>930</v>
      </c>
      <c r="B6747" s="257" t="s">
        <v>931</v>
      </c>
      <c r="C6747" s="254"/>
      <c r="D6747" s="255"/>
      <c r="E6747" s="255"/>
    </row>
    <row r="6748" spans="1:5" x14ac:dyDescent="0.25">
      <c r="A6748" s="257" t="s">
        <v>478</v>
      </c>
      <c r="B6748" s="257">
        <v>-14.779784299999999</v>
      </c>
      <c r="C6748" s="254"/>
      <c r="D6748" s="255"/>
      <c r="E6748" s="255"/>
    </row>
    <row r="6749" spans="1:5" x14ac:dyDescent="0.25">
      <c r="A6749" s="257" t="s">
        <v>479</v>
      </c>
      <c r="B6749" s="257">
        <v>0</v>
      </c>
      <c r="C6749" s="254"/>
      <c r="D6749" s="255" t="s">
        <v>2099</v>
      </c>
      <c r="E6749" s="255"/>
    </row>
    <row r="6750" spans="1:5" x14ac:dyDescent="0.25">
      <c r="A6750" s="257" t="s">
        <v>184</v>
      </c>
      <c r="B6750" s="257">
        <v>-31.141345999999999</v>
      </c>
      <c r="C6750" s="254"/>
      <c r="D6750" s="255" t="s">
        <v>928</v>
      </c>
      <c r="E6750" s="255" t="s">
        <v>929</v>
      </c>
    </row>
    <row r="6751" spans="1:5" x14ac:dyDescent="0.25">
      <c r="A6751" s="257" t="s">
        <v>1142</v>
      </c>
      <c r="B6751" s="257">
        <v>12.016611899999999</v>
      </c>
      <c r="C6751" s="254"/>
      <c r="D6751" s="255" t="s">
        <v>930</v>
      </c>
      <c r="E6751" s="255" t="s">
        <v>931</v>
      </c>
    </row>
    <row r="6752" spans="1:5" x14ac:dyDescent="0.25">
      <c r="A6752" s="257" t="s">
        <v>1143</v>
      </c>
      <c r="B6752" s="257">
        <v>4.3382220499999999E-2</v>
      </c>
      <c r="C6752" s="254"/>
      <c r="D6752" s="255" t="s">
        <v>1106</v>
      </c>
      <c r="E6752" s="255">
        <v>-42.850373599999998</v>
      </c>
    </row>
    <row r="6753" spans="1:5" x14ac:dyDescent="0.25">
      <c r="A6753" s="257" t="s">
        <v>1144</v>
      </c>
      <c r="B6753" s="257">
        <v>2.2494248300000002</v>
      </c>
      <c r="C6753" s="254"/>
      <c r="D6753" s="255" t="s">
        <v>200</v>
      </c>
      <c r="E6753" s="255">
        <v>-18.0948469</v>
      </c>
    </row>
    <row r="6754" spans="1:5" x14ac:dyDescent="0.25">
      <c r="A6754" s="257" t="s">
        <v>1145</v>
      </c>
      <c r="B6754" s="257">
        <v>7.6423219700000001E-3</v>
      </c>
      <c r="C6754" s="254"/>
      <c r="D6754" s="255" t="s">
        <v>1137</v>
      </c>
      <c r="E6754" s="255">
        <v>-11.5795919</v>
      </c>
    </row>
    <row r="6755" spans="1:5" x14ac:dyDescent="0.25">
      <c r="A6755" s="257" t="s">
        <v>1146</v>
      </c>
      <c r="B6755" s="257">
        <v>0</v>
      </c>
      <c r="C6755" s="254"/>
      <c r="D6755" s="255" t="s">
        <v>609</v>
      </c>
      <c r="E6755" s="255">
        <v>-16.806215999999999</v>
      </c>
    </row>
    <row r="6756" spans="1:5" x14ac:dyDescent="0.25">
      <c r="A6756" s="257" t="s">
        <v>1147</v>
      </c>
      <c r="B6756" s="257">
        <v>0</v>
      </c>
      <c r="C6756" s="254"/>
      <c r="D6756" s="255" t="s">
        <v>1138</v>
      </c>
      <c r="E6756" s="255">
        <v>-3.1931810399999998</v>
      </c>
    </row>
    <row r="6757" spans="1:5" x14ac:dyDescent="0.25">
      <c r="A6757" s="257" t="s">
        <v>2</v>
      </c>
      <c r="B6757" s="257">
        <v>16.648631999999999</v>
      </c>
      <c r="C6757" s="254"/>
      <c r="D6757" s="255" t="s">
        <v>1108</v>
      </c>
      <c r="E6757" s="255">
        <v>-20.059190099999999</v>
      </c>
    </row>
    <row r="6758" spans="1:5" x14ac:dyDescent="0.25">
      <c r="A6758" s="257" t="s">
        <v>3</v>
      </c>
      <c r="B6758" s="257">
        <v>8.3159999999999998E-2</v>
      </c>
      <c r="C6758" s="254"/>
      <c r="D6758" s="255" t="s">
        <v>201</v>
      </c>
      <c r="E6758" s="255">
        <v>-44.531402100000001</v>
      </c>
    </row>
    <row r="6759" spans="1:5" x14ac:dyDescent="0.25">
      <c r="A6759" s="257" t="s">
        <v>4</v>
      </c>
      <c r="B6759" s="257">
        <v>6.4020835199999997</v>
      </c>
      <c r="C6759" s="254"/>
      <c r="D6759" s="255" t="s">
        <v>221</v>
      </c>
      <c r="E6759" s="255">
        <v>-12.2722125</v>
      </c>
    </row>
    <row r="6760" spans="1:5" x14ac:dyDescent="0.25">
      <c r="A6760" s="257" t="s">
        <v>5</v>
      </c>
      <c r="B6760" s="257">
        <v>2.0857199999999999E-2</v>
      </c>
      <c r="C6760" s="254"/>
      <c r="D6760" s="255" t="s">
        <v>610</v>
      </c>
      <c r="E6760" s="255">
        <v>-35.490720000000003</v>
      </c>
    </row>
    <row r="6761" spans="1:5" x14ac:dyDescent="0.25">
      <c r="A6761" s="257" t="s">
        <v>6</v>
      </c>
      <c r="B6761" s="257">
        <v>0</v>
      </c>
      <c r="C6761" s="254"/>
      <c r="D6761" s="255" t="s">
        <v>1139</v>
      </c>
      <c r="E6761" s="255">
        <v>-6.7432368</v>
      </c>
    </row>
    <row r="6762" spans="1:5" x14ac:dyDescent="0.25">
      <c r="A6762" s="257" t="s">
        <v>7</v>
      </c>
      <c r="B6762" s="257">
        <v>0</v>
      </c>
      <c r="C6762" s="254"/>
      <c r="D6762" s="255" t="s">
        <v>234</v>
      </c>
      <c r="E6762" s="255">
        <v>0</v>
      </c>
    </row>
    <row r="6763" spans="1:5" x14ac:dyDescent="0.25">
      <c r="A6763" s="257" t="s">
        <v>1148</v>
      </c>
      <c r="B6763" s="257">
        <v>0</v>
      </c>
      <c r="C6763" s="254"/>
      <c r="D6763" s="255" t="s">
        <v>235</v>
      </c>
      <c r="E6763" s="255">
        <v>0</v>
      </c>
    </row>
    <row r="6764" spans="1:5" x14ac:dyDescent="0.25">
      <c r="A6764" s="257" t="s">
        <v>1149</v>
      </c>
      <c r="B6764" s="257">
        <v>1.8318667600000001E-2</v>
      </c>
      <c r="C6764" s="254"/>
      <c r="D6764" s="255" t="s">
        <v>236</v>
      </c>
      <c r="E6764" s="255">
        <v>0</v>
      </c>
    </row>
    <row r="6765" spans="1:5" x14ac:dyDescent="0.25">
      <c r="A6765" s="257" t="s">
        <v>1150</v>
      </c>
      <c r="B6765" s="257">
        <v>0</v>
      </c>
      <c r="C6765" s="254"/>
      <c r="D6765" s="255" t="s">
        <v>1109</v>
      </c>
      <c r="E6765" s="255">
        <v>-9.2882032399999996</v>
      </c>
    </row>
    <row r="6766" spans="1:5" x14ac:dyDescent="0.25">
      <c r="A6766" s="257" t="s">
        <v>1151</v>
      </c>
      <c r="B6766" s="257">
        <v>3.4458523999999998E-3</v>
      </c>
      <c r="C6766" s="254"/>
      <c r="D6766" s="255" t="s">
        <v>1140</v>
      </c>
      <c r="E6766" s="255">
        <v>-1.7647586200000001</v>
      </c>
    </row>
    <row r="6767" spans="1:5" x14ac:dyDescent="0.25">
      <c r="A6767" s="257" t="s">
        <v>1152</v>
      </c>
      <c r="B6767" s="257">
        <v>0</v>
      </c>
      <c r="C6767" s="254"/>
      <c r="D6767" s="255" t="s">
        <v>1110</v>
      </c>
      <c r="E6767" s="255">
        <v>-26.329934999999999</v>
      </c>
    </row>
    <row r="6768" spans="1:5" x14ac:dyDescent="0.25">
      <c r="A6768" s="257" t="s">
        <v>1153</v>
      </c>
      <c r="B6768" s="257">
        <v>0</v>
      </c>
      <c r="C6768" s="254"/>
      <c r="D6768" s="255" t="s">
        <v>1141</v>
      </c>
      <c r="E6768" s="255">
        <v>-5.0026876600000003</v>
      </c>
    </row>
    <row r="6769" spans="1:5" x14ac:dyDescent="0.25">
      <c r="A6769" s="257" t="s">
        <v>1733</v>
      </c>
      <c r="B6769" s="257"/>
      <c r="C6769" s="254"/>
      <c r="D6769" s="255"/>
      <c r="E6769" s="255"/>
    </row>
    <row r="6770" spans="1:5" x14ac:dyDescent="0.25">
      <c r="A6770" s="257" t="s">
        <v>928</v>
      </c>
      <c r="B6770" s="257" t="s">
        <v>929</v>
      </c>
      <c r="C6770" s="254"/>
      <c r="D6770" s="255"/>
      <c r="E6770" s="255"/>
    </row>
    <row r="6771" spans="1:5" x14ac:dyDescent="0.25">
      <c r="A6771" s="257" t="s">
        <v>930</v>
      </c>
      <c r="B6771" s="257" t="s">
        <v>931</v>
      </c>
      <c r="C6771" s="254"/>
      <c r="D6771" s="255"/>
      <c r="E6771" s="255"/>
    </row>
    <row r="6772" spans="1:5" x14ac:dyDescent="0.25">
      <c r="A6772" s="257" t="s">
        <v>470</v>
      </c>
      <c r="B6772" s="257">
        <v>35.699894</v>
      </c>
      <c r="C6772" s="254"/>
      <c r="D6772" s="255"/>
      <c r="E6772" s="255"/>
    </row>
    <row r="6773" spans="1:5" x14ac:dyDescent="0.25">
      <c r="A6773" s="257" t="s">
        <v>471</v>
      </c>
      <c r="B6773" s="257">
        <v>0</v>
      </c>
      <c r="C6773" s="254"/>
      <c r="D6773" s="255"/>
      <c r="E6773" s="255"/>
    </row>
    <row r="6774" spans="1:5" x14ac:dyDescent="0.25">
      <c r="A6774" s="257" t="s">
        <v>486</v>
      </c>
      <c r="B6774" s="257">
        <v>24.716579100000001</v>
      </c>
      <c r="C6774" s="254"/>
      <c r="D6774" s="255"/>
      <c r="E6774" s="255"/>
    </row>
    <row r="6775" spans="1:5" x14ac:dyDescent="0.25">
      <c r="A6775" s="257" t="s">
        <v>487</v>
      </c>
      <c r="B6775" s="257">
        <v>0</v>
      </c>
      <c r="C6775" s="254"/>
      <c r="D6775" s="255"/>
      <c r="E6775" s="255"/>
    </row>
    <row r="6776" spans="1:5" x14ac:dyDescent="0.25">
      <c r="A6776" s="257" t="s">
        <v>488</v>
      </c>
      <c r="B6776" s="257">
        <v>0</v>
      </c>
      <c r="C6776" s="254"/>
      <c r="D6776" s="255"/>
      <c r="E6776" s="255"/>
    </row>
    <row r="6777" spans="1:5" x14ac:dyDescent="0.25">
      <c r="A6777" s="257" t="s">
        <v>489</v>
      </c>
      <c r="B6777" s="257">
        <v>0</v>
      </c>
      <c r="C6777" s="254"/>
      <c r="D6777" s="255"/>
      <c r="E6777" s="255"/>
    </row>
    <row r="6778" spans="1:5" x14ac:dyDescent="0.25">
      <c r="A6778" s="257" t="s">
        <v>1734</v>
      </c>
      <c r="B6778" s="257"/>
      <c r="C6778" s="254"/>
      <c r="D6778" s="255"/>
      <c r="E6778" s="255"/>
    </row>
    <row r="6779" spans="1:5" x14ac:dyDescent="0.25">
      <c r="A6779" s="257" t="s">
        <v>928</v>
      </c>
      <c r="B6779" s="257" t="s">
        <v>929</v>
      </c>
      <c r="C6779" s="254"/>
      <c r="D6779" s="255"/>
      <c r="E6779" s="255"/>
    </row>
    <row r="6780" spans="1:5" x14ac:dyDescent="0.25">
      <c r="A6780" s="257" t="s">
        <v>930</v>
      </c>
      <c r="B6780" s="257" t="s">
        <v>931</v>
      </c>
      <c r="C6780" s="254"/>
      <c r="D6780" s="255"/>
      <c r="E6780" s="255"/>
    </row>
    <row r="6781" spans="1:5" x14ac:dyDescent="0.25">
      <c r="A6781" s="257" t="s">
        <v>111</v>
      </c>
      <c r="B6781" s="257">
        <v>0</v>
      </c>
      <c r="C6781" s="254"/>
      <c r="D6781" s="255"/>
      <c r="E6781" s="255"/>
    </row>
    <row r="6782" spans="1:5" x14ac:dyDescent="0.25">
      <c r="A6782" s="257" t="s">
        <v>184</v>
      </c>
      <c r="B6782" s="257">
        <v>0</v>
      </c>
      <c r="C6782" s="254"/>
      <c r="D6782" s="255"/>
      <c r="E6782" s="255"/>
    </row>
    <row r="6783" spans="1:5" x14ac:dyDescent="0.25">
      <c r="A6783" s="257" t="s">
        <v>185</v>
      </c>
      <c r="B6783" s="257">
        <v>0</v>
      </c>
      <c r="C6783" s="254"/>
      <c r="D6783" s="255"/>
      <c r="E6783" s="255"/>
    </row>
    <row r="6784" spans="1:5" x14ac:dyDescent="0.25">
      <c r="A6784" s="257" t="s">
        <v>186</v>
      </c>
      <c r="B6784" s="257">
        <v>0</v>
      </c>
      <c r="C6784" s="254"/>
      <c r="D6784" s="255" t="s">
        <v>2100</v>
      </c>
      <c r="E6784" s="255"/>
    </row>
    <row r="6785" spans="1:5" x14ac:dyDescent="0.25">
      <c r="A6785" s="257" t="s">
        <v>187</v>
      </c>
      <c r="B6785" s="257">
        <v>0</v>
      </c>
      <c r="C6785" s="254"/>
      <c r="D6785" s="255" t="s">
        <v>928</v>
      </c>
      <c r="E6785" s="255" t="s">
        <v>929</v>
      </c>
    </row>
    <row r="6786" spans="1:5" x14ac:dyDescent="0.25">
      <c r="A6786" s="257" t="s">
        <v>1019</v>
      </c>
      <c r="B6786" s="257">
        <v>0</v>
      </c>
      <c r="C6786" s="254"/>
      <c r="D6786" s="255" t="s">
        <v>930</v>
      </c>
      <c r="E6786" s="255" t="s">
        <v>931</v>
      </c>
    </row>
    <row r="6787" spans="1:5" x14ac:dyDescent="0.25">
      <c r="A6787" s="257" t="s">
        <v>1020</v>
      </c>
      <c r="B6787" s="257">
        <v>0</v>
      </c>
      <c r="C6787" s="254"/>
      <c r="D6787" s="255" t="s">
        <v>600</v>
      </c>
      <c r="E6787" s="255">
        <v>0</v>
      </c>
    </row>
    <row r="6788" spans="1:5" x14ac:dyDescent="0.25">
      <c r="A6788" s="257" t="s">
        <v>177</v>
      </c>
      <c r="B6788" s="257">
        <v>0</v>
      </c>
      <c r="C6788" s="254"/>
      <c r="D6788" s="255" t="s">
        <v>601</v>
      </c>
      <c r="E6788" s="255">
        <v>0</v>
      </c>
    </row>
    <row r="6789" spans="1:5" x14ac:dyDescent="0.25">
      <c r="A6789" s="257" t="s">
        <v>1735</v>
      </c>
      <c r="B6789" s="257"/>
      <c r="C6789" s="254"/>
      <c r="D6789" s="255" t="s">
        <v>192</v>
      </c>
      <c r="E6789" s="255">
        <v>0</v>
      </c>
    </row>
    <row r="6790" spans="1:5" x14ac:dyDescent="0.25">
      <c r="A6790" s="257" t="s">
        <v>928</v>
      </c>
      <c r="B6790" s="257" t="s">
        <v>929</v>
      </c>
      <c r="C6790" s="254"/>
      <c r="D6790" s="255" t="s">
        <v>193</v>
      </c>
      <c r="E6790" s="255">
        <v>0</v>
      </c>
    </row>
    <row r="6791" spans="1:5" x14ac:dyDescent="0.25">
      <c r="A6791" s="257" t="s">
        <v>930</v>
      </c>
      <c r="B6791" s="257" t="s">
        <v>931</v>
      </c>
      <c r="C6791" s="254"/>
      <c r="D6791" s="255" t="s">
        <v>602</v>
      </c>
      <c r="E6791" s="255">
        <v>0</v>
      </c>
    </row>
    <row r="6792" spans="1:5" x14ac:dyDescent="0.25">
      <c r="A6792" s="257" t="s">
        <v>1154</v>
      </c>
      <c r="B6792" s="257">
        <v>0</v>
      </c>
      <c r="C6792" s="254"/>
      <c r="D6792" s="255" t="s">
        <v>603</v>
      </c>
      <c r="E6792" s="255">
        <v>0</v>
      </c>
    </row>
    <row r="6793" spans="1:5" x14ac:dyDescent="0.25">
      <c r="A6793" s="257" t="s">
        <v>1155</v>
      </c>
      <c r="B6793" s="257">
        <v>-1.8318667600000001E-2</v>
      </c>
      <c r="C6793" s="254"/>
      <c r="D6793" s="255" t="s">
        <v>604</v>
      </c>
      <c r="E6793" s="255">
        <v>0</v>
      </c>
    </row>
    <row r="6794" spans="1:5" x14ac:dyDescent="0.25">
      <c r="A6794" s="257" t="s">
        <v>1156</v>
      </c>
      <c r="B6794" s="257">
        <v>0</v>
      </c>
      <c r="C6794" s="254"/>
      <c r="D6794" s="255" t="s">
        <v>605</v>
      </c>
      <c r="E6794" s="255">
        <v>0</v>
      </c>
    </row>
    <row r="6795" spans="1:5" x14ac:dyDescent="0.25">
      <c r="A6795" s="257" t="s">
        <v>1157</v>
      </c>
      <c r="B6795" s="257">
        <v>-3.4458523999999998E-3</v>
      </c>
      <c r="C6795" s="254"/>
      <c r="D6795" s="255" t="s">
        <v>194</v>
      </c>
      <c r="E6795" s="255">
        <v>0</v>
      </c>
    </row>
    <row r="6796" spans="1:5" x14ac:dyDescent="0.25">
      <c r="A6796" s="257" t="s">
        <v>1158</v>
      </c>
      <c r="B6796" s="257">
        <v>0</v>
      </c>
      <c r="C6796" s="254"/>
      <c r="D6796" s="255" t="s">
        <v>606</v>
      </c>
      <c r="E6796" s="255">
        <v>0</v>
      </c>
    </row>
    <row r="6797" spans="1:5" x14ac:dyDescent="0.25">
      <c r="A6797" s="257" t="s">
        <v>1159</v>
      </c>
      <c r="B6797" s="257">
        <v>0</v>
      </c>
      <c r="C6797" s="254"/>
      <c r="D6797" s="255" t="s">
        <v>1166</v>
      </c>
      <c r="E6797" s="255">
        <v>0</v>
      </c>
    </row>
    <row r="6798" spans="1:5" x14ac:dyDescent="0.25">
      <c r="A6798" s="257" t="s">
        <v>1160</v>
      </c>
      <c r="B6798" s="257">
        <v>0</v>
      </c>
      <c r="C6798" s="254"/>
      <c r="D6798" s="255" t="s">
        <v>1098</v>
      </c>
      <c r="E6798" s="255">
        <v>0</v>
      </c>
    </row>
    <row r="6799" spans="1:5" x14ac:dyDescent="0.25">
      <c r="A6799" s="257" t="s">
        <v>1161</v>
      </c>
      <c r="B6799" s="257">
        <v>-3.8469201999999998E-3</v>
      </c>
      <c r="C6799" s="254"/>
      <c r="D6799" s="255" t="s">
        <v>1167</v>
      </c>
      <c r="E6799" s="255">
        <v>0</v>
      </c>
    </row>
    <row r="6800" spans="1:5" x14ac:dyDescent="0.25">
      <c r="A6800" s="257" t="s">
        <v>490</v>
      </c>
      <c r="B6800" s="257">
        <v>0</v>
      </c>
      <c r="C6800" s="254"/>
      <c r="D6800" s="255" t="s">
        <v>1168</v>
      </c>
      <c r="E6800" s="255">
        <v>0</v>
      </c>
    </row>
    <row r="6801" spans="1:5" x14ac:dyDescent="0.25">
      <c r="A6801" s="257" t="s">
        <v>491</v>
      </c>
      <c r="B6801" s="257">
        <v>-0.47410471399999998</v>
      </c>
      <c r="C6801" s="254"/>
      <c r="D6801" s="255" t="s">
        <v>195</v>
      </c>
      <c r="E6801" s="255">
        <v>0</v>
      </c>
    </row>
    <row r="6802" spans="1:5" x14ac:dyDescent="0.25">
      <c r="A6802" s="257" t="s">
        <v>492</v>
      </c>
      <c r="B6802" s="257">
        <v>0</v>
      </c>
      <c r="C6802" s="254"/>
      <c r="D6802" s="255" t="s">
        <v>196</v>
      </c>
      <c r="E6802" s="255">
        <v>0</v>
      </c>
    </row>
    <row r="6803" spans="1:5" x14ac:dyDescent="0.25">
      <c r="A6803" s="257" t="s">
        <v>493</v>
      </c>
      <c r="B6803" s="257">
        <v>-5.4407830599999998E-2</v>
      </c>
      <c r="C6803" s="254"/>
      <c r="D6803" s="255" t="s">
        <v>197</v>
      </c>
      <c r="E6803" s="255">
        <v>0</v>
      </c>
    </row>
    <row r="6804" spans="1:5" x14ac:dyDescent="0.25">
      <c r="A6804" s="257" t="s">
        <v>494</v>
      </c>
      <c r="B6804" s="257">
        <v>0</v>
      </c>
      <c r="C6804" s="254"/>
      <c r="D6804" s="255" t="s">
        <v>198</v>
      </c>
      <c r="E6804" s="255">
        <v>0</v>
      </c>
    </row>
    <row r="6805" spans="1:5" x14ac:dyDescent="0.25">
      <c r="A6805" s="257" t="s">
        <v>495</v>
      </c>
      <c r="B6805" s="257">
        <v>0</v>
      </c>
      <c r="C6805" s="254"/>
      <c r="D6805" s="255" t="s">
        <v>607</v>
      </c>
      <c r="E6805" s="255">
        <v>0</v>
      </c>
    </row>
    <row r="6806" spans="1:5" x14ac:dyDescent="0.25">
      <c r="A6806" s="257" t="s">
        <v>496</v>
      </c>
      <c r="B6806" s="257">
        <v>0</v>
      </c>
      <c r="C6806" s="254"/>
      <c r="D6806" s="255" t="s">
        <v>608</v>
      </c>
      <c r="E6806" s="255">
        <v>0</v>
      </c>
    </row>
    <row r="6807" spans="1:5" x14ac:dyDescent="0.25">
      <c r="A6807" s="257" t="s">
        <v>497</v>
      </c>
      <c r="B6807" s="257">
        <v>-9.9561990000000003E-2</v>
      </c>
      <c r="C6807" s="254"/>
      <c r="D6807" s="255"/>
      <c r="E6807" s="255"/>
    </row>
    <row r="6808" spans="1:5" x14ac:dyDescent="0.25">
      <c r="A6808" s="257" t="s">
        <v>498</v>
      </c>
      <c r="B6808" s="257">
        <v>0</v>
      </c>
      <c r="C6808" s="254"/>
      <c r="D6808" s="255" t="s">
        <v>2101</v>
      </c>
      <c r="E6808" s="255"/>
    </row>
    <row r="6809" spans="1:5" x14ac:dyDescent="0.25">
      <c r="A6809" s="257" t="s">
        <v>499</v>
      </c>
      <c r="B6809" s="257">
        <v>0</v>
      </c>
      <c r="C6809" s="254"/>
      <c r="D6809" s="255" t="s">
        <v>928</v>
      </c>
      <c r="E6809" s="255" t="s">
        <v>929</v>
      </c>
    </row>
    <row r="6810" spans="1:5" x14ac:dyDescent="0.25">
      <c r="A6810" s="257" t="s">
        <v>500</v>
      </c>
      <c r="B6810" s="257">
        <v>0</v>
      </c>
      <c r="C6810" s="254"/>
      <c r="D6810" s="255" t="s">
        <v>930</v>
      </c>
      <c r="E6810" s="255" t="s">
        <v>931</v>
      </c>
    </row>
    <row r="6811" spans="1:5" x14ac:dyDescent="0.25">
      <c r="A6811" s="257" t="s">
        <v>501</v>
      </c>
      <c r="B6811" s="257">
        <v>0</v>
      </c>
      <c r="C6811" s="254"/>
      <c r="D6811" s="255" t="s">
        <v>1106</v>
      </c>
      <c r="E6811" s="255">
        <v>0</v>
      </c>
    </row>
    <row r="6812" spans="1:5" x14ac:dyDescent="0.25">
      <c r="A6812" s="257" t="s">
        <v>502</v>
      </c>
      <c r="B6812" s="257">
        <v>0</v>
      </c>
      <c r="C6812" s="254"/>
      <c r="D6812" s="255" t="s">
        <v>200</v>
      </c>
      <c r="E6812" s="255">
        <v>0</v>
      </c>
    </row>
    <row r="6813" spans="1:5" x14ac:dyDescent="0.25">
      <c r="A6813" s="257" t="s">
        <v>503</v>
      </c>
      <c r="B6813" s="257">
        <v>0</v>
      </c>
      <c r="C6813" s="254"/>
      <c r="D6813" s="255" t="s">
        <v>609</v>
      </c>
      <c r="E6813" s="255">
        <v>0</v>
      </c>
    </row>
    <row r="6814" spans="1:5" x14ac:dyDescent="0.25">
      <c r="A6814" s="257" t="s">
        <v>94</v>
      </c>
      <c r="B6814" s="257">
        <v>0</v>
      </c>
      <c r="C6814" s="254"/>
      <c r="D6814" s="255" t="s">
        <v>1108</v>
      </c>
      <c r="E6814" s="255">
        <v>0</v>
      </c>
    </row>
    <row r="6815" spans="1:5" x14ac:dyDescent="0.25">
      <c r="A6815" s="257" t="s">
        <v>95</v>
      </c>
      <c r="B6815" s="257">
        <v>0</v>
      </c>
      <c r="C6815" s="254"/>
      <c r="D6815" s="255" t="s">
        <v>201</v>
      </c>
      <c r="E6815" s="255">
        <v>0</v>
      </c>
    </row>
    <row r="6816" spans="1:5" x14ac:dyDescent="0.25">
      <c r="A6816" s="257" t="s">
        <v>504</v>
      </c>
      <c r="B6816" s="257">
        <v>0</v>
      </c>
      <c r="C6816" s="254"/>
      <c r="D6816" s="255" t="s">
        <v>610</v>
      </c>
      <c r="E6816" s="255">
        <v>0</v>
      </c>
    </row>
    <row r="6817" spans="1:5" x14ac:dyDescent="0.25">
      <c r="A6817" s="257" t="s">
        <v>505</v>
      </c>
      <c r="B6817" s="257">
        <v>0</v>
      </c>
      <c r="C6817" s="254"/>
      <c r="D6817" s="255" t="s">
        <v>202</v>
      </c>
      <c r="E6817" s="255">
        <v>0</v>
      </c>
    </row>
    <row r="6818" spans="1:5" x14ac:dyDescent="0.25">
      <c r="A6818" s="257" t="s">
        <v>506</v>
      </c>
      <c r="B6818" s="257">
        <v>-4.9566830899999997E-2</v>
      </c>
      <c r="C6818" s="254"/>
      <c r="D6818" s="255" t="s">
        <v>203</v>
      </c>
      <c r="E6818" s="255">
        <v>0</v>
      </c>
    </row>
    <row r="6819" spans="1:5" x14ac:dyDescent="0.25">
      <c r="A6819" s="257" t="s">
        <v>507</v>
      </c>
      <c r="B6819" s="257">
        <v>0</v>
      </c>
      <c r="C6819" s="254"/>
      <c r="D6819" s="255" t="s">
        <v>204</v>
      </c>
      <c r="E6819" s="255">
        <v>0</v>
      </c>
    </row>
    <row r="6820" spans="1:5" x14ac:dyDescent="0.25">
      <c r="A6820" s="257" t="s">
        <v>508</v>
      </c>
      <c r="B6820" s="257">
        <v>0</v>
      </c>
      <c r="C6820" s="254"/>
      <c r="D6820" s="255" t="s">
        <v>1169</v>
      </c>
      <c r="E6820" s="255">
        <v>0</v>
      </c>
    </row>
    <row r="6821" spans="1:5" x14ac:dyDescent="0.25">
      <c r="A6821" s="257" t="s">
        <v>509</v>
      </c>
      <c r="B6821" s="257">
        <v>0</v>
      </c>
      <c r="C6821" s="254"/>
      <c r="D6821" s="255" t="s">
        <v>1109</v>
      </c>
      <c r="E6821" s="255">
        <v>0</v>
      </c>
    </row>
    <row r="6822" spans="1:5" x14ac:dyDescent="0.25">
      <c r="A6822" s="257" t="s">
        <v>96</v>
      </c>
      <c r="B6822" s="257">
        <v>0</v>
      </c>
      <c r="C6822" s="254"/>
      <c r="D6822" s="255" t="s">
        <v>1170</v>
      </c>
      <c r="E6822" s="255">
        <v>0</v>
      </c>
    </row>
    <row r="6823" spans="1:5" x14ac:dyDescent="0.25">
      <c r="A6823" s="257" t="s">
        <v>97</v>
      </c>
      <c r="B6823" s="257">
        <v>0</v>
      </c>
      <c r="C6823" s="254"/>
      <c r="D6823" s="255" t="s">
        <v>1171</v>
      </c>
      <c r="E6823" s="255">
        <v>0</v>
      </c>
    </row>
    <row r="6824" spans="1:5" x14ac:dyDescent="0.25">
      <c r="A6824" s="257" t="s">
        <v>510</v>
      </c>
      <c r="B6824" s="257">
        <v>-35.699894</v>
      </c>
      <c r="C6824" s="254"/>
      <c r="D6824" s="255" t="s">
        <v>1172</v>
      </c>
      <c r="E6824" s="255">
        <v>0</v>
      </c>
    </row>
    <row r="6825" spans="1:5" x14ac:dyDescent="0.25">
      <c r="A6825" s="257" t="s">
        <v>511</v>
      </c>
      <c r="B6825" s="257">
        <v>0</v>
      </c>
      <c r="C6825" s="254"/>
      <c r="D6825" s="255" t="s">
        <v>1110</v>
      </c>
      <c r="E6825" s="255">
        <v>0</v>
      </c>
    </row>
    <row r="6826" spans="1:5" x14ac:dyDescent="0.25">
      <c r="A6826" s="257" t="s">
        <v>512</v>
      </c>
      <c r="B6826" s="257">
        <v>-24.716579100000001</v>
      </c>
      <c r="C6826" s="254"/>
      <c r="D6826" s="255" t="s">
        <v>1173</v>
      </c>
      <c r="E6826" s="255">
        <v>0</v>
      </c>
    </row>
    <row r="6827" spans="1:5" x14ac:dyDescent="0.25">
      <c r="A6827" s="257" t="s">
        <v>513</v>
      </c>
      <c r="B6827" s="257">
        <v>0</v>
      </c>
      <c r="C6827" s="254"/>
      <c r="D6827" s="255" t="s">
        <v>1174</v>
      </c>
      <c r="E6827" s="255">
        <v>0</v>
      </c>
    </row>
    <row r="6828" spans="1:5" x14ac:dyDescent="0.25">
      <c r="A6828" s="257" t="s">
        <v>514</v>
      </c>
      <c r="B6828" s="257">
        <v>0</v>
      </c>
      <c r="C6828" s="254"/>
      <c r="D6828" s="255" t="s">
        <v>2102</v>
      </c>
      <c r="E6828" s="255"/>
    </row>
    <row r="6829" spans="1:5" x14ac:dyDescent="0.25">
      <c r="A6829" s="257" t="s">
        <v>515</v>
      </c>
      <c r="B6829" s="257">
        <v>0</v>
      </c>
      <c r="C6829" s="254"/>
      <c r="D6829" s="255" t="s">
        <v>928</v>
      </c>
      <c r="E6829" s="255" t="s">
        <v>929</v>
      </c>
    </row>
    <row r="6830" spans="1:5" x14ac:dyDescent="0.25">
      <c r="A6830" s="257" t="s">
        <v>62</v>
      </c>
      <c r="B6830" s="257">
        <v>-4.8194856899999996</v>
      </c>
      <c r="C6830" s="254"/>
      <c r="D6830" s="255" t="s">
        <v>930</v>
      </c>
      <c r="E6830" s="255" t="s">
        <v>931</v>
      </c>
    </row>
    <row r="6831" spans="1:5" x14ac:dyDescent="0.25">
      <c r="A6831" s="257" t="s">
        <v>63</v>
      </c>
      <c r="B6831" s="257">
        <v>0</v>
      </c>
      <c r="C6831" s="254"/>
      <c r="D6831" s="255" t="s">
        <v>600</v>
      </c>
      <c r="E6831" s="255">
        <v>0</v>
      </c>
    </row>
    <row r="6832" spans="1:5" x14ac:dyDescent="0.25">
      <c r="A6832" s="257" t="s">
        <v>64</v>
      </c>
      <c r="B6832" s="257">
        <v>0</v>
      </c>
      <c r="C6832" s="254"/>
      <c r="D6832" s="255" t="s">
        <v>601</v>
      </c>
      <c r="E6832" s="255">
        <v>0</v>
      </c>
    </row>
    <row r="6833" spans="1:5" x14ac:dyDescent="0.25">
      <c r="A6833" s="257" t="s">
        <v>65</v>
      </c>
      <c r="B6833" s="257">
        <v>0</v>
      </c>
      <c r="C6833" s="254"/>
      <c r="D6833" s="255" t="s">
        <v>192</v>
      </c>
      <c r="E6833" s="255">
        <v>0</v>
      </c>
    </row>
    <row r="6834" spans="1:5" x14ac:dyDescent="0.25">
      <c r="A6834" s="257" t="s">
        <v>66</v>
      </c>
      <c r="B6834" s="257">
        <v>0</v>
      </c>
      <c r="C6834" s="254"/>
      <c r="D6834" s="255" t="s">
        <v>193</v>
      </c>
      <c r="E6834" s="255">
        <v>0</v>
      </c>
    </row>
    <row r="6835" spans="1:5" x14ac:dyDescent="0.25">
      <c r="A6835" s="257" t="s">
        <v>67</v>
      </c>
      <c r="B6835" s="257">
        <v>0</v>
      </c>
      <c r="C6835" s="254"/>
      <c r="D6835" s="255" t="s">
        <v>602</v>
      </c>
      <c r="E6835" s="255">
        <v>0</v>
      </c>
    </row>
    <row r="6836" spans="1:5" x14ac:dyDescent="0.25">
      <c r="A6836" s="257" t="s">
        <v>68</v>
      </c>
      <c r="B6836" s="257">
        <v>0</v>
      </c>
      <c r="C6836" s="254"/>
      <c r="D6836" s="255" t="s">
        <v>603</v>
      </c>
      <c r="E6836" s="255">
        <v>0</v>
      </c>
    </row>
    <row r="6837" spans="1:5" x14ac:dyDescent="0.25">
      <c r="A6837" s="257" t="s">
        <v>69</v>
      </c>
      <c r="B6837" s="257">
        <v>0</v>
      </c>
      <c r="C6837" s="254"/>
      <c r="D6837" s="255" t="s">
        <v>604</v>
      </c>
      <c r="E6837" s="255">
        <v>0</v>
      </c>
    </row>
    <row r="6838" spans="1:5" x14ac:dyDescent="0.25">
      <c r="A6838" s="257" t="s">
        <v>70</v>
      </c>
      <c r="B6838" s="257">
        <v>0</v>
      </c>
      <c r="C6838" s="254"/>
      <c r="D6838" s="255" t="s">
        <v>605</v>
      </c>
      <c r="E6838" s="255">
        <v>0</v>
      </c>
    </row>
    <row r="6839" spans="1:5" x14ac:dyDescent="0.25">
      <c r="A6839" s="257" t="s">
        <v>71</v>
      </c>
      <c r="B6839" s="257">
        <v>0</v>
      </c>
      <c r="C6839" s="254"/>
      <c r="D6839" s="255" t="s">
        <v>194</v>
      </c>
      <c r="E6839" s="255">
        <v>0</v>
      </c>
    </row>
    <row r="6840" spans="1:5" x14ac:dyDescent="0.25">
      <c r="A6840" s="257" t="s">
        <v>72</v>
      </c>
      <c r="B6840" s="257">
        <v>0</v>
      </c>
      <c r="C6840" s="254"/>
      <c r="D6840" s="255" t="s">
        <v>606</v>
      </c>
      <c r="E6840" s="255">
        <v>0</v>
      </c>
    </row>
    <row r="6841" spans="1:5" x14ac:dyDescent="0.25">
      <c r="A6841" s="257" t="s">
        <v>73</v>
      </c>
      <c r="B6841" s="257">
        <v>0</v>
      </c>
      <c r="C6841" s="254"/>
      <c r="D6841" s="255" t="s">
        <v>1166</v>
      </c>
      <c r="E6841" s="255">
        <v>0</v>
      </c>
    </row>
    <row r="6842" spans="1:5" x14ac:dyDescent="0.25">
      <c r="A6842" s="257" t="s">
        <v>74</v>
      </c>
      <c r="B6842" s="257">
        <v>0</v>
      </c>
      <c r="C6842" s="254"/>
      <c r="D6842" s="255" t="s">
        <v>1098</v>
      </c>
      <c r="E6842" s="255">
        <v>0</v>
      </c>
    </row>
    <row r="6843" spans="1:5" x14ac:dyDescent="0.25">
      <c r="A6843" s="257" t="s">
        <v>75</v>
      </c>
      <c r="B6843" s="257">
        <v>0</v>
      </c>
      <c r="C6843" s="254"/>
      <c r="D6843" s="255" t="s">
        <v>1167</v>
      </c>
      <c r="E6843" s="255">
        <v>0</v>
      </c>
    </row>
    <row r="6844" spans="1:5" x14ac:dyDescent="0.25">
      <c r="A6844" s="257" t="s">
        <v>1233</v>
      </c>
      <c r="B6844" s="257">
        <v>0</v>
      </c>
      <c r="C6844" s="254"/>
      <c r="D6844" s="255" t="s">
        <v>1168</v>
      </c>
      <c r="E6844" s="255">
        <v>0</v>
      </c>
    </row>
    <row r="6845" spans="1:5" x14ac:dyDescent="0.25">
      <c r="A6845" s="257" t="s">
        <v>1162</v>
      </c>
      <c r="B6845" s="257">
        <v>0</v>
      </c>
      <c r="C6845" s="254"/>
      <c r="D6845" s="255" t="s">
        <v>205</v>
      </c>
      <c r="E6845" s="255">
        <v>0</v>
      </c>
    </row>
    <row r="6846" spans="1:5" x14ac:dyDescent="0.25">
      <c r="A6846" s="257" t="s">
        <v>1234</v>
      </c>
      <c r="B6846" s="257">
        <v>0</v>
      </c>
      <c r="C6846" s="254"/>
      <c r="D6846" s="255" t="s">
        <v>206</v>
      </c>
      <c r="E6846" s="255">
        <v>0</v>
      </c>
    </row>
    <row r="6847" spans="1:5" x14ac:dyDescent="0.25">
      <c r="A6847" s="257" t="s">
        <v>1235</v>
      </c>
      <c r="B6847" s="257">
        <v>0</v>
      </c>
      <c r="C6847" s="254"/>
      <c r="D6847" s="255" t="s">
        <v>207</v>
      </c>
      <c r="E6847" s="255">
        <v>0</v>
      </c>
    </row>
    <row r="6848" spans="1:5" x14ac:dyDescent="0.25">
      <c r="A6848" s="257" t="s">
        <v>1236</v>
      </c>
      <c r="B6848" s="257">
        <v>0</v>
      </c>
      <c r="C6848" s="254"/>
      <c r="D6848" s="255" t="s">
        <v>198</v>
      </c>
      <c r="E6848" s="255">
        <v>0</v>
      </c>
    </row>
    <row r="6849" spans="1:5" x14ac:dyDescent="0.25">
      <c r="A6849" s="257" t="s">
        <v>1163</v>
      </c>
      <c r="B6849" s="257">
        <v>0</v>
      </c>
      <c r="C6849" s="254"/>
      <c r="D6849" s="255" t="s">
        <v>607</v>
      </c>
      <c r="E6849" s="255">
        <v>0</v>
      </c>
    </row>
    <row r="6850" spans="1:5" x14ac:dyDescent="0.25">
      <c r="A6850" s="257" t="s">
        <v>1237</v>
      </c>
      <c r="B6850" s="257">
        <v>0</v>
      </c>
      <c r="C6850" s="254"/>
      <c r="D6850" s="255" t="s">
        <v>608</v>
      </c>
      <c r="E6850" s="255">
        <v>0</v>
      </c>
    </row>
    <row r="6851" spans="1:5" x14ac:dyDescent="0.25">
      <c r="A6851" s="257" t="s">
        <v>1238</v>
      </c>
      <c r="B6851" s="257">
        <v>0</v>
      </c>
      <c r="C6851" s="254"/>
      <c r="D6851" s="255"/>
      <c r="E6851" s="255"/>
    </row>
    <row r="6852" spans="1:5" x14ac:dyDescent="0.25">
      <c r="A6852" s="257" t="s">
        <v>156</v>
      </c>
      <c r="B6852" s="257">
        <v>0</v>
      </c>
      <c r="C6852" s="254"/>
      <c r="D6852" s="255" t="s">
        <v>2103</v>
      </c>
      <c r="E6852" s="255"/>
    </row>
    <row r="6853" spans="1:5" x14ac:dyDescent="0.25">
      <c r="A6853" s="257" t="s">
        <v>144</v>
      </c>
      <c r="B6853" s="257">
        <v>0</v>
      </c>
      <c r="C6853" s="254"/>
      <c r="D6853" s="255" t="s">
        <v>928</v>
      </c>
      <c r="E6853" s="255" t="s">
        <v>929</v>
      </c>
    </row>
    <row r="6854" spans="1:5" x14ac:dyDescent="0.25">
      <c r="A6854" s="257" t="s">
        <v>157</v>
      </c>
      <c r="B6854" s="257">
        <v>0</v>
      </c>
      <c r="C6854" s="254"/>
      <c r="D6854" s="255" t="s">
        <v>930</v>
      </c>
      <c r="E6854" s="255" t="s">
        <v>931</v>
      </c>
    </row>
    <row r="6855" spans="1:5" x14ac:dyDescent="0.25">
      <c r="A6855" s="257" t="s">
        <v>158</v>
      </c>
      <c r="B6855" s="257">
        <v>0</v>
      </c>
      <c r="C6855" s="254"/>
      <c r="D6855" s="255" t="s">
        <v>1106</v>
      </c>
      <c r="E6855" s="255">
        <v>0</v>
      </c>
    </row>
    <row r="6856" spans="1:5" x14ac:dyDescent="0.25">
      <c r="A6856" s="257" t="s">
        <v>159</v>
      </c>
      <c r="B6856" s="257">
        <v>0</v>
      </c>
      <c r="C6856" s="254"/>
      <c r="D6856" s="255" t="s">
        <v>200</v>
      </c>
      <c r="E6856" s="255">
        <v>0</v>
      </c>
    </row>
    <row r="6857" spans="1:5" x14ac:dyDescent="0.25">
      <c r="A6857" s="257" t="s">
        <v>145</v>
      </c>
      <c r="B6857" s="257">
        <v>0</v>
      </c>
      <c r="C6857" s="254"/>
      <c r="D6857" s="255" t="s">
        <v>609</v>
      </c>
      <c r="E6857" s="255">
        <v>0</v>
      </c>
    </row>
    <row r="6858" spans="1:5" x14ac:dyDescent="0.25">
      <c r="A6858" s="257" t="s">
        <v>160</v>
      </c>
      <c r="B6858" s="257">
        <v>0</v>
      </c>
      <c r="C6858" s="254"/>
      <c r="D6858" s="255" t="s">
        <v>1108</v>
      </c>
      <c r="E6858" s="255">
        <v>0</v>
      </c>
    </row>
    <row r="6859" spans="1:5" x14ac:dyDescent="0.25">
      <c r="A6859" s="257" t="s">
        <v>161</v>
      </c>
      <c r="B6859" s="257">
        <v>0</v>
      </c>
      <c r="C6859" s="254"/>
      <c r="D6859" s="255" t="s">
        <v>201</v>
      </c>
      <c r="E6859" s="255">
        <v>0</v>
      </c>
    </row>
    <row r="6860" spans="1:5" x14ac:dyDescent="0.25">
      <c r="A6860" s="257" t="s">
        <v>162</v>
      </c>
      <c r="B6860" s="257">
        <v>0</v>
      </c>
      <c r="C6860" s="254"/>
      <c r="D6860" s="255" t="s">
        <v>610</v>
      </c>
      <c r="E6860" s="255">
        <v>0</v>
      </c>
    </row>
    <row r="6861" spans="1:5" x14ac:dyDescent="0.25">
      <c r="A6861" s="257" t="s">
        <v>146</v>
      </c>
      <c r="B6861" s="257">
        <v>0</v>
      </c>
      <c r="C6861" s="254"/>
      <c r="D6861" s="255" t="s">
        <v>208</v>
      </c>
      <c r="E6861" s="255">
        <v>0</v>
      </c>
    </row>
    <row r="6862" spans="1:5" x14ac:dyDescent="0.25">
      <c r="A6862" s="257" t="s">
        <v>163</v>
      </c>
      <c r="B6862" s="257">
        <v>0</v>
      </c>
      <c r="C6862" s="254"/>
      <c r="D6862" s="255" t="s">
        <v>209</v>
      </c>
      <c r="E6862" s="255">
        <v>0</v>
      </c>
    </row>
    <row r="6863" spans="1:5" x14ac:dyDescent="0.25">
      <c r="A6863" s="257" t="s">
        <v>164</v>
      </c>
      <c r="B6863" s="257">
        <v>0</v>
      </c>
      <c r="C6863" s="254"/>
      <c r="D6863" s="255" t="s">
        <v>210</v>
      </c>
      <c r="E6863" s="255">
        <v>0</v>
      </c>
    </row>
    <row r="6864" spans="1:5" x14ac:dyDescent="0.25">
      <c r="A6864" s="257" t="s">
        <v>165</v>
      </c>
      <c r="B6864" s="257">
        <v>0</v>
      </c>
      <c r="C6864" s="254"/>
      <c r="D6864" s="255" t="s">
        <v>1169</v>
      </c>
      <c r="E6864" s="255">
        <v>0</v>
      </c>
    </row>
    <row r="6865" spans="1:5" x14ac:dyDescent="0.25">
      <c r="A6865" s="257" t="s">
        <v>147</v>
      </c>
      <c r="B6865" s="257">
        <v>0</v>
      </c>
      <c r="C6865" s="254"/>
      <c r="D6865" s="255" t="s">
        <v>1109</v>
      </c>
      <c r="E6865" s="255">
        <v>0</v>
      </c>
    </row>
    <row r="6866" spans="1:5" x14ac:dyDescent="0.25">
      <c r="A6866" s="257" t="s">
        <v>166</v>
      </c>
      <c r="B6866" s="257">
        <v>0</v>
      </c>
      <c r="C6866" s="254"/>
      <c r="D6866" s="255" t="s">
        <v>1170</v>
      </c>
      <c r="E6866" s="255">
        <v>0</v>
      </c>
    </row>
    <row r="6867" spans="1:5" x14ac:dyDescent="0.25">
      <c r="A6867" s="257" t="s">
        <v>167</v>
      </c>
      <c r="B6867" s="257">
        <v>0</v>
      </c>
      <c r="C6867" s="254"/>
      <c r="D6867" s="255" t="s">
        <v>1171</v>
      </c>
      <c r="E6867" s="255">
        <v>0</v>
      </c>
    </row>
    <row r="6868" spans="1:5" x14ac:dyDescent="0.25">
      <c r="A6868" s="257" t="s">
        <v>168</v>
      </c>
      <c r="B6868" s="257">
        <v>0</v>
      </c>
      <c r="C6868" s="254"/>
      <c r="D6868" s="255" t="s">
        <v>1172</v>
      </c>
      <c r="E6868" s="255">
        <v>0</v>
      </c>
    </row>
    <row r="6869" spans="1:5" x14ac:dyDescent="0.25">
      <c r="A6869" s="257" t="s">
        <v>148</v>
      </c>
      <c r="B6869" s="257">
        <v>0</v>
      </c>
      <c r="C6869" s="254"/>
      <c r="D6869" s="255" t="s">
        <v>1110</v>
      </c>
      <c r="E6869" s="255">
        <v>0</v>
      </c>
    </row>
    <row r="6870" spans="1:5" x14ac:dyDescent="0.25">
      <c r="A6870" s="257" t="s">
        <v>169</v>
      </c>
      <c r="B6870" s="257">
        <v>0</v>
      </c>
      <c r="C6870" s="254"/>
      <c r="D6870" s="255" t="s">
        <v>1173</v>
      </c>
      <c r="E6870" s="255">
        <v>0</v>
      </c>
    </row>
    <row r="6871" spans="1:5" x14ac:dyDescent="0.25">
      <c r="A6871" s="257" t="s">
        <v>170</v>
      </c>
      <c r="B6871" s="257">
        <v>0</v>
      </c>
      <c r="C6871" s="254"/>
      <c r="D6871" s="255" t="s">
        <v>1174</v>
      </c>
      <c r="E6871" s="255">
        <v>0</v>
      </c>
    </row>
    <row r="6872" spans="1:5" x14ac:dyDescent="0.25">
      <c r="A6872" s="257" t="s">
        <v>171</v>
      </c>
      <c r="B6872" s="257">
        <v>0</v>
      </c>
      <c r="C6872" s="254"/>
      <c r="D6872" s="255" t="s">
        <v>2104</v>
      </c>
      <c r="E6872" s="255"/>
    </row>
    <row r="6873" spans="1:5" x14ac:dyDescent="0.25">
      <c r="A6873" s="257" t="s">
        <v>149</v>
      </c>
      <c r="B6873" s="257">
        <v>0</v>
      </c>
      <c r="C6873" s="254"/>
      <c r="D6873" s="255" t="s">
        <v>928</v>
      </c>
      <c r="E6873" s="255" t="s">
        <v>929</v>
      </c>
    </row>
    <row r="6874" spans="1:5" x14ac:dyDescent="0.25">
      <c r="A6874" s="257" t="s">
        <v>172</v>
      </c>
      <c r="B6874" s="257">
        <v>0</v>
      </c>
      <c r="C6874" s="254"/>
      <c r="D6874" s="255" t="s">
        <v>930</v>
      </c>
      <c r="E6874" s="255" t="s">
        <v>931</v>
      </c>
    </row>
    <row r="6875" spans="1:5" x14ac:dyDescent="0.25">
      <c r="A6875" s="257" t="s">
        <v>173</v>
      </c>
      <c r="B6875" s="257">
        <v>0</v>
      </c>
      <c r="C6875" s="254"/>
      <c r="D6875" s="255" t="s">
        <v>600</v>
      </c>
      <c r="E6875" s="255">
        <v>0</v>
      </c>
    </row>
    <row r="6876" spans="1:5" x14ac:dyDescent="0.25">
      <c r="A6876" s="257" t="s">
        <v>1164</v>
      </c>
      <c r="B6876" s="257">
        <v>0</v>
      </c>
      <c r="C6876" s="254"/>
      <c r="D6876" s="255" t="s">
        <v>601</v>
      </c>
      <c r="E6876" s="255">
        <v>-9.5540976E-2</v>
      </c>
    </row>
    <row r="6877" spans="1:5" x14ac:dyDescent="0.25">
      <c r="A6877" s="257" t="s">
        <v>1165</v>
      </c>
      <c r="B6877" s="257">
        <v>0</v>
      </c>
      <c r="C6877" s="254"/>
      <c r="D6877" s="255" t="s">
        <v>192</v>
      </c>
      <c r="E6877" s="255">
        <v>0</v>
      </c>
    </row>
    <row r="6878" spans="1:5" x14ac:dyDescent="0.25">
      <c r="A6878" s="257" t="s">
        <v>939</v>
      </c>
      <c r="B6878" s="257">
        <v>0</v>
      </c>
      <c r="C6878" s="254"/>
      <c r="D6878" s="255" t="s">
        <v>193</v>
      </c>
      <c r="E6878" s="255">
        <v>0</v>
      </c>
    </row>
    <row r="6879" spans="1:5" x14ac:dyDescent="0.25">
      <c r="A6879" s="257" t="s">
        <v>1239</v>
      </c>
      <c r="B6879" s="257">
        <v>0</v>
      </c>
      <c r="C6879" s="254"/>
      <c r="D6879" s="255" t="s">
        <v>602</v>
      </c>
      <c r="E6879" s="255">
        <v>0</v>
      </c>
    </row>
    <row r="6880" spans="1:5" x14ac:dyDescent="0.25">
      <c r="A6880" s="257" t="s">
        <v>1240</v>
      </c>
      <c r="B6880" s="257">
        <v>-0.832450617</v>
      </c>
      <c r="C6880" s="254"/>
      <c r="D6880" s="255" t="s">
        <v>603</v>
      </c>
      <c r="E6880" s="255">
        <v>0</v>
      </c>
    </row>
    <row r="6881" spans="1:5" x14ac:dyDescent="0.25">
      <c r="A6881" s="257" t="s">
        <v>1241</v>
      </c>
      <c r="B6881" s="257">
        <v>0</v>
      </c>
      <c r="C6881" s="254"/>
      <c r="D6881" s="255" t="s">
        <v>604</v>
      </c>
      <c r="E6881" s="255">
        <v>0</v>
      </c>
    </row>
    <row r="6882" spans="1:5" x14ac:dyDescent="0.25">
      <c r="A6882" s="257" t="s">
        <v>1242</v>
      </c>
      <c r="B6882" s="257">
        <v>-3.96405056</v>
      </c>
      <c r="C6882" s="254"/>
      <c r="D6882" s="255" t="s">
        <v>605</v>
      </c>
      <c r="E6882" s="255">
        <v>0</v>
      </c>
    </row>
    <row r="6883" spans="1:5" x14ac:dyDescent="0.25">
      <c r="A6883" s="257" t="s">
        <v>1243</v>
      </c>
      <c r="B6883" s="257">
        <v>-0.16846736300000001</v>
      </c>
      <c r="C6883" s="254"/>
      <c r="D6883" s="255" t="s">
        <v>194</v>
      </c>
      <c r="E6883" s="255">
        <v>0</v>
      </c>
    </row>
    <row r="6884" spans="1:5" x14ac:dyDescent="0.25">
      <c r="A6884" s="257" t="s">
        <v>1244</v>
      </c>
      <c r="B6884" s="257">
        <v>-7.7461860300000004E-2</v>
      </c>
      <c r="C6884" s="254"/>
      <c r="D6884" s="255" t="s">
        <v>606</v>
      </c>
      <c r="E6884" s="255">
        <v>0</v>
      </c>
    </row>
    <row r="6885" spans="1:5" x14ac:dyDescent="0.25">
      <c r="A6885" s="257" t="s">
        <v>1245</v>
      </c>
      <c r="B6885" s="257">
        <v>0</v>
      </c>
      <c r="C6885" s="254"/>
      <c r="D6885" s="255" t="s">
        <v>1166</v>
      </c>
      <c r="E6885" s="255">
        <v>-4.9050527099999998E-2</v>
      </c>
    </row>
    <row r="6886" spans="1:5" x14ac:dyDescent="0.25">
      <c r="A6886" s="257" t="s">
        <v>1246</v>
      </c>
      <c r="B6886" s="257">
        <v>0</v>
      </c>
      <c r="C6886" s="254"/>
      <c r="D6886" s="255" t="s">
        <v>1098</v>
      </c>
      <c r="E6886" s="255">
        <v>-1.7643952099999999E-2</v>
      </c>
    </row>
    <row r="6887" spans="1:5" x14ac:dyDescent="0.25">
      <c r="A6887" s="257" t="s">
        <v>1247</v>
      </c>
      <c r="B6887" s="257">
        <v>0</v>
      </c>
      <c r="C6887" s="254"/>
      <c r="D6887" s="255" t="s">
        <v>1167</v>
      </c>
      <c r="E6887" s="255">
        <v>0</v>
      </c>
    </row>
    <row r="6888" spans="1:5" x14ac:dyDescent="0.25">
      <c r="A6888" s="257" t="s">
        <v>44</v>
      </c>
      <c r="B6888" s="257">
        <v>0</v>
      </c>
      <c r="C6888" s="254"/>
      <c r="D6888" s="255" t="s">
        <v>1168</v>
      </c>
      <c r="E6888" s="255">
        <v>0</v>
      </c>
    </row>
    <row r="6889" spans="1:5" x14ac:dyDescent="0.25">
      <c r="A6889" s="257" t="s">
        <v>45</v>
      </c>
      <c r="B6889" s="257">
        <v>2.81230102E-2</v>
      </c>
      <c r="C6889" s="254"/>
      <c r="D6889" s="255" t="s">
        <v>1181</v>
      </c>
      <c r="E6889" s="255">
        <v>-3.0519153699999999E-3</v>
      </c>
    </row>
    <row r="6890" spans="1:5" x14ac:dyDescent="0.25">
      <c r="A6890" s="257" t="s">
        <v>46</v>
      </c>
      <c r="B6890" s="257">
        <v>0</v>
      </c>
      <c r="C6890" s="254"/>
      <c r="D6890" s="255" t="s">
        <v>211</v>
      </c>
      <c r="E6890" s="255">
        <v>0</v>
      </c>
    </row>
    <row r="6891" spans="1:5" x14ac:dyDescent="0.25">
      <c r="A6891" s="257" t="s">
        <v>47</v>
      </c>
      <c r="B6891" s="257">
        <v>6.0509691000000003E-3</v>
      </c>
      <c r="C6891" s="254"/>
      <c r="D6891" s="255" t="s">
        <v>212</v>
      </c>
      <c r="E6891" s="255">
        <v>0</v>
      </c>
    </row>
    <row r="6892" spans="1:5" x14ac:dyDescent="0.25">
      <c r="A6892" s="257" t="s">
        <v>48</v>
      </c>
      <c r="B6892" s="257">
        <v>0</v>
      </c>
      <c r="C6892" s="254"/>
      <c r="D6892" s="255" t="s">
        <v>213</v>
      </c>
      <c r="E6892" s="255">
        <v>0</v>
      </c>
    </row>
    <row r="6893" spans="1:5" x14ac:dyDescent="0.25">
      <c r="A6893" s="257" t="s">
        <v>49</v>
      </c>
      <c r="B6893" s="257">
        <v>0</v>
      </c>
      <c r="C6893" s="254"/>
      <c r="D6893" s="255" t="s">
        <v>198</v>
      </c>
      <c r="E6893" s="255">
        <v>0</v>
      </c>
    </row>
    <row r="6894" spans="1:5" x14ac:dyDescent="0.25">
      <c r="A6894" s="257" t="s">
        <v>516</v>
      </c>
      <c r="B6894" s="257">
        <v>0</v>
      </c>
      <c r="C6894" s="254"/>
      <c r="D6894" s="255" t="s">
        <v>607</v>
      </c>
      <c r="E6894" s="255">
        <v>0</v>
      </c>
    </row>
    <row r="6895" spans="1:5" x14ac:dyDescent="0.25">
      <c r="A6895" s="257" t="s">
        <v>517</v>
      </c>
      <c r="B6895" s="257">
        <v>0.72785051700000003</v>
      </c>
      <c r="C6895" s="254"/>
      <c r="D6895" s="255" t="s">
        <v>608</v>
      </c>
      <c r="E6895" s="255">
        <v>0</v>
      </c>
    </row>
    <row r="6896" spans="1:5" x14ac:dyDescent="0.25">
      <c r="A6896" s="257" t="s">
        <v>518</v>
      </c>
      <c r="B6896" s="257">
        <v>0</v>
      </c>
      <c r="C6896" s="254"/>
      <c r="D6896" s="255" t="s">
        <v>2105</v>
      </c>
      <c r="E6896" s="255"/>
    </row>
    <row r="6897" spans="1:5" x14ac:dyDescent="0.25">
      <c r="A6897" s="257" t="s">
        <v>519</v>
      </c>
      <c r="B6897" s="257">
        <v>9.5540976E-2</v>
      </c>
      <c r="C6897" s="254"/>
      <c r="D6897" s="255" t="s">
        <v>928</v>
      </c>
      <c r="E6897" s="255" t="s">
        <v>929</v>
      </c>
    </row>
    <row r="6898" spans="1:5" x14ac:dyDescent="0.25">
      <c r="A6898" s="257" t="s">
        <v>520</v>
      </c>
      <c r="B6898" s="257">
        <v>0</v>
      </c>
      <c r="C6898" s="254"/>
      <c r="D6898" s="255" t="s">
        <v>930</v>
      </c>
      <c r="E6898" s="255" t="s">
        <v>931</v>
      </c>
    </row>
    <row r="6899" spans="1:5" x14ac:dyDescent="0.25">
      <c r="A6899" s="257" t="s">
        <v>521</v>
      </c>
      <c r="B6899" s="257">
        <v>0</v>
      </c>
      <c r="C6899" s="254"/>
      <c r="D6899" s="255" t="s">
        <v>1106</v>
      </c>
      <c r="E6899" s="255">
        <v>0</v>
      </c>
    </row>
    <row r="6900" spans="1:5" x14ac:dyDescent="0.25">
      <c r="A6900" s="257" t="s">
        <v>50</v>
      </c>
      <c r="B6900" s="257">
        <v>0</v>
      </c>
      <c r="C6900" s="254"/>
      <c r="D6900" s="255" t="s">
        <v>200</v>
      </c>
      <c r="E6900" s="255">
        <v>0</v>
      </c>
    </row>
    <row r="6901" spans="1:5" x14ac:dyDescent="0.25">
      <c r="A6901" s="257" t="s">
        <v>51</v>
      </c>
      <c r="B6901" s="257">
        <v>0</v>
      </c>
      <c r="C6901" s="254"/>
      <c r="D6901" s="255" t="s">
        <v>609</v>
      </c>
      <c r="E6901" s="255">
        <v>0</v>
      </c>
    </row>
    <row r="6902" spans="1:5" x14ac:dyDescent="0.25">
      <c r="A6902" s="257" t="s">
        <v>52</v>
      </c>
      <c r="B6902" s="257">
        <v>0</v>
      </c>
      <c r="C6902" s="254"/>
      <c r="D6902" s="255" t="s">
        <v>1108</v>
      </c>
      <c r="E6902" s="255">
        <v>-1.76833621</v>
      </c>
    </row>
    <row r="6903" spans="1:5" x14ac:dyDescent="0.25">
      <c r="A6903" s="257" t="s">
        <v>53</v>
      </c>
      <c r="B6903" s="257">
        <v>0</v>
      </c>
      <c r="C6903" s="254"/>
      <c r="D6903" s="255" t="s">
        <v>201</v>
      </c>
      <c r="E6903" s="255">
        <v>-0.24964746500000001</v>
      </c>
    </row>
    <row r="6904" spans="1:5" x14ac:dyDescent="0.25">
      <c r="A6904" s="257" t="s">
        <v>54</v>
      </c>
      <c r="B6904" s="257">
        <v>0</v>
      </c>
      <c r="C6904" s="254"/>
      <c r="D6904" s="255" t="s">
        <v>610</v>
      </c>
      <c r="E6904" s="255">
        <v>-0.47045999999999999</v>
      </c>
    </row>
    <row r="6905" spans="1:5" x14ac:dyDescent="0.25">
      <c r="A6905" s="257" t="s">
        <v>55</v>
      </c>
      <c r="B6905" s="257">
        <v>0</v>
      </c>
      <c r="C6905" s="254"/>
      <c r="D6905" s="255" t="s">
        <v>214</v>
      </c>
      <c r="E6905" s="255">
        <v>0</v>
      </c>
    </row>
    <row r="6906" spans="1:5" x14ac:dyDescent="0.25">
      <c r="A6906" s="257" t="s">
        <v>56</v>
      </c>
      <c r="B6906" s="257">
        <v>0</v>
      </c>
      <c r="C6906" s="254"/>
      <c r="D6906" s="255" t="s">
        <v>215</v>
      </c>
      <c r="E6906" s="255">
        <v>0</v>
      </c>
    </row>
    <row r="6907" spans="1:5" x14ac:dyDescent="0.25">
      <c r="A6907" s="257" t="s">
        <v>57</v>
      </c>
      <c r="B6907" s="257">
        <v>0</v>
      </c>
      <c r="C6907" s="254"/>
      <c r="D6907" s="255" t="s">
        <v>216</v>
      </c>
      <c r="E6907" s="255">
        <v>0</v>
      </c>
    </row>
    <row r="6908" spans="1:5" x14ac:dyDescent="0.25">
      <c r="A6908" s="257" t="s">
        <v>58</v>
      </c>
      <c r="B6908" s="257">
        <v>0</v>
      </c>
      <c r="C6908" s="254"/>
      <c r="D6908" s="255" t="s">
        <v>1169</v>
      </c>
      <c r="E6908" s="255">
        <v>-0.13969287399999999</v>
      </c>
    </row>
    <row r="6909" spans="1:5" x14ac:dyDescent="0.25">
      <c r="A6909" s="257" t="s">
        <v>59</v>
      </c>
      <c r="B6909" s="257">
        <v>0</v>
      </c>
      <c r="C6909" s="254"/>
      <c r="D6909" s="255" t="s">
        <v>1109</v>
      </c>
      <c r="E6909" s="255">
        <v>-0.23913933900000001</v>
      </c>
    </row>
    <row r="6910" spans="1:5" x14ac:dyDescent="0.25">
      <c r="A6910" s="257" t="s">
        <v>60</v>
      </c>
      <c r="B6910" s="257">
        <v>0</v>
      </c>
      <c r="C6910" s="254"/>
      <c r="D6910" s="255" t="s">
        <v>1170</v>
      </c>
      <c r="E6910" s="255">
        <v>0</v>
      </c>
    </row>
    <row r="6911" spans="1:5" x14ac:dyDescent="0.25">
      <c r="A6911" s="257" t="s">
        <v>61</v>
      </c>
      <c r="B6911" s="257">
        <v>0</v>
      </c>
      <c r="C6911" s="254"/>
      <c r="D6911" s="255" t="s">
        <v>1171</v>
      </c>
      <c r="E6911" s="255">
        <v>0</v>
      </c>
    </row>
    <row r="6912" spans="1:5" x14ac:dyDescent="0.25">
      <c r="A6912" s="257" t="s">
        <v>522</v>
      </c>
      <c r="B6912" s="257">
        <v>0</v>
      </c>
      <c r="C6912" s="254"/>
      <c r="D6912" s="255" t="s">
        <v>1172</v>
      </c>
      <c r="E6912" s="255">
        <v>-0.76115933099999999</v>
      </c>
    </row>
    <row r="6913" spans="1:5" x14ac:dyDescent="0.25">
      <c r="A6913" s="257" t="s">
        <v>523</v>
      </c>
      <c r="B6913" s="257">
        <v>0</v>
      </c>
      <c r="C6913" s="254"/>
      <c r="D6913" s="255" t="s">
        <v>1110</v>
      </c>
      <c r="E6913" s="255">
        <v>-1.1868729200000001</v>
      </c>
    </row>
    <row r="6914" spans="1:5" x14ac:dyDescent="0.25">
      <c r="A6914" s="257" t="s">
        <v>524</v>
      </c>
      <c r="B6914" s="257">
        <v>0</v>
      </c>
      <c r="C6914" s="254"/>
      <c r="D6914" s="255" t="s">
        <v>1173</v>
      </c>
      <c r="E6914" s="255">
        <v>0</v>
      </c>
    </row>
    <row r="6915" spans="1:5" x14ac:dyDescent="0.25">
      <c r="A6915" s="257" t="s">
        <v>525</v>
      </c>
      <c r="B6915" s="257">
        <v>0</v>
      </c>
      <c r="C6915" s="254"/>
      <c r="D6915" s="255" t="s">
        <v>1174</v>
      </c>
      <c r="E6915" s="255">
        <v>0</v>
      </c>
    </row>
    <row r="6916" spans="1:5" x14ac:dyDescent="0.25">
      <c r="A6916" s="257" t="s">
        <v>526</v>
      </c>
      <c r="B6916" s="257">
        <v>0</v>
      </c>
      <c r="C6916" s="254"/>
      <c r="D6916" s="255" t="s">
        <v>1182</v>
      </c>
      <c r="E6916" s="255">
        <v>-4.4865549999999997E-2</v>
      </c>
    </row>
    <row r="6917" spans="1:5" x14ac:dyDescent="0.25">
      <c r="A6917" s="257" t="s">
        <v>527</v>
      </c>
      <c r="B6917" s="257">
        <v>0</v>
      </c>
      <c r="C6917" s="254"/>
      <c r="D6917" s="255" t="s">
        <v>1183</v>
      </c>
      <c r="E6917" s="255">
        <v>0</v>
      </c>
    </row>
    <row r="6918" spans="1:5" x14ac:dyDescent="0.25">
      <c r="A6918" s="257" t="s">
        <v>98</v>
      </c>
      <c r="B6918" s="257">
        <v>0</v>
      </c>
      <c r="C6918" s="254"/>
      <c r="D6918" s="255" t="s">
        <v>2106</v>
      </c>
      <c r="E6918" s="255"/>
    </row>
    <row r="6919" spans="1:5" x14ac:dyDescent="0.25">
      <c r="A6919" s="257" t="s">
        <v>99</v>
      </c>
      <c r="B6919" s="257">
        <v>0</v>
      </c>
      <c r="C6919" s="254"/>
      <c r="D6919" s="255" t="s">
        <v>928</v>
      </c>
      <c r="E6919" s="255" t="s">
        <v>929</v>
      </c>
    </row>
    <row r="6920" spans="1:5" x14ac:dyDescent="0.25">
      <c r="A6920" s="257" t="s">
        <v>100</v>
      </c>
      <c r="B6920" s="257">
        <v>6.4385139600000002E-2</v>
      </c>
      <c r="C6920" s="254"/>
      <c r="D6920" s="255" t="s">
        <v>930</v>
      </c>
      <c r="E6920" s="255" t="s">
        <v>931</v>
      </c>
    </row>
    <row r="6921" spans="1:5" x14ac:dyDescent="0.25">
      <c r="A6921" s="257" t="s">
        <v>101</v>
      </c>
      <c r="B6921" s="257">
        <v>0</v>
      </c>
      <c r="C6921" s="254"/>
      <c r="D6921" s="255" t="s">
        <v>600</v>
      </c>
      <c r="E6921" s="255">
        <v>-7.9539826700000002E-4</v>
      </c>
    </row>
    <row r="6922" spans="1:5" x14ac:dyDescent="0.25">
      <c r="A6922" s="257" t="s">
        <v>102</v>
      </c>
      <c r="B6922" s="257">
        <v>0</v>
      </c>
      <c r="C6922" s="254"/>
      <c r="D6922" s="255" t="s">
        <v>601</v>
      </c>
      <c r="E6922" s="255">
        <v>-0.72785051700000003</v>
      </c>
    </row>
    <row r="6923" spans="1:5" x14ac:dyDescent="0.25">
      <c r="A6923" s="257" t="s">
        <v>103</v>
      </c>
      <c r="B6923" s="257">
        <v>0</v>
      </c>
      <c r="C6923" s="254"/>
      <c r="D6923" s="255" t="s">
        <v>192</v>
      </c>
      <c r="E6923" s="255">
        <v>0</v>
      </c>
    </row>
    <row r="6924" spans="1:5" x14ac:dyDescent="0.25">
      <c r="A6924" s="257" t="s">
        <v>104</v>
      </c>
      <c r="B6924" s="257">
        <v>0</v>
      </c>
      <c r="C6924" s="254"/>
      <c r="D6924" s="255" t="s">
        <v>193</v>
      </c>
      <c r="E6924" s="255">
        <v>0</v>
      </c>
    </row>
    <row r="6925" spans="1:5" x14ac:dyDescent="0.25">
      <c r="A6925" s="257" t="s">
        <v>105</v>
      </c>
      <c r="B6925" s="257">
        <v>0</v>
      </c>
      <c r="C6925" s="254"/>
      <c r="D6925" s="255" t="s">
        <v>602</v>
      </c>
      <c r="E6925" s="255">
        <v>0</v>
      </c>
    </row>
    <row r="6926" spans="1:5" x14ac:dyDescent="0.25">
      <c r="A6926" s="257" t="s">
        <v>106</v>
      </c>
      <c r="B6926" s="257">
        <v>0</v>
      </c>
      <c r="C6926" s="254"/>
      <c r="D6926" s="255" t="s">
        <v>603</v>
      </c>
      <c r="E6926" s="255">
        <v>0</v>
      </c>
    </row>
    <row r="6927" spans="1:5" x14ac:dyDescent="0.25">
      <c r="A6927" s="257" t="s">
        <v>107</v>
      </c>
      <c r="B6927" s="257">
        <v>0</v>
      </c>
      <c r="C6927" s="254"/>
      <c r="D6927" s="255" t="s">
        <v>604</v>
      </c>
      <c r="E6927" s="255">
        <v>0</v>
      </c>
    </row>
    <row r="6928" spans="1:5" x14ac:dyDescent="0.25">
      <c r="A6928" s="257" t="s">
        <v>108</v>
      </c>
      <c r="B6928" s="257">
        <v>0</v>
      </c>
      <c r="C6928" s="254"/>
      <c r="D6928" s="255" t="s">
        <v>605</v>
      </c>
      <c r="E6928" s="255">
        <v>0</v>
      </c>
    </row>
    <row r="6929" spans="1:5" x14ac:dyDescent="0.25">
      <c r="A6929" s="257" t="s">
        <v>109</v>
      </c>
      <c r="B6929" s="257">
        <v>0</v>
      </c>
      <c r="C6929" s="254"/>
      <c r="D6929" s="255" t="s">
        <v>194</v>
      </c>
      <c r="E6929" s="255">
        <v>0</v>
      </c>
    </row>
    <row r="6930" spans="1:5" x14ac:dyDescent="0.25">
      <c r="A6930" s="257" t="s">
        <v>528</v>
      </c>
      <c r="B6930" s="257">
        <v>0</v>
      </c>
      <c r="C6930" s="254"/>
      <c r="D6930" s="255" t="s">
        <v>217</v>
      </c>
      <c r="E6930" s="255">
        <v>0</v>
      </c>
    </row>
    <row r="6931" spans="1:5" x14ac:dyDescent="0.25">
      <c r="A6931" s="257" t="s">
        <v>529</v>
      </c>
      <c r="B6931" s="257">
        <v>0</v>
      </c>
      <c r="C6931" s="254"/>
      <c r="D6931" s="255" t="s">
        <v>606</v>
      </c>
      <c r="E6931" s="255">
        <v>0</v>
      </c>
    </row>
    <row r="6932" spans="1:5" x14ac:dyDescent="0.25">
      <c r="A6932" s="257" t="s">
        <v>530</v>
      </c>
      <c r="B6932" s="257">
        <v>0</v>
      </c>
      <c r="C6932" s="254"/>
      <c r="D6932" s="255" t="s">
        <v>1166</v>
      </c>
      <c r="E6932" s="255">
        <v>-1.5947363999999999</v>
      </c>
    </row>
    <row r="6933" spans="1:5" x14ac:dyDescent="0.25">
      <c r="A6933" s="257" t="s">
        <v>531</v>
      </c>
      <c r="B6933" s="257">
        <v>0</v>
      </c>
      <c r="C6933" s="254"/>
      <c r="D6933" s="255" t="s">
        <v>1098</v>
      </c>
      <c r="E6933" s="255">
        <v>-1.5234161399999999</v>
      </c>
    </row>
    <row r="6934" spans="1:5" x14ac:dyDescent="0.25">
      <c r="A6934" s="257" t="s">
        <v>532</v>
      </c>
      <c r="B6934" s="257">
        <v>0</v>
      </c>
      <c r="C6934" s="254"/>
      <c r="D6934" s="255" t="s">
        <v>1167</v>
      </c>
      <c r="E6934" s="255">
        <v>0</v>
      </c>
    </row>
    <row r="6935" spans="1:5" x14ac:dyDescent="0.25">
      <c r="A6935" s="257" t="s">
        <v>533</v>
      </c>
      <c r="B6935" s="257">
        <v>0</v>
      </c>
      <c r="C6935" s="254"/>
      <c r="D6935" s="255" t="s">
        <v>1168</v>
      </c>
      <c r="E6935" s="255">
        <v>0</v>
      </c>
    </row>
    <row r="6936" spans="1:5" x14ac:dyDescent="0.25">
      <c r="A6936" s="257" t="s">
        <v>76</v>
      </c>
      <c r="B6936" s="257">
        <v>48.209353800000002</v>
      </c>
      <c r="C6936" s="254"/>
      <c r="D6936" s="255" t="s">
        <v>1181</v>
      </c>
      <c r="E6936" s="255">
        <v>-1.9938997999999999E-2</v>
      </c>
    </row>
    <row r="6937" spans="1:5" x14ac:dyDescent="0.25">
      <c r="A6937" s="257" t="s">
        <v>77</v>
      </c>
      <c r="B6937" s="257">
        <v>0</v>
      </c>
      <c r="C6937" s="254"/>
      <c r="D6937" s="255" t="s">
        <v>218</v>
      </c>
      <c r="E6937" s="255">
        <v>0</v>
      </c>
    </row>
    <row r="6938" spans="1:5" x14ac:dyDescent="0.25">
      <c r="A6938" s="257" t="s">
        <v>78</v>
      </c>
      <c r="B6938" s="257">
        <v>37.964837000000003</v>
      </c>
      <c r="C6938" s="254"/>
      <c r="D6938" s="255" t="s">
        <v>219</v>
      </c>
      <c r="E6938" s="255">
        <v>0</v>
      </c>
    </row>
    <row r="6939" spans="1:5" x14ac:dyDescent="0.25">
      <c r="A6939" s="257" t="s">
        <v>79</v>
      </c>
      <c r="B6939" s="257">
        <v>0</v>
      </c>
      <c r="C6939" s="254"/>
      <c r="D6939" s="255" t="s">
        <v>220</v>
      </c>
      <c r="E6939" s="255">
        <v>0</v>
      </c>
    </row>
    <row r="6940" spans="1:5" x14ac:dyDescent="0.25">
      <c r="A6940" s="257" t="s">
        <v>80</v>
      </c>
      <c r="B6940" s="257">
        <v>0</v>
      </c>
      <c r="C6940" s="254"/>
      <c r="D6940" s="255" t="s">
        <v>198</v>
      </c>
      <c r="E6940" s="255">
        <v>0</v>
      </c>
    </row>
    <row r="6941" spans="1:5" x14ac:dyDescent="0.25">
      <c r="A6941" s="257" t="s">
        <v>81</v>
      </c>
      <c r="B6941" s="257">
        <v>0</v>
      </c>
      <c r="C6941" s="254"/>
      <c r="D6941" s="255" t="s">
        <v>607</v>
      </c>
      <c r="E6941" s="255">
        <v>0</v>
      </c>
    </row>
    <row r="6942" spans="1:5" x14ac:dyDescent="0.25">
      <c r="A6942" s="257" t="s">
        <v>82</v>
      </c>
      <c r="B6942" s="257">
        <v>0</v>
      </c>
      <c r="C6942" s="254"/>
      <c r="D6942" s="255" t="s">
        <v>608</v>
      </c>
      <c r="E6942" s="255">
        <v>0</v>
      </c>
    </row>
    <row r="6943" spans="1:5" x14ac:dyDescent="0.25">
      <c r="A6943" s="257" t="s">
        <v>83</v>
      </c>
      <c r="B6943" s="257">
        <v>0</v>
      </c>
      <c r="C6943" s="254"/>
      <c r="D6943" s="255"/>
      <c r="E6943" s="255"/>
    </row>
    <row r="6944" spans="1:5" x14ac:dyDescent="0.25">
      <c r="A6944" s="257" t="s">
        <v>84</v>
      </c>
      <c r="B6944" s="257">
        <v>0</v>
      </c>
      <c r="C6944" s="254"/>
      <c r="D6944" s="255"/>
      <c r="E6944" s="255"/>
    </row>
    <row r="6945" spans="1:5" x14ac:dyDescent="0.25">
      <c r="A6945" s="257" t="s">
        <v>85</v>
      </c>
      <c r="B6945" s="257">
        <v>0</v>
      </c>
      <c r="C6945" s="254"/>
      <c r="D6945" s="255"/>
      <c r="E6945" s="255"/>
    </row>
    <row r="6946" spans="1:5" x14ac:dyDescent="0.25">
      <c r="A6946" s="257" t="s">
        <v>86</v>
      </c>
      <c r="B6946" s="257">
        <v>0</v>
      </c>
      <c r="C6946" s="254"/>
      <c r="D6946" s="255"/>
      <c r="E6946" s="255"/>
    </row>
    <row r="6947" spans="1:5" x14ac:dyDescent="0.25">
      <c r="A6947" s="257" t="s">
        <v>87</v>
      </c>
      <c r="B6947" s="257">
        <v>0</v>
      </c>
      <c r="C6947" s="254"/>
      <c r="D6947" s="255"/>
      <c r="E6947" s="255"/>
    </row>
    <row r="6948" spans="1:5" x14ac:dyDescent="0.25">
      <c r="A6948" s="257" t="s">
        <v>88</v>
      </c>
      <c r="B6948" s="257">
        <v>0</v>
      </c>
      <c r="C6948" s="254"/>
      <c r="D6948" s="255"/>
      <c r="E6948" s="255"/>
    </row>
    <row r="6949" spans="1:5" x14ac:dyDescent="0.25">
      <c r="A6949" s="257" t="s">
        <v>89</v>
      </c>
      <c r="B6949" s="257">
        <v>0</v>
      </c>
      <c r="C6949" s="254"/>
      <c r="D6949" s="255"/>
      <c r="E6949" s="255"/>
    </row>
    <row r="6950" spans="1:5" x14ac:dyDescent="0.25">
      <c r="A6950" s="257" t="s">
        <v>90</v>
      </c>
      <c r="B6950" s="257">
        <v>0</v>
      </c>
      <c r="C6950" s="254"/>
      <c r="D6950" s="255"/>
      <c r="E6950" s="255"/>
    </row>
    <row r="6951" spans="1:5" x14ac:dyDescent="0.25">
      <c r="A6951" s="257" t="s">
        <v>91</v>
      </c>
      <c r="B6951" s="257">
        <v>0</v>
      </c>
      <c r="C6951" s="254"/>
      <c r="D6951" s="255"/>
      <c r="E6951" s="255"/>
    </row>
    <row r="6952" spans="1:5" x14ac:dyDescent="0.25">
      <c r="A6952" s="257" t="s">
        <v>92</v>
      </c>
      <c r="B6952" s="257">
        <v>0</v>
      </c>
      <c r="C6952" s="254"/>
      <c r="D6952" s="255" t="s">
        <v>2107</v>
      </c>
      <c r="E6952" s="255"/>
    </row>
    <row r="6953" spans="1:5" x14ac:dyDescent="0.25">
      <c r="A6953" s="257" t="s">
        <v>93</v>
      </c>
      <c r="B6953" s="257">
        <v>0</v>
      </c>
      <c r="C6953" s="254"/>
      <c r="D6953" s="255" t="s">
        <v>928</v>
      </c>
      <c r="E6953" s="255" t="s">
        <v>929</v>
      </c>
    </row>
    <row r="6954" spans="1:5" x14ac:dyDescent="0.25">
      <c r="A6954" s="257" t="s">
        <v>1248</v>
      </c>
      <c r="B6954" s="257">
        <v>0</v>
      </c>
      <c r="C6954" s="254"/>
      <c r="D6954" s="255" t="s">
        <v>930</v>
      </c>
      <c r="E6954" s="255" t="s">
        <v>931</v>
      </c>
    </row>
    <row r="6955" spans="1:5" x14ac:dyDescent="0.25">
      <c r="A6955" s="257" t="s">
        <v>1175</v>
      </c>
      <c r="B6955" s="257">
        <v>0</v>
      </c>
      <c r="C6955" s="254"/>
      <c r="D6955" s="255" t="s">
        <v>1106</v>
      </c>
      <c r="E6955" s="255">
        <v>-2.6591135600000002E-3</v>
      </c>
    </row>
    <row r="6956" spans="1:5" x14ac:dyDescent="0.25">
      <c r="A6956" s="257" t="s">
        <v>1249</v>
      </c>
      <c r="B6956" s="257">
        <v>0</v>
      </c>
      <c r="C6956" s="254"/>
      <c r="D6956" s="255" t="s">
        <v>200</v>
      </c>
      <c r="E6956" s="255">
        <v>-1.82863965E-3</v>
      </c>
    </row>
    <row r="6957" spans="1:5" x14ac:dyDescent="0.25">
      <c r="A6957" s="257" t="s">
        <v>1250</v>
      </c>
      <c r="B6957" s="257">
        <v>0</v>
      </c>
      <c r="C6957" s="254"/>
      <c r="D6957" s="255" t="s">
        <v>1137</v>
      </c>
      <c r="E6957" s="255">
        <v>-9.4242817399999999E-4</v>
      </c>
    </row>
    <row r="6958" spans="1:5" x14ac:dyDescent="0.25">
      <c r="A6958" s="257" t="s">
        <v>1251</v>
      </c>
      <c r="B6958" s="257">
        <v>0</v>
      </c>
      <c r="C6958" s="254"/>
      <c r="D6958" s="255" t="s">
        <v>609</v>
      </c>
      <c r="E6958" s="255">
        <v>-2.3519999999999999E-3</v>
      </c>
    </row>
    <row r="6959" spans="1:5" x14ac:dyDescent="0.25">
      <c r="A6959" s="257" t="s">
        <v>1176</v>
      </c>
      <c r="B6959" s="257">
        <v>0</v>
      </c>
      <c r="C6959" s="254"/>
      <c r="D6959" s="255" t="s">
        <v>1138</v>
      </c>
      <c r="E6959" s="255">
        <v>-4.9392000000000001E-4</v>
      </c>
    </row>
    <row r="6960" spans="1:5" x14ac:dyDescent="0.25">
      <c r="A6960" s="257" t="s">
        <v>1252</v>
      </c>
      <c r="B6960" s="257">
        <v>0</v>
      </c>
      <c r="C6960" s="254"/>
      <c r="D6960" s="255" t="s">
        <v>1108</v>
      </c>
      <c r="E6960" s="255">
        <v>-5.0558459999999998</v>
      </c>
    </row>
    <row r="6961" spans="1:5" x14ac:dyDescent="0.25">
      <c r="A6961" s="257" t="s">
        <v>1253</v>
      </c>
      <c r="B6961" s="257">
        <v>0</v>
      </c>
      <c r="C6961" s="254"/>
      <c r="D6961" s="255" t="s">
        <v>201</v>
      </c>
      <c r="E6961" s="255">
        <v>-0.74498840499999996</v>
      </c>
    </row>
    <row r="6962" spans="1:5" x14ac:dyDescent="0.25">
      <c r="A6962" s="257" t="s">
        <v>1254</v>
      </c>
      <c r="B6962" s="257">
        <v>0</v>
      </c>
      <c r="C6962" s="254"/>
      <c r="D6962" s="255" t="s">
        <v>221</v>
      </c>
      <c r="E6962" s="255">
        <v>-1.21817522</v>
      </c>
    </row>
    <row r="6963" spans="1:5" x14ac:dyDescent="0.25">
      <c r="A6963" s="257" t="s">
        <v>1177</v>
      </c>
      <c r="B6963" s="257">
        <v>0</v>
      </c>
      <c r="C6963" s="254"/>
      <c r="D6963" s="255" t="s">
        <v>610</v>
      </c>
      <c r="E6963" s="255">
        <v>-4.4042399999999997</v>
      </c>
    </row>
    <row r="6964" spans="1:5" x14ac:dyDescent="0.25">
      <c r="A6964" s="257" t="s">
        <v>1255</v>
      </c>
      <c r="B6964" s="257">
        <v>0</v>
      </c>
      <c r="C6964" s="254"/>
      <c r="D6964" s="255" t="s">
        <v>1139</v>
      </c>
      <c r="E6964" s="255">
        <v>-0.9248904</v>
      </c>
    </row>
    <row r="6965" spans="1:5" x14ac:dyDescent="0.25">
      <c r="A6965" s="257" t="s">
        <v>1256</v>
      </c>
      <c r="B6965" s="257">
        <v>0</v>
      </c>
      <c r="C6965" s="254"/>
      <c r="D6965" s="255" t="s">
        <v>222</v>
      </c>
      <c r="E6965" s="255">
        <v>0</v>
      </c>
    </row>
    <row r="6966" spans="1:5" x14ac:dyDescent="0.25">
      <c r="A6966" s="257" t="s">
        <v>1257</v>
      </c>
      <c r="B6966" s="257">
        <v>0</v>
      </c>
      <c r="C6966" s="254"/>
      <c r="D6966" s="255" t="s">
        <v>223</v>
      </c>
      <c r="E6966" s="255">
        <v>0</v>
      </c>
    </row>
    <row r="6967" spans="1:5" x14ac:dyDescent="0.25">
      <c r="A6967" s="257" t="s">
        <v>1178</v>
      </c>
      <c r="B6967" s="257">
        <v>0</v>
      </c>
      <c r="C6967" s="254"/>
      <c r="D6967" s="255" t="s">
        <v>224</v>
      </c>
      <c r="E6967" s="255">
        <v>0</v>
      </c>
    </row>
    <row r="6968" spans="1:5" x14ac:dyDescent="0.25">
      <c r="A6968" s="257" t="s">
        <v>1258</v>
      </c>
      <c r="B6968" s="257">
        <v>0</v>
      </c>
      <c r="C6968" s="254"/>
      <c r="D6968" s="255" t="s">
        <v>1169</v>
      </c>
      <c r="E6968" s="255">
        <v>-0.72267564100000004</v>
      </c>
    </row>
    <row r="6969" spans="1:5" x14ac:dyDescent="0.25">
      <c r="A6969" s="257" t="s">
        <v>1259</v>
      </c>
      <c r="B6969" s="257">
        <v>0</v>
      </c>
      <c r="C6969" s="254"/>
      <c r="D6969" s="255" t="s">
        <v>1109</v>
      </c>
      <c r="E6969" s="255">
        <v>-2.45456026</v>
      </c>
    </row>
    <row r="6970" spans="1:5" x14ac:dyDescent="0.25">
      <c r="A6970" s="257" t="s">
        <v>1260</v>
      </c>
      <c r="B6970" s="257">
        <v>0</v>
      </c>
      <c r="C6970" s="254"/>
      <c r="D6970" s="255" t="s">
        <v>1170</v>
      </c>
      <c r="E6970" s="255">
        <v>0</v>
      </c>
    </row>
    <row r="6971" spans="1:5" x14ac:dyDescent="0.25">
      <c r="A6971" s="257" t="s">
        <v>1179</v>
      </c>
      <c r="B6971" s="257">
        <v>0</v>
      </c>
      <c r="C6971" s="254"/>
      <c r="D6971" s="255" t="s">
        <v>1171</v>
      </c>
      <c r="E6971" s="255">
        <v>0</v>
      </c>
    </row>
    <row r="6972" spans="1:5" x14ac:dyDescent="0.25">
      <c r="A6972" s="257" t="s">
        <v>1261</v>
      </c>
      <c r="B6972" s="257">
        <v>0</v>
      </c>
      <c r="C6972" s="254"/>
      <c r="D6972" s="255" t="s">
        <v>1188</v>
      </c>
      <c r="E6972" s="255">
        <v>-0.15176188500000001</v>
      </c>
    </row>
    <row r="6973" spans="1:5" x14ac:dyDescent="0.25">
      <c r="A6973" s="257" t="s">
        <v>1262</v>
      </c>
      <c r="B6973" s="257">
        <v>0</v>
      </c>
      <c r="C6973" s="254"/>
      <c r="D6973" s="255" t="s">
        <v>1140</v>
      </c>
      <c r="E6973" s="255">
        <v>-0.51545765399999999</v>
      </c>
    </row>
    <row r="6974" spans="1:5" x14ac:dyDescent="0.25">
      <c r="A6974" s="257" t="s">
        <v>1263</v>
      </c>
      <c r="B6974" s="257">
        <v>0</v>
      </c>
      <c r="C6974" s="254"/>
      <c r="D6974" s="255" t="s">
        <v>1189</v>
      </c>
      <c r="E6974" s="255">
        <v>0</v>
      </c>
    </row>
    <row r="6975" spans="1:5" x14ac:dyDescent="0.25">
      <c r="A6975" s="257" t="s">
        <v>1180</v>
      </c>
      <c r="B6975" s="257">
        <v>0</v>
      </c>
      <c r="C6975" s="254"/>
      <c r="D6975" s="255" t="s">
        <v>1190</v>
      </c>
      <c r="E6975" s="255">
        <v>0</v>
      </c>
    </row>
    <row r="6976" spans="1:5" x14ac:dyDescent="0.25">
      <c r="A6976" s="257" t="s">
        <v>1264</v>
      </c>
      <c r="B6976" s="257">
        <v>0</v>
      </c>
      <c r="C6976" s="254"/>
      <c r="D6976" s="255" t="s">
        <v>1172</v>
      </c>
      <c r="E6976" s="255">
        <v>-5.6596714800000001</v>
      </c>
    </row>
    <row r="6977" spans="1:5" x14ac:dyDescent="0.25">
      <c r="A6977" s="257" t="s">
        <v>1265</v>
      </c>
      <c r="B6977" s="257">
        <v>0</v>
      </c>
      <c r="C6977" s="254"/>
      <c r="D6977" s="255" t="s">
        <v>1110</v>
      </c>
      <c r="E6977" s="255">
        <v>-17.985632800000001</v>
      </c>
    </row>
    <row r="6978" spans="1:5" x14ac:dyDescent="0.25">
      <c r="A6978" s="257" t="s">
        <v>940</v>
      </c>
      <c r="B6978" s="257">
        <v>0</v>
      </c>
      <c r="C6978" s="254"/>
      <c r="D6978" s="255" t="s">
        <v>1173</v>
      </c>
      <c r="E6978" s="255">
        <v>0</v>
      </c>
    </row>
    <row r="6979" spans="1:5" x14ac:dyDescent="0.25">
      <c r="A6979" s="257" t="s">
        <v>941</v>
      </c>
      <c r="B6979" s="257">
        <v>0</v>
      </c>
      <c r="C6979" s="254"/>
      <c r="D6979" s="255" t="s">
        <v>1174</v>
      </c>
      <c r="E6979" s="255">
        <v>0</v>
      </c>
    </row>
    <row r="6980" spans="1:5" x14ac:dyDescent="0.25">
      <c r="A6980" s="257" t="s">
        <v>942</v>
      </c>
      <c r="B6980" s="257">
        <v>0</v>
      </c>
      <c r="C6980" s="254"/>
      <c r="D6980" s="255" t="s">
        <v>1191</v>
      </c>
      <c r="E6980" s="255">
        <v>-1.1885310099999999</v>
      </c>
    </row>
    <row r="6981" spans="1:5" x14ac:dyDescent="0.25">
      <c r="A6981" s="257" t="s">
        <v>1266</v>
      </c>
      <c r="B6981" s="257">
        <v>0</v>
      </c>
      <c r="C6981" s="254"/>
      <c r="D6981" s="255" t="s">
        <v>1141</v>
      </c>
      <c r="E6981" s="255">
        <v>-3.7769828799999998</v>
      </c>
    </row>
    <row r="6982" spans="1:5" x14ac:dyDescent="0.25">
      <c r="A6982" s="257" t="s">
        <v>1267</v>
      </c>
      <c r="B6982" s="257">
        <v>5.6597985599999996</v>
      </c>
      <c r="C6982" s="254"/>
      <c r="D6982" s="255" t="s">
        <v>1192</v>
      </c>
      <c r="E6982" s="255">
        <v>0</v>
      </c>
    </row>
    <row r="6983" spans="1:5" x14ac:dyDescent="0.25">
      <c r="A6983" s="257" t="s">
        <v>1268</v>
      </c>
      <c r="B6983" s="257">
        <v>0.25401885600000002</v>
      </c>
      <c r="C6983" s="254"/>
      <c r="D6983" s="255" t="s">
        <v>1193</v>
      </c>
      <c r="E6983" s="255">
        <v>0</v>
      </c>
    </row>
    <row r="6984" spans="1:5" x14ac:dyDescent="0.25">
      <c r="A6984" s="257" t="s">
        <v>1269</v>
      </c>
      <c r="B6984" s="257">
        <v>0.11679872500000001</v>
      </c>
      <c r="C6984" s="254"/>
      <c r="D6984" s="255" t="s">
        <v>1182</v>
      </c>
      <c r="E6984" s="255">
        <v>-8.8084682799999994E-2</v>
      </c>
    </row>
    <row r="6985" spans="1:5" x14ac:dyDescent="0.25">
      <c r="A6985" s="257" t="s">
        <v>1270</v>
      </c>
      <c r="B6985" s="257">
        <v>0</v>
      </c>
      <c r="C6985" s="254"/>
      <c r="D6985" s="255" t="s">
        <v>1194</v>
      </c>
      <c r="E6985" s="255">
        <v>-1.8497783399999999E-2</v>
      </c>
    </row>
    <row r="6986" spans="1:5" x14ac:dyDescent="0.25">
      <c r="A6986" s="257" t="s">
        <v>1271</v>
      </c>
      <c r="B6986" s="257">
        <v>0</v>
      </c>
      <c r="C6986" s="254"/>
      <c r="D6986" s="255" t="s">
        <v>1183</v>
      </c>
      <c r="E6986" s="255">
        <v>1.2999999999999999E-2</v>
      </c>
    </row>
    <row r="6987" spans="1:5" x14ac:dyDescent="0.25">
      <c r="A6987" s="257" t="s">
        <v>1272</v>
      </c>
      <c r="B6987" s="257">
        <v>0</v>
      </c>
      <c r="C6987" s="254"/>
      <c r="D6987" s="255" t="s">
        <v>2108</v>
      </c>
      <c r="E6987" s="255"/>
    </row>
    <row r="6988" spans="1:5" x14ac:dyDescent="0.25">
      <c r="A6988" s="257"/>
      <c r="B6988" s="257"/>
      <c r="C6988" s="254"/>
      <c r="D6988" s="255" t="s">
        <v>928</v>
      </c>
      <c r="E6988" s="255" t="s">
        <v>929</v>
      </c>
    </row>
    <row r="6989" spans="1:5" x14ac:dyDescent="0.25">
      <c r="A6989" s="257"/>
      <c r="B6989" s="257"/>
      <c r="C6989" s="254"/>
      <c r="D6989" s="255" t="s">
        <v>930</v>
      </c>
      <c r="E6989" s="255" t="s">
        <v>931</v>
      </c>
    </row>
    <row r="6990" spans="1:5" x14ac:dyDescent="0.25">
      <c r="A6990" s="257" t="s">
        <v>1736</v>
      </c>
      <c r="B6990" s="257"/>
      <c r="C6990" s="254"/>
      <c r="D6990" s="255" t="s">
        <v>600</v>
      </c>
      <c r="E6990" s="255">
        <v>0</v>
      </c>
    </row>
    <row r="6991" spans="1:5" x14ac:dyDescent="0.25">
      <c r="A6991" s="257" t="s">
        <v>928</v>
      </c>
      <c r="B6991" s="257" t="s">
        <v>929</v>
      </c>
      <c r="C6991" s="254"/>
      <c r="D6991" s="255" t="s">
        <v>601</v>
      </c>
      <c r="E6991" s="255">
        <v>0</v>
      </c>
    </row>
    <row r="6992" spans="1:5" x14ac:dyDescent="0.25">
      <c r="A6992" s="257" t="s">
        <v>930</v>
      </c>
      <c r="B6992" s="257" t="s">
        <v>931</v>
      </c>
      <c r="C6992" s="254"/>
      <c r="D6992" s="255" t="s">
        <v>192</v>
      </c>
      <c r="E6992" s="255">
        <v>0</v>
      </c>
    </row>
    <row r="6993" spans="1:5" x14ac:dyDescent="0.25">
      <c r="A6993" s="257" t="s">
        <v>121</v>
      </c>
      <c r="B6993" s="257">
        <v>0</v>
      </c>
      <c r="C6993" s="254"/>
      <c r="D6993" s="255" t="s">
        <v>193</v>
      </c>
      <c r="E6993" s="255">
        <v>0</v>
      </c>
    </row>
    <row r="6994" spans="1:5" x14ac:dyDescent="0.25">
      <c r="A6994" s="257" t="s">
        <v>114</v>
      </c>
      <c r="B6994" s="257">
        <v>0</v>
      </c>
      <c r="C6994" s="254"/>
      <c r="D6994" s="255" t="s">
        <v>602</v>
      </c>
      <c r="E6994" s="255">
        <v>0</v>
      </c>
    </row>
    <row r="6995" spans="1:5" x14ac:dyDescent="0.25">
      <c r="A6995" s="257" t="s">
        <v>122</v>
      </c>
      <c r="B6995" s="257">
        <v>0</v>
      </c>
      <c r="C6995" s="254"/>
      <c r="D6995" s="255" t="s">
        <v>603</v>
      </c>
      <c r="E6995" s="255">
        <v>0</v>
      </c>
    </row>
    <row r="6996" spans="1:5" x14ac:dyDescent="0.25">
      <c r="A6996" s="257" t="s">
        <v>123</v>
      </c>
      <c r="B6996" s="257">
        <v>0</v>
      </c>
      <c r="C6996" s="254"/>
      <c r="D6996" s="255" t="s">
        <v>604</v>
      </c>
      <c r="E6996" s="255">
        <v>0</v>
      </c>
    </row>
    <row r="6997" spans="1:5" x14ac:dyDescent="0.25">
      <c r="A6997" s="257" t="s">
        <v>124</v>
      </c>
      <c r="B6997" s="257">
        <v>0</v>
      </c>
      <c r="C6997" s="254"/>
      <c r="D6997" s="255" t="s">
        <v>605</v>
      </c>
      <c r="E6997" s="255">
        <v>0</v>
      </c>
    </row>
    <row r="6998" spans="1:5" x14ac:dyDescent="0.25">
      <c r="A6998" s="257" t="s">
        <v>115</v>
      </c>
      <c r="B6998" s="257">
        <v>0</v>
      </c>
      <c r="C6998" s="254"/>
      <c r="D6998" s="255" t="s">
        <v>194</v>
      </c>
      <c r="E6998" s="255">
        <v>0</v>
      </c>
    </row>
    <row r="6999" spans="1:5" x14ac:dyDescent="0.25">
      <c r="A6999" s="257" t="s">
        <v>125</v>
      </c>
      <c r="B6999" s="257">
        <v>0</v>
      </c>
      <c r="C6999" s="254"/>
      <c r="D6999" s="255" t="s">
        <v>606</v>
      </c>
      <c r="E6999" s="255">
        <v>-37.917579099999998</v>
      </c>
    </row>
    <row r="7000" spans="1:5" x14ac:dyDescent="0.25">
      <c r="A7000" s="257" t="s">
        <v>126</v>
      </c>
      <c r="B7000" s="257">
        <v>0</v>
      </c>
      <c r="C7000" s="254"/>
      <c r="D7000" s="255" t="s">
        <v>1166</v>
      </c>
      <c r="E7000" s="255">
        <v>-1.1452393300000001</v>
      </c>
    </row>
    <row r="7001" spans="1:5" x14ac:dyDescent="0.25">
      <c r="A7001" s="257" t="s">
        <v>127</v>
      </c>
      <c r="B7001" s="257">
        <v>0</v>
      </c>
      <c r="C7001" s="254"/>
      <c r="D7001" s="255" t="s">
        <v>1098</v>
      </c>
      <c r="E7001" s="255">
        <v>-2.0472584700000001</v>
      </c>
    </row>
    <row r="7002" spans="1:5" x14ac:dyDescent="0.25">
      <c r="A7002" s="257" t="s">
        <v>116</v>
      </c>
      <c r="B7002" s="257">
        <v>0</v>
      </c>
      <c r="C7002" s="254"/>
      <c r="D7002" s="255" t="s">
        <v>1167</v>
      </c>
      <c r="E7002" s="255">
        <v>0</v>
      </c>
    </row>
    <row r="7003" spans="1:5" x14ac:dyDescent="0.25">
      <c r="A7003" s="257" t="s">
        <v>128</v>
      </c>
      <c r="B7003" s="257">
        <v>0</v>
      </c>
      <c r="C7003" s="254"/>
      <c r="D7003" s="255" t="s">
        <v>1168</v>
      </c>
      <c r="E7003" s="255">
        <v>0</v>
      </c>
    </row>
    <row r="7004" spans="1:5" x14ac:dyDescent="0.25">
      <c r="A7004" s="257" t="s">
        <v>129</v>
      </c>
      <c r="B7004" s="257">
        <v>0</v>
      </c>
      <c r="C7004" s="254"/>
      <c r="D7004" s="255" t="s">
        <v>1181</v>
      </c>
      <c r="E7004" s="255">
        <v>-1.1659173100000001E-3</v>
      </c>
    </row>
    <row r="7005" spans="1:5" x14ac:dyDescent="0.25">
      <c r="A7005" s="257" t="s">
        <v>130</v>
      </c>
      <c r="B7005" s="257">
        <v>0</v>
      </c>
      <c r="C7005" s="254"/>
      <c r="D7005" s="255" t="s">
        <v>225</v>
      </c>
      <c r="E7005" s="255">
        <v>11.1171819</v>
      </c>
    </row>
    <row r="7006" spans="1:5" x14ac:dyDescent="0.25">
      <c r="A7006" s="257" t="s">
        <v>117</v>
      </c>
      <c r="B7006" s="257">
        <v>0</v>
      </c>
      <c r="C7006" s="254"/>
      <c r="D7006" s="255" t="s">
        <v>226</v>
      </c>
      <c r="E7006" s="255">
        <v>0</v>
      </c>
    </row>
    <row r="7007" spans="1:5" x14ac:dyDescent="0.25">
      <c r="A7007" s="257" t="s">
        <v>131</v>
      </c>
      <c r="B7007" s="257">
        <v>0</v>
      </c>
      <c r="C7007" s="254"/>
      <c r="D7007" s="255" t="s">
        <v>227</v>
      </c>
      <c r="E7007" s="255">
        <v>0</v>
      </c>
    </row>
    <row r="7008" spans="1:5" x14ac:dyDescent="0.25">
      <c r="A7008" s="257" t="s">
        <v>132</v>
      </c>
      <c r="B7008" s="257">
        <v>0</v>
      </c>
      <c r="C7008" s="254"/>
      <c r="D7008" s="255" t="s">
        <v>198</v>
      </c>
      <c r="E7008" s="255">
        <v>0</v>
      </c>
    </row>
    <row r="7009" spans="1:5" x14ac:dyDescent="0.25">
      <c r="A7009" s="257" t="s">
        <v>133</v>
      </c>
      <c r="B7009" s="257">
        <v>0</v>
      </c>
      <c r="C7009" s="254"/>
      <c r="D7009" s="255" t="s">
        <v>607</v>
      </c>
      <c r="E7009" s="255">
        <v>0</v>
      </c>
    </row>
    <row r="7010" spans="1:5" x14ac:dyDescent="0.25">
      <c r="A7010" s="257" t="s">
        <v>118</v>
      </c>
      <c r="B7010" s="257">
        <v>0</v>
      </c>
      <c r="C7010" s="254"/>
      <c r="D7010" s="255" t="s">
        <v>608</v>
      </c>
      <c r="E7010" s="255">
        <v>0</v>
      </c>
    </row>
    <row r="7011" spans="1:5" x14ac:dyDescent="0.25">
      <c r="A7011" s="257" t="s">
        <v>134</v>
      </c>
      <c r="B7011" s="257">
        <v>0</v>
      </c>
      <c r="C7011" s="254"/>
      <c r="D7011" s="255" t="s">
        <v>2109</v>
      </c>
      <c r="E7011" s="255"/>
    </row>
    <row r="7012" spans="1:5" x14ac:dyDescent="0.25">
      <c r="A7012" s="257" t="s">
        <v>135</v>
      </c>
      <c r="B7012" s="257">
        <v>0</v>
      </c>
      <c r="C7012" s="254"/>
      <c r="D7012" s="255" t="s">
        <v>928</v>
      </c>
      <c r="E7012" s="255" t="s">
        <v>929</v>
      </c>
    </row>
    <row r="7013" spans="1:5" x14ac:dyDescent="0.25">
      <c r="A7013" s="257" t="s">
        <v>136</v>
      </c>
      <c r="B7013" s="257">
        <v>0</v>
      </c>
      <c r="C7013" s="254"/>
      <c r="D7013" s="255" t="s">
        <v>930</v>
      </c>
      <c r="E7013" s="255" t="s">
        <v>931</v>
      </c>
    </row>
    <row r="7014" spans="1:5" x14ac:dyDescent="0.25">
      <c r="A7014" s="257" t="s">
        <v>119</v>
      </c>
      <c r="B7014" s="257">
        <v>0</v>
      </c>
      <c r="C7014" s="254"/>
      <c r="D7014" s="255" t="s">
        <v>1106</v>
      </c>
      <c r="E7014" s="255">
        <v>-1.34579838E-2</v>
      </c>
    </row>
    <row r="7015" spans="1:5" x14ac:dyDescent="0.25">
      <c r="A7015" s="257" t="s">
        <v>137</v>
      </c>
      <c r="B7015" s="257">
        <v>0</v>
      </c>
      <c r="C7015" s="254"/>
      <c r="D7015" s="255" t="s">
        <v>200</v>
      </c>
      <c r="E7015" s="255">
        <v>-8.9832801800000008E-3</v>
      </c>
    </row>
    <row r="7016" spans="1:5" x14ac:dyDescent="0.25">
      <c r="A7016" s="257" t="s">
        <v>138</v>
      </c>
      <c r="B7016" s="257">
        <v>0</v>
      </c>
      <c r="C7016" s="254"/>
      <c r="D7016" s="255" t="s">
        <v>609</v>
      </c>
      <c r="E7016" s="255">
        <v>-1.304016E-2</v>
      </c>
    </row>
    <row r="7017" spans="1:5" x14ac:dyDescent="0.25">
      <c r="A7017" s="257" t="s">
        <v>1021</v>
      </c>
      <c r="B7017" s="257">
        <v>0</v>
      </c>
      <c r="C7017" s="254"/>
      <c r="D7017" s="255" t="s">
        <v>1108</v>
      </c>
      <c r="E7017" s="255">
        <v>-31.370396299999999</v>
      </c>
    </row>
    <row r="7018" spans="1:5" x14ac:dyDescent="0.25">
      <c r="A7018" s="257" t="s">
        <v>992</v>
      </c>
      <c r="B7018" s="257">
        <v>0</v>
      </c>
      <c r="C7018" s="254"/>
      <c r="D7018" s="255" t="s">
        <v>201</v>
      </c>
      <c r="E7018" s="255">
        <v>-7.9649355399999999</v>
      </c>
    </row>
    <row r="7019" spans="1:5" x14ac:dyDescent="0.25">
      <c r="A7019" s="257" t="s">
        <v>1022</v>
      </c>
      <c r="B7019" s="257">
        <v>0</v>
      </c>
      <c r="C7019" s="254"/>
      <c r="D7019" s="255" t="s">
        <v>610</v>
      </c>
      <c r="E7019" s="255">
        <v>-15.820632</v>
      </c>
    </row>
    <row r="7020" spans="1:5" x14ac:dyDescent="0.25">
      <c r="A7020" s="257" t="s">
        <v>1023</v>
      </c>
      <c r="B7020" s="257">
        <v>0</v>
      </c>
      <c r="C7020" s="254"/>
      <c r="D7020" s="255" t="s">
        <v>228</v>
      </c>
      <c r="E7020" s="255">
        <v>-11.1171819</v>
      </c>
    </row>
    <row r="7021" spans="1:5" x14ac:dyDescent="0.25">
      <c r="A7021" s="257" t="s">
        <v>1024</v>
      </c>
      <c r="B7021" s="257">
        <v>0</v>
      </c>
      <c r="C7021" s="254"/>
      <c r="D7021" s="255" t="s">
        <v>229</v>
      </c>
      <c r="E7021" s="255">
        <v>0</v>
      </c>
    </row>
    <row r="7022" spans="1:5" x14ac:dyDescent="0.25">
      <c r="A7022" s="257" t="s">
        <v>993</v>
      </c>
      <c r="B7022" s="257">
        <v>0</v>
      </c>
      <c r="C7022" s="254"/>
      <c r="D7022" s="255" t="s">
        <v>230</v>
      </c>
      <c r="E7022" s="255">
        <v>0</v>
      </c>
    </row>
    <row r="7023" spans="1:5" x14ac:dyDescent="0.25">
      <c r="A7023" s="257" t="s">
        <v>1025</v>
      </c>
      <c r="B7023" s="257">
        <v>0</v>
      </c>
      <c r="C7023" s="254"/>
      <c r="D7023" s="255" t="s">
        <v>1169</v>
      </c>
      <c r="E7023" s="255">
        <v>-5.5244381799999998</v>
      </c>
    </row>
    <row r="7024" spans="1:5" x14ac:dyDescent="0.25">
      <c r="A7024" s="257" t="s">
        <v>1026</v>
      </c>
      <c r="B7024" s="257">
        <v>0</v>
      </c>
      <c r="C7024" s="254"/>
      <c r="D7024" s="255" t="s">
        <v>1109</v>
      </c>
      <c r="E7024" s="255">
        <v>-16.7902582</v>
      </c>
    </row>
    <row r="7025" spans="1:5" x14ac:dyDescent="0.25">
      <c r="A7025" s="257" t="s">
        <v>1027</v>
      </c>
      <c r="B7025" s="257">
        <v>0</v>
      </c>
      <c r="C7025" s="254"/>
      <c r="D7025" s="255" t="s">
        <v>1170</v>
      </c>
      <c r="E7025" s="255">
        <v>0</v>
      </c>
    </row>
    <row r="7026" spans="1:5" x14ac:dyDescent="0.25">
      <c r="A7026" s="257" t="s">
        <v>994</v>
      </c>
      <c r="B7026" s="257">
        <v>0</v>
      </c>
      <c r="C7026" s="254"/>
      <c r="D7026" s="255" t="s">
        <v>1171</v>
      </c>
      <c r="E7026" s="255">
        <v>0</v>
      </c>
    </row>
    <row r="7027" spans="1:5" x14ac:dyDescent="0.25">
      <c r="A7027" s="257" t="s">
        <v>1028</v>
      </c>
      <c r="B7027" s="257">
        <v>0</v>
      </c>
      <c r="C7027" s="254"/>
      <c r="D7027" s="255" t="s">
        <v>1172</v>
      </c>
      <c r="E7027" s="255">
        <v>-14.3673587</v>
      </c>
    </row>
    <row r="7028" spans="1:5" x14ac:dyDescent="0.25">
      <c r="A7028" s="257" t="s">
        <v>1029</v>
      </c>
      <c r="B7028" s="257">
        <v>0</v>
      </c>
      <c r="C7028" s="254"/>
      <c r="D7028" s="255" t="s">
        <v>1110</v>
      </c>
      <c r="E7028" s="255">
        <v>-46.384462399999997</v>
      </c>
    </row>
    <row r="7029" spans="1:5" x14ac:dyDescent="0.25">
      <c r="A7029" s="257" t="s">
        <v>1030</v>
      </c>
      <c r="B7029" s="257">
        <v>0</v>
      </c>
      <c r="C7029" s="254"/>
      <c r="D7029" s="255" t="s">
        <v>1173</v>
      </c>
      <c r="E7029" s="255">
        <v>0</v>
      </c>
    </row>
    <row r="7030" spans="1:5" x14ac:dyDescent="0.25">
      <c r="A7030" s="257" t="s">
        <v>995</v>
      </c>
      <c r="B7030" s="257">
        <v>0</v>
      </c>
      <c r="C7030" s="254"/>
      <c r="D7030" s="255" t="s">
        <v>1174</v>
      </c>
      <c r="E7030" s="255">
        <v>0</v>
      </c>
    </row>
    <row r="7031" spans="1:5" x14ac:dyDescent="0.25">
      <c r="A7031" s="257" t="s">
        <v>1031</v>
      </c>
      <c r="B7031" s="257">
        <v>0</v>
      </c>
      <c r="C7031" s="254"/>
      <c r="D7031" s="255" t="s">
        <v>1182</v>
      </c>
      <c r="E7031" s="255">
        <v>-3.94592967E-2</v>
      </c>
    </row>
    <row r="7032" spans="1:5" x14ac:dyDescent="0.25">
      <c r="A7032" s="257" t="s">
        <v>1032</v>
      </c>
      <c r="B7032" s="257">
        <v>0</v>
      </c>
      <c r="C7032" s="254"/>
      <c r="D7032" s="255" t="s">
        <v>1183</v>
      </c>
      <c r="E7032" s="255">
        <v>0</v>
      </c>
    </row>
    <row r="7033" spans="1:5" x14ac:dyDescent="0.25">
      <c r="A7033" s="257" t="s">
        <v>17</v>
      </c>
      <c r="B7033" s="257">
        <v>0</v>
      </c>
      <c r="C7033" s="254"/>
      <c r="D7033" s="255" t="s">
        <v>2110</v>
      </c>
      <c r="E7033" s="255"/>
    </row>
    <row r="7034" spans="1:5" x14ac:dyDescent="0.25">
      <c r="A7034" s="257" t="s">
        <v>14</v>
      </c>
      <c r="B7034" s="257">
        <v>0</v>
      </c>
      <c r="C7034" s="254"/>
      <c r="D7034" s="255" t="s">
        <v>928</v>
      </c>
      <c r="E7034" s="255" t="s">
        <v>929</v>
      </c>
    </row>
    <row r="7035" spans="1:5" x14ac:dyDescent="0.25">
      <c r="A7035" s="257" t="s">
        <v>18</v>
      </c>
      <c r="B7035" s="257">
        <v>0</v>
      </c>
      <c r="C7035" s="254"/>
      <c r="D7035" s="255" t="s">
        <v>930</v>
      </c>
      <c r="E7035" s="255" t="s">
        <v>931</v>
      </c>
    </row>
    <row r="7036" spans="1:5" x14ac:dyDescent="0.25">
      <c r="A7036" s="257" t="s">
        <v>19</v>
      </c>
      <c r="B7036" s="257">
        <v>0</v>
      </c>
      <c r="C7036" s="254"/>
      <c r="D7036" s="255" t="s">
        <v>600</v>
      </c>
      <c r="E7036" s="255">
        <v>0</v>
      </c>
    </row>
    <row r="7037" spans="1:5" x14ac:dyDescent="0.25">
      <c r="A7037" s="257" t="s">
        <v>1033</v>
      </c>
      <c r="B7037" s="257">
        <v>0</v>
      </c>
      <c r="C7037" s="254"/>
      <c r="D7037" s="255" t="s">
        <v>601</v>
      </c>
      <c r="E7037" s="255">
        <v>0</v>
      </c>
    </row>
    <row r="7038" spans="1:5" x14ac:dyDescent="0.25">
      <c r="A7038" s="257" t="s">
        <v>996</v>
      </c>
      <c r="B7038" s="257">
        <v>0</v>
      </c>
      <c r="C7038" s="254"/>
      <c r="D7038" s="255" t="s">
        <v>192</v>
      </c>
      <c r="E7038" s="255">
        <v>0</v>
      </c>
    </row>
    <row r="7039" spans="1:5" x14ac:dyDescent="0.25">
      <c r="A7039" s="257" t="s">
        <v>1034</v>
      </c>
      <c r="B7039" s="257">
        <v>0</v>
      </c>
      <c r="C7039" s="254"/>
      <c r="D7039" s="255" t="s">
        <v>193</v>
      </c>
      <c r="E7039" s="255">
        <v>0</v>
      </c>
    </row>
    <row r="7040" spans="1:5" x14ac:dyDescent="0.25">
      <c r="A7040" s="257" t="s">
        <v>1035</v>
      </c>
      <c r="B7040" s="257">
        <v>0</v>
      </c>
      <c r="C7040" s="254"/>
      <c r="D7040" s="255" t="s">
        <v>602</v>
      </c>
      <c r="E7040" s="255">
        <v>0</v>
      </c>
    </row>
    <row r="7041" spans="1:5" x14ac:dyDescent="0.25">
      <c r="A7041" s="257" t="s">
        <v>535</v>
      </c>
      <c r="B7041" s="257">
        <v>0</v>
      </c>
      <c r="C7041" s="254"/>
      <c r="D7041" s="255" t="s">
        <v>603</v>
      </c>
      <c r="E7041" s="255">
        <v>0</v>
      </c>
    </row>
    <row r="7042" spans="1:5" x14ac:dyDescent="0.25">
      <c r="A7042" s="257" t="s">
        <v>534</v>
      </c>
      <c r="B7042" s="257">
        <v>0</v>
      </c>
      <c r="C7042" s="254"/>
      <c r="D7042" s="255" t="s">
        <v>604</v>
      </c>
      <c r="E7042" s="255">
        <v>0</v>
      </c>
    </row>
    <row r="7043" spans="1:5" x14ac:dyDescent="0.25">
      <c r="A7043" s="257" t="s">
        <v>536</v>
      </c>
      <c r="B7043" s="257">
        <v>0</v>
      </c>
      <c r="C7043" s="254"/>
      <c r="D7043" s="255" t="s">
        <v>605</v>
      </c>
      <c r="E7043" s="255">
        <v>0</v>
      </c>
    </row>
    <row r="7044" spans="1:5" x14ac:dyDescent="0.25">
      <c r="A7044" s="257" t="s">
        <v>537</v>
      </c>
      <c r="B7044" s="257">
        <v>0</v>
      </c>
      <c r="C7044" s="254"/>
      <c r="D7044" s="255" t="s">
        <v>194</v>
      </c>
      <c r="E7044" s="255">
        <v>0</v>
      </c>
    </row>
    <row r="7045" spans="1:5" x14ac:dyDescent="0.25">
      <c r="A7045" s="257" t="s">
        <v>1036</v>
      </c>
      <c r="B7045" s="257">
        <v>0</v>
      </c>
      <c r="C7045" s="254"/>
      <c r="D7045" s="255" t="s">
        <v>217</v>
      </c>
      <c r="E7045" s="255">
        <v>0</v>
      </c>
    </row>
    <row r="7046" spans="1:5" x14ac:dyDescent="0.25">
      <c r="A7046" s="257" t="s">
        <v>997</v>
      </c>
      <c r="B7046" s="257">
        <v>0</v>
      </c>
      <c r="C7046" s="254"/>
      <c r="D7046" s="255" t="s">
        <v>606</v>
      </c>
      <c r="E7046" s="255">
        <v>-48.209353800000002</v>
      </c>
    </row>
    <row r="7047" spans="1:5" x14ac:dyDescent="0.25">
      <c r="A7047" s="257" t="s">
        <v>1037</v>
      </c>
      <c r="B7047" s="257">
        <v>0</v>
      </c>
      <c r="C7047" s="254"/>
      <c r="D7047" s="255" t="s">
        <v>1166</v>
      </c>
      <c r="E7047" s="255">
        <v>-2.8155431200000001</v>
      </c>
    </row>
    <row r="7048" spans="1:5" x14ac:dyDescent="0.25">
      <c r="A7048" s="257" t="s">
        <v>1038</v>
      </c>
      <c r="B7048" s="257">
        <v>0</v>
      </c>
      <c r="C7048" s="254"/>
      <c r="D7048" s="255" t="s">
        <v>1098</v>
      </c>
      <c r="E7048" s="255">
        <v>-2.4646223699999998</v>
      </c>
    </row>
    <row r="7049" spans="1:5" x14ac:dyDescent="0.25">
      <c r="A7049" s="257" t="s">
        <v>1273</v>
      </c>
      <c r="B7049" s="257">
        <v>0</v>
      </c>
      <c r="C7049" s="254"/>
      <c r="D7049" s="255" t="s">
        <v>1167</v>
      </c>
      <c r="E7049" s="255">
        <v>0</v>
      </c>
    </row>
    <row r="7050" spans="1:5" x14ac:dyDescent="0.25">
      <c r="A7050" s="257" t="s">
        <v>1274</v>
      </c>
      <c r="B7050" s="257">
        <v>-4.9270785899999998</v>
      </c>
      <c r="C7050" s="254"/>
      <c r="D7050" s="255" t="s">
        <v>1168</v>
      </c>
      <c r="E7050" s="255">
        <v>0</v>
      </c>
    </row>
    <row r="7051" spans="1:5" x14ac:dyDescent="0.25">
      <c r="A7051" s="257" t="s">
        <v>1275</v>
      </c>
      <c r="B7051" s="257">
        <v>-0.209394892</v>
      </c>
      <c r="C7051" s="254"/>
      <c r="D7051" s="255" t="s">
        <v>951</v>
      </c>
      <c r="E7051" s="255">
        <v>-1.18041285</v>
      </c>
    </row>
    <row r="7052" spans="1:5" x14ac:dyDescent="0.25">
      <c r="A7052" s="257" t="s">
        <v>1276</v>
      </c>
      <c r="B7052" s="257">
        <v>-9.6280475700000007E-2</v>
      </c>
      <c r="C7052" s="254"/>
      <c r="D7052" s="255" t="s">
        <v>952</v>
      </c>
      <c r="E7052" s="255">
        <v>-0.49441669799999999</v>
      </c>
    </row>
    <row r="7053" spans="1:5" x14ac:dyDescent="0.25">
      <c r="A7053" s="257" t="s">
        <v>1277</v>
      </c>
      <c r="B7053" s="257">
        <v>-0.99847384800000005</v>
      </c>
      <c r="C7053" s="254"/>
      <c r="D7053" s="255" t="s">
        <v>953</v>
      </c>
      <c r="E7053" s="255">
        <v>-5.2938400000000003</v>
      </c>
    </row>
    <row r="7054" spans="1:5" x14ac:dyDescent="0.25">
      <c r="A7054" s="257" t="s">
        <v>1278</v>
      </c>
      <c r="B7054" s="257">
        <v>0</v>
      </c>
      <c r="C7054" s="254"/>
      <c r="D7054" s="255" t="s">
        <v>1181</v>
      </c>
      <c r="E7054" s="255">
        <v>0</v>
      </c>
    </row>
    <row r="7055" spans="1:5" x14ac:dyDescent="0.25">
      <c r="A7055" s="257" t="s">
        <v>1279</v>
      </c>
      <c r="B7055" s="257">
        <v>-0.15747856299999999</v>
      </c>
      <c r="C7055" s="254"/>
      <c r="D7055" s="255" t="s">
        <v>1195</v>
      </c>
      <c r="E7055" s="255">
        <v>0</v>
      </c>
    </row>
    <row r="7056" spans="1:5" x14ac:dyDescent="0.25">
      <c r="A7056" s="257" t="s">
        <v>1280</v>
      </c>
      <c r="B7056" s="257">
        <v>0</v>
      </c>
      <c r="C7056" s="254"/>
      <c r="D7056" s="255" t="s">
        <v>1196</v>
      </c>
      <c r="E7056" s="255">
        <v>0</v>
      </c>
    </row>
    <row r="7057" spans="1:5" x14ac:dyDescent="0.25">
      <c r="A7057" s="257" t="s">
        <v>1281</v>
      </c>
      <c r="B7057" s="257">
        <v>-3.9546461000000002</v>
      </c>
      <c r="C7057" s="254"/>
      <c r="D7057" s="255" t="s">
        <v>231</v>
      </c>
      <c r="E7057" s="255">
        <v>24.8811754</v>
      </c>
    </row>
    <row r="7058" spans="1:5" x14ac:dyDescent="0.25">
      <c r="A7058" s="257" t="s">
        <v>1282</v>
      </c>
      <c r="B7058" s="257">
        <v>0</v>
      </c>
      <c r="C7058" s="254"/>
      <c r="D7058" s="255" t="s">
        <v>232</v>
      </c>
      <c r="E7058" s="255">
        <v>0</v>
      </c>
    </row>
    <row r="7059" spans="1:5" x14ac:dyDescent="0.25">
      <c r="A7059" s="257" t="s">
        <v>1209</v>
      </c>
      <c r="B7059" s="257">
        <v>0</v>
      </c>
      <c r="C7059" s="254"/>
      <c r="D7059" s="255" t="s">
        <v>233</v>
      </c>
      <c r="E7059" s="255">
        <v>0</v>
      </c>
    </row>
    <row r="7060" spans="1:5" x14ac:dyDescent="0.25">
      <c r="A7060" s="257" t="s">
        <v>1119</v>
      </c>
      <c r="B7060" s="257">
        <v>0</v>
      </c>
      <c r="C7060" s="254"/>
      <c r="D7060" s="255" t="s">
        <v>198</v>
      </c>
      <c r="E7060" s="255">
        <v>0</v>
      </c>
    </row>
    <row r="7061" spans="1:5" x14ac:dyDescent="0.25">
      <c r="A7061" s="257" t="s">
        <v>1210</v>
      </c>
      <c r="B7061" s="257">
        <v>0</v>
      </c>
      <c r="C7061" s="254"/>
      <c r="D7061" s="255" t="s">
        <v>607</v>
      </c>
      <c r="E7061" s="255">
        <v>0</v>
      </c>
    </row>
    <row r="7062" spans="1:5" x14ac:dyDescent="0.25">
      <c r="A7062" s="257" t="s">
        <v>1211</v>
      </c>
      <c r="B7062" s="257">
        <v>0</v>
      </c>
      <c r="C7062" s="254"/>
      <c r="D7062" s="255" t="s">
        <v>608</v>
      </c>
      <c r="E7062" s="255">
        <v>0</v>
      </c>
    </row>
    <row r="7063" spans="1:5" x14ac:dyDescent="0.25">
      <c r="A7063" s="257" t="s">
        <v>1212</v>
      </c>
      <c r="B7063" s="257">
        <v>0</v>
      </c>
      <c r="C7063" s="254"/>
      <c r="D7063" s="255" t="s">
        <v>954</v>
      </c>
      <c r="E7063" s="255">
        <v>0</v>
      </c>
    </row>
    <row r="7064" spans="1:5" x14ac:dyDescent="0.25">
      <c r="A7064" s="257" t="s">
        <v>1120</v>
      </c>
      <c r="B7064" s="257">
        <v>0</v>
      </c>
      <c r="C7064" s="254"/>
      <c r="D7064" s="255" t="s">
        <v>176</v>
      </c>
      <c r="E7064" s="255">
        <v>0</v>
      </c>
    </row>
    <row r="7065" spans="1:5" x14ac:dyDescent="0.25">
      <c r="A7065" s="257" t="s">
        <v>1213</v>
      </c>
      <c r="B7065" s="257">
        <v>0</v>
      </c>
      <c r="C7065" s="254"/>
      <c r="D7065" s="255" t="s">
        <v>177</v>
      </c>
      <c r="E7065" s="255">
        <v>6.9686695399999996</v>
      </c>
    </row>
    <row r="7066" spans="1:5" x14ac:dyDescent="0.25">
      <c r="A7066" s="257" t="s">
        <v>1214</v>
      </c>
      <c r="B7066" s="257">
        <v>0</v>
      </c>
      <c r="C7066" s="254"/>
      <c r="D7066" s="255" t="s">
        <v>1205</v>
      </c>
      <c r="E7066" s="255">
        <v>0</v>
      </c>
    </row>
    <row r="7067" spans="1:5" x14ac:dyDescent="0.25">
      <c r="A7067" s="257" t="s">
        <v>1283</v>
      </c>
      <c r="B7067" s="257">
        <v>0</v>
      </c>
      <c r="C7067" s="254"/>
      <c r="D7067" s="255" t="s">
        <v>1206</v>
      </c>
      <c r="E7067" s="255">
        <v>0</v>
      </c>
    </row>
    <row r="7068" spans="1:5" x14ac:dyDescent="0.25">
      <c r="A7068" s="257" t="s">
        <v>1184</v>
      </c>
      <c r="B7068" s="257">
        <v>0</v>
      </c>
      <c r="C7068" s="254"/>
      <c r="D7068" s="255" t="s">
        <v>1207</v>
      </c>
      <c r="E7068" s="255">
        <v>0</v>
      </c>
    </row>
    <row r="7069" spans="1:5" x14ac:dyDescent="0.25">
      <c r="A7069" s="257" t="s">
        <v>1284</v>
      </c>
      <c r="B7069" s="257">
        <v>0</v>
      </c>
      <c r="C7069" s="254"/>
      <c r="D7069" s="255"/>
      <c r="E7069" s="255"/>
    </row>
    <row r="7070" spans="1:5" x14ac:dyDescent="0.25">
      <c r="A7070" s="257" t="s">
        <v>1285</v>
      </c>
      <c r="B7070" s="257">
        <v>0</v>
      </c>
      <c r="C7070" s="254"/>
      <c r="D7070" s="255"/>
      <c r="E7070" s="255"/>
    </row>
    <row r="7071" spans="1:5" x14ac:dyDescent="0.25">
      <c r="A7071" s="257" t="s">
        <v>1286</v>
      </c>
      <c r="B7071" s="257">
        <v>0</v>
      </c>
      <c r="C7071" s="254"/>
      <c r="D7071" s="255"/>
      <c r="E7071" s="255"/>
    </row>
    <row r="7072" spans="1:5" x14ac:dyDescent="0.25">
      <c r="A7072" s="257" t="s">
        <v>1185</v>
      </c>
      <c r="B7072" s="257">
        <v>0</v>
      </c>
      <c r="C7072" s="254"/>
      <c r="D7072" s="255" t="s">
        <v>2111</v>
      </c>
      <c r="E7072" s="255"/>
    </row>
    <row r="7073" spans="1:5" x14ac:dyDescent="0.25">
      <c r="A7073" s="257" t="s">
        <v>1287</v>
      </c>
      <c r="B7073" s="257">
        <v>0</v>
      </c>
      <c r="C7073" s="254"/>
      <c r="D7073" s="255" t="s">
        <v>928</v>
      </c>
      <c r="E7073" s="255" t="s">
        <v>929</v>
      </c>
    </row>
    <row r="7074" spans="1:5" x14ac:dyDescent="0.25">
      <c r="A7074" s="257" t="s">
        <v>1288</v>
      </c>
      <c r="B7074" s="257">
        <v>0</v>
      </c>
      <c r="C7074" s="254"/>
      <c r="D7074" s="255" t="s">
        <v>930</v>
      </c>
      <c r="E7074" s="255" t="s">
        <v>931</v>
      </c>
    </row>
    <row r="7075" spans="1:5" x14ac:dyDescent="0.25">
      <c r="A7075" s="257" t="s">
        <v>1289</v>
      </c>
      <c r="B7075" s="257">
        <v>0</v>
      </c>
      <c r="C7075" s="254"/>
      <c r="D7075" s="255" t="s">
        <v>1106</v>
      </c>
      <c r="E7075" s="255">
        <v>-0.125652869</v>
      </c>
    </row>
    <row r="7076" spans="1:5" x14ac:dyDescent="0.25">
      <c r="A7076" s="257" t="s">
        <v>1186</v>
      </c>
      <c r="B7076" s="257">
        <v>0</v>
      </c>
      <c r="C7076" s="254"/>
      <c r="D7076" s="255" t="s">
        <v>200</v>
      </c>
      <c r="E7076" s="255">
        <v>-8.2448443999999996E-2</v>
      </c>
    </row>
    <row r="7077" spans="1:5" x14ac:dyDescent="0.25">
      <c r="A7077" s="257" t="s">
        <v>1290</v>
      </c>
      <c r="B7077" s="257">
        <v>0</v>
      </c>
      <c r="C7077" s="254"/>
      <c r="D7077" s="255" t="s">
        <v>1137</v>
      </c>
      <c r="E7077" s="255">
        <v>-4.37012757E-2</v>
      </c>
    </row>
    <row r="7078" spans="1:5" x14ac:dyDescent="0.25">
      <c r="A7078" s="257" t="s">
        <v>1291</v>
      </c>
      <c r="B7078" s="257">
        <v>0</v>
      </c>
      <c r="C7078" s="254"/>
      <c r="D7078" s="255" t="s">
        <v>609</v>
      </c>
      <c r="E7078" s="255">
        <v>-5.0903999999999998E-2</v>
      </c>
    </row>
    <row r="7079" spans="1:5" x14ac:dyDescent="0.25">
      <c r="A7079" s="257" t="s">
        <v>1292</v>
      </c>
      <c r="B7079" s="257">
        <v>0</v>
      </c>
      <c r="C7079" s="254"/>
      <c r="D7079" s="255" t="s">
        <v>1138</v>
      </c>
      <c r="E7079" s="255">
        <v>-1.0689840000000001E-2</v>
      </c>
    </row>
    <row r="7080" spans="1:5" x14ac:dyDescent="0.25">
      <c r="A7080" s="257" t="s">
        <v>1187</v>
      </c>
      <c r="B7080" s="257">
        <v>0</v>
      </c>
      <c r="C7080" s="254"/>
      <c r="D7080" s="255" t="s">
        <v>1108</v>
      </c>
      <c r="E7080" s="255">
        <v>-25.450429199999999</v>
      </c>
    </row>
    <row r="7081" spans="1:5" x14ac:dyDescent="0.25">
      <c r="A7081" s="257" t="s">
        <v>1293</v>
      </c>
      <c r="B7081" s="257">
        <v>0</v>
      </c>
      <c r="C7081" s="254"/>
      <c r="D7081" s="255" t="s">
        <v>201</v>
      </c>
      <c r="E7081" s="255">
        <v>-36.584991899999999</v>
      </c>
    </row>
    <row r="7082" spans="1:5" x14ac:dyDescent="0.25">
      <c r="A7082" s="257" t="s">
        <v>1294</v>
      </c>
      <c r="B7082" s="257">
        <v>0</v>
      </c>
      <c r="C7082" s="254"/>
      <c r="D7082" s="255" t="s">
        <v>221</v>
      </c>
      <c r="E7082" s="255">
        <v>-13.027438399999999</v>
      </c>
    </row>
    <row r="7083" spans="1:5" x14ac:dyDescent="0.25">
      <c r="A7083" s="257" t="s">
        <v>948</v>
      </c>
      <c r="B7083" s="257">
        <v>0</v>
      </c>
      <c r="C7083" s="254"/>
      <c r="D7083" s="255" t="s">
        <v>610</v>
      </c>
      <c r="E7083" s="255">
        <v>-35.1708</v>
      </c>
    </row>
    <row r="7084" spans="1:5" x14ac:dyDescent="0.25">
      <c r="A7084" s="257" t="s">
        <v>945</v>
      </c>
      <c r="B7084" s="257">
        <v>0</v>
      </c>
      <c r="C7084" s="254"/>
      <c r="D7084" s="255" t="s">
        <v>1139</v>
      </c>
      <c r="E7084" s="255">
        <v>-7.3858680000000003</v>
      </c>
    </row>
    <row r="7085" spans="1:5" x14ac:dyDescent="0.25">
      <c r="A7085" s="257" t="s">
        <v>949</v>
      </c>
      <c r="B7085" s="257">
        <v>0</v>
      </c>
      <c r="C7085" s="254"/>
      <c r="D7085" s="255" t="s">
        <v>234</v>
      </c>
      <c r="E7085" s="255">
        <v>-24.8811754</v>
      </c>
    </row>
    <row r="7086" spans="1:5" x14ac:dyDescent="0.25">
      <c r="A7086" s="257" t="s">
        <v>950</v>
      </c>
      <c r="B7086" s="257">
        <v>0</v>
      </c>
      <c r="C7086" s="254"/>
      <c r="D7086" s="255" t="s">
        <v>235</v>
      </c>
      <c r="E7086" s="255">
        <v>0</v>
      </c>
    </row>
    <row r="7087" spans="1:5" x14ac:dyDescent="0.25">
      <c r="A7087" s="257" t="s">
        <v>1039</v>
      </c>
      <c r="B7087" s="257">
        <v>0</v>
      </c>
      <c r="C7087" s="254"/>
      <c r="D7087" s="255" t="s">
        <v>236</v>
      </c>
      <c r="E7087" s="255">
        <v>0</v>
      </c>
    </row>
    <row r="7088" spans="1:5" x14ac:dyDescent="0.25">
      <c r="A7088" s="257" t="s">
        <v>998</v>
      </c>
      <c r="B7088" s="257">
        <v>0</v>
      </c>
      <c r="C7088" s="254"/>
      <c r="D7088" s="255" t="s">
        <v>1169</v>
      </c>
      <c r="E7088" s="255">
        <v>-9.1539493800000002</v>
      </c>
    </row>
    <row r="7089" spans="1:5" x14ac:dyDescent="0.25">
      <c r="A7089" s="257" t="s">
        <v>1040</v>
      </c>
      <c r="B7089" s="257">
        <v>0</v>
      </c>
      <c r="C7089" s="254"/>
      <c r="D7089" s="255" t="s">
        <v>1109</v>
      </c>
      <c r="E7089" s="255">
        <v>-16.2573349</v>
      </c>
    </row>
    <row r="7090" spans="1:5" x14ac:dyDescent="0.25">
      <c r="A7090" s="257" t="s">
        <v>1041</v>
      </c>
      <c r="B7090" s="257">
        <v>0</v>
      </c>
      <c r="C7090" s="254"/>
      <c r="D7090" s="255" t="s">
        <v>1170</v>
      </c>
      <c r="E7090" s="255">
        <v>0</v>
      </c>
    </row>
    <row r="7091" spans="1:5" x14ac:dyDescent="0.25">
      <c r="A7091" s="257" t="s">
        <v>458</v>
      </c>
      <c r="B7091" s="257">
        <v>0</v>
      </c>
      <c r="C7091" s="254"/>
      <c r="D7091" s="255" t="s">
        <v>1171</v>
      </c>
      <c r="E7091" s="255">
        <v>0</v>
      </c>
    </row>
    <row r="7092" spans="1:5" x14ac:dyDescent="0.25">
      <c r="A7092" s="257" t="s">
        <v>456</v>
      </c>
      <c r="B7092" s="257">
        <v>0</v>
      </c>
      <c r="C7092" s="254"/>
      <c r="D7092" s="255" t="s">
        <v>1188</v>
      </c>
      <c r="E7092" s="255">
        <v>-1.9223293699999999</v>
      </c>
    </row>
    <row r="7093" spans="1:5" x14ac:dyDescent="0.25">
      <c r="A7093" s="257" t="s">
        <v>459</v>
      </c>
      <c r="B7093" s="257">
        <v>0</v>
      </c>
      <c r="C7093" s="254"/>
      <c r="D7093" s="255" t="s">
        <v>1140</v>
      </c>
      <c r="E7093" s="255">
        <v>-3.4140403199999998</v>
      </c>
    </row>
    <row r="7094" spans="1:5" x14ac:dyDescent="0.25">
      <c r="A7094" s="257" t="s">
        <v>460</v>
      </c>
      <c r="B7094" s="257">
        <v>0</v>
      </c>
      <c r="C7094" s="254"/>
      <c r="D7094" s="255" t="s">
        <v>1189</v>
      </c>
      <c r="E7094" s="255">
        <v>0</v>
      </c>
    </row>
    <row r="7095" spans="1:5" x14ac:dyDescent="0.25">
      <c r="A7095" s="257" t="s">
        <v>1042</v>
      </c>
      <c r="B7095" s="257">
        <v>0</v>
      </c>
      <c r="C7095" s="254"/>
      <c r="D7095" s="255" t="s">
        <v>1190</v>
      </c>
      <c r="E7095" s="255">
        <v>0</v>
      </c>
    </row>
    <row r="7096" spans="1:5" x14ac:dyDescent="0.25">
      <c r="A7096" s="257" t="s">
        <v>999</v>
      </c>
      <c r="B7096" s="257">
        <v>0</v>
      </c>
      <c r="C7096" s="254"/>
      <c r="D7096" s="255" t="s">
        <v>1172</v>
      </c>
      <c r="E7096" s="255">
        <v>-75.756683100000004</v>
      </c>
    </row>
    <row r="7097" spans="1:5" x14ac:dyDescent="0.25">
      <c r="A7097" s="257" t="s">
        <v>1043</v>
      </c>
      <c r="B7097" s="257">
        <v>0</v>
      </c>
      <c r="C7097" s="254"/>
      <c r="D7097" s="255" t="s">
        <v>1110</v>
      </c>
      <c r="E7097" s="255">
        <v>-142.92587599999999</v>
      </c>
    </row>
    <row r="7098" spans="1:5" x14ac:dyDescent="0.25">
      <c r="A7098" s="257" t="s">
        <v>1044</v>
      </c>
      <c r="B7098" s="257">
        <v>0</v>
      </c>
      <c r="C7098" s="254"/>
      <c r="D7098" s="255" t="s">
        <v>1173</v>
      </c>
      <c r="E7098" s="255">
        <v>0</v>
      </c>
    </row>
    <row r="7099" spans="1:5" x14ac:dyDescent="0.25">
      <c r="A7099" s="257" t="s">
        <v>461</v>
      </c>
      <c r="B7099" s="257">
        <v>0</v>
      </c>
      <c r="C7099" s="254"/>
      <c r="D7099" s="255" t="s">
        <v>1174</v>
      </c>
      <c r="E7099" s="255">
        <v>0</v>
      </c>
    </row>
    <row r="7100" spans="1:5" x14ac:dyDescent="0.25">
      <c r="A7100" s="257" t="s">
        <v>457</v>
      </c>
      <c r="B7100" s="257">
        <v>0</v>
      </c>
      <c r="C7100" s="254"/>
      <c r="D7100" s="255" t="s">
        <v>1191</v>
      </c>
      <c r="E7100" s="255">
        <v>-15.9089034</v>
      </c>
    </row>
    <row r="7101" spans="1:5" x14ac:dyDescent="0.25">
      <c r="A7101" s="257" t="s">
        <v>462</v>
      </c>
      <c r="B7101" s="257">
        <v>0</v>
      </c>
      <c r="C7101" s="254"/>
      <c r="D7101" s="255" t="s">
        <v>1141</v>
      </c>
      <c r="E7101" s="255">
        <v>-30.0144339</v>
      </c>
    </row>
    <row r="7102" spans="1:5" x14ac:dyDescent="0.25">
      <c r="A7102" s="257" t="s">
        <v>463</v>
      </c>
      <c r="B7102" s="257">
        <v>0</v>
      </c>
      <c r="C7102" s="254"/>
      <c r="D7102" s="255" t="s">
        <v>1192</v>
      </c>
      <c r="E7102" s="255">
        <v>0</v>
      </c>
    </row>
    <row r="7103" spans="1:5" x14ac:dyDescent="0.25">
      <c r="A7103" s="257" t="s">
        <v>1045</v>
      </c>
      <c r="B7103" s="257">
        <v>0</v>
      </c>
      <c r="C7103" s="254"/>
      <c r="D7103" s="255" t="s">
        <v>1193</v>
      </c>
      <c r="E7103" s="255">
        <v>0</v>
      </c>
    </row>
    <row r="7104" spans="1:5" x14ac:dyDescent="0.25">
      <c r="A7104" s="257" t="s">
        <v>1000</v>
      </c>
      <c r="B7104" s="257">
        <v>0</v>
      </c>
      <c r="C7104" s="254"/>
      <c r="D7104" s="255" t="s">
        <v>1182</v>
      </c>
      <c r="E7104" s="255">
        <v>0</v>
      </c>
    </row>
    <row r="7105" spans="1:5" x14ac:dyDescent="0.25">
      <c r="A7105" s="257" t="s">
        <v>1046</v>
      </c>
      <c r="B7105" s="257">
        <v>0</v>
      </c>
      <c r="C7105" s="254"/>
      <c r="D7105" s="255" t="s">
        <v>1194</v>
      </c>
      <c r="E7105" s="255">
        <v>0</v>
      </c>
    </row>
    <row r="7106" spans="1:5" x14ac:dyDescent="0.25">
      <c r="A7106" s="257" t="s">
        <v>1047</v>
      </c>
      <c r="B7106" s="257">
        <v>0</v>
      </c>
      <c r="C7106" s="254"/>
      <c r="D7106" s="255" t="s">
        <v>1183</v>
      </c>
      <c r="E7106" s="255">
        <v>0</v>
      </c>
    </row>
    <row r="7107" spans="1:5" x14ac:dyDescent="0.25">
      <c r="A7107" s="257" t="s">
        <v>139</v>
      </c>
      <c r="B7107" s="257">
        <v>0</v>
      </c>
      <c r="C7107" s="254"/>
      <c r="D7107" s="255" t="s">
        <v>2112</v>
      </c>
      <c r="E7107" s="255"/>
    </row>
    <row r="7108" spans="1:5" x14ac:dyDescent="0.25">
      <c r="A7108" s="257" t="s">
        <v>120</v>
      </c>
      <c r="B7108" s="257">
        <v>0</v>
      </c>
      <c r="C7108" s="254"/>
      <c r="D7108" s="255" t="s">
        <v>928</v>
      </c>
      <c r="E7108" s="255" t="s">
        <v>929</v>
      </c>
    </row>
    <row r="7109" spans="1:5" x14ac:dyDescent="0.25">
      <c r="A7109" s="257" t="s">
        <v>140</v>
      </c>
      <c r="B7109" s="257">
        <v>0</v>
      </c>
      <c r="C7109" s="254"/>
      <c r="D7109" s="255" t="s">
        <v>930</v>
      </c>
      <c r="E7109" s="255" t="s">
        <v>931</v>
      </c>
    </row>
    <row r="7110" spans="1:5" x14ac:dyDescent="0.25">
      <c r="A7110" s="257" t="s">
        <v>141</v>
      </c>
      <c r="B7110" s="257">
        <v>0</v>
      </c>
      <c r="C7110" s="254"/>
      <c r="D7110" s="255" t="s">
        <v>600</v>
      </c>
      <c r="E7110" s="255">
        <v>0</v>
      </c>
    </row>
    <row r="7111" spans="1:5" x14ac:dyDescent="0.25">
      <c r="A7111" s="257" t="s">
        <v>1048</v>
      </c>
      <c r="B7111" s="257">
        <v>0</v>
      </c>
      <c r="C7111" s="254"/>
      <c r="D7111" s="255" t="s">
        <v>601</v>
      </c>
      <c r="E7111" s="255">
        <v>0</v>
      </c>
    </row>
    <row r="7112" spans="1:5" x14ac:dyDescent="0.25">
      <c r="A7112" s="257" t="s">
        <v>1001</v>
      </c>
      <c r="B7112" s="257">
        <v>0</v>
      </c>
      <c r="C7112" s="254"/>
      <c r="D7112" s="255" t="s">
        <v>192</v>
      </c>
      <c r="E7112" s="255">
        <v>0</v>
      </c>
    </row>
    <row r="7113" spans="1:5" x14ac:dyDescent="0.25">
      <c r="A7113" s="257" t="s">
        <v>1049</v>
      </c>
      <c r="B7113" s="257">
        <v>0</v>
      </c>
      <c r="C7113" s="254"/>
      <c r="D7113" s="255" t="s">
        <v>193</v>
      </c>
      <c r="E7113" s="255">
        <v>0</v>
      </c>
    </row>
    <row r="7114" spans="1:5" x14ac:dyDescent="0.25">
      <c r="A7114" s="257" t="s">
        <v>1050</v>
      </c>
      <c r="B7114" s="257">
        <v>0</v>
      </c>
      <c r="C7114" s="254"/>
      <c r="D7114" s="255" t="s">
        <v>602</v>
      </c>
      <c r="E7114" s="255">
        <v>0</v>
      </c>
    </row>
    <row r="7115" spans="1:5" x14ac:dyDescent="0.25">
      <c r="A7115" s="257" t="s">
        <v>1227</v>
      </c>
      <c r="B7115" s="257">
        <v>0</v>
      </c>
      <c r="C7115" s="254"/>
      <c r="D7115" s="255" t="s">
        <v>603</v>
      </c>
      <c r="E7115" s="255">
        <v>0</v>
      </c>
    </row>
    <row r="7116" spans="1:5" x14ac:dyDescent="0.25">
      <c r="A7116" s="257" t="s">
        <v>1228</v>
      </c>
      <c r="B7116" s="257">
        <v>3.96405056</v>
      </c>
      <c r="C7116" s="254"/>
      <c r="D7116" s="255" t="s">
        <v>604</v>
      </c>
      <c r="E7116" s="255">
        <v>0</v>
      </c>
    </row>
    <row r="7117" spans="1:5" x14ac:dyDescent="0.25">
      <c r="A7117" s="257" t="s">
        <v>1295</v>
      </c>
      <c r="B7117" s="257">
        <v>0.16846736300000001</v>
      </c>
      <c r="C7117" s="254"/>
      <c r="D7117" s="255" t="s">
        <v>605</v>
      </c>
      <c r="E7117" s="255">
        <v>0</v>
      </c>
    </row>
    <row r="7118" spans="1:5" x14ac:dyDescent="0.25">
      <c r="A7118" s="257" t="s">
        <v>1296</v>
      </c>
      <c r="B7118" s="257">
        <v>7.7461860300000004E-2</v>
      </c>
      <c r="C7118" s="254"/>
      <c r="D7118" s="255" t="s">
        <v>194</v>
      </c>
      <c r="E7118" s="255">
        <v>0</v>
      </c>
    </row>
    <row r="7119" spans="1:5" x14ac:dyDescent="0.25">
      <c r="A7119" s="257" t="s">
        <v>1297</v>
      </c>
      <c r="B7119" s="257">
        <v>1.2892348899999999</v>
      </c>
      <c r="C7119" s="254"/>
      <c r="D7119" s="255" t="s">
        <v>606</v>
      </c>
      <c r="E7119" s="255">
        <v>0</v>
      </c>
    </row>
    <row r="7120" spans="1:5" x14ac:dyDescent="0.25">
      <c r="A7120" s="257" t="s">
        <v>1298</v>
      </c>
      <c r="B7120" s="257">
        <v>0</v>
      </c>
      <c r="C7120" s="254"/>
      <c r="D7120" s="255" t="s">
        <v>1166</v>
      </c>
      <c r="E7120" s="255">
        <v>0</v>
      </c>
    </row>
    <row r="7121" spans="1:5" x14ac:dyDescent="0.25">
      <c r="A7121" s="257" t="s">
        <v>1299</v>
      </c>
      <c r="B7121" s="257">
        <v>0.20333718200000001</v>
      </c>
      <c r="C7121" s="254"/>
      <c r="D7121" s="255" t="s">
        <v>1098</v>
      </c>
      <c r="E7121" s="255">
        <v>0</v>
      </c>
    </row>
    <row r="7122" spans="1:5" x14ac:dyDescent="0.25">
      <c r="A7122" s="257" t="s">
        <v>1300</v>
      </c>
      <c r="B7122" s="257">
        <v>0</v>
      </c>
      <c r="C7122" s="254"/>
      <c r="D7122" s="255" t="s">
        <v>1167</v>
      </c>
      <c r="E7122" s="255">
        <v>0</v>
      </c>
    </row>
    <row r="7123" spans="1:5" x14ac:dyDescent="0.25">
      <c r="A7123" s="257" t="s">
        <v>1301</v>
      </c>
      <c r="B7123" s="257">
        <v>5.1062606800000001</v>
      </c>
      <c r="C7123" s="254"/>
      <c r="D7123" s="255" t="s">
        <v>1168</v>
      </c>
      <c r="E7123" s="255">
        <v>0</v>
      </c>
    </row>
    <row r="7124" spans="1:5" x14ac:dyDescent="0.25">
      <c r="A7124" s="257" t="s">
        <v>1302</v>
      </c>
      <c r="B7124" s="257">
        <v>0</v>
      </c>
      <c r="C7124" s="254"/>
      <c r="D7124" s="255" t="s">
        <v>195</v>
      </c>
      <c r="E7124" s="255">
        <v>0</v>
      </c>
    </row>
    <row r="7125" spans="1:5" x14ac:dyDescent="0.25">
      <c r="A7125" s="257" t="s">
        <v>1737</v>
      </c>
      <c r="B7125" s="257"/>
      <c r="C7125" s="254"/>
      <c r="D7125" s="255" t="s">
        <v>196</v>
      </c>
      <c r="E7125" s="255">
        <v>0</v>
      </c>
    </row>
    <row r="7126" spans="1:5" x14ac:dyDescent="0.25">
      <c r="A7126" s="257" t="s">
        <v>928</v>
      </c>
      <c r="B7126" s="257" t="s">
        <v>929</v>
      </c>
      <c r="C7126" s="254"/>
      <c r="D7126" s="255" t="s">
        <v>197</v>
      </c>
      <c r="E7126" s="255">
        <v>0</v>
      </c>
    </row>
    <row r="7127" spans="1:5" x14ac:dyDescent="0.25">
      <c r="A7127" s="257" t="s">
        <v>930</v>
      </c>
      <c r="B7127" s="257" t="s">
        <v>931</v>
      </c>
      <c r="C7127" s="254"/>
      <c r="D7127" s="255" t="s">
        <v>198</v>
      </c>
      <c r="E7127" s="255">
        <v>0</v>
      </c>
    </row>
    <row r="7128" spans="1:5" x14ac:dyDescent="0.25">
      <c r="A7128" s="257" t="s">
        <v>943</v>
      </c>
      <c r="B7128" s="257">
        <v>-1.2791999999999999</v>
      </c>
      <c r="C7128" s="254"/>
      <c r="D7128" s="255" t="s">
        <v>607</v>
      </c>
      <c r="E7128" s="255">
        <v>0</v>
      </c>
    </row>
    <row r="7129" spans="1:5" x14ac:dyDescent="0.25">
      <c r="A7129" s="257" t="s">
        <v>944</v>
      </c>
      <c r="B7129" s="257">
        <v>-1.71594</v>
      </c>
      <c r="C7129" s="254"/>
      <c r="D7129" s="255" t="s">
        <v>608</v>
      </c>
      <c r="E7129" s="255">
        <v>0</v>
      </c>
    </row>
    <row r="7130" spans="1:5" x14ac:dyDescent="0.25">
      <c r="A7130" s="257" t="s">
        <v>538</v>
      </c>
      <c r="B7130" s="257">
        <v>-30.310689700000001</v>
      </c>
      <c r="C7130" s="254"/>
      <c r="D7130" s="255"/>
      <c r="E7130" s="255"/>
    </row>
    <row r="7131" spans="1:5" x14ac:dyDescent="0.25">
      <c r="A7131" s="257" t="s">
        <v>539</v>
      </c>
      <c r="B7131" s="257">
        <v>-8.1752425899999999</v>
      </c>
      <c r="C7131" s="254"/>
      <c r="D7131" s="255" t="s">
        <v>2113</v>
      </c>
      <c r="E7131" s="255"/>
    </row>
    <row r="7132" spans="1:5" x14ac:dyDescent="0.25">
      <c r="A7132" s="257" t="s">
        <v>150</v>
      </c>
      <c r="B7132" s="257">
        <v>0</v>
      </c>
      <c r="C7132" s="254"/>
      <c r="D7132" s="255" t="s">
        <v>928</v>
      </c>
      <c r="E7132" s="255" t="s">
        <v>929</v>
      </c>
    </row>
    <row r="7133" spans="1:5" x14ac:dyDescent="0.25">
      <c r="A7133" s="257" t="s">
        <v>142</v>
      </c>
      <c r="B7133" s="257">
        <v>-8.1798001899999999</v>
      </c>
      <c r="C7133" s="254"/>
      <c r="D7133" s="255" t="s">
        <v>930</v>
      </c>
      <c r="E7133" s="255" t="s">
        <v>931</v>
      </c>
    </row>
    <row r="7134" spans="1:5" x14ac:dyDescent="0.25">
      <c r="A7134" s="257" t="s">
        <v>151</v>
      </c>
      <c r="B7134" s="257">
        <v>0</v>
      </c>
      <c r="C7134" s="254"/>
      <c r="D7134" s="255" t="s">
        <v>1106</v>
      </c>
      <c r="E7134" s="255">
        <v>0</v>
      </c>
    </row>
    <row r="7135" spans="1:5" x14ac:dyDescent="0.25">
      <c r="A7135" s="257" t="s">
        <v>152</v>
      </c>
      <c r="B7135" s="257">
        <v>0</v>
      </c>
      <c r="C7135" s="254"/>
      <c r="D7135" s="255" t="s">
        <v>200</v>
      </c>
      <c r="E7135" s="255">
        <v>0</v>
      </c>
    </row>
    <row r="7136" spans="1:5" x14ac:dyDescent="0.25">
      <c r="A7136" s="257" t="s">
        <v>153</v>
      </c>
      <c r="B7136" s="257">
        <v>0</v>
      </c>
      <c r="C7136" s="254"/>
      <c r="D7136" s="255" t="s">
        <v>609</v>
      </c>
      <c r="E7136" s="255">
        <v>0</v>
      </c>
    </row>
    <row r="7137" spans="1:5" x14ac:dyDescent="0.25">
      <c r="A7137" s="257" t="s">
        <v>143</v>
      </c>
      <c r="B7137" s="257">
        <v>-1.84665119</v>
      </c>
      <c r="C7137" s="254"/>
      <c r="D7137" s="255" t="s">
        <v>1108</v>
      </c>
      <c r="E7137" s="255">
        <v>0</v>
      </c>
    </row>
    <row r="7138" spans="1:5" x14ac:dyDescent="0.25">
      <c r="A7138" s="257" t="s">
        <v>154</v>
      </c>
      <c r="B7138" s="257">
        <v>0</v>
      </c>
      <c r="C7138" s="254"/>
      <c r="D7138" s="255" t="s">
        <v>201</v>
      </c>
      <c r="E7138" s="255">
        <v>0</v>
      </c>
    </row>
    <row r="7139" spans="1:5" x14ac:dyDescent="0.25">
      <c r="A7139" s="257" t="s">
        <v>155</v>
      </c>
      <c r="B7139" s="257">
        <v>0</v>
      </c>
      <c r="C7139" s="254"/>
      <c r="D7139" s="255" t="s">
        <v>610</v>
      </c>
      <c r="E7139" s="255">
        <v>0</v>
      </c>
    </row>
    <row r="7140" spans="1:5" x14ac:dyDescent="0.25">
      <c r="A7140" s="257" t="s">
        <v>1303</v>
      </c>
      <c r="B7140" s="257">
        <v>0</v>
      </c>
      <c r="C7140" s="254"/>
      <c r="D7140" s="255" t="s">
        <v>202</v>
      </c>
      <c r="E7140" s="255">
        <v>0</v>
      </c>
    </row>
    <row r="7141" spans="1:5" x14ac:dyDescent="0.25">
      <c r="A7141" s="257" t="s">
        <v>1304</v>
      </c>
      <c r="B7141" s="257">
        <v>-1.2892348899999999</v>
      </c>
      <c r="C7141" s="254"/>
      <c r="D7141" s="255" t="s">
        <v>203</v>
      </c>
      <c r="E7141" s="255">
        <v>0</v>
      </c>
    </row>
    <row r="7142" spans="1:5" x14ac:dyDescent="0.25">
      <c r="A7142" s="257" t="s">
        <v>1305</v>
      </c>
      <c r="B7142" s="257">
        <v>-0.711919682</v>
      </c>
      <c r="C7142" s="254"/>
      <c r="D7142" s="255" t="s">
        <v>204</v>
      </c>
      <c r="E7142" s="255">
        <v>0</v>
      </c>
    </row>
    <row r="7143" spans="1:5" x14ac:dyDescent="0.25">
      <c r="A7143" s="257" t="s">
        <v>1306</v>
      </c>
      <c r="B7143" s="257">
        <v>-7.9360706099999998</v>
      </c>
      <c r="C7143" s="254"/>
      <c r="D7143" s="255" t="s">
        <v>1169</v>
      </c>
      <c r="E7143" s="255">
        <v>0</v>
      </c>
    </row>
    <row r="7144" spans="1:5" x14ac:dyDescent="0.25">
      <c r="A7144" s="257" t="s">
        <v>156</v>
      </c>
      <c r="B7144" s="257">
        <v>0</v>
      </c>
      <c r="C7144" s="254"/>
      <c r="D7144" s="255" t="s">
        <v>1109</v>
      </c>
      <c r="E7144" s="255">
        <v>0</v>
      </c>
    </row>
    <row r="7145" spans="1:5" x14ac:dyDescent="0.25">
      <c r="A7145" s="257" t="s">
        <v>144</v>
      </c>
      <c r="B7145" s="257">
        <v>0</v>
      </c>
      <c r="C7145" s="254"/>
      <c r="D7145" s="255" t="s">
        <v>1170</v>
      </c>
      <c r="E7145" s="255">
        <v>0</v>
      </c>
    </row>
    <row r="7146" spans="1:5" x14ac:dyDescent="0.25">
      <c r="A7146" s="257" t="s">
        <v>157</v>
      </c>
      <c r="B7146" s="257">
        <v>0</v>
      </c>
      <c r="C7146" s="254"/>
      <c r="D7146" s="255" t="s">
        <v>1171</v>
      </c>
      <c r="E7146" s="255">
        <v>0</v>
      </c>
    </row>
    <row r="7147" spans="1:5" x14ac:dyDescent="0.25">
      <c r="A7147" s="257" t="s">
        <v>158</v>
      </c>
      <c r="B7147" s="257">
        <v>0</v>
      </c>
      <c r="C7147" s="254"/>
      <c r="D7147" s="255" t="s">
        <v>1172</v>
      </c>
      <c r="E7147" s="255">
        <v>0</v>
      </c>
    </row>
    <row r="7148" spans="1:5" x14ac:dyDescent="0.25">
      <c r="A7148" s="257" t="s">
        <v>159</v>
      </c>
      <c r="B7148" s="257">
        <v>0</v>
      </c>
      <c r="C7148" s="254"/>
      <c r="D7148" s="255" t="s">
        <v>1110</v>
      </c>
      <c r="E7148" s="255">
        <v>0</v>
      </c>
    </row>
    <row r="7149" spans="1:5" x14ac:dyDescent="0.25">
      <c r="A7149" s="257" t="s">
        <v>145</v>
      </c>
      <c r="B7149" s="257">
        <v>0</v>
      </c>
      <c r="C7149" s="254"/>
      <c r="D7149" s="255" t="s">
        <v>1173</v>
      </c>
      <c r="E7149" s="255">
        <v>0</v>
      </c>
    </row>
    <row r="7150" spans="1:5" x14ac:dyDescent="0.25">
      <c r="A7150" s="257" t="s">
        <v>160</v>
      </c>
      <c r="B7150" s="257">
        <v>0</v>
      </c>
      <c r="C7150" s="254"/>
      <c r="D7150" s="255" t="s">
        <v>1174</v>
      </c>
      <c r="E7150" s="255">
        <v>0</v>
      </c>
    </row>
    <row r="7151" spans="1:5" x14ac:dyDescent="0.25">
      <c r="A7151" s="257" t="s">
        <v>161</v>
      </c>
      <c r="B7151" s="257">
        <v>0</v>
      </c>
      <c r="C7151" s="254"/>
      <c r="D7151" s="255" t="s">
        <v>2114</v>
      </c>
      <c r="E7151" s="255"/>
    </row>
    <row r="7152" spans="1:5" x14ac:dyDescent="0.25">
      <c r="A7152" s="257" t="s">
        <v>162</v>
      </c>
      <c r="B7152" s="257">
        <v>0</v>
      </c>
      <c r="C7152" s="254"/>
      <c r="D7152" s="255" t="s">
        <v>928</v>
      </c>
      <c r="E7152" s="255" t="s">
        <v>929</v>
      </c>
    </row>
    <row r="7153" spans="1:5" x14ac:dyDescent="0.25">
      <c r="A7153" s="257" t="s">
        <v>146</v>
      </c>
      <c r="B7153" s="257">
        <v>0</v>
      </c>
      <c r="C7153" s="254"/>
      <c r="D7153" s="255" t="s">
        <v>930</v>
      </c>
      <c r="E7153" s="255" t="s">
        <v>931</v>
      </c>
    </row>
    <row r="7154" spans="1:5" x14ac:dyDescent="0.25">
      <c r="A7154" s="257" t="s">
        <v>163</v>
      </c>
      <c r="B7154" s="257">
        <v>0</v>
      </c>
      <c r="C7154" s="254"/>
      <c r="D7154" s="255" t="s">
        <v>600</v>
      </c>
      <c r="E7154" s="255">
        <v>0</v>
      </c>
    </row>
    <row r="7155" spans="1:5" x14ac:dyDescent="0.25">
      <c r="A7155" s="257" t="s">
        <v>164</v>
      </c>
      <c r="B7155" s="257">
        <v>0</v>
      </c>
      <c r="C7155" s="254"/>
      <c r="D7155" s="255" t="s">
        <v>601</v>
      </c>
      <c r="E7155" s="255">
        <v>0</v>
      </c>
    </row>
    <row r="7156" spans="1:5" x14ac:dyDescent="0.25">
      <c r="A7156" s="257" t="s">
        <v>165</v>
      </c>
      <c r="B7156" s="257">
        <v>0</v>
      </c>
      <c r="C7156" s="254"/>
      <c r="D7156" s="255" t="s">
        <v>192</v>
      </c>
      <c r="E7156" s="255">
        <v>0</v>
      </c>
    </row>
    <row r="7157" spans="1:5" x14ac:dyDescent="0.25">
      <c r="A7157" s="257" t="s">
        <v>147</v>
      </c>
      <c r="B7157" s="257">
        <v>0</v>
      </c>
      <c r="C7157" s="254"/>
      <c r="D7157" s="255" t="s">
        <v>193</v>
      </c>
      <c r="E7157" s="255">
        <v>0</v>
      </c>
    </row>
    <row r="7158" spans="1:5" x14ac:dyDescent="0.25">
      <c r="A7158" s="257" t="s">
        <v>166</v>
      </c>
      <c r="B7158" s="257">
        <v>0</v>
      </c>
      <c r="C7158" s="254"/>
      <c r="D7158" s="255" t="s">
        <v>602</v>
      </c>
      <c r="E7158" s="255">
        <v>0</v>
      </c>
    </row>
    <row r="7159" spans="1:5" x14ac:dyDescent="0.25">
      <c r="A7159" s="257" t="s">
        <v>167</v>
      </c>
      <c r="B7159" s="257">
        <v>0</v>
      </c>
      <c r="C7159" s="254"/>
      <c r="D7159" s="255" t="s">
        <v>603</v>
      </c>
      <c r="E7159" s="255">
        <v>0</v>
      </c>
    </row>
    <row r="7160" spans="1:5" x14ac:dyDescent="0.25">
      <c r="A7160" s="257" t="s">
        <v>168</v>
      </c>
      <c r="B7160" s="257">
        <v>0</v>
      </c>
      <c r="C7160" s="254"/>
      <c r="D7160" s="255" t="s">
        <v>604</v>
      </c>
      <c r="E7160" s="255">
        <v>0</v>
      </c>
    </row>
    <row r="7161" spans="1:5" x14ac:dyDescent="0.25">
      <c r="A7161" s="257" t="s">
        <v>148</v>
      </c>
      <c r="B7161" s="257">
        <v>0</v>
      </c>
      <c r="C7161" s="254"/>
      <c r="D7161" s="255" t="s">
        <v>605</v>
      </c>
      <c r="E7161" s="255">
        <v>0</v>
      </c>
    </row>
    <row r="7162" spans="1:5" x14ac:dyDescent="0.25">
      <c r="A7162" s="257" t="s">
        <v>169</v>
      </c>
      <c r="B7162" s="257">
        <v>0</v>
      </c>
      <c r="C7162" s="254"/>
      <c r="D7162" s="255" t="s">
        <v>194</v>
      </c>
      <c r="E7162" s="255">
        <v>0</v>
      </c>
    </row>
    <row r="7163" spans="1:5" x14ac:dyDescent="0.25">
      <c r="A7163" s="257" t="s">
        <v>170</v>
      </c>
      <c r="B7163" s="257">
        <v>0</v>
      </c>
      <c r="C7163" s="254"/>
      <c r="D7163" s="255" t="s">
        <v>606</v>
      </c>
      <c r="E7163" s="255">
        <v>0</v>
      </c>
    </row>
    <row r="7164" spans="1:5" x14ac:dyDescent="0.25">
      <c r="A7164" s="257" t="s">
        <v>171</v>
      </c>
      <c r="B7164" s="257">
        <v>0</v>
      </c>
      <c r="C7164" s="254"/>
      <c r="D7164" s="255" t="s">
        <v>1166</v>
      </c>
      <c r="E7164" s="255">
        <v>0</v>
      </c>
    </row>
    <row r="7165" spans="1:5" x14ac:dyDescent="0.25">
      <c r="A7165" s="257" t="s">
        <v>149</v>
      </c>
      <c r="B7165" s="257">
        <v>0</v>
      </c>
      <c r="C7165" s="254"/>
      <c r="D7165" s="255" t="s">
        <v>1098</v>
      </c>
      <c r="E7165" s="255">
        <v>0</v>
      </c>
    </row>
    <row r="7166" spans="1:5" x14ac:dyDescent="0.25">
      <c r="A7166" s="257" t="s">
        <v>172</v>
      </c>
      <c r="B7166" s="257">
        <v>0</v>
      </c>
      <c r="C7166" s="254"/>
      <c r="D7166" s="255" t="s">
        <v>1167</v>
      </c>
      <c r="E7166" s="255">
        <v>0</v>
      </c>
    </row>
    <row r="7167" spans="1:5" x14ac:dyDescent="0.25">
      <c r="A7167" s="257" t="s">
        <v>173</v>
      </c>
      <c r="B7167" s="257">
        <v>0</v>
      </c>
      <c r="C7167" s="254"/>
      <c r="D7167" s="255" t="s">
        <v>1168</v>
      </c>
      <c r="E7167" s="255">
        <v>0</v>
      </c>
    </row>
    <row r="7168" spans="1:5" x14ac:dyDescent="0.25">
      <c r="A7168" s="257" t="s">
        <v>1215</v>
      </c>
      <c r="B7168" s="257">
        <v>0</v>
      </c>
      <c r="C7168" s="254"/>
      <c r="D7168" s="255" t="s">
        <v>205</v>
      </c>
      <c r="E7168" s="255">
        <v>0</v>
      </c>
    </row>
    <row r="7169" spans="1:5" x14ac:dyDescent="0.25">
      <c r="A7169" s="257" t="s">
        <v>1121</v>
      </c>
      <c r="B7169" s="257">
        <v>7.5534423300000002</v>
      </c>
      <c r="C7169" s="254"/>
      <c r="D7169" s="255" t="s">
        <v>206</v>
      </c>
      <c r="E7169" s="255">
        <v>0</v>
      </c>
    </row>
    <row r="7170" spans="1:5" x14ac:dyDescent="0.25">
      <c r="A7170" s="257" t="s">
        <v>1216</v>
      </c>
      <c r="B7170" s="257">
        <v>0</v>
      </c>
      <c r="C7170" s="254"/>
      <c r="D7170" s="255" t="s">
        <v>207</v>
      </c>
      <c r="E7170" s="255">
        <v>0</v>
      </c>
    </row>
    <row r="7171" spans="1:5" x14ac:dyDescent="0.25">
      <c r="A7171" s="257" t="s">
        <v>1217</v>
      </c>
      <c r="B7171" s="257">
        <v>0</v>
      </c>
      <c r="C7171" s="254"/>
      <c r="D7171" s="255" t="s">
        <v>198</v>
      </c>
      <c r="E7171" s="255">
        <v>0</v>
      </c>
    </row>
    <row r="7172" spans="1:5" x14ac:dyDescent="0.25">
      <c r="A7172" s="257" t="s">
        <v>1218</v>
      </c>
      <c r="B7172" s="257">
        <v>0</v>
      </c>
      <c r="C7172" s="254"/>
      <c r="D7172" s="255" t="s">
        <v>607</v>
      </c>
      <c r="E7172" s="255">
        <v>0</v>
      </c>
    </row>
    <row r="7173" spans="1:5" x14ac:dyDescent="0.25">
      <c r="A7173" s="257" t="s">
        <v>1122</v>
      </c>
      <c r="B7173" s="257">
        <v>1.6163659699999999</v>
      </c>
      <c r="C7173" s="254"/>
      <c r="D7173" s="255" t="s">
        <v>608</v>
      </c>
      <c r="E7173" s="255">
        <v>0</v>
      </c>
    </row>
    <row r="7174" spans="1:5" x14ac:dyDescent="0.25">
      <c r="A7174" s="257" t="s">
        <v>1219</v>
      </c>
      <c r="B7174" s="257">
        <v>0</v>
      </c>
      <c r="C7174" s="254"/>
      <c r="D7174" s="255"/>
      <c r="E7174" s="255"/>
    </row>
    <row r="7175" spans="1:5" x14ac:dyDescent="0.25">
      <c r="A7175" s="257" t="s">
        <v>1220</v>
      </c>
      <c r="B7175" s="257">
        <v>0</v>
      </c>
      <c r="C7175" s="254"/>
      <c r="D7175" s="255" t="s">
        <v>2115</v>
      </c>
      <c r="E7175" s="255"/>
    </row>
    <row r="7176" spans="1:5" x14ac:dyDescent="0.25">
      <c r="A7176" s="257" t="s">
        <v>1307</v>
      </c>
      <c r="B7176" s="257">
        <v>0</v>
      </c>
      <c r="C7176" s="254"/>
      <c r="D7176" s="255" t="s">
        <v>928</v>
      </c>
      <c r="E7176" s="255" t="s">
        <v>929</v>
      </c>
    </row>
    <row r="7177" spans="1:5" x14ac:dyDescent="0.25">
      <c r="A7177" s="257" t="s">
        <v>1197</v>
      </c>
      <c r="B7177" s="257">
        <v>9.1147382300000004</v>
      </c>
      <c r="C7177" s="254"/>
      <c r="D7177" s="255" t="s">
        <v>930</v>
      </c>
      <c r="E7177" s="255" t="s">
        <v>931</v>
      </c>
    </row>
    <row r="7178" spans="1:5" x14ac:dyDescent="0.25">
      <c r="A7178" s="257" t="s">
        <v>1308</v>
      </c>
      <c r="B7178" s="257">
        <v>0</v>
      </c>
      <c r="C7178" s="254"/>
      <c r="D7178" s="255" t="s">
        <v>1106</v>
      </c>
      <c r="E7178" s="255">
        <v>0</v>
      </c>
    </row>
    <row r="7179" spans="1:5" x14ac:dyDescent="0.25">
      <c r="A7179" s="257" t="s">
        <v>1309</v>
      </c>
      <c r="B7179" s="257">
        <v>0</v>
      </c>
      <c r="C7179" s="254"/>
      <c r="D7179" s="255" t="s">
        <v>200</v>
      </c>
      <c r="E7179" s="255">
        <v>0</v>
      </c>
    </row>
    <row r="7180" spans="1:5" x14ac:dyDescent="0.25">
      <c r="A7180" s="257" t="s">
        <v>1310</v>
      </c>
      <c r="B7180" s="257">
        <v>0</v>
      </c>
      <c r="C7180" s="254"/>
      <c r="D7180" s="255" t="s">
        <v>609</v>
      </c>
      <c r="E7180" s="255">
        <v>0</v>
      </c>
    </row>
    <row r="7181" spans="1:5" x14ac:dyDescent="0.25">
      <c r="A7181" s="257" t="s">
        <v>1198</v>
      </c>
      <c r="B7181" s="257">
        <v>0.181965349</v>
      </c>
      <c r="C7181" s="254"/>
      <c r="D7181" s="255" t="s">
        <v>1108</v>
      </c>
      <c r="E7181" s="255">
        <v>0</v>
      </c>
    </row>
    <row r="7182" spans="1:5" x14ac:dyDescent="0.25">
      <c r="A7182" s="257" t="s">
        <v>1311</v>
      </c>
      <c r="B7182" s="257">
        <v>0</v>
      </c>
      <c r="C7182" s="254"/>
      <c r="D7182" s="255" t="s">
        <v>201</v>
      </c>
      <c r="E7182" s="255">
        <v>0</v>
      </c>
    </row>
    <row r="7183" spans="1:5" x14ac:dyDescent="0.25">
      <c r="A7183" s="257" t="s">
        <v>1312</v>
      </c>
      <c r="B7183" s="257">
        <v>0</v>
      </c>
      <c r="C7183" s="254"/>
      <c r="D7183" s="255" t="s">
        <v>610</v>
      </c>
      <c r="E7183" s="255">
        <v>0</v>
      </c>
    </row>
    <row r="7184" spans="1:5" x14ac:dyDescent="0.25">
      <c r="A7184" s="257" t="s">
        <v>1313</v>
      </c>
      <c r="B7184" s="257">
        <v>0</v>
      </c>
      <c r="C7184" s="254"/>
      <c r="D7184" s="255" t="s">
        <v>208</v>
      </c>
      <c r="E7184" s="255">
        <v>0</v>
      </c>
    </row>
    <row r="7185" spans="1:5" x14ac:dyDescent="0.25">
      <c r="A7185" s="257" t="s">
        <v>1199</v>
      </c>
      <c r="B7185" s="257">
        <v>0</v>
      </c>
      <c r="C7185" s="254"/>
      <c r="D7185" s="255" t="s">
        <v>209</v>
      </c>
      <c r="E7185" s="255">
        <v>0</v>
      </c>
    </row>
    <row r="7186" spans="1:5" x14ac:dyDescent="0.25">
      <c r="A7186" s="257" t="s">
        <v>1314</v>
      </c>
      <c r="B7186" s="257">
        <v>0</v>
      </c>
      <c r="C7186" s="254"/>
      <c r="D7186" s="255" t="s">
        <v>210</v>
      </c>
      <c r="E7186" s="255">
        <v>0</v>
      </c>
    </row>
    <row r="7187" spans="1:5" x14ac:dyDescent="0.25">
      <c r="A7187" s="257" t="s">
        <v>1315</v>
      </c>
      <c r="B7187" s="257">
        <v>0</v>
      </c>
      <c r="C7187" s="254"/>
      <c r="D7187" s="255" t="s">
        <v>1169</v>
      </c>
      <c r="E7187" s="255">
        <v>0</v>
      </c>
    </row>
    <row r="7188" spans="1:5" x14ac:dyDescent="0.25">
      <c r="A7188" s="257" t="s">
        <v>1316</v>
      </c>
      <c r="B7188" s="257">
        <v>0</v>
      </c>
      <c r="C7188" s="254"/>
      <c r="D7188" s="255" t="s">
        <v>1109</v>
      </c>
      <c r="E7188" s="255">
        <v>0</v>
      </c>
    </row>
    <row r="7189" spans="1:5" x14ac:dyDescent="0.25">
      <c r="A7189" s="257" t="s">
        <v>1200</v>
      </c>
      <c r="B7189" s="257">
        <v>0</v>
      </c>
      <c r="C7189" s="254"/>
      <c r="D7189" s="255" t="s">
        <v>1170</v>
      </c>
      <c r="E7189" s="255">
        <v>0</v>
      </c>
    </row>
    <row r="7190" spans="1:5" x14ac:dyDescent="0.25">
      <c r="A7190" s="257" t="s">
        <v>1317</v>
      </c>
      <c r="B7190" s="257">
        <v>0</v>
      </c>
      <c r="C7190" s="254"/>
      <c r="D7190" s="255" t="s">
        <v>1171</v>
      </c>
      <c r="E7190" s="255">
        <v>0</v>
      </c>
    </row>
    <row r="7191" spans="1:5" x14ac:dyDescent="0.25">
      <c r="A7191" s="257" t="s">
        <v>1318</v>
      </c>
      <c r="B7191" s="257">
        <v>0</v>
      </c>
      <c r="C7191" s="254"/>
      <c r="D7191" s="255" t="s">
        <v>1172</v>
      </c>
      <c r="E7191" s="255">
        <v>0</v>
      </c>
    </row>
    <row r="7192" spans="1:5" x14ac:dyDescent="0.25">
      <c r="A7192" s="257" t="s">
        <v>1221</v>
      </c>
      <c r="B7192" s="257">
        <v>0</v>
      </c>
      <c r="C7192" s="254"/>
      <c r="D7192" s="255" t="s">
        <v>1110</v>
      </c>
      <c r="E7192" s="255">
        <v>0</v>
      </c>
    </row>
    <row r="7193" spans="1:5" x14ac:dyDescent="0.25">
      <c r="A7193" s="257" t="s">
        <v>1123</v>
      </c>
      <c r="B7193" s="257">
        <v>19.077932700000002</v>
      </c>
      <c r="C7193" s="254"/>
      <c r="D7193" s="255" t="s">
        <v>1173</v>
      </c>
      <c r="E7193" s="255">
        <v>0</v>
      </c>
    </row>
    <row r="7194" spans="1:5" x14ac:dyDescent="0.25">
      <c r="A7194" s="257" t="s">
        <v>1222</v>
      </c>
      <c r="B7194" s="257">
        <v>0</v>
      </c>
      <c r="C7194" s="254"/>
      <c r="D7194" s="255" t="s">
        <v>1174</v>
      </c>
      <c r="E7194" s="255">
        <v>0</v>
      </c>
    </row>
    <row r="7195" spans="1:5" x14ac:dyDescent="0.25">
      <c r="A7195" s="257" t="s">
        <v>1223</v>
      </c>
      <c r="B7195" s="257">
        <v>0</v>
      </c>
      <c r="C7195" s="254"/>
      <c r="D7195" s="255" t="s">
        <v>2116</v>
      </c>
      <c r="E7195" s="255"/>
    </row>
    <row r="7196" spans="1:5" x14ac:dyDescent="0.25">
      <c r="A7196" s="257" t="s">
        <v>1224</v>
      </c>
      <c r="B7196" s="257">
        <v>0</v>
      </c>
      <c r="C7196" s="254"/>
      <c r="D7196" s="255" t="s">
        <v>928</v>
      </c>
      <c r="E7196" s="255" t="s">
        <v>929</v>
      </c>
    </row>
    <row r="7197" spans="1:5" x14ac:dyDescent="0.25">
      <c r="A7197" s="257" t="s">
        <v>1124</v>
      </c>
      <c r="B7197" s="257">
        <v>3.47100382</v>
      </c>
      <c r="C7197" s="254"/>
      <c r="D7197" s="255" t="s">
        <v>930</v>
      </c>
      <c r="E7197" s="255" t="s">
        <v>931</v>
      </c>
    </row>
    <row r="7198" spans="1:5" x14ac:dyDescent="0.25">
      <c r="A7198" s="257" t="s">
        <v>1225</v>
      </c>
      <c r="B7198" s="257">
        <v>0</v>
      </c>
      <c r="C7198" s="254"/>
      <c r="D7198" s="255" t="s">
        <v>600</v>
      </c>
      <c r="E7198" s="255">
        <v>0</v>
      </c>
    </row>
    <row r="7199" spans="1:5" x14ac:dyDescent="0.25">
      <c r="A7199" s="257" t="s">
        <v>1226</v>
      </c>
      <c r="B7199" s="257">
        <v>0</v>
      </c>
      <c r="C7199" s="254"/>
      <c r="D7199" s="255" t="s">
        <v>601</v>
      </c>
      <c r="E7199" s="255">
        <v>-9.5540976E-2</v>
      </c>
    </row>
    <row r="7200" spans="1:5" x14ac:dyDescent="0.25">
      <c r="A7200" s="257" t="s">
        <v>1319</v>
      </c>
      <c r="B7200" s="257">
        <v>0</v>
      </c>
      <c r="C7200" s="254"/>
      <c r="D7200" s="255" t="s">
        <v>192</v>
      </c>
      <c r="E7200" s="255">
        <v>0</v>
      </c>
    </row>
    <row r="7201" spans="1:5" x14ac:dyDescent="0.25">
      <c r="A7201" s="257" t="s">
        <v>1201</v>
      </c>
      <c r="B7201" s="257">
        <v>5.5232632700000002</v>
      </c>
      <c r="C7201" s="254"/>
      <c r="D7201" s="255" t="s">
        <v>193</v>
      </c>
      <c r="E7201" s="255">
        <v>0</v>
      </c>
    </row>
    <row r="7202" spans="1:5" x14ac:dyDescent="0.25">
      <c r="A7202" s="257" t="s">
        <v>1320</v>
      </c>
      <c r="B7202" s="257">
        <v>0</v>
      </c>
      <c r="C7202" s="254"/>
      <c r="D7202" s="255" t="s">
        <v>602</v>
      </c>
      <c r="E7202" s="255">
        <v>0</v>
      </c>
    </row>
    <row r="7203" spans="1:5" x14ac:dyDescent="0.25">
      <c r="A7203" s="257" t="s">
        <v>1321</v>
      </c>
      <c r="B7203" s="257">
        <v>0</v>
      </c>
      <c r="C7203" s="254"/>
      <c r="D7203" s="255" t="s">
        <v>603</v>
      </c>
      <c r="E7203" s="255">
        <v>0</v>
      </c>
    </row>
    <row r="7204" spans="1:5" x14ac:dyDescent="0.25">
      <c r="A7204" s="257" t="s">
        <v>1322</v>
      </c>
      <c r="B7204" s="257">
        <v>0</v>
      </c>
      <c r="C7204" s="254"/>
      <c r="D7204" s="255" t="s">
        <v>604</v>
      </c>
      <c r="E7204" s="255">
        <v>0</v>
      </c>
    </row>
    <row r="7205" spans="1:5" x14ac:dyDescent="0.25">
      <c r="A7205" s="257" t="s">
        <v>1202</v>
      </c>
      <c r="B7205" s="257">
        <v>0.226981444</v>
      </c>
      <c r="C7205" s="254"/>
      <c r="D7205" s="255" t="s">
        <v>605</v>
      </c>
      <c r="E7205" s="255">
        <v>0</v>
      </c>
    </row>
    <row r="7206" spans="1:5" x14ac:dyDescent="0.25">
      <c r="A7206" s="257" t="s">
        <v>1323</v>
      </c>
      <c r="B7206" s="257">
        <v>0</v>
      </c>
      <c r="C7206" s="254"/>
      <c r="D7206" s="255" t="s">
        <v>194</v>
      </c>
      <c r="E7206" s="255">
        <v>0</v>
      </c>
    </row>
    <row r="7207" spans="1:5" x14ac:dyDescent="0.25">
      <c r="A7207" s="257" t="s">
        <v>1324</v>
      </c>
      <c r="B7207" s="257">
        <v>0</v>
      </c>
      <c r="C7207" s="254"/>
      <c r="D7207" s="255" t="s">
        <v>606</v>
      </c>
      <c r="E7207" s="255">
        <v>0</v>
      </c>
    </row>
    <row r="7208" spans="1:5" x14ac:dyDescent="0.25">
      <c r="A7208" s="257" t="s">
        <v>1325</v>
      </c>
      <c r="B7208" s="257">
        <v>0</v>
      </c>
      <c r="C7208" s="254"/>
      <c r="D7208" s="255" t="s">
        <v>1166</v>
      </c>
      <c r="E7208" s="255">
        <v>-4.4940147700000002E-2</v>
      </c>
    </row>
    <row r="7209" spans="1:5" x14ac:dyDescent="0.25">
      <c r="A7209" s="257" t="s">
        <v>1203</v>
      </c>
      <c r="B7209" s="257">
        <v>0</v>
      </c>
      <c r="C7209" s="254"/>
      <c r="D7209" s="255" t="s">
        <v>1098</v>
      </c>
      <c r="E7209" s="255">
        <v>-1.6165408700000002E-2</v>
      </c>
    </row>
    <row r="7210" spans="1:5" x14ac:dyDescent="0.25">
      <c r="A7210" s="257" t="s">
        <v>1326</v>
      </c>
      <c r="B7210" s="257">
        <v>0</v>
      </c>
      <c r="C7210" s="254"/>
      <c r="D7210" s="255" t="s">
        <v>1167</v>
      </c>
      <c r="E7210" s="255">
        <v>0</v>
      </c>
    </row>
    <row r="7211" spans="1:5" x14ac:dyDescent="0.25">
      <c r="A7211" s="257" t="s">
        <v>1327</v>
      </c>
      <c r="B7211" s="257">
        <v>0</v>
      </c>
      <c r="C7211" s="254"/>
      <c r="D7211" s="255" t="s">
        <v>1168</v>
      </c>
      <c r="E7211" s="255">
        <v>0</v>
      </c>
    </row>
    <row r="7212" spans="1:5" x14ac:dyDescent="0.25">
      <c r="A7212" s="257" t="s">
        <v>1328</v>
      </c>
      <c r="B7212" s="257">
        <v>0</v>
      </c>
      <c r="C7212" s="254"/>
      <c r="D7212" s="255" t="s">
        <v>1181</v>
      </c>
      <c r="E7212" s="255">
        <v>-5.8480836299999997E-3</v>
      </c>
    </row>
    <row r="7213" spans="1:5" x14ac:dyDescent="0.25">
      <c r="A7213" s="257" t="s">
        <v>1204</v>
      </c>
      <c r="B7213" s="257">
        <v>0</v>
      </c>
      <c r="C7213" s="254"/>
      <c r="D7213" s="255" t="s">
        <v>211</v>
      </c>
      <c r="E7213" s="255">
        <v>0</v>
      </c>
    </row>
    <row r="7214" spans="1:5" x14ac:dyDescent="0.25">
      <c r="A7214" s="257" t="s">
        <v>1329</v>
      </c>
      <c r="B7214" s="257">
        <v>0</v>
      </c>
      <c r="C7214" s="254"/>
      <c r="D7214" s="255" t="s">
        <v>212</v>
      </c>
      <c r="E7214" s="255">
        <v>0</v>
      </c>
    </row>
    <row r="7215" spans="1:5" x14ac:dyDescent="0.25">
      <c r="A7215" s="257" t="s">
        <v>1330</v>
      </c>
      <c r="B7215" s="257">
        <v>0</v>
      </c>
      <c r="C7215" s="254"/>
      <c r="D7215" s="255" t="s">
        <v>213</v>
      </c>
      <c r="E7215" s="255">
        <v>0</v>
      </c>
    </row>
    <row r="7216" spans="1:5" x14ac:dyDescent="0.25">
      <c r="A7216" s="257" t="s">
        <v>1241</v>
      </c>
      <c r="B7216" s="257">
        <v>0</v>
      </c>
      <c r="C7216" s="254"/>
      <c r="D7216" s="255" t="s">
        <v>198</v>
      </c>
      <c r="E7216" s="255">
        <v>0</v>
      </c>
    </row>
    <row r="7217" spans="1:5" x14ac:dyDescent="0.25">
      <c r="A7217" s="257" t="s">
        <v>1242</v>
      </c>
      <c r="B7217" s="257">
        <v>4.9270785899999998</v>
      </c>
      <c r="C7217" s="254"/>
      <c r="D7217" s="255" t="s">
        <v>607</v>
      </c>
      <c r="E7217" s="255">
        <v>0</v>
      </c>
    </row>
    <row r="7218" spans="1:5" x14ac:dyDescent="0.25">
      <c r="A7218" s="257" t="s">
        <v>1243</v>
      </c>
      <c r="B7218" s="257">
        <v>0.209394892</v>
      </c>
      <c r="C7218" s="254"/>
      <c r="D7218" s="255" t="s">
        <v>608</v>
      </c>
      <c r="E7218" s="255">
        <v>0</v>
      </c>
    </row>
    <row r="7219" spans="1:5" x14ac:dyDescent="0.25">
      <c r="A7219" s="257" t="s">
        <v>1244</v>
      </c>
      <c r="B7219" s="257">
        <v>9.6280475700000007E-2</v>
      </c>
      <c r="C7219" s="254"/>
      <c r="D7219" s="255" t="s">
        <v>2117</v>
      </c>
      <c r="E7219" s="255"/>
    </row>
    <row r="7220" spans="1:5" x14ac:dyDescent="0.25">
      <c r="A7220" s="257" t="s">
        <v>1229</v>
      </c>
      <c r="B7220" s="257">
        <v>0</v>
      </c>
      <c r="C7220" s="254"/>
      <c r="D7220" s="255" t="s">
        <v>928</v>
      </c>
      <c r="E7220" s="255" t="s">
        <v>929</v>
      </c>
    </row>
    <row r="7221" spans="1:5" x14ac:dyDescent="0.25">
      <c r="A7221" s="257" t="s">
        <v>1230</v>
      </c>
      <c r="B7221" s="257">
        <v>6.0513796199999996</v>
      </c>
      <c r="C7221" s="254"/>
      <c r="D7221" s="255" t="s">
        <v>930</v>
      </c>
      <c r="E7221" s="255" t="s">
        <v>931</v>
      </c>
    </row>
    <row r="7222" spans="1:5" x14ac:dyDescent="0.25">
      <c r="A7222" s="257" t="s">
        <v>1331</v>
      </c>
      <c r="B7222" s="257">
        <v>1.34923433</v>
      </c>
      <c r="C7222" s="254"/>
      <c r="D7222" s="255" t="s">
        <v>1106</v>
      </c>
      <c r="E7222" s="255">
        <v>0</v>
      </c>
    </row>
    <row r="7223" spans="1:5" x14ac:dyDescent="0.25">
      <c r="A7223" s="257" t="s">
        <v>1332</v>
      </c>
      <c r="B7223" s="257">
        <v>0.68847695600000003</v>
      </c>
      <c r="C7223" s="254"/>
      <c r="D7223" s="255" t="s">
        <v>200</v>
      </c>
      <c r="E7223" s="255">
        <v>0</v>
      </c>
    </row>
    <row r="7224" spans="1:5" x14ac:dyDescent="0.25">
      <c r="A7224" s="257" t="s">
        <v>1738</v>
      </c>
      <c r="B7224" s="257"/>
      <c r="C7224" s="254"/>
      <c r="D7224" s="255" t="s">
        <v>609</v>
      </c>
      <c r="E7224" s="255">
        <v>0</v>
      </c>
    </row>
    <row r="7225" spans="1:5" x14ac:dyDescent="0.25">
      <c r="A7225" s="257" t="s">
        <v>928</v>
      </c>
      <c r="B7225" s="257" t="s">
        <v>929</v>
      </c>
      <c r="C7225" s="254"/>
      <c r="D7225" s="255" t="s">
        <v>1108</v>
      </c>
      <c r="E7225" s="255">
        <v>-2.2052192700000002</v>
      </c>
    </row>
    <row r="7226" spans="1:5" x14ac:dyDescent="0.25">
      <c r="A7226" s="257" t="s">
        <v>930</v>
      </c>
      <c r="B7226" s="257" t="s">
        <v>931</v>
      </c>
      <c r="C7226" s="254"/>
      <c r="D7226" s="255" t="s">
        <v>201</v>
      </c>
      <c r="E7226" s="255">
        <v>-0.24964746500000001</v>
      </c>
    </row>
    <row r="7227" spans="1:5" x14ac:dyDescent="0.25">
      <c r="A7227" s="257" t="s">
        <v>466</v>
      </c>
      <c r="B7227" s="257">
        <v>0</v>
      </c>
      <c r="C7227" s="254"/>
      <c r="D7227" s="255" t="s">
        <v>610</v>
      </c>
      <c r="E7227" s="255">
        <v>-0.47045999999999999</v>
      </c>
    </row>
    <row r="7228" spans="1:5" x14ac:dyDescent="0.25">
      <c r="A7228" s="257" t="s">
        <v>467</v>
      </c>
      <c r="B7228" s="257">
        <v>0</v>
      </c>
      <c r="C7228" s="254"/>
      <c r="D7228" s="255" t="s">
        <v>214</v>
      </c>
      <c r="E7228" s="255">
        <v>0</v>
      </c>
    </row>
    <row r="7229" spans="1:5" x14ac:dyDescent="0.25">
      <c r="A7229" s="257" t="s">
        <v>540</v>
      </c>
      <c r="B7229" s="257">
        <v>0</v>
      </c>
      <c r="C7229" s="254"/>
      <c r="D7229" s="255" t="s">
        <v>215</v>
      </c>
      <c r="E7229" s="255">
        <v>0</v>
      </c>
    </row>
    <row r="7230" spans="1:5" x14ac:dyDescent="0.25">
      <c r="A7230" s="257" t="s">
        <v>541</v>
      </c>
      <c r="B7230" s="257">
        <v>0</v>
      </c>
      <c r="C7230" s="254"/>
      <c r="D7230" s="255" t="s">
        <v>216</v>
      </c>
      <c r="E7230" s="255">
        <v>0</v>
      </c>
    </row>
    <row r="7231" spans="1:5" x14ac:dyDescent="0.25">
      <c r="A7231" s="257" t="s">
        <v>542</v>
      </c>
      <c r="B7231" s="257">
        <v>0</v>
      </c>
      <c r="C7231" s="254"/>
      <c r="D7231" s="255" t="s">
        <v>1169</v>
      </c>
      <c r="E7231" s="255">
        <v>-0.13969287399999999</v>
      </c>
    </row>
    <row r="7232" spans="1:5" x14ac:dyDescent="0.25">
      <c r="A7232" s="257" t="s">
        <v>543</v>
      </c>
      <c r="B7232" s="257">
        <v>0</v>
      </c>
      <c r="C7232" s="254"/>
      <c r="D7232" s="255" t="s">
        <v>1109</v>
      </c>
      <c r="E7232" s="255">
        <v>-0.23913933900000001</v>
      </c>
    </row>
    <row r="7233" spans="1:5" x14ac:dyDescent="0.25">
      <c r="A7233" s="257" t="s">
        <v>468</v>
      </c>
      <c r="B7233" s="257">
        <v>0</v>
      </c>
      <c r="C7233" s="254"/>
      <c r="D7233" s="255" t="s">
        <v>1170</v>
      </c>
      <c r="E7233" s="255">
        <v>0</v>
      </c>
    </row>
    <row r="7234" spans="1:5" x14ac:dyDescent="0.25">
      <c r="A7234" s="257" t="s">
        <v>469</v>
      </c>
      <c r="B7234" s="257">
        <v>0</v>
      </c>
      <c r="C7234" s="254"/>
      <c r="D7234" s="255" t="s">
        <v>1171</v>
      </c>
      <c r="E7234" s="255">
        <v>0</v>
      </c>
    </row>
    <row r="7235" spans="1:5" x14ac:dyDescent="0.25">
      <c r="A7235" s="257" t="s">
        <v>544</v>
      </c>
      <c r="B7235" s="257">
        <v>4.9566830899999997E-2</v>
      </c>
      <c r="C7235" s="254"/>
      <c r="D7235" s="255" t="s">
        <v>1172</v>
      </c>
      <c r="E7235" s="255">
        <v>-0.74380316000000002</v>
      </c>
    </row>
    <row r="7236" spans="1:5" x14ac:dyDescent="0.25">
      <c r="A7236" s="257" t="s">
        <v>545</v>
      </c>
      <c r="B7236" s="257">
        <v>0</v>
      </c>
      <c r="C7236" s="254"/>
      <c r="D7236" s="255" t="s">
        <v>1110</v>
      </c>
      <c r="E7236" s="255">
        <v>-1.15522671</v>
      </c>
    </row>
    <row r="7237" spans="1:5" x14ac:dyDescent="0.25">
      <c r="A7237" s="257" t="s">
        <v>546</v>
      </c>
      <c r="B7237" s="257">
        <v>0</v>
      </c>
      <c r="C7237" s="254"/>
      <c r="D7237" s="255" t="s">
        <v>1173</v>
      </c>
      <c r="E7237" s="255">
        <v>0</v>
      </c>
    </row>
    <row r="7238" spans="1:5" x14ac:dyDescent="0.25">
      <c r="A7238" s="257" t="s">
        <v>547</v>
      </c>
      <c r="B7238" s="257">
        <v>0</v>
      </c>
      <c r="C7238" s="254"/>
      <c r="D7238" s="255" t="s">
        <v>1174</v>
      </c>
      <c r="E7238" s="255">
        <v>0</v>
      </c>
    </row>
    <row r="7239" spans="1:5" x14ac:dyDescent="0.25">
      <c r="A7239" s="257" t="s">
        <v>1739</v>
      </c>
      <c r="B7239" s="257"/>
      <c r="C7239" s="254"/>
      <c r="D7239" s="255" t="s">
        <v>1182</v>
      </c>
      <c r="E7239" s="255">
        <v>-4.47860905E-2</v>
      </c>
    </row>
    <row r="7240" spans="1:5" x14ac:dyDescent="0.25">
      <c r="A7240" s="257" t="s">
        <v>928</v>
      </c>
      <c r="B7240" s="257" t="s">
        <v>929</v>
      </c>
      <c r="C7240" s="254"/>
      <c r="D7240" s="255" t="s">
        <v>1183</v>
      </c>
      <c r="E7240" s="255">
        <v>0</v>
      </c>
    </row>
    <row r="7241" spans="1:5" x14ac:dyDescent="0.25">
      <c r="A7241" s="257" t="s">
        <v>930</v>
      </c>
      <c r="B7241" s="257" t="s">
        <v>931</v>
      </c>
      <c r="C7241" s="254"/>
      <c r="D7241" s="255" t="s">
        <v>2118</v>
      </c>
      <c r="E7241" s="255"/>
    </row>
    <row r="7242" spans="1:5" x14ac:dyDescent="0.25">
      <c r="A7242" s="257" t="s">
        <v>548</v>
      </c>
      <c r="B7242" s="257">
        <v>14.779784299999999</v>
      </c>
      <c r="C7242" s="254"/>
      <c r="D7242" s="255" t="s">
        <v>928</v>
      </c>
      <c r="E7242" s="255" t="s">
        <v>929</v>
      </c>
    </row>
    <row r="7243" spans="1:5" x14ac:dyDescent="0.25">
      <c r="A7243" s="257" t="s">
        <v>549</v>
      </c>
      <c r="B7243" s="257">
        <v>0</v>
      </c>
      <c r="C7243" s="254"/>
      <c r="D7243" s="255" t="s">
        <v>930</v>
      </c>
      <c r="E7243" s="255" t="s">
        <v>931</v>
      </c>
    </row>
    <row r="7244" spans="1:5" x14ac:dyDescent="0.25">
      <c r="A7244" s="257" t="s">
        <v>550</v>
      </c>
      <c r="B7244" s="257">
        <v>10.5150673</v>
      </c>
      <c r="C7244" s="254"/>
      <c r="D7244" s="255" t="s">
        <v>600</v>
      </c>
      <c r="E7244" s="255">
        <v>-7.9539826700000002E-4</v>
      </c>
    </row>
    <row r="7245" spans="1:5" x14ac:dyDescent="0.25">
      <c r="A7245" s="257" t="s">
        <v>551</v>
      </c>
      <c r="B7245" s="257">
        <v>4.1801917199999997E-2</v>
      </c>
      <c r="C7245" s="254"/>
      <c r="D7245" s="255" t="s">
        <v>601</v>
      </c>
      <c r="E7245" s="255">
        <v>-0.72785051700000003</v>
      </c>
    </row>
    <row r="7246" spans="1:5" x14ac:dyDescent="0.25">
      <c r="A7246" s="257" t="s">
        <v>1740</v>
      </c>
      <c r="B7246" s="257"/>
      <c r="C7246" s="254"/>
      <c r="D7246" s="255" t="s">
        <v>192</v>
      </c>
      <c r="E7246" s="255">
        <v>0</v>
      </c>
    </row>
    <row r="7247" spans="1:5" x14ac:dyDescent="0.25">
      <c r="A7247" s="257" t="s">
        <v>928</v>
      </c>
      <c r="B7247" s="257" t="s">
        <v>929</v>
      </c>
      <c r="C7247" s="254"/>
      <c r="D7247" s="255" t="s">
        <v>193</v>
      </c>
      <c r="E7247" s="255">
        <v>0</v>
      </c>
    </row>
    <row r="7248" spans="1:5" x14ac:dyDescent="0.25">
      <c r="A7248" s="257" t="s">
        <v>930</v>
      </c>
      <c r="B7248" s="257" t="s">
        <v>931</v>
      </c>
      <c r="C7248" s="254"/>
      <c r="D7248" s="255" t="s">
        <v>602</v>
      </c>
      <c r="E7248" s="255">
        <v>0</v>
      </c>
    </row>
    <row r="7249" spans="1:5" x14ac:dyDescent="0.25">
      <c r="A7249" s="257" t="s">
        <v>552</v>
      </c>
      <c r="B7249" s="257">
        <v>31.141345999999999</v>
      </c>
      <c r="C7249" s="254"/>
      <c r="D7249" s="255" t="s">
        <v>603</v>
      </c>
      <c r="E7249" s="255">
        <v>0</v>
      </c>
    </row>
    <row r="7250" spans="1:5" x14ac:dyDescent="0.25">
      <c r="A7250" s="257" t="s">
        <v>553</v>
      </c>
      <c r="B7250" s="257">
        <v>48.819955499999999</v>
      </c>
      <c r="C7250" s="254"/>
      <c r="D7250" s="255" t="s">
        <v>604</v>
      </c>
      <c r="E7250" s="255">
        <v>0</v>
      </c>
    </row>
    <row r="7251" spans="1:5" x14ac:dyDescent="0.25">
      <c r="A7251" s="257" t="s">
        <v>8</v>
      </c>
      <c r="B7251" s="257">
        <v>0</v>
      </c>
      <c r="C7251" s="254"/>
      <c r="D7251" s="255" t="s">
        <v>605</v>
      </c>
      <c r="E7251" s="255">
        <v>0</v>
      </c>
    </row>
    <row r="7252" spans="1:5" x14ac:dyDescent="0.25">
      <c r="A7252" s="257" t="s">
        <v>9</v>
      </c>
      <c r="B7252" s="257">
        <v>0</v>
      </c>
      <c r="C7252" s="254"/>
      <c r="D7252" s="255" t="s">
        <v>194</v>
      </c>
      <c r="E7252" s="255">
        <v>0</v>
      </c>
    </row>
    <row r="7253" spans="1:5" x14ac:dyDescent="0.25">
      <c r="A7253" s="257" t="s">
        <v>10</v>
      </c>
      <c r="B7253" s="257">
        <v>2.7555161500000001E-2</v>
      </c>
      <c r="C7253" s="254"/>
      <c r="D7253" s="255" t="s">
        <v>217</v>
      </c>
      <c r="E7253" s="255">
        <v>0</v>
      </c>
    </row>
    <row r="7254" spans="1:5" x14ac:dyDescent="0.25">
      <c r="A7254" s="257" t="s">
        <v>11</v>
      </c>
      <c r="B7254" s="257">
        <v>0</v>
      </c>
      <c r="C7254" s="254"/>
      <c r="D7254" s="255" t="s">
        <v>606</v>
      </c>
      <c r="E7254" s="255">
        <v>0</v>
      </c>
    </row>
    <row r="7255" spans="1:5" x14ac:dyDescent="0.25">
      <c r="A7255" s="257" t="s">
        <v>12</v>
      </c>
      <c r="B7255" s="257">
        <v>0</v>
      </c>
      <c r="C7255" s="254"/>
      <c r="D7255" s="255" t="s">
        <v>1166</v>
      </c>
      <c r="E7255" s="255">
        <v>-1.4610992700000001</v>
      </c>
    </row>
    <row r="7256" spans="1:5" x14ac:dyDescent="0.25">
      <c r="A7256" s="257" t="s">
        <v>13</v>
      </c>
      <c r="B7256" s="257">
        <v>0</v>
      </c>
      <c r="C7256" s="254"/>
      <c r="D7256" s="255" t="s">
        <v>1098</v>
      </c>
      <c r="E7256" s="255">
        <v>-1.3957555699999999</v>
      </c>
    </row>
    <row r="7257" spans="1:5" x14ac:dyDescent="0.25">
      <c r="A7257" s="257" t="s">
        <v>948</v>
      </c>
      <c r="B7257" s="257">
        <v>0</v>
      </c>
      <c r="C7257" s="254"/>
      <c r="D7257" s="255" t="s">
        <v>1167</v>
      </c>
      <c r="E7257" s="255">
        <v>0</v>
      </c>
    </row>
    <row r="7258" spans="1:5" x14ac:dyDescent="0.25">
      <c r="A7258" s="257" t="s">
        <v>945</v>
      </c>
      <c r="B7258" s="257">
        <v>1.71594</v>
      </c>
      <c r="C7258" s="254"/>
      <c r="D7258" s="255" t="s">
        <v>1168</v>
      </c>
      <c r="E7258" s="255">
        <v>0</v>
      </c>
    </row>
    <row r="7259" spans="1:5" x14ac:dyDescent="0.25">
      <c r="A7259" s="257" t="s">
        <v>949</v>
      </c>
      <c r="B7259" s="257">
        <v>0</v>
      </c>
      <c r="C7259" s="254"/>
      <c r="D7259" s="255" t="s">
        <v>1181</v>
      </c>
      <c r="E7259" s="255">
        <v>-3.8207130300000003E-2</v>
      </c>
    </row>
    <row r="7260" spans="1:5" x14ac:dyDescent="0.25">
      <c r="A7260" s="257" t="s">
        <v>950</v>
      </c>
      <c r="B7260" s="257">
        <v>0</v>
      </c>
      <c r="C7260" s="254"/>
      <c r="D7260" s="255" t="s">
        <v>218</v>
      </c>
      <c r="E7260" s="255">
        <v>0</v>
      </c>
    </row>
    <row r="7261" spans="1:5" x14ac:dyDescent="0.25">
      <c r="A7261" s="257" t="s">
        <v>458</v>
      </c>
      <c r="B7261" s="257">
        <v>0</v>
      </c>
      <c r="C7261" s="254"/>
      <c r="D7261" s="255" t="s">
        <v>219</v>
      </c>
      <c r="E7261" s="255">
        <v>0</v>
      </c>
    </row>
    <row r="7262" spans="1:5" x14ac:dyDescent="0.25">
      <c r="A7262" s="257" t="s">
        <v>456</v>
      </c>
      <c r="B7262" s="257">
        <v>9.7102238500000002</v>
      </c>
      <c r="C7262" s="254"/>
      <c r="D7262" s="255" t="s">
        <v>220</v>
      </c>
      <c r="E7262" s="255">
        <v>0</v>
      </c>
    </row>
    <row r="7263" spans="1:5" x14ac:dyDescent="0.25">
      <c r="A7263" s="257" t="s">
        <v>459</v>
      </c>
      <c r="B7263" s="257">
        <v>0</v>
      </c>
      <c r="C7263" s="254"/>
      <c r="D7263" s="255" t="s">
        <v>198</v>
      </c>
      <c r="E7263" s="255">
        <v>0</v>
      </c>
    </row>
    <row r="7264" spans="1:5" x14ac:dyDescent="0.25">
      <c r="A7264" s="257" t="s">
        <v>460</v>
      </c>
      <c r="B7264" s="257">
        <v>0</v>
      </c>
      <c r="C7264" s="254"/>
      <c r="D7264" s="255" t="s">
        <v>607</v>
      </c>
      <c r="E7264" s="255">
        <v>0</v>
      </c>
    </row>
    <row r="7265" spans="1:5" x14ac:dyDescent="0.25">
      <c r="A7265" s="257" t="s">
        <v>461</v>
      </c>
      <c r="B7265" s="257">
        <v>0</v>
      </c>
      <c r="C7265" s="254"/>
      <c r="D7265" s="255" t="s">
        <v>608</v>
      </c>
      <c r="E7265" s="255">
        <v>0</v>
      </c>
    </row>
    <row r="7266" spans="1:5" x14ac:dyDescent="0.25">
      <c r="A7266" s="257" t="s">
        <v>457</v>
      </c>
      <c r="B7266" s="257">
        <v>1.06373333</v>
      </c>
      <c r="C7266" s="254"/>
      <c r="D7266" s="255"/>
      <c r="E7266" s="255"/>
    </row>
    <row r="7267" spans="1:5" x14ac:dyDescent="0.25">
      <c r="A7267" s="257" t="s">
        <v>462</v>
      </c>
      <c r="B7267" s="257">
        <v>0</v>
      </c>
      <c r="C7267" s="254"/>
      <c r="D7267" s="255"/>
      <c r="E7267" s="255"/>
    </row>
    <row r="7268" spans="1:5" x14ac:dyDescent="0.25">
      <c r="A7268" s="257" t="s">
        <v>463</v>
      </c>
      <c r="B7268" s="257">
        <v>0</v>
      </c>
      <c r="C7268" s="254"/>
      <c r="D7268" s="255"/>
      <c r="E7268" s="255"/>
    </row>
    <row r="7269" spans="1:5" x14ac:dyDescent="0.25">
      <c r="A7269" s="257" t="s">
        <v>20</v>
      </c>
      <c r="B7269" s="257">
        <v>0</v>
      </c>
      <c r="C7269" s="254"/>
      <c r="D7269" s="255"/>
      <c r="E7269" s="255"/>
    </row>
    <row r="7270" spans="1:5" x14ac:dyDescent="0.25">
      <c r="A7270" s="257" t="s">
        <v>15</v>
      </c>
      <c r="B7270" s="257">
        <v>0.40812978500000002</v>
      </c>
      <c r="C7270" s="254"/>
      <c r="D7270" s="255"/>
      <c r="E7270" s="255"/>
    </row>
    <row r="7271" spans="1:5" x14ac:dyDescent="0.25">
      <c r="A7271" s="257" t="s">
        <v>21</v>
      </c>
      <c r="B7271" s="257">
        <v>0</v>
      </c>
      <c r="C7271" s="254"/>
      <c r="D7271" s="255"/>
      <c r="E7271" s="255"/>
    </row>
    <row r="7272" spans="1:5" x14ac:dyDescent="0.25">
      <c r="A7272" s="257" t="s">
        <v>22</v>
      </c>
      <c r="B7272" s="257">
        <v>0</v>
      </c>
      <c r="C7272" s="254"/>
      <c r="D7272" s="255"/>
      <c r="E7272" s="255"/>
    </row>
    <row r="7273" spans="1:5" x14ac:dyDescent="0.25">
      <c r="A7273" s="257" t="s">
        <v>1333</v>
      </c>
      <c r="B7273" s="257">
        <v>3.8645017599999998E-2</v>
      </c>
      <c r="C7273" s="254"/>
      <c r="D7273" s="255"/>
      <c r="E7273" s="255"/>
    </row>
    <row r="7274" spans="1:5" x14ac:dyDescent="0.25">
      <c r="A7274" s="257" t="s">
        <v>1741</v>
      </c>
      <c r="B7274" s="257"/>
      <c r="C7274" s="254"/>
      <c r="D7274" s="255"/>
      <c r="E7274" s="255"/>
    </row>
    <row r="7275" spans="1:5" x14ac:dyDescent="0.25">
      <c r="A7275" s="257" t="s">
        <v>928</v>
      </c>
      <c r="B7275" s="257" t="s">
        <v>929</v>
      </c>
      <c r="C7275" s="254"/>
      <c r="D7275" s="255" t="s">
        <v>2119</v>
      </c>
      <c r="E7275" s="255"/>
    </row>
    <row r="7276" spans="1:5" x14ac:dyDescent="0.25">
      <c r="A7276" s="257" t="s">
        <v>930</v>
      </c>
      <c r="B7276" s="257" t="s">
        <v>931</v>
      </c>
      <c r="C7276" s="254"/>
      <c r="D7276" s="255" t="s">
        <v>928</v>
      </c>
      <c r="E7276" s="255" t="s">
        <v>929</v>
      </c>
    </row>
    <row r="7277" spans="1:5" x14ac:dyDescent="0.25">
      <c r="A7277" s="257" t="s">
        <v>111</v>
      </c>
      <c r="B7277" s="257">
        <v>0</v>
      </c>
      <c r="C7277" s="254"/>
      <c r="D7277" s="255" t="s">
        <v>930</v>
      </c>
      <c r="E7277" s="255" t="s">
        <v>931</v>
      </c>
    </row>
    <row r="7278" spans="1:5" x14ac:dyDescent="0.25">
      <c r="A7278" s="257" t="s">
        <v>110</v>
      </c>
      <c r="B7278" s="257">
        <v>0</v>
      </c>
      <c r="C7278" s="254"/>
      <c r="D7278" s="255" t="s">
        <v>1106</v>
      </c>
      <c r="E7278" s="255">
        <v>-2.0914840300000001E-3</v>
      </c>
    </row>
    <row r="7279" spans="1:5" x14ac:dyDescent="0.25">
      <c r="A7279" s="257" t="s">
        <v>112</v>
      </c>
      <c r="B7279" s="257">
        <v>0</v>
      </c>
      <c r="C7279" s="254"/>
      <c r="D7279" s="255" t="s">
        <v>200</v>
      </c>
      <c r="E7279" s="255">
        <v>-1.7938196399999999E-3</v>
      </c>
    </row>
    <row r="7280" spans="1:5" x14ac:dyDescent="0.25">
      <c r="A7280" s="257" t="s">
        <v>113</v>
      </c>
      <c r="B7280" s="257">
        <v>0</v>
      </c>
      <c r="C7280" s="254"/>
      <c r="D7280" s="255" t="s">
        <v>1137</v>
      </c>
      <c r="E7280" s="255">
        <v>-8.1591377199999998E-4</v>
      </c>
    </row>
    <row r="7281" spans="1:5" x14ac:dyDescent="0.25">
      <c r="A7281" s="257" t="s">
        <v>1334</v>
      </c>
      <c r="B7281" s="257">
        <v>3.9546461000000002</v>
      </c>
      <c r="C7281" s="254"/>
      <c r="D7281" s="255" t="s">
        <v>609</v>
      </c>
      <c r="E7281" s="255">
        <v>-2.3519999999999999E-3</v>
      </c>
    </row>
    <row r="7282" spans="1:5" x14ac:dyDescent="0.25">
      <c r="A7282" s="257" t="s">
        <v>1742</v>
      </c>
      <c r="B7282" s="257"/>
      <c r="C7282" s="254"/>
      <c r="D7282" s="255" t="s">
        <v>1138</v>
      </c>
      <c r="E7282" s="255">
        <v>-4.9392000000000001E-4</v>
      </c>
    </row>
    <row r="7283" spans="1:5" x14ac:dyDescent="0.25">
      <c r="A7283" s="257" t="s">
        <v>928</v>
      </c>
      <c r="B7283" s="257" t="s">
        <v>929</v>
      </c>
      <c r="C7283" s="254"/>
      <c r="D7283" s="255" t="s">
        <v>1108</v>
      </c>
      <c r="E7283" s="255">
        <v>-6.3034319500000002</v>
      </c>
    </row>
    <row r="7284" spans="1:5" x14ac:dyDescent="0.25">
      <c r="A7284" s="257" t="s">
        <v>930</v>
      </c>
      <c r="B7284" s="257" t="s">
        <v>931</v>
      </c>
      <c r="C7284" s="254"/>
      <c r="D7284" s="255" t="s">
        <v>201</v>
      </c>
      <c r="E7284" s="255">
        <v>-0.74498840499999996</v>
      </c>
    </row>
    <row r="7285" spans="1:5" x14ac:dyDescent="0.25">
      <c r="A7285" s="257" t="s">
        <v>458</v>
      </c>
      <c r="B7285" s="257">
        <v>0</v>
      </c>
      <c r="C7285" s="254"/>
      <c r="D7285" s="255" t="s">
        <v>221</v>
      </c>
      <c r="E7285" s="255">
        <v>-1.4801682700000001</v>
      </c>
    </row>
    <row r="7286" spans="1:5" x14ac:dyDescent="0.25">
      <c r="A7286" s="257" t="s">
        <v>456</v>
      </c>
      <c r="B7286" s="257">
        <v>5.6859245100000004</v>
      </c>
      <c r="C7286" s="254"/>
      <c r="D7286" s="255" t="s">
        <v>610</v>
      </c>
      <c r="E7286" s="255">
        <v>-4.4042399999999997</v>
      </c>
    </row>
    <row r="7287" spans="1:5" x14ac:dyDescent="0.25">
      <c r="A7287" s="257" t="s">
        <v>459</v>
      </c>
      <c r="B7287" s="257">
        <v>0</v>
      </c>
      <c r="C7287" s="254"/>
      <c r="D7287" s="255" t="s">
        <v>1139</v>
      </c>
      <c r="E7287" s="255">
        <v>-0.9248904</v>
      </c>
    </row>
    <row r="7288" spans="1:5" x14ac:dyDescent="0.25">
      <c r="A7288" s="257" t="s">
        <v>460</v>
      </c>
      <c r="B7288" s="257">
        <v>0</v>
      </c>
      <c r="C7288" s="254"/>
      <c r="D7288" s="255" t="s">
        <v>222</v>
      </c>
      <c r="E7288" s="255">
        <v>0</v>
      </c>
    </row>
    <row r="7289" spans="1:5" x14ac:dyDescent="0.25">
      <c r="A7289" s="257" t="s">
        <v>461</v>
      </c>
      <c r="B7289" s="257">
        <v>0</v>
      </c>
      <c r="C7289" s="254"/>
      <c r="D7289" s="255" t="s">
        <v>223</v>
      </c>
      <c r="E7289" s="255">
        <v>0</v>
      </c>
    </row>
    <row r="7290" spans="1:5" x14ac:dyDescent="0.25">
      <c r="A7290" s="257" t="s">
        <v>457</v>
      </c>
      <c r="B7290" s="257">
        <v>6.0477759200000003</v>
      </c>
      <c r="C7290" s="254"/>
      <c r="D7290" s="255" t="s">
        <v>224</v>
      </c>
      <c r="E7290" s="255">
        <v>0</v>
      </c>
    </row>
    <row r="7291" spans="1:5" x14ac:dyDescent="0.25">
      <c r="A7291" s="257" t="s">
        <v>462</v>
      </c>
      <c r="B7291" s="257">
        <v>0</v>
      </c>
      <c r="C7291" s="254"/>
      <c r="D7291" s="255" t="s">
        <v>1169</v>
      </c>
      <c r="E7291" s="255">
        <v>-0.66211622999999997</v>
      </c>
    </row>
    <row r="7292" spans="1:5" x14ac:dyDescent="0.25">
      <c r="A7292" s="257" t="s">
        <v>463</v>
      </c>
      <c r="B7292" s="257">
        <v>0</v>
      </c>
      <c r="C7292" s="254"/>
      <c r="D7292" s="255" t="s">
        <v>1109</v>
      </c>
      <c r="E7292" s="255">
        <v>-2.2488708499999999</v>
      </c>
    </row>
    <row r="7293" spans="1:5" x14ac:dyDescent="0.25">
      <c r="A7293" s="257" t="s">
        <v>1299</v>
      </c>
      <c r="B7293" s="257">
        <v>0.50858250000000005</v>
      </c>
      <c r="C7293" s="254"/>
      <c r="D7293" s="255" t="s">
        <v>1170</v>
      </c>
      <c r="E7293" s="255">
        <v>0</v>
      </c>
    </row>
    <row r="7294" spans="1:5" x14ac:dyDescent="0.25">
      <c r="A7294" s="257" t="s">
        <v>1743</v>
      </c>
      <c r="B7294" s="257"/>
      <c r="C7294" s="254"/>
      <c r="D7294" s="255" t="s">
        <v>1171</v>
      </c>
      <c r="E7294" s="255">
        <v>0</v>
      </c>
    </row>
    <row r="7295" spans="1:5" x14ac:dyDescent="0.25">
      <c r="A7295" s="257" t="s">
        <v>928</v>
      </c>
      <c r="B7295" s="257" t="s">
        <v>929</v>
      </c>
      <c r="C7295" s="254"/>
      <c r="D7295" s="255" t="s">
        <v>1188</v>
      </c>
      <c r="E7295" s="255">
        <v>-0.13904440800000001</v>
      </c>
    </row>
    <row r="7296" spans="1:5" x14ac:dyDescent="0.25">
      <c r="A7296" s="257" t="s">
        <v>930</v>
      </c>
      <c r="B7296" s="257" t="s">
        <v>931</v>
      </c>
      <c r="C7296" s="254"/>
      <c r="D7296" s="255" t="s">
        <v>1140</v>
      </c>
      <c r="E7296" s="255">
        <v>-0.47226287900000002</v>
      </c>
    </row>
    <row r="7297" spans="1:5" x14ac:dyDescent="0.25">
      <c r="A7297" s="257" t="s">
        <v>111</v>
      </c>
      <c r="B7297" s="257">
        <v>0</v>
      </c>
      <c r="C7297" s="254"/>
      <c r="D7297" s="255" t="s">
        <v>1189</v>
      </c>
      <c r="E7297" s="255">
        <v>0</v>
      </c>
    </row>
    <row r="7298" spans="1:5" x14ac:dyDescent="0.25">
      <c r="A7298" s="257" t="s">
        <v>110</v>
      </c>
      <c r="B7298" s="257">
        <v>0</v>
      </c>
      <c r="C7298" s="254"/>
      <c r="D7298" s="255" t="s">
        <v>1190</v>
      </c>
      <c r="E7298" s="255">
        <v>0</v>
      </c>
    </row>
    <row r="7299" spans="1:5" x14ac:dyDescent="0.25">
      <c r="A7299" s="257" t="s">
        <v>112</v>
      </c>
      <c r="B7299" s="257">
        <v>0</v>
      </c>
      <c r="C7299" s="254"/>
      <c r="D7299" s="255" t="s">
        <v>1172</v>
      </c>
      <c r="E7299" s="255">
        <v>-5.53522216</v>
      </c>
    </row>
    <row r="7300" spans="1:5" x14ac:dyDescent="0.25">
      <c r="A7300" s="257" t="s">
        <v>113</v>
      </c>
      <c r="B7300" s="257">
        <v>0</v>
      </c>
      <c r="C7300" s="254"/>
      <c r="D7300" s="255" t="s">
        <v>1110</v>
      </c>
      <c r="E7300" s="255">
        <v>-17.591897100000001</v>
      </c>
    </row>
    <row r="7301" spans="1:5" x14ac:dyDescent="0.25">
      <c r="A7301" s="257" t="s">
        <v>1744</v>
      </c>
      <c r="B7301" s="257"/>
      <c r="C7301" s="254"/>
      <c r="D7301" s="255" t="s">
        <v>1173</v>
      </c>
      <c r="E7301" s="255">
        <v>0</v>
      </c>
    </row>
    <row r="7302" spans="1:5" x14ac:dyDescent="0.25">
      <c r="A7302" s="257" t="s">
        <v>928</v>
      </c>
      <c r="B7302" s="257" t="s">
        <v>929</v>
      </c>
      <c r="C7302" s="254"/>
      <c r="D7302" s="255" t="s">
        <v>1174</v>
      </c>
      <c r="E7302" s="255">
        <v>0</v>
      </c>
    </row>
    <row r="7303" spans="1:5" x14ac:dyDescent="0.25">
      <c r="A7303" s="257" t="s">
        <v>930</v>
      </c>
      <c r="B7303" s="257" t="s">
        <v>931</v>
      </c>
      <c r="C7303" s="254"/>
      <c r="D7303" s="255" t="s">
        <v>1191</v>
      </c>
      <c r="E7303" s="255">
        <v>-1.16239665</v>
      </c>
    </row>
    <row r="7304" spans="1:5" x14ac:dyDescent="0.25">
      <c r="A7304" s="257" t="s">
        <v>111</v>
      </c>
      <c r="B7304" s="257">
        <v>0</v>
      </c>
      <c r="C7304" s="254"/>
      <c r="D7304" s="255" t="s">
        <v>1141</v>
      </c>
      <c r="E7304" s="255">
        <v>-3.6942983900000002</v>
      </c>
    </row>
    <row r="7305" spans="1:5" x14ac:dyDescent="0.25">
      <c r="A7305" s="257" t="s">
        <v>110</v>
      </c>
      <c r="B7305" s="257">
        <v>0</v>
      </c>
      <c r="C7305" s="254"/>
      <c r="D7305" s="255" t="s">
        <v>1192</v>
      </c>
      <c r="E7305" s="255">
        <v>0</v>
      </c>
    </row>
    <row r="7306" spans="1:5" x14ac:dyDescent="0.25">
      <c r="A7306" s="257" t="s">
        <v>112</v>
      </c>
      <c r="B7306" s="257">
        <v>0</v>
      </c>
      <c r="C7306" s="254"/>
      <c r="D7306" s="255" t="s">
        <v>1193</v>
      </c>
      <c r="E7306" s="255">
        <v>0</v>
      </c>
    </row>
    <row r="7307" spans="1:5" x14ac:dyDescent="0.25">
      <c r="A7307" s="257" t="s">
        <v>113</v>
      </c>
      <c r="B7307" s="257">
        <v>0</v>
      </c>
      <c r="C7307" s="254"/>
      <c r="D7307" s="255" t="s">
        <v>1182</v>
      </c>
      <c r="E7307" s="255">
        <v>-8.5881295299999993E-2</v>
      </c>
    </row>
    <row r="7308" spans="1:5" x14ac:dyDescent="0.25">
      <c r="A7308" s="257" t="s">
        <v>178</v>
      </c>
      <c r="B7308" s="257">
        <v>0</v>
      </c>
      <c r="C7308" s="254"/>
      <c r="D7308" s="255" t="s">
        <v>1194</v>
      </c>
      <c r="E7308" s="255">
        <v>-1.8035071999999999E-2</v>
      </c>
    </row>
    <row r="7309" spans="1:5" x14ac:dyDescent="0.25">
      <c r="A7309" s="257" t="s">
        <v>174</v>
      </c>
      <c r="B7309" s="257">
        <v>-1.06373333</v>
      </c>
      <c r="C7309" s="254"/>
      <c r="D7309" s="255" t="s">
        <v>1183</v>
      </c>
      <c r="E7309" s="255">
        <v>1.2999999999999999E-2</v>
      </c>
    </row>
    <row r="7310" spans="1:5" x14ac:dyDescent="0.25">
      <c r="A7310" s="257" t="s">
        <v>179</v>
      </c>
      <c r="B7310" s="257">
        <v>0</v>
      </c>
      <c r="C7310" s="254"/>
      <c r="D7310" s="255" t="s">
        <v>2120</v>
      </c>
      <c r="E7310" s="255"/>
    </row>
    <row r="7311" spans="1:5" x14ac:dyDescent="0.25">
      <c r="A7311" s="257" t="s">
        <v>180</v>
      </c>
      <c r="B7311" s="257">
        <v>0</v>
      </c>
      <c r="C7311" s="254"/>
      <c r="D7311" s="255" t="s">
        <v>928</v>
      </c>
      <c r="E7311" s="255" t="s">
        <v>929</v>
      </c>
    </row>
    <row r="7312" spans="1:5" x14ac:dyDescent="0.25">
      <c r="A7312" s="257" t="s">
        <v>153</v>
      </c>
      <c r="B7312" s="257">
        <v>0</v>
      </c>
      <c r="C7312" s="254"/>
      <c r="D7312" s="255" t="s">
        <v>930</v>
      </c>
      <c r="E7312" s="255" t="s">
        <v>931</v>
      </c>
    </row>
    <row r="7313" spans="1:5" x14ac:dyDescent="0.25">
      <c r="A7313" s="257" t="s">
        <v>143</v>
      </c>
      <c r="B7313" s="257">
        <v>-1.06373333</v>
      </c>
      <c r="C7313" s="254"/>
      <c r="D7313" s="255" t="s">
        <v>600</v>
      </c>
      <c r="E7313" s="255">
        <v>0</v>
      </c>
    </row>
    <row r="7314" spans="1:5" x14ac:dyDescent="0.25">
      <c r="A7314" s="257" t="s">
        <v>154</v>
      </c>
      <c r="B7314" s="257">
        <v>0</v>
      </c>
      <c r="C7314" s="254"/>
      <c r="D7314" s="255" t="s">
        <v>601</v>
      </c>
      <c r="E7314" s="255">
        <v>0</v>
      </c>
    </row>
    <row r="7315" spans="1:5" x14ac:dyDescent="0.25">
      <c r="A7315" s="257" t="s">
        <v>155</v>
      </c>
      <c r="B7315" s="257">
        <v>0</v>
      </c>
      <c r="C7315" s="254"/>
      <c r="D7315" s="255" t="s">
        <v>192</v>
      </c>
      <c r="E7315" s="255">
        <v>0</v>
      </c>
    </row>
    <row r="7316" spans="1:5" x14ac:dyDescent="0.25">
      <c r="A7316" s="257" t="s">
        <v>181</v>
      </c>
      <c r="B7316" s="257">
        <v>0</v>
      </c>
      <c r="C7316" s="254"/>
      <c r="D7316" s="255" t="s">
        <v>193</v>
      </c>
      <c r="E7316" s="255">
        <v>0</v>
      </c>
    </row>
    <row r="7317" spans="1:5" x14ac:dyDescent="0.25">
      <c r="A7317" s="257" t="s">
        <v>175</v>
      </c>
      <c r="B7317" s="257">
        <v>-6.0477759200000003</v>
      </c>
      <c r="C7317" s="254"/>
      <c r="D7317" s="255" t="s">
        <v>602</v>
      </c>
      <c r="E7317" s="255">
        <v>0</v>
      </c>
    </row>
    <row r="7318" spans="1:5" x14ac:dyDescent="0.25">
      <c r="A7318" s="257" t="s">
        <v>182</v>
      </c>
      <c r="B7318" s="257">
        <v>0</v>
      </c>
      <c r="C7318" s="254"/>
      <c r="D7318" s="255" t="s">
        <v>603</v>
      </c>
      <c r="E7318" s="255">
        <v>0</v>
      </c>
    </row>
    <row r="7319" spans="1:5" x14ac:dyDescent="0.25">
      <c r="A7319" s="257" t="s">
        <v>183</v>
      </c>
      <c r="B7319" s="257">
        <v>0</v>
      </c>
      <c r="C7319" s="254"/>
      <c r="D7319" s="255" t="s">
        <v>604</v>
      </c>
      <c r="E7319" s="255">
        <v>0</v>
      </c>
    </row>
    <row r="7320" spans="1:5" x14ac:dyDescent="0.25">
      <c r="A7320" s="257" t="s">
        <v>1019</v>
      </c>
      <c r="B7320" s="257">
        <v>0</v>
      </c>
      <c r="C7320" s="254"/>
      <c r="D7320" s="255" t="s">
        <v>605</v>
      </c>
      <c r="E7320" s="255">
        <v>0</v>
      </c>
    </row>
    <row r="7321" spans="1:5" x14ac:dyDescent="0.25">
      <c r="A7321" s="257" t="s">
        <v>1002</v>
      </c>
      <c r="B7321" s="257">
        <v>0</v>
      </c>
      <c r="C7321" s="254"/>
      <c r="D7321" s="255" t="s">
        <v>194</v>
      </c>
      <c r="E7321" s="255">
        <v>0</v>
      </c>
    </row>
    <row r="7322" spans="1:5" x14ac:dyDescent="0.25">
      <c r="A7322" s="257" t="s">
        <v>1017</v>
      </c>
      <c r="B7322" s="257">
        <v>0</v>
      </c>
      <c r="C7322" s="254"/>
      <c r="D7322" s="255" t="s">
        <v>606</v>
      </c>
      <c r="E7322" s="255">
        <v>-37.917579099999998</v>
      </c>
    </row>
    <row r="7323" spans="1:5" x14ac:dyDescent="0.25">
      <c r="A7323" s="257" t="s">
        <v>1051</v>
      </c>
      <c r="B7323" s="257">
        <v>0</v>
      </c>
      <c r="C7323" s="254"/>
      <c r="D7323" s="255" t="s">
        <v>1166</v>
      </c>
      <c r="E7323" s="255">
        <v>-1.04926955</v>
      </c>
    </row>
    <row r="7324" spans="1:5" x14ac:dyDescent="0.25">
      <c r="A7324" s="257" t="s">
        <v>1020</v>
      </c>
      <c r="B7324" s="257">
        <v>0</v>
      </c>
      <c r="C7324" s="254"/>
      <c r="D7324" s="255" t="s">
        <v>1098</v>
      </c>
      <c r="E7324" s="255">
        <v>-1.8757005</v>
      </c>
    </row>
    <row r="7325" spans="1:5" x14ac:dyDescent="0.25">
      <c r="A7325" s="257" t="s">
        <v>1003</v>
      </c>
      <c r="B7325" s="257">
        <v>0</v>
      </c>
      <c r="C7325" s="254"/>
      <c r="D7325" s="255" t="s">
        <v>1167</v>
      </c>
      <c r="E7325" s="255">
        <v>0</v>
      </c>
    </row>
    <row r="7326" spans="1:5" x14ac:dyDescent="0.25">
      <c r="A7326" s="257" t="s">
        <v>1018</v>
      </c>
      <c r="B7326" s="257">
        <v>0</v>
      </c>
      <c r="C7326" s="254"/>
      <c r="D7326" s="255" t="s">
        <v>1168</v>
      </c>
      <c r="E7326" s="255">
        <v>0</v>
      </c>
    </row>
    <row r="7327" spans="1:5" x14ac:dyDescent="0.25">
      <c r="A7327" s="257" t="s">
        <v>1052</v>
      </c>
      <c r="B7327" s="257">
        <v>0</v>
      </c>
      <c r="C7327" s="254"/>
      <c r="D7327" s="255" t="s">
        <v>1181</v>
      </c>
      <c r="E7327" s="255">
        <v>-2.23413206E-3</v>
      </c>
    </row>
    <row r="7328" spans="1:5" x14ac:dyDescent="0.25">
      <c r="A7328" s="257" t="s">
        <v>177</v>
      </c>
      <c r="B7328" s="257">
        <v>8.1752425899999999</v>
      </c>
      <c r="C7328" s="254"/>
      <c r="D7328" s="255" t="s">
        <v>225</v>
      </c>
      <c r="E7328" s="255">
        <v>11.1171819</v>
      </c>
    </row>
    <row r="7329" spans="1:5" x14ac:dyDescent="0.25">
      <c r="A7329" s="257" t="s">
        <v>1745</v>
      </c>
      <c r="B7329" s="257"/>
      <c r="C7329" s="254"/>
      <c r="D7329" s="255" t="s">
        <v>226</v>
      </c>
      <c r="E7329" s="255">
        <v>0</v>
      </c>
    </row>
    <row r="7330" spans="1:5" x14ac:dyDescent="0.25">
      <c r="A7330" s="257" t="s">
        <v>928</v>
      </c>
      <c r="B7330" s="257" t="s">
        <v>929</v>
      </c>
      <c r="C7330" s="254"/>
      <c r="D7330" s="255" t="s">
        <v>227</v>
      </c>
      <c r="E7330" s="255">
        <v>0</v>
      </c>
    </row>
    <row r="7331" spans="1:5" x14ac:dyDescent="0.25">
      <c r="A7331" s="257" t="s">
        <v>930</v>
      </c>
      <c r="B7331" s="257" t="s">
        <v>931</v>
      </c>
      <c r="C7331" s="254"/>
      <c r="D7331" s="255" t="s">
        <v>198</v>
      </c>
      <c r="E7331" s="255">
        <v>0</v>
      </c>
    </row>
    <row r="7332" spans="1:5" x14ac:dyDescent="0.25">
      <c r="A7332" s="257" t="s">
        <v>110</v>
      </c>
      <c r="B7332" s="257">
        <v>0</v>
      </c>
      <c r="C7332" s="254"/>
      <c r="D7332" s="255" t="s">
        <v>607</v>
      </c>
      <c r="E7332" s="255">
        <v>0</v>
      </c>
    </row>
    <row r="7333" spans="1:5" x14ac:dyDescent="0.25">
      <c r="A7333" s="257" t="s">
        <v>184</v>
      </c>
      <c r="B7333" s="257">
        <v>-0.40812978500000002</v>
      </c>
      <c r="C7333" s="254"/>
      <c r="D7333" s="255" t="s">
        <v>608</v>
      </c>
      <c r="E7333" s="255">
        <v>0</v>
      </c>
    </row>
    <row r="7334" spans="1:5" x14ac:dyDescent="0.25">
      <c r="A7334" s="257" t="s">
        <v>185</v>
      </c>
      <c r="B7334" s="257">
        <v>-0.40812978500000002</v>
      </c>
      <c r="C7334" s="254"/>
      <c r="D7334" s="255" t="s">
        <v>2121</v>
      </c>
      <c r="E7334" s="255"/>
    </row>
    <row r="7335" spans="1:5" x14ac:dyDescent="0.25">
      <c r="A7335" s="257" t="s">
        <v>186</v>
      </c>
      <c r="B7335" s="257">
        <v>-7.3635406100000003</v>
      </c>
      <c r="C7335" s="254"/>
      <c r="D7335" s="255" t="s">
        <v>928</v>
      </c>
      <c r="E7335" s="255" t="s">
        <v>929</v>
      </c>
    </row>
    <row r="7336" spans="1:5" x14ac:dyDescent="0.25">
      <c r="A7336" s="257" t="s">
        <v>187</v>
      </c>
      <c r="B7336" s="257">
        <v>0</v>
      </c>
      <c r="C7336" s="254"/>
      <c r="D7336" s="255" t="s">
        <v>930</v>
      </c>
      <c r="E7336" s="255" t="s">
        <v>931</v>
      </c>
    </row>
    <row r="7337" spans="1:5" x14ac:dyDescent="0.25">
      <c r="A7337" s="257" t="s">
        <v>1002</v>
      </c>
      <c r="B7337" s="257">
        <v>0</v>
      </c>
      <c r="C7337" s="254"/>
      <c r="D7337" s="255" t="s">
        <v>1106</v>
      </c>
      <c r="E7337" s="255">
        <v>-1.0580422000000001E-2</v>
      </c>
    </row>
    <row r="7338" spans="1:5" x14ac:dyDescent="0.25">
      <c r="A7338" s="257" t="s">
        <v>1003</v>
      </c>
      <c r="B7338" s="257">
        <v>0</v>
      </c>
      <c r="C7338" s="254"/>
      <c r="D7338" s="255" t="s">
        <v>200</v>
      </c>
      <c r="E7338" s="255">
        <v>-8.7446830900000001E-3</v>
      </c>
    </row>
    <row r="7339" spans="1:5" x14ac:dyDescent="0.25">
      <c r="A7339" s="257" t="s">
        <v>177</v>
      </c>
      <c r="B7339" s="257">
        <v>8.1798001899999999</v>
      </c>
      <c r="C7339" s="254"/>
      <c r="D7339" s="255" t="s">
        <v>609</v>
      </c>
      <c r="E7339" s="255">
        <v>-1.304016E-2</v>
      </c>
    </row>
    <row r="7340" spans="1:5" x14ac:dyDescent="0.25">
      <c r="A7340" s="257" t="s">
        <v>1746</v>
      </c>
      <c r="B7340" s="257"/>
      <c r="C7340" s="254"/>
      <c r="D7340" s="255" t="s">
        <v>1108</v>
      </c>
      <c r="E7340" s="255">
        <v>-39.204365199999998</v>
      </c>
    </row>
    <row r="7341" spans="1:5" x14ac:dyDescent="0.25">
      <c r="A7341" s="257" t="s">
        <v>928</v>
      </c>
      <c r="B7341" s="257" t="s">
        <v>929</v>
      </c>
      <c r="C7341" s="254"/>
      <c r="D7341" s="255" t="s">
        <v>201</v>
      </c>
      <c r="E7341" s="255">
        <v>-7.9649355399999999</v>
      </c>
    </row>
    <row r="7342" spans="1:5" x14ac:dyDescent="0.25">
      <c r="A7342" s="257" t="s">
        <v>930</v>
      </c>
      <c r="B7342" s="257" t="s">
        <v>931</v>
      </c>
      <c r="C7342" s="254"/>
      <c r="D7342" s="255" t="s">
        <v>610</v>
      </c>
      <c r="E7342" s="255">
        <v>-15.820632</v>
      </c>
    </row>
    <row r="7343" spans="1:5" x14ac:dyDescent="0.25">
      <c r="A7343" s="257" t="s">
        <v>8</v>
      </c>
      <c r="B7343" s="257">
        <v>0</v>
      </c>
      <c r="C7343" s="254"/>
      <c r="D7343" s="255" t="s">
        <v>228</v>
      </c>
      <c r="E7343" s="255">
        <v>-11.1171819</v>
      </c>
    </row>
    <row r="7344" spans="1:5" x14ac:dyDescent="0.25">
      <c r="A7344" s="257" t="s">
        <v>9</v>
      </c>
      <c r="B7344" s="257">
        <v>0</v>
      </c>
      <c r="C7344" s="254"/>
      <c r="D7344" s="255" t="s">
        <v>229</v>
      </c>
      <c r="E7344" s="255">
        <v>0</v>
      </c>
    </row>
    <row r="7345" spans="1:5" x14ac:dyDescent="0.25">
      <c r="A7345" s="257" t="s">
        <v>10</v>
      </c>
      <c r="B7345" s="257">
        <v>0</v>
      </c>
      <c r="C7345" s="254"/>
      <c r="D7345" s="255" t="s">
        <v>230</v>
      </c>
      <c r="E7345" s="255">
        <v>0</v>
      </c>
    </row>
    <row r="7346" spans="1:5" x14ac:dyDescent="0.25">
      <c r="A7346" s="257" t="s">
        <v>11</v>
      </c>
      <c r="B7346" s="257">
        <v>0</v>
      </c>
      <c r="C7346" s="254"/>
      <c r="D7346" s="255" t="s">
        <v>1169</v>
      </c>
      <c r="E7346" s="255">
        <v>-5.5244381799999998</v>
      </c>
    </row>
    <row r="7347" spans="1:5" x14ac:dyDescent="0.25">
      <c r="A7347" s="257" t="s">
        <v>12</v>
      </c>
      <c r="B7347" s="257">
        <v>0</v>
      </c>
      <c r="C7347" s="254"/>
      <c r="D7347" s="255" t="s">
        <v>1109</v>
      </c>
      <c r="E7347" s="255">
        <v>-16.7902582</v>
      </c>
    </row>
    <row r="7348" spans="1:5" x14ac:dyDescent="0.25">
      <c r="A7348" s="257" t="s">
        <v>13</v>
      </c>
      <c r="B7348" s="257">
        <v>0</v>
      </c>
      <c r="C7348" s="254"/>
      <c r="D7348" s="255" t="s">
        <v>1170</v>
      </c>
      <c r="E7348" s="255">
        <v>0</v>
      </c>
    </row>
    <row r="7349" spans="1:5" x14ac:dyDescent="0.25">
      <c r="A7349" s="257" t="s">
        <v>554</v>
      </c>
      <c r="B7349" s="257">
        <v>0</v>
      </c>
      <c r="C7349" s="254"/>
      <c r="D7349" s="255" t="s">
        <v>1171</v>
      </c>
      <c r="E7349" s="255">
        <v>0</v>
      </c>
    </row>
    <row r="7350" spans="1:5" x14ac:dyDescent="0.25">
      <c r="A7350" s="257" t="s">
        <v>555</v>
      </c>
      <c r="B7350" s="257">
        <v>0</v>
      </c>
      <c r="C7350" s="254"/>
      <c r="D7350" s="255" t="s">
        <v>1172</v>
      </c>
      <c r="E7350" s="255">
        <v>-13.9807314</v>
      </c>
    </row>
    <row r="7351" spans="1:5" x14ac:dyDescent="0.25">
      <c r="A7351" s="257" t="s">
        <v>556</v>
      </c>
      <c r="B7351" s="257">
        <v>0</v>
      </c>
      <c r="C7351" s="254"/>
      <c r="D7351" s="255" t="s">
        <v>1110</v>
      </c>
      <c r="E7351" s="255">
        <v>-45.153811900000001</v>
      </c>
    </row>
    <row r="7352" spans="1:5" x14ac:dyDescent="0.25">
      <c r="A7352" s="257" t="s">
        <v>557</v>
      </c>
      <c r="B7352" s="257">
        <v>0</v>
      </c>
      <c r="C7352" s="254"/>
      <c r="D7352" s="255" t="s">
        <v>1173</v>
      </c>
      <c r="E7352" s="255">
        <v>0</v>
      </c>
    </row>
    <row r="7353" spans="1:5" x14ac:dyDescent="0.25">
      <c r="A7353" s="257" t="s">
        <v>558</v>
      </c>
      <c r="B7353" s="257">
        <v>0</v>
      </c>
      <c r="C7353" s="254"/>
      <c r="D7353" s="255" t="s">
        <v>1174</v>
      </c>
      <c r="E7353" s="255">
        <v>0</v>
      </c>
    </row>
    <row r="7354" spans="1:5" x14ac:dyDescent="0.25">
      <c r="A7354" s="257" t="s">
        <v>559</v>
      </c>
      <c r="B7354" s="257">
        <v>0</v>
      </c>
      <c r="C7354" s="254"/>
      <c r="D7354" s="255" t="s">
        <v>1182</v>
      </c>
      <c r="E7354" s="255">
        <v>-4.0273278599999997E-2</v>
      </c>
    </row>
    <row r="7355" spans="1:5" x14ac:dyDescent="0.25">
      <c r="A7355" s="257" t="s">
        <v>560</v>
      </c>
      <c r="B7355" s="257">
        <v>0</v>
      </c>
      <c r="C7355" s="254"/>
      <c r="D7355" s="255" t="s">
        <v>1183</v>
      </c>
      <c r="E7355" s="255">
        <v>0</v>
      </c>
    </row>
    <row r="7356" spans="1:5" x14ac:dyDescent="0.25">
      <c r="A7356" s="257" t="s">
        <v>561</v>
      </c>
      <c r="B7356" s="257">
        <v>0</v>
      </c>
      <c r="C7356" s="254"/>
      <c r="D7356" s="255" t="s">
        <v>2122</v>
      </c>
      <c r="E7356" s="255"/>
    </row>
    <row r="7357" spans="1:5" x14ac:dyDescent="0.25">
      <c r="A7357" s="257" t="s">
        <v>562</v>
      </c>
      <c r="B7357" s="257">
        <v>0</v>
      </c>
      <c r="C7357" s="254"/>
      <c r="D7357" s="255" t="s">
        <v>928</v>
      </c>
      <c r="E7357" s="255" t="s">
        <v>929</v>
      </c>
    </row>
    <row r="7358" spans="1:5" x14ac:dyDescent="0.25">
      <c r="A7358" s="257" t="s">
        <v>563</v>
      </c>
      <c r="B7358" s="257">
        <v>0</v>
      </c>
      <c r="C7358" s="254"/>
      <c r="D7358" s="255" t="s">
        <v>930</v>
      </c>
      <c r="E7358" s="255" t="s">
        <v>931</v>
      </c>
    </row>
    <row r="7359" spans="1:5" x14ac:dyDescent="0.25">
      <c r="A7359" s="257" t="s">
        <v>564</v>
      </c>
      <c r="B7359" s="257">
        <v>0</v>
      </c>
      <c r="C7359" s="254"/>
      <c r="D7359" s="255" t="s">
        <v>600</v>
      </c>
      <c r="E7359" s="255">
        <v>0</v>
      </c>
    </row>
    <row r="7360" spans="1:5" x14ac:dyDescent="0.25">
      <c r="A7360" s="257" t="s">
        <v>565</v>
      </c>
      <c r="B7360" s="257">
        <v>0</v>
      </c>
      <c r="C7360" s="254"/>
      <c r="D7360" s="255" t="s">
        <v>601</v>
      </c>
      <c r="E7360" s="255">
        <v>0</v>
      </c>
    </row>
    <row r="7361" spans="1:5" x14ac:dyDescent="0.25">
      <c r="A7361" s="257" t="s">
        <v>946</v>
      </c>
      <c r="B7361" s="257">
        <v>0</v>
      </c>
      <c r="C7361" s="254"/>
      <c r="D7361" s="255" t="s">
        <v>192</v>
      </c>
      <c r="E7361" s="255">
        <v>0</v>
      </c>
    </row>
    <row r="7362" spans="1:5" x14ac:dyDescent="0.25">
      <c r="A7362" s="257" t="s">
        <v>947</v>
      </c>
      <c r="B7362" s="257">
        <v>0</v>
      </c>
      <c r="C7362" s="254"/>
      <c r="D7362" s="255" t="s">
        <v>193</v>
      </c>
      <c r="E7362" s="255">
        <v>0</v>
      </c>
    </row>
    <row r="7363" spans="1:5" x14ac:dyDescent="0.25">
      <c r="A7363" s="257" t="s">
        <v>1053</v>
      </c>
      <c r="B7363" s="257">
        <v>0</v>
      </c>
      <c r="C7363" s="254"/>
      <c r="D7363" s="255" t="s">
        <v>602</v>
      </c>
      <c r="E7363" s="255">
        <v>0</v>
      </c>
    </row>
    <row r="7364" spans="1:5" x14ac:dyDescent="0.25">
      <c r="A7364" s="257" t="s">
        <v>1004</v>
      </c>
      <c r="B7364" s="257">
        <v>0</v>
      </c>
      <c r="C7364" s="254"/>
      <c r="D7364" s="255" t="s">
        <v>603</v>
      </c>
      <c r="E7364" s="255">
        <v>0</v>
      </c>
    </row>
    <row r="7365" spans="1:5" x14ac:dyDescent="0.25">
      <c r="A7365" s="257" t="s">
        <v>1054</v>
      </c>
      <c r="B7365" s="257">
        <v>0</v>
      </c>
      <c r="C7365" s="254"/>
      <c r="D7365" s="255" t="s">
        <v>604</v>
      </c>
      <c r="E7365" s="255">
        <v>0</v>
      </c>
    </row>
    <row r="7366" spans="1:5" x14ac:dyDescent="0.25">
      <c r="A7366" s="257" t="s">
        <v>1055</v>
      </c>
      <c r="B7366" s="257">
        <v>0</v>
      </c>
      <c r="C7366" s="254"/>
      <c r="D7366" s="255" t="s">
        <v>605</v>
      </c>
      <c r="E7366" s="255">
        <v>0</v>
      </c>
    </row>
    <row r="7367" spans="1:5" x14ac:dyDescent="0.25">
      <c r="A7367" s="257" t="s">
        <v>1056</v>
      </c>
      <c r="B7367" s="257">
        <v>0</v>
      </c>
      <c r="C7367" s="254"/>
      <c r="D7367" s="255" t="s">
        <v>194</v>
      </c>
      <c r="E7367" s="255">
        <v>0</v>
      </c>
    </row>
    <row r="7368" spans="1:5" x14ac:dyDescent="0.25">
      <c r="A7368" s="257" t="s">
        <v>1005</v>
      </c>
      <c r="B7368" s="257">
        <v>0</v>
      </c>
      <c r="C7368" s="254"/>
      <c r="D7368" s="255" t="s">
        <v>217</v>
      </c>
      <c r="E7368" s="255">
        <v>0</v>
      </c>
    </row>
    <row r="7369" spans="1:5" x14ac:dyDescent="0.25">
      <c r="A7369" s="257" t="s">
        <v>1057</v>
      </c>
      <c r="B7369" s="257">
        <v>0</v>
      </c>
      <c r="C7369" s="254"/>
      <c r="D7369" s="255" t="s">
        <v>606</v>
      </c>
      <c r="E7369" s="255">
        <v>-48.209353800000002</v>
      </c>
    </row>
    <row r="7370" spans="1:5" x14ac:dyDescent="0.25">
      <c r="A7370" s="257" t="s">
        <v>1058</v>
      </c>
      <c r="B7370" s="257">
        <v>0</v>
      </c>
      <c r="C7370" s="254"/>
      <c r="D7370" s="255" t="s">
        <v>1166</v>
      </c>
      <c r="E7370" s="255">
        <v>-2.5796037599999999</v>
      </c>
    </row>
    <row r="7371" spans="1:5" x14ac:dyDescent="0.25">
      <c r="A7371" s="257" t="s">
        <v>1059</v>
      </c>
      <c r="B7371" s="257">
        <v>0</v>
      </c>
      <c r="C7371" s="254"/>
      <c r="D7371" s="255" t="s">
        <v>1098</v>
      </c>
      <c r="E7371" s="255">
        <v>-2.2580897700000002</v>
      </c>
    </row>
    <row r="7372" spans="1:5" x14ac:dyDescent="0.25">
      <c r="A7372" s="257" t="s">
        <v>1006</v>
      </c>
      <c r="B7372" s="257">
        <v>0</v>
      </c>
      <c r="C7372" s="254"/>
      <c r="D7372" s="255" t="s">
        <v>1167</v>
      </c>
      <c r="E7372" s="255">
        <v>0</v>
      </c>
    </row>
    <row r="7373" spans="1:5" x14ac:dyDescent="0.25">
      <c r="A7373" s="257" t="s">
        <v>1060</v>
      </c>
      <c r="B7373" s="257">
        <v>0</v>
      </c>
      <c r="C7373" s="254"/>
      <c r="D7373" s="255" t="s">
        <v>1168</v>
      </c>
      <c r="E7373" s="255">
        <v>0</v>
      </c>
    </row>
    <row r="7374" spans="1:5" x14ac:dyDescent="0.25">
      <c r="A7374" s="257" t="s">
        <v>1061</v>
      </c>
      <c r="B7374" s="257">
        <v>0</v>
      </c>
      <c r="C7374" s="254"/>
      <c r="D7374" s="255" t="s">
        <v>951</v>
      </c>
      <c r="E7374" s="255">
        <v>-1.18041285</v>
      </c>
    </row>
    <row r="7375" spans="1:5" x14ac:dyDescent="0.25">
      <c r="A7375" s="257" t="s">
        <v>1062</v>
      </c>
      <c r="B7375" s="257">
        <v>0</v>
      </c>
      <c r="C7375" s="254"/>
      <c r="D7375" s="255" t="s">
        <v>952</v>
      </c>
      <c r="E7375" s="255">
        <v>-0.49441669799999999</v>
      </c>
    </row>
    <row r="7376" spans="1:5" x14ac:dyDescent="0.25">
      <c r="A7376" s="257" t="s">
        <v>1007</v>
      </c>
      <c r="B7376" s="257">
        <v>0</v>
      </c>
      <c r="C7376" s="254"/>
      <c r="D7376" s="255" t="s">
        <v>953</v>
      </c>
      <c r="E7376" s="255">
        <v>-5.2938400000000003</v>
      </c>
    </row>
    <row r="7377" spans="1:5" x14ac:dyDescent="0.25">
      <c r="A7377" s="257" t="s">
        <v>1063</v>
      </c>
      <c r="B7377" s="257">
        <v>0</v>
      </c>
      <c r="C7377" s="254"/>
      <c r="D7377" s="255" t="s">
        <v>1181</v>
      </c>
      <c r="E7377" s="255">
        <v>0</v>
      </c>
    </row>
    <row r="7378" spans="1:5" x14ac:dyDescent="0.25">
      <c r="A7378" s="257" t="s">
        <v>1064</v>
      </c>
      <c r="B7378" s="257">
        <v>0</v>
      </c>
      <c r="C7378" s="254"/>
      <c r="D7378" s="255" t="s">
        <v>1195</v>
      </c>
      <c r="E7378" s="255">
        <v>0</v>
      </c>
    </row>
    <row r="7379" spans="1:5" x14ac:dyDescent="0.25">
      <c r="A7379" s="257" t="s">
        <v>1065</v>
      </c>
      <c r="B7379" s="257">
        <v>0</v>
      </c>
      <c r="C7379" s="254"/>
      <c r="D7379" s="255" t="s">
        <v>1196</v>
      </c>
      <c r="E7379" s="255">
        <v>0</v>
      </c>
    </row>
    <row r="7380" spans="1:5" x14ac:dyDescent="0.25">
      <c r="A7380" s="257" t="s">
        <v>1008</v>
      </c>
      <c r="B7380" s="257">
        <v>0</v>
      </c>
      <c r="C7380" s="254"/>
      <c r="D7380" s="255" t="s">
        <v>231</v>
      </c>
      <c r="E7380" s="255">
        <v>24.8811754</v>
      </c>
    </row>
    <row r="7381" spans="1:5" x14ac:dyDescent="0.25">
      <c r="A7381" s="257" t="s">
        <v>1066</v>
      </c>
      <c r="B7381" s="257">
        <v>0</v>
      </c>
      <c r="C7381" s="254"/>
      <c r="D7381" s="255" t="s">
        <v>232</v>
      </c>
      <c r="E7381" s="255">
        <v>0</v>
      </c>
    </row>
    <row r="7382" spans="1:5" x14ac:dyDescent="0.25">
      <c r="A7382" s="257" t="s">
        <v>1067</v>
      </c>
      <c r="B7382" s="257">
        <v>0</v>
      </c>
      <c r="C7382" s="254"/>
      <c r="D7382" s="255" t="s">
        <v>233</v>
      </c>
      <c r="E7382" s="255">
        <v>0</v>
      </c>
    </row>
    <row r="7383" spans="1:5" x14ac:dyDescent="0.25">
      <c r="A7383" s="257" t="s">
        <v>1068</v>
      </c>
      <c r="B7383" s="257">
        <v>0</v>
      </c>
      <c r="C7383" s="254"/>
      <c r="D7383" s="255" t="s">
        <v>198</v>
      </c>
      <c r="E7383" s="255">
        <v>0</v>
      </c>
    </row>
    <row r="7384" spans="1:5" x14ac:dyDescent="0.25">
      <c r="A7384" s="257" t="s">
        <v>1009</v>
      </c>
      <c r="B7384" s="257">
        <v>0</v>
      </c>
      <c r="C7384" s="254"/>
      <c r="D7384" s="255" t="s">
        <v>607</v>
      </c>
      <c r="E7384" s="255">
        <v>0</v>
      </c>
    </row>
    <row r="7385" spans="1:5" x14ac:dyDescent="0.25">
      <c r="A7385" s="257" t="s">
        <v>1069</v>
      </c>
      <c r="B7385" s="257">
        <v>0</v>
      </c>
      <c r="C7385" s="254"/>
      <c r="D7385" s="255" t="s">
        <v>608</v>
      </c>
      <c r="E7385" s="255">
        <v>0</v>
      </c>
    </row>
    <row r="7386" spans="1:5" x14ac:dyDescent="0.25">
      <c r="A7386" s="257" t="s">
        <v>1070</v>
      </c>
      <c r="B7386" s="257">
        <v>0</v>
      </c>
      <c r="C7386" s="254"/>
      <c r="D7386" s="255" t="s">
        <v>954</v>
      </c>
      <c r="E7386" s="255">
        <v>0</v>
      </c>
    </row>
    <row r="7387" spans="1:5" x14ac:dyDescent="0.25">
      <c r="A7387" s="257" t="s">
        <v>1071</v>
      </c>
      <c r="B7387" s="257">
        <v>0</v>
      </c>
      <c r="C7387" s="254"/>
      <c r="D7387" s="255" t="s">
        <v>176</v>
      </c>
      <c r="E7387" s="255">
        <v>0</v>
      </c>
    </row>
    <row r="7388" spans="1:5" x14ac:dyDescent="0.25">
      <c r="A7388" s="257" t="s">
        <v>1010</v>
      </c>
      <c r="B7388" s="257">
        <v>0</v>
      </c>
      <c r="C7388" s="254"/>
      <c r="D7388" s="255" t="s">
        <v>177</v>
      </c>
      <c r="E7388" s="255">
        <v>6.9686695399999996</v>
      </c>
    </row>
    <row r="7389" spans="1:5" x14ac:dyDescent="0.25">
      <c r="A7389" s="257" t="s">
        <v>1072</v>
      </c>
      <c r="B7389" s="257">
        <v>0</v>
      </c>
      <c r="C7389" s="254"/>
      <c r="D7389" s="255" t="s">
        <v>1205</v>
      </c>
      <c r="E7389" s="255">
        <v>0</v>
      </c>
    </row>
    <row r="7390" spans="1:5" x14ac:dyDescent="0.25">
      <c r="A7390" s="257" t="s">
        <v>1073</v>
      </c>
      <c r="B7390" s="257">
        <v>0</v>
      </c>
      <c r="C7390" s="254"/>
      <c r="D7390" s="255" t="s">
        <v>1206</v>
      </c>
      <c r="E7390" s="255">
        <v>0</v>
      </c>
    </row>
    <row r="7391" spans="1:5" x14ac:dyDescent="0.25">
      <c r="A7391" s="257" t="s">
        <v>1074</v>
      </c>
      <c r="B7391" s="257">
        <v>0</v>
      </c>
      <c r="C7391" s="254"/>
      <c r="D7391" s="255" t="s">
        <v>1207</v>
      </c>
      <c r="E7391" s="255">
        <v>0</v>
      </c>
    </row>
    <row r="7392" spans="1:5" x14ac:dyDescent="0.25">
      <c r="A7392" s="257" t="s">
        <v>1011</v>
      </c>
      <c r="B7392" s="257">
        <v>0</v>
      </c>
      <c r="C7392" s="254"/>
      <c r="D7392" s="255"/>
      <c r="E7392" s="255"/>
    </row>
    <row r="7393" spans="1:5" x14ac:dyDescent="0.25">
      <c r="A7393" s="257" t="s">
        <v>1075</v>
      </c>
      <c r="B7393" s="257">
        <v>0</v>
      </c>
      <c r="C7393" s="254"/>
      <c r="D7393" s="255"/>
      <c r="E7393" s="255"/>
    </row>
    <row r="7394" spans="1:5" x14ac:dyDescent="0.25">
      <c r="A7394" s="257" t="s">
        <v>1076</v>
      </c>
      <c r="B7394" s="257">
        <v>0</v>
      </c>
      <c r="C7394" s="254"/>
      <c r="D7394" s="255"/>
      <c r="E7394" s="255"/>
    </row>
    <row r="7395" spans="1:5" x14ac:dyDescent="0.25">
      <c r="A7395" s="257" t="s">
        <v>1205</v>
      </c>
      <c r="B7395" s="257">
        <v>0</v>
      </c>
      <c r="C7395" s="254"/>
      <c r="D7395" s="255" t="s">
        <v>2123</v>
      </c>
      <c r="E7395" s="255"/>
    </row>
    <row r="7396" spans="1:5" x14ac:dyDescent="0.25">
      <c r="A7396" s="257" t="s">
        <v>1335</v>
      </c>
      <c r="B7396" s="257">
        <v>0</v>
      </c>
      <c r="C7396" s="254"/>
      <c r="D7396" s="255" t="s">
        <v>928</v>
      </c>
      <c r="E7396" s="255" t="s">
        <v>929</v>
      </c>
    </row>
    <row r="7397" spans="1:5" x14ac:dyDescent="0.25">
      <c r="A7397" s="257" t="s">
        <v>1336</v>
      </c>
      <c r="B7397" s="257">
        <v>0</v>
      </c>
      <c r="C7397" s="254"/>
      <c r="D7397" s="255" t="s">
        <v>930</v>
      </c>
      <c r="E7397" s="255" t="s">
        <v>931</v>
      </c>
    </row>
    <row r="7398" spans="1:5" x14ac:dyDescent="0.25">
      <c r="A7398" s="257" t="s">
        <v>1337</v>
      </c>
      <c r="B7398" s="257">
        <v>0</v>
      </c>
      <c r="C7398" s="254"/>
      <c r="D7398" s="255" t="s">
        <v>1106</v>
      </c>
      <c r="E7398" s="255">
        <v>-9.9761181300000001E-2</v>
      </c>
    </row>
    <row r="7399" spans="1:5" x14ac:dyDescent="0.25">
      <c r="A7399" s="257" t="s">
        <v>1338</v>
      </c>
      <c r="B7399" s="257">
        <v>0</v>
      </c>
      <c r="C7399" s="254"/>
      <c r="D7399" s="255" t="s">
        <v>200</v>
      </c>
      <c r="E7399" s="255">
        <v>-8.07254788E-2</v>
      </c>
    </row>
    <row r="7400" spans="1:5" x14ac:dyDescent="0.25">
      <c r="A7400" s="257" t="s">
        <v>1339</v>
      </c>
      <c r="B7400" s="257">
        <v>0</v>
      </c>
      <c r="C7400" s="254"/>
      <c r="D7400" s="255" t="s">
        <v>1137</v>
      </c>
      <c r="E7400" s="255">
        <v>-3.7902198599999999E-2</v>
      </c>
    </row>
    <row r="7401" spans="1:5" x14ac:dyDescent="0.25">
      <c r="A7401" s="257" t="s">
        <v>1340</v>
      </c>
      <c r="B7401" s="257">
        <v>0</v>
      </c>
      <c r="C7401" s="254"/>
      <c r="D7401" s="255" t="s">
        <v>609</v>
      </c>
      <c r="E7401" s="255">
        <v>-5.0903999999999998E-2</v>
      </c>
    </row>
    <row r="7402" spans="1:5" x14ac:dyDescent="0.25">
      <c r="A7402" s="257" t="s">
        <v>1341</v>
      </c>
      <c r="B7402" s="257">
        <v>0</v>
      </c>
      <c r="C7402" s="254"/>
      <c r="D7402" s="255" t="s">
        <v>1138</v>
      </c>
      <c r="E7402" s="255">
        <v>-1.0689840000000001E-2</v>
      </c>
    </row>
    <row r="7403" spans="1:5" x14ac:dyDescent="0.25">
      <c r="A7403" s="257" t="s">
        <v>1747</v>
      </c>
      <c r="B7403" s="257"/>
      <c r="C7403" s="254"/>
      <c r="D7403" s="255" t="s">
        <v>1108</v>
      </c>
      <c r="E7403" s="255">
        <v>-33.801351199999999</v>
      </c>
    </row>
    <row r="7404" spans="1:5" x14ac:dyDescent="0.25">
      <c r="A7404" s="257" t="s">
        <v>928</v>
      </c>
      <c r="B7404" s="257" t="s">
        <v>929</v>
      </c>
      <c r="C7404" s="254"/>
      <c r="D7404" s="255" t="s">
        <v>201</v>
      </c>
      <c r="E7404" s="255">
        <v>-36.584991899999999</v>
      </c>
    </row>
    <row r="7405" spans="1:5" x14ac:dyDescent="0.25">
      <c r="A7405" s="257" t="s">
        <v>930</v>
      </c>
      <c r="B7405" s="257" t="s">
        <v>931</v>
      </c>
      <c r="C7405" s="254"/>
      <c r="D7405" s="255" t="s">
        <v>221</v>
      </c>
      <c r="E7405" s="255">
        <v>-14.781132100000001</v>
      </c>
    </row>
    <row r="7406" spans="1:5" x14ac:dyDescent="0.25">
      <c r="A7406" s="257" t="s">
        <v>189</v>
      </c>
      <c r="B7406" s="257">
        <v>0</v>
      </c>
      <c r="C7406" s="254"/>
      <c r="D7406" s="255" t="s">
        <v>610</v>
      </c>
      <c r="E7406" s="255">
        <v>-35.1708</v>
      </c>
    </row>
    <row r="7407" spans="1:5" x14ac:dyDescent="0.25">
      <c r="A7407" s="257" t="s">
        <v>188</v>
      </c>
      <c r="B7407" s="257">
        <v>7.3635406100000003</v>
      </c>
      <c r="C7407" s="254"/>
      <c r="D7407" s="255" t="s">
        <v>1139</v>
      </c>
      <c r="E7407" s="255">
        <v>-7.3858680000000003</v>
      </c>
    </row>
    <row r="7408" spans="1:5" x14ac:dyDescent="0.25">
      <c r="A7408" s="257" t="s">
        <v>190</v>
      </c>
      <c r="B7408" s="257">
        <v>0</v>
      </c>
      <c r="C7408" s="254"/>
      <c r="D7408" s="255" t="s">
        <v>234</v>
      </c>
      <c r="E7408" s="255">
        <v>-24.8811754</v>
      </c>
    </row>
    <row r="7409" spans="1:5" x14ac:dyDescent="0.25">
      <c r="A7409" s="257" t="s">
        <v>191</v>
      </c>
      <c r="B7409" s="257">
        <v>0</v>
      </c>
      <c r="C7409" s="254"/>
      <c r="D7409" s="255" t="s">
        <v>235</v>
      </c>
      <c r="E7409" s="255">
        <v>0</v>
      </c>
    </row>
    <row r="7410" spans="1:5" x14ac:dyDescent="0.25">
      <c r="A7410" s="257" t="s">
        <v>1748</v>
      </c>
      <c r="B7410" s="257"/>
      <c r="C7410" s="254"/>
      <c r="D7410" s="255" t="s">
        <v>236</v>
      </c>
      <c r="E7410" s="255">
        <v>0</v>
      </c>
    </row>
    <row r="7411" spans="1:5" x14ac:dyDescent="0.25">
      <c r="A7411" s="257" t="s">
        <v>928</v>
      </c>
      <c r="B7411" s="257" t="s">
        <v>929</v>
      </c>
      <c r="C7411" s="254"/>
      <c r="D7411" s="255" t="s">
        <v>1169</v>
      </c>
      <c r="E7411" s="255">
        <v>-8.3868586500000006</v>
      </c>
    </row>
    <row r="7412" spans="1:5" x14ac:dyDescent="0.25">
      <c r="A7412" s="257" t="s">
        <v>930</v>
      </c>
      <c r="B7412" s="257" t="s">
        <v>931</v>
      </c>
      <c r="C7412" s="254"/>
      <c r="D7412" s="255" t="s">
        <v>1109</v>
      </c>
      <c r="E7412" s="255">
        <v>-14.894988400000001</v>
      </c>
    </row>
    <row r="7413" spans="1:5" x14ac:dyDescent="0.25">
      <c r="A7413" s="257" t="s">
        <v>111</v>
      </c>
      <c r="B7413" s="257">
        <v>0</v>
      </c>
      <c r="C7413" s="254"/>
      <c r="D7413" s="255" t="s">
        <v>1170</v>
      </c>
      <c r="E7413" s="255">
        <v>0</v>
      </c>
    </row>
    <row r="7414" spans="1:5" x14ac:dyDescent="0.25">
      <c r="A7414" s="257" t="s">
        <v>110</v>
      </c>
      <c r="B7414" s="257">
        <v>0</v>
      </c>
      <c r="C7414" s="254"/>
      <c r="D7414" s="255" t="s">
        <v>1171</v>
      </c>
      <c r="E7414" s="255">
        <v>0</v>
      </c>
    </row>
    <row r="7415" spans="1:5" x14ac:dyDescent="0.25">
      <c r="A7415" s="257" t="s">
        <v>112</v>
      </c>
      <c r="B7415" s="257">
        <v>0</v>
      </c>
      <c r="C7415" s="254"/>
      <c r="D7415" s="255" t="s">
        <v>1188</v>
      </c>
      <c r="E7415" s="255">
        <v>-1.76124032</v>
      </c>
    </row>
    <row r="7416" spans="1:5" x14ac:dyDescent="0.25">
      <c r="A7416" s="257" t="s">
        <v>113</v>
      </c>
      <c r="B7416" s="257">
        <v>0</v>
      </c>
      <c r="C7416" s="254"/>
      <c r="D7416" s="255" t="s">
        <v>1140</v>
      </c>
      <c r="E7416" s="255">
        <v>-3.12794756</v>
      </c>
    </row>
    <row r="7417" spans="1:5" x14ac:dyDescent="0.25">
      <c r="A7417" s="257" t="s">
        <v>178</v>
      </c>
      <c r="B7417" s="257">
        <v>0</v>
      </c>
      <c r="C7417" s="254"/>
      <c r="D7417" s="255" t="s">
        <v>1189</v>
      </c>
      <c r="E7417" s="255">
        <v>0</v>
      </c>
    </row>
    <row r="7418" spans="1:5" x14ac:dyDescent="0.25">
      <c r="A7418" s="257" t="s">
        <v>174</v>
      </c>
      <c r="B7418" s="257">
        <v>-9.7102238500000002</v>
      </c>
      <c r="C7418" s="254"/>
      <c r="D7418" s="255" t="s">
        <v>1190</v>
      </c>
      <c r="E7418" s="255">
        <v>0</v>
      </c>
    </row>
    <row r="7419" spans="1:5" x14ac:dyDescent="0.25">
      <c r="A7419" s="257" t="s">
        <v>179</v>
      </c>
      <c r="B7419" s="257">
        <v>0</v>
      </c>
      <c r="C7419" s="254"/>
      <c r="D7419" s="255" t="s">
        <v>1172</v>
      </c>
      <c r="E7419" s="255">
        <v>-74.085563199999996</v>
      </c>
    </row>
    <row r="7420" spans="1:5" x14ac:dyDescent="0.25">
      <c r="A7420" s="257" t="s">
        <v>180</v>
      </c>
      <c r="B7420" s="257">
        <v>0</v>
      </c>
      <c r="C7420" s="254"/>
      <c r="D7420" s="255" t="s">
        <v>1110</v>
      </c>
      <c r="E7420" s="255">
        <v>-139.761866</v>
      </c>
    </row>
    <row r="7421" spans="1:5" x14ac:dyDescent="0.25">
      <c r="A7421" s="257" t="s">
        <v>153</v>
      </c>
      <c r="B7421" s="257">
        <v>0</v>
      </c>
      <c r="C7421" s="254"/>
      <c r="D7421" s="255" t="s">
        <v>1173</v>
      </c>
      <c r="E7421" s="255">
        <v>0</v>
      </c>
    </row>
    <row r="7422" spans="1:5" x14ac:dyDescent="0.25">
      <c r="A7422" s="257" t="s">
        <v>143</v>
      </c>
      <c r="B7422" s="257">
        <v>-8.0587509799999992</v>
      </c>
      <c r="C7422" s="254"/>
      <c r="D7422" s="255" t="s">
        <v>1174</v>
      </c>
      <c r="E7422" s="255">
        <v>0</v>
      </c>
    </row>
    <row r="7423" spans="1:5" x14ac:dyDescent="0.25">
      <c r="A7423" s="257" t="s">
        <v>154</v>
      </c>
      <c r="B7423" s="257">
        <v>0</v>
      </c>
      <c r="C7423" s="254"/>
      <c r="D7423" s="255" t="s">
        <v>1191</v>
      </c>
      <c r="E7423" s="255">
        <v>-15.557968300000001</v>
      </c>
    </row>
    <row r="7424" spans="1:5" x14ac:dyDescent="0.25">
      <c r="A7424" s="257" t="s">
        <v>155</v>
      </c>
      <c r="B7424" s="257">
        <v>0</v>
      </c>
      <c r="C7424" s="254"/>
      <c r="D7424" s="255" t="s">
        <v>1141</v>
      </c>
      <c r="E7424" s="255">
        <v>-29.349991800000002</v>
      </c>
    </row>
    <row r="7425" spans="1:5" x14ac:dyDescent="0.25">
      <c r="A7425" s="257" t="s">
        <v>181</v>
      </c>
      <c r="B7425" s="257">
        <v>0</v>
      </c>
      <c r="C7425" s="254"/>
      <c r="D7425" s="255" t="s">
        <v>1192</v>
      </c>
      <c r="E7425" s="255">
        <v>0</v>
      </c>
    </row>
    <row r="7426" spans="1:5" x14ac:dyDescent="0.25">
      <c r="A7426" s="257" t="s">
        <v>175</v>
      </c>
      <c r="B7426" s="257">
        <v>-5.6859245100000004</v>
      </c>
      <c r="C7426" s="254"/>
      <c r="D7426" s="255" t="s">
        <v>1193</v>
      </c>
      <c r="E7426" s="255">
        <v>0</v>
      </c>
    </row>
    <row r="7427" spans="1:5" x14ac:dyDescent="0.25">
      <c r="A7427" s="257" t="s">
        <v>182</v>
      </c>
      <c r="B7427" s="257">
        <v>0</v>
      </c>
      <c r="C7427" s="254"/>
      <c r="D7427" s="255" t="s">
        <v>1182</v>
      </c>
      <c r="E7427" s="255">
        <v>0</v>
      </c>
    </row>
    <row r="7428" spans="1:5" x14ac:dyDescent="0.25">
      <c r="A7428" s="257" t="s">
        <v>183</v>
      </c>
      <c r="B7428" s="257">
        <v>0</v>
      </c>
      <c r="C7428" s="254"/>
      <c r="D7428" s="255" t="s">
        <v>1194</v>
      </c>
      <c r="E7428" s="255">
        <v>0</v>
      </c>
    </row>
    <row r="7429" spans="1:5" x14ac:dyDescent="0.25">
      <c r="A7429" s="257" t="s">
        <v>1077</v>
      </c>
      <c r="B7429" s="257">
        <v>0</v>
      </c>
      <c r="C7429" s="254"/>
      <c r="D7429" s="255" t="s">
        <v>1183</v>
      </c>
      <c r="E7429" s="255">
        <v>0</v>
      </c>
    </row>
    <row r="7430" spans="1:5" x14ac:dyDescent="0.25">
      <c r="A7430" s="257" t="s">
        <v>1012</v>
      </c>
      <c r="B7430" s="257">
        <v>-3.69051616</v>
      </c>
      <c r="C7430" s="254"/>
      <c r="D7430" s="255" t="s">
        <v>2124</v>
      </c>
      <c r="E7430" s="255"/>
    </row>
    <row r="7431" spans="1:5" x14ac:dyDescent="0.25">
      <c r="A7431" s="257" t="s">
        <v>1078</v>
      </c>
      <c r="B7431" s="257">
        <v>0</v>
      </c>
      <c r="C7431" s="254"/>
      <c r="D7431" s="255" t="s">
        <v>928</v>
      </c>
      <c r="E7431" s="255" t="s">
        <v>929</v>
      </c>
    </row>
    <row r="7432" spans="1:5" x14ac:dyDescent="0.25">
      <c r="A7432" s="257" t="s">
        <v>1079</v>
      </c>
      <c r="B7432" s="257">
        <v>0</v>
      </c>
      <c r="C7432" s="254"/>
      <c r="D7432" s="255" t="s">
        <v>930</v>
      </c>
      <c r="E7432" s="255" t="s">
        <v>931</v>
      </c>
    </row>
    <row r="7433" spans="1:5" x14ac:dyDescent="0.25">
      <c r="A7433" s="257" t="s">
        <v>1080</v>
      </c>
      <c r="B7433" s="257">
        <v>0</v>
      </c>
      <c r="C7433" s="254"/>
      <c r="D7433" s="255" t="s">
        <v>600</v>
      </c>
      <c r="E7433" s="255">
        <v>0</v>
      </c>
    </row>
    <row r="7434" spans="1:5" x14ac:dyDescent="0.25">
      <c r="A7434" s="257" t="s">
        <v>1013</v>
      </c>
      <c r="B7434" s="257">
        <v>-3.1652741600000001</v>
      </c>
      <c r="C7434" s="254"/>
      <c r="D7434" s="255" t="s">
        <v>601</v>
      </c>
      <c r="E7434" s="255">
        <v>0</v>
      </c>
    </row>
    <row r="7435" spans="1:5" x14ac:dyDescent="0.25">
      <c r="A7435" s="257" t="s">
        <v>1081</v>
      </c>
      <c r="B7435" s="257">
        <v>0</v>
      </c>
      <c r="C7435" s="254"/>
      <c r="D7435" s="255" t="s">
        <v>192</v>
      </c>
      <c r="E7435" s="255">
        <v>0</v>
      </c>
    </row>
    <row r="7436" spans="1:5" x14ac:dyDescent="0.25">
      <c r="A7436" s="257" t="s">
        <v>1082</v>
      </c>
      <c r="B7436" s="257">
        <v>0</v>
      </c>
      <c r="C7436" s="254"/>
      <c r="D7436" s="255" t="s">
        <v>193</v>
      </c>
      <c r="E7436" s="255">
        <v>0</v>
      </c>
    </row>
    <row r="7437" spans="1:5" x14ac:dyDescent="0.25">
      <c r="A7437" s="257" t="s">
        <v>1334</v>
      </c>
      <c r="B7437" s="257">
        <v>-0.20333718200000001</v>
      </c>
      <c r="C7437" s="254"/>
      <c r="D7437" s="255" t="s">
        <v>602</v>
      </c>
      <c r="E7437" s="255">
        <v>0</v>
      </c>
    </row>
    <row r="7438" spans="1:5" x14ac:dyDescent="0.25">
      <c r="A7438" s="257" t="s">
        <v>1342</v>
      </c>
      <c r="B7438" s="257">
        <v>-0.50858250000000005</v>
      </c>
      <c r="C7438" s="254"/>
      <c r="D7438" s="255" t="s">
        <v>603</v>
      </c>
      <c r="E7438" s="255">
        <v>0</v>
      </c>
    </row>
    <row r="7439" spans="1:5" x14ac:dyDescent="0.25">
      <c r="A7439" s="257" t="s">
        <v>1019</v>
      </c>
      <c r="B7439" s="257">
        <v>0</v>
      </c>
      <c r="C7439" s="254"/>
      <c r="D7439" s="255" t="s">
        <v>604</v>
      </c>
      <c r="E7439" s="255">
        <v>0</v>
      </c>
    </row>
    <row r="7440" spans="1:5" x14ac:dyDescent="0.25">
      <c r="A7440" s="257" t="s">
        <v>1002</v>
      </c>
      <c r="B7440" s="257">
        <v>0</v>
      </c>
      <c r="C7440" s="254"/>
      <c r="D7440" s="255" t="s">
        <v>605</v>
      </c>
      <c r="E7440" s="255">
        <v>0</v>
      </c>
    </row>
    <row r="7441" spans="1:5" x14ac:dyDescent="0.25">
      <c r="A7441" s="257" t="s">
        <v>1017</v>
      </c>
      <c r="B7441" s="257">
        <v>0</v>
      </c>
      <c r="C7441" s="254"/>
      <c r="D7441" s="255" t="s">
        <v>194</v>
      </c>
      <c r="E7441" s="255">
        <v>0</v>
      </c>
    </row>
    <row r="7442" spans="1:5" x14ac:dyDescent="0.25">
      <c r="A7442" s="257" t="s">
        <v>1051</v>
      </c>
      <c r="B7442" s="257">
        <v>0</v>
      </c>
      <c r="C7442" s="254"/>
      <c r="D7442" s="255" t="s">
        <v>606</v>
      </c>
      <c r="E7442" s="255">
        <v>0</v>
      </c>
    </row>
    <row r="7443" spans="1:5" x14ac:dyDescent="0.25">
      <c r="A7443" s="257" t="s">
        <v>1020</v>
      </c>
      <c r="B7443" s="257">
        <v>0</v>
      </c>
      <c r="C7443" s="254"/>
      <c r="D7443" s="255" t="s">
        <v>1166</v>
      </c>
      <c r="E7443" s="255">
        <v>0</v>
      </c>
    </row>
    <row r="7444" spans="1:5" x14ac:dyDescent="0.25">
      <c r="A7444" s="257" t="s">
        <v>1003</v>
      </c>
      <c r="B7444" s="257">
        <v>0</v>
      </c>
      <c r="C7444" s="254"/>
      <c r="D7444" s="255" t="s">
        <v>1098</v>
      </c>
      <c r="E7444" s="255">
        <v>0</v>
      </c>
    </row>
    <row r="7445" spans="1:5" x14ac:dyDescent="0.25">
      <c r="A7445" s="257" t="s">
        <v>1018</v>
      </c>
      <c r="B7445" s="257">
        <v>0</v>
      </c>
      <c r="C7445" s="254"/>
      <c r="D7445" s="255" t="s">
        <v>1167</v>
      </c>
      <c r="E7445" s="255">
        <v>0</v>
      </c>
    </row>
    <row r="7446" spans="1:5" x14ac:dyDescent="0.25">
      <c r="A7446" s="257" t="s">
        <v>1052</v>
      </c>
      <c r="B7446" s="257">
        <v>0</v>
      </c>
      <c r="C7446" s="254"/>
      <c r="D7446" s="255" t="s">
        <v>1168</v>
      </c>
      <c r="E7446" s="255">
        <v>0</v>
      </c>
    </row>
    <row r="7447" spans="1:5" x14ac:dyDescent="0.25">
      <c r="A7447" s="257" t="s">
        <v>177</v>
      </c>
      <c r="B7447" s="257">
        <v>30.310689700000001</v>
      </c>
      <c r="C7447" s="254"/>
      <c r="D7447" s="255" t="s">
        <v>195</v>
      </c>
      <c r="E7447" s="255">
        <v>0</v>
      </c>
    </row>
    <row r="7448" spans="1:5" x14ac:dyDescent="0.25">
      <c r="A7448" s="257" t="s">
        <v>1343</v>
      </c>
      <c r="B7448" s="257">
        <v>0</v>
      </c>
      <c r="C7448" s="254"/>
      <c r="D7448" s="255" t="s">
        <v>196</v>
      </c>
      <c r="E7448" s="255">
        <v>0</v>
      </c>
    </row>
    <row r="7449" spans="1:5" x14ac:dyDescent="0.25">
      <c r="A7449" s="257" t="s">
        <v>1344</v>
      </c>
      <c r="B7449" s="257">
        <v>0</v>
      </c>
      <c r="C7449" s="254"/>
      <c r="D7449" s="255" t="s">
        <v>197</v>
      </c>
      <c r="E7449" s="255">
        <v>0</v>
      </c>
    </row>
    <row r="7450" spans="1:5" x14ac:dyDescent="0.25">
      <c r="A7450" s="257" t="s">
        <v>1207</v>
      </c>
      <c r="B7450" s="257">
        <v>0.711919682</v>
      </c>
      <c r="C7450" s="254"/>
      <c r="D7450" s="255" t="s">
        <v>198</v>
      </c>
      <c r="E7450" s="255">
        <v>0</v>
      </c>
    </row>
    <row r="7451" spans="1:5" x14ac:dyDescent="0.25">
      <c r="A7451" s="257" t="s">
        <v>1749</v>
      </c>
      <c r="B7451" s="257"/>
      <c r="C7451" s="254"/>
      <c r="D7451" s="255" t="s">
        <v>607</v>
      </c>
      <c r="E7451" s="255">
        <v>0</v>
      </c>
    </row>
    <row r="7452" spans="1:5" x14ac:dyDescent="0.25">
      <c r="A7452" s="257" t="s">
        <v>928</v>
      </c>
      <c r="B7452" s="257" t="s">
        <v>929</v>
      </c>
      <c r="C7452" s="254"/>
      <c r="D7452" s="255" t="s">
        <v>608</v>
      </c>
      <c r="E7452" s="255">
        <v>0</v>
      </c>
    </row>
    <row r="7453" spans="1:5" x14ac:dyDescent="0.25">
      <c r="A7453" s="257" t="s">
        <v>930</v>
      </c>
      <c r="B7453" s="257" t="s">
        <v>931</v>
      </c>
      <c r="C7453" s="254"/>
      <c r="D7453" s="255"/>
      <c r="E7453" s="255"/>
    </row>
    <row r="7454" spans="1:5" x14ac:dyDescent="0.25">
      <c r="A7454" s="257" t="s">
        <v>111</v>
      </c>
      <c r="B7454" s="257">
        <v>0</v>
      </c>
      <c r="C7454" s="254"/>
      <c r="D7454" s="255" t="s">
        <v>2125</v>
      </c>
      <c r="E7454" s="255"/>
    </row>
    <row r="7455" spans="1:5" x14ac:dyDescent="0.25">
      <c r="A7455" s="257" t="s">
        <v>110</v>
      </c>
      <c r="B7455" s="257">
        <v>0</v>
      </c>
      <c r="C7455" s="254"/>
      <c r="D7455" s="255" t="s">
        <v>928</v>
      </c>
      <c r="E7455" s="255" t="s">
        <v>929</v>
      </c>
    </row>
    <row r="7456" spans="1:5" x14ac:dyDescent="0.25">
      <c r="A7456" s="257" t="s">
        <v>112</v>
      </c>
      <c r="B7456" s="257">
        <v>0</v>
      </c>
      <c r="C7456" s="254"/>
      <c r="D7456" s="255" t="s">
        <v>930</v>
      </c>
      <c r="E7456" s="255" t="s">
        <v>931</v>
      </c>
    </row>
    <row r="7457" spans="1:5" x14ac:dyDescent="0.25">
      <c r="A7457" s="257" t="s">
        <v>113</v>
      </c>
      <c r="B7457" s="257">
        <v>0</v>
      </c>
      <c r="C7457" s="254"/>
      <c r="D7457" s="255" t="s">
        <v>1106</v>
      </c>
      <c r="E7457" s="255">
        <v>0</v>
      </c>
    </row>
    <row r="7458" spans="1:5" x14ac:dyDescent="0.25">
      <c r="A7458" s="257" t="s">
        <v>1334</v>
      </c>
      <c r="B7458" s="257">
        <v>0.15747856299999999</v>
      </c>
      <c r="C7458" s="254"/>
      <c r="D7458" s="255" t="s">
        <v>200</v>
      </c>
      <c r="E7458" s="255">
        <v>0</v>
      </c>
    </row>
    <row r="7459" spans="1:5" x14ac:dyDescent="0.25">
      <c r="A7459" s="257" t="s">
        <v>1750</v>
      </c>
      <c r="B7459" s="257"/>
      <c r="C7459" s="254"/>
      <c r="D7459" s="255" t="s">
        <v>609</v>
      </c>
      <c r="E7459" s="255">
        <v>0</v>
      </c>
    </row>
    <row r="7460" spans="1:5" x14ac:dyDescent="0.25">
      <c r="A7460" s="257" t="s">
        <v>928</v>
      </c>
      <c r="B7460" s="257" t="s">
        <v>929</v>
      </c>
      <c r="C7460" s="254"/>
      <c r="D7460" s="255" t="s">
        <v>1108</v>
      </c>
      <c r="E7460" s="255">
        <v>0</v>
      </c>
    </row>
    <row r="7461" spans="1:5" x14ac:dyDescent="0.25">
      <c r="A7461" s="257" t="s">
        <v>930</v>
      </c>
      <c r="B7461" s="257" t="s">
        <v>931</v>
      </c>
      <c r="C7461" s="254"/>
      <c r="D7461" s="255" t="s">
        <v>201</v>
      </c>
      <c r="E7461" s="255">
        <v>0</v>
      </c>
    </row>
    <row r="7462" spans="1:5" x14ac:dyDescent="0.25">
      <c r="A7462" s="257" t="s">
        <v>113</v>
      </c>
      <c r="B7462" s="257">
        <v>0</v>
      </c>
      <c r="C7462" s="254"/>
      <c r="D7462" s="255" t="s">
        <v>610</v>
      </c>
      <c r="E7462" s="255">
        <v>0</v>
      </c>
    </row>
    <row r="7463" spans="1:5" x14ac:dyDescent="0.25">
      <c r="A7463" s="257" t="s">
        <v>184</v>
      </c>
      <c r="B7463" s="257">
        <v>0</v>
      </c>
      <c r="C7463" s="254"/>
      <c r="D7463" s="255" t="s">
        <v>202</v>
      </c>
      <c r="E7463" s="255">
        <v>0</v>
      </c>
    </row>
    <row r="7464" spans="1:5" x14ac:dyDescent="0.25">
      <c r="A7464" s="257" t="s">
        <v>185</v>
      </c>
      <c r="B7464" s="257">
        <v>0</v>
      </c>
      <c r="C7464" s="254"/>
      <c r="D7464" s="255" t="s">
        <v>203</v>
      </c>
      <c r="E7464" s="255">
        <v>0</v>
      </c>
    </row>
    <row r="7465" spans="1:5" x14ac:dyDescent="0.25">
      <c r="A7465" s="257" t="s">
        <v>186</v>
      </c>
      <c r="B7465" s="257">
        <v>0</v>
      </c>
      <c r="C7465" s="254"/>
      <c r="D7465" s="255" t="s">
        <v>204</v>
      </c>
      <c r="E7465" s="255">
        <v>0</v>
      </c>
    </row>
    <row r="7466" spans="1:5" x14ac:dyDescent="0.25">
      <c r="A7466" s="257" t="s">
        <v>187</v>
      </c>
      <c r="B7466" s="257">
        <v>0</v>
      </c>
      <c r="C7466" s="254"/>
      <c r="D7466" s="255" t="s">
        <v>1169</v>
      </c>
      <c r="E7466" s="255">
        <v>0</v>
      </c>
    </row>
    <row r="7467" spans="1:5" x14ac:dyDescent="0.25">
      <c r="A7467" s="257" t="s">
        <v>1051</v>
      </c>
      <c r="B7467" s="257">
        <v>0</v>
      </c>
      <c r="C7467" s="254"/>
      <c r="D7467" s="255" t="s">
        <v>1109</v>
      </c>
      <c r="E7467" s="255">
        <v>0</v>
      </c>
    </row>
    <row r="7468" spans="1:5" x14ac:dyDescent="0.25">
      <c r="A7468" s="257" t="s">
        <v>1052</v>
      </c>
      <c r="B7468" s="257">
        <v>0</v>
      </c>
      <c r="C7468" s="254"/>
      <c r="D7468" s="255" t="s">
        <v>1170</v>
      </c>
      <c r="E7468" s="255">
        <v>0</v>
      </c>
    </row>
    <row r="7469" spans="1:5" x14ac:dyDescent="0.25">
      <c r="A7469" s="257" t="s">
        <v>177</v>
      </c>
      <c r="B7469" s="257">
        <v>0</v>
      </c>
      <c r="C7469" s="254"/>
      <c r="D7469" s="255" t="s">
        <v>1171</v>
      </c>
      <c r="E7469" s="255">
        <v>0</v>
      </c>
    </row>
    <row r="7470" spans="1:5" x14ac:dyDescent="0.25">
      <c r="A7470" s="257" t="s">
        <v>1751</v>
      </c>
      <c r="B7470" s="257"/>
      <c r="C7470" s="254"/>
      <c r="D7470" s="255" t="s">
        <v>1172</v>
      </c>
      <c r="E7470" s="255">
        <v>0</v>
      </c>
    </row>
    <row r="7471" spans="1:5" x14ac:dyDescent="0.25">
      <c r="A7471" s="257" t="s">
        <v>928</v>
      </c>
      <c r="B7471" s="257" t="s">
        <v>929</v>
      </c>
      <c r="C7471" s="254"/>
      <c r="D7471" s="255" t="s">
        <v>1110</v>
      </c>
      <c r="E7471" s="255">
        <v>0</v>
      </c>
    </row>
    <row r="7472" spans="1:5" x14ac:dyDescent="0.25">
      <c r="A7472" s="257" t="s">
        <v>930</v>
      </c>
      <c r="B7472" s="257" t="s">
        <v>931</v>
      </c>
      <c r="C7472" s="254"/>
      <c r="D7472" s="255" t="s">
        <v>1173</v>
      </c>
      <c r="E7472" s="255">
        <v>0</v>
      </c>
    </row>
    <row r="7473" spans="1:5" x14ac:dyDescent="0.25">
      <c r="A7473" s="257" t="s">
        <v>1334</v>
      </c>
      <c r="B7473" s="257">
        <v>-5.1062606800000001</v>
      </c>
      <c r="C7473" s="254"/>
      <c r="D7473" s="255" t="s">
        <v>1174</v>
      </c>
      <c r="E7473" s="255">
        <v>0</v>
      </c>
    </row>
    <row r="7474" spans="1:5" x14ac:dyDescent="0.25">
      <c r="A7474" s="257" t="s">
        <v>184</v>
      </c>
      <c r="B7474" s="257">
        <v>-3.8645017599999998E-2</v>
      </c>
      <c r="C7474" s="254"/>
      <c r="D7474" s="255" t="s">
        <v>2126</v>
      </c>
      <c r="E7474" s="255"/>
    </row>
    <row r="7475" spans="1:5" x14ac:dyDescent="0.25">
      <c r="A7475" s="257" t="s">
        <v>199</v>
      </c>
      <c r="B7475" s="257">
        <v>-2.4466853300000002</v>
      </c>
      <c r="C7475" s="254"/>
      <c r="D7475" s="255" t="s">
        <v>928</v>
      </c>
      <c r="E7475" s="255" t="s">
        <v>929</v>
      </c>
    </row>
    <row r="7476" spans="1:5" x14ac:dyDescent="0.25">
      <c r="A7476" s="257" t="s">
        <v>187</v>
      </c>
      <c r="B7476" s="257">
        <v>-0.34447958699999998</v>
      </c>
      <c r="C7476" s="254"/>
      <c r="D7476" s="255" t="s">
        <v>930</v>
      </c>
      <c r="E7476" s="255" t="s">
        <v>931</v>
      </c>
    </row>
    <row r="7477" spans="1:5" x14ac:dyDescent="0.25">
      <c r="A7477" s="257" t="s">
        <v>1343</v>
      </c>
      <c r="B7477" s="257">
        <v>0</v>
      </c>
      <c r="C7477" s="254"/>
      <c r="D7477" s="255" t="s">
        <v>600</v>
      </c>
      <c r="E7477" s="255">
        <v>0</v>
      </c>
    </row>
    <row r="7478" spans="1:5" x14ac:dyDescent="0.25">
      <c r="A7478" s="257" t="s">
        <v>1344</v>
      </c>
      <c r="B7478" s="257">
        <v>0</v>
      </c>
      <c r="C7478" s="254"/>
      <c r="D7478" s="255" t="s">
        <v>601</v>
      </c>
      <c r="E7478" s="255">
        <v>0</v>
      </c>
    </row>
    <row r="7479" spans="1:5" x14ac:dyDescent="0.25">
      <c r="A7479" s="257" t="s">
        <v>177</v>
      </c>
      <c r="B7479" s="257">
        <v>7.9360706099999998</v>
      </c>
      <c r="C7479" s="254"/>
      <c r="D7479" s="255" t="s">
        <v>192</v>
      </c>
      <c r="E7479" s="255">
        <v>0</v>
      </c>
    </row>
    <row r="7480" spans="1:5" x14ac:dyDescent="0.25">
      <c r="A7480" s="257"/>
      <c r="B7480" s="257"/>
      <c r="C7480" s="254"/>
      <c r="D7480" s="255" t="s">
        <v>193</v>
      </c>
      <c r="E7480" s="255">
        <v>0</v>
      </c>
    </row>
    <row r="7481" spans="1:5" x14ac:dyDescent="0.25">
      <c r="A7481" s="257" t="s">
        <v>1752</v>
      </c>
      <c r="B7481" s="257"/>
      <c r="C7481" s="254"/>
      <c r="D7481" s="255" t="s">
        <v>602</v>
      </c>
      <c r="E7481" s="255">
        <v>0</v>
      </c>
    </row>
    <row r="7482" spans="1:5" x14ac:dyDescent="0.25">
      <c r="A7482" s="257" t="s">
        <v>928</v>
      </c>
      <c r="B7482" s="257" t="s">
        <v>929</v>
      </c>
      <c r="C7482" s="254"/>
      <c r="D7482" s="255" t="s">
        <v>603</v>
      </c>
      <c r="E7482" s="255">
        <v>0</v>
      </c>
    </row>
    <row r="7483" spans="1:5" x14ac:dyDescent="0.25">
      <c r="A7483" s="257" t="s">
        <v>930</v>
      </c>
      <c r="B7483" s="257" t="s">
        <v>931</v>
      </c>
      <c r="C7483" s="254"/>
      <c r="D7483" s="255" t="s">
        <v>604</v>
      </c>
      <c r="E7483" s="255">
        <v>0</v>
      </c>
    </row>
    <row r="7484" spans="1:5" x14ac:dyDescent="0.25">
      <c r="A7484" s="257" t="s">
        <v>1087</v>
      </c>
      <c r="B7484" s="257">
        <v>0</v>
      </c>
      <c r="C7484" s="254"/>
      <c r="D7484" s="255" t="s">
        <v>605</v>
      </c>
      <c r="E7484" s="255">
        <v>0</v>
      </c>
    </row>
    <row r="7485" spans="1:5" x14ac:dyDescent="0.25">
      <c r="A7485" s="257" t="s">
        <v>1088</v>
      </c>
      <c r="B7485" s="257">
        <v>0</v>
      </c>
      <c r="C7485" s="254"/>
      <c r="D7485" s="255" t="s">
        <v>194</v>
      </c>
      <c r="E7485" s="255">
        <v>0</v>
      </c>
    </row>
    <row r="7486" spans="1:5" x14ac:dyDescent="0.25">
      <c r="A7486" s="257" t="s">
        <v>1089</v>
      </c>
      <c r="B7486" s="257">
        <v>0</v>
      </c>
      <c r="C7486" s="254"/>
      <c r="D7486" s="255" t="s">
        <v>606</v>
      </c>
      <c r="E7486" s="255">
        <v>0</v>
      </c>
    </row>
    <row r="7487" spans="1:5" x14ac:dyDescent="0.25">
      <c r="A7487" s="257" t="s">
        <v>1090</v>
      </c>
      <c r="B7487" s="257">
        <v>0</v>
      </c>
      <c r="C7487" s="254"/>
      <c r="D7487" s="255" t="s">
        <v>1166</v>
      </c>
      <c r="E7487" s="255">
        <v>0</v>
      </c>
    </row>
    <row r="7488" spans="1:5" x14ac:dyDescent="0.25">
      <c r="A7488" s="257" t="s">
        <v>1091</v>
      </c>
      <c r="B7488" s="257">
        <v>0</v>
      </c>
      <c r="C7488" s="254"/>
      <c r="D7488" s="255" t="s">
        <v>1098</v>
      </c>
      <c r="E7488" s="255">
        <v>0</v>
      </c>
    </row>
    <row r="7489" spans="1:5" x14ac:dyDescent="0.25">
      <c r="A7489" s="257" t="s">
        <v>1092</v>
      </c>
      <c r="B7489" s="257">
        <v>0</v>
      </c>
      <c r="C7489" s="254"/>
      <c r="D7489" s="255" t="s">
        <v>1167</v>
      </c>
      <c r="E7489" s="255">
        <v>0</v>
      </c>
    </row>
    <row r="7490" spans="1:5" x14ac:dyDescent="0.25">
      <c r="A7490" s="257" t="s">
        <v>1093</v>
      </c>
      <c r="B7490" s="257">
        <v>-11.774045299999999</v>
      </c>
      <c r="C7490" s="254"/>
      <c r="D7490" s="255" t="s">
        <v>1168</v>
      </c>
      <c r="E7490" s="255">
        <v>0</v>
      </c>
    </row>
    <row r="7491" spans="1:5" x14ac:dyDescent="0.25">
      <c r="A7491" s="257" t="s">
        <v>1094</v>
      </c>
      <c r="B7491" s="257">
        <v>-4.25265014E-2</v>
      </c>
      <c r="C7491" s="254"/>
      <c r="D7491" s="255" t="s">
        <v>205</v>
      </c>
      <c r="E7491" s="255">
        <v>0</v>
      </c>
    </row>
    <row r="7492" spans="1:5" x14ac:dyDescent="0.25">
      <c r="A7492" s="257" t="s">
        <v>1095</v>
      </c>
      <c r="B7492" s="257">
        <v>-2.1506593399999998</v>
      </c>
      <c r="C7492" s="254"/>
      <c r="D7492" s="255" t="s">
        <v>206</v>
      </c>
      <c r="E7492" s="255">
        <v>0</v>
      </c>
    </row>
    <row r="7493" spans="1:5" x14ac:dyDescent="0.25">
      <c r="A7493" s="257" t="s">
        <v>1096</v>
      </c>
      <c r="B7493" s="257">
        <v>-7.44709519E-3</v>
      </c>
      <c r="C7493" s="254"/>
      <c r="D7493" s="255" t="s">
        <v>207</v>
      </c>
      <c r="E7493" s="255">
        <v>0</v>
      </c>
    </row>
    <row r="7494" spans="1:5" x14ac:dyDescent="0.25">
      <c r="A7494" s="257" t="s">
        <v>1097</v>
      </c>
      <c r="B7494" s="257">
        <v>0</v>
      </c>
      <c r="C7494" s="254"/>
      <c r="D7494" s="255" t="s">
        <v>198</v>
      </c>
      <c r="E7494" s="255">
        <v>0</v>
      </c>
    </row>
    <row r="7495" spans="1:5" x14ac:dyDescent="0.25">
      <c r="A7495" s="257" t="s">
        <v>1099</v>
      </c>
      <c r="B7495" s="257">
        <v>0</v>
      </c>
      <c r="C7495" s="254"/>
      <c r="D7495" s="255" t="s">
        <v>607</v>
      </c>
      <c r="E7495" s="255">
        <v>0</v>
      </c>
    </row>
    <row r="7496" spans="1:5" x14ac:dyDescent="0.25">
      <c r="A7496" s="257" t="s">
        <v>1100</v>
      </c>
      <c r="B7496" s="257">
        <v>23.073968000000001</v>
      </c>
      <c r="C7496" s="254"/>
      <c r="D7496" s="255" t="s">
        <v>608</v>
      </c>
      <c r="E7496" s="255">
        <v>0</v>
      </c>
    </row>
    <row r="7497" spans="1:5" x14ac:dyDescent="0.25">
      <c r="A7497" s="257" t="s">
        <v>1101</v>
      </c>
      <c r="B7497" s="257">
        <v>8.7754627299999999E-2</v>
      </c>
      <c r="C7497" s="254"/>
      <c r="D7497" s="255"/>
      <c r="E7497" s="255"/>
    </row>
    <row r="7498" spans="1:5" x14ac:dyDescent="0.25">
      <c r="A7498" s="257" t="s">
        <v>1102</v>
      </c>
      <c r="B7498" s="257">
        <v>4.62139641</v>
      </c>
      <c r="C7498" s="254"/>
      <c r="D7498" s="255" t="s">
        <v>2127</v>
      </c>
      <c r="E7498" s="255"/>
    </row>
    <row r="7499" spans="1:5" x14ac:dyDescent="0.25">
      <c r="A7499" s="257" t="s">
        <v>1103</v>
      </c>
      <c r="B7499" s="257">
        <v>1.52739208E-2</v>
      </c>
      <c r="C7499" s="254"/>
      <c r="D7499" s="255" t="s">
        <v>928</v>
      </c>
      <c r="E7499" s="255" t="s">
        <v>929</v>
      </c>
    </row>
    <row r="7500" spans="1:5" x14ac:dyDescent="0.25">
      <c r="A7500" s="257" t="s">
        <v>1104</v>
      </c>
      <c r="B7500" s="257">
        <v>0</v>
      </c>
      <c r="C7500" s="254"/>
      <c r="D7500" s="255" t="s">
        <v>930</v>
      </c>
      <c r="E7500" s="255" t="s">
        <v>931</v>
      </c>
    </row>
    <row r="7501" spans="1:5" x14ac:dyDescent="0.25">
      <c r="A7501" s="257" t="s">
        <v>1105</v>
      </c>
      <c r="B7501" s="257">
        <v>0</v>
      </c>
      <c r="C7501" s="254"/>
      <c r="D7501" s="255" t="s">
        <v>1106</v>
      </c>
      <c r="E7501" s="255">
        <v>0</v>
      </c>
    </row>
    <row r="7502" spans="1:5" x14ac:dyDescent="0.25">
      <c r="A7502" s="257" t="s">
        <v>1014</v>
      </c>
      <c r="B7502" s="257">
        <v>0</v>
      </c>
      <c r="C7502" s="254"/>
      <c r="D7502" s="255" t="s">
        <v>200</v>
      </c>
      <c r="E7502" s="255">
        <v>0</v>
      </c>
    </row>
    <row r="7503" spans="1:5" x14ac:dyDescent="0.25">
      <c r="A7503" s="257" t="s">
        <v>991</v>
      </c>
      <c r="B7503" s="257">
        <v>3.7250657899999999</v>
      </c>
      <c r="C7503" s="254"/>
      <c r="D7503" s="255" t="s">
        <v>609</v>
      </c>
      <c r="E7503" s="255">
        <v>0</v>
      </c>
    </row>
    <row r="7504" spans="1:5" x14ac:dyDescent="0.25">
      <c r="A7504" s="257" t="s">
        <v>1015</v>
      </c>
      <c r="B7504" s="257">
        <v>0</v>
      </c>
      <c r="C7504" s="254"/>
      <c r="D7504" s="255" t="s">
        <v>1108</v>
      </c>
      <c r="E7504" s="255">
        <v>0</v>
      </c>
    </row>
    <row r="7505" spans="1:5" x14ac:dyDescent="0.25">
      <c r="A7505" s="257" t="s">
        <v>1016</v>
      </c>
      <c r="B7505" s="257">
        <v>0</v>
      </c>
      <c r="C7505" s="254"/>
      <c r="D7505" s="255" t="s">
        <v>201</v>
      </c>
      <c r="E7505" s="255">
        <v>0</v>
      </c>
    </row>
    <row r="7506" spans="1:5" x14ac:dyDescent="0.25">
      <c r="A7506" s="257" t="s">
        <v>1753</v>
      </c>
      <c r="B7506" s="257"/>
      <c r="C7506" s="254"/>
      <c r="D7506" s="255" t="s">
        <v>610</v>
      </c>
      <c r="E7506" s="255">
        <v>0</v>
      </c>
    </row>
    <row r="7507" spans="1:5" x14ac:dyDescent="0.25">
      <c r="A7507" s="257" t="s">
        <v>928</v>
      </c>
      <c r="B7507" s="257" t="s">
        <v>929</v>
      </c>
      <c r="C7507" s="254"/>
      <c r="D7507" s="255" t="s">
        <v>208</v>
      </c>
      <c r="E7507" s="255">
        <v>0</v>
      </c>
    </row>
    <row r="7508" spans="1:5" x14ac:dyDescent="0.25">
      <c r="A7508" s="257" t="s">
        <v>930</v>
      </c>
      <c r="B7508" s="257" t="s">
        <v>931</v>
      </c>
      <c r="C7508" s="254"/>
      <c r="D7508" s="255" t="s">
        <v>209</v>
      </c>
      <c r="E7508" s="255">
        <v>0</v>
      </c>
    </row>
    <row r="7509" spans="1:5" x14ac:dyDescent="0.25">
      <c r="A7509" s="257" t="s">
        <v>1107</v>
      </c>
      <c r="B7509" s="257">
        <v>0</v>
      </c>
      <c r="C7509" s="254"/>
      <c r="D7509" s="255" t="s">
        <v>210</v>
      </c>
      <c r="E7509" s="255">
        <v>0</v>
      </c>
    </row>
    <row r="7510" spans="1:5" x14ac:dyDescent="0.25">
      <c r="A7510" s="257" t="s">
        <v>458</v>
      </c>
      <c r="B7510" s="257">
        <v>0</v>
      </c>
      <c r="C7510" s="254"/>
      <c r="D7510" s="255" t="s">
        <v>1169</v>
      </c>
      <c r="E7510" s="255">
        <v>0</v>
      </c>
    </row>
    <row r="7511" spans="1:5" x14ac:dyDescent="0.25">
      <c r="A7511" s="257" t="s">
        <v>456</v>
      </c>
      <c r="B7511" s="257">
        <v>7.7814221200000002</v>
      </c>
      <c r="C7511" s="254"/>
      <c r="D7511" s="255" t="s">
        <v>1109</v>
      </c>
      <c r="E7511" s="255">
        <v>0</v>
      </c>
    </row>
    <row r="7512" spans="1:5" x14ac:dyDescent="0.25">
      <c r="A7512" s="257" t="s">
        <v>459</v>
      </c>
      <c r="B7512" s="257">
        <v>0</v>
      </c>
      <c r="C7512" s="254"/>
      <c r="D7512" s="255" t="s">
        <v>1170</v>
      </c>
      <c r="E7512" s="255">
        <v>0</v>
      </c>
    </row>
    <row r="7513" spans="1:5" x14ac:dyDescent="0.25">
      <c r="A7513" s="257" t="s">
        <v>460</v>
      </c>
      <c r="B7513" s="257">
        <v>0</v>
      </c>
      <c r="C7513" s="254"/>
      <c r="D7513" s="255" t="s">
        <v>1171</v>
      </c>
      <c r="E7513" s="255">
        <v>0</v>
      </c>
    </row>
    <row r="7514" spans="1:5" x14ac:dyDescent="0.25">
      <c r="A7514" s="257" t="s">
        <v>461</v>
      </c>
      <c r="B7514" s="257">
        <v>0</v>
      </c>
      <c r="C7514" s="254"/>
      <c r="D7514" s="255" t="s">
        <v>1172</v>
      </c>
      <c r="E7514" s="255">
        <v>0</v>
      </c>
    </row>
    <row r="7515" spans="1:5" x14ac:dyDescent="0.25">
      <c r="A7515" s="257" t="s">
        <v>457</v>
      </c>
      <c r="B7515" s="257">
        <v>0.43821334899999997</v>
      </c>
      <c r="C7515" s="254"/>
      <c r="D7515" s="255" t="s">
        <v>1110</v>
      </c>
      <c r="E7515" s="255">
        <v>0</v>
      </c>
    </row>
    <row r="7516" spans="1:5" x14ac:dyDescent="0.25">
      <c r="A7516" s="257" t="s">
        <v>462</v>
      </c>
      <c r="B7516" s="257">
        <v>0</v>
      </c>
      <c r="C7516" s="254"/>
      <c r="D7516" s="255" t="s">
        <v>1173</v>
      </c>
      <c r="E7516" s="255">
        <v>0</v>
      </c>
    </row>
    <row r="7517" spans="1:5" x14ac:dyDescent="0.25">
      <c r="A7517" s="257" t="s">
        <v>463</v>
      </c>
      <c r="B7517" s="257">
        <v>0</v>
      </c>
      <c r="C7517" s="254"/>
      <c r="D7517" s="255" t="s">
        <v>1174</v>
      </c>
      <c r="E7517" s="255">
        <v>0</v>
      </c>
    </row>
    <row r="7518" spans="1:5" x14ac:dyDescent="0.25">
      <c r="A7518" s="257" t="s">
        <v>20</v>
      </c>
      <c r="B7518" s="257">
        <v>0</v>
      </c>
      <c r="C7518" s="254"/>
      <c r="D7518" s="255" t="s">
        <v>2128</v>
      </c>
      <c r="E7518" s="255"/>
    </row>
    <row r="7519" spans="1:5" x14ac:dyDescent="0.25">
      <c r="A7519" s="257" t="s">
        <v>15</v>
      </c>
      <c r="B7519" s="257">
        <v>0.36030207600000003</v>
      </c>
      <c r="C7519" s="254"/>
      <c r="D7519" s="255" t="s">
        <v>928</v>
      </c>
      <c r="E7519" s="255" t="s">
        <v>929</v>
      </c>
    </row>
    <row r="7520" spans="1:5" x14ac:dyDescent="0.25">
      <c r="A7520" s="257" t="s">
        <v>21</v>
      </c>
      <c r="B7520" s="257">
        <v>0</v>
      </c>
      <c r="C7520" s="254"/>
      <c r="D7520" s="255" t="s">
        <v>930</v>
      </c>
      <c r="E7520" s="255" t="s">
        <v>931</v>
      </c>
    </row>
    <row r="7521" spans="1:5" x14ac:dyDescent="0.25">
      <c r="A7521" s="257" t="s">
        <v>22</v>
      </c>
      <c r="B7521" s="257">
        <v>0</v>
      </c>
      <c r="C7521" s="254"/>
      <c r="D7521" s="255" t="s">
        <v>600</v>
      </c>
      <c r="E7521" s="255">
        <v>0</v>
      </c>
    </row>
    <row r="7522" spans="1:5" x14ac:dyDescent="0.25">
      <c r="A7522" s="257" t="s">
        <v>23</v>
      </c>
      <c r="B7522" s="257">
        <v>0</v>
      </c>
      <c r="C7522" s="254"/>
      <c r="D7522" s="255" t="s">
        <v>601</v>
      </c>
      <c r="E7522" s="255">
        <v>-9.5540976E-2</v>
      </c>
    </row>
    <row r="7523" spans="1:5" x14ac:dyDescent="0.25">
      <c r="A7523" s="257" t="s">
        <v>16</v>
      </c>
      <c r="B7523" s="257">
        <v>1.78514638</v>
      </c>
      <c r="C7523" s="254"/>
      <c r="D7523" s="255" t="s">
        <v>192</v>
      </c>
      <c r="E7523" s="255">
        <v>0</v>
      </c>
    </row>
    <row r="7524" spans="1:5" x14ac:dyDescent="0.25">
      <c r="A7524" s="257" t="s">
        <v>24</v>
      </c>
      <c r="B7524" s="257">
        <v>0</v>
      </c>
      <c r="C7524" s="254"/>
      <c r="D7524" s="255" t="s">
        <v>193</v>
      </c>
      <c r="E7524" s="255">
        <v>0</v>
      </c>
    </row>
    <row r="7525" spans="1:5" x14ac:dyDescent="0.25">
      <c r="A7525" s="257" t="s">
        <v>25</v>
      </c>
      <c r="B7525" s="257">
        <v>0</v>
      </c>
      <c r="C7525" s="254"/>
      <c r="D7525" s="255" t="s">
        <v>602</v>
      </c>
      <c r="E7525" s="255">
        <v>0</v>
      </c>
    </row>
    <row r="7526" spans="1:5" x14ac:dyDescent="0.25">
      <c r="A7526" s="257" t="s">
        <v>1195</v>
      </c>
      <c r="B7526" s="257">
        <v>0</v>
      </c>
      <c r="C7526" s="254"/>
      <c r="D7526" s="255" t="s">
        <v>603</v>
      </c>
      <c r="E7526" s="255">
        <v>0</v>
      </c>
    </row>
    <row r="7527" spans="1:5" x14ac:dyDescent="0.25">
      <c r="A7527" s="257"/>
      <c r="B7527" s="257"/>
      <c r="C7527" s="254"/>
      <c r="D7527" s="255" t="s">
        <v>604</v>
      </c>
      <c r="E7527" s="255">
        <v>0</v>
      </c>
    </row>
    <row r="7528" spans="1:5" x14ac:dyDescent="0.25">
      <c r="A7528" s="257"/>
      <c r="B7528" s="257"/>
      <c r="C7528" s="254"/>
      <c r="D7528" s="255" t="s">
        <v>605</v>
      </c>
      <c r="E7528" s="255">
        <v>0</v>
      </c>
    </row>
    <row r="7529" spans="1:5" x14ac:dyDescent="0.25">
      <c r="A7529" s="257"/>
      <c r="B7529" s="257"/>
      <c r="C7529" s="254"/>
      <c r="D7529" s="255" t="s">
        <v>194</v>
      </c>
      <c r="E7529" s="255">
        <v>0</v>
      </c>
    </row>
    <row r="7530" spans="1:5" x14ac:dyDescent="0.25">
      <c r="A7530" s="257"/>
      <c r="B7530" s="257"/>
      <c r="C7530" s="254"/>
      <c r="D7530" s="255" t="s">
        <v>606</v>
      </c>
      <c r="E7530" s="255">
        <v>0</v>
      </c>
    </row>
    <row r="7531" spans="1:5" x14ac:dyDescent="0.25">
      <c r="A7531" s="257" t="s">
        <v>1754</v>
      </c>
      <c r="B7531" s="257"/>
      <c r="C7531" s="254"/>
      <c r="D7531" s="255" t="s">
        <v>1166</v>
      </c>
      <c r="E7531" s="255">
        <v>-4.1925869499999997E-2</v>
      </c>
    </row>
    <row r="7532" spans="1:5" x14ac:dyDescent="0.25">
      <c r="A7532" s="257" t="s">
        <v>928</v>
      </c>
      <c r="B7532" s="257" t="s">
        <v>929</v>
      </c>
      <c r="C7532" s="254"/>
      <c r="D7532" s="255" t="s">
        <v>1098</v>
      </c>
      <c r="E7532" s="255">
        <v>-1.50811434E-2</v>
      </c>
    </row>
    <row r="7533" spans="1:5" x14ac:dyDescent="0.25">
      <c r="A7533" s="257" t="s">
        <v>930</v>
      </c>
      <c r="B7533" s="257" t="s">
        <v>931</v>
      </c>
      <c r="C7533" s="254"/>
      <c r="D7533" s="255" t="s">
        <v>1167</v>
      </c>
      <c r="E7533" s="255">
        <v>0</v>
      </c>
    </row>
    <row r="7534" spans="1:5" x14ac:dyDescent="0.25">
      <c r="A7534" s="257" t="s">
        <v>112</v>
      </c>
      <c r="B7534" s="257">
        <v>0</v>
      </c>
      <c r="C7534" s="254"/>
      <c r="D7534" s="255" t="s">
        <v>1168</v>
      </c>
      <c r="E7534" s="255">
        <v>0</v>
      </c>
    </row>
    <row r="7535" spans="1:5" x14ac:dyDescent="0.25">
      <c r="A7535" s="257" t="s">
        <v>184</v>
      </c>
      <c r="B7535" s="257">
        <v>0</v>
      </c>
      <c r="C7535" s="254"/>
      <c r="D7535" s="255" t="s">
        <v>1181</v>
      </c>
      <c r="E7535" s="255">
        <v>-8.4567040299999997E-3</v>
      </c>
    </row>
    <row r="7536" spans="1:5" x14ac:dyDescent="0.25">
      <c r="A7536" s="257" t="s">
        <v>185</v>
      </c>
      <c r="B7536" s="257">
        <v>0</v>
      </c>
      <c r="C7536" s="254"/>
      <c r="D7536" s="255" t="s">
        <v>211</v>
      </c>
      <c r="E7536" s="255">
        <v>0</v>
      </c>
    </row>
    <row r="7537" spans="1:5" x14ac:dyDescent="0.25">
      <c r="A7537" s="257" t="s">
        <v>186</v>
      </c>
      <c r="B7537" s="257">
        <v>0</v>
      </c>
      <c r="C7537" s="254"/>
      <c r="D7537" s="255" t="s">
        <v>212</v>
      </c>
      <c r="E7537" s="255">
        <v>0</v>
      </c>
    </row>
    <row r="7538" spans="1:5" x14ac:dyDescent="0.25">
      <c r="A7538" s="257" t="s">
        <v>187</v>
      </c>
      <c r="B7538" s="257">
        <v>0</v>
      </c>
      <c r="C7538" s="254"/>
      <c r="D7538" s="255" t="s">
        <v>213</v>
      </c>
      <c r="E7538" s="255">
        <v>0</v>
      </c>
    </row>
    <row r="7539" spans="1:5" x14ac:dyDescent="0.25">
      <c r="A7539" s="257" t="s">
        <v>1017</v>
      </c>
      <c r="B7539" s="257">
        <v>0</v>
      </c>
      <c r="C7539" s="254"/>
      <c r="D7539" s="255" t="s">
        <v>198</v>
      </c>
      <c r="E7539" s="255">
        <v>0</v>
      </c>
    </row>
    <row r="7540" spans="1:5" x14ac:dyDescent="0.25">
      <c r="A7540" s="257" t="s">
        <v>1018</v>
      </c>
      <c r="B7540" s="257">
        <v>0</v>
      </c>
      <c r="C7540" s="254"/>
      <c r="D7540" s="255" t="s">
        <v>607</v>
      </c>
      <c r="E7540" s="255">
        <v>0</v>
      </c>
    </row>
    <row r="7541" spans="1:5" x14ac:dyDescent="0.25">
      <c r="A7541" s="257" t="s">
        <v>177</v>
      </c>
      <c r="B7541" s="257">
        <v>0</v>
      </c>
      <c r="C7541" s="254"/>
      <c r="D7541" s="255" t="s">
        <v>608</v>
      </c>
      <c r="E7541" s="255">
        <v>0</v>
      </c>
    </row>
    <row r="7542" spans="1:5" x14ac:dyDescent="0.25">
      <c r="A7542" s="257" t="s">
        <v>1755</v>
      </c>
      <c r="B7542" s="257"/>
      <c r="C7542" s="254"/>
      <c r="D7542" s="255" t="s">
        <v>2129</v>
      </c>
      <c r="E7542" s="255"/>
    </row>
    <row r="7543" spans="1:5" x14ac:dyDescent="0.25">
      <c r="A7543" s="257" t="s">
        <v>928</v>
      </c>
      <c r="B7543" s="257" t="s">
        <v>929</v>
      </c>
      <c r="C7543" s="254"/>
      <c r="D7543" s="255" t="s">
        <v>928</v>
      </c>
      <c r="E7543" s="255" t="s">
        <v>929</v>
      </c>
    </row>
    <row r="7544" spans="1:5" x14ac:dyDescent="0.25">
      <c r="A7544" s="257" t="s">
        <v>930</v>
      </c>
      <c r="B7544" s="257" t="s">
        <v>931</v>
      </c>
      <c r="C7544" s="254"/>
      <c r="D7544" s="255" t="s">
        <v>930</v>
      </c>
      <c r="E7544" s="255" t="s">
        <v>931</v>
      </c>
    </row>
    <row r="7545" spans="1:5" x14ac:dyDescent="0.25">
      <c r="A7545" s="257" t="s">
        <v>1111</v>
      </c>
      <c r="B7545" s="257">
        <v>8.6456261699999999</v>
      </c>
      <c r="C7545" s="254"/>
      <c r="D7545" s="255" t="s">
        <v>1106</v>
      </c>
      <c r="E7545" s="255">
        <v>0</v>
      </c>
    </row>
    <row r="7546" spans="1:5" x14ac:dyDescent="0.25">
      <c r="A7546" s="257" t="s">
        <v>1112</v>
      </c>
      <c r="B7546" s="257">
        <v>3.36384058E-2</v>
      </c>
      <c r="C7546" s="254"/>
      <c r="D7546" s="255" t="s">
        <v>200</v>
      </c>
      <c r="E7546" s="255">
        <v>0</v>
      </c>
    </row>
    <row r="7547" spans="1:5" x14ac:dyDescent="0.25">
      <c r="A7547" s="257" t="s">
        <v>1113</v>
      </c>
      <c r="B7547" s="257">
        <v>3.4962127199999999</v>
      </c>
      <c r="C7547" s="254"/>
      <c r="D7547" s="255" t="s">
        <v>609</v>
      </c>
      <c r="E7547" s="255">
        <v>0</v>
      </c>
    </row>
    <row r="7548" spans="1:5" x14ac:dyDescent="0.25">
      <c r="A7548" s="257" t="s">
        <v>1114</v>
      </c>
      <c r="B7548" s="257">
        <v>1.7463599999999999E-2</v>
      </c>
      <c r="C7548" s="254"/>
      <c r="D7548" s="255" t="s">
        <v>1108</v>
      </c>
      <c r="E7548" s="255">
        <v>-2.3508469600000002</v>
      </c>
    </row>
    <row r="7549" spans="1:5" x14ac:dyDescent="0.25">
      <c r="A7549" s="257" t="s">
        <v>1115</v>
      </c>
      <c r="B7549" s="257">
        <v>0</v>
      </c>
      <c r="C7549" s="254"/>
      <c r="D7549" s="255" t="s">
        <v>201</v>
      </c>
      <c r="E7549" s="255">
        <v>-0.24964746500000001</v>
      </c>
    </row>
    <row r="7550" spans="1:5" x14ac:dyDescent="0.25">
      <c r="A7550" s="257" t="s">
        <v>1116</v>
      </c>
      <c r="B7550" s="257">
        <v>3.8469201999999998E-3</v>
      </c>
      <c r="C7550" s="254"/>
      <c r="D7550" s="255" t="s">
        <v>610</v>
      </c>
      <c r="E7550" s="255">
        <v>-0.47045999999999999</v>
      </c>
    </row>
    <row r="7551" spans="1:5" x14ac:dyDescent="0.25">
      <c r="A7551" s="257" t="s">
        <v>26</v>
      </c>
      <c r="B7551" s="257">
        <v>15.3656966</v>
      </c>
      <c r="C7551" s="254"/>
      <c r="D7551" s="255" t="s">
        <v>214</v>
      </c>
      <c r="E7551" s="255">
        <v>0</v>
      </c>
    </row>
    <row r="7552" spans="1:5" x14ac:dyDescent="0.25">
      <c r="A7552" s="257" t="s">
        <v>27</v>
      </c>
      <c r="B7552" s="257">
        <v>1.56749929</v>
      </c>
      <c r="C7552" s="254"/>
      <c r="D7552" s="255" t="s">
        <v>215</v>
      </c>
      <c r="E7552" s="255">
        <v>0</v>
      </c>
    </row>
    <row r="7553" spans="1:5" x14ac:dyDescent="0.25">
      <c r="A7553" s="257" t="s">
        <v>1117</v>
      </c>
      <c r="B7553" s="257">
        <v>7.3858680000000003</v>
      </c>
      <c r="C7553" s="254"/>
      <c r="D7553" s="255" t="s">
        <v>216</v>
      </c>
      <c r="E7553" s="255">
        <v>0</v>
      </c>
    </row>
    <row r="7554" spans="1:5" x14ac:dyDescent="0.25">
      <c r="A7554" s="257" t="s">
        <v>1118</v>
      </c>
      <c r="B7554" s="257">
        <v>0.9248904</v>
      </c>
      <c r="C7554" s="254"/>
      <c r="D7554" s="255" t="s">
        <v>1169</v>
      </c>
      <c r="E7554" s="255">
        <v>-0.13969287399999999</v>
      </c>
    </row>
    <row r="7555" spans="1:5" x14ac:dyDescent="0.25">
      <c r="A7555" s="257" t="s">
        <v>464</v>
      </c>
      <c r="B7555" s="257">
        <v>0</v>
      </c>
      <c r="C7555" s="254"/>
      <c r="D7555" s="255" t="s">
        <v>1109</v>
      </c>
      <c r="E7555" s="255">
        <v>-0.23913933900000001</v>
      </c>
    </row>
    <row r="7556" spans="1:5" x14ac:dyDescent="0.25">
      <c r="A7556" s="257" t="s">
        <v>465</v>
      </c>
      <c r="B7556" s="257">
        <v>9.9561990000000003E-2</v>
      </c>
      <c r="C7556" s="254"/>
      <c r="D7556" s="255" t="s">
        <v>1170</v>
      </c>
      <c r="E7556" s="255">
        <v>0</v>
      </c>
    </row>
    <row r="7557" spans="1:5" x14ac:dyDescent="0.25">
      <c r="A7557" s="257" t="s">
        <v>466</v>
      </c>
      <c r="B7557" s="257">
        <v>0</v>
      </c>
      <c r="C7557" s="254"/>
      <c r="D7557" s="255" t="s">
        <v>1171</v>
      </c>
      <c r="E7557" s="255">
        <v>0</v>
      </c>
    </row>
    <row r="7558" spans="1:5" x14ac:dyDescent="0.25">
      <c r="A7558" s="257" t="s">
        <v>467</v>
      </c>
      <c r="B7558" s="257">
        <v>0</v>
      </c>
      <c r="C7558" s="254"/>
      <c r="D7558" s="255" t="s">
        <v>1172</v>
      </c>
      <c r="E7558" s="255">
        <v>-0.72648262399999997</v>
      </c>
    </row>
    <row r="7559" spans="1:5" x14ac:dyDescent="0.25">
      <c r="A7559" s="257" t="s">
        <v>468</v>
      </c>
      <c r="B7559" s="257">
        <v>0</v>
      </c>
      <c r="C7559" s="254"/>
      <c r="D7559" s="255" t="s">
        <v>1110</v>
      </c>
      <c r="E7559" s="255">
        <v>-1.12365457</v>
      </c>
    </row>
    <row r="7560" spans="1:5" x14ac:dyDescent="0.25">
      <c r="A7560" s="257" t="s">
        <v>469</v>
      </c>
      <c r="B7560" s="257">
        <v>0</v>
      </c>
      <c r="C7560" s="254"/>
      <c r="D7560" s="255" t="s">
        <v>1173</v>
      </c>
      <c r="E7560" s="255">
        <v>0</v>
      </c>
    </row>
    <row r="7561" spans="1:5" x14ac:dyDescent="0.25">
      <c r="A7561" s="257" t="s">
        <v>28</v>
      </c>
      <c r="B7561" s="257">
        <v>0</v>
      </c>
      <c r="C7561" s="254"/>
      <c r="D7561" s="255" t="s">
        <v>1174</v>
      </c>
      <c r="E7561" s="255">
        <v>0</v>
      </c>
    </row>
    <row r="7562" spans="1:5" x14ac:dyDescent="0.25">
      <c r="A7562" s="257" t="s">
        <v>29</v>
      </c>
      <c r="B7562" s="257">
        <v>0</v>
      </c>
      <c r="C7562" s="254"/>
      <c r="D7562" s="255" t="s">
        <v>1182</v>
      </c>
      <c r="E7562" s="255">
        <v>-4.4254644000000003E-2</v>
      </c>
    </row>
    <row r="7563" spans="1:5" x14ac:dyDescent="0.25">
      <c r="A7563" s="257" t="s">
        <v>470</v>
      </c>
      <c r="B7563" s="257">
        <v>4.8194856899999996</v>
      </c>
      <c r="C7563" s="254"/>
      <c r="D7563" s="255" t="s">
        <v>1183</v>
      </c>
      <c r="E7563" s="255">
        <v>0</v>
      </c>
    </row>
    <row r="7564" spans="1:5" x14ac:dyDescent="0.25">
      <c r="A7564" s="257" t="s">
        <v>471</v>
      </c>
      <c r="B7564" s="257">
        <v>0</v>
      </c>
      <c r="C7564" s="254"/>
      <c r="D7564" s="255" t="s">
        <v>2130</v>
      </c>
      <c r="E7564" s="255"/>
    </row>
    <row r="7565" spans="1:5" x14ac:dyDescent="0.25">
      <c r="A7565" s="257" t="s">
        <v>1209</v>
      </c>
      <c r="B7565" s="257">
        <v>0</v>
      </c>
      <c r="C7565" s="254"/>
      <c r="D7565" s="255" t="s">
        <v>928</v>
      </c>
      <c r="E7565" s="255" t="s">
        <v>929</v>
      </c>
    </row>
    <row r="7566" spans="1:5" x14ac:dyDescent="0.25">
      <c r="A7566" s="257" t="s">
        <v>1119</v>
      </c>
      <c r="B7566" s="257">
        <v>0</v>
      </c>
      <c r="C7566" s="254"/>
      <c r="D7566" s="255" t="s">
        <v>930</v>
      </c>
      <c r="E7566" s="255" t="s">
        <v>931</v>
      </c>
    </row>
    <row r="7567" spans="1:5" x14ac:dyDescent="0.25">
      <c r="A7567" s="257" t="s">
        <v>1210</v>
      </c>
      <c r="B7567" s="257">
        <v>0</v>
      </c>
      <c r="C7567" s="254"/>
      <c r="D7567" s="255" t="s">
        <v>600</v>
      </c>
      <c r="E7567" s="255">
        <v>-7.9539826700000002E-4</v>
      </c>
    </row>
    <row r="7568" spans="1:5" x14ac:dyDescent="0.25">
      <c r="A7568" s="257" t="s">
        <v>1211</v>
      </c>
      <c r="B7568" s="257">
        <v>0</v>
      </c>
      <c r="C7568" s="254"/>
      <c r="D7568" s="255" t="s">
        <v>601</v>
      </c>
      <c r="E7568" s="255">
        <v>-0.72785051700000003</v>
      </c>
    </row>
    <row r="7569" spans="1:5" x14ac:dyDescent="0.25">
      <c r="A7569" s="257" t="s">
        <v>1212</v>
      </c>
      <c r="B7569" s="257">
        <v>0</v>
      </c>
      <c r="C7569" s="254"/>
      <c r="D7569" s="255" t="s">
        <v>192</v>
      </c>
      <c r="E7569" s="255">
        <v>0</v>
      </c>
    </row>
    <row r="7570" spans="1:5" x14ac:dyDescent="0.25">
      <c r="A7570" s="257" t="s">
        <v>1120</v>
      </c>
      <c r="B7570" s="257">
        <v>0</v>
      </c>
      <c r="C7570" s="254"/>
      <c r="D7570" s="255" t="s">
        <v>193</v>
      </c>
      <c r="E7570" s="255">
        <v>0</v>
      </c>
    </row>
    <row r="7571" spans="1:5" x14ac:dyDescent="0.25">
      <c r="A7571" s="257" t="s">
        <v>1213</v>
      </c>
      <c r="B7571" s="257">
        <v>0</v>
      </c>
      <c r="C7571" s="254"/>
      <c r="D7571" s="255" t="s">
        <v>602</v>
      </c>
      <c r="E7571" s="255">
        <v>0</v>
      </c>
    </row>
    <row r="7572" spans="1:5" x14ac:dyDescent="0.25">
      <c r="A7572" s="257" t="s">
        <v>1214</v>
      </c>
      <c r="B7572" s="257">
        <v>0</v>
      </c>
      <c r="C7572" s="254"/>
      <c r="D7572" s="255" t="s">
        <v>603</v>
      </c>
      <c r="E7572" s="255">
        <v>0</v>
      </c>
    </row>
    <row r="7573" spans="1:5" x14ac:dyDescent="0.25">
      <c r="A7573" s="257" t="s">
        <v>1215</v>
      </c>
      <c r="B7573" s="257">
        <v>0</v>
      </c>
      <c r="C7573" s="254"/>
      <c r="D7573" s="255" t="s">
        <v>604</v>
      </c>
      <c r="E7573" s="255">
        <v>0</v>
      </c>
    </row>
    <row r="7574" spans="1:5" x14ac:dyDescent="0.25">
      <c r="A7574" s="257" t="s">
        <v>1121</v>
      </c>
      <c r="B7574" s="257">
        <v>1.47982989</v>
      </c>
      <c r="C7574" s="254"/>
      <c r="D7574" s="255" t="s">
        <v>605</v>
      </c>
      <c r="E7574" s="255">
        <v>0</v>
      </c>
    </row>
    <row r="7575" spans="1:5" x14ac:dyDescent="0.25">
      <c r="A7575" s="257" t="s">
        <v>1216</v>
      </c>
      <c r="B7575" s="257">
        <v>0</v>
      </c>
      <c r="C7575" s="254"/>
      <c r="D7575" s="255" t="s">
        <v>194</v>
      </c>
      <c r="E7575" s="255">
        <v>0</v>
      </c>
    </row>
    <row r="7576" spans="1:5" x14ac:dyDescent="0.25">
      <c r="A7576" s="257" t="s">
        <v>1217</v>
      </c>
      <c r="B7576" s="257">
        <v>0</v>
      </c>
      <c r="C7576" s="254"/>
      <c r="D7576" s="255" t="s">
        <v>217</v>
      </c>
      <c r="E7576" s="255">
        <v>0</v>
      </c>
    </row>
    <row r="7577" spans="1:5" x14ac:dyDescent="0.25">
      <c r="A7577" s="257" t="s">
        <v>1218</v>
      </c>
      <c r="B7577" s="257">
        <v>0</v>
      </c>
      <c r="C7577" s="254"/>
      <c r="D7577" s="255" t="s">
        <v>606</v>
      </c>
      <c r="E7577" s="255">
        <v>0</v>
      </c>
    </row>
    <row r="7578" spans="1:5" x14ac:dyDescent="0.25">
      <c r="A7578" s="257" t="s">
        <v>1122</v>
      </c>
      <c r="B7578" s="257">
        <v>0.31666974799999997</v>
      </c>
      <c r="C7578" s="254"/>
      <c r="D7578" s="255" t="s">
        <v>1166</v>
      </c>
      <c r="E7578" s="255">
        <v>-1.36309871</v>
      </c>
    </row>
    <row r="7579" spans="1:5" x14ac:dyDescent="0.25">
      <c r="A7579" s="257" t="s">
        <v>1219</v>
      </c>
      <c r="B7579" s="257">
        <v>0</v>
      </c>
      <c r="C7579" s="254"/>
      <c r="D7579" s="255" t="s">
        <v>1098</v>
      </c>
      <c r="E7579" s="255">
        <v>-1.30213782</v>
      </c>
    </row>
    <row r="7580" spans="1:5" x14ac:dyDescent="0.25">
      <c r="A7580" s="257" t="s">
        <v>1220</v>
      </c>
      <c r="B7580" s="257">
        <v>0</v>
      </c>
      <c r="C7580" s="254"/>
      <c r="D7580" s="255" t="s">
        <v>1167</v>
      </c>
      <c r="E7580" s="255">
        <v>0</v>
      </c>
    </row>
    <row r="7581" spans="1:5" x14ac:dyDescent="0.25">
      <c r="A7581" s="257" t="s">
        <v>1221</v>
      </c>
      <c r="B7581" s="257">
        <v>0</v>
      </c>
      <c r="C7581" s="254"/>
      <c r="D7581" s="255" t="s">
        <v>1168</v>
      </c>
      <c r="E7581" s="255">
        <v>0</v>
      </c>
    </row>
    <row r="7582" spans="1:5" x14ac:dyDescent="0.25">
      <c r="A7582" s="257" t="s">
        <v>1123</v>
      </c>
      <c r="B7582" s="257">
        <v>3.9951037999999999</v>
      </c>
      <c r="C7582" s="254"/>
      <c r="D7582" s="255" t="s">
        <v>1181</v>
      </c>
      <c r="E7582" s="255">
        <v>-5.5249961100000002E-2</v>
      </c>
    </row>
    <row r="7583" spans="1:5" x14ac:dyDescent="0.25">
      <c r="A7583" s="257" t="s">
        <v>1222</v>
      </c>
      <c r="B7583" s="257">
        <v>0</v>
      </c>
      <c r="C7583" s="254"/>
      <c r="D7583" s="255" t="s">
        <v>218</v>
      </c>
      <c r="E7583" s="255">
        <v>0</v>
      </c>
    </row>
    <row r="7584" spans="1:5" x14ac:dyDescent="0.25">
      <c r="A7584" s="257" t="s">
        <v>1223</v>
      </c>
      <c r="B7584" s="257">
        <v>0</v>
      </c>
      <c r="C7584" s="254"/>
      <c r="D7584" s="255" t="s">
        <v>219</v>
      </c>
      <c r="E7584" s="255">
        <v>0</v>
      </c>
    </row>
    <row r="7585" spans="1:5" x14ac:dyDescent="0.25">
      <c r="A7585" s="257" t="s">
        <v>1224</v>
      </c>
      <c r="B7585" s="257">
        <v>0</v>
      </c>
      <c r="C7585" s="254"/>
      <c r="D7585" s="255" t="s">
        <v>220</v>
      </c>
      <c r="E7585" s="255">
        <v>0</v>
      </c>
    </row>
    <row r="7586" spans="1:5" x14ac:dyDescent="0.25">
      <c r="A7586" s="257" t="s">
        <v>1124</v>
      </c>
      <c r="B7586" s="257">
        <v>0.72698958999999996</v>
      </c>
      <c r="C7586" s="254"/>
      <c r="D7586" s="255" t="s">
        <v>198</v>
      </c>
      <c r="E7586" s="255">
        <v>0</v>
      </c>
    </row>
    <row r="7587" spans="1:5" x14ac:dyDescent="0.25">
      <c r="A7587" s="257" t="s">
        <v>1225</v>
      </c>
      <c r="B7587" s="257">
        <v>0</v>
      </c>
      <c r="C7587" s="254"/>
      <c r="D7587" s="255" t="s">
        <v>607</v>
      </c>
      <c r="E7587" s="255">
        <v>0</v>
      </c>
    </row>
    <row r="7588" spans="1:5" x14ac:dyDescent="0.25">
      <c r="A7588" s="257" t="s">
        <v>1226</v>
      </c>
      <c r="B7588" s="257">
        <v>0</v>
      </c>
      <c r="C7588" s="254"/>
      <c r="D7588" s="255" t="s">
        <v>608</v>
      </c>
      <c r="E7588" s="255">
        <v>0</v>
      </c>
    </row>
    <row r="7589" spans="1:5" x14ac:dyDescent="0.25">
      <c r="A7589" s="257" t="s">
        <v>1227</v>
      </c>
      <c r="B7589" s="257">
        <v>0</v>
      </c>
      <c r="C7589" s="254"/>
      <c r="D7589" s="255"/>
      <c r="E7589" s="255"/>
    </row>
    <row r="7590" spans="1:5" x14ac:dyDescent="0.25">
      <c r="A7590" s="257" t="s">
        <v>1228</v>
      </c>
      <c r="B7590" s="257">
        <v>1.20377698</v>
      </c>
      <c r="C7590" s="254"/>
      <c r="D7590" s="255"/>
      <c r="E7590" s="255"/>
    </row>
    <row r="7591" spans="1:5" x14ac:dyDescent="0.25">
      <c r="A7591" s="257" t="s">
        <v>1229</v>
      </c>
      <c r="B7591" s="257">
        <v>0</v>
      </c>
      <c r="C7591" s="254"/>
      <c r="D7591" s="255"/>
      <c r="E7591" s="255"/>
    </row>
    <row r="7592" spans="1:5" x14ac:dyDescent="0.25">
      <c r="A7592" s="257" t="s">
        <v>1230</v>
      </c>
      <c r="B7592" s="257">
        <v>1.25182076</v>
      </c>
      <c r="C7592" s="254"/>
      <c r="D7592" s="255"/>
      <c r="E7592" s="255"/>
    </row>
    <row r="7593" spans="1:5" x14ac:dyDescent="0.25">
      <c r="A7593" s="257" t="s">
        <v>1756</v>
      </c>
      <c r="B7593" s="257"/>
      <c r="C7593" s="254"/>
      <c r="D7593" s="255"/>
      <c r="E7593" s="255"/>
    </row>
    <row r="7594" spans="1:5" x14ac:dyDescent="0.25">
      <c r="A7594" s="257" t="s">
        <v>928</v>
      </c>
      <c r="B7594" s="257" t="s">
        <v>929</v>
      </c>
      <c r="C7594" s="254"/>
      <c r="D7594" s="255"/>
      <c r="E7594" s="255"/>
    </row>
    <row r="7595" spans="1:5" x14ac:dyDescent="0.25">
      <c r="A7595" s="257" t="s">
        <v>930</v>
      </c>
      <c r="B7595" s="257" t="s">
        <v>931</v>
      </c>
      <c r="C7595" s="254"/>
      <c r="D7595" s="255"/>
      <c r="E7595" s="255"/>
    </row>
    <row r="7596" spans="1:5" x14ac:dyDescent="0.25">
      <c r="A7596" s="257" t="s">
        <v>1087</v>
      </c>
      <c r="B7596" s="257">
        <v>-1.5906518199999999</v>
      </c>
      <c r="C7596" s="254"/>
      <c r="D7596" s="255"/>
      <c r="E7596" s="255"/>
    </row>
    <row r="7597" spans="1:5" x14ac:dyDescent="0.25">
      <c r="A7597" s="257" t="s">
        <v>1088</v>
      </c>
      <c r="B7597" s="257">
        <v>-0.23763541899999999</v>
      </c>
      <c r="C7597" s="254"/>
      <c r="D7597" s="255"/>
      <c r="E7597" s="255"/>
    </row>
    <row r="7598" spans="1:5" x14ac:dyDescent="0.25">
      <c r="A7598" s="257" t="s">
        <v>1089</v>
      </c>
      <c r="B7598" s="257">
        <v>-1.4864071999999999</v>
      </c>
      <c r="C7598" s="254"/>
      <c r="D7598" s="255" t="s">
        <v>2131</v>
      </c>
      <c r="E7598" s="255"/>
    </row>
    <row r="7599" spans="1:5" x14ac:dyDescent="0.25">
      <c r="A7599" s="257" t="s">
        <v>1090</v>
      </c>
      <c r="B7599" s="257">
        <v>-7.38907543E-2</v>
      </c>
      <c r="C7599" s="254"/>
      <c r="D7599" s="255" t="s">
        <v>928</v>
      </c>
      <c r="E7599" s="255" t="s">
        <v>929</v>
      </c>
    </row>
    <row r="7600" spans="1:5" x14ac:dyDescent="0.25">
      <c r="A7600" s="257" t="s">
        <v>1091</v>
      </c>
      <c r="B7600" s="257">
        <v>0</v>
      </c>
      <c r="C7600" s="254"/>
      <c r="D7600" s="255" t="s">
        <v>930</v>
      </c>
      <c r="E7600" s="255" t="s">
        <v>931</v>
      </c>
    </row>
    <row r="7601" spans="1:5" x14ac:dyDescent="0.25">
      <c r="A7601" s="257" t="s">
        <v>1092</v>
      </c>
      <c r="B7601" s="257">
        <v>0</v>
      </c>
      <c r="C7601" s="254"/>
      <c r="D7601" s="255" t="s">
        <v>1106</v>
      </c>
      <c r="E7601" s="255">
        <v>-2.12017006E-3</v>
      </c>
    </row>
    <row r="7602" spans="1:5" x14ac:dyDescent="0.25">
      <c r="A7602" s="257" t="s">
        <v>472</v>
      </c>
      <c r="B7602" s="257">
        <v>0</v>
      </c>
      <c r="C7602" s="254"/>
      <c r="D7602" s="255" t="s">
        <v>200</v>
      </c>
      <c r="E7602" s="255">
        <v>-1.7591266099999999E-3</v>
      </c>
    </row>
    <row r="7603" spans="1:5" x14ac:dyDescent="0.25">
      <c r="A7603" s="257" t="s">
        <v>473</v>
      </c>
      <c r="B7603" s="257">
        <v>-1.25367929</v>
      </c>
      <c r="C7603" s="254"/>
      <c r="D7603" s="255" t="s">
        <v>1137</v>
      </c>
      <c r="E7603" s="255">
        <v>-8.1465230000000001E-4</v>
      </c>
    </row>
    <row r="7604" spans="1:5" x14ac:dyDescent="0.25">
      <c r="A7604" s="257" t="s">
        <v>474</v>
      </c>
      <c r="B7604" s="257">
        <v>-7.4666649300000003</v>
      </c>
      <c r="C7604" s="254"/>
      <c r="D7604" s="255" t="s">
        <v>609</v>
      </c>
      <c r="E7604" s="255">
        <v>-2.3519999999999999E-3</v>
      </c>
    </row>
    <row r="7605" spans="1:5" x14ac:dyDescent="0.25">
      <c r="A7605" s="257" t="s">
        <v>475</v>
      </c>
      <c r="B7605" s="257">
        <v>-0.38792645999999997</v>
      </c>
      <c r="C7605" s="254"/>
      <c r="D7605" s="255" t="s">
        <v>1138</v>
      </c>
      <c r="E7605" s="255">
        <v>-4.9392000000000001E-4</v>
      </c>
    </row>
    <row r="7606" spans="1:5" x14ac:dyDescent="0.25">
      <c r="A7606" s="257" t="s">
        <v>476</v>
      </c>
      <c r="B7606" s="257">
        <v>0</v>
      </c>
      <c r="C7606" s="254"/>
      <c r="D7606" s="255" t="s">
        <v>1108</v>
      </c>
      <c r="E7606" s="255">
        <v>-6.7192939300000001</v>
      </c>
    </row>
    <row r="7607" spans="1:5" x14ac:dyDescent="0.25">
      <c r="A7607" s="257" t="s">
        <v>477</v>
      </c>
      <c r="B7607" s="257">
        <v>0</v>
      </c>
      <c r="C7607" s="254"/>
      <c r="D7607" s="255" t="s">
        <v>201</v>
      </c>
      <c r="E7607" s="255">
        <v>-0.74498840499999996</v>
      </c>
    </row>
    <row r="7608" spans="1:5" x14ac:dyDescent="0.25">
      <c r="A7608" s="257" t="s">
        <v>1559</v>
      </c>
      <c r="B7608" s="257">
        <v>-9.0676960200000004E-2</v>
      </c>
      <c r="C7608" s="254"/>
      <c r="D7608" s="255" t="s">
        <v>221</v>
      </c>
      <c r="E7608" s="255">
        <v>-1.56749929</v>
      </c>
    </row>
    <row r="7609" spans="1:5" x14ac:dyDescent="0.25">
      <c r="A7609" s="257" t="s">
        <v>1100</v>
      </c>
      <c r="B7609" s="257">
        <v>36.584991899999999</v>
      </c>
      <c r="C7609" s="254"/>
      <c r="D7609" s="255" t="s">
        <v>610</v>
      </c>
      <c r="E7609" s="255">
        <v>-4.4042399999999997</v>
      </c>
    </row>
    <row r="7610" spans="1:5" x14ac:dyDescent="0.25">
      <c r="A7610" s="257" t="s">
        <v>1101</v>
      </c>
      <c r="B7610" s="257">
        <v>6.7192939300000001</v>
      </c>
      <c r="C7610" s="254"/>
      <c r="D7610" s="255" t="s">
        <v>1139</v>
      </c>
      <c r="E7610" s="255">
        <v>-0.9248904</v>
      </c>
    </row>
    <row r="7611" spans="1:5" x14ac:dyDescent="0.25">
      <c r="A7611" s="257" t="s">
        <v>1102</v>
      </c>
      <c r="B7611" s="257">
        <v>41.654030499999998</v>
      </c>
      <c r="C7611" s="254"/>
      <c r="D7611" s="255" t="s">
        <v>222</v>
      </c>
      <c r="E7611" s="255">
        <v>0</v>
      </c>
    </row>
    <row r="7612" spans="1:5" x14ac:dyDescent="0.25">
      <c r="A7612" s="257" t="s">
        <v>1103</v>
      </c>
      <c r="B7612" s="257">
        <v>2.0874138100000001</v>
      </c>
      <c r="C7612" s="254"/>
      <c r="D7612" s="255" t="s">
        <v>223</v>
      </c>
      <c r="E7612" s="255">
        <v>0</v>
      </c>
    </row>
    <row r="7613" spans="1:5" x14ac:dyDescent="0.25">
      <c r="A7613" s="257" t="s">
        <v>1104</v>
      </c>
      <c r="B7613" s="257">
        <v>0</v>
      </c>
      <c r="C7613" s="254"/>
      <c r="D7613" s="255" t="s">
        <v>224</v>
      </c>
      <c r="E7613" s="255">
        <v>0</v>
      </c>
    </row>
    <row r="7614" spans="1:5" x14ac:dyDescent="0.25">
      <c r="A7614" s="257" t="s">
        <v>1105</v>
      </c>
      <c r="B7614" s="257">
        <v>0</v>
      </c>
      <c r="C7614" s="254"/>
      <c r="D7614" s="255" t="s">
        <v>1169</v>
      </c>
      <c r="E7614" s="255">
        <v>-0.61770599500000001</v>
      </c>
    </row>
    <row r="7615" spans="1:5" x14ac:dyDescent="0.25">
      <c r="A7615" s="257" t="s">
        <v>1560</v>
      </c>
      <c r="B7615" s="257">
        <v>2.5638616299999999</v>
      </c>
      <c r="C7615" s="254"/>
      <c r="D7615" s="255" t="s">
        <v>1109</v>
      </c>
      <c r="E7615" s="255">
        <v>-2.0980319500000002</v>
      </c>
    </row>
    <row r="7616" spans="1:5" x14ac:dyDescent="0.25">
      <c r="A7616" s="257" t="s">
        <v>1757</v>
      </c>
      <c r="B7616" s="257"/>
      <c r="C7616" s="254"/>
      <c r="D7616" s="255" t="s">
        <v>1170</v>
      </c>
      <c r="E7616" s="255">
        <v>0</v>
      </c>
    </row>
    <row r="7617" spans="1:5" x14ac:dyDescent="0.25">
      <c r="A7617" s="257" t="s">
        <v>928</v>
      </c>
      <c r="B7617" s="257" t="s">
        <v>929</v>
      </c>
      <c r="C7617" s="254"/>
      <c r="D7617" s="255" t="s">
        <v>1171</v>
      </c>
      <c r="E7617" s="255">
        <v>0</v>
      </c>
    </row>
    <row r="7618" spans="1:5" x14ac:dyDescent="0.25">
      <c r="A7618" s="257" t="s">
        <v>930</v>
      </c>
      <c r="B7618" s="257" t="s">
        <v>931</v>
      </c>
      <c r="C7618" s="254"/>
      <c r="D7618" s="255" t="s">
        <v>1188</v>
      </c>
      <c r="E7618" s="255">
        <v>-0.129718259</v>
      </c>
    </row>
    <row r="7619" spans="1:5" x14ac:dyDescent="0.25">
      <c r="A7619" s="257" t="s">
        <v>478</v>
      </c>
      <c r="B7619" s="257">
        <v>-10.5148335</v>
      </c>
      <c r="C7619" s="254"/>
      <c r="D7619" s="255" t="s">
        <v>1140</v>
      </c>
      <c r="E7619" s="255">
        <v>-0.44058670999999999</v>
      </c>
    </row>
    <row r="7620" spans="1:5" x14ac:dyDescent="0.25">
      <c r="A7620" s="257" t="s">
        <v>932</v>
      </c>
      <c r="B7620" s="257">
        <v>-4.6480516899999998E-2</v>
      </c>
      <c r="C7620" s="254"/>
      <c r="D7620" s="255" t="s">
        <v>1189</v>
      </c>
      <c r="E7620" s="255">
        <v>0</v>
      </c>
    </row>
    <row r="7621" spans="1:5" x14ac:dyDescent="0.25">
      <c r="A7621" s="257" t="s">
        <v>184</v>
      </c>
      <c r="B7621" s="257">
        <v>-48.8188697</v>
      </c>
      <c r="C7621" s="254"/>
      <c r="D7621" s="255" t="s">
        <v>1190</v>
      </c>
      <c r="E7621" s="255">
        <v>0</v>
      </c>
    </row>
    <row r="7622" spans="1:5" x14ac:dyDescent="0.25">
      <c r="A7622" s="257" t="s">
        <v>933</v>
      </c>
      <c r="B7622" s="257">
        <v>0</v>
      </c>
      <c r="C7622" s="254"/>
      <c r="D7622" s="255" t="s">
        <v>1172</v>
      </c>
      <c r="E7622" s="255">
        <v>-5.4110167100000002</v>
      </c>
    </row>
    <row r="7623" spans="1:5" x14ac:dyDescent="0.25">
      <c r="A7623" s="257" t="s">
        <v>934</v>
      </c>
      <c r="B7623" s="257">
        <v>1.25367929</v>
      </c>
      <c r="C7623" s="254"/>
      <c r="D7623" s="255" t="s">
        <v>1110</v>
      </c>
      <c r="E7623" s="255">
        <v>-17.198828500000001</v>
      </c>
    </row>
    <row r="7624" spans="1:5" x14ac:dyDescent="0.25">
      <c r="A7624" s="257" t="s">
        <v>935</v>
      </c>
      <c r="B7624" s="257">
        <v>7.4666649300000003</v>
      </c>
      <c r="C7624" s="254"/>
      <c r="D7624" s="255" t="s">
        <v>1173</v>
      </c>
      <c r="E7624" s="255">
        <v>0</v>
      </c>
    </row>
    <row r="7625" spans="1:5" x14ac:dyDescent="0.25">
      <c r="A7625" s="257" t="s">
        <v>936</v>
      </c>
      <c r="B7625" s="257">
        <v>0.38792645999999997</v>
      </c>
      <c r="C7625" s="254"/>
      <c r="D7625" s="255" t="s">
        <v>1174</v>
      </c>
      <c r="E7625" s="255">
        <v>0</v>
      </c>
    </row>
    <row r="7626" spans="1:5" x14ac:dyDescent="0.25">
      <c r="A7626" s="257" t="s">
        <v>937</v>
      </c>
      <c r="B7626" s="257">
        <v>0</v>
      </c>
      <c r="C7626" s="254"/>
      <c r="D7626" s="255" t="s">
        <v>1191</v>
      </c>
      <c r="E7626" s="255">
        <v>-1.1363135099999999</v>
      </c>
    </row>
    <row r="7627" spans="1:5" x14ac:dyDescent="0.25">
      <c r="A7627" s="257" t="s">
        <v>938</v>
      </c>
      <c r="B7627" s="257">
        <v>0</v>
      </c>
      <c r="C7627" s="254"/>
      <c r="D7627" s="255" t="s">
        <v>1141</v>
      </c>
      <c r="E7627" s="255">
        <v>-3.61175399</v>
      </c>
    </row>
    <row r="7628" spans="1:5" x14ac:dyDescent="0.25">
      <c r="A7628" s="257" t="s">
        <v>2</v>
      </c>
      <c r="B7628" s="257">
        <v>35.1708</v>
      </c>
      <c r="C7628" s="254"/>
      <c r="D7628" s="255" t="s">
        <v>1192</v>
      </c>
      <c r="E7628" s="255">
        <v>0</v>
      </c>
    </row>
    <row r="7629" spans="1:5" x14ac:dyDescent="0.25">
      <c r="A7629" s="257" t="s">
        <v>3</v>
      </c>
      <c r="B7629" s="257">
        <v>4.4042399999999997</v>
      </c>
      <c r="C7629" s="254"/>
      <c r="D7629" s="255" t="s">
        <v>1193</v>
      </c>
      <c r="E7629" s="255">
        <v>0</v>
      </c>
    </row>
    <row r="7630" spans="1:5" x14ac:dyDescent="0.25">
      <c r="A7630" s="257" t="s">
        <v>4</v>
      </c>
      <c r="B7630" s="257">
        <v>15.820632</v>
      </c>
      <c r="C7630" s="254"/>
      <c r="D7630" s="255" t="s">
        <v>1182</v>
      </c>
      <c r="E7630" s="255">
        <v>-8.3885939300000004E-2</v>
      </c>
    </row>
    <row r="7631" spans="1:5" x14ac:dyDescent="0.25">
      <c r="A7631" s="257" t="s">
        <v>5</v>
      </c>
      <c r="B7631" s="257">
        <v>0.47045999999999999</v>
      </c>
      <c r="C7631" s="254"/>
      <c r="D7631" s="255" t="s">
        <v>1194</v>
      </c>
      <c r="E7631" s="255">
        <v>-1.76160473E-2</v>
      </c>
    </row>
    <row r="7632" spans="1:5" x14ac:dyDescent="0.25">
      <c r="A7632" s="257" t="s">
        <v>6</v>
      </c>
      <c r="B7632" s="257">
        <v>0</v>
      </c>
      <c r="C7632" s="254"/>
      <c r="D7632" s="255" t="s">
        <v>1183</v>
      </c>
      <c r="E7632" s="255">
        <v>1.2999999999999999E-2</v>
      </c>
    </row>
    <row r="7633" spans="1:5" x14ac:dyDescent="0.25">
      <c r="A7633" s="257" t="s">
        <v>7</v>
      </c>
      <c r="B7633" s="257">
        <v>0</v>
      </c>
      <c r="C7633" s="254"/>
      <c r="D7633" s="255" t="s">
        <v>2132</v>
      </c>
      <c r="E7633" s="255"/>
    </row>
    <row r="7634" spans="1:5" x14ac:dyDescent="0.25">
      <c r="A7634" s="257" t="s">
        <v>480</v>
      </c>
      <c r="B7634" s="257">
        <v>0</v>
      </c>
      <c r="C7634" s="254"/>
      <c r="D7634" s="255" t="s">
        <v>928</v>
      </c>
      <c r="E7634" s="255" t="s">
        <v>929</v>
      </c>
    </row>
    <row r="7635" spans="1:5" x14ac:dyDescent="0.25">
      <c r="A7635" s="257" t="s">
        <v>481</v>
      </c>
      <c r="B7635" s="257">
        <v>0.47410471399999998</v>
      </c>
      <c r="C7635" s="254"/>
      <c r="D7635" s="255" t="s">
        <v>930</v>
      </c>
      <c r="E7635" s="255" t="s">
        <v>931</v>
      </c>
    </row>
    <row r="7636" spans="1:5" x14ac:dyDescent="0.25">
      <c r="A7636" s="257" t="s">
        <v>482</v>
      </c>
      <c r="B7636" s="257">
        <v>0</v>
      </c>
      <c r="C7636" s="254"/>
      <c r="D7636" s="255" t="s">
        <v>600</v>
      </c>
      <c r="E7636" s="255">
        <v>0</v>
      </c>
    </row>
    <row r="7637" spans="1:5" x14ac:dyDescent="0.25">
      <c r="A7637" s="257" t="s">
        <v>483</v>
      </c>
      <c r="B7637" s="257">
        <v>5.4407830599999998E-2</v>
      </c>
      <c r="C7637" s="254"/>
      <c r="D7637" s="255" t="s">
        <v>601</v>
      </c>
      <c r="E7637" s="255">
        <v>0</v>
      </c>
    </row>
    <row r="7638" spans="1:5" x14ac:dyDescent="0.25">
      <c r="A7638" s="257" t="s">
        <v>484</v>
      </c>
      <c r="B7638" s="257">
        <v>0</v>
      </c>
      <c r="C7638" s="254"/>
      <c r="D7638" s="255" t="s">
        <v>192</v>
      </c>
      <c r="E7638" s="255">
        <v>0</v>
      </c>
    </row>
    <row r="7639" spans="1:5" x14ac:dyDescent="0.25">
      <c r="A7639" s="257" t="s">
        <v>485</v>
      </c>
      <c r="B7639" s="257">
        <v>0</v>
      </c>
      <c r="C7639" s="254"/>
      <c r="D7639" s="255" t="s">
        <v>193</v>
      </c>
      <c r="E7639" s="255">
        <v>0</v>
      </c>
    </row>
    <row r="7640" spans="1:5" x14ac:dyDescent="0.25">
      <c r="A7640" s="257" t="s">
        <v>1758</v>
      </c>
      <c r="B7640" s="257"/>
      <c r="C7640" s="254"/>
      <c r="D7640" s="255" t="s">
        <v>602</v>
      </c>
      <c r="E7640" s="255">
        <v>0</v>
      </c>
    </row>
    <row r="7641" spans="1:5" x14ac:dyDescent="0.25">
      <c r="A7641" s="257" t="s">
        <v>928</v>
      </c>
      <c r="B7641" s="257" t="s">
        <v>929</v>
      </c>
      <c r="C7641" s="254"/>
      <c r="D7641" s="255" t="s">
        <v>603</v>
      </c>
      <c r="E7641" s="255">
        <v>0</v>
      </c>
    </row>
    <row r="7642" spans="1:5" x14ac:dyDescent="0.25">
      <c r="A7642" s="257" t="s">
        <v>930</v>
      </c>
      <c r="B7642" s="257" t="s">
        <v>931</v>
      </c>
      <c r="C7642" s="254"/>
      <c r="D7642" s="255" t="s">
        <v>604</v>
      </c>
      <c r="E7642" s="255">
        <v>0</v>
      </c>
    </row>
    <row r="7643" spans="1:5" x14ac:dyDescent="0.25">
      <c r="A7643" s="257" t="s">
        <v>1125</v>
      </c>
      <c r="B7643" s="257">
        <v>0</v>
      </c>
      <c r="C7643" s="254"/>
      <c r="D7643" s="255" t="s">
        <v>605</v>
      </c>
      <c r="E7643" s="255">
        <v>0</v>
      </c>
    </row>
    <row r="7644" spans="1:5" x14ac:dyDescent="0.25">
      <c r="A7644" s="257" t="s">
        <v>1126</v>
      </c>
      <c r="B7644" s="257">
        <v>0</v>
      </c>
      <c r="C7644" s="254"/>
      <c r="D7644" s="255" t="s">
        <v>194</v>
      </c>
      <c r="E7644" s="255">
        <v>0</v>
      </c>
    </row>
    <row r="7645" spans="1:5" x14ac:dyDescent="0.25">
      <c r="A7645" s="257" t="s">
        <v>1127</v>
      </c>
      <c r="B7645" s="257">
        <v>0</v>
      </c>
      <c r="C7645" s="254"/>
      <c r="D7645" s="255" t="s">
        <v>606</v>
      </c>
      <c r="E7645" s="255">
        <v>-37.917579099999998</v>
      </c>
    </row>
    <row r="7646" spans="1:5" x14ac:dyDescent="0.25">
      <c r="A7646" s="257" t="s">
        <v>1128</v>
      </c>
      <c r="B7646" s="257">
        <v>0</v>
      </c>
      <c r="C7646" s="254"/>
      <c r="D7646" s="255" t="s">
        <v>1166</v>
      </c>
      <c r="E7646" s="255">
        <v>-0.97889171500000005</v>
      </c>
    </row>
    <row r="7647" spans="1:5" x14ac:dyDescent="0.25">
      <c r="A7647" s="257" t="s">
        <v>1129</v>
      </c>
      <c r="B7647" s="257">
        <v>0</v>
      </c>
      <c r="C7647" s="254"/>
      <c r="D7647" s="255" t="s">
        <v>1098</v>
      </c>
      <c r="E7647" s="255">
        <v>-1.7498913199999999</v>
      </c>
    </row>
    <row r="7648" spans="1:5" x14ac:dyDescent="0.25">
      <c r="A7648" s="257" t="s">
        <v>1130</v>
      </c>
      <c r="B7648" s="257">
        <v>0</v>
      </c>
      <c r="C7648" s="254"/>
      <c r="D7648" s="255" t="s">
        <v>1167</v>
      </c>
      <c r="E7648" s="255">
        <v>0</v>
      </c>
    </row>
    <row r="7649" spans="1:5" x14ac:dyDescent="0.25">
      <c r="A7649" s="257" t="s">
        <v>1131</v>
      </c>
      <c r="B7649" s="257">
        <v>1.5906518199999999</v>
      </c>
      <c r="C7649" s="254"/>
      <c r="D7649" s="255" t="s">
        <v>1168</v>
      </c>
      <c r="E7649" s="255">
        <v>0</v>
      </c>
    </row>
    <row r="7650" spans="1:5" x14ac:dyDescent="0.25">
      <c r="A7650" s="257" t="s">
        <v>1132</v>
      </c>
      <c r="B7650" s="257">
        <v>0.23763541899999999</v>
      </c>
      <c r="C7650" s="254"/>
      <c r="D7650" s="255" t="s">
        <v>1181</v>
      </c>
      <c r="E7650" s="255">
        <v>-3.23069826E-3</v>
      </c>
    </row>
    <row r="7651" spans="1:5" x14ac:dyDescent="0.25">
      <c r="A7651" s="257" t="s">
        <v>1133</v>
      </c>
      <c r="B7651" s="257">
        <v>1.4864071999999999</v>
      </c>
      <c r="C7651" s="254"/>
      <c r="D7651" s="255" t="s">
        <v>225</v>
      </c>
      <c r="E7651" s="255">
        <v>11.1171819</v>
      </c>
    </row>
    <row r="7652" spans="1:5" x14ac:dyDescent="0.25">
      <c r="A7652" s="257" t="s">
        <v>1134</v>
      </c>
      <c r="B7652" s="257">
        <v>7.38907543E-2</v>
      </c>
      <c r="C7652" s="254"/>
      <c r="D7652" s="255" t="s">
        <v>226</v>
      </c>
      <c r="E7652" s="255">
        <v>0</v>
      </c>
    </row>
    <row r="7653" spans="1:5" x14ac:dyDescent="0.25">
      <c r="A7653" s="257" t="s">
        <v>1135</v>
      </c>
      <c r="B7653" s="257">
        <v>0</v>
      </c>
      <c r="C7653" s="254"/>
      <c r="D7653" s="255" t="s">
        <v>227</v>
      </c>
      <c r="E7653" s="255">
        <v>0</v>
      </c>
    </row>
    <row r="7654" spans="1:5" x14ac:dyDescent="0.25">
      <c r="A7654" s="257" t="s">
        <v>1136</v>
      </c>
      <c r="B7654" s="257">
        <v>0</v>
      </c>
      <c r="C7654" s="254"/>
      <c r="D7654" s="255" t="s">
        <v>198</v>
      </c>
      <c r="E7654" s="255">
        <v>0</v>
      </c>
    </row>
    <row r="7655" spans="1:5" x14ac:dyDescent="0.25">
      <c r="A7655" s="257" t="s">
        <v>1231</v>
      </c>
      <c r="B7655" s="257">
        <v>9.0676960200000004E-2</v>
      </c>
      <c r="C7655" s="254"/>
      <c r="D7655" s="255" t="s">
        <v>607</v>
      </c>
      <c r="E7655" s="255">
        <v>0</v>
      </c>
    </row>
    <row r="7656" spans="1:5" x14ac:dyDescent="0.25">
      <c r="A7656" s="257" t="s">
        <v>1759</v>
      </c>
      <c r="B7656" s="257"/>
      <c r="C7656" s="254"/>
      <c r="D7656" s="255" t="s">
        <v>608</v>
      </c>
      <c r="E7656" s="255">
        <v>0</v>
      </c>
    </row>
    <row r="7657" spans="1:5" x14ac:dyDescent="0.25">
      <c r="A7657" s="257" t="s">
        <v>928</v>
      </c>
      <c r="B7657" s="257" t="s">
        <v>929</v>
      </c>
      <c r="C7657" s="254"/>
      <c r="D7657" s="255" t="s">
        <v>2133</v>
      </c>
      <c r="E7657" s="255"/>
    </row>
    <row r="7658" spans="1:5" x14ac:dyDescent="0.25">
      <c r="A7658" s="257" t="s">
        <v>930</v>
      </c>
      <c r="B7658" s="257" t="s">
        <v>931</v>
      </c>
      <c r="C7658" s="254"/>
      <c r="D7658" s="255" t="s">
        <v>928</v>
      </c>
      <c r="E7658" s="255" t="s">
        <v>929</v>
      </c>
    </row>
    <row r="7659" spans="1:5" x14ac:dyDescent="0.25">
      <c r="A7659" s="257" t="s">
        <v>30</v>
      </c>
      <c r="B7659" s="257">
        <v>18.095680399999999</v>
      </c>
      <c r="C7659" s="254"/>
      <c r="D7659" s="255" t="s">
        <v>930</v>
      </c>
      <c r="E7659" s="255" t="s">
        <v>931</v>
      </c>
    </row>
    <row r="7660" spans="1:5" x14ac:dyDescent="0.25">
      <c r="A7660" s="257" t="s">
        <v>31</v>
      </c>
      <c r="B7660" s="257">
        <v>7.2428257400000001E-2</v>
      </c>
      <c r="C7660" s="254"/>
      <c r="D7660" s="255" t="s">
        <v>1106</v>
      </c>
      <c r="E7660" s="255">
        <v>-1.06273189E-2</v>
      </c>
    </row>
    <row r="7661" spans="1:5" x14ac:dyDescent="0.25">
      <c r="A7661" s="257" t="s">
        <v>32</v>
      </c>
      <c r="B7661" s="257">
        <v>3.2544431</v>
      </c>
      <c r="C7661" s="254"/>
      <c r="D7661" s="255" t="s">
        <v>200</v>
      </c>
      <c r="E7661" s="255">
        <v>-8.5069576099999992E-3</v>
      </c>
    </row>
    <row r="7662" spans="1:5" x14ac:dyDescent="0.25">
      <c r="A7662" s="257" t="s">
        <v>33</v>
      </c>
      <c r="B7662" s="257">
        <v>1.25338676E-2</v>
      </c>
      <c r="C7662" s="254"/>
      <c r="D7662" s="255" t="s">
        <v>609</v>
      </c>
      <c r="E7662" s="255">
        <v>-1.304016E-2</v>
      </c>
    </row>
    <row r="7663" spans="1:5" x14ac:dyDescent="0.25">
      <c r="A7663" s="257" t="s">
        <v>34</v>
      </c>
      <c r="B7663" s="257">
        <v>0</v>
      </c>
      <c r="C7663" s="254"/>
      <c r="D7663" s="255" t="s">
        <v>1108</v>
      </c>
      <c r="E7663" s="255">
        <v>-41.815688199999997</v>
      </c>
    </row>
    <row r="7664" spans="1:5" x14ac:dyDescent="0.25">
      <c r="A7664" s="257" t="s">
        <v>35</v>
      </c>
      <c r="B7664" s="257">
        <v>0</v>
      </c>
      <c r="C7664" s="254"/>
      <c r="D7664" s="255" t="s">
        <v>201</v>
      </c>
      <c r="E7664" s="255">
        <v>-7.9649355399999999</v>
      </c>
    </row>
    <row r="7665" spans="1:5" x14ac:dyDescent="0.25">
      <c r="A7665" s="257" t="s">
        <v>26</v>
      </c>
      <c r="B7665" s="257">
        <v>36.584991899999999</v>
      </c>
      <c r="C7665" s="254"/>
      <c r="D7665" s="255" t="s">
        <v>610</v>
      </c>
      <c r="E7665" s="255">
        <v>-15.820632</v>
      </c>
    </row>
    <row r="7666" spans="1:5" x14ac:dyDescent="0.25">
      <c r="A7666" s="257" t="s">
        <v>27</v>
      </c>
      <c r="B7666" s="257">
        <v>0.74498840499999996</v>
      </c>
      <c r="C7666" s="254"/>
      <c r="D7666" s="255" t="s">
        <v>228</v>
      </c>
      <c r="E7666" s="255">
        <v>-11.1171819</v>
      </c>
    </row>
    <row r="7667" spans="1:5" x14ac:dyDescent="0.25">
      <c r="A7667" s="257" t="s">
        <v>36</v>
      </c>
      <c r="B7667" s="257">
        <v>7.9519127000000003</v>
      </c>
      <c r="C7667" s="254"/>
      <c r="D7667" s="255" t="s">
        <v>229</v>
      </c>
      <c r="E7667" s="255">
        <v>0</v>
      </c>
    </row>
    <row r="7668" spans="1:5" x14ac:dyDescent="0.25">
      <c r="A7668" s="257" t="s">
        <v>37</v>
      </c>
      <c r="B7668" s="257">
        <v>0.22167226300000001</v>
      </c>
      <c r="C7668" s="254"/>
      <c r="D7668" s="255" t="s">
        <v>230</v>
      </c>
      <c r="E7668" s="255">
        <v>0</v>
      </c>
    </row>
    <row r="7669" spans="1:5" x14ac:dyDescent="0.25">
      <c r="A7669" s="257" t="s">
        <v>38</v>
      </c>
      <c r="B7669" s="257">
        <v>0</v>
      </c>
      <c r="C7669" s="254"/>
      <c r="D7669" s="255" t="s">
        <v>1169</v>
      </c>
      <c r="E7669" s="255">
        <v>-5.5244381799999998</v>
      </c>
    </row>
    <row r="7670" spans="1:5" x14ac:dyDescent="0.25">
      <c r="A7670" s="257" t="s">
        <v>39</v>
      </c>
      <c r="B7670" s="257">
        <v>0</v>
      </c>
      <c r="C7670" s="254"/>
      <c r="D7670" s="255" t="s">
        <v>1109</v>
      </c>
      <c r="E7670" s="255">
        <v>-16.7902582</v>
      </c>
    </row>
    <row r="7671" spans="1:5" x14ac:dyDescent="0.25">
      <c r="A7671" s="257" t="s">
        <v>1014</v>
      </c>
      <c r="B7671" s="257">
        <v>0</v>
      </c>
      <c r="C7671" s="254"/>
      <c r="D7671" s="255" t="s">
        <v>1170</v>
      </c>
      <c r="E7671" s="255">
        <v>0</v>
      </c>
    </row>
    <row r="7672" spans="1:5" x14ac:dyDescent="0.25">
      <c r="A7672" s="257" t="s">
        <v>991</v>
      </c>
      <c r="B7672" s="257">
        <v>3.0907248799999998</v>
      </c>
      <c r="C7672" s="254"/>
      <c r="D7672" s="255" t="s">
        <v>1171</v>
      </c>
      <c r="E7672" s="255">
        <v>0</v>
      </c>
    </row>
    <row r="7673" spans="1:5" x14ac:dyDescent="0.25">
      <c r="A7673" s="257" t="s">
        <v>1015</v>
      </c>
      <c r="B7673" s="257">
        <v>0</v>
      </c>
      <c r="C7673" s="254"/>
      <c r="D7673" s="255" t="s">
        <v>1172</v>
      </c>
      <c r="E7673" s="255">
        <v>-13.594966700000001</v>
      </c>
    </row>
    <row r="7674" spans="1:5" x14ac:dyDescent="0.25">
      <c r="A7674" s="257" t="s">
        <v>1016</v>
      </c>
      <c r="B7674" s="257">
        <v>0</v>
      </c>
      <c r="C7674" s="254"/>
      <c r="D7674" s="255" t="s">
        <v>1110</v>
      </c>
      <c r="E7674" s="255">
        <v>-43.924727599999997</v>
      </c>
    </row>
    <row r="7675" spans="1:5" x14ac:dyDescent="0.25">
      <c r="A7675" s="257" t="s">
        <v>41</v>
      </c>
      <c r="B7675" s="257">
        <v>0</v>
      </c>
      <c r="C7675" s="254"/>
      <c r="D7675" s="255" t="s">
        <v>1173</v>
      </c>
      <c r="E7675" s="255">
        <v>0</v>
      </c>
    </row>
    <row r="7676" spans="1:5" x14ac:dyDescent="0.25">
      <c r="A7676" s="257" t="s">
        <v>40</v>
      </c>
      <c r="B7676" s="257">
        <v>0</v>
      </c>
      <c r="C7676" s="254"/>
      <c r="D7676" s="255" t="s">
        <v>1174</v>
      </c>
      <c r="E7676" s="255">
        <v>0</v>
      </c>
    </row>
    <row r="7677" spans="1:5" x14ac:dyDescent="0.25">
      <c r="A7677" s="257" t="s">
        <v>42</v>
      </c>
      <c r="B7677" s="257">
        <v>0</v>
      </c>
      <c r="C7677" s="254"/>
      <c r="D7677" s="255" t="s">
        <v>1182</v>
      </c>
      <c r="E7677" s="255">
        <v>-3.9606835999999999E-2</v>
      </c>
    </row>
    <row r="7678" spans="1:5" x14ac:dyDescent="0.25">
      <c r="A7678" s="257" t="s">
        <v>43</v>
      </c>
      <c r="B7678" s="257">
        <v>0</v>
      </c>
      <c r="C7678" s="254"/>
      <c r="D7678" s="255" t="s">
        <v>1183</v>
      </c>
      <c r="E7678" s="255">
        <v>0</v>
      </c>
    </row>
    <row r="7679" spans="1:5" x14ac:dyDescent="0.25">
      <c r="A7679" s="257" t="s">
        <v>1232</v>
      </c>
      <c r="B7679" s="257">
        <v>0.34005203000000001</v>
      </c>
      <c r="C7679" s="254"/>
      <c r="D7679" s="255" t="s">
        <v>2134</v>
      </c>
      <c r="E7679" s="255"/>
    </row>
    <row r="7680" spans="1:5" x14ac:dyDescent="0.25">
      <c r="A7680" s="257" t="s">
        <v>1760</v>
      </c>
      <c r="B7680" s="257"/>
      <c r="C7680" s="254"/>
      <c r="D7680" s="255" t="s">
        <v>928</v>
      </c>
      <c r="E7680" s="255" t="s">
        <v>929</v>
      </c>
    </row>
    <row r="7681" spans="1:5" x14ac:dyDescent="0.25">
      <c r="A7681" s="257" t="s">
        <v>928</v>
      </c>
      <c r="B7681" s="257" t="s">
        <v>929</v>
      </c>
      <c r="C7681" s="254"/>
      <c r="D7681" s="255" t="s">
        <v>930</v>
      </c>
      <c r="E7681" s="255" t="s">
        <v>931</v>
      </c>
    </row>
    <row r="7682" spans="1:5" x14ac:dyDescent="0.25">
      <c r="A7682" s="257" t="s">
        <v>930</v>
      </c>
      <c r="B7682" s="257" t="s">
        <v>931</v>
      </c>
      <c r="C7682" s="254"/>
      <c r="D7682" s="255" t="s">
        <v>600</v>
      </c>
      <c r="E7682" s="255">
        <v>0</v>
      </c>
    </row>
    <row r="7683" spans="1:5" x14ac:dyDescent="0.25">
      <c r="A7683" s="257" t="s">
        <v>478</v>
      </c>
      <c r="B7683" s="257">
        <v>-14.6440948</v>
      </c>
      <c r="C7683" s="254"/>
      <c r="D7683" s="255" t="s">
        <v>601</v>
      </c>
      <c r="E7683" s="255">
        <v>0</v>
      </c>
    </row>
    <row r="7684" spans="1:5" x14ac:dyDescent="0.25">
      <c r="A7684" s="257" t="s">
        <v>479</v>
      </c>
      <c r="B7684" s="257">
        <v>0</v>
      </c>
      <c r="C7684" s="254"/>
      <c r="D7684" s="255" t="s">
        <v>192</v>
      </c>
      <c r="E7684" s="255">
        <v>0</v>
      </c>
    </row>
    <row r="7685" spans="1:5" x14ac:dyDescent="0.25">
      <c r="A7685" s="257" t="s">
        <v>184</v>
      </c>
      <c r="B7685" s="257">
        <v>-30.470976499999999</v>
      </c>
      <c r="C7685" s="254"/>
      <c r="D7685" s="255" t="s">
        <v>193</v>
      </c>
      <c r="E7685" s="255">
        <v>0</v>
      </c>
    </row>
    <row r="7686" spans="1:5" x14ac:dyDescent="0.25">
      <c r="A7686" s="257" t="s">
        <v>1142</v>
      </c>
      <c r="B7686" s="257">
        <v>11.774045299999999</v>
      </c>
      <c r="C7686" s="254"/>
      <c r="D7686" s="255" t="s">
        <v>602</v>
      </c>
      <c r="E7686" s="255">
        <v>0</v>
      </c>
    </row>
    <row r="7687" spans="1:5" x14ac:dyDescent="0.25">
      <c r="A7687" s="257" t="s">
        <v>1143</v>
      </c>
      <c r="B7687" s="257">
        <v>4.25265014E-2</v>
      </c>
      <c r="C7687" s="254"/>
      <c r="D7687" s="255" t="s">
        <v>603</v>
      </c>
      <c r="E7687" s="255">
        <v>0</v>
      </c>
    </row>
    <row r="7688" spans="1:5" x14ac:dyDescent="0.25">
      <c r="A7688" s="257" t="s">
        <v>1144</v>
      </c>
      <c r="B7688" s="257">
        <v>2.1506593399999998</v>
      </c>
      <c r="C7688" s="254"/>
      <c r="D7688" s="255" t="s">
        <v>604</v>
      </c>
      <c r="E7688" s="255">
        <v>0</v>
      </c>
    </row>
    <row r="7689" spans="1:5" x14ac:dyDescent="0.25">
      <c r="A7689" s="257" t="s">
        <v>1145</v>
      </c>
      <c r="B7689" s="257">
        <v>7.44709519E-3</v>
      </c>
      <c r="C7689" s="254"/>
      <c r="D7689" s="255" t="s">
        <v>605</v>
      </c>
      <c r="E7689" s="255">
        <v>0</v>
      </c>
    </row>
    <row r="7690" spans="1:5" x14ac:dyDescent="0.25">
      <c r="A7690" s="257" t="s">
        <v>1146</v>
      </c>
      <c r="B7690" s="257">
        <v>0</v>
      </c>
      <c r="C7690" s="254"/>
      <c r="D7690" s="255" t="s">
        <v>194</v>
      </c>
      <c r="E7690" s="255">
        <v>0</v>
      </c>
    </row>
    <row r="7691" spans="1:5" x14ac:dyDescent="0.25">
      <c r="A7691" s="257" t="s">
        <v>1147</v>
      </c>
      <c r="B7691" s="257">
        <v>0</v>
      </c>
      <c r="C7691" s="254"/>
      <c r="D7691" s="255" t="s">
        <v>217</v>
      </c>
      <c r="E7691" s="255">
        <v>0</v>
      </c>
    </row>
    <row r="7692" spans="1:5" x14ac:dyDescent="0.25">
      <c r="A7692" s="257" t="s">
        <v>2</v>
      </c>
      <c r="B7692" s="257">
        <v>16.648631999999999</v>
      </c>
      <c r="C7692" s="254"/>
      <c r="D7692" s="255" t="s">
        <v>606</v>
      </c>
      <c r="E7692" s="255">
        <v>-48.209353800000002</v>
      </c>
    </row>
    <row r="7693" spans="1:5" x14ac:dyDescent="0.25">
      <c r="A7693" s="257" t="s">
        <v>3</v>
      </c>
      <c r="B7693" s="257">
        <v>8.3159999999999998E-2</v>
      </c>
      <c r="C7693" s="254"/>
      <c r="D7693" s="255" t="s">
        <v>1166</v>
      </c>
      <c r="E7693" s="255">
        <v>-2.4065815499999998</v>
      </c>
    </row>
    <row r="7694" spans="1:5" x14ac:dyDescent="0.25">
      <c r="A7694" s="257" t="s">
        <v>4</v>
      </c>
      <c r="B7694" s="257">
        <v>6.2418955199999999</v>
      </c>
      <c r="C7694" s="254"/>
      <c r="D7694" s="255" t="s">
        <v>1098</v>
      </c>
      <c r="E7694" s="255">
        <v>-2.1066325300000002</v>
      </c>
    </row>
    <row r="7695" spans="1:5" x14ac:dyDescent="0.25">
      <c r="A7695" s="257" t="s">
        <v>5</v>
      </c>
      <c r="B7695" s="257">
        <v>2.0857199999999999E-2</v>
      </c>
      <c r="C7695" s="254"/>
      <c r="D7695" s="255" t="s">
        <v>1167</v>
      </c>
      <c r="E7695" s="255">
        <v>0</v>
      </c>
    </row>
    <row r="7696" spans="1:5" x14ac:dyDescent="0.25">
      <c r="A7696" s="257" t="s">
        <v>6</v>
      </c>
      <c r="B7696" s="257">
        <v>0</v>
      </c>
      <c r="C7696" s="254"/>
      <c r="D7696" s="255" t="s">
        <v>1168</v>
      </c>
      <c r="E7696" s="255">
        <v>0</v>
      </c>
    </row>
    <row r="7697" spans="1:5" x14ac:dyDescent="0.25">
      <c r="A7697" s="257" t="s">
        <v>7</v>
      </c>
      <c r="B7697" s="257">
        <v>0</v>
      </c>
      <c r="C7697" s="254"/>
      <c r="D7697" s="255" t="s">
        <v>951</v>
      </c>
      <c r="E7697" s="255">
        <v>-1.18041285</v>
      </c>
    </row>
    <row r="7698" spans="1:5" x14ac:dyDescent="0.25">
      <c r="A7698" s="257" t="s">
        <v>1148</v>
      </c>
      <c r="B7698" s="257">
        <v>0</v>
      </c>
      <c r="C7698" s="254"/>
      <c r="D7698" s="255" t="s">
        <v>952</v>
      </c>
      <c r="E7698" s="255">
        <v>-0.49441669799999999</v>
      </c>
    </row>
    <row r="7699" spans="1:5" x14ac:dyDescent="0.25">
      <c r="A7699" s="257" t="s">
        <v>1149</v>
      </c>
      <c r="B7699" s="257">
        <v>1.8318667600000001E-2</v>
      </c>
      <c r="C7699" s="254"/>
      <c r="D7699" s="255" t="s">
        <v>953</v>
      </c>
      <c r="E7699" s="255">
        <v>-5.2938400000000003</v>
      </c>
    </row>
    <row r="7700" spans="1:5" x14ac:dyDescent="0.25">
      <c r="A7700" s="257" t="s">
        <v>1150</v>
      </c>
      <c r="B7700" s="257">
        <v>0</v>
      </c>
      <c r="C7700" s="254"/>
      <c r="D7700" s="255" t="s">
        <v>1181</v>
      </c>
      <c r="E7700" s="255">
        <v>0</v>
      </c>
    </row>
    <row r="7701" spans="1:5" x14ac:dyDescent="0.25">
      <c r="A7701" s="257" t="s">
        <v>1151</v>
      </c>
      <c r="B7701" s="257">
        <v>3.4458523999999998E-3</v>
      </c>
      <c r="C7701" s="254"/>
      <c r="D7701" s="255" t="s">
        <v>1195</v>
      </c>
      <c r="E7701" s="255">
        <v>0</v>
      </c>
    </row>
    <row r="7702" spans="1:5" x14ac:dyDescent="0.25">
      <c r="A7702" s="257" t="s">
        <v>1152</v>
      </c>
      <c r="B7702" s="257">
        <v>0</v>
      </c>
      <c r="C7702" s="254"/>
      <c r="D7702" s="255" t="s">
        <v>1196</v>
      </c>
      <c r="E7702" s="255">
        <v>0</v>
      </c>
    </row>
    <row r="7703" spans="1:5" x14ac:dyDescent="0.25">
      <c r="A7703" s="257" t="s">
        <v>1153</v>
      </c>
      <c r="B7703" s="257">
        <v>0</v>
      </c>
      <c r="C7703" s="254"/>
      <c r="D7703" s="255" t="s">
        <v>231</v>
      </c>
      <c r="E7703" s="255">
        <v>24.8811754</v>
      </c>
    </row>
    <row r="7704" spans="1:5" x14ac:dyDescent="0.25">
      <c r="A7704" s="257" t="s">
        <v>1761</v>
      </c>
      <c r="B7704" s="257"/>
      <c r="C7704" s="254"/>
      <c r="D7704" s="255" t="s">
        <v>232</v>
      </c>
      <c r="E7704" s="255">
        <v>0</v>
      </c>
    </row>
    <row r="7705" spans="1:5" x14ac:dyDescent="0.25">
      <c r="A7705" s="257" t="s">
        <v>928</v>
      </c>
      <c r="B7705" s="257" t="s">
        <v>929</v>
      </c>
      <c r="C7705" s="254"/>
      <c r="D7705" s="255" t="s">
        <v>233</v>
      </c>
      <c r="E7705" s="255">
        <v>0</v>
      </c>
    </row>
    <row r="7706" spans="1:5" x14ac:dyDescent="0.25">
      <c r="A7706" s="257" t="s">
        <v>930</v>
      </c>
      <c r="B7706" s="257" t="s">
        <v>931</v>
      </c>
      <c r="C7706" s="254"/>
      <c r="D7706" s="255" t="s">
        <v>198</v>
      </c>
      <c r="E7706" s="255">
        <v>0</v>
      </c>
    </row>
    <row r="7707" spans="1:5" x14ac:dyDescent="0.25">
      <c r="A7707" s="257" t="s">
        <v>470</v>
      </c>
      <c r="B7707" s="257">
        <v>35.699894</v>
      </c>
      <c r="C7707" s="254"/>
      <c r="D7707" s="255" t="s">
        <v>607</v>
      </c>
      <c r="E7707" s="255">
        <v>0</v>
      </c>
    </row>
    <row r="7708" spans="1:5" x14ac:dyDescent="0.25">
      <c r="A7708" s="257" t="s">
        <v>471</v>
      </c>
      <c r="B7708" s="257">
        <v>0</v>
      </c>
      <c r="C7708" s="254"/>
      <c r="D7708" s="255" t="s">
        <v>608</v>
      </c>
      <c r="E7708" s="255">
        <v>0</v>
      </c>
    </row>
    <row r="7709" spans="1:5" x14ac:dyDescent="0.25">
      <c r="A7709" s="257" t="s">
        <v>486</v>
      </c>
      <c r="B7709" s="257">
        <v>24.882240800000002</v>
      </c>
      <c r="C7709" s="254"/>
      <c r="D7709" s="255" t="s">
        <v>954</v>
      </c>
      <c r="E7709" s="255">
        <v>0</v>
      </c>
    </row>
    <row r="7710" spans="1:5" x14ac:dyDescent="0.25">
      <c r="A7710" s="257" t="s">
        <v>487</v>
      </c>
      <c r="B7710" s="257">
        <v>0</v>
      </c>
      <c r="C7710" s="254"/>
      <c r="D7710" s="255" t="s">
        <v>176</v>
      </c>
      <c r="E7710" s="255">
        <v>0</v>
      </c>
    </row>
    <row r="7711" spans="1:5" x14ac:dyDescent="0.25">
      <c r="A7711" s="257" t="s">
        <v>488</v>
      </c>
      <c r="B7711" s="257">
        <v>0</v>
      </c>
      <c r="C7711" s="254"/>
      <c r="D7711" s="255" t="s">
        <v>177</v>
      </c>
      <c r="E7711" s="255">
        <v>6.9686695399999996</v>
      </c>
    </row>
    <row r="7712" spans="1:5" x14ac:dyDescent="0.25">
      <c r="A7712" s="257" t="s">
        <v>489</v>
      </c>
      <c r="B7712" s="257">
        <v>0</v>
      </c>
      <c r="C7712" s="254"/>
      <c r="D7712" s="255" t="s">
        <v>1205</v>
      </c>
      <c r="E7712" s="255">
        <v>0</v>
      </c>
    </row>
    <row r="7713" spans="1:5" x14ac:dyDescent="0.25">
      <c r="A7713" s="257" t="s">
        <v>1762</v>
      </c>
      <c r="B7713" s="257"/>
      <c r="C7713" s="254"/>
      <c r="D7713" s="255" t="s">
        <v>1206</v>
      </c>
      <c r="E7713" s="255">
        <v>0</v>
      </c>
    </row>
    <row r="7714" spans="1:5" x14ac:dyDescent="0.25">
      <c r="A7714" s="257" t="s">
        <v>928</v>
      </c>
      <c r="B7714" s="257" t="s">
        <v>929</v>
      </c>
      <c r="C7714" s="254"/>
      <c r="D7714" s="255" t="s">
        <v>1207</v>
      </c>
      <c r="E7714" s="255">
        <v>0</v>
      </c>
    </row>
    <row r="7715" spans="1:5" x14ac:dyDescent="0.25">
      <c r="A7715" s="257" t="s">
        <v>930</v>
      </c>
      <c r="B7715" s="257" t="s">
        <v>931</v>
      </c>
      <c r="C7715" s="254"/>
      <c r="D7715" s="255"/>
      <c r="E7715" s="255"/>
    </row>
    <row r="7716" spans="1:5" x14ac:dyDescent="0.25">
      <c r="A7716" s="257" t="s">
        <v>111</v>
      </c>
      <c r="B7716" s="257">
        <v>0</v>
      </c>
      <c r="C7716" s="254"/>
      <c r="D7716" s="255"/>
      <c r="E7716" s="255"/>
    </row>
    <row r="7717" spans="1:5" x14ac:dyDescent="0.25">
      <c r="A7717" s="257" t="s">
        <v>184</v>
      </c>
      <c r="B7717" s="257">
        <v>0</v>
      </c>
      <c r="C7717" s="254"/>
      <c r="D7717" s="255"/>
      <c r="E7717" s="255"/>
    </row>
    <row r="7718" spans="1:5" x14ac:dyDescent="0.25">
      <c r="A7718" s="257" t="s">
        <v>185</v>
      </c>
      <c r="B7718" s="257">
        <v>0</v>
      </c>
      <c r="C7718" s="254"/>
      <c r="D7718" s="255" t="s">
        <v>2135</v>
      </c>
      <c r="E7718" s="255"/>
    </row>
    <row r="7719" spans="1:5" x14ac:dyDescent="0.25">
      <c r="A7719" s="257" t="s">
        <v>186</v>
      </c>
      <c r="B7719" s="257">
        <v>0</v>
      </c>
      <c r="C7719" s="254"/>
      <c r="D7719" s="255" t="s">
        <v>928</v>
      </c>
      <c r="E7719" s="255" t="s">
        <v>929</v>
      </c>
    </row>
    <row r="7720" spans="1:5" x14ac:dyDescent="0.25">
      <c r="A7720" s="257" t="s">
        <v>187</v>
      </c>
      <c r="B7720" s="257">
        <v>0</v>
      </c>
      <c r="C7720" s="254"/>
      <c r="D7720" s="255" t="s">
        <v>930</v>
      </c>
      <c r="E7720" s="255" t="s">
        <v>931</v>
      </c>
    </row>
    <row r="7721" spans="1:5" x14ac:dyDescent="0.25">
      <c r="A7721" s="257" t="s">
        <v>1019</v>
      </c>
      <c r="B7721" s="257">
        <v>0</v>
      </c>
      <c r="C7721" s="254"/>
      <c r="D7721" s="255" t="s">
        <v>1106</v>
      </c>
      <c r="E7721" s="255">
        <v>-0.100745732</v>
      </c>
    </row>
    <row r="7722" spans="1:5" x14ac:dyDescent="0.25">
      <c r="A7722" s="257" t="s">
        <v>1020</v>
      </c>
      <c r="B7722" s="257">
        <v>0</v>
      </c>
      <c r="C7722" s="254"/>
      <c r="D7722" s="255" t="s">
        <v>200</v>
      </c>
      <c r="E7722" s="255">
        <v>-7.9009494999999999E-2</v>
      </c>
    </row>
    <row r="7723" spans="1:5" x14ac:dyDescent="0.25">
      <c r="A7723" s="257" t="s">
        <v>177</v>
      </c>
      <c r="B7723" s="257">
        <v>0</v>
      </c>
      <c r="C7723" s="254"/>
      <c r="D7723" s="255" t="s">
        <v>1137</v>
      </c>
      <c r="E7723" s="255">
        <v>-3.7748597600000003E-2</v>
      </c>
    </row>
    <row r="7724" spans="1:5" x14ac:dyDescent="0.25">
      <c r="A7724" s="257" t="s">
        <v>1763</v>
      </c>
      <c r="B7724" s="257"/>
      <c r="C7724" s="254"/>
      <c r="D7724" s="255" t="s">
        <v>609</v>
      </c>
      <c r="E7724" s="255">
        <v>-5.0903999999999998E-2</v>
      </c>
    </row>
    <row r="7725" spans="1:5" x14ac:dyDescent="0.25">
      <c r="A7725" s="257" t="s">
        <v>928</v>
      </c>
      <c r="B7725" s="257" t="s">
        <v>929</v>
      </c>
      <c r="C7725" s="254"/>
      <c r="D7725" s="255" t="s">
        <v>1138</v>
      </c>
      <c r="E7725" s="255">
        <v>-1.0689840000000001E-2</v>
      </c>
    </row>
    <row r="7726" spans="1:5" x14ac:dyDescent="0.25">
      <c r="A7726" s="257" t="s">
        <v>930</v>
      </c>
      <c r="B7726" s="257" t="s">
        <v>931</v>
      </c>
      <c r="C7726" s="254"/>
      <c r="D7726" s="255" t="s">
        <v>1108</v>
      </c>
      <c r="E7726" s="255">
        <v>-36.584991899999999</v>
      </c>
    </row>
    <row r="7727" spans="1:5" x14ac:dyDescent="0.25">
      <c r="A7727" s="257" t="s">
        <v>1154</v>
      </c>
      <c r="B7727" s="257">
        <v>0</v>
      </c>
      <c r="C7727" s="254"/>
      <c r="D7727" s="255" t="s">
        <v>201</v>
      </c>
      <c r="E7727" s="255">
        <v>-36.584991899999999</v>
      </c>
    </row>
    <row r="7728" spans="1:5" x14ac:dyDescent="0.25">
      <c r="A7728" s="257" t="s">
        <v>1155</v>
      </c>
      <c r="B7728" s="257">
        <v>-1.8318667600000001E-2</v>
      </c>
      <c r="C7728" s="254"/>
      <c r="D7728" s="255" t="s">
        <v>221</v>
      </c>
      <c r="E7728" s="255">
        <v>-15.3656966</v>
      </c>
    </row>
    <row r="7729" spans="1:5" x14ac:dyDescent="0.25">
      <c r="A7729" s="257" t="s">
        <v>1156</v>
      </c>
      <c r="B7729" s="257">
        <v>0</v>
      </c>
      <c r="C7729" s="254"/>
      <c r="D7729" s="255" t="s">
        <v>610</v>
      </c>
      <c r="E7729" s="255">
        <v>-35.1708</v>
      </c>
    </row>
    <row r="7730" spans="1:5" x14ac:dyDescent="0.25">
      <c r="A7730" s="257" t="s">
        <v>1157</v>
      </c>
      <c r="B7730" s="257">
        <v>-3.4458523999999998E-3</v>
      </c>
      <c r="C7730" s="254"/>
      <c r="D7730" s="255" t="s">
        <v>1139</v>
      </c>
      <c r="E7730" s="255">
        <v>-7.3858680000000003</v>
      </c>
    </row>
    <row r="7731" spans="1:5" x14ac:dyDescent="0.25">
      <c r="A7731" s="257" t="s">
        <v>1158</v>
      </c>
      <c r="B7731" s="257">
        <v>0</v>
      </c>
      <c r="C7731" s="254"/>
      <c r="D7731" s="255" t="s">
        <v>234</v>
      </c>
      <c r="E7731" s="255">
        <v>-24.8811754</v>
      </c>
    </row>
    <row r="7732" spans="1:5" x14ac:dyDescent="0.25">
      <c r="A7732" s="257" t="s">
        <v>1159</v>
      </c>
      <c r="B7732" s="257">
        <v>0</v>
      </c>
      <c r="C7732" s="254"/>
      <c r="D7732" s="255" t="s">
        <v>235</v>
      </c>
      <c r="E7732" s="255">
        <v>0</v>
      </c>
    </row>
    <row r="7733" spans="1:5" x14ac:dyDescent="0.25">
      <c r="A7733" s="257" t="s">
        <v>1160</v>
      </c>
      <c r="B7733" s="257">
        <v>0</v>
      </c>
      <c r="C7733" s="254"/>
      <c r="D7733" s="255" t="s">
        <v>236</v>
      </c>
      <c r="E7733" s="255">
        <v>0</v>
      </c>
    </row>
    <row r="7734" spans="1:5" x14ac:dyDescent="0.25">
      <c r="A7734" s="257" t="s">
        <v>1161</v>
      </c>
      <c r="B7734" s="257">
        <v>-3.8469201999999998E-3</v>
      </c>
      <c r="C7734" s="254"/>
      <c r="D7734" s="255" t="s">
        <v>1169</v>
      </c>
      <c r="E7734" s="255">
        <v>-7.8243254499999999</v>
      </c>
    </row>
    <row r="7735" spans="1:5" x14ac:dyDescent="0.25">
      <c r="A7735" s="257" t="s">
        <v>490</v>
      </c>
      <c r="B7735" s="257">
        <v>0</v>
      </c>
      <c r="C7735" s="254"/>
      <c r="D7735" s="255" t="s">
        <v>1109</v>
      </c>
      <c r="E7735" s="255">
        <v>-13.8959343</v>
      </c>
    </row>
    <row r="7736" spans="1:5" x14ac:dyDescent="0.25">
      <c r="A7736" s="257" t="s">
        <v>491</v>
      </c>
      <c r="B7736" s="257">
        <v>-0.47410471399999998</v>
      </c>
      <c r="C7736" s="254"/>
      <c r="D7736" s="255" t="s">
        <v>1170</v>
      </c>
      <c r="E7736" s="255">
        <v>0</v>
      </c>
    </row>
    <row r="7737" spans="1:5" x14ac:dyDescent="0.25">
      <c r="A7737" s="257" t="s">
        <v>492</v>
      </c>
      <c r="B7737" s="257">
        <v>0</v>
      </c>
      <c r="C7737" s="254"/>
      <c r="D7737" s="255" t="s">
        <v>1171</v>
      </c>
      <c r="E7737" s="255">
        <v>0</v>
      </c>
    </row>
    <row r="7738" spans="1:5" x14ac:dyDescent="0.25">
      <c r="A7738" s="257" t="s">
        <v>493</v>
      </c>
      <c r="B7738" s="257">
        <v>-5.4407830599999998E-2</v>
      </c>
      <c r="C7738" s="254"/>
      <c r="D7738" s="255" t="s">
        <v>1188</v>
      </c>
      <c r="E7738" s="255">
        <v>-1.6431083399999999</v>
      </c>
    </row>
    <row r="7739" spans="1:5" x14ac:dyDescent="0.25">
      <c r="A7739" s="257" t="s">
        <v>494</v>
      </c>
      <c r="B7739" s="257">
        <v>0</v>
      </c>
      <c r="C7739" s="254"/>
      <c r="D7739" s="255" t="s">
        <v>1140</v>
      </c>
      <c r="E7739" s="255">
        <v>-2.9181461999999998</v>
      </c>
    </row>
    <row r="7740" spans="1:5" x14ac:dyDescent="0.25">
      <c r="A7740" s="257" t="s">
        <v>495</v>
      </c>
      <c r="B7740" s="257">
        <v>0</v>
      </c>
      <c r="C7740" s="254"/>
      <c r="D7740" s="255" t="s">
        <v>1189</v>
      </c>
      <c r="E7740" s="255">
        <v>0</v>
      </c>
    </row>
    <row r="7741" spans="1:5" x14ac:dyDescent="0.25">
      <c r="A7741" s="257" t="s">
        <v>496</v>
      </c>
      <c r="B7741" s="257">
        <v>0</v>
      </c>
      <c r="C7741" s="254"/>
      <c r="D7741" s="255" t="s">
        <v>1190</v>
      </c>
      <c r="E7741" s="255">
        <v>0</v>
      </c>
    </row>
    <row r="7742" spans="1:5" x14ac:dyDescent="0.25">
      <c r="A7742" s="257" t="s">
        <v>497</v>
      </c>
      <c r="B7742" s="257">
        <v>-9.9561990000000003E-2</v>
      </c>
      <c r="C7742" s="254"/>
      <c r="D7742" s="255" t="s">
        <v>1172</v>
      </c>
      <c r="E7742" s="255">
        <v>-72.417118900000006</v>
      </c>
    </row>
    <row r="7743" spans="1:5" x14ac:dyDescent="0.25">
      <c r="A7743" s="257" t="s">
        <v>498</v>
      </c>
      <c r="B7743" s="257">
        <v>0</v>
      </c>
      <c r="C7743" s="254"/>
      <c r="D7743" s="255" t="s">
        <v>1110</v>
      </c>
      <c r="E7743" s="255">
        <v>-136.60451</v>
      </c>
    </row>
    <row r="7744" spans="1:5" x14ac:dyDescent="0.25">
      <c r="A7744" s="257" t="s">
        <v>499</v>
      </c>
      <c r="B7744" s="257">
        <v>0</v>
      </c>
      <c r="C7744" s="254"/>
      <c r="D7744" s="255" t="s">
        <v>1173</v>
      </c>
      <c r="E7744" s="255">
        <v>0</v>
      </c>
    </row>
    <row r="7745" spans="1:5" x14ac:dyDescent="0.25">
      <c r="A7745" s="257" t="s">
        <v>500</v>
      </c>
      <c r="B7745" s="257">
        <v>0</v>
      </c>
      <c r="C7745" s="254"/>
      <c r="D7745" s="255" t="s">
        <v>1174</v>
      </c>
      <c r="E7745" s="255">
        <v>0</v>
      </c>
    </row>
    <row r="7746" spans="1:5" x14ac:dyDescent="0.25">
      <c r="A7746" s="257" t="s">
        <v>501</v>
      </c>
      <c r="B7746" s="257">
        <v>0</v>
      </c>
      <c r="C7746" s="254"/>
      <c r="D7746" s="255" t="s">
        <v>1191</v>
      </c>
      <c r="E7746" s="255">
        <v>-15.207595</v>
      </c>
    </row>
    <row r="7747" spans="1:5" x14ac:dyDescent="0.25">
      <c r="A7747" s="257" t="s">
        <v>502</v>
      </c>
      <c r="B7747" s="257">
        <v>0</v>
      </c>
      <c r="C7747" s="254"/>
      <c r="D7747" s="255" t="s">
        <v>1141</v>
      </c>
      <c r="E7747" s="255">
        <v>-28.686947100000001</v>
      </c>
    </row>
    <row r="7748" spans="1:5" x14ac:dyDescent="0.25">
      <c r="A7748" s="257" t="s">
        <v>503</v>
      </c>
      <c r="B7748" s="257">
        <v>0</v>
      </c>
      <c r="C7748" s="254"/>
      <c r="D7748" s="255" t="s">
        <v>1192</v>
      </c>
      <c r="E7748" s="255">
        <v>0</v>
      </c>
    </row>
    <row r="7749" spans="1:5" x14ac:dyDescent="0.25">
      <c r="A7749" s="257" t="s">
        <v>94</v>
      </c>
      <c r="B7749" s="257">
        <v>0</v>
      </c>
      <c r="C7749" s="254"/>
      <c r="D7749" s="255" t="s">
        <v>1193</v>
      </c>
      <c r="E7749" s="255">
        <v>0</v>
      </c>
    </row>
    <row r="7750" spans="1:5" x14ac:dyDescent="0.25">
      <c r="A7750" s="257" t="s">
        <v>95</v>
      </c>
      <c r="B7750" s="257">
        <v>0</v>
      </c>
      <c r="C7750" s="254"/>
      <c r="D7750" s="255" t="s">
        <v>1182</v>
      </c>
      <c r="E7750" s="255">
        <v>0</v>
      </c>
    </row>
    <row r="7751" spans="1:5" x14ac:dyDescent="0.25">
      <c r="A7751" s="257" t="s">
        <v>504</v>
      </c>
      <c r="B7751" s="257">
        <v>0</v>
      </c>
      <c r="C7751" s="254"/>
      <c r="D7751" s="255" t="s">
        <v>1194</v>
      </c>
      <c r="E7751" s="255">
        <v>0</v>
      </c>
    </row>
    <row r="7752" spans="1:5" x14ac:dyDescent="0.25">
      <c r="A7752" s="257" t="s">
        <v>505</v>
      </c>
      <c r="B7752" s="257">
        <v>0</v>
      </c>
      <c r="C7752" s="254"/>
      <c r="D7752" s="255" t="s">
        <v>1183</v>
      </c>
      <c r="E7752" s="255">
        <v>0</v>
      </c>
    </row>
    <row r="7753" spans="1:5" x14ac:dyDescent="0.25">
      <c r="A7753" s="257" t="s">
        <v>506</v>
      </c>
      <c r="B7753" s="257">
        <v>-0.28204183199999999</v>
      </c>
      <c r="C7753" s="254"/>
      <c r="D7753" s="255" t="s">
        <v>2136</v>
      </c>
      <c r="E7753" s="255"/>
    </row>
    <row r="7754" spans="1:5" x14ac:dyDescent="0.25">
      <c r="A7754" s="257" t="s">
        <v>507</v>
      </c>
      <c r="B7754" s="257">
        <v>0</v>
      </c>
      <c r="C7754" s="254"/>
      <c r="D7754" s="255" t="s">
        <v>928</v>
      </c>
      <c r="E7754" s="255" t="s">
        <v>929</v>
      </c>
    </row>
    <row r="7755" spans="1:5" x14ac:dyDescent="0.25">
      <c r="A7755" s="257" t="s">
        <v>508</v>
      </c>
      <c r="B7755" s="257">
        <v>0</v>
      </c>
      <c r="C7755" s="254"/>
      <c r="D7755" s="255" t="s">
        <v>930</v>
      </c>
      <c r="E7755" s="255" t="s">
        <v>931</v>
      </c>
    </row>
    <row r="7756" spans="1:5" x14ac:dyDescent="0.25">
      <c r="A7756" s="257" t="s">
        <v>509</v>
      </c>
      <c r="B7756" s="257">
        <v>0</v>
      </c>
      <c r="C7756" s="254"/>
      <c r="D7756" s="255" t="s">
        <v>600</v>
      </c>
      <c r="E7756" s="255">
        <v>0</v>
      </c>
    </row>
    <row r="7757" spans="1:5" x14ac:dyDescent="0.25">
      <c r="A7757" s="257" t="s">
        <v>96</v>
      </c>
      <c r="B7757" s="257">
        <v>0</v>
      </c>
      <c r="C7757" s="254"/>
      <c r="D7757" s="255" t="s">
        <v>601</v>
      </c>
      <c r="E7757" s="255">
        <v>0</v>
      </c>
    </row>
    <row r="7758" spans="1:5" x14ac:dyDescent="0.25">
      <c r="A7758" s="257" t="s">
        <v>97</v>
      </c>
      <c r="B7758" s="257">
        <v>0</v>
      </c>
      <c r="C7758" s="254"/>
      <c r="D7758" s="255" t="s">
        <v>192</v>
      </c>
      <c r="E7758" s="255">
        <v>0</v>
      </c>
    </row>
    <row r="7759" spans="1:5" x14ac:dyDescent="0.25">
      <c r="A7759" s="257" t="s">
        <v>510</v>
      </c>
      <c r="B7759" s="257">
        <v>-35.699894</v>
      </c>
      <c r="C7759" s="254"/>
      <c r="D7759" s="255" t="s">
        <v>193</v>
      </c>
      <c r="E7759" s="255">
        <v>0</v>
      </c>
    </row>
    <row r="7760" spans="1:5" x14ac:dyDescent="0.25">
      <c r="A7760" s="257" t="s">
        <v>511</v>
      </c>
      <c r="B7760" s="257">
        <v>0</v>
      </c>
      <c r="C7760" s="254"/>
      <c r="D7760" s="255" t="s">
        <v>602</v>
      </c>
      <c r="E7760" s="255">
        <v>0</v>
      </c>
    </row>
    <row r="7761" spans="1:5" x14ac:dyDescent="0.25">
      <c r="A7761" s="257" t="s">
        <v>512</v>
      </c>
      <c r="B7761" s="257">
        <v>-24.882240800000002</v>
      </c>
      <c r="C7761" s="254"/>
      <c r="D7761" s="255" t="s">
        <v>603</v>
      </c>
      <c r="E7761" s="255">
        <v>0</v>
      </c>
    </row>
    <row r="7762" spans="1:5" x14ac:dyDescent="0.25">
      <c r="A7762" s="257" t="s">
        <v>513</v>
      </c>
      <c r="B7762" s="257">
        <v>0</v>
      </c>
      <c r="C7762" s="254"/>
      <c r="D7762" s="255" t="s">
        <v>604</v>
      </c>
      <c r="E7762" s="255">
        <v>0</v>
      </c>
    </row>
    <row r="7763" spans="1:5" x14ac:dyDescent="0.25">
      <c r="A7763" s="257" t="s">
        <v>514</v>
      </c>
      <c r="B7763" s="257">
        <v>0</v>
      </c>
      <c r="C7763" s="254"/>
      <c r="D7763" s="255" t="s">
        <v>605</v>
      </c>
      <c r="E7763" s="255">
        <v>0</v>
      </c>
    </row>
    <row r="7764" spans="1:5" x14ac:dyDescent="0.25">
      <c r="A7764" s="257" t="s">
        <v>515</v>
      </c>
      <c r="B7764" s="257">
        <v>0</v>
      </c>
      <c r="C7764" s="254"/>
      <c r="D7764" s="255" t="s">
        <v>194</v>
      </c>
      <c r="E7764" s="255">
        <v>0</v>
      </c>
    </row>
    <row r="7765" spans="1:5" x14ac:dyDescent="0.25">
      <c r="A7765" s="257" t="s">
        <v>62</v>
      </c>
      <c r="B7765" s="257">
        <v>-4.8194856899999996</v>
      </c>
      <c r="C7765" s="254"/>
      <c r="D7765" s="255" t="s">
        <v>606</v>
      </c>
      <c r="E7765" s="255">
        <v>0</v>
      </c>
    </row>
    <row r="7766" spans="1:5" x14ac:dyDescent="0.25">
      <c r="A7766" s="257" t="s">
        <v>63</v>
      </c>
      <c r="B7766" s="257">
        <v>0</v>
      </c>
      <c r="C7766" s="254"/>
      <c r="D7766" s="255" t="s">
        <v>1166</v>
      </c>
      <c r="E7766" s="255">
        <v>0</v>
      </c>
    </row>
    <row r="7767" spans="1:5" x14ac:dyDescent="0.25">
      <c r="A7767" s="257" t="s">
        <v>64</v>
      </c>
      <c r="B7767" s="257">
        <v>0</v>
      </c>
      <c r="C7767" s="254"/>
      <c r="D7767" s="255" t="s">
        <v>1098</v>
      </c>
      <c r="E7767" s="255">
        <v>0</v>
      </c>
    </row>
    <row r="7768" spans="1:5" x14ac:dyDescent="0.25">
      <c r="A7768" s="257" t="s">
        <v>65</v>
      </c>
      <c r="B7768" s="257">
        <v>0</v>
      </c>
      <c r="C7768" s="254"/>
      <c r="D7768" s="255" t="s">
        <v>1167</v>
      </c>
      <c r="E7768" s="255">
        <v>0</v>
      </c>
    </row>
    <row r="7769" spans="1:5" x14ac:dyDescent="0.25">
      <c r="A7769" s="257" t="s">
        <v>66</v>
      </c>
      <c r="B7769" s="257">
        <v>0</v>
      </c>
      <c r="C7769" s="254"/>
      <c r="D7769" s="255" t="s">
        <v>1168</v>
      </c>
      <c r="E7769" s="255">
        <v>0</v>
      </c>
    </row>
    <row r="7770" spans="1:5" x14ac:dyDescent="0.25">
      <c r="A7770" s="257" t="s">
        <v>67</v>
      </c>
      <c r="B7770" s="257">
        <v>0</v>
      </c>
      <c r="C7770" s="254"/>
      <c r="D7770" s="255" t="s">
        <v>195</v>
      </c>
      <c r="E7770" s="255">
        <v>0</v>
      </c>
    </row>
    <row r="7771" spans="1:5" x14ac:dyDescent="0.25">
      <c r="A7771" s="257" t="s">
        <v>68</v>
      </c>
      <c r="B7771" s="257">
        <v>0</v>
      </c>
      <c r="C7771" s="254"/>
      <c r="D7771" s="255" t="s">
        <v>196</v>
      </c>
      <c r="E7771" s="255">
        <v>0</v>
      </c>
    </row>
    <row r="7772" spans="1:5" x14ac:dyDescent="0.25">
      <c r="A7772" s="257" t="s">
        <v>69</v>
      </c>
      <c r="B7772" s="257">
        <v>0</v>
      </c>
      <c r="C7772" s="254"/>
      <c r="D7772" s="255" t="s">
        <v>197</v>
      </c>
      <c r="E7772" s="255">
        <v>0</v>
      </c>
    </row>
    <row r="7773" spans="1:5" x14ac:dyDescent="0.25">
      <c r="A7773" s="257" t="s">
        <v>70</v>
      </c>
      <c r="B7773" s="257">
        <v>0</v>
      </c>
      <c r="C7773" s="254"/>
      <c r="D7773" s="255" t="s">
        <v>198</v>
      </c>
      <c r="E7773" s="255">
        <v>0</v>
      </c>
    </row>
    <row r="7774" spans="1:5" x14ac:dyDescent="0.25">
      <c r="A7774" s="257" t="s">
        <v>71</v>
      </c>
      <c r="B7774" s="257">
        <v>0</v>
      </c>
      <c r="C7774" s="254"/>
      <c r="D7774" s="255" t="s">
        <v>607</v>
      </c>
      <c r="E7774" s="255">
        <v>0</v>
      </c>
    </row>
    <row r="7775" spans="1:5" x14ac:dyDescent="0.25">
      <c r="A7775" s="257" t="s">
        <v>72</v>
      </c>
      <c r="B7775" s="257">
        <v>0</v>
      </c>
      <c r="C7775" s="254"/>
      <c r="D7775" s="255" t="s">
        <v>608</v>
      </c>
      <c r="E7775" s="255">
        <v>0</v>
      </c>
    </row>
    <row r="7776" spans="1:5" x14ac:dyDescent="0.25">
      <c r="A7776" s="257" t="s">
        <v>73</v>
      </c>
      <c r="B7776" s="257">
        <v>0</v>
      </c>
      <c r="C7776" s="254"/>
      <c r="D7776" s="255"/>
      <c r="E7776" s="255"/>
    </row>
    <row r="7777" spans="1:5" x14ac:dyDescent="0.25">
      <c r="A7777" s="257" t="s">
        <v>74</v>
      </c>
      <c r="B7777" s="257">
        <v>0</v>
      </c>
      <c r="C7777" s="254"/>
      <c r="D7777" s="255" t="s">
        <v>2137</v>
      </c>
      <c r="E7777" s="255"/>
    </row>
    <row r="7778" spans="1:5" x14ac:dyDescent="0.25">
      <c r="A7778" s="257" t="s">
        <v>75</v>
      </c>
      <c r="B7778" s="257">
        <v>0</v>
      </c>
      <c r="C7778" s="254"/>
      <c r="D7778" s="255" t="s">
        <v>928</v>
      </c>
      <c r="E7778" s="255" t="s">
        <v>929</v>
      </c>
    </row>
    <row r="7779" spans="1:5" x14ac:dyDescent="0.25">
      <c r="A7779" s="257" t="s">
        <v>1233</v>
      </c>
      <c r="B7779" s="257">
        <v>0</v>
      </c>
      <c r="C7779" s="254"/>
      <c r="D7779" s="255" t="s">
        <v>930</v>
      </c>
      <c r="E7779" s="255" t="s">
        <v>931</v>
      </c>
    </row>
    <row r="7780" spans="1:5" x14ac:dyDescent="0.25">
      <c r="A7780" s="257" t="s">
        <v>1162</v>
      </c>
      <c r="B7780" s="257">
        <v>0</v>
      </c>
      <c r="C7780" s="254"/>
      <c r="D7780" s="255" t="s">
        <v>1106</v>
      </c>
      <c r="E7780" s="255">
        <v>0</v>
      </c>
    </row>
    <row r="7781" spans="1:5" x14ac:dyDescent="0.25">
      <c r="A7781" s="257" t="s">
        <v>1234</v>
      </c>
      <c r="B7781" s="257">
        <v>0</v>
      </c>
      <c r="C7781" s="254"/>
      <c r="D7781" s="255" t="s">
        <v>200</v>
      </c>
      <c r="E7781" s="255">
        <v>0</v>
      </c>
    </row>
    <row r="7782" spans="1:5" x14ac:dyDescent="0.25">
      <c r="A7782" s="257" t="s">
        <v>1235</v>
      </c>
      <c r="B7782" s="257">
        <v>0</v>
      </c>
      <c r="C7782" s="254"/>
      <c r="D7782" s="255" t="s">
        <v>609</v>
      </c>
      <c r="E7782" s="255">
        <v>0</v>
      </c>
    </row>
    <row r="7783" spans="1:5" x14ac:dyDescent="0.25">
      <c r="A7783" s="257" t="s">
        <v>1236</v>
      </c>
      <c r="B7783" s="257">
        <v>0</v>
      </c>
      <c r="C7783" s="254"/>
      <c r="D7783" s="255" t="s">
        <v>1108</v>
      </c>
      <c r="E7783" s="255">
        <v>0</v>
      </c>
    </row>
    <row r="7784" spans="1:5" x14ac:dyDescent="0.25">
      <c r="A7784" s="257" t="s">
        <v>1163</v>
      </c>
      <c r="B7784" s="257">
        <v>0</v>
      </c>
      <c r="C7784" s="254"/>
      <c r="D7784" s="255" t="s">
        <v>201</v>
      </c>
      <c r="E7784" s="255">
        <v>0</v>
      </c>
    </row>
    <row r="7785" spans="1:5" x14ac:dyDescent="0.25">
      <c r="A7785" s="257" t="s">
        <v>1237</v>
      </c>
      <c r="B7785" s="257">
        <v>0</v>
      </c>
      <c r="C7785" s="254"/>
      <c r="D7785" s="255" t="s">
        <v>610</v>
      </c>
      <c r="E7785" s="255">
        <v>0</v>
      </c>
    </row>
    <row r="7786" spans="1:5" x14ac:dyDescent="0.25">
      <c r="A7786" s="257" t="s">
        <v>1238</v>
      </c>
      <c r="B7786" s="257">
        <v>0</v>
      </c>
      <c r="C7786" s="254"/>
      <c r="D7786" s="255" t="s">
        <v>202</v>
      </c>
      <c r="E7786" s="255">
        <v>0</v>
      </c>
    </row>
    <row r="7787" spans="1:5" x14ac:dyDescent="0.25">
      <c r="A7787" s="257" t="s">
        <v>156</v>
      </c>
      <c r="B7787" s="257">
        <v>0</v>
      </c>
      <c r="C7787" s="254"/>
      <c r="D7787" s="255" t="s">
        <v>203</v>
      </c>
      <c r="E7787" s="255">
        <v>0</v>
      </c>
    </row>
    <row r="7788" spans="1:5" x14ac:dyDescent="0.25">
      <c r="A7788" s="257" t="s">
        <v>144</v>
      </c>
      <c r="B7788" s="257">
        <v>0</v>
      </c>
      <c r="C7788" s="254"/>
      <c r="D7788" s="255" t="s">
        <v>204</v>
      </c>
      <c r="E7788" s="255">
        <v>0</v>
      </c>
    </row>
    <row r="7789" spans="1:5" x14ac:dyDescent="0.25">
      <c r="A7789" s="257" t="s">
        <v>157</v>
      </c>
      <c r="B7789" s="257">
        <v>0</v>
      </c>
      <c r="C7789" s="254"/>
      <c r="D7789" s="255" t="s">
        <v>1169</v>
      </c>
      <c r="E7789" s="255">
        <v>0</v>
      </c>
    </row>
    <row r="7790" spans="1:5" x14ac:dyDescent="0.25">
      <c r="A7790" s="257" t="s">
        <v>158</v>
      </c>
      <c r="B7790" s="257">
        <v>0</v>
      </c>
      <c r="C7790" s="254"/>
      <c r="D7790" s="255" t="s">
        <v>1109</v>
      </c>
      <c r="E7790" s="255">
        <v>0</v>
      </c>
    </row>
    <row r="7791" spans="1:5" x14ac:dyDescent="0.25">
      <c r="A7791" s="257" t="s">
        <v>159</v>
      </c>
      <c r="B7791" s="257">
        <v>0</v>
      </c>
      <c r="C7791" s="254"/>
      <c r="D7791" s="255" t="s">
        <v>1170</v>
      </c>
      <c r="E7791" s="255">
        <v>0</v>
      </c>
    </row>
    <row r="7792" spans="1:5" x14ac:dyDescent="0.25">
      <c r="A7792" s="257" t="s">
        <v>145</v>
      </c>
      <c r="B7792" s="257">
        <v>0</v>
      </c>
      <c r="C7792" s="254"/>
      <c r="D7792" s="255" t="s">
        <v>1171</v>
      </c>
      <c r="E7792" s="255">
        <v>0</v>
      </c>
    </row>
    <row r="7793" spans="1:5" x14ac:dyDescent="0.25">
      <c r="A7793" s="257" t="s">
        <v>160</v>
      </c>
      <c r="B7793" s="257">
        <v>0</v>
      </c>
      <c r="C7793" s="254"/>
      <c r="D7793" s="255" t="s">
        <v>1172</v>
      </c>
      <c r="E7793" s="255">
        <v>0</v>
      </c>
    </row>
    <row r="7794" spans="1:5" x14ac:dyDescent="0.25">
      <c r="A7794" s="257" t="s">
        <v>161</v>
      </c>
      <c r="B7794" s="257">
        <v>0</v>
      </c>
      <c r="C7794" s="254"/>
      <c r="D7794" s="255" t="s">
        <v>1110</v>
      </c>
      <c r="E7794" s="255">
        <v>0</v>
      </c>
    </row>
    <row r="7795" spans="1:5" x14ac:dyDescent="0.25">
      <c r="A7795" s="257" t="s">
        <v>162</v>
      </c>
      <c r="B7795" s="257">
        <v>0</v>
      </c>
      <c r="C7795" s="254"/>
      <c r="D7795" s="255" t="s">
        <v>1173</v>
      </c>
      <c r="E7795" s="255">
        <v>0</v>
      </c>
    </row>
    <row r="7796" spans="1:5" x14ac:dyDescent="0.25">
      <c r="A7796" s="257" t="s">
        <v>146</v>
      </c>
      <c r="B7796" s="257">
        <v>0</v>
      </c>
      <c r="C7796" s="254"/>
      <c r="D7796" s="255" t="s">
        <v>1174</v>
      </c>
      <c r="E7796" s="255">
        <v>0</v>
      </c>
    </row>
    <row r="7797" spans="1:5" x14ac:dyDescent="0.25">
      <c r="A7797" s="257" t="s">
        <v>163</v>
      </c>
      <c r="B7797" s="257">
        <v>0</v>
      </c>
      <c r="C7797" s="254"/>
      <c r="D7797" s="255" t="s">
        <v>2138</v>
      </c>
      <c r="E7797" s="255"/>
    </row>
    <row r="7798" spans="1:5" x14ac:dyDescent="0.25">
      <c r="A7798" s="257" t="s">
        <v>164</v>
      </c>
      <c r="B7798" s="257">
        <v>0</v>
      </c>
      <c r="C7798" s="254"/>
      <c r="D7798" s="255" t="s">
        <v>928</v>
      </c>
      <c r="E7798" s="255" t="s">
        <v>929</v>
      </c>
    </row>
    <row r="7799" spans="1:5" x14ac:dyDescent="0.25">
      <c r="A7799" s="257" t="s">
        <v>165</v>
      </c>
      <c r="B7799" s="257">
        <v>0</v>
      </c>
      <c r="C7799" s="254"/>
      <c r="D7799" s="255" t="s">
        <v>930</v>
      </c>
      <c r="E7799" s="255" t="s">
        <v>931</v>
      </c>
    </row>
    <row r="7800" spans="1:5" x14ac:dyDescent="0.25">
      <c r="A7800" s="257" t="s">
        <v>147</v>
      </c>
      <c r="B7800" s="257">
        <v>0</v>
      </c>
      <c r="C7800" s="254"/>
      <c r="D7800" s="255" t="s">
        <v>600</v>
      </c>
      <c r="E7800" s="255">
        <v>0</v>
      </c>
    </row>
    <row r="7801" spans="1:5" x14ac:dyDescent="0.25">
      <c r="A7801" s="257" t="s">
        <v>166</v>
      </c>
      <c r="B7801" s="257">
        <v>0</v>
      </c>
      <c r="C7801" s="254"/>
      <c r="D7801" s="255" t="s">
        <v>601</v>
      </c>
      <c r="E7801" s="255">
        <v>0</v>
      </c>
    </row>
    <row r="7802" spans="1:5" x14ac:dyDescent="0.25">
      <c r="A7802" s="257" t="s">
        <v>167</v>
      </c>
      <c r="B7802" s="257">
        <v>0</v>
      </c>
      <c r="C7802" s="254"/>
      <c r="D7802" s="255" t="s">
        <v>192</v>
      </c>
      <c r="E7802" s="255">
        <v>0</v>
      </c>
    </row>
    <row r="7803" spans="1:5" x14ac:dyDescent="0.25">
      <c r="A7803" s="257" t="s">
        <v>168</v>
      </c>
      <c r="B7803" s="257">
        <v>0</v>
      </c>
      <c r="C7803" s="254"/>
      <c r="D7803" s="255" t="s">
        <v>193</v>
      </c>
      <c r="E7803" s="255">
        <v>0</v>
      </c>
    </row>
    <row r="7804" spans="1:5" x14ac:dyDescent="0.25">
      <c r="A7804" s="257" t="s">
        <v>148</v>
      </c>
      <c r="B7804" s="257">
        <v>0</v>
      </c>
      <c r="C7804" s="254"/>
      <c r="D7804" s="255" t="s">
        <v>602</v>
      </c>
      <c r="E7804" s="255">
        <v>0</v>
      </c>
    </row>
    <row r="7805" spans="1:5" x14ac:dyDescent="0.25">
      <c r="A7805" s="257" t="s">
        <v>169</v>
      </c>
      <c r="B7805" s="257">
        <v>0</v>
      </c>
      <c r="C7805" s="254"/>
      <c r="D7805" s="255" t="s">
        <v>603</v>
      </c>
      <c r="E7805" s="255">
        <v>0</v>
      </c>
    </row>
    <row r="7806" spans="1:5" x14ac:dyDescent="0.25">
      <c r="A7806" s="257" t="s">
        <v>170</v>
      </c>
      <c r="B7806" s="257">
        <v>0</v>
      </c>
      <c r="C7806" s="254"/>
      <c r="D7806" s="255" t="s">
        <v>604</v>
      </c>
      <c r="E7806" s="255">
        <v>0</v>
      </c>
    </row>
    <row r="7807" spans="1:5" x14ac:dyDescent="0.25">
      <c r="A7807" s="257" t="s">
        <v>171</v>
      </c>
      <c r="B7807" s="257">
        <v>0</v>
      </c>
      <c r="C7807" s="254"/>
      <c r="D7807" s="255" t="s">
        <v>605</v>
      </c>
      <c r="E7807" s="255">
        <v>0</v>
      </c>
    </row>
    <row r="7808" spans="1:5" x14ac:dyDescent="0.25">
      <c r="A7808" s="257" t="s">
        <v>149</v>
      </c>
      <c r="B7808" s="257">
        <v>0</v>
      </c>
      <c r="C7808" s="254"/>
      <c r="D7808" s="255" t="s">
        <v>194</v>
      </c>
      <c r="E7808" s="255">
        <v>0</v>
      </c>
    </row>
    <row r="7809" spans="1:5" x14ac:dyDescent="0.25">
      <c r="A7809" s="257" t="s">
        <v>172</v>
      </c>
      <c r="B7809" s="257">
        <v>0</v>
      </c>
      <c r="C7809" s="254"/>
      <c r="D7809" s="255" t="s">
        <v>606</v>
      </c>
      <c r="E7809" s="255">
        <v>0</v>
      </c>
    </row>
    <row r="7810" spans="1:5" x14ac:dyDescent="0.25">
      <c r="A7810" s="257" t="s">
        <v>173</v>
      </c>
      <c r="B7810" s="257">
        <v>0</v>
      </c>
      <c r="C7810" s="254"/>
      <c r="D7810" s="255" t="s">
        <v>1166</v>
      </c>
      <c r="E7810" s="255">
        <v>0</v>
      </c>
    </row>
    <row r="7811" spans="1:5" x14ac:dyDescent="0.25">
      <c r="A7811" s="257" t="s">
        <v>1164</v>
      </c>
      <c r="B7811" s="257">
        <v>0</v>
      </c>
      <c r="C7811" s="254"/>
      <c r="D7811" s="255" t="s">
        <v>1098</v>
      </c>
      <c r="E7811" s="255">
        <v>0</v>
      </c>
    </row>
    <row r="7812" spans="1:5" x14ac:dyDescent="0.25">
      <c r="A7812" s="257" t="s">
        <v>1165</v>
      </c>
      <c r="B7812" s="257">
        <v>0</v>
      </c>
      <c r="C7812" s="254"/>
      <c r="D7812" s="255" t="s">
        <v>1167</v>
      </c>
      <c r="E7812" s="255">
        <v>0</v>
      </c>
    </row>
    <row r="7813" spans="1:5" x14ac:dyDescent="0.25">
      <c r="A7813" s="257" t="s">
        <v>939</v>
      </c>
      <c r="B7813" s="257">
        <v>0</v>
      </c>
      <c r="C7813" s="254"/>
      <c r="D7813" s="255" t="s">
        <v>1168</v>
      </c>
      <c r="E7813" s="255">
        <v>0</v>
      </c>
    </row>
    <row r="7814" spans="1:5" x14ac:dyDescent="0.25">
      <c r="A7814" s="257" t="s">
        <v>1239</v>
      </c>
      <c r="B7814" s="257">
        <v>0</v>
      </c>
      <c r="C7814" s="254"/>
      <c r="D7814" s="255" t="s">
        <v>205</v>
      </c>
      <c r="E7814" s="255">
        <v>0</v>
      </c>
    </row>
    <row r="7815" spans="1:5" x14ac:dyDescent="0.25">
      <c r="A7815" s="257" t="s">
        <v>1240</v>
      </c>
      <c r="B7815" s="257">
        <v>-1.20377698</v>
      </c>
      <c r="C7815" s="254"/>
      <c r="D7815" s="255" t="s">
        <v>206</v>
      </c>
      <c r="E7815" s="255">
        <v>0</v>
      </c>
    </row>
    <row r="7816" spans="1:5" x14ac:dyDescent="0.25">
      <c r="A7816" s="257" t="s">
        <v>1241</v>
      </c>
      <c r="B7816" s="257">
        <v>0</v>
      </c>
      <c r="C7816" s="254"/>
      <c r="D7816" s="255" t="s">
        <v>207</v>
      </c>
      <c r="E7816" s="255">
        <v>0</v>
      </c>
    </row>
    <row r="7817" spans="1:5" x14ac:dyDescent="0.25">
      <c r="A7817" s="257" t="s">
        <v>1242</v>
      </c>
      <c r="B7817" s="257">
        <v>-5.7322713600000004</v>
      </c>
      <c r="C7817" s="254"/>
      <c r="D7817" s="255" t="s">
        <v>198</v>
      </c>
      <c r="E7817" s="255">
        <v>0</v>
      </c>
    </row>
    <row r="7818" spans="1:5" x14ac:dyDescent="0.25">
      <c r="A7818" s="257" t="s">
        <v>1243</v>
      </c>
      <c r="B7818" s="257">
        <v>-0.24361461200000001</v>
      </c>
      <c r="C7818" s="254"/>
      <c r="D7818" s="255" t="s">
        <v>607</v>
      </c>
      <c r="E7818" s="255">
        <v>0</v>
      </c>
    </row>
    <row r="7819" spans="1:5" x14ac:dyDescent="0.25">
      <c r="A7819" s="257" t="s">
        <v>1244</v>
      </c>
      <c r="B7819" s="257">
        <v>-0.112014818</v>
      </c>
      <c r="C7819" s="254"/>
      <c r="D7819" s="255" t="s">
        <v>608</v>
      </c>
      <c r="E7819" s="255">
        <v>0</v>
      </c>
    </row>
    <row r="7820" spans="1:5" x14ac:dyDescent="0.25">
      <c r="A7820" s="257" t="s">
        <v>1245</v>
      </c>
      <c r="B7820" s="257">
        <v>0</v>
      </c>
      <c r="C7820" s="254"/>
      <c r="D7820" s="255"/>
      <c r="E7820" s="255"/>
    </row>
    <row r="7821" spans="1:5" x14ac:dyDescent="0.25">
      <c r="A7821" s="257" t="s">
        <v>1246</v>
      </c>
      <c r="B7821" s="257">
        <v>0</v>
      </c>
      <c r="C7821" s="254"/>
      <c r="D7821" s="255" t="s">
        <v>2139</v>
      </c>
      <c r="E7821" s="255"/>
    </row>
    <row r="7822" spans="1:5" x14ac:dyDescent="0.25">
      <c r="A7822" s="257" t="s">
        <v>1247</v>
      </c>
      <c r="B7822" s="257">
        <v>0</v>
      </c>
      <c r="C7822" s="254"/>
      <c r="D7822" s="255" t="s">
        <v>928</v>
      </c>
      <c r="E7822" s="255" t="s">
        <v>929</v>
      </c>
    </row>
    <row r="7823" spans="1:5" x14ac:dyDescent="0.25">
      <c r="A7823" s="257" t="s">
        <v>44</v>
      </c>
      <c r="B7823" s="257">
        <v>0</v>
      </c>
      <c r="C7823" s="254"/>
      <c r="D7823" s="255" t="s">
        <v>930</v>
      </c>
      <c r="E7823" s="255" t="s">
        <v>931</v>
      </c>
    </row>
    <row r="7824" spans="1:5" x14ac:dyDescent="0.25">
      <c r="A7824" s="257" t="s">
        <v>45</v>
      </c>
      <c r="B7824" s="257">
        <v>2.81230102E-2</v>
      </c>
      <c r="C7824" s="254"/>
      <c r="D7824" s="255" t="s">
        <v>1106</v>
      </c>
      <c r="E7824" s="255">
        <v>0</v>
      </c>
    </row>
    <row r="7825" spans="1:5" x14ac:dyDescent="0.25">
      <c r="A7825" s="257" t="s">
        <v>46</v>
      </c>
      <c r="B7825" s="257">
        <v>0</v>
      </c>
      <c r="C7825" s="254"/>
      <c r="D7825" s="255" t="s">
        <v>200</v>
      </c>
      <c r="E7825" s="255">
        <v>0</v>
      </c>
    </row>
    <row r="7826" spans="1:5" x14ac:dyDescent="0.25">
      <c r="A7826" s="257" t="s">
        <v>47</v>
      </c>
      <c r="B7826" s="257">
        <v>6.0509691000000003E-3</v>
      </c>
      <c r="C7826" s="254"/>
      <c r="D7826" s="255" t="s">
        <v>609</v>
      </c>
      <c r="E7826" s="255">
        <v>0</v>
      </c>
    </row>
    <row r="7827" spans="1:5" x14ac:dyDescent="0.25">
      <c r="A7827" s="257" t="s">
        <v>48</v>
      </c>
      <c r="B7827" s="257">
        <v>0</v>
      </c>
      <c r="C7827" s="254"/>
      <c r="D7827" s="255" t="s">
        <v>1108</v>
      </c>
      <c r="E7827" s="255">
        <v>0</v>
      </c>
    </row>
    <row r="7828" spans="1:5" x14ac:dyDescent="0.25">
      <c r="A7828" s="257" t="s">
        <v>49</v>
      </c>
      <c r="B7828" s="257">
        <v>0</v>
      </c>
      <c r="C7828" s="254"/>
      <c r="D7828" s="255" t="s">
        <v>201</v>
      </c>
      <c r="E7828" s="255">
        <v>0</v>
      </c>
    </row>
    <row r="7829" spans="1:5" x14ac:dyDescent="0.25">
      <c r="A7829" s="257" t="s">
        <v>516</v>
      </c>
      <c r="B7829" s="257">
        <v>0</v>
      </c>
      <c r="C7829" s="254"/>
      <c r="D7829" s="255" t="s">
        <v>610</v>
      </c>
      <c r="E7829" s="255">
        <v>0</v>
      </c>
    </row>
    <row r="7830" spans="1:5" x14ac:dyDescent="0.25">
      <c r="A7830" s="257" t="s">
        <v>517</v>
      </c>
      <c r="B7830" s="257">
        <v>0.72785051700000003</v>
      </c>
      <c r="C7830" s="254"/>
      <c r="D7830" s="255" t="s">
        <v>208</v>
      </c>
      <c r="E7830" s="255">
        <v>0</v>
      </c>
    </row>
    <row r="7831" spans="1:5" x14ac:dyDescent="0.25">
      <c r="A7831" s="257" t="s">
        <v>518</v>
      </c>
      <c r="B7831" s="257">
        <v>0</v>
      </c>
      <c r="C7831" s="254"/>
      <c r="D7831" s="255" t="s">
        <v>209</v>
      </c>
      <c r="E7831" s="255">
        <v>0</v>
      </c>
    </row>
    <row r="7832" spans="1:5" x14ac:dyDescent="0.25">
      <c r="A7832" s="257" t="s">
        <v>519</v>
      </c>
      <c r="B7832" s="257">
        <v>9.5540976E-2</v>
      </c>
      <c r="C7832" s="254"/>
      <c r="D7832" s="255" t="s">
        <v>210</v>
      </c>
      <c r="E7832" s="255">
        <v>0</v>
      </c>
    </row>
    <row r="7833" spans="1:5" x14ac:dyDescent="0.25">
      <c r="A7833" s="257" t="s">
        <v>520</v>
      </c>
      <c r="B7833" s="257">
        <v>0</v>
      </c>
      <c r="C7833" s="254"/>
      <c r="D7833" s="255" t="s">
        <v>1169</v>
      </c>
      <c r="E7833" s="255">
        <v>0</v>
      </c>
    </row>
    <row r="7834" spans="1:5" x14ac:dyDescent="0.25">
      <c r="A7834" s="257" t="s">
        <v>521</v>
      </c>
      <c r="B7834" s="257">
        <v>0</v>
      </c>
      <c r="C7834" s="254"/>
      <c r="D7834" s="255" t="s">
        <v>1109</v>
      </c>
      <c r="E7834" s="255">
        <v>0</v>
      </c>
    </row>
    <row r="7835" spans="1:5" x14ac:dyDescent="0.25">
      <c r="A7835" s="257" t="s">
        <v>50</v>
      </c>
      <c r="B7835" s="257">
        <v>0</v>
      </c>
      <c r="C7835" s="254"/>
      <c r="D7835" s="255" t="s">
        <v>1170</v>
      </c>
      <c r="E7835" s="255">
        <v>0</v>
      </c>
    </row>
    <row r="7836" spans="1:5" x14ac:dyDescent="0.25">
      <c r="A7836" s="257" t="s">
        <v>51</v>
      </c>
      <c r="B7836" s="257">
        <v>0</v>
      </c>
      <c r="C7836" s="254"/>
      <c r="D7836" s="255" t="s">
        <v>1171</v>
      </c>
      <c r="E7836" s="255">
        <v>0</v>
      </c>
    </row>
    <row r="7837" spans="1:5" x14ac:dyDescent="0.25">
      <c r="A7837" s="257" t="s">
        <v>52</v>
      </c>
      <c r="B7837" s="257">
        <v>0</v>
      </c>
      <c r="C7837" s="254"/>
      <c r="D7837" s="255" t="s">
        <v>1172</v>
      </c>
      <c r="E7837" s="255">
        <v>0</v>
      </c>
    </row>
    <row r="7838" spans="1:5" x14ac:dyDescent="0.25">
      <c r="A7838" s="257" t="s">
        <v>53</v>
      </c>
      <c r="B7838" s="257">
        <v>0</v>
      </c>
      <c r="C7838" s="254"/>
      <c r="D7838" s="255" t="s">
        <v>1110</v>
      </c>
      <c r="E7838" s="255">
        <v>0</v>
      </c>
    </row>
    <row r="7839" spans="1:5" x14ac:dyDescent="0.25">
      <c r="A7839" s="257" t="s">
        <v>54</v>
      </c>
      <c r="B7839" s="257">
        <v>0</v>
      </c>
      <c r="C7839" s="254"/>
      <c r="D7839" s="255" t="s">
        <v>1173</v>
      </c>
      <c r="E7839" s="255">
        <v>0</v>
      </c>
    </row>
    <row r="7840" spans="1:5" x14ac:dyDescent="0.25">
      <c r="A7840" s="257" t="s">
        <v>55</v>
      </c>
      <c r="B7840" s="257">
        <v>0</v>
      </c>
      <c r="C7840" s="254"/>
      <c r="D7840" s="255" t="s">
        <v>1174</v>
      </c>
      <c r="E7840" s="255">
        <v>0</v>
      </c>
    </row>
    <row r="7841" spans="1:5" x14ac:dyDescent="0.25">
      <c r="A7841" s="257" t="s">
        <v>56</v>
      </c>
      <c r="B7841" s="257">
        <v>0</v>
      </c>
      <c r="C7841" s="254"/>
      <c r="D7841" s="255" t="s">
        <v>2140</v>
      </c>
      <c r="E7841" s="255"/>
    </row>
    <row r="7842" spans="1:5" x14ac:dyDescent="0.25">
      <c r="A7842" s="257" t="s">
        <v>57</v>
      </c>
      <c r="B7842" s="257">
        <v>0</v>
      </c>
      <c r="C7842" s="254"/>
      <c r="D7842" s="255" t="s">
        <v>928</v>
      </c>
      <c r="E7842" s="255" t="s">
        <v>929</v>
      </c>
    </row>
    <row r="7843" spans="1:5" x14ac:dyDescent="0.25">
      <c r="A7843" s="257" t="s">
        <v>58</v>
      </c>
      <c r="B7843" s="257">
        <v>0</v>
      </c>
      <c r="C7843" s="254"/>
      <c r="D7843" s="255" t="s">
        <v>930</v>
      </c>
      <c r="E7843" s="255" t="s">
        <v>931</v>
      </c>
    </row>
    <row r="7844" spans="1:5" x14ac:dyDescent="0.25">
      <c r="A7844" s="257" t="s">
        <v>59</v>
      </c>
      <c r="B7844" s="257">
        <v>0</v>
      </c>
      <c r="C7844" s="254"/>
      <c r="D7844" s="255" t="s">
        <v>600</v>
      </c>
      <c r="E7844" s="255">
        <v>0</v>
      </c>
    </row>
    <row r="7845" spans="1:5" x14ac:dyDescent="0.25">
      <c r="A7845" s="257" t="s">
        <v>60</v>
      </c>
      <c r="B7845" s="257">
        <v>0</v>
      </c>
      <c r="C7845" s="254"/>
      <c r="D7845" s="255" t="s">
        <v>601</v>
      </c>
      <c r="E7845" s="255">
        <v>-9.5540976E-2</v>
      </c>
    </row>
    <row r="7846" spans="1:5" x14ac:dyDescent="0.25">
      <c r="A7846" s="257" t="s">
        <v>61</v>
      </c>
      <c r="B7846" s="257">
        <v>0</v>
      </c>
      <c r="C7846" s="254"/>
      <c r="D7846" s="255" t="s">
        <v>192</v>
      </c>
      <c r="E7846" s="255">
        <v>0</v>
      </c>
    </row>
    <row r="7847" spans="1:5" x14ac:dyDescent="0.25">
      <c r="A7847" s="257" t="s">
        <v>522</v>
      </c>
      <c r="B7847" s="257">
        <v>0</v>
      </c>
      <c r="C7847" s="254"/>
      <c r="D7847" s="255" t="s">
        <v>193</v>
      </c>
      <c r="E7847" s="255">
        <v>0</v>
      </c>
    </row>
    <row r="7848" spans="1:5" x14ac:dyDescent="0.25">
      <c r="A7848" s="257" t="s">
        <v>523</v>
      </c>
      <c r="B7848" s="257">
        <v>0</v>
      </c>
      <c r="C7848" s="254"/>
      <c r="D7848" s="255" t="s">
        <v>602</v>
      </c>
      <c r="E7848" s="255">
        <v>0</v>
      </c>
    </row>
    <row r="7849" spans="1:5" x14ac:dyDescent="0.25">
      <c r="A7849" s="257" t="s">
        <v>524</v>
      </c>
      <c r="B7849" s="257">
        <v>0</v>
      </c>
      <c r="C7849" s="254"/>
      <c r="D7849" s="255" t="s">
        <v>603</v>
      </c>
      <c r="E7849" s="255">
        <v>0</v>
      </c>
    </row>
    <row r="7850" spans="1:5" x14ac:dyDescent="0.25">
      <c r="A7850" s="257" t="s">
        <v>525</v>
      </c>
      <c r="B7850" s="257">
        <v>0</v>
      </c>
      <c r="C7850" s="254"/>
      <c r="D7850" s="255" t="s">
        <v>604</v>
      </c>
      <c r="E7850" s="255">
        <v>0</v>
      </c>
    </row>
    <row r="7851" spans="1:5" x14ac:dyDescent="0.25">
      <c r="A7851" s="257" t="s">
        <v>526</v>
      </c>
      <c r="B7851" s="257">
        <v>0</v>
      </c>
      <c r="C7851" s="254"/>
      <c r="D7851" s="255" t="s">
        <v>605</v>
      </c>
      <c r="E7851" s="255">
        <v>0</v>
      </c>
    </row>
    <row r="7852" spans="1:5" x14ac:dyDescent="0.25">
      <c r="A7852" s="257" t="s">
        <v>527</v>
      </c>
      <c r="B7852" s="257">
        <v>0</v>
      </c>
      <c r="C7852" s="254"/>
      <c r="D7852" s="255" t="s">
        <v>194</v>
      </c>
      <c r="E7852" s="255">
        <v>0</v>
      </c>
    </row>
    <row r="7853" spans="1:5" x14ac:dyDescent="0.25">
      <c r="A7853" s="257" t="s">
        <v>98</v>
      </c>
      <c r="B7853" s="257">
        <v>0</v>
      </c>
      <c r="C7853" s="254"/>
      <c r="D7853" s="255" t="s">
        <v>606</v>
      </c>
      <c r="E7853" s="255">
        <v>0</v>
      </c>
    </row>
    <row r="7854" spans="1:5" x14ac:dyDescent="0.25">
      <c r="A7854" s="257" t="s">
        <v>99</v>
      </c>
      <c r="B7854" s="257">
        <v>0</v>
      </c>
      <c r="C7854" s="254"/>
      <c r="D7854" s="255" t="s">
        <v>1166</v>
      </c>
      <c r="E7854" s="255">
        <v>-3.9733667200000003E-2</v>
      </c>
    </row>
    <row r="7855" spans="1:5" x14ac:dyDescent="0.25">
      <c r="A7855" s="257" t="s">
        <v>100</v>
      </c>
      <c r="B7855" s="257">
        <v>0.36635996999999998</v>
      </c>
      <c r="C7855" s="254"/>
      <c r="D7855" s="255" t="s">
        <v>1098</v>
      </c>
      <c r="E7855" s="255">
        <v>-1.4292586899999999E-2</v>
      </c>
    </row>
    <row r="7856" spans="1:5" x14ac:dyDescent="0.25">
      <c r="A7856" s="257" t="s">
        <v>101</v>
      </c>
      <c r="B7856" s="257">
        <v>0</v>
      </c>
      <c r="C7856" s="254"/>
      <c r="D7856" s="255" t="s">
        <v>1167</v>
      </c>
      <c r="E7856" s="255">
        <v>0</v>
      </c>
    </row>
    <row r="7857" spans="1:5" x14ac:dyDescent="0.25">
      <c r="A7857" s="257" t="s">
        <v>102</v>
      </c>
      <c r="B7857" s="257">
        <v>0</v>
      </c>
      <c r="C7857" s="254"/>
      <c r="D7857" s="255" t="s">
        <v>1168</v>
      </c>
      <c r="E7857" s="255">
        <v>0</v>
      </c>
    </row>
    <row r="7858" spans="1:5" x14ac:dyDescent="0.25">
      <c r="A7858" s="257" t="s">
        <v>103</v>
      </c>
      <c r="B7858" s="257">
        <v>0</v>
      </c>
      <c r="C7858" s="254"/>
      <c r="D7858" s="255" t="s">
        <v>1181</v>
      </c>
      <c r="E7858" s="255">
        <v>-1.0928926E-2</v>
      </c>
    </row>
    <row r="7859" spans="1:5" x14ac:dyDescent="0.25">
      <c r="A7859" s="257" t="s">
        <v>104</v>
      </c>
      <c r="B7859" s="257">
        <v>0</v>
      </c>
      <c r="C7859" s="254"/>
      <c r="D7859" s="255" t="s">
        <v>211</v>
      </c>
      <c r="E7859" s="255">
        <v>0</v>
      </c>
    </row>
    <row r="7860" spans="1:5" x14ac:dyDescent="0.25">
      <c r="A7860" s="257" t="s">
        <v>105</v>
      </c>
      <c r="B7860" s="257">
        <v>0</v>
      </c>
      <c r="C7860" s="254"/>
      <c r="D7860" s="255" t="s">
        <v>212</v>
      </c>
      <c r="E7860" s="255">
        <v>0</v>
      </c>
    </row>
    <row r="7861" spans="1:5" x14ac:dyDescent="0.25">
      <c r="A7861" s="257" t="s">
        <v>106</v>
      </c>
      <c r="B7861" s="257">
        <v>0</v>
      </c>
      <c r="C7861" s="254"/>
      <c r="D7861" s="255" t="s">
        <v>213</v>
      </c>
      <c r="E7861" s="255">
        <v>0</v>
      </c>
    </row>
    <row r="7862" spans="1:5" x14ac:dyDescent="0.25">
      <c r="A7862" s="257" t="s">
        <v>107</v>
      </c>
      <c r="B7862" s="257">
        <v>0</v>
      </c>
      <c r="C7862" s="254"/>
      <c r="D7862" s="255" t="s">
        <v>198</v>
      </c>
      <c r="E7862" s="255">
        <v>0</v>
      </c>
    </row>
    <row r="7863" spans="1:5" x14ac:dyDescent="0.25">
      <c r="A7863" s="257" t="s">
        <v>108</v>
      </c>
      <c r="B7863" s="257">
        <v>0</v>
      </c>
      <c r="C7863" s="254"/>
      <c r="D7863" s="255" t="s">
        <v>607</v>
      </c>
      <c r="E7863" s="255">
        <v>0</v>
      </c>
    </row>
    <row r="7864" spans="1:5" x14ac:dyDescent="0.25">
      <c r="A7864" s="257" t="s">
        <v>109</v>
      </c>
      <c r="B7864" s="257">
        <v>0</v>
      </c>
      <c r="C7864" s="254"/>
      <c r="D7864" s="255" t="s">
        <v>608</v>
      </c>
      <c r="E7864" s="255">
        <v>0</v>
      </c>
    </row>
    <row r="7865" spans="1:5" x14ac:dyDescent="0.25">
      <c r="A7865" s="257" t="s">
        <v>528</v>
      </c>
      <c r="B7865" s="257">
        <v>0</v>
      </c>
      <c r="C7865" s="254"/>
      <c r="D7865" s="255" t="s">
        <v>2141</v>
      </c>
      <c r="E7865" s="255"/>
    </row>
    <row r="7866" spans="1:5" x14ac:dyDescent="0.25">
      <c r="A7866" s="257" t="s">
        <v>529</v>
      </c>
      <c r="B7866" s="257">
        <v>0</v>
      </c>
      <c r="C7866" s="254"/>
      <c r="D7866" s="255" t="s">
        <v>928</v>
      </c>
      <c r="E7866" s="255" t="s">
        <v>929</v>
      </c>
    </row>
    <row r="7867" spans="1:5" x14ac:dyDescent="0.25">
      <c r="A7867" s="257" t="s">
        <v>530</v>
      </c>
      <c r="B7867" s="257">
        <v>0</v>
      </c>
      <c r="C7867" s="254"/>
      <c r="D7867" s="255" t="s">
        <v>930</v>
      </c>
      <c r="E7867" s="255" t="s">
        <v>931</v>
      </c>
    </row>
    <row r="7868" spans="1:5" x14ac:dyDescent="0.25">
      <c r="A7868" s="257" t="s">
        <v>531</v>
      </c>
      <c r="B7868" s="257">
        <v>0</v>
      </c>
      <c r="C7868" s="254"/>
      <c r="D7868" s="255" t="s">
        <v>1106</v>
      </c>
      <c r="E7868" s="255">
        <v>0</v>
      </c>
    </row>
    <row r="7869" spans="1:5" x14ac:dyDescent="0.25">
      <c r="A7869" s="257" t="s">
        <v>532</v>
      </c>
      <c r="B7869" s="257">
        <v>0</v>
      </c>
      <c r="C7869" s="254"/>
      <c r="D7869" s="255" t="s">
        <v>200</v>
      </c>
      <c r="E7869" s="255">
        <v>0</v>
      </c>
    </row>
    <row r="7870" spans="1:5" x14ac:dyDescent="0.25">
      <c r="A7870" s="257" t="s">
        <v>533</v>
      </c>
      <c r="B7870" s="257">
        <v>0</v>
      </c>
      <c r="C7870" s="254"/>
      <c r="D7870" s="255" t="s">
        <v>609</v>
      </c>
      <c r="E7870" s="255">
        <v>0</v>
      </c>
    </row>
    <row r="7871" spans="1:5" x14ac:dyDescent="0.25">
      <c r="A7871" s="257" t="s">
        <v>76</v>
      </c>
      <c r="B7871" s="257">
        <v>48.209353800000002</v>
      </c>
      <c r="C7871" s="254"/>
      <c r="D7871" s="255" t="s">
        <v>1108</v>
      </c>
      <c r="E7871" s="255">
        <v>-2.4756706899999998</v>
      </c>
    </row>
    <row r="7872" spans="1:5" x14ac:dyDescent="0.25">
      <c r="A7872" s="257" t="s">
        <v>77</v>
      </c>
      <c r="B7872" s="257">
        <v>0</v>
      </c>
      <c r="C7872" s="254"/>
      <c r="D7872" s="255" t="s">
        <v>201</v>
      </c>
      <c r="E7872" s="255">
        <v>-0.24964746500000001</v>
      </c>
    </row>
    <row r="7873" spans="1:5" x14ac:dyDescent="0.25">
      <c r="A7873" s="257" t="s">
        <v>78</v>
      </c>
      <c r="B7873" s="257">
        <v>38.219294499999997</v>
      </c>
      <c r="C7873" s="254"/>
      <c r="D7873" s="255" t="s">
        <v>610</v>
      </c>
      <c r="E7873" s="255">
        <v>-0.47045999999999999</v>
      </c>
    </row>
    <row r="7874" spans="1:5" x14ac:dyDescent="0.25">
      <c r="A7874" s="257" t="s">
        <v>79</v>
      </c>
      <c r="B7874" s="257">
        <v>0</v>
      </c>
      <c r="C7874" s="254"/>
      <c r="D7874" s="255" t="s">
        <v>214</v>
      </c>
      <c r="E7874" s="255">
        <v>0</v>
      </c>
    </row>
    <row r="7875" spans="1:5" x14ac:dyDescent="0.25">
      <c r="A7875" s="257" t="s">
        <v>80</v>
      </c>
      <c r="B7875" s="257">
        <v>0</v>
      </c>
      <c r="C7875" s="254"/>
      <c r="D7875" s="255" t="s">
        <v>215</v>
      </c>
      <c r="E7875" s="255">
        <v>0</v>
      </c>
    </row>
    <row r="7876" spans="1:5" x14ac:dyDescent="0.25">
      <c r="A7876" s="257" t="s">
        <v>81</v>
      </c>
      <c r="B7876" s="257">
        <v>0</v>
      </c>
      <c r="C7876" s="254"/>
      <c r="D7876" s="255" t="s">
        <v>216</v>
      </c>
      <c r="E7876" s="255">
        <v>0</v>
      </c>
    </row>
    <row r="7877" spans="1:5" x14ac:dyDescent="0.25">
      <c r="A7877" s="257" t="s">
        <v>82</v>
      </c>
      <c r="B7877" s="257">
        <v>0</v>
      </c>
      <c r="C7877" s="254"/>
      <c r="D7877" s="255" t="s">
        <v>1169</v>
      </c>
      <c r="E7877" s="255">
        <v>-0.13969287399999999</v>
      </c>
    </row>
    <row r="7878" spans="1:5" x14ac:dyDescent="0.25">
      <c r="A7878" s="257" t="s">
        <v>83</v>
      </c>
      <c r="B7878" s="257">
        <v>0</v>
      </c>
      <c r="C7878" s="254"/>
      <c r="D7878" s="255" t="s">
        <v>1109</v>
      </c>
      <c r="E7878" s="255">
        <v>-0.23913933900000001</v>
      </c>
    </row>
    <row r="7879" spans="1:5" x14ac:dyDescent="0.25">
      <c r="A7879" s="257" t="s">
        <v>84</v>
      </c>
      <c r="B7879" s="257">
        <v>0</v>
      </c>
      <c r="C7879" s="254"/>
      <c r="D7879" s="255" t="s">
        <v>1170</v>
      </c>
      <c r="E7879" s="255">
        <v>0</v>
      </c>
    </row>
    <row r="7880" spans="1:5" x14ac:dyDescent="0.25">
      <c r="A7880" s="257" t="s">
        <v>85</v>
      </c>
      <c r="B7880" s="257">
        <v>0</v>
      </c>
      <c r="C7880" s="254"/>
      <c r="D7880" s="255" t="s">
        <v>1171</v>
      </c>
      <c r="E7880" s="255">
        <v>0</v>
      </c>
    </row>
    <row r="7881" spans="1:5" x14ac:dyDescent="0.25">
      <c r="A7881" s="257" t="s">
        <v>86</v>
      </c>
      <c r="B7881" s="257">
        <v>0</v>
      </c>
      <c r="C7881" s="254"/>
      <c r="D7881" s="255" t="s">
        <v>1172</v>
      </c>
      <c r="E7881" s="255">
        <v>-0.70912639499999996</v>
      </c>
    </row>
    <row r="7882" spans="1:5" x14ac:dyDescent="0.25">
      <c r="A7882" s="257" t="s">
        <v>87</v>
      </c>
      <c r="B7882" s="257">
        <v>0</v>
      </c>
      <c r="C7882" s="254"/>
      <c r="D7882" s="255" t="s">
        <v>1110</v>
      </c>
      <c r="E7882" s="255">
        <v>-1.0920083300000001</v>
      </c>
    </row>
    <row r="7883" spans="1:5" x14ac:dyDescent="0.25">
      <c r="A7883" s="257" t="s">
        <v>88</v>
      </c>
      <c r="B7883" s="257">
        <v>0</v>
      </c>
      <c r="C7883" s="254"/>
      <c r="D7883" s="255" t="s">
        <v>1173</v>
      </c>
      <c r="E7883" s="255">
        <v>0</v>
      </c>
    </row>
    <row r="7884" spans="1:5" x14ac:dyDescent="0.25">
      <c r="A7884" s="257" t="s">
        <v>89</v>
      </c>
      <c r="B7884" s="257">
        <v>0</v>
      </c>
      <c r="C7884" s="254"/>
      <c r="D7884" s="255" t="s">
        <v>1174</v>
      </c>
      <c r="E7884" s="255">
        <v>0</v>
      </c>
    </row>
    <row r="7885" spans="1:5" x14ac:dyDescent="0.25">
      <c r="A7885" s="257" t="s">
        <v>90</v>
      </c>
      <c r="B7885" s="257">
        <v>0</v>
      </c>
      <c r="C7885" s="254"/>
      <c r="D7885" s="255" t="s">
        <v>1182</v>
      </c>
      <c r="E7885" s="255">
        <v>-4.3687933499999998E-2</v>
      </c>
    </row>
    <row r="7886" spans="1:5" x14ac:dyDescent="0.25">
      <c r="A7886" s="257" t="s">
        <v>91</v>
      </c>
      <c r="B7886" s="257">
        <v>0</v>
      </c>
      <c r="C7886" s="254"/>
      <c r="D7886" s="255" t="s">
        <v>1183</v>
      </c>
      <c r="E7886" s="255">
        <v>0</v>
      </c>
    </row>
    <row r="7887" spans="1:5" x14ac:dyDescent="0.25">
      <c r="A7887" s="257" t="s">
        <v>92</v>
      </c>
      <c r="B7887" s="257">
        <v>0</v>
      </c>
      <c r="C7887" s="254"/>
      <c r="D7887" s="255" t="s">
        <v>2142</v>
      </c>
      <c r="E7887" s="255"/>
    </row>
    <row r="7888" spans="1:5" x14ac:dyDescent="0.25">
      <c r="A7888" s="257" t="s">
        <v>93</v>
      </c>
      <c r="B7888" s="257">
        <v>0</v>
      </c>
      <c r="C7888" s="254"/>
      <c r="D7888" s="255" t="s">
        <v>928</v>
      </c>
      <c r="E7888" s="255" t="s">
        <v>929</v>
      </c>
    </row>
    <row r="7889" spans="1:5" x14ac:dyDescent="0.25">
      <c r="A7889" s="257" t="s">
        <v>1248</v>
      </c>
      <c r="B7889" s="257">
        <v>0</v>
      </c>
      <c r="C7889" s="254"/>
      <c r="D7889" s="255" t="s">
        <v>930</v>
      </c>
      <c r="E7889" s="255" t="s">
        <v>931</v>
      </c>
    </row>
    <row r="7890" spans="1:5" x14ac:dyDescent="0.25">
      <c r="A7890" s="257" t="s">
        <v>1175</v>
      </c>
      <c r="B7890" s="257">
        <v>0</v>
      </c>
      <c r="C7890" s="254"/>
      <c r="D7890" s="255" t="s">
        <v>600</v>
      </c>
      <c r="E7890" s="255">
        <v>-7.9539826700000002E-4</v>
      </c>
    </row>
    <row r="7891" spans="1:5" x14ac:dyDescent="0.25">
      <c r="A7891" s="257" t="s">
        <v>1249</v>
      </c>
      <c r="B7891" s="257">
        <v>0</v>
      </c>
      <c r="C7891" s="254"/>
      <c r="D7891" s="255" t="s">
        <v>601</v>
      </c>
      <c r="E7891" s="255">
        <v>-0.72785051700000003</v>
      </c>
    </row>
    <row r="7892" spans="1:5" x14ac:dyDescent="0.25">
      <c r="A7892" s="257" t="s">
        <v>1250</v>
      </c>
      <c r="B7892" s="257">
        <v>0</v>
      </c>
      <c r="C7892" s="254"/>
      <c r="D7892" s="255" t="s">
        <v>192</v>
      </c>
      <c r="E7892" s="255">
        <v>0</v>
      </c>
    </row>
    <row r="7893" spans="1:5" x14ac:dyDescent="0.25">
      <c r="A7893" s="257" t="s">
        <v>1251</v>
      </c>
      <c r="B7893" s="257">
        <v>0</v>
      </c>
      <c r="C7893" s="254"/>
      <c r="D7893" s="255" t="s">
        <v>193</v>
      </c>
      <c r="E7893" s="255">
        <v>0</v>
      </c>
    </row>
    <row r="7894" spans="1:5" x14ac:dyDescent="0.25">
      <c r="A7894" s="257" t="s">
        <v>1176</v>
      </c>
      <c r="B7894" s="257">
        <v>0</v>
      </c>
      <c r="C7894" s="254"/>
      <c r="D7894" s="255" t="s">
        <v>602</v>
      </c>
      <c r="E7894" s="255">
        <v>0</v>
      </c>
    </row>
    <row r="7895" spans="1:5" x14ac:dyDescent="0.25">
      <c r="A7895" s="257" t="s">
        <v>1252</v>
      </c>
      <c r="B7895" s="257">
        <v>0</v>
      </c>
      <c r="C7895" s="254"/>
      <c r="D7895" s="255" t="s">
        <v>603</v>
      </c>
      <c r="E7895" s="255">
        <v>0</v>
      </c>
    </row>
    <row r="7896" spans="1:5" x14ac:dyDescent="0.25">
      <c r="A7896" s="257" t="s">
        <v>1253</v>
      </c>
      <c r="B7896" s="257">
        <v>0</v>
      </c>
      <c r="C7896" s="254"/>
      <c r="D7896" s="255" t="s">
        <v>604</v>
      </c>
      <c r="E7896" s="255">
        <v>0</v>
      </c>
    </row>
    <row r="7897" spans="1:5" x14ac:dyDescent="0.25">
      <c r="A7897" s="257" t="s">
        <v>1254</v>
      </c>
      <c r="B7897" s="257">
        <v>0</v>
      </c>
      <c r="C7897" s="254"/>
      <c r="D7897" s="255" t="s">
        <v>605</v>
      </c>
      <c r="E7897" s="255">
        <v>0</v>
      </c>
    </row>
    <row r="7898" spans="1:5" x14ac:dyDescent="0.25">
      <c r="A7898" s="257" t="s">
        <v>1177</v>
      </c>
      <c r="B7898" s="257">
        <v>0</v>
      </c>
      <c r="C7898" s="254"/>
      <c r="D7898" s="255" t="s">
        <v>194</v>
      </c>
      <c r="E7898" s="255">
        <v>0</v>
      </c>
    </row>
    <row r="7899" spans="1:5" x14ac:dyDescent="0.25">
      <c r="A7899" s="257" t="s">
        <v>1255</v>
      </c>
      <c r="B7899" s="257">
        <v>0</v>
      </c>
      <c r="C7899" s="254"/>
      <c r="D7899" s="255" t="s">
        <v>217</v>
      </c>
      <c r="E7899" s="255">
        <v>0</v>
      </c>
    </row>
    <row r="7900" spans="1:5" x14ac:dyDescent="0.25">
      <c r="A7900" s="257" t="s">
        <v>1256</v>
      </c>
      <c r="B7900" s="257">
        <v>0</v>
      </c>
      <c r="C7900" s="254"/>
      <c r="D7900" s="255" t="s">
        <v>606</v>
      </c>
      <c r="E7900" s="255">
        <v>0</v>
      </c>
    </row>
    <row r="7901" spans="1:5" x14ac:dyDescent="0.25">
      <c r="A7901" s="257" t="s">
        <v>1257</v>
      </c>
      <c r="B7901" s="257">
        <v>0</v>
      </c>
      <c r="C7901" s="254"/>
      <c r="D7901" s="255" t="s">
        <v>1166</v>
      </c>
      <c r="E7901" s="255">
        <v>-1.29182558</v>
      </c>
    </row>
    <row r="7902" spans="1:5" x14ac:dyDescent="0.25">
      <c r="A7902" s="257" t="s">
        <v>1178</v>
      </c>
      <c r="B7902" s="257">
        <v>0</v>
      </c>
      <c r="C7902" s="254"/>
      <c r="D7902" s="255" t="s">
        <v>1098</v>
      </c>
      <c r="E7902" s="255">
        <v>-1.2340521799999999</v>
      </c>
    </row>
    <row r="7903" spans="1:5" x14ac:dyDescent="0.25">
      <c r="A7903" s="257" t="s">
        <v>1258</v>
      </c>
      <c r="B7903" s="257">
        <v>0</v>
      </c>
      <c r="C7903" s="254"/>
      <c r="D7903" s="255" t="s">
        <v>1167</v>
      </c>
      <c r="E7903" s="255">
        <v>0</v>
      </c>
    </row>
    <row r="7904" spans="1:5" x14ac:dyDescent="0.25">
      <c r="A7904" s="257" t="s">
        <v>1259</v>
      </c>
      <c r="B7904" s="257">
        <v>0</v>
      </c>
      <c r="C7904" s="254"/>
      <c r="D7904" s="255" t="s">
        <v>1168</v>
      </c>
      <c r="E7904" s="255">
        <v>0</v>
      </c>
    </row>
    <row r="7905" spans="1:5" x14ac:dyDescent="0.25">
      <c r="A7905" s="257" t="s">
        <v>1260</v>
      </c>
      <c r="B7905" s="257">
        <v>0</v>
      </c>
      <c r="C7905" s="254"/>
      <c r="D7905" s="255" t="s">
        <v>1181</v>
      </c>
      <c r="E7905" s="255">
        <v>-7.1401663399999996E-2</v>
      </c>
    </row>
    <row r="7906" spans="1:5" x14ac:dyDescent="0.25">
      <c r="A7906" s="257" t="s">
        <v>1179</v>
      </c>
      <c r="B7906" s="257">
        <v>0</v>
      </c>
      <c r="C7906" s="254"/>
      <c r="D7906" s="255" t="s">
        <v>218</v>
      </c>
      <c r="E7906" s="255">
        <v>0</v>
      </c>
    </row>
    <row r="7907" spans="1:5" x14ac:dyDescent="0.25">
      <c r="A7907" s="257" t="s">
        <v>1261</v>
      </c>
      <c r="B7907" s="257">
        <v>0</v>
      </c>
      <c r="C7907" s="254"/>
      <c r="D7907" s="255" t="s">
        <v>219</v>
      </c>
      <c r="E7907" s="255">
        <v>0</v>
      </c>
    </row>
    <row r="7908" spans="1:5" x14ac:dyDescent="0.25">
      <c r="A7908" s="257" t="s">
        <v>1262</v>
      </c>
      <c r="B7908" s="257">
        <v>0</v>
      </c>
      <c r="C7908" s="254"/>
      <c r="D7908" s="255" t="s">
        <v>220</v>
      </c>
      <c r="E7908" s="255">
        <v>0</v>
      </c>
    </row>
    <row r="7909" spans="1:5" x14ac:dyDescent="0.25">
      <c r="A7909" s="257" t="s">
        <v>1263</v>
      </c>
      <c r="B7909" s="257">
        <v>0</v>
      </c>
      <c r="C7909" s="254"/>
      <c r="D7909" s="255" t="s">
        <v>198</v>
      </c>
      <c r="E7909" s="255">
        <v>0</v>
      </c>
    </row>
    <row r="7910" spans="1:5" x14ac:dyDescent="0.25">
      <c r="A7910" s="257" t="s">
        <v>1180</v>
      </c>
      <c r="B7910" s="257">
        <v>0</v>
      </c>
      <c r="C7910" s="254"/>
      <c r="D7910" s="255" t="s">
        <v>607</v>
      </c>
      <c r="E7910" s="255">
        <v>0</v>
      </c>
    </row>
    <row r="7911" spans="1:5" x14ac:dyDescent="0.25">
      <c r="A7911" s="257" t="s">
        <v>1264</v>
      </c>
      <c r="B7911" s="257">
        <v>0</v>
      </c>
      <c r="C7911" s="254"/>
      <c r="D7911" s="255" t="s">
        <v>608</v>
      </c>
      <c r="E7911" s="255">
        <v>0</v>
      </c>
    </row>
    <row r="7912" spans="1:5" x14ac:dyDescent="0.25">
      <c r="A7912" s="257" t="s">
        <v>1265</v>
      </c>
      <c r="B7912" s="257">
        <v>0</v>
      </c>
      <c r="C7912" s="254"/>
      <c r="D7912" s="255"/>
      <c r="E7912" s="255"/>
    </row>
    <row r="7913" spans="1:5" x14ac:dyDescent="0.25">
      <c r="A7913" s="257" t="s">
        <v>940</v>
      </c>
      <c r="B7913" s="257">
        <v>0</v>
      </c>
      <c r="C7913" s="254"/>
      <c r="D7913" s="255"/>
      <c r="E7913" s="255"/>
    </row>
    <row r="7914" spans="1:5" x14ac:dyDescent="0.25">
      <c r="A7914" s="257" t="s">
        <v>941</v>
      </c>
      <c r="B7914" s="257">
        <v>0</v>
      </c>
      <c r="C7914" s="254"/>
      <c r="D7914" s="255"/>
      <c r="E7914" s="255"/>
    </row>
    <row r="7915" spans="1:5" x14ac:dyDescent="0.25">
      <c r="A7915" s="257" t="s">
        <v>942</v>
      </c>
      <c r="B7915" s="257">
        <v>0</v>
      </c>
      <c r="C7915" s="254"/>
      <c r="D7915" s="255"/>
      <c r="E7915" s="255"/>
    </row>
    <row r="7916" spans="1:5" x14ac:dyDescent="0.25">
      <c r="A7916" s="257" t="s">
        <v>1266</v>
      </c>
      <c r="B7916" s="257">
        <v>0</v>
      </c>
      <c r="C7916" s="254"/>
      <c r="D7916" s="255"/>
      <c r="E7916" s="255"/>
    </row>
    <row r="7917" spans="1:5" x14ac:dyDescent="0.25">
      <c r="A7917" s="257" t="s">
        <v>1267</v>
      </c>
      <c r="B7917" s="257">
        <v>8.18443173</v>
      </c>
      <c r="C7917" s="254"/>
      <c r="D7917" s="255"/>
      <c r="E7917" s="255"/>
    </row>
    <row r="7918" spans="1:5" x14ac:dyDescent="0.25">
      <c r="A7918" s="257" t="s">
        <v>1268</v>
      </c>
      <c r="B7918" s="257">
        <v>0.36732755900000003</v>
      </c>
      <c r="C7918" s="254"/>
      <c r="D7918" s="255"/>
      <c r="E7918" s="255"/>
    </row>
    <row r="7919" spans="1:5" x14ac:dyDescent="0.25">
      <c r="A7919" s="257" t="s">
        <v>1269</v>
      </c>
      <c r="B7919" s="257">
        <v>0.16889844700000001</v>
      </c>
      <c r="C7919" s="254"/>
      <c r="D7919" s="255"/>
      <c r="E7919" s="255"/>
    </row>
    <row r="7920" spans="1:5" x14ac:dyDescent="0.25">
      <c r="A7920" s="257" t="s">
        <v>1270</v>
      </c>
      <c r="B7920" s="257">
        <v>0</v>
      </c>
      <c r="C7920" s="254"/>
      <c r="D7920" s="255"/>
      <c r="E7920" s="255"/>
    </row>
    <row r="7921" spans="1:5" x14ac:dyDescent="0.25">
      <c r="A7921" s="257" t="s">
        <v>1271</v>
      </c>
      <c r="B7921" s="257">
        <v>0</v>
      </c>
      <c r="C7921" s="254"/>
      <c r="D7921" s="255" t="s">
        <v>2143</v>
      </c>
      <c r="E7921" s="255"/>
    </row>
    <row r="7922" spans="1:5" x14ac:dyDescent="0.25">
      <c r="A7922" s="257" t="s">
        <v>1272</v>
      </c>
      <c r="B7922" s="257">
        <v>0</v>
      </c>
      <c r="C7922" s="254"/>
      <c r="D7922" s="255" t="s">
        <v>928</v>
      </c>
      <c r="E7922" s="255" t="s">
        <v>929</v>
      </c>
    </row>
    <row r="7923" spans="1:5" x14ac:dyDescent="0.25">
      <c r="A7923" s="257"/>
      <c r="B7923" s="257"/>
      <c r="C7923" s="254"/>
      <c r="D7923" s="255" t="s">
        <v>930</v>
      </c>
      <c r="E7923" s="255" t="s">
        <v>931</v>
      </c>
    </row>
    <row r="7924" spans="1:5" x14ac:dyDescent="0.25">
      <c r="A7924" s="257"/>
      <c r="B7924" s="257"/>
      <c r="C7924" s="254"/>
      <c r="D7924" s="255" t="s">
        <v>1106</v>
      </c>
      <c r="E7924" s="255">
        <v>-2.14597089E-3</v>
      </c>
    </row>
    <row r="7925" spans="1:5" x14ac:dyDescent="0.25">
      <c r="A7925" s="257" t="s">
        <v>1764</v>
      </c>
      <c r="B7925" s="257"/>
      <c r="C7925" s="254"/>
      <c r="D7925" s="255" t="s">
        <v>200</v>
      </c>
      <c r="E7925" s="255">
        <v>-1.7243064299999999E-3</v>
      </c>
    </row>
    <row r="7926" spans="1:5" x14ac:dyDescent="0.25">
      <c r="A7926" s="257" t="s">
        <v>928</v>
      </c>
      <c r="B7926" s="257" t="s">
        <v>929</v>
      </c>
      <c r="C7926" s="254"/>
      <c r="D7926" s="255" t="s">
        <v>1137</v>
      </c>
      <c r="E7926" s="255">
        <v>-8.1275823800000004E-4</v>
      </c>
    </row>
    <row r="7927" spans="1:5" x14ac:dyDescent="0.25">
      <c r="A7927" s="257" t="s">
        <v>930</v>
      </c>
      <c r="B7927" s="257" t="s">
        <v>931</v>
      </c>
      <c r="C7927" s="254"/>
      <c r="D7927" s="255" t="s">
        <v>609</v>
      </c>
      <c r="E7927" s="255">
        <v>-2.3519999999999999E-3</v>
      </c>
    </row>
    <row r="7928" spans="1:5" x14ac:dyDescent="0.25">
      <c r="A7928" s="257" t="s">
        <v>121</v>
      </c>
      <c r="B7928" s="257">
        <v>0</v>
      </c>
      <c r="C7928" s="254"/>
      <c r="D7928" s="255" t="s">
        <v>1138</v>
      </c>
      <c r="E7928" s="255">
        <v>-4.9392000000000001E-4</v>
      </c>
    </row>
    <row r="7929" spans="1:5" x14ac:dyDescent="0.25">
      <c r="A7929" s="257" t="s">
        <v>114</v>
      </c>
      <c r="B7929" s="257">
        <v>0</v>
      </c>
      <c r="C7929" s="254"/>
      <c r="D7929" s="255" t="s">
        <v>1108</v>
      </c>
      <c r="E7929" s="255">
        <v>-7.0757470600000003</v>
      </c>
    </row>
    <row r="7930" spans="1:5" x14ac:dyDescent="0.25">
      <c r="A7930" s="257" t="s">
        <v>122</v>
      </c>
      <c r="B7930" s="257">
        <v>0</v>
      </c>
      <c r="C7930" s="254"/>
      <c r="D7930" s="255" t="s">
        <v>201</v>
      </c>
      <c r="E7930" s="255">
        <v>-0.74498840499999996</v>
      </c>
    </row>
    <row r="7931" spans="1:5" x14ac:dyDescent="0.25">
      <c r="A7931" s="257" t="s">
        <v>123</v>
      </c>
      <c r="B7931" s="257">
        <v>0</v>
      </c>
      <c r="C7931" s="254"/>
      <c r="D7931" s="255" t="s">
        <v>221</v>
      </c>
      <c r="E7931" s="255">
        <v>-1.64235445</v>
      </c>
    </row>
    <row r="7932" spans="1:5" x14ac:dyDescent="0.25">
      <c r="A7932" s="257" t="s">
        <v>124</v>
      </c>
      <c r="B7932" s="257">
        <v>0</v>
      </c>
      <c r="C7932" s="254"/>
      <c r="D7932" s="255" t="s">
        <v>610</v>
      </c>
      <c r="E7932" s="255">
        <v>-4.4042399999999997</v>
      </c>
    </row>
    <row r="7933" spans="1:5" x14ac:dyDescent="0.25">
      <c r="A7933" s="257" t="s">
        <v>115</v>
      </c>
      <c r="B7933" s="257">
        <v>0</v>
      </c>
      <c r="C7933" s="254"/>
      <c r="D7933" s="255" t="s">
        <v>1139</v>
      </c>
      <c r="E7933" s="255">
        <v>-0.9248904</v>
      </c>
    </row>
    <row r="7934" spans="1:5" x14ac:dyDescent="0.25">
      <c r="A7934" s="257" t="s">
        <v>125</v>
      </c>
      <c r="B7934" s="257">
        <v>0</v>
      </c>
      <c r="C7934" s="254"/>
      <c r="D7934" s="255" t="s">
        <v>222</v>
      </c>
      <c r="E7934" s="255">
        <v>0</v>
      </c>
    </row>
    <row r="7935" spans="1:5" x14ac:dyDescent="0.25">
      <c r="A7935" s="257" t="s">
        <v>126</v>
      </c>
      <c r="B7935" s="257">
        <v>0</v>
      </c>
      <c r="C7935" s="254"/>
      <c r="D7935" s="255" t="s">
        <v>223</v>
      </c>
      <c r="E7935" s="255">
        <v>0</v>
      </c>
    </row>
    <row r="7936" spans="1:5" x14ac:dyDescent="0.25">
      <c r="A7936" s="257" t="s">
        <v>127</v>
      </c>
      <c r="B7936" s="257">
        <v>0</v>
      </c>
      <c r="C7936" s="254"/>
      <c r="D7936" s="255" t="s">
        <v>224</v>
      </c>
      <c r="E7936" s="255">
        <v>0</v>
      </c>
    </row>
    <row r="7937" spans="1:5" x14ac:dyDescent="0.25">
      <c r="A7937" s="257" t="s">
        <v>116</v>
      </c>
      <c r="B7937" s="257">
        <v>0</v>
      </c>
      <c r="C7937" s="254"/>
      <c r="D7937" s="255" t="s">
        <v>1169</v>
      </c>
      <c r="E7937" s="255">
        <v>-0.58540764300000003</v>
      </c>
    </row>
    <row r="7938" spans="1:5" x14ac:dyDescent="0.25">
      <c r="A7938" s="257" t="s">
        <v>128</v>
      </c>
      <c r="B7938" s="257">
        <v>0</v>
      </c>
      <c r="C7938" s="254"/>
      <c r="D7938" s="255" t="s">
        <v>1109</v>
      </c>
      <c r="E7938" s="255">
        <v>-1.9883309300000001</v>
      </c>
    </row>
    <row r="7939" spans="1:5" x14ac:dyDescent="0.25">
      <c r="A7939" s="257" t="s">
        <v>129</v>
      </c>
      <c r="B7939" s="257">
        <v>0</v>
      </c>
      <c r="C7939" s="254"/>
      <c r="D7939" s="255" t="s">
        <v>1170</v>
      </c>
      <c r="E7939" s="255">
        <v>0</v>
      </c>
    </row>
    <row r="7940" spans="1:5" x14ac:dyDescent="0.25">
      <c r="A7940" s="257" t="s">
        <v>130</v>
      </c>
      <c r="B7940" s="257">
        <v>0</v>
      </c>
      <c r="C7940" s="254"/>
      <c r="D7940" s="255" t="s">
        <v>1171</v>
      </c>
      <c r="E7940" s="255">
        <v>0</v>
      </c>
    </row>
    <row r="7941" spans="1:5" x14ac:dyDescent="0.25">
      <c r="A7941" s="257" t="s">
        <v>117</v>
      </c>
      <c r="B7941" s="257">
        <v>0</v>
      </c>
      <c r="C7941" s="254"/>
      <c r="D7941" s="255" t="s">
        <v>1188</v>
      </c>
      <c r="E7941" s="255">
        <v>-0.122935605</v>
      </c>
    </row>
    <row r="7942" spans="1:5" x14ac:dyDescent="0.25">
      <c r="A7942" s="257" t="s">
        <v>131</v>
      </c>
      <c r="B7942" s="257">
        <v>0</v>
      </c>
      <c r="C7942" s="254"/>
      <c r="D7942" s="255" t="s">
        <v>1140</v>
      </c>
      <c r="E7942" s="255">
        <v>-0.41754949600000002</v>
      </c>
    </row>
    <row r="7943" spans="1:5" x14ac:dyDescent="0.25">
      <c r="A7943" s="257" t="s">
        <v>132</v>
      </c>
      <c r="B7943" s="257">
        <v>0</v>
      </c>
      <c r="C7943" s="254"/>
      <c r="D7943" s="255" t="s">
        <v>1189</v>
      </c>
      <c r="E7943" s="255">
        <v>0</v>
      </c>
    </row>
    <row r="7944" spans="1:5" x14ac:dyDescent="0.25">
      <c r="A7944" s="257" t="s">
        <v>133</v>
      </c>
      <c r="B7944" s="257">
        <v>0</v>
      </c>
      <c r="C7944" s="254"/>
      <c r="D7944" s="255" t="s">
        <v>1190</v>
      </c>
      <c r="E7944" s="255">
        <v>0</v>
      </c>
    </row>
    <row r="7945" spans="1:5" x14ac:dyDescent="0.25">
      <c r="A7945" s="257" t="s">
        <v>118</v>
      </c>
      <c r="B7945" s="257">
        <v>0</v>
      </c>
      <c r="C7945" s="254"/>
      <c r="D7945" s="255" t="s">
        <v>1172</v>
      </c>
      <c r="E7945" s="255">
        <v>-5.2865675400000001</v>
      </c>
    </row>
    <row r="7946" spans="1:5" x14ac:dyDescent="0.25">
      <c r="A7946" s="257" t="s">
        <v>134</v>
      </c>
      <c r="B7946" s="257">
        <v>0</v>
      </c>
      <c r="C7946" s="254"/>
      <c r="D7946" s="255" t="s">
        <v>1110</v>
      </c>
      <c r="E7946" s="255">
        <v>-16.805092599999998</v>
      </c>
    </row>
    <row r="7947" spans="1:5" x14ac:dyDescent="0.25">
      <c r="A7947" s="257" t="s">
        <v>135</v>
      </c>
      <c r="B7947" s="257">
        <v>0</v>
      </c>
      <c r="C7947" s="254"/>
      <c r="D7947" s="255" t="s">
        <v>1173</v>
      </c>
      <c r="E7947" s="255">
        <v>0</v>
      </c>
    </row>
    <row r="7948" spans="1:5" x14ac:dyDescent="0.25">
      <c r="A7948" s="257" t="s">
        <v>136</v>
      </c>
      <c r="B7948" s="257">
        <v>0</v>
      </c>
      <c r="C7948" s="254"/>
      <c r="D7948" s="255" t="s">
        <v>1174</v>
      </c>
      <c r="E7948" s="255">
        <v>0</v>
      </c>
    </row>
    <row r="7949" spans="1:5" x14ac:dyDescent="0.25">
      <c r="A7949" s="257" t="s">
        <v>119</v>
      </c>
      <c r="B7949" s="257">
        <v>0</v>
      </c>
      <c r="C7949" s="254"/>
      <c r="D7949" s="255" t="s">
        <v>1191</v>
      </c>
      <c r="E7949" s="255">
        <v>-1.11017918</v>
      </c>
    </row>
    <row r="7950" spans="1:5" x14ac:dyDescent="0.25">
      <c r="A7950" s="257" t="s">
        <v>137</v>
      </c>
      <c r="B7950" s="257">
        <v>0</v>
      </c>
      <c r="C7950" s="254"/>
      <c r="D7950" s="255" t="s">
        <v>1141</v>
      </c>
      <c r="E7950" s="255">
        <v>-3.5290694399999998</v>
      </c>
    </row>
    <row r="7951" spans="1:5" x14ac:dyDescent="0.25">
      <c r="A7951" s="257" t="s">
        <v>138</v>
      </c>
      <c r="B7951" s="257">
        <v>0</v>
      </c>
      <c r="C7951" s="254"/>
      <c r="D7951" s="255" t="s">
        <v>1192</v>
      </c>
      <c r="E7951" s="255">
        <v>0</v>
      </c>
    </row>
    <row r="7952" spans="1:5" x14ac:dyDescent="0.25">
      <c r="A7952" s="257" t="s">
        <v>1021</v>
      </c>
      <c r="B7952" s="257">
        <v>0</v>
      </c>
      <c r="C7952" s="254"/>
      <c r="D7952" s="255" t="s">
        <v>1193</v>
      </c>
      <c r="E7952" s="255">
        <v>0</v>
      </c>
    </row>
    <row r="7953" spans="1:5" x14ac:dyDescent="0.25">
      <c r="A7953" s="257" t="s">
        <v>992</v>
      </c>
      <c r="B7953" s="257">
        <v>0</v>
      </c>
      <c r="C7953" s="254"/>
      <c r="D7953" s="255" t="s">
        <v>1182</v>
      </c>
      <c r="E7953" s="255">
        <v>-8.2035906500000005E-2</v>
      </c>
    </row>
    <row r="7954" spans="1:5" x14ac:dyDescent="0.25">
      <c r="A7954" s="257" t="s">
        <v>1022</v>
      </c>
      <c r="B7954" s="257">
        <v>0</v>
      </c>
      <c r="C7954" s="254"/>
      <c r="D7954" s="255" t="s">
        <v>1194</v>
      </c>
      <c r="E7954" s="255">
        <v>-1.7227540400000001E-2</v>
      </c>
    </row>
    <row r="7955" spans="1:5" x14ac:dyDescent="0.25">
      <c r="A7955" s="257" t="s">
        <v>1023</v>
      </c>
      <c r="B7955" s="257">
        <v>0</v>
      </c>
      <c r="C7955" s="254"/>
      <c r="D7955" s="255" t="s">
        <v>1183</v>
      </c>
      <c r="E7955" s="255">
        <v>1.2999999999999999E-2</v>
      </c>
    </row>
    <row r="7956" spans="1:5" x14ac:dyDescent="0.25">
      <c r="A7956" s="257" t="s">
        <v>1024</v>
      </c>
      <c r="B7956" s="257">
        <v>0</v>
      </c>
      <c r="C7956" s="254"/>
      <c r="D7956" s="255" t="s">
        <v>2144</v>
      </c>
      <c r="E7956" s="255"/>
    </row>
    <row r="7957" spans="1:5" x14ac:dyDescent="0.25">
      <c r="A7957" s="257" t="s">
        <v>993</v>
      </c>
      <c r="B7957" s="257">
        <v>0</v>
      </c>
      <c r="C7957" s="254"/>
      <c r="D7957" s="255" t="s">
        <v>928</v>
      </c>
      <c r="E7957" s="255" t="s">
        <v>929</v>
      </c>
    </row>
    <row r="7958" spans="1:5" x14ac:dyDescent="0.25">
      <c r="A7958" s="257" t="s">
        <v>1025</v>
      </c>
      <c r="B7958" s="257">
        <v>0</v>
      </c>
      <c r="C7958" s="254"/>
      <c r="D7958" s="255" t="s">
        <v>930</v>
      </c>
      <c r="E7958" s="255" t="s">
        <v>931</v>
      </c>
    </row>
    <row r="7959" spans="1:5" x14ac:dyDescent="0.25">
      <c r="A7959" s="257" t="s">
        <v>1026</v>
      </c>
      <c r="B7959" s="257">
        <v>0</v>
      </c>
      <c r="C7959" s="254"/>
      <c r="D7959" s="255" t="s">
        <v>600</v>
      </c>
      <c r="E7959" s="255">
        <v>0</v>
      </c>
    </row>
    <row r="7960" spans="1:5" x14ac:dyDescent="0.25">
      <c r="A7960" s="257" t="s">
        <v>1027</v>
      </c>
      <c r="B7960" s="257">
        <v>0</v>
      </c>
      <c r="C7960" s="254"/>
      <c r="D7960" s="255" t="s">
        <v>601</v>
      </c>
      <c r="E7960" s="255">
        <v>0</v>
      </c>
    </row>
    <row r="7961" spans="1:5" x14ac:dyDescent="0.25">
      <c r="A7961" s="257" t="s">
        <v>994</v>
      </c>
      <c r="B7961" s="257">
        <v>0</v>
      </c>
      <c r="C7961" s="254"/>
      <c r="D7961" s="255" t="s">
        <v>192</v>
      </c>
      <c r="E7961" s="255">
        <v>0</v>
      </c>
    </row>
    <row r="7962" spans="1:5" x14ac:dyDescent="0.25">
      <c r="A7962" s="257" t="s">
        <v>1028</v>
      </c>
      <c r="B7962" s="257">
        <v>0</v>
      </c>
      <c r="C7962" s="254"/>
      <c r="D7962" s="255" t="s">
        <v>193</v>
      </c>
      <c r="E7962" s="255">
        <v>0</v>
      </c>
    </row>
    <row r="7963" spans="1:5" x14ac:dyDescent="0.25">
      <c r="A7963" s="257" t="s">
        <v>1029</v>
      </c>
      <c r="B7963" s="257">
        <v>0</v>
      </c>
      <c r="C7963" s="254"/>
      <c r="D7963" s="255" t="s">
        <v>602</v>
      </c>
      <c r="E7963" s="255">
        <v>0</v>
      </c>
    </row>
    <row r="7964" spans="1:5" x14ac:dyDescent="0.25">
      <c r="A7964" s="257" t="s">
        <v>1030</v>
      </c>
      <c r="B7964" s="257">
        <v>0</v>
      </c>
      <c r="C7964" s="254"/>
      <c r="D7964" s="255" t="s">
        <v>603</v>
      </c>
      <c r="E7964" s="255">
        <v>-8.7904468399999997E-5</v>
      </c>
    </row>
    <row r="7965" spans="1:5" x14ac:dyDescent="0.25">
      <c r="A7965" s="257" t="s">
        <v>995</v>
      </c>
      <c r="B7965" s="257">
        <v>0</v>
      </c>
      <c r="C7965" s="254"/>
      <c r="D7965" s="255" t="s">
        <v>604</v>
      </c>
      <c r="E7965" s="255">
        <v>0</v>
      </c>
    </row>
    <row r="7966" spans="1:5" x14ac:dyDescent="0.25">
      <c r="A7966" s="257" t="s">
        <v>1031</v>
      </c>
      <c r="B7966" s="257">
        <v>0</v>
      </c>
      <c r="C7966" s="254"/>
      <c r="D7966" s="255" t="s">
        <v>605</v>
      </c>
      <c r="E7966" s="255">
        <v>0</v>
      </c>
    </row>
    <row r="7967" spans="1:5" x14ac:dyDescent="0.25">
      <c r="A7967" s="257" t="s">
        <v>1032</v>
      </c>
      <c r="B7967" s="257">
        <v>0</v>
      </c>
      <c r="C7967" s="254"/>
      <c r="D7967" s="255" t="s">
        <v>194</v>
      </c>
      <c r="E7967" s="255">
        <v>-3.7620821199999998E-5</v>
      </c>
    </row>
    <row r="7968" spans="1:5" x14ac:dyDescent="0.25">
      <c r="A7968" s="257" t="s">
        <v>17</v>
      </c>
      <c r="B7968" s="257">
        <v>0</v>
      </c>
      <c r="C7968" s="254"/>
      <c r="D7968" s="255" t="s">
        <v>606</v>
      </c>
      <c r="E7968" s="255">
        <v>-37.917673899999997</v>
      </c>
    </row>
    <row r="7969" spans="1:5" x14ac:dyDescent="0.25">
      <c r="A7969" s="257" t="s">
        <v>14</v>
      </c>
      <c r="B7969" s="257">
        <v>0</v>
      </c>
      <c r="C7969" s="254"/>
      <c r="D7969" s="255" t="s">
        <v>1166</v>
      </c>
      <c r="E7969" s="255">
        <v>-0.92770783499999998</v>
      </c>
    </row>
    <row r="7970" spans="1:5" x14ac:dyDescent="0.25">
      <c r="A7970" s="257" t="s">
        <v>18</v>
      </c>
      <c r="B7970" s="257">
        <v>0</v>
      </c>
      <c r="C7970" s="254"/>
      <c r="D7970" s="255" t="s">
        <v>1098</v>
      </c>
      <c r="E7970" s="255">
        <v>-1.6583937399999999</v>
      </c>
    </row>
    <row r="7971" spans="1:5" x14ac:dyDescent="0.25">
      <c r="A7971" s="257" t="s">
        <v>19</v>
      </c>
      <c r="B7971" s="257">
        <v>0</v>
      </c>
      <c r="C7971" s="254"/>
      <c r="D7971" s="255" t="s">
        <v>1167</v>
      </c>
      <c r="E7971" s="255">
        <v>0</v>
      </c>
    </row>
    <row r="7972" spans="1:5" x14ac:dyDescent="0.25">
      <c r="A7972" s="257" t="s">
        <v>1033</v>
      </c>
      <c r="B7972" s="257">
        <v>0</v>
      </c>
      <c r="C7972" s="254"/>
      <c r="D7972" s="255" t="s">
        <v>1168</v>
      </c>
      <c r="E7972" s="255">
        <v>0</v>
      </c>
    </row>
    <row r="7973" spans="1:5" x14ac:dyDescent="0.25">
      <c r="A7973" s="257" t="s">
        <v>996</v>
      </c>
      <c r="B7973" s="257">
        <v>0</v>
      </c>
      <c r="C7973" s="254"/>
      <c r="D7973" s="255" t="s">
        <v>1181</v>
      </c>
      <c r="E7973" s="255">
        <v>-4.1751564100000003E-3</v>
      </c>
    </row>
    <row r="7974" spans="1:5" x14ac:dyDescent="0.25">
      <c r="A7974" s="257" t="s">
        <v>1034</v>
      </c>
      <c r="B7974" s="257">
        <v>0</v>
      </c>
      <c r="C7974" s="254"/>
      <c r="D7974" s="255" t="s">
        <v>225</v>
      </c>
      <c r="E7974" s="255">
        <v>11.1173977</v>
      </c>
    </row>
    <row r="7975" spans="1:5" x14ac:dyDescent="0.25">
      <c r="A7975" s="257" t="s">
        <v>1035</v>
      </c>
      <c r="B7975" s="257">
        <v>0</v>
      </c>
      <c r="C7975" s="254"/>
      <c r="D7975" s="255" t="s">
        <v>226</v>
      </c>
      <c r="E7975" s="255">
        <v>0</v>
      </c>
    </row>
    <row r="7976" spans="1:5" x14ac:dyDescent="0.25">
      <c r="A7976" s="257" t="s">
        <v>535</v>
      </c>
      <c r="B7976" s="257">
        <v>0</v>
      </c>
      <c r="C7976" s="254"/>
      <c r="D7976" s="255" t="s">
        <v>227</v>
      </c>
      <c r="E7976" s="255">
        <v>0</v>
      </c>
    </row>
    <row r="7977" spans="1:5" x14ac:dyDescent="0.25">
      <c r="A7977" s="257" t="s">
        <v>534</v>
      </c>
      <c r="B7977" s="257">
        <v>0</v>
      </c>
      <c r="C7977" s="254"/>
      <c r="D7977" s="255" t="s">
        <v>198</v>
      </c>
      <c r="E7977" s="255">
        <v>0</v>
      </c>
    </row>
    <row r="7978" spans="1:5" x14ac:dyDescent="0.25">
      <c r="A7978" s="257" t="s">
        <v>536</v>
      </c>
      <c r="B7978" s="257">
        <v>0</v>
      </c>
      <c r="C7978" s="254"/>
      <c r="D7978" s="255" t="s">
        <v>607</v>
      </c>
      <c r="E7978" s="255">
        <v>0</v>
      </c>
    </row>
    <row r="7979" spans="1:5" x14ac:dyDescent="0.25">
      <c r="A7979" s="257" t="s">
        <v>537</v>
      </c>
      <c r="B7979" s="257">
        <v>0</v>
      </c>
      <c r="C7979" s="254"/>
      <c r="D7979" s="255" t="s">
        <v>608</v>
      </c>
      <c r="E7979" s="255">
        <v>0</v>
      </c>
    </row>
    <row r="7980" spans="1:5" x14ac:dyDescent="0.25">
      <c r="A7980" s="257" t="s">
        <v>1036</v>
      </c>
      <c r="B7980" s="257">
        <v>0</v>
      </c>
      <c r="C7980" s="254"/>
      <c r="D7980" s="255" t="s">
        <v>2145</v>
      </c>
      <c r="E7980" s="255"/>
    </row>
    <row r="7981" spans="1:5" x14ac:dyDescent="0.25">
      <c r="A7981" s="257" t="s">
        <v>997</v>
      </c>
      <c r="B7981" s="257">
        <v>0</v>
      </c>
      <c r="C7981" s="254"/>
      <c r="D7981" s="255" t="s">
        <v>928</v>
      </c>
      <c r="E7981" s="255" t="s">
        <v>929</v>
      </c>
    </row>
    <row r="7982" spans="1:5" x14ac:dyDescent="0.25">
      <c r="A7982" s="257" t="s">
        <v>1037</v>
      </c>
      <c r="B7982" s="257">
        <v>0</v>
      </c>
      <c r="C7982" s="254"/>
      <c r="D7982" s="255" t="s">
        <v>930</v>
      </c>
      <c r="E7982" s="255" t="s">
        <v>931</v>
      </c>
    </row>
    <row r="7983" spans="1:5" x14ac:dyDescent="0.25">
      <c r="A7983" s="257" t="s">
        <v>1038</v>
      </c>
      <c r="B7983" s="257">
        <v>0</v>
      </c>
      <c r="C7983" s="254"/>
      <c r="D7983" s="255" t="s">
        <v>1106</v>
      </c>
      <c r="E7983" s="255">
        <v>-1.06410364E-2</v>
      </c>
    </row>
    <row r="7984" spans="1:5" x14ac:dyDescent="0.25">
      <c r="A7984" s="257" t="s">
        <v>1273</v>
      </c>
      <c r="B7984" s="257">
        <v>0</v>
      </c>
      <c r="C7984" s="254"/>
      <c r="D7984" s="255" t="s">
        <v>200</v>
      </c>
      <c r="E7984" s="255">
        <v>-8.2581896900000007E-3</v>
      </c>
    </row>
    <row r="7985" spans="1:5" x14ac:dyDescent="0.25">
      <c r="A7985" s="257" t="s">
        <v>1274</v>
      </c>
      <c r="B7985" s="257">
        <v>-7.1248716600000002</v>
      </c>
      <c r="C7985" s="254"/>
      <c r="D7985" s="255" t="s">
        <v>609</v>
      </c>
      <c r="E7985" s="255">
        <v>-1.298976E-2</v>
      </c>
    </row>
    <row r="7986" spans="1:5" x14ac:dyDescent="0.25">
      <c r="A7986" s="257" t="s">
        <v>1275</v>
      </c>
      <c r="B7986" s="257">
        <v>-0.302798444</v>
      </c>
      <c r="C7986" s="254"/>
      <c r="D7986" s="255" t="s">
        <v>1108</v>
      </c>
      <c r="E7986" s="255">
        <v>-44.053963500000002</v>
      </c>
    </row>
    <row r="7987" spans="1:5" x14ac:dyDescent="0.25">
      <c r="A7987" s="257" t="s">
        <v>1276</v>
      </c>
      <c r="B7987" s="257">
        <v>-0.13922774299999999</v>
      </c>
      <c r="C7987" s="254"/>
      <c r="D7987" s="255" t="s">
        <v>201</v>
      </c>
      <c r="E7987" s="255">
        <v>-7.9649341500000004</v>
      </c>
    </row>
    <row r="7988" spans="1:5" x14ac:dyDescent="0.25">
      <c r="A7988" s="257" t="s">
        <v>1277</v>
      </c>
      <c r="B7988" s="257">
        <v>-0.88146519400000001</v>
      </c>
      <c r="C7988" s="254"/>
      <c r="D7988" s="255" t="s">
        <v>610</v>
      </c>
      <c r="E7988" s="255">
        <v>-15.820632</v>
      </c>
    </row>
    <row r="7989" spans="1:5" x14ac:dyDescent="0.25">
      <c r="A7989" s="257" t="s">
        <v>1278</v>
      </c>
      <c r="B7989" s="257">
        <v>0</v>
      </c>
      <c r="C7989" s="254"/>
      <c r="D7989" s="255" t="s">
        <v>228</v>
      </c>
      <c r="E7989" s="255">
        <v>-11.1173977</v>
      </c>
    </row>
    <row r="7990" spans="1:5" x14ac:dyDescent="0.25">
      <c r="A7990" s="257" t="s">
        <v>1279</v>
      </c>
      <c r="B7990" s="257">
        <v>-0.23621784500000001</v>
      </c>
      <c r="C7990" s="254"/>
      <c r="D7990" s="255" t="s">
        <v>229</v>
      </c>
      <c r="E7990" s="255">
        <v>0</v>
      </c>
    </row>
    <row r="7991" spans="1:5" x14ac:dyDescent="0.25">
      <c r="A7991" s="257" t="s">
        <v>1280</v>
      </c>
      <c r="B7991" s="257">
        <v>0</v>
      </c>
      <c r="C7991" s="254"/>
      <c r="D7991" s="255" t="s">
        <v>230</v>
      </c>
      <c r="E7991" s="255">
        <v>0</v>
      </c>
    </row>
    <row r="7992" spans="1:5" x14ac:dyDescent="0.25">
      <c r="A7992" s="257" t="s">
        <v>1281</v>
      </c>
      <c r="B7992" s="257">
        <v>-5.9319691499999996</v>
      </c>
      <c r="C7992" s="254"/>
      <c r="D7992" s="255" t="s">
        <v>1169</v>
      </c>
      <c r="E7992" s="255">
        <v>-5.5244381799999998</v>
      </c>
    </row>
    <row r="7993" spans="1:5" x14ac:dyDescent="0.25">
      <c r="A7993" s="257" t="s">
        <v>1282</v>
      </c>
      <c r="B7993" s="257">
        <v>0</v>
      </c>
      <c r="C7993" s="254"/>
      <c r="D7993" s="255" t="s">
        <v>1109</v>
      </c>
      <c r="E7993" s="255">
        <v>-16.7902582</v>
      </c>
    </row>
    <row r="7994" spans="1:5" x14ac:dyDescent="0.25">
      <c r="A7994" s="257" t="s">
        <v>1209</v>
      </c>
      <c r="B7994" s="257">
        <v>0</v>
      </c>
      <c r="C7994" s="254"/>
      <c r="D7994" s="255" t="s">
        <v>1170</v>
      </c>
      <c r="E7994" s="255">
        <v>0</v>
      </c>
    </row>
    <row r="7995" spans="1:5" x14ac:dyDescent="0.25">
      <c r="A7995" s="257" t="s">
        <v>1119</v>
      </c>
      <c r="B7995" s="257">
        <v>0</v>
      </c>
      <c r="C7995" s="254"/>
      <c r="D7995" s="255" t="s">
        <v>1171</v>
      </c>
      <c r="E7995" s="255">
        <v>0</v>
      </c>
    </row>
    <row r="7996" spans="1:5" x14ac:dyDescent="0.25">
      <c r="A7996" s="257" t="s">
        <v>1210</v>
      </c>
      <c r="B7996" s="257">
        <v>0</v>
      </c>
      <c r="C7996" s="254"/>
      <c r="D7996" s="255" t="s">
        <v>1172</v>
      </c>
      <c r="E7996" s="255">
        <v>-13.208339499999999</v>
      </c>
    </row>
    <row r="7997" spans="1:5" x14ac:dyDescent="0.25">
      <c r="A7997" s="257" t="s">
        <v>1211</v>
      </c>
      <c r="B7997" s="257">
        <v>0</v>
      </c>
      <c r="C7997" s="254"/>
      <c r="D7997" s="255" t="s">
        <v>1110</v>
      </c>
      <c r="E7997" s="255">
        <v>-42.694077700000001</v>
      </c>
    </row>
    <row r="7998" spans="1:5" x14ac:dyDescent="0.25">
      <c r="A7998" s="257" t="s">
        <v>1212</v>
      </c>
      <c r="B7998" s="257">
        <v>0</v>
      </c>
      <c r="C7998" s="254"/>
      <c r="D7998" s="255" t="s">
        <v>1173</v>
      </c>
      <c r="E7998" s="255">
        <v>0</v>
      </c>
    </row>
    <row r="7999" spans="1:5" x14ac:dyDescent="0.25">
      <c r="A7999" s="257" t="s">
        <v>1120</v>
      </c>
      <c r="B7999" s="257">
        <v>0</v>
      </c>
      <c r="C7999" s="254"/>
      <c r="D7999" s="255" t="s">
        <v>1174</v>
      </c>
      <c r="E7999" s="255">
        <v>0</v>
      </c>
    </row>
    <row r="8000" spans="1:5" x14ac:dyDescent="0.25">
      <c r="A8000" s="257" t="s">
        <v>1213</v>
      </c>
      <c r="B8000" s="257">
        <v>0</v>
      </c>
      <c r="C8000" s="254"/>
      <c r="D8000" s="255" t="s">
        <v>1182</v>
      </c>
      <c r="E8000" s="255">
        <v>-3.8910440300000002E-2</v>
      </c>
    </row>
    <row r="8001" spans="1:5" x14ac:dyDescent="0.25">
      <c r="A8001" s="257" t="s">
        <v>1214</v>
      </c>
      <c r="B8001" s="257">
        <v>0</v>
      </c>
      <c r="C8001" s="254"/>
      <c r="D8001" s="255" t="s">
        <v>1183</v>
      </c>
      <c r="E8001" s="255">
        <v>0</v>
      </c>
    </row>
    <row r="8002" spans="1:5" x14ac:dyDescent="0.25">
      <c r="A8002" s="257" t="s">
        <v>1283</v>
      </c>
      <c r="B8002" s="257">
        <v>0</v>
      </c>
      <c r="C8002" s="254"/>
      <c r="D8002" s="255" t="s">
        <v>2146</v>
      </c>
      <c r="E8002" s="255"/>
    </row>
    <row r="8003" spans="1:5" x14ac:dyDescent="0.25">
      <c r="A8003" s="257" t="s">
        <v>1184</v>
      </c>
      <c r="B8003" s="257">
        <v>0</v>
      </c>
      <c r="C8003" s="254"/>
      <c r="D8003" s="255" t="s">
        <v>928</v>
      </c>
      <c r="E8003" s="255" t="s">
        <v>929</v>
      </c>
    </row>
    <row r="8004" spans="1:5" x14ac:dyDescent="0.25">
      <c r="A8004" s="257" t="s">
        <v>1284</v>
      </c>
      <c r="B8004" s="257">
        <v>0</v>
      </c>
      <c r="C8004" s="254"/>
      <c r="D8004" s="255" t="s">
        <v>930</v>
      </c>
      <c r="E8004" s="255" t="s">
        <v>931</v>
      </c>
    </row>
    <row r="8005" spans="1:5" x14ac:dyDescent="0.25">
      <c r="A8005" s="257" t="s">
        <v>1285</v>
      </c>
      <c r="B8005" s="257">
        <v>0</v>
      </c>
      <c r="C8005" s="254"/>
      <c r="D8005" s="255" t="s">
        <v>600</v>
      </c>
      <c r="E8005" s="255">
        <v>0</v>
      </c>
    </row>
    <row r="8006" spans="1:5" x14ac:dyDescent="0.25">
      <c r="A8006" s="257" t="s">
        <v>1286</v>
      </c>
      <c r="B8006" s="257">
        <v>0</v>
      </c>
      <c r="C8006" s="254"/>
      <c r="D8006" s="255" t="s">
        <v>601</v>
      </c>
      <c r="E8006" s="255">
        <v>0</v>
      </c>
    </row>
    <row r="8007" spans="1:5" x14ac:dyDescent="0.25">
      <c r="A8007" s="257" t="s">
        <v>1185</v>
      </c>
      <c r="B8007" s="257">
        <v>0</v>
      </c>
      <c r="C8007" s="254"/>
      <c r="D8007" s="255" t="s">
        <v>192</v>
      </c>
      <c r="E8007" s="255">
        <v>0</v>
      </c>
    </row>
    <row r="8008" spans="1:5" x14ac:dyDescent="0.25">
      <c r="A8008" s="257" t="s">
        <v>1287</v>
      </c>
      <c r="B8008" s="257">
        <v>0</v>
      </c>
      <c r="C8008" s="254"/>
      <c r="D8008" s="255" t="s">
        <v>193</v>
      </c>
      <c r="E8008" s="255">
        <v>0</v>
      </c>
    </row>
    <row r="8009" spans="1:5" x14ac:dyDescent="0.25">
      <c r="A8009" s="257" t="s">
        <v>1288</v>
      </c>
      <c r="B8009" s="257">
        <v>0</v>
      </c>
      <c r="C8009" s="254"/>
      <c r="D8009" s="255" t="s">
        <v>602</v>
      </c>
      <c r="E8009" s="255">
        <v>0</v>
      </c>
    </row>
    <row r="8010" spans="1:5" x14ac:dyDescent="0.25">
      <c r="A8010" s="257" t="s">
        <v>1289</v>
      </c>
      <c r="B8010" s="257">
        <v>0</v>
      </c>
      <c r="C8010" s="254"/>
      <c r="D8010" s="255" t="s">
        <v>603</v>
      </c>
      <c r="E8010" s="255">
        <v>0</v>
      </c>
    </row>
    <row r="8011" spans="1:5" x14ac:dyDescent="0.25">
      <c r="A8011" s="257" t="s">
        <v>1186</v>
      </c>
      <c r="B8011" s="257">
        <v>0</v>
      </c>
      <c r="C8011" s="254"/>
      <c r="D8011" s="255" t="s">
        <v>604</v>
      </c>
      <c r="E8011" s="255">
        <v>0</v>
      </c>
    </row>
    <row r="8012" spans="1:5" x14ac:dyDescent="0.25">
      <c r="A8012" s="257" t="s">
        <v>1290</v>
      </c>
      <c r="B8012" s="257">
        <v>0</v>
      </c>
      <c r="C8012" s="254"/>
      <c r="D8012" s="255" t="s">
        <v>605</v>
      </c>
      <c r="E8012" s="255">
        <v>0</v>
      </c>
    </row>
    <row r="8013" spans="1:5" x14ac:dyDescent="0.25">
      <c r="A8013" s="257" t="s">
        <v>1291</v>
      </c>
      <c r="B8013" s="257">
        <v>0</v>
      </c>
      <c r="C8013" s="254"/>
      <c r="D8013" s="255" t="s">
        <v>194</v>
      </c>
      <c r="E8013" s="255">
        <v>0</v>
      </c>
    </row>
    <row r="8014" spans="1:5" x14ac:dyDescent="0.25">
      <c r="A8014" s="257" t="s">
        <v>1292</v>
      </c>
      <c r="B8014" s="257">
        <v>0</v>
      </c>
      <c r="C8014" s="254"/>
      <c r="D8014" s="255" t="s">
        <v>217</v>
      </c>
      <c r="E8014" s="255">
        <v>0</v>
      </c>
    </row>
    <row r="8015" spans="1:5" x14ac:dyDescent="0.25">
      <c r="A8015" s="257" t="s">
        <v>1187</v>
      </c>
      <c r="B8015" s="257">
        <v>0</v>
      </c>
      <c r="C8015" s="254"/>
      <c r="D8015" s="255" t="s">
        <v>606</v>
      </c>
      <c r="E8015" s="255">
        <v>-48.209353800000002</v>
      </c>
    </row>
    <row r="8016" spans="1:5" x14ac:dyDescent="0.25">
      <c r="A8016" s="257" t="s">
        <v>1293</v>
      </c>
      <c r="B8016" s="257">
        <v>0</v>
      </c>
      <c r="C8016" s="254"/>
      <c r="D8016" s="255" t="s">
        <v>1166</v>
      </c>
      <c r="E8016" s="255">
        <v>-2.2807472199999999</v>
      </c>
    </row>
    <row r="8017" spans="1:5" x14ac:dyDescent="0.25">
      <c r="A8017" s="257" t="s">
        <v>1294</v>
      </c>
      <c r="B8017" s="257">
        <v>0</v>
      </c>
      <c r="C8017" s="254"/>
      <c r="D8017" s="255" t="s">
        <v>1098</v>
      </c>
      <c r="E8017" s="255">
        <v>-1.9964818099999999</v>
      </c>
    </row>
    <row r="8018" spans="1:5" x14ac:dyDescent="0.25">
      <c r="A8018" s="257" t="s">
        <v>948</v>
      </c>
      <c r="B8018" s="257">
        <v>0</v>
      </c>
      <c r="C8018" s="254"/>
      <c r="D8018" s="255" t="s">
        <v>1167</v>
      </c>
      <c r="E8018" s="255">
        <v>0</v>
      </c>
    </row>
    <row r="8019" spans="1:5" x14ac:dyDescent="0.25">
      <c r="A8019" s="257" t="s">
        <v>945</v>
      </c>
      <c r="B8019" s="257">
        <v>0</v>
      </c>
      <c r="C8019" s="254"/>
      <c r="D8019" s="255" t="s">
        <v>1168</v>
      </c>
      <c r="E8019" s="255">
        <v>0</v>
      </c>
    </row>
    <row r="8020" spans="1:5" x14ac:dyDescent="0.25">
      <c r="A8020" s="257" t="s">
        <v>949</v>
      </c>
      <c r="B8020" s="257">
        <v>0</v>
      </c>
      <c r="C8020" s="254"/>
      <c r="D8020" s="255" t="s">
        <v>951</v>
      </c>
      <c r="E8020" s="255">
        <v>-1.18041285</v>
      </c>
    </row>
    <row r="8021" spans="1:5" x14ac:dyDescent="0.25">
      <c r="A8021" s="257" t="s">
        <v>950</v>
      </c>
      <c r="B8021" s="257">
        <v>0</v>
      </c>
      <c r="C8021" s="254"/>
      <c r="D8021" s="255" t="s">
        <v>952</v>
      </c>
      <c r="E8021" s="255">
        <v>-0.49441669799999999</v>
      </c>
    </row>
    <row r="8022" spans="1:5" x14ac:dyDescent="0.25">
      <c r="A8022" s="257" t="s">
        <v>1039</v>
      </c>
      <c r="B8022" s="257">
        <v>0</v>
      </c>
      <c r="C8022" s="254"/>
      <c r="D8022" s="255" t="s">
        <v>953</v>
      </c>
      <c r="E8022" s="255">
        <v>-5.2938400000000003</v>
      </c>
    </row>
    <row r="8023" spans="1:5" x14ac:dyDescent="0.25">
      <c r="A8023" s="257" t="s">
        <v>998</v>
      </c>
      <c r="B8023" s="257">
        <v>0</v>
      </c>
      <c r="C8023" s="254"/>
      <c r="D8023" s="255" t="s">
        <v>1181</v>
      </c>
      <c r="E8023" s="255">
        <v>0</v>
      </c>
    </row>
    <row r="8024" spans="1:5" x14ac:dyDescent="0.25">
      <c r="A8024" s="257" t="s">
        <v>1040</v>
      </c>
      <c r="B8024" s="257">
        <v>0</v>
      </c>
      <c r="C8024" s="254"/>
      <c r="D8024" s="255" t="s">
        <v>1195</v>
      </c>
      <c r="E8024" s="255">
        <v>0</v>
      </c>
    </row>
    <row r="8025" spans="1:5" x14ac:dyDescent="0.25">
      <c r="A8025" s="257" t="s">
        <v>1041</v>
      </c>
      <c r="B8025" s="257">
        <v>0</v>
      </c>
      <c r="C8025" s="254"/>
      <c r="D8025" s="255" t="s">
        <v>1196</v>
      </c>
      <c r="E8025" s="255">
        <v>0</v>
      </c>
    </row>
    <row r="8026" spans="1:5" x14ac:dyDescent="0.25">
      <c r="A8026" s="257" t="s">
        <v>458</v>
      </c>
      <c r="B8026" s="257">
        <v>0</v>
      </c>
      <c r="C8026" s="254"/>
      <c r="D8026" s="255" t="s">
        <v>231</v>
      </c>
      <c r="E8026" s="255">
        <v>24.8811754</v>
      </c>
    </row>
    <row r="8027" spans="1:5" x14ac:dyDescent="0.25">
      <c r="A8027" s="257" t="s">
        <v>456</v>
      </c>
      <c r="B8027" s="257">
        <v>0</v>
      </c>
      <c r="C8027" s="254"/>
      <c r="D8027" s="255" t="s">
        <v>232</v>
      </c>
      <c r="E8027" s="255">
        <v>0</v>
      </c>
    </row>
    <row r="8028" spans="1:5" x14ac:dyDescent="0.25">
      <c r="A8028" s="257" t="s">
        <v>459</v>
      </c>
      <c r="B8028" s="257">
        <v>0</v>
      </c>
      <c r="C8028" s="254"/>
      <c r="D8028" s="255" t="s">
        <v>233</v>
      </c>
      <c r="E8028" s="255">
        <v>0</v>
      </c>
    </row>
    <row r="8029" spans="1:5" x14ac:dyDescent="0.25">
      <c r="A8029" s="257" t="s">
        <v>460</v>
      </c>
      <c r="B8029" s="257">
        <v>0</v>
      </c>
      <c r="C8029" s="254"/>
      <c r="D8029" s="255" t="s">
        <v>198</v>
      </c>
      <c r="E8029" s="255">
        <v>0</v>
      </c>
    </row>
    <row r="8030" spans="1:5" x14ac:dyDescent="0.25">
      <c r="A8030" s="257" t="s">
        <v>1042</v>
      </c>
      <c r="B8030" s="257">
        <v>0</v>
      </c>
      <c r="C8030" s="254"/>
      <c r="D8030" s="255" t="s">
        <v>607</v>
      </c>
      <c r="E8030" s="255">
        <v>0</v>
      </c>
    </row>
    <row r="8031" spans="1:5" x14ac:dyDescent="0.25">
      <c r="A8031" s="257" t="s">
        <v>999</v>
      </c>
      <c r="B8031" s="257">
        <v>0</v>
      </c>
      <c r="C8031" s="254"/>
      <c r="D8031" s="255" t="s">
        <v>608</v>
      </c>
      <c r="E8031" s="255">
        <v>0</v>
      </c>
    </row>
    <row r="8032" spans="1:5" x14ac:dyDescent="0.25">
      <c r="A8032" s="257" t="s">
        <v>1043</v>
      </c>
      <c r="B8032" s="257">
        <v>0</v>
      </c>
      <c r="C8032" s="254"/>
      <c r="D8032" s="255" t="s">
        <v>954</v>
      </c>
      <c r="E8032" s="255">
        <v>0</v>
      </c>
    </row>
    <row r="8033" spans="1:5" x14ac:dyDescent="0.25">
      <c r="A8033" s="257" t="s">
        <v>1044</v>
      </c>
      <c r="B8033" s="257">
        <v>0</v>
      </c>
      <c r="C8033" s="254"/>
      <c r="D8033" s="255" t="s">
        <v>176</v>
      </c>
      <c r="E8033" s="255">
        <v>0</v>
      </c>
    </row>
    <row r="8034" spans="1:5" x14ac:dyDescent="0.25">
      <c r="A8034" s="257" t="s">
        <v>461</v>
      </c>
      <c r="B8034" s="257">
        <v>0</v>
      </c>
      <c r="C8034" s="254"/>
      <c r="D8034" s="255" t="s">
        <v>177</v>
      </c>
      <c r="E8034" s="255">
        <v>6.9686695399999996</v>
      </c>
    </row>
    <row r="8035" spans="1:5" x14ac:dyDescent="0.25">
      <c r="A8035" s="257" t="s">
        <v>457</v>
      </c>
      <c r="B8035" s="257">
        <v>0</v>
      </c>
      <c r="C8035" s="254"/>
      <c r="D8035" s="255" t="s">
        <v>1205</v>
      </c>
      <c r="E8035" s="255">
        <v>0</v>
      </c>
    </row>
    <row r="8036" spans="1:5" x14ac:dyDescent="0.25">
      <c r="A8036" s="257" t="s">
        <v>462</v>
      </c>
      <c r="B8036" s="257">
        <v>0</v>
      </c>
      <c r="C8036" s="254"/>
      <c r="D8036" s="255" t="s">
        <v>1206</v>
      </c>
      <c r="E8036" s="255">
        <v>0</v>
      </c>
    </row>
    <row r="8037" spans="1:5" x14ac:dyDescent="0.25">
      <c r="A8037" s="257" t="s">
        <v>463</v>
      </c>
      <c r="B8037" s="257">
        <v>0</v>
      </c>
      <c r="C8037" s="254"/>
      <c r="D8037" s="255" t="s">
        <v>1207</v>
      </c>
      <c r="E8037" s="255">
        <v>0</v>
      </c>
    </row>
    <row r="8038" spans="1:5" x14ac:dyDescent="0.25">
      <c r="A8038" s="257" t="s">
        <v>1045</v>
      </c>
      <c r="B8038" s="257">
        <v>0</v>
      </c>
      <c r="C8038" s="254"/>
      <c r="D8038" s="255"/>
      <c r="E8038" s="255"/>
    </row>
    <row r="8039" spans="1:5" x14ac:dyDescent="0.25">
      <c r="A8039" s="257" t="s">
        <v>1000</v>
      </c>
      <c r="B8039" s="257">
        <v>0</v>
      </c>
      <c r="C8039" s="254"/>
      <c r="D8039" s="255"/>
      <c r="E8039" s="255"/>
    </row>
    <row r="8040" spans="1:5" x14ac:dyDescent="0.25">
      <c r="A8040" s="257" t="s">
        <v>1046</v>
      </c>
      <c r="B8040" s="257">
        <v>0</v>
      </c>
      <c r="C8040" s="254"/>
      <c r="D8040" s="255"/>
      <c r="E8040" s="255"/>
    </row>
    <row r="8041" spans="1:5" x14ac:dyDescent="0.25">
      <c r="A8041" s="257" t="s">
        <v>1047</v>
      </c>
      <c r="B8041" s="257">
        <v>0</v>
      </c>
      <c r="C8041" s="254"/>
      <c r="D8041" s="255" t="s">
        <v>2147</v>
      </c>
      <c r="E8041" s="255"/>
    </row>
    <row r="8042" spans="1:5" x14ac:dyDescent="0.25">
      <c r="A8042" s="257" t="s">
        <v>139</v>
      </c>
      <c r="B8042" s="257">
        <v>0</v>
      </c>
      <c r="C8042" s="254"/>
      <c r="D8042" s="255" t="s">
        <v>928</v>
      </c>
      <c r="E8042" s="255" t="s">
        <v>929</v>
      </c>
    </row>
    <row r="8043" spans="1:5" x14ac:dyDescent="0.25">
      <c r="A8043" s="257" t="s">
        <v>120</v>
      </c>
      <c r="B8043" s="257">
        <v>0</v>
      </c>
      <c r="C8043" s="254"/>
      <c r="D8043" s="255" t="s">
        <v>930</v>
      </c>
      <c r="E8043" s="255" t="s">
        <v>931</v>
      </c>
    </row>
    <row r="8044" spans="1:5" x14ac:dyDescent="0.25">
      <c r="A8044" s="257" t="s">
        <v>140</v>
      </c>
      <c r="B8044" s="257">
        <v>0</v>
      </c>
      <c r="C8044" s="254"/>
      <c r="D8044" s="255" t="s">
        <v>1106</v>
      </c>
      <c r="E8044" s="255">
        <v>-0.101586225</v>
      </c>
    </row>
    <row r="8045" spans="1:5" x14ac:dyDescent="0.25">
      <c r="A8045" s="257" t="s">
        <v>141</v>
      </c>
      <c r="B8045" s="257">
        <v>0</v>
      </c>
      <c r="C8045" s="254"/>
      <c r="D8045" s="255" t="s">
        <v>200</v>
      </c>
      <c r="E8045" s="255">
        <v>-7.7286530199999995E-2</v>
      </c>
    </row>
    <row r="8046" spans="1:5" x14ac:dyDescent="0.25">
      <c r="A8046" s="257" t="s">
        <v>1048</v>
      </c>
      <c r="B8046" s="257">
        <v>0</v>
      </c>
      <c r="C8046" s="254"/>
      <c r="D8046" s="255" t="s">
        <v>1137</v>
      </c>
      <c r="E8046" s="255">
        <v>-3.75632786E-2</v>
      </c>
    </row>
    <row r="8047" spans="1:5" x14ac:dyDescent="0.25">
      <c r="A8047" s="257" t="s">
        <v>1001</v>
      </c>
      <c r="B8047" s="257">
        <v>0</v>
      </c>
      <c r="C8047" s="254"/>
      <c r="D8047" s="255" t="s">
        <v>609</v>
      </c>
      <c r="E8047" s="255">
        <v>-5.0903999999999998E-2</v>
      </c>
    </row>
    <row r="8048" spans="1:5" x14ac:dyDescent="0.25">
      <c r="A8048" s="257" t="s">
        <v>1049</v>
      </c>
      <c r="B8048" s="257">
        <v>0</v>
      </c>
      <c r="C8048" s="254"/>
      <c r="D8048" s="255" t="s">
        <v>1138</v>
      </c>
      <c r="E8048" s="255">
        <v>-1.0689840000000001E-2</v>
      </c>
    </row>
    <row r="8049" spans="1:5" x14ac:dyDescent="0.25">
      <c r="A8049" s="257" t="s">
        <v>1050</v>
      </c>
      <c r="B8049" s="257">
        <v>0</v>
      </c>
      <c r="C8049" s="254"/>
      <c r="D8049" s="255" t="s">
        <v>1108</v>
      </c>
      <c r="E8049" s="255">
        <v>-38.970969599999997</v>
      </c>
    </row>
    <row r="8050" spans="1:5" x14ac:dyDescent="0.25">
      <c r="A8050" s="257" t="s">
        <v>1227</v>
      </c>
      <c r="B8050" s="257">
        <v>0</v>
      </c>
      <c r="C8050" s="254"/>
      <c r="D8050" s="255" t="s">
        <v>201</v>
      </c>
      <c r="E8050" s="255">
        <v>-36.584991899999999</v>
      </c>
    </row>
    <row r="8051" spans="1:5" x14ac:dyDescent="0.25">
      <c r="A8051" s="257" t="s">
        <v>1228</v>
      </c>
      <c r="B8051" s="257">
        <v>5.7322713600000004</v>
      </c>
      <c r="C8051" s="254"/>
      <c r="D8051" s="255" t="s">
        <v>221</v>
      </c>
      <c r="E8051" s="255">
        <v>-15.866751900000001</v>
      </c>
    </row>
    <row r="8052" spans="1:5" x14ac:dyDescent="0.25">
      <c r="A8052" s="257" t="s">
        <v>1295</v>
      </c>
      <c r="B8052" s="257">
        <v>0.24361461200000001</v>
      </c>
      <c r="C8052" s="254"/>
      <c r="D8052" s="255" t="s">
        <v>610</v>
      </c>
      <c r="E8052" s="255">
        <v>-35.1708</v>
      </c>
    </row>
    <row r="8053" spans="1:5" x14ac:dyDescent="0.25">
      <c r="A8053" s="257" t="s">
        <v>1296</v>
      </c>
      <c r="B8053" s="257">
        <v>0.112014818</v>
      </c>
      <c r="C8053" s="254"/>
      <c r="D8053" s="255" t="s">
        <v>1139</v>
      </c>
      <c r="E8053" s="255">
        <v>-7.3858680000000003</v>
      </c>
    </row>
    <row r="8054" spans="1:5" x14ac:dyDescent="0.25">
      <c r="A8054" s="257" t="s">
        <v>1297</v>
      </c>
      <c r="B8054" s="257">
        <v>1.1381526799999999</v>
      </c>
      <c r="C8054" s="254"/>
      <c r="D8054" s="255" t="s">
        <v>234</v>
      </c>
      <c r="E8054" s="255">
        <v>-24.8811754</v>
      </c>
    </row>
    <row r="8055" spans="1:5" x14ac:dyDescent="0.25">
      <c r="A8055" s="257" t="s">
        <v>1298</v>
      </c>
      <c r="B8055" s="257">
        <v>0</v>
      </c>
      <c r="C8055" s="254"/>
      <c r="D8055" s="255" t="s">
        <v>235</v>
      </c>
      <c r="E8055" s="255">
        <v>0</v>
      </c>
    </row>
    <row r="8056" spans="1:5" x14ac:dyDescent="0.25">
      <c r="A8056" s="257" t="s">
        <v>1299</v>
      </c>
      <c r="B8056" s="257">
        <v>0.30500577299999998</v>
      </c>
      <c r="C8056" s="254"/>
      <c r="D8056" s="255" t="s">
        <v>236</v>
      </c>
      <c r="E8056" s="255">
        <v>0</v>
      </c>
    </row>
    <row r="8057" spans="1:5" x14ac:dyDescent="0.25">
      <c r="A8057" s="257" t="s">
        <v>1300</v>
      </c>
      <c r="B8057" s="257">
        <v>0</v>
      </c>
      <c r="C8057" s="254"/>
      <c r="D8057" s="255" t="s">
        <v>1169</v>
      </c>
      <c r="E8057" s="255">
        <v>-7.4152103900000004</v>
      </c>
    </row>
    <row r="8058" spans="1:5" x14ac:dyDescent="0.25">
      <c r="A8058" s="257" t="s">
        <v>1301</v>
      </c>
      <c r="B8058" s="257">
        <v>7.6593910100000002</v>
      </c>
      <c r="C8058" s="254"/>
      <c r="D8058" s="255" t="s">
        <v>1109</v>
      </c>
      <c r="E8058" s="255">
        <v>-13.169349499999999</v>
      </c>
    </row>
    <row r="8059" spans="1:5" x14ac:dyDescent="0.25">
      <c r="A8059" s="257" t="s">
        <v>1302</v>
      </c>
      <c r="B8059" s="257">
        <v>0</v>
      </c>
      <c r="C8059" s="254"/>
      <c r="D8059" s="255" t="s">
        <v>1170</v>
      </c>
      <c r="E8059" s="255">
        <v>0</v>
      </c>
    </row>
    <row r="8060" spans="1:5" x14ac:dyDescent="0.25">
      <c r="A8060" s="257" t="s">
        <v>1765</v>
      </c>
      <c r="B8060" s="257"/>
      <c r="C8060" s="254"/>
      <c r="D8060" s="255" t="s">
        <v>1171</v>
      </c>
      <c r="E8060" s="255">
        <v>0</v>
      </c>
    </row>
    <row r="8061" spans="1:5" x14ac:dyDescent="0.25">
      <c r="A8061" s="257" t="s">
        <v>928</v>
      </c>
      <c r="B8061" s="257" t="s">
        <v>929</v>
      </c>
      <c r="C8061" s="254"/>
      <c r="D8061" s="255" t="s">
        <v>1188</v>
      </c>
      <c r="E8061" s="255">
        <v>-1.55719418</v>
      </c>
    </row>
    <row r="8062" spans="1:5" x14ac:dyDescent="0.25">
      <c r="A8062" s="257" t="s">
        <v>930</v>
      </c>
      <c r="B8062" s="257" t="s">
        <v>931</v>
      </c>
      <c r="C8062" s="254"/>
      <c r="D8062" s="255" t="s">
        <v>1140</v>
      </c>
      <c r="E8062" s="255">
        <v>-2.7655633900000001</v>
      </c>
    </row>
    <row r="8063" spans="1:5" x14ac:dyDescent="0.25">
      <c r="A8063" s="257" t="s">
        <v>943</v>
      </c>
      <c r="B8063" s="257">
        <v>-1.2791999999999999</v>
      </c>
      <c r="C8063" s="254"/>
      <c r="D8063" s="255" t="s">
        <v>1189</v>
      </c>
      <c r="E8063" s="255">
        <v>0</v>
      </c>
    </row>
    <row r="8064" spans="1:5" x14ac:dyDescent="0.25">
      <c r="A8064" s="257" t="s">
        <v>944</v>
      </c>
      <c r="B8064" s="257">
        <v>-1.71594</v>
      </c>
      <c r="C8064" s="254"/>
      <c r="D8064" s="255" t="s">
        <v>1190</v>
      </c>
      <c r="E8064" s="255">
        <v>0</v>
      </c>
    </row>
    <row r="8065" spans="1:5" x14ac:dyDescent="0.25">
      <c r="A8065" s="257" t="s">
        <v>538</v>
      </c>
      <c r="B8065" s="257">
        <v>-29.522500300000001</v>
      </c>
      <c r="C8065" s="254"/>
      <c r="D8065" s="255" t="s">
        <v>1172</v>
      </c>
      <c r="E8065" s="255">
        <v>-70.745998900000004</v>
      </c>
    </row>
    <row r="8066" spans="1:5" x14ac:dyDescent="0.25">
      <c r="A8066" s="257" t="s">
        <v>539</v>
      </c>
      <c r="B8066" s="257">
        <v>-6.6841193299999997</v>
      </c>
      <c r="C8066" s="254"/>
      <c r="D8066" s="255" t="s">
        <v>1110</v>
      </c>
      <c r="E8066" s="255">
        <v>-133.44049999999999</v>
      </c>
    </row>
    <row r="8067" spans="1:5" x14ac:dyDescent="0.25">
      <c r="A8067" s="257" t="s">
        <v>150</v>
      </c>
      <c r="B8067" s="257">
        <v>0</v>
      </c>
      <c r="C8067" s="254"/>
      <c r="D8067" s="255" t="s">
        <v>1173</v>
      </c>
      <c r="E8067" s="255">
        <v>0</v>
      </c>
    </row>
    <row r="8068" spans="1:5" x14ac:dyDescent="0.25">
      <c r="A8068" s="257" t="s">
        <v>142</v>
      </c>
      <c r="B8068" s="257">
        <v>-9.5220091500000006</v>
      </c>
      <c r="C8068" s="254"/>
      <c r="D8068" s="255" t="s">
        <v>1174</v>
      </c>
      <c r="E8068" s="255">
        <v>0</v>
      </c>
    </row>
    <row r="8069" spans="1:5" x14ac:dyDescent="0.25">
      <c r="A8069" s="257" t="s">
        <v>151</v>
      </c>
      <c r="B8069" s="257">
        <v>0</v>
      </c>
      <c r="C8069" s="254"/>
      <c r="D8069" s="255" t="s">
        <v>1191</v>
      </c>
      <c r="E8069" s="255">
        <v>-14.856659799999999</v>
      </c>
    </row>
    <row r="8070" spans="1:5" x14ac:dyDescent="0.25">
      <c r="A8070" s="257" t="s">
        <v>152</v>
      </c>
      <c r="B8070" s="257">
        <v>0</v>
      </c>
      <c r="C8070" s="254"/>
      <c r="D8070" s="255" t="s">
        <v>1141</v>
      </c>
      <c r="E8070" s="255">
        <v>-28.022504900000001</v>
      </c>
    </row>
    <row r="8071" spans="1:5" x14ac:dyDescent="0.25">
      <c r="A8071" s="257" t="s">
        <v>153</v>
      </c>
      <c r="B8071" s="257">
        <v>0</v>
      </c>
      <c r="C8071" s="254"/>
      <c r="D8071" s="255" t="s">
        <v>1192</v>
      </c>
      <c r="E8071" s="255">
        <v>0</v>
      </c>
    </row>
    <row r="8072" spans="1:5" x14ac:dyDescent="0.25">
      <c r="A8072" s="257" t="s">
        <v>143</v>
      </c>
      <c r="B8072" s="257">
        <v>-1.78514638</v>
      </c>
      <c r="C8072" s="254"/>
      <c r="D8072" s="255" t="s">
        <v>1193</v>
      </c>
      <c r="E8072" s="255">
        <v>0</v>
      </c>
    </row>
    <row r="8073" spans="1:5" x14ac:dyDescent="0.25">
      <c r="A8073" s="257" t="s">
        <v>154</v>
      </c>
      <c r="B8073" s="257">
        <v>0</v>
      </c>
      <c r="C8073" s="254"/>
      <c r="D8073" s="255" t="s">
        <v>1182</v>
      </c>
      <c r="E8073" s="255">
        <v>0</v>
      </c>
    </row>
    <row r="8074" spans="1:5" x14ac:dyDescent="0.25">
      <c r="A8074" s="257" t="s">
        <v>155</v>
      </c>
      <c r="B8074" s="257">
        <v>0</v>
      </c>
      <c r="C8074" s="254"/>
      <c r="D8074" s="255" t="s">
        <v>1194</v>
      </c>
      <c r="E8074" s="255">
        <v>0</v>
      </c>
    </row>
    <row r="8075" spans="1:5" x14ac:dyDescent="0.25">
      <c r="A8075" s="257" t="s">
        <v>1303</v>
      </c>
      <c r="B8075" s="257">
        <v>0</v>
      </c>
      <c r="C8075" s="254"/>
      <c r="D8075" s="255" t="s">
        <v>1183</v>
      </c>
      <c r="E8075" s="255">
        <v>0</v>
      </c>
    </row>
    <row r="8076" spans="1:5" x14ac:dyDescent="0.25">
      <c r="A8076" s="257" t="s">
        <v>1304</v>
      </c>
      <c r="B8076" s="257">
        <v>-1.1381526799999999</v>
      </c>
      <c r="C8076" s="254"/>
      <c r="D8076" s="255"/>
      <c r="E8076" s="255"/>
    </row>
    <row r="8077" spans="1:5" x14ac:dyDescent="0.25">
      <c r="A8077" s="257" t="s">
        <v>1305</v>
      </c>
      <c r="B8077" s="257">
        <v>-0.81358827300000003</v>
      </c>
      <c r="C8077" s="254"/>
      <c r="D8077" s="254"/>
      <c r="E8077" s="254"/>
    </row>
    <row r="8078" spans="1:5" x14ac:dyDescent="0.25">
      <c r="A8078" s="257" t="s">
        <v>1306</v>
      </c>
      <c r="B8078" s="257">
        <v>-10.597421000000001</v>
      </c>
      <c r="C8078" s="254"/>
      <c r="D8078" s="254"/>
      <c r="E8078" s="254"/>
    </row>
    <row r="8079" spans="1:5" x14ac:dyDescent="0.25">
      <c r="A8079" s="257" t="s">
        <v>156</v>
      </c>
      <c r="B8079" s="257">
        <v>0</v>
      </c>
      <c r="C8079" s="254"/>
      <c r="D8079" s="254"/>
      <c r="E8079" s="254"/>
    </row>
    <row r="8080" spans="1:5" x14ac:dyDescent="0.25">
      <c r="A8080" s="257" t="s">
        <v>144</v>
      </c>
      <c r="B8080" s="257">
        <v>0</v>
      </c>
      <c r="C8080" s="254"/>
      <c r="D8080" s="254"/>
      <c r="E8080" s="254"/>
    </row>
    <row r="8081" spans="1:2" x14ac:dyDescent="0.25">
      <c r="A8081" s="257" t="s">
        <v>157</v>
      </c>
      <c r="B8081" s="257">
        <v>0</v>
      </c>
    </row>
    <row r="8082" spans="1:2" x14ac:dyDescent="0.25">
      <c r="A8082" s="257" t="s">
        <v>158</v>
      </c>
      <c r="B8082" s="257">
        <v>0</v>
      </c>
    </row>
    <row r="8083" spans="1:2" x14ac:dyDescent="0.25">
      <c r="A8083" s="257" t="s">
        <v>159</v>
      </c>
      <c r="B8083" s="257">
        <v>0</v>
      </c>
    </row>
    <row r="8084" spans="1:2" x14ac:dyDescent="0.25">
      <c r="A8084" s="257" t="s">
        <v>145</v>
      </c>
      <c r="B8084" s="257">
        <v>0</v>
      </c>
    </row>
    <row r="8085" spans="1:2" x14ac:dyDescent="0.25">
      <c r="A8085" s="257" t="s">
        <v>160</v>
      </c>
      <c r="B8085" s="257">
        <v>0</v>
      </c>
    </row>
    <row r="8086" spans="1:2" x14ac:dyDescent="0.25">
      <c r="A8086" s="257" t="s">
        <v>161</v>
      </c>
      <c r="B8086" s="257">
        <v>0</v>
      </c>
    </row>
    <row r="8087" spans="1:2" x14ac:dyDescent="0.25">
      <c r="A8087" s="257" t="s">
        <v>162</v>
      </c>
      <c r="B8087" s="257">
        <v>0</v>
      </c>
    </row>
    <row r="8088" spans="1:2" x14ac:dyDescent="0.25">
      <c r="A8088" s="257" t="s">
        <v>146</v>
      </c>
      <c r="B8088" s="257">
        <v>0</v>
      </c>
    </row>
    <row r="8089" spans="1:2" x14ac:dyDescent="0.25">
      <c r="A8089" s="257" t="s">
        <v>163</v>
      </c>
      <c r="B8089" s="257">
        <v>0</v>
      </c>
    </row>
    <row r="8090" spans="1:2" x14ac:dyDescent="0.25">
      <c r="A8090" s="257" t="s">
        <v>164</v>
      </c>
      <c r="B8090" s="257">
        <v>0</v>
      </c>
    </row>
    <row r="8091" spans="1:2" x14ac:dyDescent="0.25">
      <c r="A8091" s="257" t="s">
        <v>165</v>
      </c>
      <c r="B8091" s="257">
        <v>0</v>
      </c>
    </row>
    <row r="8092" spans="1:2" x14ac:dyDescent="0.25">
      <c r="A8092" s="257" t="s">
        <v>147</v>
      </c>
      <c r="B8092" s="257">
        <v>0</v>
      </c>
    </row>
    <row r="8093" spans="1:2" x14ac:dyDescent="0.25">
      <c r="A8093" s="257" t="s">
        <v>166</v>
      </c>
      <c r="B8093" s="257">
        <v>0</v>
      </c>
    </row>
    <row r="8094" spans="1:2" x14ac:dyDescent="0.25">
      <c r="A8094" s="257" t="s">
        <v>167</v>
      </c>
      <c r="B8094" s="257">
        <v>0</v>
      </c>
    </row>
    <row r="8095" spans="1:2" x14ac:dyDescent="0.25">
      <c r="A8095" s="257" t="s">
        <v>168</v>
      </c>
      <c r="B8095" s="257">
        <v>0</v>
      </c>
    </row>
    <row r="8096" spans="1:2" x14ac:dyDescent="0.25">
      <c r="A8096" s="257" t="s">
        <v>148</v>
      </c>
      <c r="B8096" s="257">
        <v>0</v>
      </c>
    </row>
    <row r="8097" spans="1:2" x14ac:dyDescent="0.25">
      <c r="A8097" s="257" t="s">
        <v>169</v>
      </c>
      <c r="B8097" s="257">
        <v>0</v>
      </c>
    </row>
    <row r="8098" spans="1:2" x14ac:dyDescent="0.25">
      <c r="A8098" s="257" t="s">
        <v>170</v>
      </c>
      <c r="B8098" s="257">
        <v>0</v>
      </c>
    </row>
    <row r="8099" spans="1:2" x14ac:dyDescent="0.25">
      <c r="A8099" s="257" t="s">
        <v>171</v>
      </c>
      <c r="B8099" s="257">
        <v>0</v>
      </c>
    </row>
    <row r="8100" spans="1:2" x14ac:dyDescent="0.25">
      <c r="A8100" s="257" t="s">
        <v>149</v>
      </c>
      <c r="B8100" s="257">
        <v>0</v>
      </c>
    </row>
    <row r="8101" spans="1:2" x14ac:dyDescent="0.25">
      <c r="A8101" s="257" t="s">
        <v>172</v>
      </c>
      <c r="B8101" s="257">
        <v>0</v>
      </c>
    </row>
    <row r="8102" spans="1:2" x14ac:dyDescent="0.25">
      <c r="A8102" s="257" t="s">
        <v>173</v>
      </c>
      <c r="B8102" s="257">
        <v>0</v>
      </c>
    </row>
    <row r="8103" spans="1:2" x14ac:dyDescent="0.25">
      <c r="A8103" s="257" t="s">
        <v>1215</v>
      </c>
      <c r="B8103" s="257">
        <v>0</v>
      </c>
    </row>
    <row r="8104" spans="1:2" x14ac:dyDescent="0.25">
      <c r="A8104" s="257" t="s">
        <v>1121</v>
      </c>
      <c r="B8104" s="257">
        <v>7.0468089999999997</v>
      </c>
    </row>
    <row r="8105" spans="1:2" x14ac:dyDescent="0.25">
      <c r="A8105" s="257" t="s">
        <v>1216</v>
      </c>
      <c r="B8105" s="257">
        <v>0</v>
      </c>
    </row>
    <row r="8106" spans="1:2" x14ac:dyDescent="0.25">
      <c r="A8106" s="257" t="s">
        <v>1217</v>
      </c>
      <c r="B8106" s="257">
        <v>0</v>
      </c>
    </row>
    <row r="8107" spans="1:2" x14ac:dyDescent="0.25">
      <c r="A8107" s="257" t="s">
        <v>1218</v>
      </c>
      <c r="B8107" s="257">
        <v>0</v>
      </c>
    </row>
    <row r="8108" spans="1:2" x14ac:dyDescent="0.25">
      <c r="A8108" s="257" t="s">
        <v>1122</v>
      </c>
      <c r="B8108" s="257">
        <v>1.5079511800000001</v>
      </c>
    </row>
    <row r="8109" spans="1:2" x14ac:dyDescent="0.25">
      <c r="A8109" s="257" t="s">
        <v>1219</v>
      </c>
      <c r="B8109" s="257">
        <v>0</v>
      </c>
    </row>
    <row r="8110" spans="1:2" x14ac:dyDescent="0.25">
      <c r="A8110" s="257" t="s">
        <v>1220</v>
      </c>
      <c r="B8110" s="257">
        <v>0</v>
      </c>
    </row>
    <row r="8111" spans="1:2" x14ac:dyDescent="0.25">
      <c r="A8111" s="257" t="s">
        <v>1307</v>
      </c>
      <c r="B8111" s="257">
        <v>0</v>
      </c>
    </row>
    <row r="8112" spans="1:2" x14ac:dyDescent="0.25">
      <c r="A8112" s="257" t="s">
        <v>1197</v>
      </c>
      <c r="B8112" s="257">
        <v>9.1147382300000004</v>
      </c>
    </row>
    <row r="8113" spans="1:2" x14ac:dyDescent="0.25">
      <c r="A8113" s="257" t="s">
        <v>1308</v>
      </c>
      <c r="B8113" s="257">
        <v>0</v>
      </c>
    </row>
    <row r="8114" spans="1:2" x14ac:dyDescent="0.25">
      <c r="A8114" s="257" t="s">
        <v>1309</v>
      </c>
      <c r="B8114" s="257">
        <v>0</v>
      </c>
    </row>
    <row r="8115" spans="1:2" x14ac:dyDescent="0.25">
      <c r="A8115" s="257" t="s">
        <v>1310</v>
      </c>
      <c r="B8115" s="257">
        <v>0</v>
      </c>
    </row>
    <row r="8116" spans="1:2" x14ac:dyDescent="0.25">
      <c r="A8116" s="257" t="s">
        <v>1198</v>
      </c>
      <c r="B8116" s="257">
        <v>0.181965349</v>
      </c>
    </row>
    <row r="8117" spans="1:2" x14ac:dyDescent="0.25">
      <c r="A8117" s="257" t="s">
        <v>1311</v>
      </c>
      <c r="B8117" s="257">
        <v>0</v>
      </c>
    </row>
    <row r="8118" spans="1:2" x14ac:dyDescent="0.25">
      <c r="A8118" s="257" t="s">
        <v>1312</v>
      </c>
      <c r="B8118" s="257">
        <v>0</v>
      </c>
    </row>
    <row r="8119" spans="1:2" x14ac:dyDescent="0.25">
      <c r="A8119" s="257" t="s">
        <v>1313</v>
      </c>
      <c r="B8119" s="257">
        <v>0</v>
      </c>
    </row>
    <row r="8120" spans="1:2" x14ac:dyDescent="0.25">
      <c r="A8120" s="257" t="s">
        <v>1199</v>
      </c>
      <c r="B8120" s="257">
        <v>0</v>
      </c>
    </row>
    <row r="8121" spans="1:2" x14ac:dyDescent="0.25">
      <c r="A8121" s="257" t="s">
        <v>1314</v>
      </c>
      <c r="B8121" s="257">
        <v>0</v>
      </c>
    </row>
    <row r="8122" spans="1:2" x14ac:dyDescent="0.25">
      <c r="A8122" s="257" t="s">
        <v>1315</v>
      </c>
      <c r="B8122" s="257">
        <v>0</v>
      </c>
    </row>
    <row r="8123" spans="1:2" x14ac:dyDescent="0.25">
      <c r="A8123" s="257" t="s">
        <v>1316</v>
      </c>
      <c r="B8123" s="257">
        <v>0</v>
      </c>
    </row>
    <row r="8124" spans="1:2" x14ac:dyDescent="0.25">
      <c r="A8124" s="257" t="s">
        <v>1200</v>
      </c>
      <c r="B8124" s="257">
        <v>0</v>
      </c>
    </row>
    <row r="8125" spans="1:2" x14ac:dyDescent="0.25">
      <c r="A8125" s="257" t="s">
        <v>1317</v>
      </c>
      <c r="B8125" s="257">
        <v>0</v>
      </c>
    </row>
    <row r="8126" spans="1:2" x14ac:dyDescent="0.25">
      <c r="A8126" s="257" t="s">
        <v>1318</v>
      </c>
      <c r="B8126" s="257">
        <v>0</v>
      </c>
    </row>
    <row r="8127" spans="1:2" x14ac:dyDescent="0.25">
      <c r="A8127" s="257" t="s">
        <v>1221</v>
      </c>
      <c r="B8127" s="257">
        <v>0</v>
      </c>
    </row>
    <row r="8128" spans="1:2" x14ac:dyDescent="0.25">
      <c r="A8128" s="257" t="s">
        <v>1123</v>
      </c>
      <c r="B8128" s="257">
        <v>19.024303799999998</v>
      </c>
    </row>
    <row r="8129" spans="1:2" x14ac:dyDescent="0.25">
      <c r="A8129" s="257" t="s">
        <v>1222</v>
      </c>
      <c r="B8129" s="257">
        <v>0</v>
      </c>
    </row>
    <row r="8130" spans="1:2" x14ac:dyDescent="0.25">
      <c r="A8130" s="257" t="s">
        <v>1223</v>
      </c>
      <c r="B8130" s="257">
        <v>0</v>
      </c>
    </row>
    <row r="8131" spans="1:2" x14ac:dyDescent="0.25">
      <c r="A8131" s="257" t="s">
        <v>1224</v>
      </c>
      <c r="B8131" s="257">
        <v>0</v>
      </c>
    </row>
    <row r="8132" spans="1:2" x14ac:dyDescent="0.25">
      <c r="A8132" s="257" t="s">
        <v>1124</v>
      </c>
      <c r="B8132" s="257">
        <v>3.4618551900000001</v>
      </c>
    </row>
    <row r="8133" spans="1:2" x14ac:dyDescent="0.25">
      <c r="A8133" s="257" t="s">
        <v>1225</v>
      </c>
      <c r="B8133" s="257">
        <v>0</v>
      </c>
    </row>
    <row r="8134" spans="1:2" x14ac:dyDescent="0.25">
      <c r="A8134" s="257" t="s">
        <v>1226</v>
      </c>
      <c r="B8134" s="257">
        <v>0</v>
      </c>
    </row>
    <row r="8135" spans="1:2" x14ac:dyDescent="0.25">
      <c r="A8135" s="257" t="s">
        <v>1319</v>
      </c>
      <c r="B8135" s="257">
        <v>0</v>
      </c>
    </row>
    <row r="8136" spans="1:2" x14ac:dyDescent="0.25">
      <c r="A8136" s="257" t="s">
        <v>1201</v>
      </c>
      <c r="B8136" s="257">
        <v>5.46956621</v>
      </c>
    </row>
    <row r="8137" spans="1:2" x14ac:dyDescent="0.25">
      <c r="A8137" s="257" t="s">
        <v>1320</v>
      </c>
      <c r="B8137" s="257">
        <v>0</v>
      </c>
    </row>
    <row r="8138" spans="1:2" x14ac:dyDescent="0.25">
      <c r="A8138" s="257" t="s">
        <v>1321</v>
      </c>
      <c r="B8138" s="257">
        <v>0</v>
      </c>
    </row>
    <row r="8139" spans="1:2" x14ac:dyDescent="0.25">
      <c r="A8139" s="257" t="s">
        <v>1322</v>
      </c>
      <c r="B8139" s="257">
        <v>0</v>
      </c>
    </row>
    <row r="8140" spans="1:2" x14ac:dyDescent="0.25">
      <c r="A8140" s="257" t="s">
        <v>1202</v>
      </c>
      <c r="B8140" s="257">
        <v>0.22483562800000001</v>
      </c>
    </row>
    <row r="8141" spans="1:2" x14ac:dyDescent="0.25">
      <c r="A8141" s="257" t="s">
        <v>1323</v>
      </c>
      <c r="B8141" s="257">
        <v>0</v>
      </c>
    </row>
    <row r="8142" spans="1:2" x14ac:dyDescent="0.25">
      <c r="A8142" s="257" t="s">
        <v>1324</v>
      </c>
      <c r="B8142" s="257">
        <v>0</v>
      </c>
    </row>
    <row r="8143" spans="1:2" x14ac:dyDescent="0.25">
      <c r="A8143" s="257" t="s">
        <v>1325</v>
      </c>
      <c r="B8143" s="257">
        <v>0</v>
      </c>
    </row>
    <row r="8144" spans="1:2" x14ac:dyDescent="0.25">
      <c r="A8144" s="257" t="s">
        <v>1203</v>
      </c>
      <c r="B8144" s="257">
        <v>0</v>
      </c>
    </row>
    <row r="8145" spans="1:2" x14ac:dyDescent="0.25">
      <c r="A8145" s="257" t="s">
        <v>1326</v>
      </c>
      <c r="B8145" s="257">
        <v>0</v>
      </c>
    </row>
    <row r="8146" spans="1:2" x14ac:dyDescent="0.25">
      <c r="A8146" s="257" t="s">
        <v>1327</v>
      </c>
      <c r="B8146" s="257">
        <v>0</v>
      </c>
    </row>
    <row r="8147" spans="1:2" x14ac:dyDescent="0.25">
      <c r="A8147" s="257" t="s">
        <v>1328</v>
      </c>
      <c r="B8147" s="257">
        <v>0</v>
      </c>
    </row>
    <row r="8148" spans="1:2" x14ac:dyDescent="0.25">
      <c r="A8148" s="257" t="s">
        <v>1204</v>
      </c>
      <c r="B8148" s="257">
        <v>0</v>
      </c>
    </row>
    <row r="8149" spans="1:2" x14ac:dyDescent="0.25">
      <c r="A8149" s="257" t="s">
        <v>1329</v>
      </c>
      <c r="B8149" s="257">
        <v>0</v>
      </c>
    </row>
    <row r="8150" spans="1:2" x14ac:dyDescent="0.25">
      <c r="A8150" s="257" t="s">
        <v>1330</v>
      </c>
      <c r="B8150" s="257">
        <v>0</v>
      </c>
    </row>
    <row r="8151" spans="1:2" x14ac:dyDescent="0.25">
      <c r="A8151" s="257" t="s">
        <v>1241</v>
      </c>
      <c r="B8151" s="257">
        <v>0</v>
      </c>
    </row>
    <row r="8152" spans="1:2" x14ac:dyDescent="0.25">
      <c r="A8152" s="257" t="s">
        <v>1242</v>
      </c>
      <c r="B8152" s="257">
        <v>7.1248716600000002</v>
      </c>
    </row>
    <row r="8153" spans="1:2" x14ac:dyDescent="0.25">
      <c r="A8153" s="257" t="s">
        <v>1243</v>
      </c>
      <c r="B8153" s="257">
        <v>0.302798444</v>
      </c>
    </row>
    <row r="8154" spans="1:2" x14ac:dyDescent="0.25">
      <c r="A8154" s="257" t="s">
        <v>1244</v>
      </c>
      <c r="B8154" s="257">
        <v>0.13922774299999999</v>
      </c>
    </row>
    <row r="8155" spans="1:2" x14ac:dyDescent="0.25">
      <c r="A8155" s="257" t="s">
        <v>1229</v>
      </c>
      <c r="B8155" s="257">
        <v>0</v>
      </c>
    </row>
    <row r="8156" spans="1:2" x14ac:dyDescent="0.25">
      <c r="A8156" s="257" t="s">
        <v>1230</v>
      </c>
      <c r="B8156" s="257">
        <v>5.9610512199999999</v>
      </c>
    </row>
    <row r="8157" spans="1:2" x14ac:dyDescent="0.25">
      <c r="A8157" s="257" t="s">
        <v>1331</v>
      </c>
      <c r="B8157" s="257">
        <v>1.3556325600000001</v>
      </c>
    </row>
    <row r="8158" spans="1:2" x14ac:dyDescent="0.25">
      <c r="A8158" s="257" t="s">
        <v>1332</v>
      </c>
      <c r="B8158" s="257">
        <v>0.70346742299999998</v>
      </c>
    </row>
    <row r="8159" spans="1:2" x14ac:dyDescent="0.25">
      <c r="A8159" s="257" t="s">
        <v>1766</v>
      </c>
      <c r="B8159" s="257"/>
    </row>
    <row r="8160" spans="1:2" x14ac:dyDescent="0.25">
      <c r="A8160" s="257" t="s">
        <v>928</v>
      </c>
      <c r="B8160" s="257" t="s">
        <v>929</v>
      </c>
    </row>
    <row r="8161" spans="1:2" x14ac:dyDescent="0.25">
      <c r="A8161" s="257" t="s">
        <v>930</v>
      </c>
      <c r="B8161" s="257" t="s">
        <v>931</v>
      </c>
    </row>
    <row r="8162" spans="1:2" x14ac:dyDescent="0.25">
      <c r="A8162" s="257" t="s">
        <v>466</v>
      </c>
      <c r="B8162" s="257">
        <v>0</v>
      </c>
    </row>
    <row r="8163" spans="1:2" x14ac:dyDescent="0.25">
      <c r="A8163" s="257" t="s">
        <v>467</v>
      </c>
      <c r="B8163" s="257">
        <v>0</v>
      </c>
    </row>
    <row r="8164" spans="1:2" x14ac:dyDescent="0.25">
      <c r="A8164" s="257" t="s">
        <v>540</v>
      </c>
      <c r="B8164" s="257">
        <v>0</v>
      </c>
    </row>
    <row r="8165" spans="1:2" x14ac:dyDescent="0.25">
      <c r="A8165" s="257" t="s">
        <v>541</v>
      </c>
      <c r="B8165" s="257">
        <v>0</v>
      </c>
    </row>
    <row r="8166" spans="1:2" x14ac:dyDescent="0.25">
      <c r="A8166" s="257" t="s">
        <v>542</v>
      </c>
      <c r="B8166" s="257">
        <v>0</v>
      </c>
    </row>
    <row r="8167" spans="1:2" x14ac:dyDescent="0.25">
      <c r="A8167" s="257" t="s">
        <v>543</v>
      </c>
      <c r="B8167" s="257">
        <v>0</v>
      </c>
    </row>
    <row r="8168" spans="1:2" x14ac:dyDescent="0.25">
      <c r="A8168" s="257" t="s">
        <v>468</v>
      </c>
      <c r="B8168" s="257">
        <v>0</v>
      </c>
    </row>
    <row r="8169" spans="1:2" x14ac:dyDescent="0.25">
      <c r="A8169" s="257" t="s">
        <v>469</v>
      </c>
      <c r="B8169" s="257">
        <v>0</v>
      </c>
    </row>
    <row r="8170" spans="1:2" x14ac:dyDescent="0.25">
      <c r="A8170" s="257" t="s">
        <v>544</v>
      </c>
      <c r="B8170" s="257">
        <v>0.28204183199999999</v>
      </c>
    </row>
    <row r="8171" spans="1:2" x14ac:dyDescent="0.25">
      <c r="A8171" s="257" t="s">
        <v>545</v>
      </c>
      <c r="B8171" s="257">
        <v>0</v>
      </c>
    </row>
    <row r="8172" spans="1:2" x14ac:dyDescent="0.25">
      <c r="A8172" s="257" t="s">
        <v>546</v>
      </c>
      <c r="B8172" s="257">
        <v>0</v>
      </c>
    </row>
    <row r="8173" spans="1:2" x14ac:dyDescent="0.25">
      <c r="A8173" s="257" t="s">
        <v>547</v>
      </c>
      <c r="B8173" s="257">
        <v>0</v>
      </c>
    </row>
    <row r="8174" spans="1:2" x14ac:dyDescent="0.25">
      <c r="A8174" s="257" t="s">
        <v>1767</v>
      </c>
      <c r="B8174" s="257"/>
    </row>
    <row r="8175" spans="1:2" x14ac:dyDescent="0.25">
      <c r="A8175" s="257" t="s">
        <v>928</v>
      </c>
      <c r="B8175" s="257" t="s">
        <v>929</v>
      </c>
    </row>
    <row r="8176" spans="1:2" x14ac:dyDescent="0.25">
      <c r="A8176" s="257" t="s">
        <v>930</v>
      </c>
      <c r="B8176" s="257" t="s">
        <v>931</v>
      </c>
    </row>
    <row r="8177" spans="1:2" x14ac:dyDescent="0.25">
      <c r="A8177" s="257" t="s">
        <v>548</v>
      </c>
      <c r="B8177" s="257">
        <v>14.6440948</v>
      </c>
    </row>
    <row r="8178" spans="1:2" x14ac:dyDescent="0.25">
      <c r="A8178" s="257" t="s">
        <v>549</v>
      </c>
      <c r="B8178" s="257">
        <v>0</v>
      </c>
    </row>
    <row r="8179" spans="1:2" x14ac:dyDescent="0.25">
      <c r="A8179" s="257" t="s">
        <v>550</v>
      </c>
      <c r="B8179" s="257">
        <v>10.5148335</v>
      </c>
    </row>
    <row r="8180" spans="1:2" x14ac:dyDescent="0.25">
      <c r="A8180" s="257" t="s">
        <v>551</v>
      </c>
      <c r="B8180" s="257">
        <v>4.6480516899999998E-2</v>
      </c>
    </row>
    <row r="8181" spans="1:2" x14ac:dyDescent="0.25">
      <c r="A8181" s="257" t="s">
        <v>1768</v>
      </c>
      <c r="B8181" s="257"/>
    </row>
    <row r="8182" spans="1:2" x14ac:dyDescent="0.25">
      <c r="A8182" s="257" t="s">
        <v>928</v>
      </c>
      <c r="B8182" s="257" t="s">
        <v>929</v>
      </c>
    </row>
    <row r="8183" spans="1:2" x14ac:dyDescent="0.25">
      <c r="A8183" s="257" t="s">
        <v>930</v>
      </c>
      <c r="B8183" s="257" t="s">
        <v>931</v>
      </c>
    </row>
    <row r="8184" spans="1:2" x14ac:dyDescent="0.25">
      <c r="A8184" s="257" t="s">
        <v>552</v>
      </c>
      <c r="B8184" s="257">
        <v>30.470976499999999</v>
      </c>
    </row>
    <row r="8185" spans="1:2" x14ac:dyDescent="0.25">
      <c r="A8185" s="257" t="s">
        <v>553</v>
      </c>
      <c r="B8185" s="257">
        <v>48.8188697</v>
      </c>
    </row>
    <row r="8186" spans="1:2" x14ac:dyDescent="0.25">
      <c r="A8186" s="257" t="s">
        <v>8</v>
      </c>
      <c r="B8186" s="257">
        <v>0</v>
      </c>
    </row>
    <row r="8187" spans="1:2" x14ac:dyDescent="0.25">
      <c r="A8187" s="257" t="s">
        <v>9</v>
      </c>
      <c r="B8187" s="257">
        <v>0</v>
      </c>
    </row>
    <row r="8188" spans="1:2" x14ac:dyDescent="0.25">
      <c r="A8188" s="257" t="s">
        <v>10</v>
      </c>
      <c r="B8188" s="257">
        <v>0.15679251799999999</v>
      </c>
    </row>
    <row r="8189" spans="1:2" x14ac:dyDescent="0.25">
      <c r="A8189" s="257" t="s">
        <v>11</v>
      </c>
      <c r="B8189" s="257">
        <v>0</v>
      </c>
    </row>
    <row r="8190" spans="1:2" x14ac:dyDescent="0.25">
      <c r="A8190" s="257" t="s">
        <v>12</v>
      </c>
      <c r="B8190" s="257">
        <v>0</v>
      </c>
    </row>
    <row r="8191" spans="1:2" x14ac:dyDescent="0.25">
      <c r="A8191" s="257" t="s">
        <v>13</v>
      </c>
      <c r="B8191" s="257">
        <v>0</v>
      </c>
    </row>
    <row r="8192" spans="1:2" x14ac:dyDescent="0.25">
      <c r="A8192" s="257" t="s">
        <v>948</v>
      </c>
      <c r="B8192" s="257">
        <v>0</v>
      </c>
    </row>
    <row r="8193" spans="1:2" x14ac:dyDescent="0.25">
      <c r="A8193" s="257" t="s">
        <v>945</v>
      </c>
      <c r="B8193" s="257">
        <v>1.71594</v>
      </c>
    </row>
    <row r="8194" spans="1:2" x14ac:dyDescent="0.25">
      <c r="A8194" s="257" t="s">
        <v>949</v>
      </c>
      <c r="B8194" s="257">
        <v>0</v>
      </c>
    </row>
    <row r="8195" spans="1:2" x14ac:dyDescent="0.25">
      <c r="A8195" s="257" t="s">
        <v>950</v>
      </c>
      <c r="B8195" s="257">
        <v>0</v>
      </c>
    </row>
    <row r="8196" spans="1:2" x14ac:dyDescent="0.25">
      <c r="A8196" s="257" t="s">
        <v>458</v>
      </c>
      <c r="B8196" s="257">
        <v>0</v>
      </c>
    </row>
    <row r="8197" spans="1:2" x14ac:dyDescent="0.25">
      <c r="A8197" s="257" t="s">
        <v>456</v>
      </c>
      <c r="B8197" s="257">
        <v>9.2393630099999999</v>
      </c>
    </row>
    <row r="8198" spans="1:2" x14ac:dyDescent="0.25">
      <c r="A8198" s="257" t="s">
        <v>459</v>
      </c>
      <c r="B8198" s="257">
        <v>0</v>
      </c>
    </row>
    <row r="8199" spans="1:2" x14ac:dyDescent="0.25">
      <c r="A8199" s="257" t="s">
        <v>460</v>
      </c>
      <c r="B8199" s="257">
        <v>0</v>
      </c>
    </row>
    <row r="8200" spans="1:2" x14ac:dyDescent="0.25">
      <c r="A8200" s="257" t="s">
        <v>461</v>
      </c>
      <c r="B8200" s="257">
        <v>0</v>
      </c>
    </row>
    <row r="8201" spans="1:2" x14ac:dyDescent="0.25">
      <c r="A8201" s="257" t="s">
        <v>457</v>
      </c>
      <c r="B8201" s="257">
        <v>0.43821334899999997</v>
      </c>
    </row>
    <row r="8202" spans="1:2" x14ac:dyDescent="0.25">
      <c r="A8202" s="257" t="s">
        <v>462</v>
      </c>
      <c r="B8202" s="257">
        <v>0</v>
      </c>
    </row>
    <row r="8203" spans="1:2" x14ac:dyDescent="0.25">
      <c r="A8203" s="257" t="s">
        <v>463</v>
      </c>
      <c r="B8203" s="257">
        <v>0</v>
      </c>
    </row>
    <row r="8204" spans="1:2" x14ac:dyDescent="0.25">
      <c r="A8204" s="257" t="s">
        <v>20</v>
      </c>
      <c r="B8204" s="257">
        <v>0</v>
      </c>
    </row>
    <row r="8205" spans="1:2" x14ac:dyDescent="0.25">
      <c r="A8205" s="257" t="s">
        <v>15</v>
      </c>
      <c r="B8205" s="257">
        <v>0.36030207600000003</v>
      </c>
    </row>
    <row r="8206" spans="1:2" x14ac:dyDescent="0.25">
      <c r="A8206" s="257" t="s">
        <v>21</v>
      </c>
      <c r="B8206" s="257">
        <v>0</v>
      </c>
    </row>
    <row r="8207" spans="1:2" x14ac:dyDescent="0.25">
      <c r="A8207" s="257" t="s">
        <v>22</v>
      </c>
      <c r="B8207" s="257">
        <v>0</v>
      </c>
    </row>
    <row r="8208" spans="1:2" x14ac:dyDescent="0.25">
      <c r="A8208" s="257" t="s">
        <v>1333</v>
      </c>
      <c r="B8208" s="257">
        <v>3.4116304600000001E-2</v>
      </c>
    </row>
    <row r="8209" spans="1:2" x14ac:dyDescent="0.25">
      <c r="A8209" s="257" t="s">
        <v>1769</v>
      </c>
      <c r="B8209" s="257"/>
    </row>
    <row r="8210" spans="1:2" x14ac:dyDescent="0.25">
      <c r="A8210" s="257" t="s">
        <v>928</v>
      </c>
      <c r="B8210" s="257" t="s">
        <v>929</v>
      </c>
    </row>
    <row r="8211" spans="1:2" x14ac:dyDescent="0.25">
      <c r="A8211" s="257" t="s">
        <v>930</v>
      </c>
      <c r="B8211" s="257" t="s">
        <v>931</v>
      </c>
    </row>
    <row r="8212" spans="1:2" x14ac:dyDescent="0.25">
      <c r="A8212" s="257" t="s">
        <v>111</v>
      </c>
      <c r="B8212" s="257">
        <v>0</v>
      </c>
    </row>
    <row r="8213" spans="1:2" x14ac:dyDescent="0.25">
      <c r="A8213" s="257" t="s">
        <v>110</v>
      </c>
      <c r="B8213" s="257">
        <v>0</v>
      </c>
    </row>
    <row r="8214" spans="1:2" x14ac:dyDescent="0.25">
      <c r="A8214" s="257" t="s">
        <v>112</v>
      </c>
      <c r="B8214" s="257">
        <v>0</v>
      </c>
    </row>
    <row r="8215" spans="1:2" x14ac:dyDescent="0.25">
      <c r="A8215" s="257" t="s">
        <v>113</v>
      </c>
      <c r="B8215" s="257">
        <v>0</v>
      </c>
    </row>
    <row r="8216" spans="1:2" x14ac:dyDescent="0.25">
      <c r="A8216" s="257" t="s">
        <v>1334</v>
      </c>
      <c r="B8216" s="257">
        <v>5.9319691499999996</v>
      </c>
    </row>
    <row r="8217" spans="1:2" x14ac:dyDescent="0.25">
      <c r="A8217" s="257" t="s">
        <v>1770</v>
      </c>
      <c r="B8217" s="257"/>
    </row>
    <row r="8218" spans="1:2" x14ac:dyDescent="0.25">
      <c r="A8218" s="257" t="s">
        <v>928</v>
      </c>
      <c r="B8218" s="257" t="s">
        <v>929</v>
      </c>
    </row>
    <row r="8219" spans="1:2" x14ac:dyDescent="0.25">
      <c r="A8219" s="257" t="s">
        <v>930</v>
      </c>
      <c r="B8219" s="257" t="s">
        <v>931</v>
      </c>
    </row>
    <row r="8220" spans="1:2" x14ac:dyDescent="0.25">
      <c r="A8220" s="257" t="s">
        <v>458</v>
      </c>
      <c r="B8220" s="257">
        <v>0</v>
      </c>
    </row>
    <row r="8221" spans="1:2" x14ac:dyDescent="0.25">
      <c r="A8221" s="257" t="s">
        <v>456</v>
      </c>
      <c r="B8221" s="257">
        <v>5.6859245100000004</v>
      </c>
    </row>
    <row r="8222" spans="1:2" x14ac:dyDescent="0.25">
      <c r="A8222" s="257" t="s">
        <v>459</v>
      </c>
      <c r="B8222" s="257">
        <v>0</v>
      </c>
    </row>
    <row r="8223" spans="1:2" x14ac:dyDescent="0.25">
      <c r="A8223" s="257" t="s">
        <v>460</v>
      </c>
      <c r="B8223" s="257">
        <v>0</v>
      </c>
    </row>
    <row r="8224" spans="1:2" x14ac:dyDescent="0.25">
      <c r="A8224" s="257" t="s">
        <v>461</v>
      </c>
      <c r="B8224" s="257">
        <v>0</v>
      </c>
    </row>
    <row r="8225" spans="1:2" x14ac:dyDescent="0.25">
      <c r="A8225" s="257" t="s">
        <v>457</v>
      </c>
      <c r="B8225" s="257">
        <v>5.80769263</v>
      </c>
    </row>
    <row r="8226" spans="1:2" x14ac:dyDescent="0.25">
      <c r="A8226" s="257" t="s">
        <v>462</v>
      </c>
      <c r="B8226" s="257">
        <v>0</v>
      </c>
    </row>
    <row r="8227" spans="1:2" x14ac:dyDescent="0.25">
      <c r="A8227" s="257" t="s">
        <v>463</v>
      </c>
      <c r="B8227" s="257">
        <v>0</v>
      </c>
    </row>
    <row r="8228" spans="1:2" x14ac:dyDescent="0.25">
      <c r="A8228" s="257" t="s">
        <v>1299</v>
      </c>
      <c r="B8228" s="257">
        <v>0.50858250000000005</v>
      </c>
    </row>
    <row r="8229" spans="1:2" x14ac:dyDescent="0.25">
      <c r="A8229" s="257" t="s">
        <v>1771</v>
      </c>
      <c r="B8229" s="257"/>
    </row>
    <row r="8230" spans="1:2" x14ac:dyDescent="0.25">
      <c r="A8230" s="257" t="s">
        <v>928</v>
      </c>
      <c r="B8230" s="257" t="s">
        <v>929</v>
      </c>
    </row>
    <row r="8231" spans="1:2" x14ac:dyDescent="0.25">
      <c r="A8231" s="257" t="s">
        <v>930</v>
      </c>
      <c r="B8231" s="257" t="s">
        <v>931</v>
      </c>
    </row>
    <row r="8232" spans="1:2" x14ac:dyDescent="0.25">
      <c r="A8232" s="257" t="s">
        <v>111</v>
      </c>
      <c r="B8232" s="257">
        <v>0</v>
      </c>
    </row>
    <row r="8233" spans="1:2" x14ac:dyDescent="0.25">
      <c r="A8233" s="257" t="s">
        <v>110</v>
      </c>
      <c r="B8233" s="257">
        <v>0</v>
      </c>
    </row>
    <row r="8234" spans="1:2" x14ac:dyDescent="0.25">
      <c r="A8234" s="257" t="s">
        <v>112</v>
      </c>
      <c r="B8234" s="257">
        <v>0</v>
      </c>
    </row>
    <row r="8235" spans="1:2" x14ac:dyDescent="0.25">
      <c r="A8235" s="257" t="s">
        <v>113</v>
      </c>
      <c r="B8235" s="257">
        <v>0</v>
      </c>
    </row>
    <row r="8236" spans="1:2" x14ac:dyDescent="0.25">
      <c r="A8236" s="257" t="s">
        <v>1772</v>
      </c>
      <c r="B8236" s="257"/>
    </row>
    <row r="8237" spans="1:2" x14ac:dyDescent="0.25">
      <c r="A8237" s="257" t="s">
        <v>928</v>
      </c>
      <c r="B8237" s="257" t="s">
        <v>929</v>
      </c>
    </row>
    <row r="8238" spans="1:2" x14ac:dyDescent="0.25">
      <c r="A8238" s="257" t="s">
        <v>930</v>
      </c>
      <c r="B8238" s="257" t="s">
        <v>931</v>
      </c>
    </row>
    <row r="8239" spans="1:2" x14ac:dyDescent="0.25">
      <c r="A8239" s="257" t="s">
        <v>111</v>
      </c>
      <c r="B8239" s="257">
        <v>0</v>
      </c>
    </row>
    <row r="8240" spans="1:2" x14ac:dyDescent="0.25">
      <c r="A8240" s="257" t="s">
        <v>110</v>
      </c>
      <c r="B8240" s="257">
        <v>0</v>
      </c>
    </row>
    <row r="8241" spans="1:2" x14ac:dyDescent="0.25">
      <c r="A8241" s="257" t="s">
        <v>112</v>
      </c>
      <c r="B8241" s="257">
        <v>0</v>
      </c>
    </row>
    <row r="8242" spans="1:2" x14ac:dyDescent="0.25">
      <c r="A8242" s="257" t="s">
        <v>113</v>
      </c>
      <c r="B8242" s="257">
        <v>0</v>
      </c>
    </row>
    <row r="8243" spans="1:2" x14ac:dyDescent="0.25">
      <c r="A8243" s="257" t="s">
        <v>178</v>
      </c>
      <c r="B8243" s="257">
        <v>0</v>
      </c>
    </row>
    <row r="8244" spans="1:2" x14ac:dyDescent="0.25">
      <c r="A8244" s="257" t="s">
        <v>174</v>
      </c>
      <c r="B8244" s="257">
        <v>-0.43821334899999997</v>
      </c>
    </row>
    <row r="8245" spans="1:2" x14ac:dyDescent="0.25">
      <c r="A8245" s="257" t="s">
        <v>179</v>
      </c>
      <c r="B8245" s="257">
        <v>0</v>
      </c>
    </row>
    <row r="8246" spans="1:2" x14ac:dyDescent="0.25">
      <c r="A8246" s="257" t="s">
        <v>180</v>
      </c>
      <c r="B8246" s="257">
        <v>0</v>
      </c>
    </row>
    <row r="8247" spans="1:2" x14ac:dyDescent="0.25">
      <c r="A8247" s="257" t="s">
        <v>153</v>
      </c>
      <c r="B8247" s="257">
        <v>0</v>
      </c>
    </row>
    <row r="8248" spans="1:2" x14ac:dyDescent="0.25">
      <c r="A8248" s="257" t="s">
        <v>143</v>
      </c>
      <c r="B8248" s="257">
        <v>-0.43821334899999997</v>
      </c>
    </row>
    <row r="8249" spans="1:2" x14ac:dyDescent="0.25">
      <c r="A8249" s="257" t="s">
        <v>154</v>
      </c>
      <c r="B8249" s="257">
        <v>0</v>
      </c>
    </row>
    <row r="8250" spans="1:2" x14ac:dyDescent="0.25">
      <c r="A8250" s="257" t="s">
        <v>155</v>
      </c>
      <c r="B8250" s="257">
        <v>0</v>
      </c>
    </row>
    <row r="8251" spans="1:2" x14ac:dyDescent="0.25">
      <c r="A8251" s="257" t="s">
        <v>181</v>
      </c>
      <c r="B8251" s="257">
        <v>0</v>
      </c>
    </row>
    <row r="8252" spans="1:2" x14ac:dyDescent="0.25">
      <c r="A8252" s="257" t="s">
        <v>175</v>
      </c>
      <c r="B8252" s="257">
        <v>-5.80769263</v>
      </c>
    </row>
    <row r="8253" spans="1:2" x14ac:dyDescent="0.25">
      <c r="A8253" s="257" t="s">
        <v>182</v>
      </c>
      <c r="B8253" s="257">
        <v>0</v>
      </c>
    </row>
    <row r="8254" spans="1:2" x14ac:dyDescent="0.25">
      <c r="A8254" s="257" t="s">
        <v>183</v>
      </c>
      <c r="B8254" s="257">
        <v>0</v>
      </c>
    </row>
    <row r="8255" spans="1:2" x14ac:dyDescent="0.25">
      <c r="A8255" s="257" t="s">
        <v>1019</v>
      </c>
      <c r="B8255" s="257">
        <v>0</v>
      </c>
    </row>
    <row r="8256" spans="1:2" x14ac:dyDescent="0.25">
      <c r="A8256" s="257" t="s">
        <v>1002</v>
      </c>
      <c r="B8256" s="257">
        <v>0</v>
      </c>
    </row>
    <row r="8257" spans="1:2" x14ac:dyDescent="0.25">
      <c r="A8257" s="257" t="s">
        <v>1017</v>
      </c>
      <c r="B8257" s="257">
        <v>0</v>
      </c>
    </row>
    <row r="8258" spans="1:2" x14ac:dyDescent="0.25">
      <c r="A8258" s="257" t="s">
        <v>1051</v>
      </c>
      <c r="B8258" s="257">
        <v>0</v>
      </c>
    </row>
    <row r="8259" spans="1:2" x14ac:dyDescent="0.25">
      <c r="A8259" s="257" t="s">
        <v>1020</v>
      </c>
      <c r="B8259" s="257">
        <v>0</v>
      </c>
    </row>
    <row r="8260" spans="1:2" x14ac:dyDescent="0.25">
      <c r="A8260" s="257" t="s">
        <v>1003</v>
      </c>
      <c r="B8260" s="257">
        <v>0</v>
      </c>
    </row>
    <row r="8261" spans="1:2" x14ac:dyDescent="0.25">
      <c r="A8261" s="257" t="s">
        <v>1018</v>
      </c>
      <c r="B8261" s="257">
        <v>0</v>
      </c>
    </row>
    <row r="8262" spans="1:2" x14ac:dyDescent="0.25">
      <c r="A8262" s="257" t="s">
        <v>1052</v>
      </c>
      <c r="B8262" s="257">
        <v>0</v>
      </c>
    </row>
    <row r="8263" spans="1:2" x14ac:dyDescent="0.25">
      <c r="A8263" s="257" t="s">
        <v>177</v>
      </c>
      <c r="B8263" s="257">
        <v>6.6841193299999997</v>
      </c>
    </row>
    <row r="8264" spans="1:2" x14ac:dyDescent="0.25">
      <c r="A8264" s="257" t="s">
        <v>1773</v>
      </c>
      <c r="B8264" s="257"/>
    </row>
    <row r="8265" spans="1:2" x14ac:dyDescent="0.25">
      <c r="A8265" s="257" t="s">
        <v>928</v>
      </c>
      <c r="B8265" s="257" t="s">
        <v>929</v>
      </c>
    </row>
    <row r="8266" spans="1:2" x14ac:dyDescent="0.25">
      <c r="A8266" s="257" t="s">
        <v>930</v>
      </c>
      <c r="B8266" s="257" t="s">
        <v>931</v>
      </c>
    </row>
    <row r="8267" spans="1:2" x14ac:dyDescent="0.25">
      <c r="A8267" s="257" t="s">
        <v>110</v>
      </c>
      <c r="B8267" s="257">
        <v>0</v>
      </c>
    </row>
    <row r="8268" spans="1:2" x14ac:dyDescent="0.25">
      <c r="A8268" s="257" t="s">
        <v>184</v>
      </c>
      <c r="B8268" s="257">
        <v>-0.36030207600000003</v>
      </c>
    </row>
    <row r="8269" spans="1:2" x14ac:dyDescent="0.25">
      <c r="A8269" s="257" t="s">
        <v>185</v>
      </c>
      <c r="B8269" s="257">
        <v>-0.36030207600000003</v>
      </c>
    </row>
    <row r="8270" spans="1:2" x14ac:dyDescent="0.25">
      <c r="A8270" s="257" t="s">
        <v>186</v>
      </c>
      <c r="B8270" s="257">
        <v>-8.8014050000000008</v>
      </c>
    </row>
    <row r="8271" spans="1:2" x14ac:dyDescent="0.25">
      <c r="A8271" s="257" t="s">
        <v>187</v>
      </c>
      <c r="B8271" s="257">
        <v>0</v>
      </c>
    </row>
    <row r="8272" spans="1:2" x14ac:dyDescent="0.25">
      <c r="A8272" s="257" t="s">
        <v>1002</v>
      </c>
      <c r="B8272" s="257">
        <v>0</v>
      </c>
    </row>
    <row r="8273" spans="1:2" x14ac:dyDescent="0.25">
      <c r="A8273" s="257" t="s">
        <v>1003</v>
      </c>
      <c r="B8273" s="257">
        <v>0</v>
      </c>
    </row>
    <row r="8274" spans="1:2" x14ac:dyDescent="0.25">
      <c r="A8274" s="257" t="s">
        <v>177</v>
      </c>
      <c r="B8274" s="257">
        <v>9.5220091500000006</v>
      </c>
    </row>
    <row r="8275" spans="1:2" x14ac:dyDescent="0.25">
      <c r="A8275" s="257" t="s">
        <v>1774</v>
      </c>
      <c r="B8275" s="257"/>
    </row>
    <row r="8276" spans="1:2" x14ac:dyDescent="0.25">
      <c r="A8276" s="257" t="s">
        <v>928</v>
      </c>
      <c r="B8276" s="257" t="s">
        <v>929</v>
      </c>
    </row>
    <row r="8277" spans="1:2" x14ac:dyDescent="0.25">
      <c r="A8277" s="257" t="s">
        <v>930</v>
      </c>
      <c r="B8277" s="257" t="s">
        <v>931</v>
      </c>
    </row>
    <row r="8278" spans="1:2" x14ac:dyDescent="0.25">
      <c r="A8278" s="257" t="s">
        <v>8</v>
      </c>
      <c r="B8278" s="257">
        <v>0</v>
      </c>
    </row>
    <row r="8279" spans="1:2" x14ac:dyDescent="0.25">
      <c r="A8279" s="257" t="s">
        <v>9</v>
      </c>
      <c r="B8279" s="257">
        <v>0</v>
      </c>
    </row>
    <row r="8280" spans="1:2" x14ac:dyDescent="0.25">
      <c r="A8280" s="257" t="s">
        <v>10</v>
      </c>
      <c r="B8280" s="257">
        <v>0</v>
      </c>
    </row>
    <row r="8281" spans="1:2" x14ac:dyDescent="0.25">
      <c r="A8281" s="257" t="s">
        <v>11</v>
      </c>
      <c r="B8281" s="257">
        <v>0</v>
      </c>
    </row>
    <row r="8282" spans="1:2" x14ac:dyDescent="0.25">
      <c r="A8282" s="257" t="s">
        <v>12</v>
      </c>
      <c r="B8282" s="257">
        <v>0</v>
      </c>
    </row>
    <row r="8283" spans="1:2" x14ac:dyDescent="0.25">
      <c r="A8283" s="257" t="s">
        <v>13</v>
      </c>
      <c r="B8283" s="257">
        <v>0</v>
      </c>
    </row>
    <row r="8284" spans="1:2" x14ac:dyDescent="0.25">
      <c r="A8284" s="257" t="s">
        <v>554</v>
      </c>
      <c r="B8284" s="257">
        <v>0</v>
      </c>
    </row>
    <row r="8285" spans="1:2" x14ac:dyDescent="0.25">
      <c r="A8285" s="257" t="s">
        <v>555</v>
      </c>
      <c r="B8285" s="257">
        <v>0</v>
      </c>
    </row>
    <row r="8286" spans="1:2" x14ac:dyDescent="0.25">
      <c r="A8286" s="257" t="s">
        <v>556</v>
      </c>
      <c r="B8286" s="257">
        <v>0</v>
      </c>
    </row>
    <row r="8287" spans="1:2" x14ac:dyDescent="0.25">
      <c r="A8287" s="257" t="s">
        <v>557</v>
      </c>
      <c r="B8287" s="257">
        <v>0</v>
      </c>
    </row>
    <row r="8288" spans="1:2" x14ac:dyDescent="0.25">
      <c r="A8288" s="257" t="s">
        <v>558</v>
      </c>
      <c r="B8288" s="257">
        <v>0</v>
      </c>
    </row>
    <row r="8289" spans="1:2" x14ac:dyDescent="0.25">
      <c r="A8289" s="257" t="s">
        <v>559</v>
      </c>
      <c r="B8289" s="257">
        <v>0</v>
      </c>
    </row>
    <row r="8290" spans="1:2" x14ac:dyDescent="0.25">
      <c r="A8290" s="257" t="s">
        <v>560</v>
      </c>
      <c r="B8290" s="257">
        <v>0</v>
      </c>
    </row>
    <row r="8291" spans="1:2" x14ac:dyDescent="0.25">
      <c r="A8291" s="257" t="s">
        <v>561</v>
      </c>
      <c r="B8291" s="257">
        <v>0</v>
      </c>
    </row>
    <row r="8292" spans="1:2" x14ac:dyDescent="0.25">
      <c r="A8292" s="257" t="s">
        <v>562</v>
      </c>
      <c r="B8292" s="257">
        <v>0</v>
      </c>
    </row>
    <row r="8293" spans="1:2" x14ac:dyDescent="0.25">
      <c r="A8293" s="257" t="s">
        <v>563</v>
      </c>
      <c r="B8293" s="257">
        <v>0</v>
      </c>
    </row>
    <row r="8294" spans="1:2" x14ac:dyDescent="0.25">
      <c r="A8294" s="257" t="s">
        <v>564</v>
      </c>
      <c r="B8294" s="257">
        <v>0</v>
      </c>
    </row>
    <row r="8295" spans="1:2" x14ac:dyDescent="0.25">
      <c r="A8295" s="257" t="s">
        <v>565</v>
      </c>
      <c r="B8295" s="257">
        <v>0</v>
      </c>
    </row>
    <row r="8296" spans="1:2" x14ac:dyDescent="0.25">
      <c r="A8296" s="257" t="s">
        <v>946</v>
      </c>
      <c r="B8296" s="257">
        <v>0</v>
      </c>
    </row>
    <row r="8297" spans="1:2" x14ac:dyDescent="0.25">
      <c r="A8297" s="257" t="s">
        <v>947</v>
      </c>
      <c r="B8297" s="257">
        <v>0</v>
      </c>
    </row>
    <row r="8298" spans="1:2" x14ac:dyDescent="0.25">
      <c r="A8298" s="257" t="s">
        <v>1053</v>
      </c>
      <c r="B8298" s="257">
        <v>0</v>
      </c>
    </row>
    <row r="8299" spans="1:2" x14ac:dyDescent="0.25">
      <c r="A8299" s="257" t="s">
        <v>1004</v>
      </c>
      <c r="B8299" s="257">
        <v>0</v>
      </c>
    </row>
    <row r="8300" spans="1:2" x14ac:dyDescent="0.25">
      <c r="A8300" s="257" t="s">
        <v>1054</v>
      </c>
      <c r="B8300" s="257">
        <v>0</v>
      </c>
    </row>
    <row r="8301" spans="1:2" x14ac:dyDescent="0.25">
      <c r="A8301" s="257" t="s">
        <v>1055</v>
      </c>
      <c r="B8301" s="257">
        <v>0</v>
      </c>
    </row>
    <row r="8302" spans="1:2" x14ac:dyDescent="0.25">
      <c r="A8302" s="257" t="s">
        <v>1056</v>
      </c>
      <c r="B8302" s="257">
        <v>0</v>
      </c>
    </row>
    <row r="8303" spans="1:2" x14ac:dyDescent="0.25">
      <c r="A8303" s="257" t="s">
        <v>1005</v>
      </c>
      <c r="B8303" s="257">
        <v>0</v>
      </c>
    </row>
    <row r="8304" spans="1:2" x14ac:dyDescent="0.25">
      <c r="A8304" s="257" t="s">
        <v>1057</v>
      </c>
      <c r="B8304" s="257">
        <v>0</v>
      </c>
    </row>
    <row r="8305" spans="1:2" x14ac:dyDescent="0.25">
      <c r="A8305" s="257" t="s">
        <v>1058</v>
      </c>
      <c r="B8305" s="257">
        <v>0</v>
      </c>
    </row>
    <row r="8306" spans="1:2" x14ac:dyDescent="0.25">
      <c r="A8306" s="257" t="s">
        <v>1059</v>
      </c>
      <c r="B8306" s="257">
        <v>0</v>
      </c>
    </row>
    <row r="8307" spans="1:2" x14ac:dyDescent="0.25">
      <c r="A8307" s="257" t="s">
        <v>1006</v>
      </c>
      <c r="B8307" s="257">
        <v>0</v>
      </c>
    </row>
    <row r="8308" spans="1:2" x14ac:dyDescent="0.25">
      <c r="A8308" s="257" t="s">
        <v>1060</v>
      </c>
      <c r="B8308" s="257">
        <v>0</v>
      </c>
    </row>
    <row r="8309" spans="1:2" x14ac:dyDescent="0.25">
      <c r="A8309" s="257" t="s">
        <v>1061</v>
      </c>
      <c r="B8309" s="257">
        <v>0</v>
      </c>
    </row>
    <row r="8310" spans="1:2" x14ac:dyDescent="0.25">
      <c r="A8310" s="257" t="s">
        <v>1062</v>
      </c>
      <c r="B8310" s="257">
        <v>0</v>
      </c>
    </row>
    <row r="8311" spans="1:2" x14ac:dyDescent="0.25">
      <c r="A8311" s="257" t="s">
        <v>1007</v>
      </c>
      <c r="B8311" s="257">
        <v>0</v>
      </c>
    </row>
    <row r="8312" spans="1:2" x14ac:dyDescent="0.25">
      <c r="A8312" s="257" t="s">
        <v>1063</v>
      </c>
      <c r="B8312" s="257">
        <v>0</v>
      </c>
    </row>
    <row r="8313" spans="1:2" x14ac:dyDescent="0.25">
      <c r="A8313" s="257" t="s">
        <v>1064</v>
      </c>
      <c r="B8313" s="257">
        <v>0</v>
      </c>
    </row>
    <row r="8314" spans="1:2" x14ac:dyDescent="0.25">
      <c r="A8314" s="257" t="s">
        <v>1065</v>
      </c>
      <c r="B8314" s="257">
        <v>0</v>
      </c>
    </row>
    <row r="8315" spans="1:2" x14ac:dyDescent="0.25">
      <c r="A8315" s="257" t="s">
        <v>1008</v>
      </c>
      <c r="B8315" s="257">
        <v>0</v>
      </c>
    </row>
    <row r="8316" spans="1:2" x14ac:dyDescent="0.25">
      <c r="A8316" s="257" t="s">
        <v>1066</v>
      </c>
      <c r="B8316" s="257">
        <v>0</v>
      </c>
    </row>
    <row r="8317" spans="1:2" x14ac:dyDescent="0.25">
      <c r="A8317" s="257" t="s">
        <v>1067</v>
      </c>
      <c r="B8317" s="257">
        <v>0</v>
      </c>
    </row>
    <row r="8318" spans="1:2" x14ac:dyDescent="0.25">
      <c r="A8318" s="257" t="s">
        <v>1068</v>
      </c>
      <c r="B8318" s="257">
        <v>0</v>
      </c>
    </row>
    <row r="8319" spans="1:2" x14ac:dyDescent="0.25">
      <c r="A8319" s="257" t="s">
        <v>1009</v>
      </c>
      <c r="B8319" s="257">
        <v>0</v>
      </c>
    </row>
    <row r="8320" spans="1:2" x14ac:dyDescent="0.25">
      <c r="A8320" s="257" t="s">
        <v>1069</v>
      </c>
      <c r="B8320" s="257">
        <v>0</v>
      </c>
    </row>
    <row r="8321" spans="1:2" x14ac:dyDescent="0.25">
      <c r="A8321" s="257" t="s">
        <v>1070</v>
      </c>
      <c r="B8321" s="257">
        <v>0</v>
      </c>
    </row>
    <row r="8322" spans="1:2" x14ac:dyDescent="0.25">
      <c r="A8322" s="257" t="s">
        <v>1071</v>
      </c>
      <c r="B8322" s="257">
        <v>0</v>
      </c>
    </row>
    <row r="8323" spans="1:2" x14ac:dyDescent="0.25">
      <c r="A8323" s="257" t="s">
        <v>1010</v>
      </c>
      <c r="B8323" s="257">
        <v>0</v>
      </c>
    </row>
    <row r="8324" spans="1:2" x14ac:dyDescent="0.25">
      <c r="A8324" s="257" t="s">
        <v>1072</v>
      </c>
      <c r="B8324" s="257">
        <v>0</v>
      </c>
    </row>
    <row r="8325" spans="1:2" x14ac:dyDescent="0.25">
      <c r="A8325" s="257" t="s">
        <v>1073</v>
      </c>
      <c r="B8325" s="257">
        <v>0</v>
      </c>
    </row>
    <row r="8326" spans="1:2" x14ac:dyDescent="0.25">
      <c r="A8326" s="257" t="s">
        <v>1074</v>
      </c>
      <c r="B8326" s="257">
        <v>0</v>
      </c>
    </row>
    <row r="8327" spans="1:2" x14ac:dyDescent="0.25">
      <c r="A8327" s="257" t="s">
        <v>1011</v>
      </c>
      <c r="B8327" s="257">
        <v>0</v>
      </c>
    </row>
    <row r="8328" spans="1:2" x14ac:dyDescent="0.25">
      <c r="A8328" s="257" t="s">
        <v>1075</v>
      </c>
      <c r="B8328" s="257">
        <v>0</v>
      </c>
    </row>
    <row r="8329" spans="1:2" x14ac:dyDescent="0.25">
      <c r="A8329" s="257" t="s">
        <v>1076</v>
      </c>
      <c r="B8329" s="257">
        <v>0</v>
      </c>
    </row>
    <row r="8330" spans="1:2" x14ac:dyDescent="0.25">
      <c r="A8330" s="257" t="s">
        <v>1205</v>
      </c>
      <c r="B8330" s="257">
        <v>0</v>
      </c>
    </row>
    <row r="8331" spans="1:2" x14ac:dyDescent="0.25">
      <c r="A8331" s="257" t="s">
        <v>1335</v>
      </c>
      <c r="B8331" s="257">
        <v>0</v>
      </c>
    </row>
    <row r="8332" spans="1:2" x14ac:dyDescent="0.25">
      <c r="A8332" s="257" t="s">
        <v>1336</v>
      </c>
      <c r="B8332" s="257">
        <v>0</v>
      </c>
    </row>
    <row r="8333" spans="1:2" x14ac:dyDescent="0.25">
      <c r="A8333" s="257" t="s">
        <v>1337</v>
      </c>
      <c r="B8333" s="257">
        <v>0</v>
      </c>
    </row>
    <row r="8334" spans="1:2" x14ac:dyDescent="0.25">
      <c r="A8334" s="257" t="s">
        <v>1338</v>
      </c>
      <c r="B8334" s="257">
        <v>0</v>
      </c>
    </row>
    <row r="8335" spans="1:2" x14ac:dyDescent="0.25">
      <c r="A8335" s="257" t="s">
        <v>1339</v>
      </c>
      <c r="B8335" s="257">
        <v>0</v>
      </c>
    </row>
    <row r="8336" spans="1:2" x14ac:dyDescent="0.25">
      <c r="A8336" s="257" t="s">
        <v>1340</v>
      </c>
      <c r="B8336" s="257">
        <v>0</v>
      </c>
    </row>
    <row r="8337" spans="1:2" x14ac:dyDescent="0.25">
      <c r="A8337" s="257" t="s">
        <v>1341</v>
      </c>
      <c r="B8337" s="257">
        <v>0</v>
      </c>
    </row>
    <row r="8338" spans="1:2" x14ac:dyDescent="0.25">
      <c r="A8338" s="257" t="s">
        <v>1775</v>
      </c>
      <c r="B8338" s="257"/>
    </row>
    <row r="8339" spans="1:2" x14ac:dyDescent="0.25">
      <c r="A8339" s="257" t="s">
        <v>928</v>
      </c>
      <c r="B8339" s="257" t="s">
        <v>929</v>
      </c>
    </row>
    <row r="8340" spans="1:2" x14ac:dyDescent="0.25">
      <c r="A8340" s="257" t="s">
        <v>930</v>
      </c>
      <c r="B8340" s="257" t="s">
        <v>931</v>
      </c>
    </row>
    <row r="8341" spans="1:2" x14ac:dyDescent="0.25">
      <c r="A8341" s="257" t="s">
        <v>189</v>
      </c>
      <c r="B8341" s="257">
        <v>0</v>
      </c>
    </row>
    <row r="8342" spans="1:2" x14ac:dyDescent="0.25">
      <c r="A8342" s="257" t="s">
        <v>188</v>
      </c>
      <c r="B8342" s="257">
        <v>8.8014050000000008</v>
      </c>
    </row>
    <row r="8343" spans="1:2" x14ac:dyDescent="0.25">
      <c r="A8343" s="257" t="s">
        <v>190</v>
      </c>
      <c r="B8343" s="257">
        <v>0</v>
      </c>
    </row>
    <row r="8344" spans="1:2" x14ac:dyDescent="0.25">
      <c r="A8344" s="257" t="s">
        <v>191</v>
      </c>
      <c r="B8344" s="257">
        <v>0</v>
      </c>
    </row>
    <row r="8345" spans="1:2" x14ac:dyDescent="0.25">
      <c r="A8345" s="257" t="s">
        <v>1776</v>
      </c>
      <c r="B8345" s="257"/>
    </row>
    <row r="8346" spans="1:2" x14ac:dyDescent="0.25">
      <c r="A8346" s="257" t="s">
        <v>928</v>
      </c>
      <c r="B8346" s="257" t="s">
        <v>929</v>
      </c>
    </row>
    <row r="8347" spans="1:2" x14ac:dyDescent="0.25">
      <c r="A8347" s="257" t="s">
        <v>930</v>
      </c>
      <c r="B8347" s="257" t="s">
        <v>931</v>
      </c>
    </row>
    <row r="8348" spans="1:2" x14ac:dyDescent="0.25">
      <c r="A8348" s="257" t="s">
        <v>111</v>
      </c>
      <c r="B8348" s="257">
        <v>0</v>
      </c>
    </row>
    <row r="8349" spans="1:2" x14ac:dyDescent="0.25">
      <c r="A8349" s="257" t="s">
        <v>110</v>
      </c>
      <c r="B8349" s="257">
        <v>0</v>
      </c>
    </row>
    <row r="8350" spans="1:2" x14ac:dyDescent="0.25">
      <c r="A8350" s="257" t="s">
        <v>112</v>
      </c>
      <c r="B8350" s="257">
        <v>0</v>
      </c>
    </row>
    <row r="8351" spans="1:2" x14ac:dyDescent="0.25">
      <c r="A8351" s="257" t="s">
        <v>113</v>
      </c>
      <c r="B8351" s="257">
        <v>0</v>
      </c>
    </row>
    <row r="8352" spans="1:2" x14ac:dyDescent="0.25">
      <c r="A8352" s="257" t="s">
        <v>178</v>
      </c>
      <c r="B8352" s="257">
        <v>0</v>
      </c>
    </row>
    <row r="8353" spans="1:2" x14ac:dyDescent="0.25">
      <c r="A8353" s="257" t="s">
        <v>174</v>
      </c>
      <c r="B8353" s="257">
        <v>-9.2393630099999999</v>
      </c>
    </row>
    <row r="8354" spans="1:2" x14ac:dyDescent="0.25">
      <c r="A8354" s="257" t="s">
        <v>179</v>
      </c>
      <c r="B8354" s="257">
        <v>0</v>
      </c>
    </row>
    <row r="8355" spans="1:2" x14ac:dyDescent="0.25">
      <c r="A8355" s="257" t="s">
        <v>180</v>
      </c>
      <c r="B8355" s="257">
        <v>0</v>
      </c>
    </row>
    <row r="8356" spans="1:2" x14ac:dyDescent="0.25">
      <c r="A8356" s="257" t="s">
        <v>153</v>
      </c>
      <c r="B8356" s="257">
        <v>0</v>
      </c>
    </row>
    <row r="8357" spans="1:2" x14ac:dyDescent="0.25">
      <c r="A8357" s="257" t="s">
        <v>143</v>
      </c>
      <c r="B8357" s="257">
        <v>-7.7814221200000002</v>
      </c>
    </row>
    <row r="8358" spans="1:2" x14ac:dyDescent="0.25">
      <c r="A8358" s="257" t="s">
        <v>154</v>
      </c>
      <c r="B8358" s="257">
        <v>0</v>
      </c>
    </row>
    <row r="8359" spans="1:2" x14ac:dyDescent="0.25">
      <c r="A8359" s="257" t="s">
        <v>155</v>
      </c>
      <c r="B8359" s="257">
        <v>0</v>
      </c>
    </row>
    <row r="8360" spans="1:2" x14ac:dyDescent="0.25">
      <c r="A8360" s="257" t="s">
        <v>181</v>
      </c>
      <c r="B8360" s="257">
        <v>0</v>
      </c>
    </row>
    <row r="8361" spans="1:2" x14ac:dyDescent="0.25">
      <c r="A8361" s="257" t="s">
        <v>175</v>
      </c>
      <c r="B8361" s="257">
        <v>-5.6859245100000004</v>
      </c>
    </row>
    <row r="8362" spans="1:2" x14ac:dyDescent="0.25">
      <c r="A8362" s="257" t="s">
        <v>182</v>
      </c>
      <c r="B8362" s="257">
        <v>0</v>
      </c>
    </row>
    <row r="8363" spans="1:2" x14ac:dyDescent="0.25">
      <c r="A8363" s="257" t="s">
        <v>183</v>
      </c>
      <c r="B8363" s="257">
        <v>0</v>
      </c>
    </row>
    <row r="8364" spans="1:2" x14ac:dyDescent="0.25">
      <c r="A8364" s="257" t="s">
        <v>1077</v>
      </c>
      <c r="B8364" s="257">
        <v>0</v>
      </c>
    </row>
    <row r="8365" spans="1:2" x14ac:dyDescent="0.25">
      <c r="A8365" s="257" t="s">
        <v>1012</v>
      </c>
      <c r="B8365" s="257">
        <v>-3.7250657899999999</v>
      </c>
    </row>
    <row r="8366" spans="1:2" x14ac:dyDescent="0.25">
      <c r="A8366" s="257" t="s">
        <v>1078</v>
      </c>
      <c r="B8366" s="257">
        <v>0</v>
      </c>
    </row>
    <row r="8367" spans="1:2" x14ac:dyDescent="0.25">
      <c r="A8367" s="257" t="s">
        <v>1079</v>
      </c>
      <c r="B8367" s="257">
        <v>0</v>
      </c>
    </row>
    <row r="8368" spans="1:2" x14ac:dyDescent="0.25">
      <c r="A8368" s="257" t="s">
        <v>1080</v>
      </c>
      <c r="B8368" s="257">
        <v>0</v>
      </c>
    </row>
    <row r="8369" spans="1:2" x14ac:dyDescent="0.25">
      <c r="A8369" s="257" t="s">
        <v>1013</v>
      </c>
      <c r="B8369" s="257">
        <v>-3.0907248799999998</v>
      </c>
    </row>
    <row r="8370" spans="1:2" x14ac:dyDescent="0.25">
      <c r="A8370" s="257" t="s">
        <v>1081</v>
      </c>
      <c r="B8370" s="257">
        <v>0</v>
      </c>
    </row>
    <row r="8371" spans="1:2" x14ac:dyDescent="0.25">
      <c r="A8371" s="257" t="s">
        <v>1082</v>
      </c>
      <c r="B8371" s="257">
        <v>0</v>
      </c>
    </row>
    <row r="8372" spans="1:2" x14ac:dyDescent="0.25">
      <c r="A8372" s="257" t="s">
        <v>1334</v>
      </c>
      <c r="B8372" s="257">
        <v>-0.30500577299999998</v>
      </c>
    </row>
    <row r="8373" spans="1:2" x14ac:dyDescent="0.25">
      <c r="A8373" s="257" t="s">
        <v>1342</v>
      </c>
      <c r="B8373" s="257">
        <v>-0.50858250000000005</v>
      </c>
    </row>
    <row r="8374" spans="1:2" x14ac:dyDescent="0.25">
      <c r="A8374" s="257" t="s">
        <v>1019</v>
      </c>
      <c r="B8374" s="257">
        <v>0</v>
      </c>
    </row>
    <row r="8375" spans="1:2" x14ac:dyDescent="0.25">
      <c r="A8375" s="257" t="s">
        <v>1002</v>
      </c>
      <c r="B8375" s="257">
        <v>0</v>
      </c>
    </row>
    <row r="8376" spans="1:2" x14ac:dyDescent="0.25">
      <c r="A8376" s="257" t="s">
        <v>1017</v>
      </c>
      <c r="B8376" s="257">
        <v>0</v>
      </c>
    </row>
    <row r="8377" spans="1:2" x14ac:dyDescent="0.25">
      <c r="A8377" s="257" t="s">
        <v>1051</v>
      </c>
      <c r="B8377" s="257">
        <v>0</v>
      </c>
    </row>
    <row r="8378" spans="1:2" x14ac:dyDescent="0.25">
      <c r="A8378" s="257" t="s">
        <v>1020</v>
      </c>
      <c r="B8378" s="257">
        <v>0</v>
      </c>
    </row>
    <row r="8379" spans="1:2" x14ac:dyDescent="0.25">
      <c r="A8379" s="257" t="s">
        <v>1003</v>
      </c>
      <c r="B8379" s="257">
        <v>0</v>
      </c>
    </row>
    <row r="8380" spans="1:2" x14ac:dyDescent="0.25">
      <c r="A8380" s="257" t="s">
        <v>1018</v>
      </c>
      <c r="B8380" s="257">
        <v>0</v>
      </c>
    </row>
    <row r="8381" spans="1:2" x14ac:dyDescent="0.25">
      <c r="A8381" s="257" t="s">
        <v>1052</v>
      </c>
      <c r="B8381" s="257">
        <v>0</v>
      </c>
    </row>
    <row r="8382" spans="1:2" x14ac:dyDescent="0.25">
      <c r="A8382" s="257" t="s">
        <v>177</v>
      </c>
      <c r="B8382" s="257">
        <v>29.522500300000001</v>
      </c>
    </row>
    <row r="8383" spans="1:2" x14ac:dyDescent="0.25">
      <c r="A8383" s="257" t="s">
        <v>1343</v>
      </c>
      <c r="B8383" s="257">
        <v>0</v>
      </c>
    </row>
    <row r="8384" spans="1:2" x14ac:dyDescent="0.25">
      <c r="A8384" s="257" t="s">
        <v>1344</v>
      </c>
      <c r="B8384" s="257">
        <v>0</v>
      </c>
    </row>
    <row r="8385" spans="1:2" x14ac:dyDescent="0.25">
      <c r="A8385" s="257" t="s">
        <v>1207</v>
      </c>
      <c r="B8385" s="257">
        <v>0.81358827300000003</v>
      </c>
    </row>
    <row r="8386" spans="1:2" x14ac:dyDescent="0.25">
      <c r="A8386" s="257" t="s">
        <v>1777</v>
      </c>
      <c r="B8386" s="257"/>
    </row>
    <row r="8387" spans="1:2" x14ac:dyDescent="0.25">
      <c r="A8387" s="257" t="s">
        <v>928</v>
      </c>
      <c r="B8387" s="257" t="s">
        <v>929</v>
      </c>
    </row>
    <row r="8388" spans="1:2" x14ac:dyDescent="0.25">
      <c r="A8388" s="257" t="s">
        <v>930</v>
      </c>
      <c r="B8388" s="257" t="s">
        <v>931</v>
      </c>
    </row>
    <row r="8389" spans="1:2" x14ac:dyDescent="0.25">
      <c r="A8389" s="257" t="s">
        <v>111</v>
      </c>
      <c r="B8389" s="257">
        <v>0</v>
      </c>
    </row>
    <row r="8390" spans="1:2" x14ac:dyDescent="0.25">
      <c r="A8390" s="257" t="s">
        <v>110</v>
      </c>
      <c r="B8390" s="257">
        <v>0</v>
      </c>
    </row>
    <row r="8391" spans="1:2" x14ac:dyDescent="0.25">
      <c r="A8391" s="257" t="s">
        <v>112</v>
      </c>
      <c r="B8391" s="257">
        <v>0</v>
      </c>
    </row>
    <row r="8392" spans="1:2" x14ac:dyDescent="0.25">
      <c r="A8392" s="257" t="s">
        <v>113</v>
      </c>
      <c r="B8392" s="257">
        <v>0</v>
      </c>
    </row>
    <row r="8393" spans="1:2" x14ac:dyDescent="0.25">
      <c r="A8393" s="257" t="s">
        <v>1334</v>
      </c>
      <c r="B8393" s="257">
        <v>0.23621784500000001</v>
      </c>
    </row>
    <row r="8394" spans="1:2" x14ac:dyDescent="0.25">
      <c r="A8394" s="257" t="s">
        <v>1778</v>
      </c>
      <c r="B8394" s="257"/>
    </row>
    <row r="8395" spans="1:2" x14ac:dyDescent="0.25">
      <c r="A8395" s="257" t="s">
        <v>928</v>
      </c>
      <c r="B8395" s="257" t="s">
        <v>929</v>
      </c>
    </row>
    <row r="8396" spans="1:2" x14ac:dyDescent="0.25">
      <c r="A8396" s="257" t="s">
        <v>930</v>
      </c>
      <c r="B8396" s="257" t="s">
        <v>931</v>
      </c>
    </row>
    <row r="8397" spans="1:2" x14ac:dyDescent="0.25">
      <c r="A8397" s="257" t="s">
        <v>113</v>
      </c>
      <c r="B8397" s="257">
        <v>0</v>
      </c>
    </row>
    <row r="8398" spans="1:2" x14ac:dyDescent="0.25">
      <c r="A8398" s="257" t="s">
        <v>184</v>
      </c>
      <c r="B8398" s="257">
        <v>0</v>
      </c>
    </row>
    <row r="8399" spans="1:2" x14ac:dyDescent="0.25">
      <c r="A8399" s="257" t="s">
        <v>185</v>
      </c>
      <c r="B8399" s="257">
        <v>0</v>
      </c>
    </row>
    <row r="8400" spans="1:2" x14ac:dyDescent="0.25">
      <c r="A8400" s="257" t="s">
        <v>186</v>
      </c>
      <c r="B8400" s="257">
        <v>0</v>
      </c>
    </row>
    <row r="8401" spans="1:2" x14ac:dyDescent="0.25">
      <c r="A8401" s="257" t="s">
        <v>187</v>
      </c>
      <c r="B8401" s="257">
        <v>0</v>
      </c>
    </row>
    <row r="8402" spans="1:2" x14ac:dyDescent="0.25">
      <c r="A8402" s="257" t="s">
        <v>1051</v>
      </c>
      <c r="B8402" s="257">
        <v>0</v>
      </c>
    </row>
    <row r="8403" spans="1:2" x14ac:dyDescent="0.25">
      <c r="A8403" s="257" t="s">
        <v>1052</v>
      </c>
      <c r="B8403" s="257">
        <v>0</v>
      </c>
    </row>
    <row r="8404" spans="1:2" x14ac:dyDescent="0.25">
      <c r="A8404" s="257" t="s">
        <v>177</v>
      </c>
      <c r="B8404" s="257">
        <v>0</v>
      </c>
    </row>
    <row r="8405" spans="1:2" x14ac:dyDescent="0.25">
      <c r="A8405" s="257" t="s">
        <v>1779</v>
      </c>
      <c r="B8405" s="257"/>
    </row>
    <row r="8406" spans="1:2" x14ac:dyDescent="0.25">
      <c r="A8406" s="257" t="s">
        <v>928</v>
      </c>
      <c r="B8406" s="257" t="s">
        <v>929</v>
      </c>
    </row>
    <row r="8407" spans="1:2" x14ac:dyDescent="0.25">
      <c r="A8407" s="257" t="s">
        <v>930</v>
      </c>
      <c r="B8407" s="257" t="s">
        <v>931</v>
      </c>
    </row>
    <row r="8408" spans="1:2" x14ac:dyDescent="0.25">
      <c r="A8408" s="257" t="s">
        <v>1334</v>
      </c>
      <c r="B8408" s="257">
        <v>-7.6593910100000002</v>
      </c>
    </row>
    <row r="8409" spans="1:2" x14ac:dyDescent="0.25">
      <c r="A8409" s="257" t="s">
        <v>184</v>
      </c>
      <c r="B8409" s="257">
        <v>-3.4116304600000001E-2</v>
      </c>
    </row>
    <row r="8410" spans="1:2" x14ac:dyDescent="0.25">
      <c r="A8410" s="257" t="s">
        <v>199</v>
      </c>
      <c r="B8410" s="257">
        <v>-2.5638616299999999</v>
      </c>
    </row>
    <row r="8411" spans="1:2" x14ac:dyDescent="0.25">
      <c r="A8411" s="257" t="s">
        <v>187</v>
      </c>
      <c r="B8411" s="257">
        <v>-0.34005203000000001</v>
      </c>
    </row>
    <row r="8412" spans="1:2" x14ac:dyDescent="0.25">
      <c r="A8412" s="257" t="s">
        <v>1343</v>
      </c>
      <c r="B8412" s="257">
        <v>0</v>
      </c>
    </row>
    <row r="8413" spans="1:2" x14ac:dyDescent="0.25">
      <c r="A8413" s="257" t="s">
        <v>1344</v>
      </c>
      <c r="B8413" s="257">
        <v>0</v>
      </c>
    </row>
    <row r="8414" spans="1:2" x14ac:dyDescent="0.25">
      <c r="A8414" s="257" t="s">
        <v>177</v>
      </c>
      <c r="B8414" s="257">
        <v>10.597421000000001</v>
      </c>
    </row>
    <row r="8415" spans="1:2" x14ac:dyDescent="0.25">
      <c r="A8415" s="257"/>
      <c r="B8415" s="257"/>
    </row>
    <row r="8416" spans="1:2" x14ac:dyDescent="0.25">
      <c r="A8416" s="257" t="s">
        <v>1780</v>
      </c>
      <c r="B8416" s="257"/>
    </row>
    <row r="8417" spans="1:2" x14ac:dyDescent="0.25">
      <c r="A8417" s="257" t="s">
        <v>928</v>
      </c>
      <c r="B8417" s="257" t="s">
        <v>929</v>
      </c>
    </row>
    <row r="8418" spans="1:2" x14ac:dyDescent="0.25">
      <c r="A8418" s="257" t="s">
        <v>930</v>
      </c>
      <c r="B8418" s="257" t="s">
        <v>931</v>
      </c>
    </row>
    <row r="8419" spans="1:2" x14ac:dyDescent="0.25">
      <c r="A8419" s="257" t="s">
        <v>1087</v>
      </c>
      <c r="B8419" s="257">
        <v>0</v>
      </c>
    </row>
    <row r="8420" spans="1:2" x14ac:dyDescent="0.25">
      <c r="A8420" s="257" t="s">
        <v>1088</v>
      </c>
      <c r="B8420" s="257">
        <v>0</v>
      </c>
    </row>
    <row r="8421" spans="1:2" x14ac:dyDescent="0.25">
      <c r="A8421" s="257" t="s">
        <v>1089</v>
      </c>
      <c r="B8421" s="257">
        <v>0</v>
      </c>
    </row>
    <row r="8422" spans="1:2" x14ac:dyDescent="0.25">
      <c r="A8422" s="257" t="s">
        <v>1090</v>
      </c>
      <c r="B8422" s="257">
        <v>0</v>
      </c>
    </row>
    <row r="8423" spans="1:2" x14ac:dyDescent="0.25">
      <c r="A8423" s="257" t="s">
        <v>1091</v>
      </c>
      <c r="B8423" s="257">
        <v>0</v>
      </c>
    </row>
    <row r="8424" spans="1:2" x14ac:dyDescent="0.25">
      <c r="A8424" s="257" t="s">
        <v>1092</v>
      </c>
      <c r="B8424" s="257">
        <v>0</v>
      </c>
    </row>
    <row r="8425" spans="1:2" x14ac:dyDescent="0.25">
      <c r="A8425" s="257" t="s">
        <v>1093</v>
      </c>
      <c r="B8425" s="257">
        <v>-11.3749573</v>
      </c>
    </row>
    <row r="8426" spans="1:2" x14ac:dyDescent="0.25">
      <c r="A8426" s="257" t="s">
        <v>1094</v>
      </c>
      <c r="B8426" s="257">
        <v>-4.0026835300000001E-2</v>
      </c>
    </row>
    <row r="8427" spans="1:2" x14ac:dyDescent="0.25">
      <c r="A8427" s="257" t="s">
        <v>1095</v>
      </c>
      <c r="B8427" s="257">
        <v>-1.22301294</v>
      </c>
    </row>
    <row r="8428" spans="1:2" x14ac:dyDescent="0.25">
      <c r="A8428" s="257" t="s">
        <v>1096</v>
      </c>
      <c r="B8428" s="257">
        <v>-2.5726722899999999E-3</v>
      </c>
    </row>
    <row r="8429" spans="1:2" x14ac:dyDescent="0.25">
      <c r="A8429" s="257" t="s">
        <v>1097</v>
      </c>
      <c r="B8429" s="257">
        <v>0</v>
      </c>
    </row>
    <row r="8430" spans="1:2" x14ac:dyDescent="0.25">
      <c r="A8430" s="257" t="s">
        <v>1099</v>
      </c>
      <c r="B8430" s="257">
        <v>0</v>
      </c>
    </row>
    <row r="8431" spans="1:2" x14ac:dyDescent="0.25">
      <c r="A8431" s="257" t="s">
        <v>1100</v>
      </c>
      <c r="B8431" s="257">
        <v>22.978940699999999</v>
      </c>
    </row>
    <row r="8432" spans="1:2" x14ac:dyDescent="0.25">
      <c r="A8432" s="257" t="s">
        <v>1101</v>
      </c>
      <c r="B8432" s="257">
        <v>8.5334158399999999E-2</v>
      </c>
    </row>
    <row r="8433" spans="1:2" x14ac:dyDescent="0.25">
      <c r="A8433" s="257" t="s">
        <v>1102</v>
      </c>
      <c r="B8433" s="257">
        <v>2.6023399</v>
      </c>
    </row>
    <row r="8434" spans="1:2" x14ac:dyDescent="0.25">
      <c r="A8434" s="257" t="s">
        <v>1103</v>
      </c>
      <c r="B8434" s="257">
        <v>5.4035196299999999E-3</v>
      </c>
    </row>
    <row r="8435" spans="1:2" x14ac:dyDescent="0.25">
      <c r="A8435" s="257" t="s">
        <v>1104</v>
      </c>
      <c r="B8435" s="257">
        <v>0</v>
      </c>
    </row>
    <row r="8436" spans="1:2" x14ac:dyDescent="0.25">
      <c r="A8436" s="257" t="s">
        <v>1105</v>
      </c>
      <c r="B8436" s="257">
        <v>0</v>
      </c>
    </row>
    <row r="8437" spans="1:2" x14ac:dyDescent="0.25">
      <c r="A8437" s="257" t="s">
        <v>1014</v>
      </c>
      <c r="B8437" s="257">
        <v>0</v>
      </c>
    </row>
    <row r="8438" spans="1:2" x14ac:dyDescent="0.25">
      <c r="A8438" s="257" t="s">
        <v>991</v>
      </c>
      <c r="B8438" s="257">
        <v>4.3912813799999997</v>
      </c>
    </row>
    <row r="8439" spans="1:2" x14ac:dyDescent="0.25">
      <c r="A8439" s="257" t="s">
        <v>1015</v>
      </c>
      <c r="B8439" s="257">
        <v>0</v>
      </c>
    </row>
    <row r="8440" spans="1:2" x14ac:dyDescent="0.25">
      <c r="A8440" s="257" t="s">
        <v>1016</v>
      </c>
      <c r="B8440" s="257">
        <v>0</v>
      </c>
    </row>
    <row r="8441" spans="1:2" x14ac:dyDescent="0.25">
      <c r="A8441" s="257" t="s">
        <v>1781</v>
      </c>
      <c r="B8441" s="257"/>
    </row>
    <row r="8442" spans="1:2" x14ac:dyDescent="0.25">
      <c r="A8442" s="257" t="s">
        <v>928</v>
      </c>
      <c r="B8442" s="257" t="s">
        <v>929</v>
      </c>
    </row>
    <row r="8443" spans="1:2" x14ac:dyDescent="0.25">
      <c r="A8443" s="257" t="s">
        <v>930</v>
      </c>
      <c r="B8443" s="257" t="s">
        <v>931</v>
      </c>
    </row>
    <row r="8444" spans="1:2" x14ac:dyDescent="0.25">
      <c r="A8444" s="257" t="s">
        <v>1107</v>
      </c>
      <c r="B8444" s="257">
        <v>5.6374364499999999E-3</v>
      </c>
    </row>
    <row r="8445" spans="1:2" x14ac:dyDescent="0.25">
      <c r="A8445" s="257" t="s">
        <v>458</v>
      </c>
      <c r="B8445" s="257">
        <v>0</v>
      </c>
    </row>
    <row r="8446" spans="1:2" x14ac:dyDescent="0.25">
      <c r="A8446" s="257" t="s">
        <v>456</v>
      </c>
      <c r="B8446" s="257">
        <v>8.6887820399999995</v>
      </c>
    </row>
    <row r="8447" spans="1:2" x14ac:dyDescent="0.25">
      <c r="A8447" s="257" t="s">
        <v>459</v>
      </c>
      <c r="B8447" s="257">
        <v>0</v>
      </c>
    </row>
    <row r="8448" spans="1:2" x14ac:dyDescent="0.25">
      <c r="A8448" s="257" t="s">
        <v>460</v>
      </c>
      <c r="B8448" s="257">
        <v>0</v>
      </c>
    </row>
    <row r="8449" spans="1:2" x14ac:dyDescent="0.25">
      <c r="A8449" s="257" t="s">
        <v>461</v>
      </c>
      <c r="B8449" s="257">
        <v>0</v>
      </c>
    </row>
    <row r="8450" spans="1:2" x14ac:dyDescent="0.25">
      <c r="A8450" s="257" t="s">
        <v>457</v>
      </c>
      <c r="B8450" s="257">
        <v>0.489867477</v>
      </c>
    </row>
    <row r="8451" spans="1:2" x14ac:dyDescent="0.25">
      <c r="A8451" s="257" t="s">
        <v>462</v>
      </c>
      <c r="B8451" s="257">
        <v>0</v>
      </c>
    </row>
    <row r="8452" spans="1:2" x14ac:dyDescent="0.25">
      <c r="A8452" s="257" t="s">
        <v>463</v>
      </c>
      <c r="B8452" s="257">
        <v>0</v>
      </c>
    </row>
    <row r="8453" spans="1:2" x14ac:dyDescent="0.25">
      <c r="A8453" s="257" t="s">
        <v>20</v>
      </c>
      <c r="B8453" s="257">
        <v>0</v>
      </c>
    </row>
    <row r="8454" spans="1:2" x14ac:dyDescent="0.25">
      <c r="A8454" s="257" t="s">
        <v>15</v>
      </c>
      <c r="B8454" s="257">
        <v>0.47087602200000001</v>
      </c>
    </row>
    <row r="8455" spans="1:2" x14ac:dyDescent="0.25">
      <c r="A8455" s="257" t="s">
        <v>21</v>
      </c>
      <c r="B8455" s="257">
        <v>0</v>
      </c>
    </row>
    <row r="8456" spans="1:2" x14ac:dyDescent="0.25">
      <c r="A8456" s="257" t="s">
        <v>22</v>
      </c>
      <c r="B8456" s="257">
        <v>0</v>
      </c>
    </row>
    <row r="8457" spans="1:2" x14ac:dyDescent="0.25">
      <c r="A8457" s="257" t="s">
        <v>23</v>
      </c>
      <c r="B8457" s="257">
        <v>0</v>
      </c>
    </row>
    <row r="8458" spans="1:2" x14ac:dyDescent="0.25">
      <c r="A8458" s="257" t="s">
        <v>16</v>
      </c>
      <c r="B8458" s="257">
        <v>2.2078562100000001</v>
      </c>
    </row>
    <row r="8459" spans="1:2" x14ac:dyDescent="0.25">
      <c r="A8459" s="257" t="s">
        <v>24</v>
      </c>
      <c r="B8459" s="257">
        <v>0</v>
      </c>
    </row>
    <row r="8460" spans="1:2" x14ac:dyDescent="0.25">
      <c r="A8460" s="257" t="s">
        <v>25</v>
      </c>
      <c r="B8460" s="257">
        <v>0</v>
      </c>
    </row>
    <row r="8461" spans="1:2" x14ac:dyDescent="0.25">
      <c r="A8461" s="257" t="s">
        <v>1195</v>
      </c>
      <c r="B8461" s="257">
        <v>0</v>
      </c>
    </row>
    <row r="8462" spans="1:2" x14ac:dyDescent="0.25">
      <c r="A8462" s="257"/>
      <c r="B8462" s="257"/>
    </row>
    <row r="8463" spans="1:2" x14ac:dyDescent="0.25">
      <c r="A8463" s="257"/>
      <c r="B8463" s="257"/>
    </row>
    <row r="8464" spans="1:2" x14ac:dyDescent="0.25">
      <c r="A8464" s="257"/>
      <c r="B8464" s="257"/>
    </row>
    <row r="8465" spans="1:2" x14ac:dyDescent="0.25">
      <c r="A8465" s="257"/>
      <c r="B8465" s="257"/>
    </row>
    <row r="8466" spans="1:2" x14ac:dyDescent="0.25">
      <c r="A8466" s="257" t="s">
        <v>1782</v>
      </c>
      <c r="B8466" s="257"/>
    </row>
    <row r="8467" spans="1:2" x14ac:dyDescent="0.25">
      <c r="A8467" s="257" t="s">
        <v>928</v>
      </c>
      <c r="B8467" s="257" t="s">
        <v>929</v>
      </c>
    </row>
    <row r="8468" spans="1:2" x14ac:dyDescent="0.25">
      <c r="A8468" s="257" t="s">
        <v>930</v>
      </c>
      <c r="B8468" s="257" t="s">
        <v>931</v>
      </c>
    </row>
    <row r="8469" spans="1:2" x14ac:dyDescent="0.25">
      <c r="A8469" s="257" t="s">
        <v>112</v>
      </c>
      <c r="B8469" s="257">
        <v>0</v>
      </c>
    </row>
    <row r="8470" spans="1:2" x14ac:dyDescent="0.25">
      <c r="A8470" s="257" t="s">
        <v>184</v>
      </c>
      <c r="B8470" s="257">
        <v>0</v>
      </c>
    </row>
    <row r="8471" spans="1:2" x14ac:dyDescent="0.25">
      <c r="A8471" s="257" t="s">
        <v>185</v>
      </c>
      <c r="B8471" s="257">
        <v>0</v>
      </c>
    </row>
    <row r="8472" spans="1:2" x14ac:dyDescent="0.25">
      <c r="A8472" s="257" t="s">
        <v>186</v>
      </c>
      <c r="B8472" s="257">
        <v>0</v>
      </c>
    </row>
    <row r="8473" spans="1:2" x14ac:dyDescent="0.25">
      <c r="A8473" s="257" t="s">
        <v>187</v>
      </c>
      <c r="B8473" s="257">
        <v>0</v>
      </c>
    </row>
    <row r="8474" spans="1:2" x14ac:dyDescent="0.25">
      <c r="A8474" s="257" t="s">
        <v>1017</v>
      </c>
      <c r="B8474" s="257">
        <v>0</v>
      </c>
    </row>
    <row r="8475" spans="1:2" x14ac:dyDescent="0.25">
      <c r="A8475" s="257" t="s">
        <v>1018</v>
      </c>
      <c r="B8475" s="257">
        <v>0</v>
      </c>
    </row>
    <row r="8476" spans="1:2" x14ac:dyDescent="0.25">
      <c r="A8476" s="257" t="s">
        <v>177</v>
      </c>
      <c r="B8476" s="257">
        <v>0</v>
      </c>
    </row>
    <row r="8477" spans="1:2" x14ac:dyDescent="0.25">
      <c r="A8477" s="257" t="s">
        <v>1783</v>
      </c>
      <c r="B8477" s="257"/>
    </row>
    <row r="8478" spans="1:2" x14ac:dyDescent="0.25">
      <c r="A8478" s="257" t="s">
        <v>928</v>
      </c>
      <c r="B8478" s="257" t="s">
        <v>929</v>
      </c>
    </row>
    <row r="8479" spans="1:2" x14ac:dyDescent="0.25">
      <c r="A8479" s="257" t="s">
        <v>930</v>
      </c>
      <c r="B8479" s="257" t="s">
        <v>931</v>
      </c>
    </row>
    <row r="8480" spans="1:2" x14ac:dyDescent="0.25">
      <c r="A8480" s="257" t="s">
        <v>1111</v>
      </c>
      <c r="B8480" s="257">
        <v>8.4968640999999998</v>
      </c>
    </row>
    <row r="8481" spans="1:2" x14ac:dyDescent="0.25">
      <c r="A8481" s="257" t="s">
        <v>1112</v>
      </c>
      <c r="B8481" s="257">
        <v>3.2254575700000003E-2</v>
      </c>
    </row>
    <row r="8482" spans="1:2" x14ac:dyDescent="0.25">
      <c r="A8482" s="257" t="s">
        <v>1113</v>
      </c>
      <c r="B8482" s="257">
        <v>3.4404350400000001</v>
      </c>
    </row>
    <row r="8483" spans="1:2" x14ac:dyDescent="0.25">
      <c r="A8483" s="257" t="s">
        <v>1114</v>
      </c>
      <c r="B8483" s="257">
        <v>1.6687440000000001E-2</v>
      </c>
    </row>
    <row r="8484" spans="1:2" x14ac:dyDescent="0.25">
      <c r="A8484" s="257" t="s">
        <v>1115</v>
      </c>
      <c r="B8484" s="257">
        <v>0</v>
      </c>
    </row>
    <row r="8485" spans="1:2" x14ac:dyDescent="0.25">
      <c r="A8485" s="257" t="s">
        <v>1116</v>
      </c>
      <c r="B8485" s="257">
        <v>3.6759459699999999E-3</v>
      </c>
    </row>
    <row r="8486" spans="1:2" x14ac:dyDescent="0.25">
      <c r="A8486" s="257" t="s">
        <v>26</v>
      </c>
      <c r="B8486" s="257">
        <v>15.866751900000001</v>
      </c>
    </row>
    <row r="8487" spans="1:2" x14ac:dyDescent="0.25">
      <c r="A8487" s="257" t="s">
        <v>27</v>
      </c>
      <c r="B8487" s="257">
        <v>1.64235445</v>
      </c>
    </row>
    <row r="8488" spans="1:2" x14ac:dyDescent="0.25">
      <c r="A8488" s="257" t="s">
        <v>1117</v>
      </c>
      <c r="B8488" s="257">
        <v>7.3858680000000003</v>
      </c>
    </row>
    <row r="8489" spans="1:2" x14ac:dyDescent="0.25">
      <c r="A8489" s="257" t="s">
        <v>1118</v>
      </c>
      <c r="B8489" s="257">
        <v>0.9248904</v>
      </c>
    </row>
    <row r="8490" spans="1:2" x14ac:dyDescent="0.25">
      <c r="A8490" s="257" t="s">
        <v>464</v>
      </c>
      <c r="B8490" s="257">
        <v>0</v>
      </c>
    </row>
    <row r="8491" spans="1:2" x14ac:dyDescent="0.25">
      <c r="A8491" s="257" t="s">
        <v>465</v>
      </c>
      <c r="B8491" s="257">
        <v>9.9561990000000003E-2</v>
      </c>
    </row>
    <row r="8492" spans="1:2" x14ac:dyDescent="0.25">
      <c r="A8492" s="257" t="s">
        <v>466</v>
      </c>
      <c r="B8492" s="257">
        <v>0</v>
      </c>
    </row>
    <row r="8493" spans="1:2" x14ac:dyDescent="0.25">
      <c r="A8493" s="257" t="s">
        <v>467</v>
      </c>
      <c r="B8493" s="257">
        <v>0</v>
      </c>
    </row>
    <row r="8494" spans="1:2" x14ac:dyDescent="0.25">
      <c r="A8494" s="257" t="s">
        <v>468</v>
      </c>
      <c r="B8494" s="257">
        <v>0</v>
      </c>
    </row>
    <row r="8495" spans="1:2" x14ac:dyDescent="0.25">
      <c r="A8495" s="257" t="s">
        <v>469</v>
      </c>
      <c r="B8495" s="257">
        <v>0</v>
      </c>
    </row>
    <row r="8496" spans="1:2" x14ac:dyDescent="0.25">
      <c r="A8496" s="257" t="s">
        <v>28</v>
      </c>
      <c r="B8496" s="257">
        <v>0</v>
      </c>
    </row>
    <row r="8497" spans="1:2" x14ac:dyDescent="0.25">
      <c r="A8497" s="257" t="s">
        <v>29</v>
      </c>
      <c r="B8497" s="257">
        <v>0</v>
      </c>
    </row>
    <row r="8498" spans="1:2" x14ac:dyDescent="0.25">
      <c r="A8498" s="257" t="s">
        <v>470</v>
      </c>
      <c r="B8498" s="257">
        <v>4.8194856899999996</v>
      </c>
    </row>
    <row r="8499" spans="1:2" x14ac:dyDescent="0.25">
      <c r="A8499" s="257" t="s">
        <v>471</v>
      </c>
      <c r="B8499" s="257">
        <v>0</v>
      </c>
    </row>
    <row r="8500" spans="1:2" x14ac:dyDescent="0.25">
      <c r="A8500" s="257" t="s">
        <v>1209</v>
      </c>
      <c r="B8500" s="257">
        <v>0</v>
      </c>
    </row>
    <row r="8501" spans="1:2" x14ac:dyDescent="0.25">
      <c r="A8501" s="257" t="s">
        <v>1119</v>
      </c>
      <c r="B8501" s="257">
        <v>1.00672886E-2</v>
      </c>
    </row>
    <row r="8502" spans="1:2" x14ac:dyDescent="0.25">
      <c r="A8502" s="257" t="s">
        <v>1210</v>
      </c>
      <c r="B8502" s="257">
        <v>0</v>
      </c>
    </row>
    <row r="8503" spans="1:2" x14ac:dyDescent="0.25">
      <c r="A8503" s="257" t="s">
        <v>1211</v>
      </c>
      <c r="B8503" s="257">
        <v>0</v>
      </c>
    </row>
    <row r="8504" spans="1:2" x14ac:dyDescent="0.25">
      <c r="A8504" s="257" t="s">
        <v>1212</v>
      </c>
      <c r="B8504" s="257">
        <v>0</v>
      </c>
    </row>
    <row r="8505" spans="1:2" x14ac:dyDescent="0.25">
      <c r="A8505" s="257" t="s">
        <v>1120</v>
      </c>
      <c r="B8505" s="257">
        <v>3.6547901900000002E-4</v>
      </c>
    </row>
    <row r="8506" spans="1:2" x14ac:dyDescent="0.25">
      <c r="A8506" s="257" t="s">
        <v>1213</v>
      </c>
      <c r="B8506" s="257">
        <v>0</v>
      </c>
    </row>
    <row r="8507" spans="1:2" x14ac:dyDescent="0.25">
      <c r="A8507" s="257" t="s">
        <v>1214</v>
      </c>
      <c r="B8507" s="257">
        <v>0</v>
      </c>
    </row>
    <row r="8508" spans="1:2" x14ac:dyDescent="0.25">
      <c r="A8508" s="257" t="s">
        <v>1215</v>
      </c>
      <c r="B8508" s="257">
        <v>0</v>
      </c>
    </row>
    <row r="8509" spans="1:2" x14ac:dyDescent="0.25">
      <c r="A8509" s="257" t="s">
        <v>1121</v>
      </c>
      <c r="B8509" s="257">
        <v>1.4491858399999999</v>
      </c>
    </row>
    <row r="8510" spans="1:2" x14ac:dyDescent="0.25">
      <c r="A8510" s="257" t="s">
        <v>1216</v>
      </c>
      <c r="B8510" s="257">
        <v>0</v>
      </c>
    </row>
    <row r="8511" spans="1:2" x14ac:dyDescent="0.25">
      <c r="A8511" s="257" t="s">
        <v>1217</v>
      </c>
      <c r="B8511" s="257">
        <v>0</v>
      </c>
    </row>
    <row r="8512" spans="1:2" x14ac:dyDescent="0.25">
      <c r="A8512" s="257" t="s">
        <v>1218</v>
      </c>
      <c r="B8512" s="257">
        <v>0</v>
      </c>
    </row>
    <row r="8513" spans="1:2" x14ac:dyDescent="0.25">
      <c r="A8513" s="257" t="s">
        <v>1122</v>
      </c>
      <c r="B8513" s="257">
        <v>0.30034832500000003</v>
      </c>
    </row>
    <row r="8514" spans="1:2" x14ac:dyDescent="0.25">
      <c r="A8514" s="257" t="s">
        <v>1219</v>
      </c>
      <c r="B8514" s="257">
        <v>0</v>
      </c>
    </row>
    <row r="8515" spans="1:2" x14ac:dyDescent="0.25">
      <c r="A8515" s="257" t="s">
        <v>1220</v>
      </c>
      <c r="B8515" s="257">
        <v>0</v>
      </c>
    </row>
    <row r="8516" spans="1:2" x14ac:dyDescent="0.25">
      <c r="A8516" s="257" t="s">
        <v>1221</v>
      </c>
      <c r="B8516" s="257">
        <v>0</v>
      </c>
    </row>
    <row r="8517" spans="1:2" x14ac:dyDescent="0.25">
      <c r="A8517" s="257" t="s">
        <v>1123</v>
      </c>
      <c r="B8517" s="257">
        <v>4.0980551299999997</v>
      </c>
    </row>
    <row r="8518" spans="1:2" x14ac:dyDescent="0.25">
      <c r="A8518" s="257" t="s">
        <v>1222</v>
      </c>
      <c r="B8518" s="257">
        <v>0</v>
      </c>
    </row>
    <row r="8519" spans="1:2" x14ac:dyDescent="0.25">
      <c r="A8519" s="257" t="s">
        <v>1223</v>
      </c>
      <c r="B8519" s="257">
        <v>0</v>
      </c>
    </row>
    <row r="8520" spans="1:2" x14ac:dyDescent="0.25">
      <c r="A8520" s="257" t="s">
        <v>1224</v>
      </c>
      <c r="B8520" s="257">
        <v>0</v>
      </c>
    </row>
    <row r="8521" spans="1:2" x14ac:dyDescent="0.25">
      <c r="A8521" s="257" t="s">
        <v>1124</v>
      </c>
      <c r="B8521" s="257">
        <v>0.72501019300000002</v>
      </c>
    </row>
    <row r="8522" spans="1:2" x14ac:dyDescent="0.25">
      <c r="A8522" s="257" t="s">
        <v>1225</v>
      </c>
      <c r="B8522" s="257">
        <v>0</v>
      </c>
    </row>
    <row r="8523" spans="1:2" x14ac:dyDescent="0.25">
      <c r="A8523" s="257" t="s">
        <v>1226</v>
      </c>
      <c r="B8523" s="257">
        <v>0</v>
      </c>
    </row>
    <row r="8524" spans="1:2" x14ac:dyDescent="0.25">
      <c r="A8524" s="257" t="s">
        <v>1227</v>
      </c>
      <c r="B8524" s="257">
        <v>0</v>
      </c>
    </row>
    <row r="8525" spans="1:2" x14ac:dyDescent="0.25">
      <c r="A8525" s="257" t="s">
        <v>1228</v>
      </c>
      <c r="B8525" s="257">
        <v>1.55632718</v>
      </c>
    </row>
    <row r="8526" spans="1:2" x14ac:dyDescent="0.25">
      <c r="A8526" s="257" t="s">
        <v>1229</v>
      </c>
      <c r="B8526" s="257">
        <v>0</v>
      </c>
    </row>
    <row r="8527" spans="1:2" x14ac:dyDescent="0.25">
      <c r="A8527" s="257" t="s">
        <v>1230</v>
      </c>
      <c r="B8527" s="257">
        <v>1.23908839</v>
      </c>
    </row>
    <row r="8528" spans="1:2" x14ac:dyDescent="0.25">
      <c r="A8528" s="257" t="s">
        <v>1784</v>
      </c>
      <c r="B8528" s="257"/>
    </row>
    <row r="8529" spans="1:2" x14ac:dyDescent="0.25">
      <c r="A8529" s="257" t="s">
        <v>928</v>
      </c>
      <c r="B8529" s="257" t="s">
        <v>929</v>
      </c>
    </row>
    <row r="8530" spans="1:2" x14ac:dyDescent="0.25">
      <c r="A8530" s="257" t="s">
        <v>930</v>
      </c>
      <c r="B8530" s="257" t="s">
        <v>931</v>
      </c>
    </row>
    <row r="8531" spans="1:2" x14ac:dyDescent="0.25">
      <c r="A8531" s="257" t="s">
        <v>1087</v>
      </c>
      <c r="B8531" s="257">
        <v>-1.9883147800000001</v>
      </c>
    </row>
    <row r="8532" spans="1:2" x14ac:dyDescent="0.25">
      <c r="A8532" s="257" t="s">
        <v>1088</v>
      </c>
      <c r="B8532" s="257">
        <v>-0.297044274</v>
      </c>
    </row>
    <row r="8533" spans="1:2" x14ac:dyDescent="0.25">
      <c r="A8533" s="257" t="s">
        <v>1089</v>
      </c>
      <c r="B8533" s="257">
        <v>-1.85899291</v>
      </c>
    </row>
    <row r="8534" spans="1:2" x14ac:dyDescent="0.25">
      <c r="A8534" s="257" t="s">
        <v>1090</v>
      </c>
      <c r="B8534" s="257">
        <v>-9.2201026899999997E-2</v>
      </c>
    </row>
    <row r="8535" spans="1:2" x14ac:dyDescent="0.25">
      <c r="A8535" s="257" t="s">
        <v>1091</v>
      </c>
      <c r="B8535" s="257">
        <v>0</v>
      </c>
    </row>
    <row r="8536" spans="1:2" x14ac:dyDescent="0.25">
      <c r="A8536" s="257" t="s">
        <v>1092</v>
      </c>
      <c r="B8536" s="257">
        <v>0</v>
      </c>
    </row>
    <row r="8537" spans="1:2" x14ac:dyDescent="0.25">
      <c r="A8537" s="257" t="s">
        <v>472</v>
      </c>
      <c r="B8537" s="257">
        <v>0</v>
      </c>
    </row>
    <row r="8538" spans="1:2" x14ac:dyDescent="0.25">
      <c r="A8538" s="257" t="s">
        <v>473</v>
      </c>
      <c r="B8538" s="257">
        <v>-1.25367929</v>
      </c>
    </row>
    <row r="8539" spans="1:2" x14ac:dyDescent="0.25">
      <c r="A8539" s="257" t="s">
        <v>474</v>
      </c>
      <c r="B8539" s="257">
        <v>-7.4700745</v>
      </c>
    </row>
    <row r="8540" spans="1:2" x14ac:dyDescent="0.25">
      <c r="A8540" s="257" t="s">
        <v>475</v>
      </c>
      <c r="B8540" s="257">
        <v>-0.38724431300000001</v>
      </c>
    </row>
    <row r="8541" spans="1:2" x14ac:dyDescent="0.25">
      <c r="A8541" s="257" t="s">
        <v>476</v>
      </c>
      <c r="B8541" s="257">
        <v>0</v>
      </c>
    </row>
    <row r="8542" spans="1:2" x14ac:dyDescent="0.25">
      <c r="A8542" s="257" t="s">
        <v>477</v>
      </c>
      <c r="B8542" s="257">
        <v>0</v>
      </c>
    </row>
    <row r="8543" spans="1:2" x14ac:dyDescent="0.25">
      <c r="A8543" s="257" t="s">
        <v>1559</v>
      </c>
      <c r="B8543" s="257">
        <v>-0.111727365</v>
      </c>
    </row>
    <row r="8544" spans="1:2" x14ac:dyDescent="0.25">
      <c r="A8544" s="257" t="s">
        <v>1100</v>
      </c>
      <c r="B8544" s="257">
        <v>38.970969599999997</v>
      </c>
    </row>
    <row r="8545" spans="1:2" x14ac:dyDescent="0.25">
      <c r="A8545" s="257" t="s">
        <v>1101</v>
      </c>
      <c r="B8545" s="257">
        <v>7.0757470600000003</v>
      </c>
    </row>
    <row r="8546" spans="1:2" x14ac:dyDescent="0.25">
      <c r="A8546" s="257" t="s">
        <v>1102</v>
      </c>
      <c r="B8546" s="257">
        <v>43.906335599999998</v>
      </c>
    </row>
    <row r="8547" spans="1:2" x14ac:dyDescent="0.25">
      <c r="A8547" s="257" t="s">
        <v>1103</v>
      </c>
      <c r="B8547" s="257">
        <v>2.1943844399999999</v>
      </c>
    </row>
    <row r="8548" spans="1:2" x14ac:dyDescent="0.25">
      <c r="A8548" s="257" t="s">
        <v>1104</v>
      </c>
      <c r="B8548" s="257">
        <v>0</v>
      </c>
    </row>
    <row r="8549" spans="1:2" x14ac:dyDescent="0.25">
      <c r="A8549" s="257" t="s">
        <v>1105</v>
      </c>
      <c r="B8549" s="257">
        <v>0</v>
      </c>
    </row>
    <row r="8550" spans="1:2" x14ac:dyDescent="0.25">
      <c r="A8550" s="257" t="s">
        <v>1560</v>
      </c>
      <c r="B8550" s="257">
        <v>2.6618223900000002</v>
      </c>
    </row>
    <row r="8551" spans="1:2" x14ac:dyDescent="0.25">
      <c r="A8551" s="257" t="s">
        <v>1785</v>
      </c>
      <c r="B8551" s="257"/>
    </row>
    <row r="8552" spans="1:2" x14ac:dyDescent="0.25">
      <c r="A8552" s="257" t="s">
        <v>928</v>
      </c>
      <c r="B8552" s="257" t="s">
        <v>929</v>
      </c>
    </row>
    <row r="8553" spans="1:2" x14ac:dyDescent="0.25">
      <c r="A8553" s="257" t="s">
        <v>930</v>
      </c>
      <c r="B8553" s="257" t="s">
        <v>931</v>
      </c>
    </row>
    <row r="8554" spans="1:2" x14ac:dyDescent="0.25">
      <c r="A8554" s="257" t="s">
        <v>478</v>
      </c>
      <c r="B8554" s="257">
        <v>-10.5145816</v>
      </c>
    </row>
    <row r="8555" spans="1:2" x14ac:dyDescent="0.25">
      <c r="A8555" s="257" t="s">
        <v>932</v>
      </c>
      <c r="B8555" s="257">
        <v>-5.0319885199999997E-2</v>
      </c>
    </row>
    <row r="8556" spans="1:2" x14ac:dyDescent="0.25">
      <c r="A8556" s="257" t="s">
        <v>184</v>
      </c>
      <c r="B8556" s="257">
        <v>-48.817700299999998</v>
      </c>
    </row>
    <row r="8557" spans="1:2" x14ac:dyDescent="0.25">
      <c r="A8557" s="257" t="s">
        <v>933</v>
      </c>
      <c r="B8557" s="257">
        <v>0</v>
      </c>
    </row>
    <row r="8558" spans="1:2" x14ac:dyDescent="0.25">
      <c r="A8558" s="257" t="s">
        <v>934</v>
      </c>
      <c r="B8558" s="257">
        <v>1.25367929</v>
      </c>
    </row>
    <row r="8559" spans="1:2" x14ac:dyDescent="0.25">
      <c r="A8559" s="257" t="s">
        <v>935</v>
      </c>
      <c r="B8559" s="257">
        <v>7.4700745</v>
      </c>
    </row>
    <row r="8560" spans="1:2" x14ac:dyDescent="0.25">
      <c r="A8560" s="257" t="s">
        <v>936</v>
      </c>
      <c r="B8560" s="257">
        <v>0.38724431300000001</v>
      </c>
    </row>
    <row r="8561" spans="1:2" x14ac:dyDescent="0.25">
      <c r="A8561" s="257" t="s">
        <v>937</v>
      </c>
      <c r="B8561" s="257">
        <v>0</v>
      </c>
    </row>
    <row r="8562" spans="1:2" x14ac:dyDescent="0.25">
      <c r="A8562" s="257" t="s">
        <v>938</v>
      </c>
      <c r="B8562" s="257">
        <v>0</v>
      </c>
    </row>
    <row r="8563" spans="1:2" x14ac:dyDescent="0.25">
      <c r="A8563" s="257" t="s">
        <v>2</v>
      </c>
      <c r="B8563" s="257">
        <v>35.1708</v>
      </c>
    </row>
    <row r="8564" spans="1:2" x14ac:dyDescent="0.25">
      <c r="A8564" s="257" t="s">
        <v>3</v>
      </c>
      <c r="B8564" s="257">
        <v>4.4042399999999997</v>
      </c>
    </row>
    <row r="8565" spans="1:2" x14ac:dyDescent="0.25">
      <c r="A8565" s="257" t="s">
        <v>4</v>
      </c>
      <c r="B8565" s="257">
        <v>15.820632</v>
      </c>
    </row>
    <row r="8566" spans="1:2" x14ac:dyDescent="0.25">
      <c r="A8566" s="257" t="s">
        <v>5</v>
      </c>
      <c r="B8566" s="257">
        <v>0.47045999999999999</v>
      </c>
    </row>
    <row r="8567" spans="1:2" x14ac:dyDescent="0.25">
      <c r="A8567" s="257" t="s">
        <v>6</v>
      </c>
      <c r="B8567" s="257">
        <v>0</v>
      </c>
    </row>
    <row r="8568" spans="1:2" x14ac:dyDescent="0.25">
      <c r="A8568" s="257" t="s">
        <v>7</v>
      </c>
      <c r="B8568" s="257">
        <v>0</v>
      </c>
    </row>
    <row r="8569" spans="1:2" x14ac:dyDescent="0.25">
      <c r="A8569" s="257" t="s">
        <v>480</v>
      </c>
      <c r="B8569" s="257">
        <v>0</v>
      </c>
    </row>
    <row r="8570" spans="1:2" x14ac:dyDescent="0.25">
      <c r="A8570" s="257" t="s">
        <v>481</v>
      </c>
      <c r="B8570" s="257">
        <v>0.47410471399999998</v>
      </c>
    </row>
    <row r="8571" spans="1:2" x14ac:dyDescent="0.25">
      <c r="A8571" s="257" t="s">
        <v>482</v>
      </c>
      <c r="B8571" s="257">
        <v>0</v>
      </c>
    </row>
    <row r="8572" spans="1:2" x14ac:dyDescent="0.25">
      <c r="A8572" s="257" t="s">
        <v>483</v>
      </c>
      <c r="B8572" s="257">
        <v>5.4407830599999998E-2</v>
      </c>
    </row>
    <row r="8573" spans="1:2" x14ac:dyDescent="0.25">
      <c r="A8573" s="257" t="s">
        <v>484</v>
      </c>
      <c r="B8573" s="257">
        <v>0</v>
      </c>
    </row>
    <row r="8574" spans="1:2" x14ac:dyDescent="0.25">
      <c r="A8574" s="257" t="s">
        <v>485</v>
      </c>
      <c r="B8574" s="257">
        <v>0</v>
      </c>
    </row>
    <row r="8575" spans="1:2" x14ac:dyDescent="0.25">
      <c r="A8575" s="257" t="s">
        <v>1786</v>
      </c>
      <c r="B8575" s="257"/>
    </row>
    <row r="8576" spans="1:2" x14ac:dyDescent="0.25">
      <c r="A8576" s="257" t="s">
        <v>928</v>
      </c>
      <c r="B8576" s="257" t="s">
        <v>929</v>
      </c>
    </row>
    <row r="8577" spans="1:2" x14ac:dyDescent="0.25">
      <c r="A8577" s="257" t="s">
        <v>930</v>
      </c>
      <c r="B8577" s="257" t="s">
        <v>931</v>
      </c>
    </row>
    <row r="8578" spans="1:2" x14ac:dyDescent="0.25">
      <c r="A8578" s="257" t="s">
        <v>1125</v>
      </c>
      <c r="B8578" s="257">
        <v>0</v>
      </c>
    </row>
    <row r="8579" spans="1:2" x14ac:dyDescent="0.25">
      <c r="A8579" s="257" t="s">
        <v>1126</v>
      </c>
      <c r="B8579" s="257">
        <v>0</v>
      </c>
    </row>
    <row r="8580" spans="1:2" x14ac:dyDescent="0.25">
      <c r="A8580" s="257" t="s">
        <v>1127</v>
      </c>
      <c r="B8580" s="257">
        <v>0</v>
      </c>
    </row>
    <row r="8581" spans="1:2" x14ac:dyDescent="0.25">
      <c r="A8581" s="257" t="s">
        <v>1128</v>
      </c>
      <c r="B8581" s="257">
        <v>0</v>
      </c>
    </row>
    <row r="8582" spans="1:2" x14ac:dyDescent="0.25">
      <c r="A8582" s="257" t="s">
        <v>1129</v>
      </c>
      <c r="B8582" s="257">
        <v>0</v>
      </c>
    </row>
    <row r="8583" spans="1:2" x14ac:dyDescent="0.25">
      <c r="A8583" s="257" t="s">
        <v>1130</v>
      </c>
      <c r="B8583" s="257">
        <v>0</v>
      </c>
    </row>
    <row r="8584" spans="1:2" x14ac:dyDescent="0.25">
      <c r="A8584" s="257" t="s">
        <v>1131</v>
      </c>
      <c r="B8584" s="257">
        <v>1.9883147800000001</v>
      </c>
    </row>
    <row r="8585" spans="1:2" x14ac:dyDescent="0.25">
      <c r="A8585" s="257" t="s">
        <v>1132</v>
      </c>
      <c r="B8585" s="257">
        <v>0.297044274</v>
      </c>
    </row>
    <row r="8586" spans="1:2" x14ac:dyDescent="0.25">
      <c r="A8586" s="257" t="s">
        <v>1133</v>
      </c>
      <c r="B8586" s="257">
        <v>1.85899291</v>
      </c>
    </row>
    <row r="8587" spans="1:2" x14ac:dyDescent="0.25">
      <c r="A8587" s="257" t="s">
        <v>1134</v>
      </c>
      <c r="B8587" s="257">
        <v>9.2201026899999997E-2</v>
      </c>
    </row>
    <row r="8588" spans="1:2" x14ac:dyDescent="0.25">
      <c r="A8588" s="257" t="s">
        <v>1135</v>
      </c>
      <c r="B8588" s="257">
        <v>0</v>
      </c>
    </row>
    <row r="8589" spans="1:2" x14ac:dyDescent="0.25">
      <c r="A8589" s="257" t="s">
        <v>1136</v>
      </c>
      <c r="B8589" s="257">
        <v>0</v>
      </c>
    </row>
    <row r="8590" spans="1:2" x14ac:dyDescent="0.25">
      <c r="A8590" s="257" t="s">
        <v>1231</v>
      </c>
      <c r="B8590" s="257">
        <v>0.111727365</v>
      </c>
    </row>
    <row r="8591" spans="1:2" x14ac:dyDescent="0.25">
      <c r="A8591" s="257" t="s">
        <v>1787</v>
      </c>
      <c r="B8591" s="257"/>
    </row>
    <row r="8592" spans="1:2" x14ac:dyDescent="0.25">
      <c r="A8592" s="257" t="s">
        <v>928</v>
      </c>
      <c r="B8592" s="257" t="s">
        <v>929</v>
      </c>
    </row>
    <row r="8593" spans="1:2" x14ac:dyDescent="0.25">
      <c r="A8593" s="257" t="s">
        <v>930</v>
      </c>
      <c r="B8593" s="257" t="s">
        <v>931</v>
      </c>
    </row>
    <row r="8594" spans="1:2" x14ac:dyDescent="0.25">
      <c r="A8594" s="257" t="s">
        <v>30</v>
      </c>
      <c r="B8594" s="257">
        <v>17.482316999999998</v>
      </c>
    </row>
    <row r="8595" spans="1:2" x14ac:dyDescent="0.25">
      <c r="A8595" s="257" t="s">
        <v>31</v>
      </c>
      <c r="B8595" s="257">
        <v>6.82590592E-2</v>
      </c>
    </row>
    <row r="8596" spans="1:2" x14ac:dyDescent="0.25">
      <c r="A8596" s="257" t="s">
        <v>32</v>
      </c>
      <c r="B8596" s="257">
        <v>1.96649301</v>
      </c>
    </row>
    <row r="8597" spans="1:2" x14ac:dyDescent="0.25">
      <c r="A8597" s="257" t="s">
        <v>33</v>
      </c>
      <c r="B8597" s="257">
        <v>4.2648950100000003E-3</v>
      </c>
    </row>
    <row r="8598" spans="1:2" x14ac:dyDescent="0.25">
      <c r="A8598" s="257" t="s">
        <v>34</v>
      </c>
      <c r="B8598" s="257">
        <v>0</v>
      </c>
    </row>
    <row r="8599" spans="1:2" x14ac:dyDescent="0.25">
      <c r="A8599" s="257" t="s">
        <v>35</v>
      </c>
      <c r="B8599" s="257">
        <v>0</v>
      </c>
    </row>
    <row r="8600" spans="1:2" x14ac:dyDescent="0.25">
      <c r="A8600" s="257" t="s">
        <v>26</v>
      </c>
      <c r="B8600" s="257">
        <v>36.584991899999999</v>
      </c>
    </row>
    <row r="8601" spans="1:2" x14ac:dyDescent="0.25">
      <c r="A8601" s="257" t="s">
        <v>27</v>
      </c>
      <c r="B8601" s="257">
        <v>0.74498840499999996</v>
      </c>
    </row>
    <row r="8602" spans="1:2" x14ac:dyDescent="0.25">
      <c r="A8602" s="257" t="s">
        <v>36</v>
      </c>
      <c r="B8602" s="257">
        <v>7.9586570500000002</v>
      </c>
    </row>
    <row r="8603" spans="1:2" x14ac:dyDescent="0.25">
      <c r="A8603" s="257" t="s">
        <v>37</v>
      </c>
      <c r="B8603" s="257">
        <v>0.22128246500000001</v>
      </c>
    </row>
    <row r="8604" spans="1:2" x14ac:dyDescent="0.25">
      <c r="A8604" s="257" t="s">
        <v>38</v>
      </c>
      <c r="B8604" s="257">
        <v>0</v>
      </c>
    </row>
    <row r="8605" spans="1:2" x14ac:dyDescent="0.25">
      <c r="A8605" s="257" t="s">
        <v>39</v>
      </c>
      <c r="B8605" s="257">
        <v>0</v>
      </c>
    </row>
    <row r="8606" spans="1:2" x14ac:dyDescent="0.25">
      <c r="A8606" s="257" t="s">
        <v>1014</v>
      </c>
      <c r="B8606" s="257">
        <v>0</v>
      </c>
    </row>
    <row r="8607" spans="1:2" x14ac:dyDescent="0.25">
      <c r="A8607" s="257" t="s">
        <v>991</v>
      </c>
      <c r="B8607" s="257">
        <v>3.5284331099999999</v>
      </c>
    </row>
    <row r="8608" spans="1:2" x14ac:dyDescent="0.25">
      <c r="A8608" s="257" t="s">
        <v>1015</v>
      </c>
      <c r="B8608" s="257">
        <v>0</v>
      </c>
    </row>
    <row r="8609" spans="1:2" x14ac:dyDescent="0.25">
      <c r="A8609" s="257" t="s">
        <v>1016</v>
      </c>
      <c r="B8609" s="257">
        <v>0</v>
      </c>
    </row>
    <row r="8610" spans="1:2" x14ac:dyDescent="0.25">
      <c r="A8610" s="257" t="s">
        <v>41</v>
      </c>
      <c r="B8610" s="257">
        <v>0</v>
      </c>
    </row>
    <row r="8611" spans="1:2" x14ac:dyDescent="0.25">
      <c r="A8611" s="257" t="s">
        <v>40</v>
      </c>
      <c r="B8611" s="257">
        <v>0</v>
      </c>
    </row>
    <row r="8612" spans="1:2" x14ac:dyDescent="0.25">
      <c r="A8612" s="257" t="s">
        <v>42</v>
      </c>
      <c r="B8612" s="257">
        <v>0</v>
      </c>
    </row>
    <row r="8613" spans="1:2" x14ac:dyDescent="0.25">
      <c r="A8613" s="257" t="s">
        <v>43</v>
      </c>
      <c r="B8613" s="257">
        <v>0</v>
      </c>
    </row>
    <row r="8614" spans="1:2" x14ac:dyDescent="0.25">
      <c r="A8614" s="257" t="s">
        <v>1232</v>
      </c>
      <c r="B8614" s="257">
        <v>0.33718362400000002</v>
      </c>
    </row>
    <row r="8615" spans="1:2" x14ac:dyDescent="0.25">
      <c r="A8615" s="257" t="s">
        <v>1788</v>
      </c>
      <c r="B8615" s="257"/>
    </row>
    <row r="8616" spans="1:2" x14ac:dyDescent="0.25">
      <c r="A8616" s="257" t="s">
        <v>928</v>
      </c>
      <c r="B8616" s="257" t="s">
        <v>929</v>
      </c>
    </row>
    <row r="8617" spans="1:2" x14ac:dyDescent="0.25">
      <c r="A8617" s="257" t="s">
        <v>930</v>
      </c>
      <c r="B8617" s="257" t="s">
        <v>931</v>
      </c>
    </row>
    <row r="8618" spans="1:2" x14ac:dyDescent="0.25">
      <c r="A8618" s="257" t="s">
        <v>478</v>
      </c>
      <c r="B8618" s="257">
        <v>-14.4108547</v>
      </c>
    </row>
    <row r="8619" spans="1:2" x14ac:dyDescent="0.25">
      <c r="A8619" s="257" t="s">
        <v>479</v>
      </c>
      <c r="B8619" s="257">
        <v>-0.78942994300000002</v>
      </c>
    </row>
    <row r="8620" spans="1:2" x14ac:dyDescent="0.25">
      <c r="A8620" s="257" t="s">
        <v>184</v>
      </c>
      <c r="B8620" s="257">
        <v>-28.783589299999999</v>
      </c>
    </row>
    <row r="8621" spans="1:2" x14ac:dyDescent="0.25">
      <c r="A8621" s="257" t="s">
        <v>1142</v>
      </c>
      <c r="B8621" s="257">
        <v>11.3749573</v>
      </c>
    </row>
    <row r="8622" spans="1:2" x14ac:dyDescent="0.25">
      <c r="A8622" s="257" t="s">
        <v>1143</v>
      </c>
      <c r="B8622" s="257">
        <v>4.0026835300000001E-2</v>
      </c>
    </row>
    <row r="8623" spans="1:2" x14ac:dyDescent="0.25">
      <c r="A8623" s="257" t="s">
        <v>1144</v>
      </c>
      <c r="B8623" s="257">
        <v>1.22301294</v>
      </c>
    </row>
    <row r="8624" spans="1:2" x14ac:dyDescent="0.25">
      <c r="A8624" s="257" t="s">
        <v>1145</v>
      </c>
      <c r="B8624" s="257">
        <v>2.5726722899999999E-3</v>
      </c>
    </row>
    <row r="8625" spans="1:2" x14ac:dyDescent="0.25">
      <c r="A8625" s="257" t="s">
        <v>1146</v>
      </c>
      <c r="B8625" s="257">
        <v>0</v>
      </c>
    </row>
    <row r="8626" spans="1:2" x14ac:dyDescent="0.25">
      <c r="A8626" s="257" t="s">
        <v>1147</v>
      </c>
      <c r="B8626" s="257">
        <v>0</v>
      </c>
    </row>
    <row r="8627" spans="1:2" x14ac:dyDescent="0.25">
      <c r="A8627" s="257" t="s">
        <v>2</v>
      </c>
      <c r="B8627" s="257">
        <v>16.383023999999999</v>
      </c>
    </row>
    <row r="8628" spans="1:2" x14ac:dyDescent="0.25">
      <c r="A8628" s="257" t="s">
        <v>3</v>
      </c>
      <c r="B8628" s="257">
        <v>7.9464000000000007E-2</v>
      </c>
    </row>
    <row r="8629" spans="1:2" x14ac:dyDescent="0.25">
      <c r="A8629" s="257" t="s">
        <v>4</v>
      </c>
      <c r="B8629" s="257">
        <v>3.3673970400000002</v>
      </c>
    </row>
    <row r="8630" spans="1:2" x14ac:dyDescent="0.25">
      <c r="A8630" s="257" t="s">
        <v>5</v>
      </c>
      <c r="B8630" s="257">
        <v>5.7959999999999999E-3</v>
      </c>
    </row>
    <row r="8631" spans="1:2" x14ac:dyDescent="0.25">
      <c r="A8631" s="257" t="s">
        <v>6</v>
      </c>
      <c r="B8631" s="257">
        <v>0</v>
      </c>
    </row>
    <row r="8632" spans="1:2" x14ac:dyDescent="0.25">
      <c r="A8632" s="257" t="s">
        <v>7</v>
      </c>
      <c r="B8632" s="257">
        <v>0</v>
      </c>
    </row>
    <row r="8633" spans="1:2" x14ac:dyDescent="0.25">
      <c r="A8633" s="257" t="s">
        <v>1148</v>
      </c>
      <c r="B8633" s="257">
        <v>0</v>
      </c>
    </row>
    <row r="8634" spans="1:2" x14ac:dyDescent="0.25">
      <c r="A8634" s="257" t="s">
        <v>1149</v>
      </c>
      <c r="B8634" s="257">
        <v>1.7504504600000002E-2</v>
      </c>
    </row>
    <row r="8635" spans="1:2" x14ac:dyDescent="0.25">
      <c r="A8635" s="257" t="s">
        <v>1150</v>
      </c>
      <c r="B8635" s="257">
        <v>0</v>
      </c>
    </row>
    <row r="8636" spans="1:2" x14ac:dyDescent="0.25">
      <c r="A8636" s="257" t="s">
        <v>1151</v>
      </c>
      <c r="B8636" s="257">
        <v>9.5756671700000004E-4</v>
      </c>
    </row>
    <row r="8637" spans="1:2" x14ac:dyDescent="0.25">
      <c r="A8637" s="257" t="s">
        <v>1152</v>
      </c>
      <c r="B8637" s="257">
        <v>0</v>
      </c>
    </row>
    <row r="8638" spans="1:2" x14ac:dyDescent="0.25">
      <c r="A8638" s="257" t="s">
        <v>1153</v>
      </c>
      <c r="B8638" s="257">
        <v>0</v>
      </c>
    </row>
    <row r="8639" spans="1:2" x14ac:dyDescent="0.25">
      <c r="A8639" s="257" t="s">
        <v>1789</v>
      </c>
      <c r="B8639" s="257"/>
    </row>
    <row r="8640" spans="1:2" x14ac:dyDescent="0.25">
      <c r="A8640" s="257" t="s">
        <v>928</v>
      </c>
      <c r="B8640" s="257" t="s">
        <v>929</v>
      </c>
    </row>
    <row r="8641" spans="1:2" x14ac:dyDescent="0.25">
      <c r="A8641" s="257" t="s">
        <v>930</v>
      </c>
      <c r="B8641" s="257" t="s">
        <v>931</v>
      </c>
    </row>
    <row r="8642" spans="1:2" x14ac:dyDescent="0.25">
      <c r="A8642" s="257" t="s">
        <v>470</v>
      </c>
      <c r="B8642" s="257">
        <v>35.699894</v>
      </c>
    </row>
    <row r="8643" spans="1:2" x14ac:dyDescent="0.25">
      <c r="A8643" s="257" t="s">
        <v>471</v>
      </c>
      <c r="B8643" s="257">
        <v>0</v>
      </c>
    </row>
    <row r="8644" spans="1:2" x14ac:dyDescent="0.25">
      <c r="A8644" s="257" t="s">
        <v>486</v>
      </c>
      <c r="B8644" s="257">
        <v>24.974830000000001</v>
      </c>
    </row>
    <row r="8645" spans="1:2" x14ac:dyDescent="0.25">
      <c r="A8645" s="257" t="s">
        <v>487</v>
      </c>
      <c r="B8645" s="257">
        <v>0</v>
      </c>
    </row>
    <row r="8646" spans="1:2" x14ac:dyDescent="0.25">
      <c r="A8646" s="257" t="s">
        <v>488</v>
      </c>
      <c r="B8646" s="257">
        <v>0</v>
      </c>
    </row>
    <row r="8647" spans="1:2" x14ac:dyDescent="0.25">
      <c r="A8647" s="257" t="s">
        <v>489</v>
      </c>
      <c r="B8647" s="257">
        <v>0</v>
      </c>
    </row>
    <row r="8648" spans="1:2" x14ac:dyDescent="0.25">
      <c r="A8648" s="257" t="s">
        <v>1790</v>
      </c>
      <c r="B8648" s="257"/>
    </row>
    <row r="8649" spans="1:2" x14ac:dyDescent="0.25">
      <c r="A8649" s="257" t="s">
        <v>928</v>
      </c>
      <c r="B8649" s="257" t="s">
        <v>929</v>
      </c>
    </row>
    <row r="8650" spans="1:2" x14ac:dyDescent="0.25">
      <c r="A8650" s="257" t="s">
        <v>930</v>
      </c>
      <c r="B8650" s="257" t="s">
        <v>931</v>
      </c>
    </row>
    <row r="8651" spans="1:2" x14ac:dyDescent="0.25">
      <c r="A8651" s="257" t="s">
        <v>111</v>
      </c>
      <c r="B8651" s="257">
        <v>0</v>
      </c>
    </row>
    <row r="8652" spans="1:2" x14ac:dyDescent="0.25">
      <c r="A8652" s="257" t="s">
        <v>184</v>
      </c>
      <c r="B8652" s="257">
        <v>0</v>
      </c>
    </row>
    <row r="8653" spans="1:2" x14ac:dyDescent="0.25">
      <c r="A8653" s="257" t="s">
        <v>185</v>
      </c>
      <c r="B8653" s="257">
        <v>0</v>
      </c>
    </row>
    <row r="8654" spans="1:2" x14ac:dyDescent="0.25">
      <c r="A8654" s="257" t="s">
        <v>186</v>
      </c>
      <c r="B8654" s="256">
        <v>0</v>
      </c>
    </row>
    <row r="8655" spans="1:2" x14ac:dyDescent="0.25">
      <c r="A8655" s="257" t="s">
        <v>187</v>
      </c>
      <c r="B8655" s="257">
        <v>0</v>
      </c>
    </row>
    <row r="8656" spans="1:2" x14ac:dyDescent="0.25">
      <c r="A8656" s="257" t="s">
        <v>1019</v>
      </c>
      <c r="B8656" s="257">
        <v>0</v>
      </c>
    </row>
    <row r="8657" spans="1:2" x14ac:dyDescent="0.25">
      <c r="A8657" s="257" t="s">
        <v>1020</v>
      </c>
      <c r="B8657" s="257">
        <v>0</v>
      </c>
    </row>
    <row r="8658" spans="1:2" x14ac:dyDescent="0.25">
      <c r="A8658" s="257" t="s">
        <v>177</v>
      </c>
      <c r="B8658" s="257">
        <v>0</v>
      </c>
    </row>
    <row r="8659" spans="1:2" x14ac:dyDescent="0.25">
      <c r="A8659" s="257" t="s">
        <v>1791</v>
      </c>
      <c r="B8659" s="257"/>
    </row>
    <row r="8660" spans="1:2" x14ac:dyDescent="0.25">
      <c r="A8660" s="257" t="s">
        <v>928</v>
      </c>
      <c r="B8660" s="257" t="s">
        <v>929</v>
      </c>
    </row>
    <row r="8661" spans="1:2" x14ac:dyDescent="0.25">
      <c r="A8661" s="257" t="s">
        <v>930</v>
      </c>
      <c r="B8661" s="257" t="s">
        <v>931</v>
      </c>
    </row>
    <row r="8662" spans="1:2" x14ac:dyDescent="0.25">
      <c r="A8662" s="257" t="s">
        <v>1154</v>
      </c>
      <c r="B8662" s="257">
        <v>0</v>
      </c>
    </row>
    <row r="8663" spans="1:2" x14ac:dyDescent="0.25">
      <c r="A8663" s="257" t="s">
        <v>1155</v>
      </c>
      <c r="B8663" s="257">
        <v>-1.7504504600000002E-2</v>
      </c>
    </row>
    <row r="8664" spans="1:2" x14ac:dyDescent="0.25">
      <c r="A8664" s="257" t="s">
        <v>1156</v>
      </c>
      <c r="B8664" s="257">
        <v>0</v>
      </c>
    </row>
    <row r="8665" spans="1:2" x14ac:dyDescent="0.25">
      <c r="A8665" s="257" t="s">
        <v>1157</v>
      </c>
      <c r="B8665" s="257">
        <v>-9.5756671700000004E-4</v>
      </c>
    </row>
    <row r="8666" spans="1:2" x14ac:dyDescent="0.25">
      <c r="A8666" s="257" t="s">
        <v>1158</v>
      </c>
      <c r="B8666" s="257">
        <v>0</v>
      </c>
    </row>
    <row r="8667" spans="1:2" x14ac:dyDescent="0.25">
      <c r="A8667" s="257" t="s">
        <v>1159</v>
      </c>
      <c r="B8667" s="257">
        <v>0</v>
      </c>
    </row>
    <row r="8668" spans="1:2" x14ac:dyDescent="0.25">
      <c r="A8668" s="257" t="s">
        <v>1160</v>
      </c>
      <c r="B8668" s="257">
        <v>0</v>
      </c>
    </row>
    <row r="8669" spans="1:2" x14ac:dyDescent="0.25">
      <c r="A8669" s="257" t="s">
        <v>1161</v>
      </c>
      <c r="B8669" s="257">
        <v>-3.6759459699999999E-3</v>
      </c>
    </row>
    <row r="8670" spans="1:2" x14ac:dyDescent="0.25">
      <c r="A8670" s="257" t="s">
        <v>490</v>
      </c>
      <c r="B8670" s="257">
        <v>0</v>
      </c>
    </row>
    <row r="8671" spans="1:2" x14ac:dyDescent="0.25">
      <c r="A8671" s="257" t="s">
        <v>491</v>
      </c>
      <c r="B8671" s="257">
        <v>-0.47410471399999998</v>
      </c>
    </row>
    <row r="8672" spans="1:2" x14ac:dyDescent="0.25">
      <c r="A8672" s="257" t="s">
        <v>492</v>
      </c>
      <c r="B8672" s="257">
        <v>0</v>
      </c>
    </row>
    <row r="8673" spans="1:2" x14ac:dyDescent="0.25">
      <c r="A8673" s="257" t="s">
        <v>493</v>
      </c>
      <c r="B8673" s="257">
        <v>-5.4407830599999998E-2</v>
      </c>
    </row>
    <row r="8674" spans="1:2" x14ac:dyDescent="0.25">
      <c r="A8674" s="257" t="s">
        <v>494</v>
      </c>
      <c r="B8674" s="257">
        <v>0</v>
      </c>
    </row>
    <row r="8675" spans="1:2" x14ac:dyDescent="0.25">
      <c r="A8675" s="257" t="s">
        <v>495</v>
      </c>
      <c r="B8675" s="257">
        <v>0</v>
      </c>
    </row>
    <row r="8676" spans="1:2" x14ac:dyDescent="0.25">
      <c r="A8676" s="257" t="s">
        <v>496</v>
      </c>
      <c r="B8676" s="257">
        <v>0</v>
      </c>
    </row>
    <row r="8677" spans="1:2" x14ac:dyDescent="0.25">
      <c r="A8677" s="257" t="s">
        <v>497</v>
      </c>
      <c r="B8677" s="257">
        <v>-9.9561990000000003E-2</v>
      </c>
    </row>
    <row r="8678" spans="1:2" x14ac:dyDescent="0.25">
      <c r="A8678" s="257" t="s">
        <v>498</v>
      </c>
      <c r="B8678" s="257">
        <v>0</v>
      </c>
    </row>
    <row r="8679" spans="1:2" x14ac:dyDescent="0.25">
      <c r="A8679" s="257" t="s">
        <v>499</v>
      </c>
      <c r="B8679" s="257">
        <v>0</v>
      </c>
    </row>
    <row r="8680" spans="1:2" x14ac:dyDescent="0.25">
      <c r="A8680" s="257" t="s">
        <v>500</v>
      </c>
      <c r="B8680" s="257">
        <v>0</v>
      </c>
    </row>
    <row r="8681" spans="1:2" x14ac:dyDescent="0.25">
      <c r="A8681" s="257" t="s">
        <v>501</v>
      </c>
      <c r="B8681" s="257">
        <v>0</v>
      </c>
    </row>
    <row r="8682" spans="1:2" x14ac:dyDescent="0.25">
      <c r="A8682" s="257" t="s">
        <v>502</v>
      </c>
      <c r="B8682" s="257">
        <v>0</v>
      </c>
    </row>
    <row r="8683" spans="1:2" x14ac:dyDescent="0.25">
      <c r="A8683" s="257" t="s">
        <v>503</v>
      </c>
      <c r="B8683" s="257">
        <v>0</v>
      </c>
    </row>
    <row r="8684" spans="1:2" x14ac:dyDescent="0.25">
      <c r="A8684" s="257" t="s">
        <v>94</v>
      </c>
      <c r="B8684" s="257">
        <v>0</v>
      </c>
    </row>
    <row r="8685" spans="1:2" x14ac:dyDescent="0.25">
      <c r="A8685" s="257" t="s">
        <v>95</v>
      </c>
      <c r="B8685" s="257">
        <v>0</v>
      </c>
    </row>
    <row r="8686" spans="1:2" x14ac:dyDescent="0.25">
      <c r="A8686" s="257" t="s">
        <v>504</v>
      </c>
      <c r="B8686" s="257">
        <v>0</v>
      </c>
    </row>
    <row r="8687" spans="1:2" x14ac:dyDescent="0.25">
      <c r="A8687" s="257" t="s">
        <v>505</v>
      </c>
      <c r="B8687" s="257">
        <v>0</v>
      </c>
    </row>
    <row r="8688" spans="1:2" x14ac:dyDescent="0.25">
      <c r="A8688" s="257" t="s">
        <v>506</v>
      </c>
      <c r="B8688" s="257">
        <v>-0.41165132799999998</v>
      </c>
    </row>
    <row r="8689" spans="1:2" x14ac:dyDescent="0.25">
      <c r="A8689" s="257" t="s">
        <v>507</v>
      </c>
      <c r="B8689" s="257">
        <v>0</v>
      </c>
    </row>
    <row r="8690" spans="1:2" x14ac:dyDescent="0.25">
      <c r="A8690" s="257" t="s">
        <v>508</v>
      </c>
      <c r="B8690" s="257">
        <v>0</v>
      </c>
    </row>
    <row r="8691" spans="1:2" x14ac:dyDescent="0.25">
      <c r="A8691" s="257" t="s">
        <v>509</v>
      </c>
      <c r="B8691" s="257">
        <v>0</v>
      </c>
    </row>
    <row r="8692" spans="1:2" x14ac:dyDescent="0.25">
      <c r="A8692" s="257" t="s">
        <v>96</v>
      </c>
      <c r="B8692" s="257">
        <v>0</v>
      </c>
    </row>
    <row r="8693" spans="1:2" x14ac:dyDescent="0.25">
      <c r="A8693" s="257" t="s">
        <v>97</v>
      </c>
      <c r="B8693" s="257">
        <v>0</v>
      </c>
    </row>
    <row r="8694" spans="1:2" x14ac:dyDescent="0.25">
      <c r="A8694" s="257" t="s">
        <v>510</v>
      </c>
      <c r="B8694" s="257">
        <v>-35.699894</v>
      </c>
    </row>
    <row r="8695" spans="1:2" x14ac:dyDescent="0.25">
      <c r="A8695" s="257" t="s">
        <v>511</v>
      </c>
      <c r="B8695" s="257">
        <v>0</v>
      </c>
    </row>
    <row r="8696" spans="1:2" x14ac:dyDescent="0.25">
      <c r="A8696" s="257" t="s">
        <v>512</v>
      </c>
      <c r="B8696" s="257">
        <v>-24.974830000000001</v>
      </c>
    </row>
    <row r="8697" spans="1:2" x14ac:dyDescent="0.25">
      <c r="A8697" s="257" t="s">
        <v>513</v>
      </c>
      <c r="B8697" s="257">
        <v>0</v>
      </c>
    </row>
    <row r="8698" spans="1:2" x14ac:dyDescent="0.25">
      <c r="A8698" s="257" t="s">
        <v>514</v>
      </c>
      <c r="B8698" s="257">
        <v>0</v>
      </c>
    </row>
    <row r="8699" spans="1:2" x14ac:dyDescent="0.25">
      <c r="A8699" s="257" t="s">
        <v>515</v>
      </c>
      <c r="B8699" s="257">
        <v>0</v>
      </c>
    </row>
    <row r="8700" spans="1:2" x14ac:dyDescent="0.25">
      <c r="A8700" s="257" t="s">
        <v>62</v>
      </c>
      <c r="B8700" s="257">
        <v>-4.8194856899999996</v>
      </c>
    </row>
    <row r="8701" spans="1:2" x14ac:dyDescent="0.25">
      <c r="A8701" s="257" t="s">
        <v>63</v>
      </c>
      <c r="B8701" s="257">
        <v>0</v>
      </c>
    </row>
    <row r="8702" spans="1:2" x14ac:dyDescent="0.25">
      <c r="A8702" s="257" t="s">
        <v>64</v>
      </c>
      <c r="B8702" s="257">
        <v>0</v>
      </c>
    </row>
    <row r="8703" spans="1:2" x14ac:dyDescent="0.25">
      <c r="A8703" s="257" t="s">
        <v>65</v>
      </c>
      <c r="B8703" s="257">
        <v>0</v>
      </c>
    </row>
    <row r="8704" spans="1:2" x14ac:dyDescent="0.25">
      <c r="A8704" s="257" t="s">
        <v>66</v>
      </c>
      <c r="B8704" s="257">
        <v>0</v>
      </c>
    </row>
    <row r="8705" spans="1:2" x14ac:dyDescent="0.25">
      <c r="A8705" s="257" t="s">
        <v>67</v>
      </c>
      <c r="B8705" s="257">
        <v>0</v>
      </c>
    </row>
    <row r="8706" spans="1:2" x14ac:dyDescent="0.25">
      <c r="A8706" s="257" t="s">
        <v>68</v>
      </c>
      <c r="B8706" s="257">
        <v>0</v>
      </c>
    </row>
    <row r="8707" spans="1:2" x14ac:dyDescent="0.25">
      <c r="A8707" s="257" t="s">
        <v>69</v>
      </c>
      <c r="B8707" s="257">
        <v>0</v>
      </c>
    </row>
    <row r="8708" spans="1:2" x14ac:dyDescent="0.25">
      <c r="A8708" s="257" t="s">
        <v>70</v>
      </c>
      <c r="B8708" s="257">
        <v>0</v>
      </c>
    </row>
    <row r="8709" spans="1:2" x14ac:dyDescent="0.25">
      <c r="A8709" s="257" t="s">
        <v>71</v>
      </c>
      <c r="B8709" s="257">
        <v>0</v>
      </c>
    </row>
    <row r="8710" spans="1:2" x14ac:dyDescent="0.25">
      <c r="A8710" s="257" t="s">
        <v>72</v>
      </c>
      <c r="B8710" s="257">
        <v>0</v>
      </c>
    </row>
    <row r="8711" spans="1:2" x14ac:dyDescent="0.25">
      <c r="A8711" s="257" t="s">
        <v>73</v>
      </c>
      <c r="B8711" s="257">
        <v>0</v>
      </c>
    </row>
    <row r="8712" spans="1:2" x14ac:dyDescent="0.25">
      <c r="A8712" s="257" t="s">
        <v>74</v>
      </c>
      <c r="B8712" s="257">
        <v>0</v>
      </c>
    </row>
    <row r="8713" spans="1:2" x14ac:dyDescent="0.25">
      <c r="A8713" s="257" t="s">
        <v>75</v>
      </c>
      <c r="B8713" s="257">
        <v>0</v>
      </c>
    </row>
    <row r="8714" spans="1:2" x14ac:dyDescent="0.25">
      <c r="A8714" s="257" t="s">
        <v>1233</v>
      </c>
      <c r="B8714" s="257">
        <v>0</v>
      </c>
    </row>
    <row r="8715" spans="1:2" x14ac:dyDescent="0.25">
      <c r="A8715" s="257" t="s">
        <v>1162</v>
      </c>
      <c r="B8715" s="257">
        <v>-1.00672886E-2</v>
      </c>
    </row>
    <row r="8716" spans="1:2" x14ac:dyDescent="0.25">
      <c r="A8716" s="257" t="s">
        <v>1234</v>
      </c>
      <c r="B8716" s="257">
        <v>0</v>
      </c>
    </row>
    <row r="8717" spans="1:2" x14ac:dyDescent="0.25">
      <c r="A8717" s="257" t="s">
        <v>1235</v>
      </c>
      <c r="B8717" s="257">
        <v>0</v>
      </c>
    </row>
    <row r="8718" spans="1:2" x14ac:dyDescent="0.25">
      <c r="A8718" s="257" t="s">
        <v>1236</v>
      </c>
      <c r="B8718" s="257">
        <v>0</v>
      </c>
    </row>
    <row r="8719" spans="1:2" x14ac:dyDescent="0.25">
      <c r="A8719" s="257" t="s">
        <v>1163</v>
      </c>
      <c r="B8719" s="257">
        <v>-3.6547901900000002E-4</v>
      </c>
    </row>
    <row r="8720" spans="1:2" x14ac:dyDescent="0.25">
      <c r="A8720" s="257" t="s">
        <v>1237</v>
      </c>
      <c r="B8720" s="257">
        <v>0</v>
      </c>
    </row>
    <row r="8721" spans="1:2" x14ac:dyDescent="0.25">
      <c r="A8721" s="257" t="s">
        <v>1238</v>
      </c>
      <c r="B8721" s="257">
        <v>0</v>
      </c>
    </row>
    <row r="8722" spans="1:2" x14ac:dyDescent="0.25">
      <c r="A8722" s="257" t="s">
        <v>156</v>
      </c>
      <c r="B8722" s="257">
        <v>0</v>
      </c>
    </row>
    <row r="8723" spans="1:2" x14ac:dyDescent="0.25">
      <c r="A8723" s="257" t="s">
        <v>144</v>
      </c>
      <c r="B8723" s="257">
        <v>-4.79394696E-2</v>
      </c>
    </row>
    <row r="8724" spans="1:2" x14ac:dyDescent="0.25">
      <c r="A8724" s="257" t="s">
        <v>157</v>
      </c>
      <c r="B8724" s="257">
        <v>0</v>
      </c>
    </row>
    <row r="8725" spans="1:2" x14ac:dyDescent="0.25">
      <c r="A8725" s="257" t="s">
        <v>158</v>
      </c>
      <c r="B8725" s="257">
        <v>0</v>
      </c>
    </row>
    <row r="8726" spans="1:2" x14ac:dyDescent="0.25">
      <c r="A8726" s="257" t="s">
        <v>159</v>
      </c>
      <c r="B8726" s="257">
        <v>0</v>
      </c>
    </row>
    <row r="8727" spans="1:2" x14ac:dyDescent="0.25">
      <c r="A8727" s="257" t="s">
        <v>145</v>
      </c>
      <c r="B8727" s="257">
        <v>-1.74037628E-3</v>
      </c>
    </row>
    <row r="8728" spans="1:2" x14ac:dyDescent="0.25">
      <c r="A8728" s="257" t="s">
        <v>160</v>
      </c>
      <c r="B8728" s="257">
        <v>0</v>
      </c>
    </row>
    <row r="8729" spans="1:2" x14ac:dyDescent="0.25">
      <c r="A8729" s="257" t="s">
        <v>161</v>
      </c>
      <c r="B8729" s="257">
        <v>0</v>
      </c>
    </row>
    <row r="8730" spans="1:2" x14ac:dyDescent="0.25">
      <c r="A8730" s="257" t="s">
        <v>162</v>
      </c>
      <c r="B8730" s="257">
        <v>0</v>
      </c>
    </row>
    <row r="8731" spans="1:2" x14ac:dyDescent="0.25">
      <c r="A8731" s="257" t="s">
        <v>146</v>
      </c>
      <c r="B8731" s="257">
        <v>-0.75436666399999996</v>
      </c>
    </row>
    <row r="8732" spans="1:2" x14ac:dyDescent="0.25">
      <c r="A8732" s="257" t="s">
        <v>163</v>
      </c>
      <c r="B8732" s="257">
        <v>0</v>
      </c>
    </row>
    <row r="8733" spans="1:2" x14ac:dyDescent="0.25">
      <c r="A8733" s="257" t="s">
        <v>164</v>
      </c>
      <c r="B8733" s="257">
        <v>0</v>
      </c>
    </row>
    <row r="8734" spans="1:2" x14ac:dyDescent="0.25">
      <c r="A8734" s="257" t="s">
        <v>165</v>
      </c>
      <c r="B8734" s="257">
        <v>0</v>
      </c>
    </row>
    <row r="8735" spans="1:2" x14ac:dyDescent="0.25">
      <c r="A8735" s="257" t="s">
        <v>147</v>
      </c>
      <c r="B8735" s="257">
        <v>-1.81010011E-3</v>
      </c>
    </row>
    <row r="8736" spans="1:2" x14ac:dyDescent="0.25">
      <c r="A8736" s="257" t="s">
        <v>166</v>
      </c>
      <c r="B8736" s="257">
        <v>0</v>
      </c>
    </row>
    <row r="8737" spans="1:2" x14ac:dyDescent="0.25">
      <c r="A8737" s="257" t="s">
        <v>167</v>
      </c>
      <c r="B8737" s="257">
        <v>0</v>
      </c>
    </row>
    <row r="8738" spans="1:2" x14ac:dyDescent="0.25">
      <c r="A8738" s="257" t="s">
        <v>168</v>
      </c>
      <c r="B8738" s="257">
        <v>0</v>
      </c>
    </row>
    <row r="8739" spans="1:2" x14ac:dyDescent="0.25">
      <c r="A8739" s="257" t="s">
        <v>148</v>
      </c>
      <c r="B8739" s="257">
        <v>0</v>
      </c>
    </row>
    <row r="8740" spans="1:2" x14ac:dyDescent="0.25">
      <c r="A8740" s="257" t="s">
        <v>169</v>
      </c>
      <c r="B8740" s="257">
        <v>0</v>
      </c>
    </row>
    <row r="8741" spans="1:2" x14ac:dyDescent="0.25">
      <c r="A8741" s="257" t="s">
        <v>170</v>
      </c>
      <c r="B8741" s="257">
        <v>0</v>
      </c>
    </row>
    <row r="8742" spans="1:2" x14ac:dyDescent="0.25">
      <c r="A8742" s="257" t="s">
        <v>171</v>
      </c>
      <c r="B8742" s="257">
        <v>0</v>
      </c>
    </row>
    <row r="8743" spans="1:2" x14ac:dyDescent="0.25">
      <c r="A8743" s="257" t="s">
        <v>149</v>
      </c>
      <c r="B8743" s="257">
        <v>0</v>
      </c>
    </row>
    <row r="8744" spans="1:2" x14ac:dyDescent="0.25">
      <c r="A8744" s="257" t="s">
        <v>172</v>
      </c>
      <c r="B8744" s="257">
        <v>0</v>
      </c>
    </row>
    <row r="8745" spans="1:2" x14ac:dyDescent="0.25">
      <c r="A8745" s="257" t="s">
        <v>173</v>
      </c>
      <c r="B8745" s="257">
        <v>0</v>
      </c>
    </row>
    <row r="8746" spans="1:2" x14ac:dyDescent="0.25">
      <c r="A8746" s="257" t="s">
        <v>1164</v>
      </c>
      <c r="B8746" s="257">
        <v>-5.6374364499999999E-3</v>
      </c>
    </row>
    <row r="8747" spans="1:2" x14ac:dyDescent="0.25">
      <c r="A8747" s="257" t="s">
        <v>1165</v>
      </c>
      <c r="B8747" s="257">
        <v>-3.1643641599999998E-4</v>
      </c>
    </row>
    <row r="8748" spans="1:2" x14ac:dyDescent="0.25">
      <c r="A8748" s="257" t="s">
        <v>939</v>
      </c>
      <c r="B8748" s="257">
        <v>0</v>
      </c>
    </row>
    <row r="8749" spans="1:2" x14ac:dyDescent="0.25">
      <c r="A8749" s="257" t="s">
        <v>1239</v>
      </c>
      <c r="B8749" s="257">
        <v>0</v>
      </c>
    </row>
    <row r="8750" spans="1:2" x14ac:dyDescent="0.25">
      <c r="A8750" s="257" t="s">
        <v>1240</v>
      </c>
      <c r="B8750" s="257">
        <v>-1.55632718</v>
      </c>
    </row>
    <row r="8751" spans="1:2" x14ac:dyDescent="0.25">
      <c r="A8751" s="257" t="s">
        <v>1241</v>
      </c>
      <c r="B8751" s="257">
        <v>0</v>
      </c>
    </row>
    <row r="8752" spans="1:2" x14ac:dyDescent="0.25">
      <c r="A8752" s="257" t="s">
        <v>1242</v>
      </c>
      <c r="B8752" s="257">
        <v>-7.4110818299999996</v>
      </c>
    </row>
    <row r="8753" spans="1:2" x14ac:dyDescent="0.25">
      <c r="A8753" s="257" t="s">
        <v>1243</v>
      </c>
      <c r="B8753" s="257">
        <v>-0.31483259400000002</v>
      </c>
    </row>
    <row r="8754" spans="1:2" x14ac:dyDescent="0.25">
      <c r="A8754" s="257" t="s">
        <v>1244</v>
      </c>
      <c r="B8754" s="257">
        <v>-0.146400683</v>
      </c>
    </row>
    <row r="8755" spans="1:2" x14ac:dyDescent="0.25">
      <c r="A8755" s="257" t="s">
        <v>1245</v>
      </c>
      <c r="B8755" s="257">
        <v>0</v>
      </c>
    </row>
    <row r="8756" spans="1:2" x14ac:dyDescent="0.25">
      <c r="A8756" s="257" t="s">
        <v>1246</v>
      </c>
      <c r="B8756" s="257">
        <v>0</v>
      </c>
    </row>
    <row r="8757" spans="1:2" x14ac:dyDescent="0.25">
      <c r="A8757" s="257" t="s">
        <v>1247</v>
      </c>
      <c r="B8757" s="257">
        <v>0</v>
      </c>
    </row>
    <row r="8758" spans="1:2" x14ac:dyDescent="0.25">
      <c r="A8758" s="257" t="s">
        <v>44</v>
      </c>
      <c r="B8758" s="257">
        <v>0</v>
      </c>
    </row>
    <row r="8759" spans="1:2" x14ac:dyDescent="0.25">
      <c r="A8759" s="257" t="s">
        <v>45</v>
      </c>
      <c r="B8759" s="257">
        <v>2.6873098599999999E-2</v>
      </c>
    </row>
    <row r="8760" spans="1:2" x14ac:dyDescent="0.25">
      <c r="A8760" s="257" t="s">
        <v>46</v>
      </c>
      <c r="B8760" s="257">
        <v>0</v>
      </c>
    </row>
    <row r="8761" spans="1:2" x14ac:dyDescent="0.25">
      <c r="A8761" s="257" t="s">
        <v>47</v>
      </c>
      <c r="B8761" s="257">
        <v>1.6815016800000001E-3</v>
      </c>
    </row>
    <row r="8762" spans="1:2" x14ac:dyDescent="0.25">
      <c r="A8762" s="257" t="s">
        <v>48</v>
      </c>
      <c r="B8762" s="257">
        <v>0</v>
      </c>
    </row>
    <row r="8763" spans="1:2" x14ac:dyDescent="0.25">
      <c r="A8763" s="257" t="s">
        <v>49</v>
      </c>
      <c r="B8763" s="257">
        <v>0</v>
      </c>
    </row>
    <row r="8764" spans="1:2" x14ac:dyDescent="0.25">
      <c r="A8764" s="257" t="s">
        <v>516</v>
      </c>
      <c r="B8764" s="257">
        <v>0</v>
      </c>
    </row>
    <row r="8765" spans="1:2" x14ac:dyDescent="0.25">
      <c r="A8765" s="257" t="s">
        <v>517</v>
      </c>
      <c r="B8765" s="257">
        <v>0.72785051700000003</v>
      </c>
    </row>
    <row r="8766" spans="1:2" x14ac:dyDescent="0.25">
      <c r="A8766" s="257" t="s">
        <v>518</v>
      </c>
      <c r="B8766" s="257">
        <v>0</v>
      </c>
    </row>
    <row r="8767" spans="1:2" x14ac:dyDescent="0.25">
      <c r="A8767" s="257" t="s">
        <v>519</v>
      </c>
      <c r="B8767" s="257">
        <v>9.5540976E-2</v>
      </c>
    </row>
    <row r="8768" spans="1:2" x14ac:dyDescent="0.25">
      <c r="A8768" s="257" t="s">
        <v>520</v>
      </c>
      <c r="B8768" s="257">
        <v>0</v>
      </c>
    </row>
    <row r="8769" spans="1:2" x14ac:dyDescent="0.25">
      <c r="A8769" s="257" t="s">
        <v>521</v>
      </c>
      <c r="B8769" s="257">
        <v>0</v>
      </c>
    </row>
    <row r="8770" spans="1:2" x14ac:dyDescent="0.25">
      <c r="A8770" s="257" t="s">
        <v>50</v>
      </c>
      <c r="B8770" s="257">
        <v>0</v>
      </c>
    </row>
    <row r="8771" spans="1:2" x14ac:dyDescent="0.25">
      <c r="A8771" s="257" t="s">
        <v>51</v>
      </c>
      <c r="B8771" s="257">
        <v>0</v>
      </c>
    </row>
    <row r="8772" spans="1:2" x14ac:dyDescent="0.25">
      <c r="A8772" s="257" t="s">
        <v>52</v>
      </c>
      <c r="B8772" s="257">
        <v>0</v>
      </c>
    </row>
    <row r="8773" spans="1:2" x14ac:dyDescent="0.25">
      <c r="A8773" s="257" t="s">
        <v>53</v>
      </c>
      <c r="B8773" s="257">
        <v>0</v>
      </c>
    </row>
    <row r="8774" spans="1:2" x14ac:dyDescent="0.25">
      <c r="A8774" s="257" t="s">
        <v>54</v>
      </c>
      <c r="B8774" s="257">
        <v>0</v>
      </c>
    </row>
    <row r="8775" spans="1:2" x14ac:dyDescent="0.25">
      <c r="A8775" s="257" t="s">
        <v>55</v>
      </c>
      <c r="B8775" s="257">
        <v>0</v>
      </c>
    </row>
    <row r="8776" spans="1:2" x14ac:dyDescent="0.25">
      <c r="A8776" s="257" t="s">
        <v>56</v>
      </c>
      <c r="B8776" s="257">
        <v>0</v>
      </c>
    </row>
    <row r="8777" spans="1:2" x14ac:dyDescent="0.25">
      <c r="A8777" s="257" t="s">
        <v>57</v>
      </c>
      <c r="B8777" s="257">
        <v>0</v>
      </c>
    </row>
    <row r="8778" spans="1:2" x14ac:dyDescent="0.25">
      <c r="A8778" s="257" t="s">
        <v>58</v>
      </c>
      <c r="B8778" s="257">
        <v>0</v>
      </c>
    </row>
    <row r="8779" spans="1:2" x14ac:dyDescent="0.25">
      <c r="A8779" s="257" t="s">
        <v>59</v>
      </c>
      <c r="B8779" s="257">
        <v>0</v>
      </c>
    </row>
    <row r="8780" spans="1:2" x14ac:dyDescent="0.25">
      <c r="A8780" s="257" t="s">
        <v>60</v>
      </c>
      <c r="B8780" s="257">
        <v>0</v>
      </c>
    </row>
    <row r="8781" spans="1:2" x14ac:dyDescent="0.25">
      <c r="A8781" s="257" t="s">
        <v>61</v>
      </c>
      <c r="B8781" s="257">
        <v>0</v>
      </c>
    </row>
    <row r="8782" spans="1:2" x14ac:dyDescent="0.25">
      <c r="A8782" s="257" t="s">
        <v>522</v>
      </c>
      <c r="B8782" s="257">
        <v>0</v>
      </c>
    </row>
    <row r="8783" spans="1:2" x14ac:dyDescent="0.25">
      <c r="A8783" s="257" t="s">
        <v>523</v>
      </c>
      <c r="B8783" s="257">
        <v>0</v>
      </c>
    </row>
    <row r="8784" spans="1:2" x14ac:dyDescent="0.25">
      <c r="A8784" s="257" t="s">
        <v>524</v>
      </c>
      <c r="B8784" s="257">
        <v>0</v>
      </c>
    </row>
    <row r="8785" spans="1:2" x14ac:dyDescent="0.25">
      <c r="A8785" s="257" t="s">
        <v>525</v>
      </c>
      <c r="B8785" s="257">
        <v>0</v>
      </c>
    </row>
    <row r="8786" spans="1:2" x14ac:dyDescent="0.25">
      <c r="A8786" s="257" t="s">
        <v>526</v>
      </c>
      <c r="B8786" s="257">
        <v>0</v>
      </c>
    </row>
    <row r="8787" spans="1:2" x14ac:dyDescent="0.25">
      <c r="A8787" s="257" t="s">
        <v>527</v>
      </c>
      <c r="B8787" s="257">
        <v>0</v>
      </c>
    </row>
    <row r="8788" spans="1:2" x14ac:dyDescent="0.25">
      <c r="A8788" s="257" t="s">
        <v>98</v>
      </c>
      <c r="B8788" s="257">
        <v>0</v>
      </c>
    </row>
    <row r="8789" spans="1:2" x14ac:dyDescent="0.25">
      <c r="A8789" s="257" t="s">
        <v>99</v>
      </c>
      <c r="B8789" s="257">
        <v>0</v>
      </c>
    </row>
    <row r="8790" spans="1:2" x14ac:dyDescent="0.25">
      <c r="A8790" s="257" t="s">
        <v>100</v>
      </c>
      <c r="B8790" s="257">
        <v>0.53471702099999996</v>
      </c>
    </row>
    <row r="8791" spans="1:2" x14ac:dyDescent="0.25">
      <c r="A8791" s="257" t="s">
        <v>101</v>
      </c>
      <c r="B8791" s="257">
        <v>0</v>
      </c>
    </row>
    <row r="8792" spans="1:2" x14ac:dyDescent="0.25">
      <c r="A8792" s="257" t="s">
        <v>102</v>
      </c>
      <c r="B8792" s="257">
        <v>0</v>
      </c>
    </row>
    <row r="8793" spans="1:2" x14ac:dyDescent="0.25">
      <c r="A8793" s="257" t="s">
        <v>103</v>
      </c>
      <c r="B8793" s="257">
        <v>0</v>
      </c>
    </row>
    <row r="8794" spans="1:2" x14ac:dyDescent="0.25">
      <c r="A8794" s="257" t="s">
        <v>104</v>
      </c>
      <c r="B8794" s="257">
        <v>0</v>
      </c>
    </row>
    <row r="8795" spans="1:2" x14ac:dyDescent="0.25">
      <c r="A8795" s="257" t="s">
        <v>105</v>
      </c>
      <c r="B8795" s="257">
        <v>0</v>
      </c>
    </row>
    <row r="8796" spans="1:2" x14ac:dyDescent="0.25">
      <c r="A8796" s="257" t="s">
        <v>106</v>
      </c>
      <c r="B8796" s="257">
        <v>0</v>
      </c>
    </row>
    <row r="8797" spans="1:2" x14ac:dyDescent="0.25">
      <c r="A8797" s="257" t="s">
        <v>107</v>
      </c>
      <c r="B8797" s="257">
        <v>0</v>
      </c>
    </row>
    <row r="8798" spans="1:2" x14ac:dyDescent="0.25">
      <c r="A8798" s="257" t="s">
        <v>108</v>
      </c>
      <c r="B8798" s="257">
        <v>0</v>
      </c>
    </row>
    <row r="8799" spans="1:2" x14ac:dyDescent="0.25">
      <c r="A8799" s="257" t="s">
        <v>109</v>
      </c>
      <c r="B8799" s="257">
        <v>0</v>
      </c>
    </row>
    <row r="8800" spans="1:2" x14ac:dyDescent="0.25">
      <c r="A8800" s="257" t="s">
        <v>528</v>
      </c>
      <c r="B8800" s="257">
        <v>0</v>
      </c>
    </row>
    <row r="8801" spans="1:2" x14ac:dyDescent="0.25">
      <c r="A8801" s="257" t="s">
        <v>529</v>
      </c>
      <c r="B8801" s="257">
        <v>0</v>
      </c>
    </row>
    <row r="8802" spans="1:2" x14ac:dyDescent="0.25">
      <c r="A8802" s="257" t="s">
        <v>530</v>
      </c>
      <c r="B8802" s="257">
        <v>0</v>
      </c>
    </row>
    <row r="8803" spans="1:2" x14ac:dyDescent="0.25">
      <c r="A8803" s="257" t="s">
        <v>531</v>
      </c>
      <c r="B8803" s="257">
        <v>0</v>
      </c>
    </row>
    <row r="8804" spans="1:2" x14ac:dyDescent="0.25">
      <c r="A8804" s="257" t="s">
        <v>532</v>
      </c>
      <c r="B8804" s="257">
        <v>0</v>
      </c>
    </row>
    <row r="8805" spans="1:2" x14ac:dyDescent="0.25">
      <c r="A8805" s="257" t="s">
        <v>533</v>
      </c>
      <c r="B8805" s="257">
        <v>0</v>
      </c>
    </row>
    <row r="8806" spans="1:2" x14ac:dyDescent="0.25">
      <c r="A8806" s="257" t="s">
        <v>76</v>
      </c>
      <c r="B8806" s="257">
        <v>48.209353800000002</v>
      </c>
    </row>
    <row r="8807" spans="1:2" x14ac:dyDescent="0.25">
      <c r="A8807" s="257" t="s">
        <v>77</v>
      </c>
      <c r="B8807" s="257">
        <v>0</v>
      </c>
    </row>
    <row r="8808" spans="1:2" x14ac:dyDescent="0.25">
      <c r="A8808" s="257" t="s">
        <v>78</v>
      </c>
      <c r="B8808" s="257">
        <v>38.361512099999999</v>
      </c>
    </row>
    <row r="8809" spans="1:2" x14ac:dyDescent="0.25">
      <c r="A8809" s="257" t="s">
        <v>79</v>
      </c>
      <c r="B8809" s="257">
        <v>0</v>
      </c>
    </row>
    <row r="8810" spans="1:2" x14ac:dyDescent="0.25">
      <c r="A8810" s="257" t="s">
        <v>80</v>
      </c>
      <c r="B8810" s="257">
        <v>0</v>
      </c>
    </row>
    <row r="8811" spans="1:2" x14ac:dyDescent="0.25">
      <c r="A8811" s="257" t="s">
        <v>81</v>
      </c>
      <c r="B8811" s="257">
        <v>0</v>
      </c>
    </row>
    <row r="8812" spans="1:2" x14ac:dyDescent="0.25">
      <c r="A8812" s="257" t="s">
        <v>82</v>
      </c>
      <c r="B8812" s="257">
        <v>0</v>
      </c>
    </row>
    <row r="8813" spans="1:2" x14ac:dyDescent="0.25">
      <c r="A8813" s="257" t="s">
        <v>83</v>
      </c>
      <c r="B8813" s="257">
        <v>0</v>
      </c>
    </row>
    <row r="8814" spans="1:2" x14ac:dyDescent="0.25">
      <c r="A8814" s="257" t="s">
        <v>84</v>
      </c>
      <c r="B8814" s="257">
        <v>0</v>
      </c>
    </row>
    <row r="8815" spans="1:2" x14ac:dyDescent="0.25">
      <c r="A8815" s="257" t="s">
        <v>85</v>
      </c>
      <c r="B8815" s="257">
        <v>0</v>
      </c>
    </row>
    <row r="8816" spans="1:2" x14ac:dyDescent="0.25">
      <c r="A8816" s="257" t="s">
        <v>86</v>
      </c>
      <c r="B8816" s="257">
        <v>0</v>
      </c>
    </row>
    <row r="8817" spans="1:2" x14ac:dyDescent="0.25">
      <c r="A8817" s="257" t="s">
        <v>87</v>
      </c>
      <c r="B8817" s="257">
        <v>0</v>
      </c>
    </row>
    <row r="8818" spans="1:2" x14ac:dyDescent="0.25">
      <c r="A8818" s="257" t="s">
        <v>88</v>
      </c>
      <c r="B8818" s="257">
        <v>0</v>
      </c>
    </row>
    <row r="8819" spans="1:2" x14ac:dyDescent="0.25">
      <c r="A8819" s="257" t="s">
        <v>89</v>
      </c>
      <c r="B8819" s="257">
        <v>0</v>
      </c>
    </row>
    <row r="8820" spans="1:2" x14ac:dyDescent="0.25">
      <c r="A8820" s="257" t="s">
        <v>90</v>
      </c>
      <c r="B8820" s="257">
        <v>0</v>
      </c>
    </row>
    <row r="8821" spans="1:2" x14ac:dyDescent="0.25">
      <c r="A8821" s="257" t="s">
        <v>91</v>
      </c>
      <c r="B8821" s="257">
        <v>0</v>
      </c>
    </row>
    <row r="8822" spans="1:2" x14ac:dyDescent="0.25">
      <c r="A8822" s="257" t="s">
        <v>92</v>
      </c>
      <c r="B8822" s="257">
        <v>0</v>
      </c>
    </row>
    <row r="8823" spans="1:2" x14ac:dyDescent="0.25">
      <c r="A8823" s="257" t="s">
        <v>93</v>
      </c>
      <c r="B8823" s="257">
        <v>0</v>
      </c>
    </row>
    <row r="8824" spans="1:2" x14ac:dyDescent="0.25">
      <c r="A8824" s="257" t="s">
        <v>1248</v>
      </c>
      <c r="B8824" s="257">
        <v>0</v>
      </c>
    </row>
    <row r="8825" spans="1:2" x14ac:dyDescent="0.25">
      <c r="A8825" s="257" t="s">
        <v>1175</v>
      </c>
      <c r="B8825" s="257">
        <v>6.8447094E-2</v>
      </c>
    </row>
    <row r="8826" spans="1:2" x14ac:dyDescent="0.25">
      <c r="A8826" s="257" t="s">
        <v>1249</v>
      </c>
      <c r="B8826" s="257">
        <v>0</v>
      </c>
    </row>
    <row r="8827" spans="1:2" x14ac:dyDescent="0.25">
      <c r="A8827" s="257" t="s">
        <v>1250</v>
      </c>
      <c r="B8827" s="257">
        <v>0</v>
      </c>
    </row>
    <row r="8828" spans="1:2" x14ac:dyDescent="0.25">
      <c r="A8828" s="257" t="s">
        <v>1251</v>
      </c>
      <c r="B8828" s="257">
        <v>0</v>
      </c>
    </row>
    <row r="8829" spans="1:2" x14ac:dyDescent="0.25">
      <c r="A8829" s="257" t="s">
        <v>1176</v>
      </c>
      <c r="B8829" s="257">
        <v>2.4848772800000001E-3</v>
      </c>
    </row>
    <row r="8830" spans="1:2" x14ac:dyDescent="0.25">
      <c r="A8830" s="257" t="s">
        <v>1252</v>
      </c>
      <c r="B8830" s="257">
        <v>0</v>
      </c>
    </row>
    <row r="8831" spans="1:2" x14ac:dyDescent="0.25">
      <c r="A8831" s="257" t="s">
        <v>1253</v>
      </c>
      <c r="B8831" s="257">
        <v>0</v>
      </c>
    </row>
    <row r="8832" spans="1:2" x14ac:dyDescent="0.25">
      <c r="A8832" s="257" t="s">
        <v>1254</v>
      </c>
      <c r="B8832" s="257">
        <v>0</v>
      </c>
    </row>
    <row r="8833" spans="1:2" x14ac:dyDescent="0.25">
      <c r="A8833" s="257" t="s">
        <v>1177</v>
      </c>
      <c r="B8833" s="257">
        <v>1.13745092</v>
      </c>
    </row>
    <row r="8834" spans="1:2" x14ac:dyDescent="0.25">
      <c r="A8834" s="257" t="s">
        <v>1255</v>
      </c>
      <c r="B8834" s="257">
        <v>0</v>
      </c>
    </row>
    <row r="8835" spans="1:2" x14ac:dyDescent="0.25">
      <c r="A8835" s="257" t="s">
        <v>1256</v>
      </c>
      <c r="B8835" s="257">
        <v>0</v>
      </c>
    </row>
    <row r="8836" spans="1:2" x14ac:dyDescent="0.25">
      <c r="A8836" s="257" t="s">
        <v>1257</v>
      </c>
      <c r="B8836" s="257">
        <v>0</v>
      </c>
    </row>
    <row r="8837" spans="1:2" x14ac:dyDescent="0.25">
      <c r="A8837" s="257" t="s">
        <v>1178</v>
      </c>
      <c r="B8837" s="257">
        <v>2.7293094100000002E-3</v>
      </c>
    </row>
    <row r="8838" spans="1:2" x14ac:dyDescent="0.25">
      <c r="A8838" s="257" t="s">
        <v>1258</v>
      </c>
      <c r="B8838" s="257">
        <v>0</v>
      </c>
    </row>
    <row r="8839" spans="1:2" x14ac:dyDescent="0.25">
      <c r="A8839" s="257" t="s">
        <v>1259</v>
      </c>
      <c r="B8839" s="257">
        <v>0</v>
      </c>
    </row>
    <row r="8840" spans="1:2" x14ac:dyDescent="0.25">
      <c r="A8840" s="257" t="s">
        <v>1260</v>
      </c>
      <c r="B8840" s="257">
        <v>0</v>
      </c>
    </row>
    <row r="8841" spans="1:2" x14ac:dyDescent="0.25">
      <c r="A8841" s="257" t="s">
        <v>1179</v>
      </c>
      <c r="B8841" s="257">
        <v>0</v>
      </c>
    </row>
    <row r="8842" spans="1:2" x14ac:dyDescent="0.25">
      <c r="A8842" s="257" t="s">
        <v>1261</v>
      </c>
      <c r="B8842" s="257">
        <v>0</v>
      </c>
    </row>
    <row r="8843" spans="1:2" x14ac:dyDescent="0.25">
      <c r="A8843" s="257" t="s">
        <v>1262</v>
      </c>
      <c r="B8843" s="257">
        <v>0</v>
      </c>
    </row>
    <row r="8844" spans="1:2" x14ac:dyDescent="0.25">
      <c r="A8844" s="257" t="s">
        <v>1263</v>
      </c>
      <c r="B8844" s="257">
        <v>0</v>
      </c>
    </row>
    <row r="8845" spans="1:2" x14ac:dyDescent="0.25">
      <c r="A8845" s="257" t="s">
        <v>1180</v>
      </c>
      <c r="B8845" s="257">
        <v>0</v>
      </c>
    </row>
    <row r="8846" spans="1:2" x14ac:dyDescent="0.25">
      <c r="A8846" s="257" t="s">
        <v>1264</v>
      </c>
      <c r="B8846" s="257">
        <v>0</v>
      </c>
    </row>
    <row r="8847" spans="1:2" x14ac:dyDescent="0.25">
      <c r="A8847" s="257" t="s">
        <v>1265</v>
      </c>
      <c r="B8847" s="257">
        <v>0</v>
      </c>
    </row>
    <row r="8848" spans="1:2" x14ac:dyDescent="0.25">
      <c r="A8848" s="257" t="s">
        <v>940</v>
      </c>
      <c r="B8848" s="257">
        <v>6.84536042E-3</v>
      </c>
    </row>
    <row r="8849" spans="1:2" x14ac:dyDescent="0.25">
      <c r="A8849" s="257" t="s">
        <v>941</v>
      </c>
      <c r="B8849" s="257">
        <v>3.8423871099999999E-4</v>
      </c>
    </row>
    <row r="8850" spans="1:2" x14ac:dyDescent="0.25">
      <c r="A8850" s="257" t="s">
        <v>942</v>
      </c>
      <c r="B8850" s="257">
        <v>0</v>
      </c>
    </row>
    <row r="8851" spans="1:2" x14ac:dyDescent="0.25">
      <c r="A8851" s="257" t="s">
        <v>1266</v>
      </c>
      <c r="B8851" s="257">
        <v>0</v>
      </c>
    </row>
    <row r="8852" spans="1:2" x14ac:dyDescent="0.25">
      <c r="A8852" s="257" t="s">
        <v>1267</v>
      </c>
      <c r="B8852" s="257">
        <v>10.5814065</v>
      </c>
    </row>
    <row r="8853" spans="1:2" x14ac:dyDescent="0.25">
      <c r="A8853" s="257" t="s">
        <v>1268</v>
      </c>
      <c r="B8853" s="257">
        <v>0.474711624</v>
      </c>
    </row>
    <row r="8854" spans="1:2" x14ac:dyDescent="0.25">
      <c r="A8854" s="257" t="s">
        <v>1269</v>
      </c>
      <c r="B8854" s="257">
        <v>0.22074622399999999</v>
      </c>
    </row>
    <row r="8855" spans="1:2" x14ac:dyDescent="0.25">
      <c r="A8855" s="257" t="s">
        <v>1270</v>
      </c>
      <c r="B8855" s="257">
        <v>0</v>
      </c>
    </row>
    <row r="8856" spans="1:2" x14ac:dyDescent="0.25">
      <c r="A8856" s="257" t="s">
        <v>1271</v>
      </c>
      <c r="B8856" s="257">
        <v>0</v>
      </c>
    </row>
    <row r="8857" spans="1:2" x14ac:dyDescent="0.25">
      <c r="A8857" s="257" t="s">
        <v>1272</v>
      </c>
      <c r="B8857" s="257">
        <v>0</v>
      </c>
    </row>
    <row r="8858" spans="1:2" x14ac:dyDescent="0.25">
      <c r="A8858" s="257"/>
      <c r="B8858" s="257"/>
    </row>
    <row r="8859" spans="1:2" x14ac:dyDescent="0.25">
      <c r="A8859" s="257"/>
      <c r="B8859" s="257"/>
    </row>
    <row r="8860" spans="1:2" x14ac:dyDescent="0.25">
      <c r="A8860" s="257" t="s">
        <v>1792</v>
      </c>
      <c r="B8860" s="257"/>
    </row>
    <row r="8861" spans="1:2" x14ac:dyDescent="0.25">
      <c r="A8861" s="257" t="s">
        <v>928</v>
      </c>
      <c r="B8861" s="257" t="s">
        <v>929</v>
      </c>
    </row>
    <row r="8862" spans="1:2" x14ac:dyDescent="0.25">
      <c r="A8862" s="257" t="s">
        <v>930</v>
      </c>
      <c r="B8862" s="257" t="s">
        <v>931</v>
      </c>
    </row>
    <row r="8863" spans="1:2" x14ac:dyDescent="0.25">
      <c r="A8863" s="257" t="s">
        <v>121</v>
      </c>
      <c r="B8863" s="257">
        <v>0</v>
      </c>
    </row>
    <row r="8864" spans="1:2" x14ac:dyDescent="0.25">
      <c r="A8864" s="257" t="s">
        <v>114</v>
      </c>
      <c r="B8864" s="257">
        <v>-5.9585903699999998E-2</v>
      </c>
    </row>
    <row r="8865" spans="1:2" x14ac:dyDescent="0.25">
      <c r="A8865" s="257" t="s">
        <v>122</v>
      </c>
      <c r="B8865" s="257">
        <v>0</v>
      </c>
    </row>
    <row r="8866" spans="1:2" x14ac:dyDescent="0.25">
      <c r="A8866" s="257" t="s">
        <v>123</v>
      </c>
      <c r="B8866" s="257">
        <v>0</v>
      </c>
    </row>
    <row r="8867" spans="1:2" x14ac:dyDescent="0.25">
      <c r="A8867" s="257" t="s">
        <v>124</v>
      </c>
      <c r="B8867" s="257">
        <v>0</v>
      </c>
    </row>
    <row r="8868" spans="1:2" x14ac:dyDescent="0.25">
      <c r="A8868" s="257" t="s">
        <v>115</v>
      </c>
      <c r="B8868" s="257">
        <v>-2.1631839899999999E-3</v>
      </c>
    </row>
    <row r="8869" spans="1:2" x14ac:dyDescent="0.25">
      <c r="A8869" s="257" t="s">
        <v>125</v>
      </c>
      <c r="B8869" s="257">
        <v>0</v>
      </c>
    </row>
    <row r="8870" spans="1:2" x14ac:dyDescent="0.25">
      <c r="A8870" s="257" t="s">
        <v>126</v>
      </c>
      <c r="B8870" s="257">
        <v>0</v>
      </c>
    </row>
    <row r="8871" spans="1:2" x14ac:dyDescent="0.25">
      <c r="A8871" s="257" t="s">
        <v>127</v>
      </c>
      <c r="B8871" s="257">
        <v>0</v>
      </c>
    </row>
    <row r="8872" spans="1:2" x14ac:dyDescent="0.25">
      <c r="A8872" s="257" t="s">
        <v>116</v>
      </c>
      <c r="B8872" s="257">
        <v>-0.93763280400000004</v>
      </c>
    </row>
    <row r="8873" spans="1:2" x14ac:dyDescent="0.25">
      <c r="A8873" s="257" t="s">
        <v>128</v>
      </c>
      <c r="B8873" s="257">
        <v>0</v>
      </c>
    </row>
    <row r="8874" spans="1:2" x14ac:dyDescent="0.25">
      <c r="A8874" s="257" t="s">
        <v>129</v>
      </c>
      <c r="B8874" s="257">
        <v>0</v>
      </c>
    </row>
    <row r="8875" spans="1:2" x14ac:dyDescent="0.25">
      <c r="A8875" s="257" t="s">
        <v>130</v>
      </c>
      <c r="B8875" s="257">
        <v>0</v>
      </c>
    </row>
    <row r="8876" spans="1:2" x14ac:dyDescent="0.25">
      <c r="A8876" s="257" t="s">
        <v>117</v>
      </c>
      <c r="B8876" s="257">
        <v>-2.2498465500000002E-3</v>
      </c>
    </row>
    <row r="8877" spans="1:2" x14ac:dyDescent="0.25">
      <c r="A8877" s="257" t="s">
        <v>131</v>
      </c>
      <c r="B8877" s="257">
        <v>0</v>
      </c>
    </row>
    <row r="8878" spans="1:2" x14ac:dyDescent="0.25">
      <c r="A8878" s="257" t="s">
        <v>132</v>
      </c>
      <c r="B8878" s="257">
        <v>0</v>
      </c>
    </row>
    <row r="8879" spans="1:2" x14ac:dyDescent="0.25">
      <c r="A8879" s="257" t="s">
        <v>133</v>
      </c>
      <c r="B8879" s="257">
        <v>0</v>
      </c>
    </row>
    <row r="8880" spans="1:2" x14ac:dyDescent="0.25">
      <c r="A8880" s="257" t="s">
        <v>118</v>
      </c>
      <c r="B8880" s="257">
        <v>0</v>
      </c>
    </row>
    <row r="8881" spans="1:2" x14ac:dyDescent="0.25">
      <c r="A8881" s="257" t="s">
        <v>134</v>
      </c>
      <c r="B8881" s="257">
        <v>0</v>
      </c>
    </row>
    <row r="8882" spans="1:2" x14ac:dyDescent="0.25">
      <c r="A8882" s="257" t="s">
        <v>135</v>
      </c>
      <c r="B8882" s="257">
        <v>0</v>
      </c>
    </row>
    <row r="8883" spans="1:2" x14ac:dyDescent="0.25">
      <c r="A8883" s="257" t="s">
        <v>136</v>
      </c>
      <c r="B8883" s="257">
        <v>0</v>
      </c>
    </row>
    <row r="8884" spans="1:2" x14ac:dyDescent="0.25">
      <c r="A8884" s="257" t="s">
        <v>119</v>
      </c>
      <c r="B8884" s="257">
        <v>0</v>
      </c>
    </row>
    <row r="8885" spans="1:2" x14ac:dyDescent="0.25">
      <c r="A8885" s="257" t="s">
        <v>137</v>
      </c>
      <c r="B8885" s="257">
        <v>0</v>
      </c>
    </row>
    <row r="8886" spans="1:2" x14ac:dyDescent="0.25">
      <c r="A8886" s="257" t="s">
        <v>138</v>
      </c>
      <c r="B8886" s="257">
        <v>0</v>
      </c>
    </row>
    <row r="8887" spans="1:2" x14ac:dyDescent="0.25">
      <c r="A8887" s="257" t="s">
        <v>1021</v>
      </c>
      <c r="B8887" s="257">
        <v>0</v>
      </c>
    </row>
    <row r="8888" spans="1:2" x14ac:dyDescent="0.25">
      <c r="A8888" s="257" t="s">
        <v>992</v>
      </c>
      <c r="B8888" s="257">
        <v>1.44289102</v>
      </c>
    </row>
    <row r="8889" spans="1:2" x14ac:dyDescent="0.25">
      <c r="A8889" s="257" t="s">
        <v>1022</v>
      </c>
      <c r="B8889" s="257">
        <v>0</v>
      </c>
    </row>
    <row r="8890" spans="1:2" x14ac:dyDescent="0.25">
      <c r="A8890" s="257" t="s">
        <v>1023</v>
      </c>
      <c r="B8890" s="257">
        <v>0</v>
      </c>
    </row>
    <row r="8891" spans="1:2" x14ac:dyDescent="0.25">
      <c r="A8891" s="257" t="s">
        <v>1024</v>
      </c>
      <c r="B8891" s="257">
        <v>0</v>
      </c>
    </row>
    <row r="8892" spans="1:2" x14ac:dyDescent="0.25">
      <c r="A8892" s="257" t="s">
        <v>993</v>
      </c>
      <c r="B8892" s="257">
        <v>0</v>
      </c>
    </row>
    <row r="8893" spans="1:2" x14ac:dyDescent="0.25">
      <c r="A8893" s="257" t="s">
        <v>1025</v>
      </c>
      <c r="B8893" s="257">
        <v>0</v>
      </c>
    </row>
    <row r="8894" spans="1:2" x14ac:dyDescent="0.25">
      <c r="A8894" s="257" t="s">
        <v>1026</v>
      </c>
      <c r="B8894" s="257">
        <v>0</v>
      </c>
    </row>
    <row r="8895" spans="1:2" x14ac:dyDescent="0.25">
      <c r="A8895" s="257" t="s">
        <v>1027</v>
      </c>
      <c r="B8895" s="257">
        <v>0</v>
      </c>
    </row>
    <row r="8896" spans="1:2" x14ac:dyDescent="0.25">
      <c r="A8896" s="257" t="s">
        <v>994</v>
      </c>
      <c r="B8896" s="257">
        <v>-2.3266988999999998</v>
      </c>
    </row>
    <row r="8897" spans="1:2" x14ac:dyDescent="0.25">
      <c r="A8897" s="257" t="s">
        <v>1028</v>
      </c>
      <c r="B8897" s="257">
        <v>0</v>
      </c>
    </row>
    <row r="8898" spans="1:2" x14ac:dyDescent="0.25">
      <c r="A8898" s="257" t="s">
        <v>1029</v>
      </c>
      <c r="B8898" s="257">
        <v>0</v>
      </c>
    </row>
    <row r="8899" spans="1:2" x14ac:dyDescent="0.25">
      <c r="A8899" s="257" t="s">
        <v>1030</v>
      </c>
      <c r="B8899" s="257">
        <v>0</v>
      </c>
    </row>
    <row r="8900" spans="1:2" x14ac:dyDescent="0.25">
      <c r="A8900" s="257" t="s">
        <v>995</v>
      </c>
      <c r="B8900" s="257">
        <v>0</v>
      </c>
    </row>
    <row r="8901" spans="1:2" x14ac:dyDescent="0.25">
      <c r="A8901" s="257" t="s">
        <v>1031</v>
      </c>
      <c r="B8901" s="257">
        <v>0</v>
      </c>
    </row>
    <row r="8902" spans="1:2" x14ac:dyDescent="0.25">
      <c r="A8902" s="257" t="s">
        <v>1032</v>
      </c>
      <c r="B8902" s="257">
        <v>0</v>
      </c>
    </row>
    <row r="8903" spans="1:2" x14ac:dyDescent="0.25">
      <c r="A8903" s="257" t="s">
        <v>17</v>
      </c>
      <c r="B8903" s="257">
        <v>0</v>
      </c>
    </row>
    <row r="8904" spans="1:2" x14ac:dyDescent="0.25">
      <c r="A8904" s="257" t="s">
        <v>14</v>
      </c>
      <c r="B8904" s="257">
        <v>-0.80664961800000001</v>
      </c>
    </row>
    <row r="8905" spans="1:2" x14ac:dyDescent="0.25">
      <c r="A8905" s="257" t="s">
        <v>18</v>
      </c>
      <c r="B8905" s="257">
        <v>0</v>
      </c>
    </row>
    <row r="8906" spans="1:2" x14ac:dyDescent="0.25">
      <c r="A8906" s="257" t="s">
        <v>19</v>
      </c>
      <c r="B8906" s="257">
        <v>0</v>
      </c>
    </row>
    <row r="8907" spans="1:2" x14ac:dyDescent="0.25">
      <c r="A8907" s="257" t="s">
        <v>1033</v>
      </c>
      <c r="B8907" s="257">
        <v>0</v>
      </c>
    </row>
    <row r="8908" spans="1:2" x14ac:dyDescent="0.25">
      <c r="A8908" s="257" t="s">
        <v>996</v>
      </c>
      <c r="B8908" s="257">
        <v>0</v>
      </c>
    </row>
    <row r="8909" spans="1:2" x14ac:dyDescent="0.25">
      <c r="A8909" s="257" t="s">
        <v>1034</v>
      </c>
      <c r="B8909" s="257">
        <v>0</v>
      </c>
    </row>
    <row r="8910" spans="1:2" x14ac:dyDescent="0.25">
      <c r="A8910" s="257" t="s">
        <v>1035</v>
      </c>
      <c r="B8910" s="257">
        <v>0</v>
      </c>
    </row>
    <row r="8911" spans="1:2" x14ac:dyDescent="0.25">
      <c r="A8911" s="257" t="s">
        <v>535</v>
      </c>
      <c r="B8911" s="257">
        <v>0</v>
      </c>
    </row>
    <row r="8912" spans="1:2" x14ac:dyDescent="0.25">
      <c r="A8912" s="257" t="s">
        <v>534</v>
      </c>
      <c r="B8912" s="257">
        <v>-0.19286140900000001</v>
      </c>
    </row>
    <row r="8913" spans="1:2" x14ac:dyDescent="0.25">
      <c r="A8913" s="257" t="s">
        <v>536</v>
      </c>
      <c r="B8913" s="257">
        <v>0</v>
      </c>
    </row>
    <row r="8914" spans="1:2" x14ac:dyDescent="0.25">
      <c r="A8914" s="257" t="s">
        <v>537</v>
      </c>
      <c r="B8914" s="257">
        <v>0</v>
      </c>
    </row>
    <row r="8915" spans="1:2" x14ac:dyDescent="0.25">
      <c r="A8915" s="257" t="s">
        <v>1036</v>
      </c>
      <c r="B8915" s="257">
        <v>0</v>
      </c>
    </row>
    <row r="8916" spans="1:2" x14ac:dyDescent="0.25">
      <c r="A8916" s="257" t="s">
        <v>997</v>
      </c>
      <c r="B8916" s="257">
        <v>0</v>
      </c>
    </row>
    <row r="8917" spans="1:2" x14ac:dyDescent="0.25">
      <c r="A8917" s="257" t="s">
        <v>1037</v>
      </c>
      <c r="B8917" s="257">
        <v>0</v>
      </c>
    </row>
    <row r="8918" spans="1:2" x14ac:dyDescent="0.25">
      <c r="A8918" s="257" t="s">
        <v>1038</v>
      </c>
      <c r="B8918" s="257">
        <v>0</v>
      </c>
    </row>
    <row r="8919" spans="1:2" x14ac:dyDescent="0.25">
      <c r="A8919" s="257" t="s">
        <v>1273</v>
      </c>
      <c r="B8919" s="257">
        <v>0</v>
      </c>
    </row>
    <row r="8920" spans="1:2" x14ac:dyDescent="0.25">
      <c r="A8920" s="257" t="s">
        <v>1274</v>
      </c>
      <c r="B8920" s="257">
        <v>-9.2115330199999992</v>
      </c>
    </row>
    <row r="8921" spans="1:2" x14ac:dyDescent="0.25">
      <c r="A8921" s="257" t="s">
        <v>1275</v>
      </c>
      <c r="B8921" s="257">
        <v>-0.391318151</v>
      </c>
    </row>
    <row r="8922" spans="1:2" x14ac:dyDescent="0.25">
      <c r="A8922" s="257" t="s">
        <v>1276</v>
      </c>
      <c r="B8922" s="257">
        <v>-0.18196732400000001</v>
      </c>
    </row>
    <row r="8923" spans="1:2" x14ac:dyDescent="0.25">
      <c r="A8923" s="257" t="s">
        <v>1277</v>
      </c>
      <c r="B8923" s="257">
        <v>-0.79876967499999996</v>
      </c>
    </row>
    <row r="8924" spans="1:2" x14ac:dyDescent="0.25">
      <c r="A8924" s="257" t="s">
        <v>1278</v>
      </c>
      <c r="B8924" s="257">
        <v>0</v>
      </c>
    </row>
    <row r="8925" spans="1:2" x14ac:dyDescent="0.25">
      <c r="A8925" s="257" t="s">
        <v>1279</v>
      </c>
      <c r="B8925" s="257">
        <v>-0.31578083699999998</v>
      </c>
    </row>
    <row r="8926" spans="1:2" x14ac:dyDescent="0.25">
      <c r="A8926" s="257" t="s">
        <v>1280</v>
      </c>
      <c r="B8926" s="257">
        <v>0</v>
      </c>
    </row>
    <row r="8927" spans="1:2" x14ac:dyDescent="0.25">
      <c r="A8927" s="257" t="s">
        <v>1281</v>
      </c>
      <c r="B8927" s="257">
        <v>-7.9188679200000003</v>
      </c>
    </row>
    <row r="8928" spans="1:2" x14ac:dyDescent="0.25">
      <c r="A8928" s="257" t="s">
        <v>1282</v>
      </c>
      <c r="B8928" s="257">
        <v>0</v>
      </c>
    </row>
    <row r="8929" spans="1:2" x14ac:dyDescent="0.25">
      <c r="A8929" s="257" t="s">
        <v>1209</v>
      </c>
      <c r="B8929" s="257">
        <v>0</v>
      </c>
    </row>
    <row r="8930" spans="1:2" x14ac:dyDescent="0.25">
      <c r="A8930" s="257" t="s">
        <v>1119</v>
      </c>
      <c r="B8930" s="257">
        <v>4.79394696E-2</v>
      </c>
    </row>
    <row r="8931" spans="1:2" x14ac:dyDescent="0.25">
      <c r="A8931" s="257" t="s">
        <v>1210</v>
      </c>
      <c r="B8931" s="257">
        <v>0</v>
      </c>
    </row>
    <row r="8932" spans="1:2" x14ac:dyDescent="0.25">
      <c r="A8932" s="257" t="s">
        <v>1211</v>
      </c>
      <c r="B8932" s="257">
        <v>0</v>
      </c>
    </row>
    <row r="8933" spans="1:2" x14ac:dyDescent="0.25">
      <c r="A8933" s="257" t="s">
        <v>1212</v>
      </c>
      <c r="B8933" s="257">
        <v>0</v>
      </c>
    </row>
    <row r="8934" spans="1:2" x14ac:dyDescent="0.25">
      <c r="A8934" s="257" t="s">
        <v>1120</v>
      </c>
      <c r="B8934" s="257">
        <v>1.74037628E-3</v>
      </c>
    </row>
    <row r="8935" spans="1:2" x14ac:dyDescent="0.25">
      <c r="A8935" s="257" t="s">
        <v>1213</v>
      </c>
      <c r="B8935" s="257">
        <v>0</v>
      </c>
    </row>
    <row r="8936" spans="1:2" x14ac:dyDescent="0.25">
      <c r="A8936" s="257" t="s">
        <v>1214</v>
      </c>
      <c r="B8936" s="257">
        <v>0</v>
      </c>
    </row>
    <row r="8937" spans="1:2" x14ac:dyDescent="0.25">
      <c r="A8937" s="257" t="s">
        <v>1283</v>
      </c>
      <c r="B8937" s="257">
        <v>0</v>
      </c>
    </row>
    <row r="8938" spans="1:2" x14ac:dyDescent="0.25">
      <c r="A8938" s="257" t="s">
        <v>1184</v>
      </c>
      <c r="B8938" s="257">
        <v>0.75436666399999996</v>
      </c>
    </row>
    <row r="8939" spans="1:2" x14ac:dyDescent="0.25">
      <c r="A8939" s="257" t="s">
        <v>1284</v>
      </c>
      <c r="B8939" s="257">
        <v>0</v>
      </c>
    </row>
    <row r="8940" spans="1:2" x14ac:dyDescent="0.25">
      <c r="A8940" s="257" t="s">
        <v>1285</v>
      </c>
      <c r="B8940" s="257">
        <v>0</v>
      </c>
    </row>
    <row r="8941" spans="1:2" x14ac:dyDescent="0.25">
      <c r="A8941" s="257" t="s">
        <v>1286</v>
      </c>
      <c r="B8941" s="257">
        <v>0</v>
      </c>
    </row>
    <row r="8942" spans="1:2" x14ac:dyDescent="0.25">
      <c r="A8942" s="257" t="s">
        <v>1185</v>
      </c>
      <c r="B8942" s="257">
        <v>1.81010011E-3</v>
      </c>
    </row>
    <row r="8943" spans="1:2" x14ac:dyDescent="0.25">
      <c r="A8943" s="257" t="s">
        <v>1287</v>
      </c>
      <c r="B8943" s="257">
        <v>0</v>
      </c>
    </row>
    <row r="8944" spans="1:2" x14ac:dyDescent="0.25">
      <c r="A8944" s="257" t="s">
        <v>1288</v>
      </c>
      <c r="B8944" s="257">
        <v>0</v>
      </c>
    </row>
    <row r="8945" spans="1:2" x14ac:dyDescent="0.25">
      <c r="A8945" s="257" t="s">
        <v>1289</v>
      </c>
      <c r="B8945" s="257">
        <v>0</v>
      </c>
    </row>
    <row r="8946" spans="1:2" x14ac:dyDescent="0.25">
      <c r="A8946" s="257" t="s">
        <v>1186</v>
      </c>
      <c r="B8946" s="257">
        <v>0</v>
      </c>
    </row>
    <row r="8947" spans="1:2" x14ac:dyDescent="0.25">
      <c r="A8947" s="257" t="s">
        <v>1290</v>
      </c>
      <c r="B8947" s="257">
        <v>0</v>
      </c>
    </row>
    <row r="8948" spans="1:2" x14ac:dyDescent="0.25">
      <c r="A8948" s="257" t="s">
        <v>1291</v>
      </c>
      <c r="B8948" s="257">
        <v>0</v>
      </c>
    </row>
    <row r="8949" spans="1:2" x14ac:dyDescent="0.25">
      <c r="A8949" s="257" t="s">
        <v>1292</v>
      </c>
      <c r="B8949" s="257">
        <v>0</v>
      </c>
    </row>
    <row r="8950" spans="1:2" x14ac:dyDescent="0.25">
      <c r="A8950" s="257" t="s">
        <v>1187</v>
      </c>
      <c r="B8950" s="257">
        <v>0</v>
      </c>
    </row>
    <row r="8951" spans="1:2" x14ac:dyDescent="0.25">
      <c r="A8951" s="257" t="s">
        <v>1293</v>
      </c>
      <c r="B8951" s="257">
        <v>0</v>
      </c>
    </row>
    <row r="8952" spans="1:2" x14ac:dyDescent="0.25">
      <c r="A8952" s="257" t="s">
        <v>1294</v>
      </c>
      <c r="B8952" s="257">
        <v>0</v>
      </c>
    </row>
    <row r="8953" spans="1:2" x14ac:dyDescent="0.25">
      <c r="A8953" s="257" t="s">
        <v>948</v>
      </c>
      <c r="B8953" s="257">
        <v>0</v>
      </c>
    </row>
    <row r="8954" spans="1:2" x14ac:dyDescent="0.25">
      <c r="A8954" s="257" t="s">
        <v>945</v>
      </c>
      <c r="B8954" s="257">
        <v>-1.8630687699999999</v>
      </c>
    </row>
    <row r="8955" spans="1:2" x14ac:dyDescent="0.25">
      <c r="A8955" s="257" t="s">
        <v>949</v>
      </c>
      <c r="B8955" s="257">
        <v>0</v>
      </c>
    </row>
    <row r="8956" spans="1:2" x14ac:dyDescent="0.25">
      <c r="A8956" s="257" t="s">
        <v>950</v>
      </c>
      <c r="B8956" s="257">
        <v>0</v>
      </c>
    </row>
    <row r="8957" spans="1:2" x14ac:dyDescent="0.25">
      <c r="A8957" s="257" t="s">
        <v>1039</v>
      </c>
      <c r="B8957" s="257">
        <v>0</v>
      </c>
    </row>
    <row r="8958" spans="1:2" x14ac:dyDescent="0.25">
      <c r="A8958" s="257" t="s">
        <v>998</v>
      </c>
      <c r="B8958" s="257">
        <v>0</v>
      </c>
    </row>
    <row r="8959" spans="1:2" x14ac:dyDescent="0.25">
      <c r="A8959" s="257" t="s">
        <v>1040</v>
      </c>
      <c r="B8959" s="257">
        <v>0</v>
      </c>
    </row>
    <row r="8960" spans="1:2" x14ac:dyDescent="0.25">
      <c r="A8960" s="257" t="s">
        <v>1041</v>
      </c>
      <c r="B8960" s="257">
        <v>0</v>
      </c>
    </row>
    <row r="8961" spans="1:2" x14ac:dyDescent="0.25">
      <c r="A8961" s="257" t="s">
        <v>458</v>
      </c>
      <c r="B8961" s="257">
        <v>0</v>
      </c>
    </row>
    <row r="8962" spans="1:2" x14ac:dyDescent="0.25">
      <c r="A8962" s="257" t="s">
        <v>456</v>
      </c>
      <c r="B8962" s="257">
        <v>3.0042463399999999</v>
      </c>
    </row>
    <row r="8963" spans="1:2" x14ac:dyDescent="0.25">
      <c r="A8963" s="257" t="s">
        <v>459</v>
      </c>
      <c r="B8963" s="257">
        <v>0</v>
      </c>
    </row>
    <row r="8964" spans="1:2" x14ac:dyDescent="0.25">
      <c r="A8964" s="257" t="s">
        <v>460</v>
      </c>
      <c r="B8964" s="257">
        <v>0</v>
      </c>
    </row>
    <row r="8965" spans="1:2" x14ac:dyDescent="0.25">
      <c r="A8965" s="257" t="s">
        <v>1042</v>
      </c>
      <c r="B8965" s="257">
        <v>0</v>
      </c>
    </row>
    <row r="8966" spans="1:2" x14ac:dyDescent="0.25">
      <c r="A8966" s="257" t="s">
        <v>999</v>
      </c>
      <c r="B8966" s="257">
        <v>0</v>
      </c>
    </row>
    <row r="8967" spans="1:2" x14ac:dyDescent="0.25">
      <c r="A8967" s="257" t="s">
        <v>1043</v>
      </c>
      <c r="B8967" s="257">
        <v>0</v>
      </c>
    </row>
    <row r="8968" spans="1:2" x14ac:dyDescent="0.25">
      <c r="A8968" s="257" t="s">
        <v>1044</v>
      </c>
      <c r="B8968" s="257">
        <v>0</v>
      </c>
    </row>
    <row r="8969" spans="1:2" x14ac:dyDescent="0.25">
      <c r="A8969" s="257" t="s">
        <v>461</v>
      </c>
      <c r="B8969" s="257">
        <v>0</v>
      </c>
    </row>
    <row r="8970" spans="1:2" x14ac:dyDescent="0.25">
      <c r="A8970" s="257" t="s">
        <v>457</v>
      </c>
      <c r="B8970" s="257">
        <v>1.0415504</v>
      </c>
    </row>
    <row r="8971" spans="1:2" x14ac:dyDescent="0.25">
      <c r="A8971" s="257" t="s">
        <v>462</v>
      </c>
      <c r="B8971" s="257">
        <v>0</v>
      </c>
    </row>
    <row r="8972" spans="1:2" x14ac:dyDescent="0.25">
      <c r="A8972" s="257" t="s">
        <v>463</v>
      </c>
      <c r="B8972" s="257">
        <v>0</v>
      </c>
    </row>
    <row r="8973" spans="1:2" x14ac:dyDescent="0.25">
      <c r="A8973" s="257" t="s">
        <v>1045</v>
      </c>
      <c r="B8973" s="257">
        <v>0</v>
      </c>
    </row>
    <row r="8974" spans="1:2" x14ac:dyDescent="0.25">
      <c r="A8974" s="257" t="s">
        <v>1000</v>
      </c>
      <c r="B8974" s="257">
        <v>0</v>
      </c>
    </row>
    <row r="8975" spans="1:2" x14ac:dyDescent="0.25">
      <c r="A8975" s="257" t="s">
        <v>1046</v>
      </c>
      <c r="B8975" s="257">
        <v>0</v>
      </c>
    </row>
    <row r="8976" spans="1:2" x14ac:dyDescent="0.25">
      <c r="A8976" s="257" t="s">
        <v>1047</v>
      </c>
      <c r="B8976" s="257">
        <v>0</v>
      </c>
    </row>
    <row r="8977" spans="1:2" x14ac:dyDescent="0.25">
      <c r="A8977" s="257" t="s">
        <v>139</v>
      </c>
      <c r="B8977" s="257">
        <v>0</v>
      </c>
    </row>
    <row r="8978" spans="1:2" x14ac:dyDescent="0.25">
      <c r="A8978" s="257" t="s">
        <v>120</v>
      </c>
      <c r="B8978" s="257">
        <v>0.24902370600000001</v>
      </c>
    </row>
    <row r="8979" spans="1:2" x14ac:dyDescent="0.25">
      <c r="A8979" s="257" t="s">
        <v>140</v>
      </c>
      <c r="B8979" s="257">
        <v>0</v>
      </c>
    </row>
    <row r="8980" spans="1:2" x14ac:dyDescent="0.25">
      <c r="A8980" s="257" t="s">
        <v>141</v>
      </c>
      <c r="B8980" s="257">
        <v>0</v>
      </c>
    </row>
    <row r="8981" spans="1:2" x14ac:dyDescent="0.25">
      <c r="A8981" s="257" t="s">
        <v>1048</v>
      </c>
      <c r="B8981" s="257">
        <v>0</v>
      </c>
    </row>
    <row r="8982" spans="1:2" x14ac:dyDescent="0.25">
      <c r="A8982" s="257" t="s">
        <v>1001</v>
      </c>
      <c r="B8982" s="257">
        <v>0</v>
      </c>
    </row>
    <row r="8983" spans="1:2" x14ac:dyDescent="0.25">
      <c r="A8983" s="257" t="s">
        <v>1049</v>
      </c>
      <c r="B8983" s="257">
        <v>0</v>
      </c>
    </row>
    <row r="8984" spans="1:2" x14ac:dyDescent="0.25">
      <c r="A8984" s="257" t="s">
        <v>1050</v>
      </c>
      <c r="B8984" s="257">
        <v>0</v>
      </c>
    </row>
    <row r="8985" spans="1:2" x14ac:dyDescent="0.25">
      <c r="A8985" s="257" t="s">
        <v>1227</v>
      </c>
      <c r="B8985" s="257">
        <v>0</v>
      </c>
    </row>
    <row r="8986" spans="1:2" x14ac:dyDescent="0.25">
      <c r="A8986" s="257" t="s">
        <v>1228</v>
      </c>
      <c r="B8986" s="257">
        <v>7.4110818299999996</v>
      </c>
    </row>
    <row r="8987" spans="1:2" x14ac:dyDescent="0.25">
      <c r="A8987" s="257" t="s">
        <v>1295</v>
      </c>
      <c r="B8987" s="257">
        <v>0.31483259400000002</v>
      </c>
    </row>
    <row r="8988" spans="1:2" x14ac:dyDescent="0.25">
      <c r="A8988" s="257" t="s">
        <v>1296</v>
      </c>
      <c r="B8988" s="257">
        <v>0.146400683</v>
      </c>
    </row>
    <row r="8989" spans="1:2" x14ac:dyDescent="0.25">
      <c r="A8989" s="257" t="s">
        <v>1297</v>
      </c>
      <c r="B8989" s="257">
        <v>1.0313757699999999</v>
      </c>
    </row>
    <row r="8990" spans="1:2" x14ac:dyDescent="0.25">
      <c r="A8990" s="257" t="s">
        <v>1298</v>
      </c>
      <c r="B8990" s="257">
        <v>0</v>
      </c>
    </row>
    <row r="8991" spans="1:2" x14ac:dyDescent="0.25">
      <c r="A8991" s="257" t="s">
        <v>1299</v>
      </c>
      <c r="B8991" s="257">
        <v>0.40773794400000002</v>
      </c>
    </row>
    <row r="8992" spans="1:2" x14ac:dyDescent="0.25">
      <c r="A8992" s="257" t="s">
        <v>1300</v>
      </c>
      <c r="B8992" s="257">
        <v>0</v>
      </c>
    </row>
    <row r="8993" spans="1:2" x14ac:dyDescent="0.25">
      <c r="A8993" s="257" t="s">
        <v>1301</v>
      </c>
      <c r="B8993" s="257">
        <v>10.2248856</v>
      </c>
    </row>
    <row r="8994" spans="1:2" x14ac:dyDescent="0.25">
      <c r="A8994" s="257" t="s">
        <v>1302</v>
      </c>
      <c r="B8994" s="257">
        <v>0</v>
      </c>
    </row>
    <row r="8995" spans="1:2" x14ac:dyDescent="0.25">
      <c r="A8995" s="257" t="s">
        <v>1793</v>
      </c>
      <c r="B8995" s="257"/>
    </row>
    <row r="8996" spans="1:2" x14ac:dyDescent="0.25">
      <c r="A8996" s="257" t="s">
        <v>928</v>
      </c>
      <c r="B8996" s="257" t="s">
        <v>929</v>
      </c>
    </row>
    <row r="8997" spans="1:2" x14ac:dyDescent="0.25">
      <c r="A8997" s="257" t="s">
        <v>930</v>
      </c>
      <c r="B8997" s="257" t="s">
        <v>931</v>
      </c>
    </row>
    <row r="8998" spans="1:2" x14ac:dyDescent="0.25">
      <c r="A8998" s="257" t="s">
        <v>943</v>
      </c>
      <c r="B8998" s="257">
        <v>-1.2895496</v>
      </c>
    </row>
    <row r="8999" spans="1:2" x14ac:dyDescent="0.25">
      <c r="A8999" s="257" t="s">
        <v>944</v>
      </c>
      <c r="B8999" s="257">
        <v>7.7378771299999996E-2</v>
      </c>
    </row>
    <row r="9000" spans="1:2" x14ac:dyDescent="0.25">
      <c r="A9000" s="257" t="s">
        <v>538</v>
      </c>
      <c r="B9000" s="257">
        <v>-36.292837800000001</v>
      </c>
    </row>
    <row r="9001" spans="1:2" x14ac:dyDescent="0.25">
      <c r="A9001" s="257" t="s">
        <v>539</v>
      </c>
      <c r="B9001" s="257">
        <v>-7.7998312700000003</v>
      </c>
    </row>
    <row r="9002" spans="1:2" x14ac:dyDescent="0.25">
      <c r="A9002" s="257" t="s">
        <v>150</v>
      </c>
      <c r="B9002" s="257">
        <v>0</v>
      </c>
    </row>
    <row r="9003" spans="1:2" x14ac:dyDescent="0.25">
      <c r="A9003" s="257" t="s">
        <v>142</v>
      </c>
      <c r="B9003" s="257">
        <v>-13.1086732</v>
      </c>
    </row>
    <row r="9004" spans="1:2" x14ac:dyDescent="0.25">
      <c r="A9004" s="257" t="s">
        <v>151</v>
      </c>
      <c r="B9004" s="257">
        <v>0</v>
      </c>
    </row>
    <row r="9005" spans="1:2" x14ac:dyDescent="0.25">
      <c r="A9005" s="257" t="s">
        <v>152</v>
      </c>
      <c r="B9005" s="257">
        <v>0</v>
      </c>
    </row>
    <row r="9006" spans="1:2" x14ac:dyDescent="0.25">
      <c r="A9006" s="257" t="s">
        <v>153</v>
      </c>
      <c r="B9006" s="257">
        <v>0</v>
      </c>
    </row>
    <row r="9007" spans="1:2" x14ac:dyDescent="0.25">
      <c r="A9007" s="257" t="s">
        <v>143</v>
      </c>
      <c r="B9007" s="257">
        <v>-2.2078562100000001</v>
      </c>
    </row>
    <row r="9008" spans="1:2" x14ac:dyDescent="0.25">
      <c r="A9008" s="257" t="s">
        <v>154</v>
      </c>
      <c r="B9008" s="257">
        <v>0</v>
      </c>
    </row>
    <row r="9009" spans="1:2" x14ac:dyDescent="0.25">
      <c r="A9009" s="257" t="s">
        <v>155</v>
      </c>
      <c r="B9009" s="257">
        <v>0</v>
      </c>
    </row>
    <row r="9010" spans="1:2" x14ac:dyDescent="0.25">
      <c r="A9010" s="257" t="s">
        <v>1303</v>
      </c>
      <c r="B9010" s="257">
        <v>0</v>
      </c>
    </row>
    <row r="9011" spans="1:2" x14ac:dyDescent="0.25">
      <c r="A9011" s="257" t="s">
        <v>1304</v>
      </c>
      <c r="B9011" s="257">
        <v>-1.0313757699999999</v>
      </c>
    </row>
    <row r="9012" spans="1:2" x14ac:dyDescent="0.25">
      <c r="A9012" s="257" t="s">
        <v>1305</v>
      </c>
      <c r="B9012" s="257">
        <v>-0.91728794400000002</v>
      </c>
    </row>
    <row r="9013" spans="1:2" x14ac:dyDescent="0.25">
      <c r="A9013" s="257" t="s">
        <v>1306</v>
      </c>
      <c r="B9013" s="257">
        <v>-13.2548999</v>
      </c>
    </row>
    <row r="9014" spans="1:2" x14ac:dyDescent="0.25">
      <c r="A9014" s="257" t="s">
        <v>156</v>
      </c>
      <c r="B9014" s="257">
        <v>0</v>
      </c>
    </row>
    <row r="9015" spans="1:2" x14ac:dyDescent="0.25">
      <c r="A9015" s="257" t="s">
        <v>144</v>
      </c>
      <c r="B9015" s="257">
        <v>5.9585903699999998E-2</v>
      </c>
    </row>
    <row r="9016" spans="1:2" x14ac:dyDescent="0.25">
      <c r="A9016" s="257" t="s">
        <v>157</v>
      </c>
      <c r="B9016" s="257">
        <v>0</v>
      </c>
    </row>
    <row r="9017" spans="1:2" x14ac:dyDescent="0.25">
      <c r="A9017" s="257" t="s">
        <v>158</v>
      </c>
      <c r="B9017" s="257">
        <v>0</v>
      </c>
    </row>
    <row r="9018" spans="1:2" x14ac:dyDescent="0.25">
      <c r="A9018" s="257" t="s">
        <v>159</v>
      </c>
      <c r="B9018" s="257">
        <v>0</v>
      </c>
    </row>
    <row r="9019" spans="1:2" x14ac:dyDescent="0.25">
      <c r="A9019" s="257" t="s">
        <v>145</v>
      </c>
      <c r="B9019" s="257">
        <v>2.1631839899999999E-3</v>
      </c>
    </row>
    <row r="9020" spans="1:2" x14ac:dyDescent="0.25">
      <c r="A9020" s="257" t="s">
        <v>160</v>
      </c>
      <c r="B9020" s="257">
        <v>0</v>
      </c>
    </row>
    <row r="9021" spans="1:2" x14ac:dyDescent="0.25">
      <c r="A9021" s="257" t="s">
        <v>161</v>
      </c>
      <c r="B9021" s="257">
        <v>0</v>
      </c>
    </row>
    <row r="9022" spans="1:2" x14ac:dyDescent="0.25">
      <c r="A9022" s="257" t="s">
        <v>162</v>
      </c>
      <c r="B9022" s="257">
        <v>0</v>
      </c>
    </row>
    <row r="9023" spans="1:2" x14ac:dyDescent="0.25">
      <c r="A9023" s="257" t="s">
        <v>146</v>
      </c>
      <c r="B9023" s="257">
        <v>0.93763280400000004</v>
      </c>
    </row>
    <row r="9024" spans="1:2" x14ac:dyDescent="0.25">
      <c r="A9024" s="257" t="s">
        <v>163</v>
      </c>
      <c r="B9024" s="257">
        <v>0</v>
      </c>
    </row>
    <row r="9025" spans="1:2" x14ac:dyDescent="0.25">
      <c r="A9025" s="257" t="s">
        <v>164</v>
      </c>
      <c r="B9025" s="257">
        <v>0</v>
      </c>
    </row>
    <row r="9026" spans="1:2" x14ac:dyDescent="0.25">
      <c r="A9026" s="257" t="s">
        <v>165</v>
      </c>
      <c r="B9026" s="257">
        <v>0</v>
      </c>
    </row>
    <row r="9027" spans="1:2" x14ac:dyDescent="0.25">
      <c r="A9027" s="257" t="s">
        <v>147</v>
      </c>
      <c r="B9027" s="257">
        <v>2.2498465500000002E-3</v>
      </c>
    </row>
    <row r="9028" spans="1:2" x14ac:dyDescent="0.25">
      <c r="A9028" s="257" t="s">
        <v>166</v>
      </c>
      <c r="B9028" s="257">
        <v>0</v>
      </c>
    </row>
    <row r="9029" spans="1:2" x14ac:dyDescent="0.25">
      <c r="A9029" s="257" t="s">
        <v>167</v>
      </c>
      <c r="B9029" s="257">
        <v>0</v>
      </c>
    </row>
    <row r="9030" spans="1:2" x14ac:dyDescent="0.25">
      <c r="A9030" s="257" t="s">
        <v>168</v>
      </c>
      <c r="B9030" s="257">
        <v>0</v>
      </c>
    </row>
    <row r="9031" spans="1:2" x14ac:dyDescent="0.25">
      <c r="A9031" s="257" t="s">
        <v>148</v>
      </c>
      <c r="B9031" s="257">
        <v>0</v>
      </c>
    </row>
    <row r="9032" spans="1:2" x14ac:dyDescent="0.25">
      <c r="A9032" s="257" t="s">
        <v>169</v>
      </c>
      <c r="B9032" s="257">
        <v>0</v>
      </c>
    </row>
    <row r="9033" spans="1:2" x14ac:dyDescent="0.25">
      <c r="A9033" s="257" t="s">
        <v>170</v>
      </c>
      <c r="B9033" s="257">
        <v>0</v>
      </c>
    </row>
    <row r="9034" spans="1:2" x14ac:dyDescent="0.25">
      <c r="A9034" s="257" t="s">
        <v>171</v>
      </c>
      <c r="B9034" s="257">
        <v>0</v>
      </c>
    </row>
    <row r="9035" spans="1:2" x14ac:dyDescent="0.25">
      <c r="A9035" s="257" t="s">
        <v>149</v>
      </c>
      <c r="B9035" s="257">
        <v>0</v>
      </c>
    </row>
    <row r="9036" spans="1:2" x14ac:dyDescent="0.25">
      <c r="A9036" s="257" t="s">
        <v>172</v>
      </c>
      <c r="B9036" s="257">
        <v>0</v>
      </c>
    </row>
    <row r="9037" spans="1:2" x14ac:dyDescent="0.25">
      <c r="A9037" s="257" t="s">
        <v>173</v>
      </c>
      <c r="B9037" s="257">
        <v>0</v>
      </c>
    </row>
    <row r="9038" spans="1:2" x14ac:dyDescent="0.25">
      <c r="A9038" s="257" t="s">
        <v>1215</v>
      </c>
      <c r="B9038" s="257">
        <v>0</v>
      </c>
    </row>
    <row r="9039" spans="1:2" x14ac:dyDescent="0.25">
      <c r="A9039" s="257" t="s">
        <v>1121</v>
      </c>
      <c r="B9039" s="257">
        <v>6.90088495</v>
      </c>
    </row>
    <row r="9040" spans="1:2" x14ac:dyDescent="0.25">
      <c r="A9040" s="257" t="s">
        <v>1216</v>
      </c>
      <c r="B9040" s="257">
        <v>0</v>
      </c>
    </row>
    <row r="9041" spans="1:2" x14ac:dyDescent="0.25">
      <c r="A9041" s="257" t="s">
        <v>1217</v>
      </c>
      <c r="B9041" s="257">
        <v>0</v>
      </c>
    </row>
    <row r="9042" spans="1:2" x14ac:dyDescent="0.25">
      <c r="A9042" s="257" t="s">
        <v>1218</v>
      </c>
      <c r="B9042" s="257">
        <v>0</v>
      </c>
    </row>
    <row r="9043" spans="1:2" x14ac:dyDescent="0.25">
      <c r="A9043" s="257" t="s">
        <v>1122</v>
      </c>
      <c r="B9043" s="257">
        <v>1.43023012</v>
      </c>
    </row>
    <row r="9044" spans="1:2" x14ac:dyDescent="0.25">
      <c r="A9044" s="257" t="s">
        <v>1219</v>
      </c>
      <c r="B9044" s="257">
        <v>0</v>
      </c>
    </row>
    <row r="9045" spans="1:2" x14ac:dyDescent="0.25">
      <c r="A9045" s="257" t="s">
        <v>1220</v>
      </c>
      <c r="B9045" s="257">
        <v>0</v>
      </c>
    </row>
    <row r="9046" spans="1:2" x14ac:dyDescent="0.25">
      <c r="A9046" s="257" t="s">
        <v>1307</v>
      </c>
      <c r="B9046" s="257">
        <v>0</v>
      </c>
    </row>
    <row r="9047" spans="1:2" x14ac:dyDescent="0.25">
      <c r="A9047" s="257" t="s">
        <v>1197</v>
      </c>
      <c r="B9047" s="257">
        <v>13.547542999999999</v>
      </c>
    </row>
    <row r="9048" spans="1:2" x14ac:dyDescent="0.25">
      <c r="A9048" s="257" t="s">
        <v>1308</v>
      </c>
      <c r="B9048" s="257">
        <v>0</v>
      </c>
    </row>
    <row r="9049" spans="1:2" x14ac:dyDescent="0.25">
      <c r="A9049" s="257" t="s">
        <v>1309</v>
      </c>
      <c r="B9049" s="257">
        <v>0</v>
      </c>
    </row>
    <row r="9050" spans="1:2" x14ac:dyDescent="0.25">
      <c r="A9050" s="257" t="s">
        <v>1310</v>
      </c>
      <c r="B9050" s="257">
        <v>0</v>
      </c>
    </row>
    <row r="9051" spans="1:2" x14ac:dyDescent="0.25">
      <c r="A9051" s="257" t="s">
        <v>1198</v>
      </c>
      <c r="B9051" s="257">
        <v>0.199904102</v>
      </c>
    </row>
    <row r="9052" spans="1:2" x14ac:dyDescent="0.25">
      <c r="A9052" s="257" t="s">
        <v>1311</v>
      </c>
      <c r="B9052" s="257">
        <v>0</v>
      </c>
    </row>
    <row r="9053" spans="1:2" x14ac:dyDescent="0.25">
      <c r="A9053" s="257" t="s">
        <v>1312</v>
      </c>
      <c r="B9053" s="257">
        <v>0</v>
      </c>
    </row>
    <row r="9054" spans="1:2" x14ac:dyDescent="0.25">
      <c r="A9054" s="257" t="s">
        <v>1313</v>
      </c>
      <c r="B9054" s="257">
        <v>0</v>
      </c>
    </row>
    <row r="9055" spans="1:2" x14ac:dyDescent="0.25">
      <c r="A9055" s="257" t="s">
        <v>1199</v>
      </c>
      <c r="B9055" s="257">
        <v>0</v>
      </c>
    </row>
    <row r="9056" spans="1:2" x14ac:dyDescent="0.25">
      <c r="A9056" s="257" t="s">
        <v>1314</v>
      </c>
      <c r="B9056" s="257">
        <v>0</v>
      </c>
    </row>
    <row r="9057" spans="1:2" x14ac:dyDescent="0.25">
      <c r="A9057" s="257" t="s">
        <v>1315</v>
      </c>
      <c r="B9057" s="257">
        <v>0</v>
      </c>
    </row>
    <row r="9058" spans="1:2" x14ac:dyDescent="0.25">
      <c r="A9058" s="257" t="s">
        <v>1316</v>
      </c>
      <c r="B9058" s="257">
        <v>0</v>
      </c>
    </row>
    <row r="9059" spans="1:2" x14ac:dyDescent="0.25">
      <c r="A9059" s="257" t="s">
        <v>1200</v>
      </c>
      <c r="B9059" s="257">
        <v>0</v>
      </c>
    </row>
    <row r="9060" spans="1:2" x14ac:dyDescent="0.25">
      <c r="A9060" s="257" t="s">
        <v>1317</v>
      </c>
      <c r="B9060" s="257">
        <v>0</v>
      </c>
    </row>
    <row r="9061" spans="1:2" x14ac:dyDescent="0.25">
      <c r="A9061" s="257" t="s">
        <v>1318</v>
      </c>
      <c r="B9061" s="257">
        <v>0</v>
      </c>
    </row>
    <row r="9062" spans="1:2" x14ac:dyDescent="0.25">
      <c r="A9062" s="257" t="s">
        <v>1221</v>
      </c>
      <c r="B9062" s="257">
        <v>0</v>
      </c>
    </row>
    <row r="9063" spans="1:2" x14ac:dyDescent="0.25">
      <c r="A9063" s="257" t="s">
        <v>1123</v>
      </c>
      <c r="B9063" s="257">
        <v>19.5145482</v>
      </c>
    </row>
    <row r="9064" spans="1:2" x14ac:dyDescent="0.25">
      <c r="A9064" s="257" t="s">
        <v>1222</v>
      </c>
      <c r="B9064" s="257">
        <v>0</v>
      </c>
    </row>
    <row r="9065" spans="1:2" x14ac:dyDescent="0.25">
      <c r="A9065" s="257" t="s">
        <v>1223</v>
      </c>
      <c r="B9065" s="257">
        <v>0</v>
      </c>
    </row>
    <row r="9066" spans="1:2" x14ac:dyDescent="0.25">
      <c r="A9066" s="257" t="s">
        <v>1224</v>
      </c>
      <c r="B9066" s="257">
        <v>0</v>
      </c>
    </row>
    <row r="9067" spans="1:2" x14ac:dyDescent="0.25">
      <c r="A9067" s="257" t="s">
        <v>1124</v>
      </c>
      <c r="B9067" s="257">
        <v>3.4524294900000001</v>
      </c>
    </row>
    <row r="9068" spans="1:2" x14ac:dyDescent="0.25">
      <c r="A9068" s="257" t="s">
        <v>1225</v>
      </c>
      <c r="B9068" s="257">
        <v>0</v>
      </c>
    </row>
    <row r="9069" spans="1:2" x14ac:dyDescent="0.25">
      <c r="A9069" s="257" t="s">
        <v>1226</v>
      </c>
      <c r="B9069" s="257">
        <v>0</v>
      </c>
    </row>
    <row r="9070" spans="1:2" x14ac:dyDescent="0.25">
      <c r="A9070" s="257" t="s">
        <v>1319</v>
      </c>
      <c r="B9070" s="257">
        <v>0</v>
      </c>
    </row>
    <row r="9071" spans="1:2" x14ac:dyDescent="0.25">
      <c r="A9071" s="257" t="s">
        <v>1201</v>
      </c>
      <c r="B9071" s="257">
        <v>9.3284604499999997</v>
      </c>
    </row>
    <row r="9072" spans="1:2" x14ac:dyDescent="0.25">
      <c r="A9072" s="257" t="s">
        <v>1320</v>
      </c>
      <c r="B9072" s="257">
        <v>0</v>
      </c>
    </row>
    <row r="9073" spans="1:2" x14ac:dyDescent="0.25">
      <c r="A9073" s="257" t="s">
        <v>1321</v>
      </c>
      <c r="B9073" s="257">
        <v>0</v>
      </c>
    </row>
    <row r="9074" spans="1:2" x14ac:dyDescent="0.25">
      <c r="A9074" s="257" t="s">
        <v>1322</v>
      </c>
      <c r="B9074" s="257">
        <v>0</v>
      </c>
    </row>
    <row r="9075" spans="1:2" x14ac:dyDescent="0.25">
      <c r="A9075" s="257" t="s">
        <v>1202</v>
      </c>
      <c r="B9075" s="257">
        <v>0.23403716899999999</v>
      </c>
    </row>
    <row r="9076" spans="1:2" x14ac:dyDescent="0.25">
      <c r="A9076" s="257" t="s">
        <v>1323</v>
      </c>
      <c r="B9076" s="257">
        <v>0</v>
      </c>
    </row>
    <row r="9077" spans="1:2" x14ac:dyDescent="0.25">
      <c r="A9077" s="257" t="s">
        <v>1324</v>
      </c>
      <c r="B9077" s="257">
        <v>0</v>
      </c>
    </row>
    <row r="9078" spans="1:2" x14ac:dyDescent="0.25">
      <c r="A9078" s="257" t="s">
        <v>1325</v>
      </c>
      <c r="B9078" s="257">
        <v>0</v>
      </c>
    </row>
    <row r="9079" spans="1:2" x14ac:dyDescent="0.25">
      <c r="A9079" s="257" t="s">
        <v>1203</v>
      </c>
      <c r="B9079" s="257">
        <v>0</v>
      </c>
    </row>
    <row r="9080" spans="1:2" x14ac:dyDescent="0.25">
      <c r="A9080" s="257" t="s">
        <v>1326</v>
      </c>
      <c r="B9080" s="257">
        <v>0</v>
      </c>
    </row>
    <row r="9081" spans="1:2" x14ac:dyDescent="0.25">
      <c r="A9081" s="257" t="s">
        <v>1327</v>
      </c>
      <c r="B9081" s="257">
        <v>0</v>
      </c>
    </row>
    <row r="9082" spans="1:2" x14ac:dyDescent="0.25">
      <c r="A9082" s="257" t="s">
        <v>1328</v>
      </c>
      <c r="B9082" s="257">
        <v>0</v>
      </c>
    </row>
    <row r="9083" spans="1:2" x14ac:dyDescent="0.25">
      <c r="A9083" s="257" t="s">
        <v>1204</v>
      </c>
      <c r="B9083" s="257">
        <v>0</v>
      </c>
    </row>
    <row r="9084" spans="1:2" x14ac:dyDescent="0.25">
      <c r="A9084" s="257" t="s">
        <v>1329</v>
      </c>
      <c r="B9084" s="257">
        <v>0</v>
      </c>
    </row>
    <row r="9085" spans="1:2" x14ac:dyDescent="0.25">
      <c r="A9085" s="257" t="s">
        <v>1330</v>
      </c>
      <c r="B9085" s="257">
        <v>0</v>
      </c>
    </row>
    <row r="9086" spans="1:2" x14ac:dyDescent="0.25">
      <c r="A9086" s="257" t="s">
        <v>1241</v>
      </c>
      <c r="B9086" s="257">
        <v>0</v>
      </c>
    </row>
    <row r="9087" spans="1:2" x14ac:dyDescent="0.25">
      <c r="A9087" s="257" t="s">
        <v>1242</v>
      </c>
      <c r="B9087" s="257">
        <v>9.2115330199999992</v>
      </c>
    </row>
    <row r="9088" spans="1:2" x14ac:dyDescent="0.25">
      <c r="A9088" s="257" t="s">
        <v>1243</v>
      </c>
      <c r="B9088" s="257">
        <v>0.391318151</v>
      </c>
    </row>
    <row r="9089" spans="1:2" x14ac:dyDescent="0.25">
      <c r="A9089" s="257" t="s">
        <v>1244</v>
      </c>
      <c r="B9089" s="257">
        <v>0.18196732400000001</v>
      </c>
    </row>
    <row r="9090" spans="1:2" x14ac:dyDescent="0.25">
      <c r="A9090" s="257" t="s">
        <v>1229</v>
      </c>
      <c r="B9090" s="257">
        <v>0</v>
      </c>
    </row>
    <row r="9091" spans="1:2" x14ac:dyDescent="0.25">
      <c r="A9091" s="257" t="s">
        <v>1230</v>
      </c>
      <c r="B9091" s="257">
        <v>5.9004209000000003</v>
      </c>
    </row>
    <row r="9092" spans="1:2" x14ac:dyDescent="0.25">
      <c r="A9092" s="257" t="s">
        <v>1331</v>
      </c>
      <c r="B9092" s="257">
        <v>1.3596633</v>
      </c>
    </row>
    <row r="9093" spans="1:2" x14ac:dyDescent="0.25">
      <c r="A9093" s="257" t="s">
        <v>1332</v>
      </c>
      <c r="B9093" s="257">
        <v>0.74075555299999996</v>
      </c>
    </row>
    <row r="9094" spans="1:2" x14ac:dyDescent="0.25">
      <c r="A9094" s="257" t="s">
        <v>1794</v>
      </c>
      <c r="B9094" s="257"/>
    </row>
    <row r="9095" spans="1:2" x14ac:dyDescent="0.25">
      <c r="A9095" s="257" t="s">
        <v>928</v>
      </c>
      <c r="B9095" s="257" t="s">
        <v>929</v>
      </c>
    </row>
    <row r="9096" spans="1:2" x14ac:dyDescent="0.25">
      <c r="A9096" s="257" t="s">
        <v>930</v>
      </c>
      <c r="B9096" s="257" t="s">
        <v>931</v>
      </c>
    </row>
    <row r="9097" spans="1:2" x14ac:dyDescent="0.25">
      <c r="A9097" s="257" t="s">
        <v>466</v>
      </c>
      <c r="B9097" s="257">
        <v>0</v>
      </c>
    </row>
    <row r="9098" spans="1:2" x14ac:dyDescent="0.25">
      <c r="A9098" s="257" t="s">
        <v>467</v>
      </c>
      <c r="B9098" s="257">
        <v>0</v>
      </c>
    </row>
    <row r="9099" spans="1:2" x14ac:dyDescent="0.25">
      <c r="A9099" s="257" t="s">
        <v>540</v>
      </c>
      <c r="B9099" s="257">
        <v>0</v>
      </c>
    </row>
    <row r="9100" spans="1:2" x14ac:dyDescent="0.25">
      <c r="A9100" s="257" t="s">
        <v>541</v>
      </c>
      <c r="B9100" s="257">
        <v>0</v>
      </c>
    </row>
    <row r="9101" spans="1:2" x14ac:dyDescent="0.25">
      <c r="A9101" s="257" t="s">
        <v>542</v>
      </c>
      <c r="B9101" s="257">
        <v>0</v>
      </c>
    </row>
    <row r="9102" spans="1:2" x14ac:dyDescent="0.25">
      <c r="A9102" s="257" t="s">
        <v>543</v>
      </c>
      <c r="B9102" s="257">
        <v>0</v>
      </c>
    </row>
    <row r="9103" spans="1:2" x14ac:dyDescent="0.25">
      <c r="A9103" s="257" t="s">
        <v>468</v>
      </c>
      <c r="B9103" s="257">
        <v>0</v>
      </c>
    </row>
    <row r="9104" spans="1:2" x14ac:dyDescent="0.25">
      <c r="A9104" s="257" t="s">
        <v>469</v>
      </c>
      <c r="B9104" s="257">
        <v>0</v>
      </c>
    </row>
    <row r="9105" spans="1:2" x14ac:dyDescent="0.25">
      <c r="A9105" s="257" t="s">
        <v>544</v>
      </c>
      <c r="B9105" s="257">
        <v>0.41165132799999998</v>
      </c>
    </row>
    <row r="9106" spans="1:2" x14ac:dyDescent="0.25">
      <c r="A9106" s="257" t="s">
        <v>545</v>
      </c>
      <c r="B9106" s="257">
        <v>0</v>
      </c>
    </row>
    <row r="9107" spans="1:2" x14ac:dyDescent="0.25">
      <c r="A9107" s="257" t="s">
        <v>546</v>
      </c>
      <c r="B9107" s="257">
        <v>0</v>
      </c>
    </row>
    <row r="9108" spans="1:2" x14ac:dyDescent="0.25">
      <c r="A9108" s="257" t="s">
        <v>547</v>
      </c>
      <c r="B9108" s="257">
        <v>0</v>
      </c>
    </row>
    <row r="9109" spans="1:2" x14ac:dyDescent="0.25">
      <c r="A9109" s="257" t="s">
        <v>1795</v>
      </c>
      <c r="B9109" s="257"/>
    </row>
    <row r="9110" spans="1:2" x14ac:dyDescent="0.25">
      <c r="A9110" s="257" t="s">
        <v>928</v>
      </c>
      <c r="B9110" s="257" t="s">
        <v>929</v>
      </c>
    </row>
    <row r="9111" spans="1:2" x14ac:dyDescent="0.25">
      <c r="A9111" s="257" t="s">
        <v>930</v>
      </c>
      <c r="B9111" s="257" t="s">
        <v>931</v>
      </c>
    </row>
    <row r="9112" spans="1:2" x14ac:dyDescent="0.25">
      <c r="A9112" s="257" t="s">
        <v>548</v>
      </c>
      <c r="B9112" s="257">
        <v>14.4108547</v>
      </c>
    </row>
    <row r="9113" spans="1:2" x14ac:dyDescent="0.25">
      <c r="A9113" s="257" t="s">
        <v>549</v>
      </c>
      <c r="B9113" s="257">
        <v>0.78942994300000002</v>
      </c>
    </row>
    <row r="9114" spans="1:2" x14ac:dyDescent="0.25">
      <c r="A9114" s="257" t="s">
        <v>550</v>
      </c>
      <c r="B9114" s="257">
        <v>10.5145816</v>
      </c>
    </row>
    <row r="9115" spans="1:2" x14ac:dyDescent="0.25">
      <c r="A9115" s="257" t="s">
        <v>551</v>
      </c>
      <c r="B9115" s="257">
        <v>5.0319885199999997E-2</v>
      </c>
    </row>
    <row r="9116" spans="1:2" x14ac:dyDescent="0.25">
      <c r="A9116" s="257" t="s">
        <v>1796</v>
      </c>
      <c r="B9116" s="257"/>
    </row>
    <row r="9117" spans="1:2" x14ac:dyDescent="0.25">
      <c r="A9117" s="257" t="s">
        <v>928</v>
      </c>
      <c r="B9117" s="257" t="s">
        <v>929</v>
      </c>
    </row>
    <row r="9118" spans="1:2" x14ac:dyDescent="0.25">
      <c r="A9118" s="257" t="s">
        <v>930</v>
      </c>
      <c r="B9118" s="257" t="s">
        <v>931</v>
      </c>
    </row>
    <row r="9119" spans="1:2" x14ac:dyDescent="0.25">
      <c r="A9119" s="257" t="s">
        <v>552</v>
      </c>
      <c r="B9119" s="257">
        <v>28.783589299999999</v>
      </c>
    </row>
    <row r="9120" spans="1:2" x14ac:dyDescent="0.25">
      <c r="A9120" s="257" t="s">
        <v>553</v>
      </c>
      <c r="B9120" s="257">
        <v>48.817700299999998</v>
      </c>
    </row>
    <row r="9121" spans="1:2" x14ac:dyDescent="0.25">
      <c r="A9121" s="257" t="s">
        <v>8</v>
      </c>
      <c r="B9121" s="257">
        <v>0</v>
      </c>
    </row>
    <row r="9122" spans="1:2" x14ac:dyDescent="0.25">
      <c r="A9122" s="257" t="s">
        <v>9</v>
      </c>
      <c r="B9122" s="257">
        <v>0</v>
      </c>
    </row>
    <row r="9123" spans="1:2" x14ac:dyDescent="0.25">
      <c r="A9123" s="257" t="s">
        <v>10</v>
      </c>
      <c r="B9123" s="257">
        <v>0.22884494699999999</v>
      </c>
    </row>
    <row r="9124" spans="1:2" x14ac:dyDescent="0.25">
      <c r="A9124" s="257" t="s">
        <v>11</v>
      </c>
      <c r="B9124" s="257">
        <v>0</v>
      </c>
    </row>
    <row r="9125" spans="1:2" x14ac:dyDescent="0.25">
      <c r="A9125" s="257" t="s">
        <v>12</v>
      </c>
      <c r="B9125" s="257">
        <v>0</v>
      </c>
    </row>
    <row r="9126" spans="1:2" x14ac:dyDescent="0.25">
      <c r="A9126" s="257" t="s">
        <v>13</v>
      </c>
      <c r="B9126" s="257">
        <v>0</v>
      </c>
    </row>
    <row r="9127" spans="1:2" x14ac:dyDescent="0.25">
      <c r="A9127" s="257" t="s">
        <v>948</v>
      </c>
      <c r="B9127" s="257">
        <v>0</v>
      </c>
    </row>
    <row r="9128" spans="1:2" x14ac:dyDescent="0.25">
      <c r="A9128" s="257" t="s">
        <v>945</v>
      </c>
      <c r="B9128" s="257">
        <v>1.78569</v>
      </c>
    </row>
    <row r="9129" spans="1:2" x14ac:dyDescent="0.25">
      <c r="A9129" s="257" t="s">
        <v>949</v>
      </c>
      <c r="B9129" s="257">
        <v>0</v>
      </c>
    </row>
    <row r="9130" spans="1:2" x14ac:dyDescent="0.25">
      <c r="A9130" s="257" t="s">
        <v>950</v>
      </c>
      <c r="B9130" s="257">
        <v>0</v>
      </c>
    </row>
    <row r="9131" spans="1:2" x14ac:dyDescent="0.25">
      <c r="A9131" s="257" t="s">
        <v>458</v>
      </c>
      <c r="B9131" s="257">
        <v>0</v>
      </c>
    </row>
    <row r="9132" spans="1:2" x14ac:dyDescent="0.25">
      <c r="A9132" s="257" t="s">
        <v>456</v>
      </c>
      <c r="B9132" s="257">
        <v>10.5666511</v>
      </c>
    </row>
    <row r="9133" spans="1:2" x14ac:dyDescent="0.25">
      <c r="A9133" s="257" t="s">
        <v>459</v>
      </c>
      <c r="B9133" s="257">
        <v>0</v>
      </c>
    </row>
    <row r="9134" spans="1:2" x14ac:dyDescent="0.25">
      <c r="A9134" s="257" t="s">
        <v>460</v>
      </c>
      <c r="B9134" s="257">
        <v>0</v>
      </c>
    </row>
    <row r="9135" spans="1:2" x14ac:dyDescent="0.25">
      <c r="A9135" s="257" t="s">
        <v>461</v>
      </c>
      <c r="B9135" s="257">
        <v>0</v>
      </c>
    </row>
    <row r="9136" spans="1:2" x14ac:dyDescent="0.25">
      <c r="A9136" s="257" t="s">
        <v>457</v>
      </c>
      <c r="B9136" s="257">
        <v>0.489867477</v>
      </c>
    </row>
    <row r="9137" spans="1:2" x14ac:dyDescent="0.25">
      <c r="A9137" s="257" t="s">
        <v>462</v>
      </c>
      <c r="B9137" s="257">
        <v>0</v>
      </c>
    </row>
    <row r="9138" spans="1:2" x14ac:dyDescent="0.25">
      <c r="A9138" s="257" t="s">
        <v>463</v>
      </c>
      <c r="B9138" s="257">
        <v>0</v>
      </c>
    </row>
    <row r="9139" spans="1:2" x14ac:dyDescent="0.25">
      <c r="A9139" s="257" t="s">
        <v>20</v>
      </c>
      <c r="B9139" s="257">
        <v>0</v>
      </c>
    </row>
    <row r="9140" spans="1:2" x14ac:dyDescent="0.25">
      <c r="A9140" s="257" t="s">
        <v>15</v>
      </c>
      <c r="B9140" s="257">
        <v>0.47087602200000001</v>
      </c>
    </row>
    <row r="9141" spans="1:2" x14ac:dyDescent="0.25">
      <c r="A9141" s="257" t="s">
        <v>21</v>
      </c>
      <c r="B9141" s="257">
        <v>0</v>
      </c>
    </row>
    <row r="9142" spans="1:2" x14ac:dyDescent="0.25">
      <c r="A9142" s="257" t="s">
        <v>22</v>
      </c>
      <c r="B9142" s="257">
        <v>0</v>
      </c>
    </row>
    <row r="9143" spans="1:2" x14ac:dyDescent="0.25">
      <c r="A9143" s="257" t="s">
        <v>1333</v>
      </c>
      <c r="B9143" s="257">
        <v>3.1008351900000002E-2</v>
      </c>
    </row>
    <row r="9144" spans="1:2" x14ac:dyDescent="0.25">
      <c r="A9144" s="257" t="s">
        <v>1797</v>
      </c>
      <c r="B9144" s="257"/>
    </row>
    <row r="9145" spans="1:2" x14ac:dyDescent="0.25">
      <c r="A9145" s="257" t="s">
        <v>928</v>
      </c>
      <c r="B9145" s="257" t="s">
        <v>929</v>
      </c>
    </row>
    <row r="9146" spans="1:2" x14ac:dyDescent="0.25">
      <c r="A9146" s="257" t="s">
        <v>930</v>
      </c>
      <c r="B9146" s="257" t="s">
        <v>931</v>
      </c>
    </row>
    <row r="9147" spans="1:2" x14ac:dyDescent="0.25">
      <c r="A9147" s="257" t="s">
        <v>111</v>
      </c>
      <c r="B9147" s="257">
        <v>0</v>
      </c>
    </row>
    <row r="9148" spans="1:2" x14ac:dyDescent="0.25">
      <c r="A9148" s="257" t="s">
        <v>110</v>
      </c>
      <c r="B9148" s="257">
        <v>0.19286140900000001</v>
      </c>
    </row>
    <row r="9149" spans="1:2" x14ac:dyDescent="0.25">
      <c r="A9149" s="257" t="s">
        <v>112</v>
      </c>
      <c r="B9149" s="257">
        <v>0</v>
      </c>
    </row>
    <row r="9150" spans="1:2" x14ac:dyDescent="0.25">
      <c r="A9150" s="257" t="s">
        <v>113</v>
      </c>
      <c r="B9150" s="257">
        <v>0</v>
      </c>
    </row>
    <row r="9151" spans="1:2" x14ac:dyDescent="0.25">
      <c r="A9151" s="257" t="s">
        <v>1334</v>
      </c>
      <c r="B9151" s="257">
        <v>7.9188679200000003</v>
      </c>
    </row>
    <row r="9152" spans="1:2" x14ac:dyDescent="0.25">
      <c r="A9152" s="257" t="s">
        <v>1798</v>
      </c>
      <c r="B9152" s="257"/>
    </row>
    <row r="9153" spans="1:2" x14ac:dyDescent="0.25">
      <c r="A9153" s="257" t="s">
        <v>928</v>
      </c>
      <c r="B9153" s="257" t="s">
        <v>929</v>
      </c>
    </row>
    <row r="9154" spans="1:2" x14ac:dyDescent="0.25">
      <c r="A9154" s="257" t="s">
        <v>930</v>
      </c>
      <c r="B9154" s="257" t="s">
        <v>931</v>
      </c>
    </row>
    <row r="9155" spans="1:2" x14ac:dyDescent="0.25">
      <c r="A9155" s="257" t="s">
        <v>458</v>
      </c>
      <c r="B9155" s="257">
        <v>0</v>
      </c>
    </row>
    <row r="9156" spans="1:2" x14ac:dyDescent="0.25">
      <c r="A9156" s="257" t="s">
        <v>456</v>
      </c>
      <c r="B9156" s="257">
        <v>6.1134438700000002</v>
      </c>
    </row>
    <row r="9157" spans="1:2" x14ac:dyDescent="0.25">
      <c r="A9157" s="257" t="s">
        <v>459</v>
      </c>
      <c r="B9157" s="257">
        <v>0</v>
      </c>
    </row>
    <row r="9158" spans="1:2" x14ac:dyDescent="0.25">
      <c r="A9158" s="257" t="s">
        <v>460</v>
      </c>
      <c r="B9158" s="257">
        <v>0</v>
      </c>
    </row>
    <row r="9159" spans="1:2" x14ac:dyDescent="0.25">
      <c r="A9159" s="257" t="s">
        <v>461</v>
      </c>
      <c r="B9159" s="257">
        <v>0</v>
      </c>
    </row>
    <row r="9160" spans="1:2" x14ac:dyDescent="0.25">
      <c r="A9160" s="257" t="s">
        <v>457</v>
      </c>
      <c r="B9160" s="257">
        <v>5.77854592</v>
      </c>
    </row>
    <row r="9161" spans="1:2" x14ac:dyDescent="0.25">
      <c r="A9161" s="257" t="s">
        <v>462</v>
      </c>
      <c r="B9161" s="257">
        <v>0</v>
      </c>
    </row>
    <row r="9162" spans="1:2" x14ac:dyDescent="0.25">
      <c r="A9162" s="257" t="s">
        <v>463</v>
      </c>
      <c r="B9162" s="257">
        <v>0</v>
      </c>
    </row>
    <row r="9163" spans="1:2" x14ac:dyDescent="0.25">
      <c r="A9163" s="257" t="s">
        <v>1299</v>
      </c>
      <c r="B9163" s="257">
        <v>0.50954999999999995</v>
      </c>
    </row>
    <row r="9164" spans="1:2" x14ac:dyDescent="0.25">
      <c r="A9164" s="257" t="s">
        <v>1799</v>
      </c>
      <c r="B9164" s="257"/>
    </row>
    <row r="9165" spans="1:2" x14ac:dyDescent="0.25">
      <c r="A9165" s="257" t="s">
        <v>928</v>
      </c>
      <c r="B9165" s="257" t="s">
        <v>929</v>
      </c>
    </row>
    <row r="9166" spans="1:2" x14ac:dyDescent="0.25">
      <c r="A9166" s="257" t="s">
        <v>930</v>
      </c>
      <c r="B9166" s="257" t="s">
        <v>931</v>
      </c>
    </row>
    <row r="9167" spans="1:2" x14ac:dyDescent="0.25">
      <c r="A9167" s="257" t="s">
        <v>111</v>
      </c>
      <c r="B9167" s="257">
        <v>0</v>
      </c>
    </row>
    <row r="9168" spans="1:2" x14ac:dyDescent="0.25">
      <c r="A9168" s="257" t="s">
        <v>110</v>
      </c>
      <c r="B9168" s="257">
        <v>0.80664961800000001</v>
      </c>
    </row>
    <row r="9169" spans="1:2" x14ac:dyDescent="0.25">
      <c r="A9169" s="257" t="s">
        <v>112</v>
      </c>
      <c r="B9169" s="257">
        <v>0</v>
      </c>
    </row>
    <row r="9170" spans="1:2" x14ac:dyDescent="0.25">
      <c r="A9170" s="257" t="s">
        <v>113</v>
      </c>
      <c r="B9170" s="257">
        <v>0</v>
      </c>
    </row>
    <row r="9171" spans="1:2" x14ac:dyDescent="0.25">
      <c r="A9171" s="257" t="s">
        <v>1800</v>
      </c>
      <c r="B9171" s="257"/>
    </row>
    <row r="9172" spans="1:2" x14ac:dyDescent="0.25">
      <c r="A9172" s="257" t="s">
        <v>928</v>
      </c>
      <c r="B9172" s="257" t="s">
        <v>929</v>
      </c>
    </row>
    <row r="9173" spans="1:2" x14ac:dyDescent="0.25">
      <c r="A9173" s="257" t="s">
        <v>930</v>
      </c>
      <c r="B9173" s="257" t="s">
        <v>931</v>
      </c>
    </row>
    <row r="9174" spans="1:2" x14ac:dyDescent="0.25">
      <c r="A9174" s="257" t="s">
        <v>111</v>
      </c>
      <c r="B9174" s="257">
        <v>0</v>
      </c>
    </row>
    <row r="9175" spans="1:2" x14ac:dyDescent="0.25">
      <c r="A9175" s="257" t="s">
        <v>110</v>
      </c>
      <c r="B9175" s="257">
        <v>-1.0415504</v>
      </c>
    </row>
    <row r="9176" spans="1:2" x14ac:dyDescent="0.25">
      <c r="A9176" s="257" t="s">
        <v>112</v>
      </c>
      <c r="B9176" s="257">
        <v>0</v>
      </c>
    </row>
    <row r="9177" spans="1:2" x14ac:dyDescent="0.25">
      <c r="A9177" s="257" t="s">
        <v>113</v>
      </c>
      <c r="B9177" s="257">
        <v>0</v>
      </c>
    </row>
    <row r="9178" spans="1:2" x14ac:dyDescent="0.25">
      <c r="A9178" s="257" t="s">
        <v>178</v>
      </c>
      <c r="B9178" s="257">
        <v>0</v>
      </c>
    </row>
    <row r="9179" spans="1:2" x14ac:dyDescent="0.25">
      <c r="A9179" s="257" t="s">
        <v>174</v>
      </c>
      <c r="B9179" s="257">
        <v>-0.489867477</v>
      </c>
    </row>
    <row r="9180" spans="1:2" x14ac:dyDescent="0.25">
      <c r="A9180" s="257" t="s">
        <v>179</v>
      </c>
      <c r="B9180" s="257">
        <v>0</v>
      </c>
    </row>
    <row r="9181" spans="1:2" x14ac:dyDescent="0.25">
      <c r="A9181" s="257" t="s">
        <v>180</v>
      </c>
      <c r="B9181" s="257">
        <v>0</v>
      </c>
    </row>
    <row r="9182" spans="1:2" x14ac:dyDescent="0.25">
      <c r="A9182" s="257" t="s">
        <v>153</v>
      </c>
      <c r="B9182" s="257">
        <v>0</v>
      </c>
    </row>
    <row r="9183" spans="1:2" x14ac:dyDescent="0.25">
      <c r="A9183" s="257" t="s">
        <v>143</v>
      </c>
      <c r="B9183" s="257">
        <v>-0.489867477</v>
      </c>
    </row>
    <row r="9184" spans="1:2" x14ac:dyDescent="0.25">
      <c r="A9184" s="257" t="s">
        <v>154</v>
      </c>
      <c r="B9184" s="257">
        <v>0</v>
      </c>
    </row>
    <row r="9185" spans="1:2" x14ac:dyDescent="0.25">
      <c r="A9185" s="257" t="s">
        <v>155</v>
      </c>
      <c r="B9185" s="257">
        <v>0</v>
      </c>
    </row>
    <row r="9186" spans="1:2" x14ac:dyDescent="0.25">
      <c r="A9186" s="257" t="s">
        <v>181</v>
      </c>
      <c r="B9186" s="257">
        <v>0</v>
      </c>
    </row>
    <row r="9187" spans="1:2" x14ac:dyDescent="0.25">
      <c r="A9187" s="257" t="s">
        <v>175</v>
      </c>
      <c r="B9187" s="257">
        <v>-5.77854592</v>
      </c>
    </row>
    <row r="9188" spans="1:2" x14ac:dyDescent="0.25">
      <c r="A9188" s="257" t="s">
        <v>182</v>
      </c>
      <c r="B9188" s="257">
        <v>0</v>
      </c>
    </row>
    <row r="9189" spans="1:2" x14ac:dyDescent="0.25">
      <c r="A9189" s="257" t="s">
        <v>183</v>
      </c>
      <c r="B9189" s="257">
        <v>0</v>
      </c>
    </row>
    <row r="9190" spans="1:2" x14ac:dyDescent="0.25">
      <c r="A9190" s="257" t="s">
        <v>1019</v>
      </c>
      <c r="B9190" s="257">
        <v>0</v>
      </c>
    </row>
    <row r="9191" spans="1:2" x14ac:dyDescent="0.25">
      <c r="A9191" s="257" t="s">
        <v>1002</v>
      </c>
      <c r="B9191" s="257">
        <v>0</v>
      </c>
    </row>
    <row r="9192" spans="1:2" x14ac:dyDescent="0.25">
      <c r="A9192" s="257" t="s">
        <v>1017</v>
      </c>
      <c r="B9192" s="257">
        <v>0</v>
      </c>
    </row>
    <row r="9193" spans="1:2" x14ac:dyDescent="0.25">
      <c r="A9193" s="257" t="s">
        <v>1051</v>
      </c>
      <c r="B9193" s="257">
        <v>0</v>
      </c>
    </row>
    <row r="9194" spans="1:2" x14ac:dyDescent="0.25">
      <c r="A9194" s="257" t="s">
        <v>1020</v>
      </c>
      <c r="B9194" s="257">
        <v>0</v>
      </c>
    </row>
    <row r="9195" spans="1:2" x14ac:dyDescent="0.25">
      <c r="A9195" s="257" t="s">
        <v>1003</v>
      </c>
      <c r="B9195" s="257">
        <v>0</v>
      </c>
    </row>
    <row r="9196" spans="1:2" x14ac:dyDescent="0.25">
      <c r="A9196" s="257" t="s">
        <v>1018</v>
      </c>
      <c r="B9196" s="257">
        <v>0</v>
      </c>
    </row>
    <row r="9197" spans="1:2" x14ac:dyDescent="0.25">
      <c r="A9197" s="257" t="s">
        <v>1052</v>
      </c>
      <c r="B9197" s="257">
        <v>0</v>
      </c>
    </row>
    <row r="9198" spans="1:2" x14ac:dyDescent="0.25">
      <c r="A9198" s="257" t="s">
        <v>177</v>
      </c>
      <c r="B9198" s="257">
        <v>7.7998312700000003</v>
      </c>
    </row>
    <row r="9199" spans="1:2" x14ac:dyDescent="0.25">
      <c r="A9199" s="257" t="s">
        <v>1801</v>
      </c>
      <c r="B9199" s="257"/>
    </row>
    <row r="9200" spans="1:2" x14ac:dyDescent="0.25">
      <c r="A9200" s="257" t="s">
        <v>928</v>
      </c>
      <c r="B9200" s="257" t="s">
        <v>929</v>
      </c>
    </row>
    <row r="9201" spans="1:2" x14ac:dyDescent="0.25">
      <c r="A9201" s="257" t="s">
        <v>930</v>
      </c>
      <c r="B9201" s="257" t="s">
        <v>931</v>
      </c>
    </row>
    <row r="9202" spans="1:2" x14ac:dyDescent="0.25">
      <c r="A9202" s="257" t="s">
        <v>110</v>
      </c>
      <c r="B9202" s="257">
        <v>-0.24902370600000001</v>
      </c>
    </row>
    <row r="9203" spans="1:2" x14ac:dyDescent="0.25">
      <c r="A9203" s="257" t="s">
        <v>184</v>
      </c>
      <c r="B9203" s="257">
        <v>-0.47087602200000001</v>
      </c>
    </row>
    <row r="9204" spans="1:2" x14ac:dyDescent="0.25">
      <c r="A9204" s="257" t="s">
        <v>185</v>
      </c>
      <c r="B9204" s="257">
        <v>-0.47087602200000001</v>
      </c>
    </row>
    <row r="9205" spans="1:2" x14ac:dyDescent="0.25">
      <c r="A9205" s="257" t="s">
        <v>186</v>
      </c>
      <c r="B9205" s="257">
        <v>-11.917897399999999</v>
      </c>
    </row>
    <row r="9206" spans="1:2" x14ac:dyDescent="0.25">
      <c r="A9206" s="257" t="s">
        <v>187</v>
      </c>
      <c r="B9206" s="257">
        <v>0</v>
      </c>
    </row>
    <row r="9207" spans="1:2" x14ac:dyDescent="0.25">
      <c r="A9207" s="257" t="s">
        <v>1002</v>
      </c>
      <c r="B9207" s="257">
        <v>0</v>
      </c>
    </row>
    <row r="9208" spans="1:2" x14ac:dyDescent="0.25">
      <c r="A9208" s="257" t="s">
        <v>1003</v>
      </c>
      <c r="B9208" s="257">
        <v>0</v>
      </c>
    </row>
    <row r="9209" spans="1:2" x14ac:dyDescent="0.25">
      <c r="A9209" s="257" t="s">
        <v>177</v>
      </c>
      <c r="B9209" s="257">
        <v>13.1086732</v>
      </c>
    </row>
    <row r="9210" spans="1:2" x14ac:dyDescent="0.25">
      <c r="A9210" s="257" t="s">
        <v>1802</v>
      </c>
      <c r="B9210" s="257"/>
    </row>
    <row r="9211" spans="1:2" x14ac:dyDescent="0.25">
      <c r="A9211" s="257" t="s">
        <v>928</v>
      </c>
      <c r="B9211" s="257" t="s">
        <v>929</v>
      </c>
    </row>
    <row r="9212" spans="1:2" x14ac:dyDescent="0.25">
      <c r="A9212" s="257" t="s">
        <v>930</v>
      </c>
      <c r="B9212" s="257" t="s">
        <v>931</v>
      </c>
    </row>
    <row r="9213" spans="1:2" x14ac:dyDescent="0.25">
      <c r="A9213" s="257" t="s">
        <v>8</v>
      </c>
      <c r="B9213" s="257">
        <v>0</v>
      </c>
    </row>
    <row r="9214" spans="1:2" x14ac:dyDescent="0.25">
      <c r="A9214" s="257" t="s">
        <v>9</v>
      </c>
      <c r="B9214" s="257">
        <v>0</v>
      </c>
    </row>
    <row r="9215" spans="1:2" x14ac:dyDescent="0.25">
      <c r="A9215" s="257" t="s">
        <v>10</v>
      </c>
      <c r="B9215" s="257">
        <v>0</v>
      </c>
    </row>
    <row r="9216" spans="1:2" x14ac:dyDescent="0.25">
      <c r="A9216" s="257" t="s">
        <v>11</v>
      </c>
      <c r="B9216" s="257">
        <v>0</v>
      </c>
    </row>
    <row r="9217" spans="1:2" x14ac:dyDescent="0.25">
      <c r="A9217" s="257" t="s">
        <v>12</v>
      </c>
      <c r="B9217" s="257">
        <v>0</v>
      </c>
    </row>
    <row r="9218" spans="1:2" x14ac:dyDescent="0.25">
      <c r="A9218" s="257" t="s">
        <v>13</v>
      </c>
      <c r="B9218" s="257">
        <v>0</v>
      </c>
    </row>
    <row r="9219" spans="1:2" x14ac:dyDescent="0.25">
      <c r="A9219" s="257" t="s">
        <v>554</v>
      </c>
      <c r="B9219" s="257">
        <v>0</v>
      </c>
    </row>
    <row r="9220" spans="1:2" x14ac:dyDescent="0.25">
      <c r="A9220" s="257" t="s">
        <v>555</v>
      </c>
      <c r="B9220" s="257">
        <v>0</v>
      </c>
    </row>
    <row r="9221" spans="1:2" x14ac:dyDescent="0.25">
      <c r="A9221" s="257" t="s">
        <v>556</v>
      </c>
      <c r="B9221" s="257">
        <v>0</v>
      </c>
    </row>
    <row r="9222" spans="1:2" x14ac:dyDescent="0.25">
      <c r="A9222" s="257" t="s">
        <v>557</v>
      </c>
      <c r="B9222" s="257">
        <v>0</v>
      </c>
    </row>
    <row r="9223" spans="1:2" x14ac:dyDescent="0.25">
      <c r="A9223" s="257" t="s">
        <v>558</v>
      </c>
      <c r="B9223" s="257">
        <v>0</v>
      </c>
    </row>
    <row r="9224" spans="1:2" x14ac:dyDescent="0.25">
      <c r="A9224" s="257" t="s">
        <v>559</v>
      </c>
      <c r="B9224" s="257">
        <v>0</v>
      </c>
    </row>
    <row r="9225" spans="1:2" x14ac:dyDescent="0.25">
      <c r="A9225" s="257" t="s">
        <v>560</v>
      </c>
      <c r="B9225" s="257">
        <v>0</v>
      </c>
    </row>
    <row r="9226" spans="1:2" x14ac:dyDescent="0.25">
      <c r="A9226" s="257" t="s">
        <v>561</v>
      </c>
      <c r="B9226" s="257">
        <v>0</v>
      </c>
    </row>
    <row r="9227" spans="1:2" x14ac:dyDescent="0.25">
      <c r="A9227" s="257" t="s">
        <v>562</v>
      </c>
      <c r="B9227" s="257">
        <v>0</v>
      </c>
    </row>
    <row r="9228" spans="1:2" x14ac:dyDescent="0.25">
      <c r="A9228" s="257" t="s">
        <v>563</v>
      </c>
      <c r="B9228" s="257">
        <v>0</v>
      </c>
    </row>
    <row r="9229" spans="1:2" x14ac:dyDescent="0.25">
      <c r="A9229" s="257" t="s">
        <v>564</v>
      </c>
      <c r="B9229" s="257">
        <v>0</v>
      </c>
    </row>
    <row r="9230" spans="1:2" x14ac:dyDescent="0.25">
      <c r="A9230" s="257" t="s">
        <v>565</v>
      </c>
      <c r="B9230" s="257">
        <v>0</v>
      </c>
    </row>
    <row r="9231" spans="1:2" x14ac:dyDescent="0.25">
      <c r="A9231" s="257" t="s">
        <v>946</v>
      </c>
      <c r="B9231" s="257">
        <v>0</v>
      </c>
    </row>
    <row r="9232" spans="1:2" x14ac:dyDescent="0.25">
      <c r="A9232" s="257" t="s">
        <v>947</v>
      </c>
      <c r="B9232" s="257">
        <v>0</v>
      </c>
    </row>
    <row r="9233" spans="1:2" x14ac:dyDescent="0.25">
      <c r="A9233" s="257" t="s">
        <v>1053</v>
      </c>
      <c r="B9233" s="257">
        <v>0</v>
      </c>
    </row>
    <row r="9234" spans="1:2" x14ac:dyDescent="0.25">
      <c r="A9234" s="257" t="s">
        <v>1004</v>
      </c>
      <c r="B9234" s="257">
        <v>0</v>
      </c>
    </row>
    <row r="9235" spans="1:2" x14ac:dyDescent="0.25">
      <c r="A9235" s="257" t="s">
        <v>1054</v>
      </c>
      <c r="B9235" s="257">
        <v>0</v>
      </c>
    </row>
    <row r="9236" spans="1:2" x14ac:dyDescent="0.25">
      <c r="A9236" s="257" t="s">
        <v>1055</v>
      </c>
      <c r="B9236" s="257">
        <v>0</v>
      </c>
    </row>
    <row r="9237" spans="1:2" x14ac:dyDescent="0.25">
      <c r="A9237" s="257" t="s">
        <v>1056</v>
      </c>
      <c r="B9237" s="257">
        <v>0</v>
      </c>
    </row>
    <row r="9238" spans="1:2" x14ac:dyDescent="0.25">
      <c r="A9238" s="257" t="s">
        <v>1005</v>
      </c>
      <c r="B9238" s="257">
        <v>0</v>
      </c>
    </row>
    <row r="9239" spans="1:2" x14ac:dyDescent="0.25">
      <c r="A9239" s="257" t="s">
        <v>1057</v>
      </c>
      <c r="B9239" s="257">
        <v>0</v>
      </c>
    </row>
    <row r="9240" spans="1:2" x14ac:dyDescent="0.25">
      <c r="A9240" s="257" t="s">
        <v>1058</v>
      </c>
      <c r="B9240" s="257">
        <v>0</v>
      </c>
    </row>
    <row r="9241" spans="1:2" x14ac:dyDescent="0.25">
      <c r="A9241" s="257" t="s">
        <v>1059</v>
      </c>
      <c r="B9241" s="257">
        <v>0</v>
      </c>
    </row>
    <row r="9242" spans="1:2" x14ac:dyDescent="0.25">
      <c r="A9242" s="257" t="s">
        <v>1006</v>
      </c>
      <c r="B9242" s="257">
        <v>0</v>
      </c>
    </row>
    <row r="9243" spans="1:2" x14ac:dyDescent="0.25">
      <c r="A9243" s="257" t="s">
        <v>1060</v>
      </c>
      <c r="B9243" s="257">
        <v>0</v>
      </c>
    </row>
    <row r="9244" spans="1:2" x14ac:dyDescent="0.25">
      <c r="A9244" s="257" t="s">
        <v>1061</v>
      </c>
      <c r="B9244" s="257">
        <v>0</v>
      </c>
    </row>
    <row r="9245" spans="1:2" x14ac:dyDescent="0.25">
      <c r="A9245" s="257" t="s">
        <v>1062</v>
      </c>
      <c r="B9245" s="257">
        <v>0</v>
      </c>
    </row>
    <row r="9246" spans="1:2" x14ac:dyDescent="0.25">
      <c r="A9246" s="257" t="s">
        <v>1007</v>
      </c>
      <c r="B9246" s="257">
        <v>0</v>
      </c>
    </row>
    <row r="9247" spans="1:2" x14ac:dyDescent="0.25">
      <c r="A9247" s="257" t="s">
        <v>1063</v>
      </c>
      <c r="B9247" s="257">
        <v>0</v>
      </c>
    </row>
    <row r="9248" spans="1:2" x14ac:dyDescent="0.25">
      <c r="A9248" s="257" t="s">
        <v>1064</v>
      </c>
      <c r="B9248" s="257">
        <v>0</v>
      </c>
    </row>
    <row r="9249" spans="1:2" x14ac:dyDescent="0.25">
      <c r="A9249" s="257" t="s">
        <v>1065</v>
      </c>
      <c r="B9249" s="257">
        <v>0</v>
      </c>
    </row>
    <row r="9250" spans="1:2" x14ac:dyDescent="0.25">
      <c r="A9250" s="257" t="s">
        <v>1008</v>
      </c>
      <c r="B9250" s="257">
        <v>0</v>
      </c>
    </row>
    <row r="9251" spans="1:2" x14ac:dyDescent="0.25">
      <c r="A9251" s="257" t="s">
        <v>1066</v>
      </c>
      <c r="B9251" s="257">
        <v>0</v>
      </c>
    </row>
    <row r="9252" spans="1:2" x14ac:dyDescent="0.25">
      <c r="A9252" s="257" t="s">
        <v>1067</v>
      </c>
      <c r="B9252" s="257">
        <v>0</v>
      </c>
    </row>
    <row r="9253" spans="1:2" x14ac:dyDescent="0.25">
      <c r="A9253" s="257" t="s">
        <v>1068</v>
      </c>
      <c r="B9253" s="257">
        <v>0</v>
      </c>
    </row>
    <row r="9254" spans="1:2" x14ac:dyDescent="0.25">
      <c r="A9254" s="257" t="s">
        <v>1009</v>
      </c>
      <c r="B9254" s="257">
        <v>0</v>
      </c>
    </row>
    <row r="9255" spans="1:2" x14ac:dyDescent="0.25">
      <c r="A9255" s="257" t="s">
        <v>1069</v>
      </c>
      <c r="B9255" s="257">
        <v>0</v>
      </c>
    </row>
    <row r="9256" spans="1:2" x14ac:dyDescent="0.25">
      <c r="A9256" s="257" t="s">
        <v>1070</v>
      </c>
      <c r="B9256" s="257">
        <v>0</v>
      </c>
    </row>
    <row r="9257" spans="1:2" x14ac:dyDescent="0.25">
      <c r="A9257" s="257" t="s">
        <v>1071</v>
      </c>
      <c r="B9257" s="257">
        <v>0</v>
      </c>
    </row>
    <row r="9258" spans="1:2" x14ac:dyDescent="0.25">
      <c r="A9258" s="257" t="s">
        <v>1010</v>
      </c>
      <c r="B9258" s="257">
        <v>0</v>
      </c>
    </row>
    <row r="9259" spans="1:2" x14ac:dyDescent="0.25">
      <c r="A9259" s="257" t="s">
        <v>1072</v>
      </c>
      <c r="B9259" s="257">
        <v>0</v>
      </c>
    </row>
    <row r="9260" spans="1:2" x14ac:dyDescent="0.25">
      <c r="A9260" s="257" t="s">
        <v>1073</v>
      </c>
      <c r="B9260" s="257">
        <v>0</v>
      </c>
    </row>
    <row r="9261" spans="1:2" x14ac:dyDescent="0.25">
      <c r="A9261" s="257" t="s">
        <v>1074</v>
      </c>
      <c r="B9261" s="257">
        <v>0</v>
      </c>
    </row>
    <row r="9262" spans="1:2" x14ac:dyDescent="0.25">
      <c r="A9262" s="257" t="s">
        <v>1011</v>
      </c>
      <c r="B9262" s="257">
        <v>0</v>
      </c>
    </row>
    <row r="9263" spans="1:2" x14ac:dyDescent="0.25">
      <c r="A9263" s="257" t="s">
        <v>1075</v>
      </c>
      <c r="B9263" s="257">
        <v>0</v>
      </c>
    </row>
    <row r="9264" spans="1:2" x14ac:dyDescent="0.25">
      <c r="A9264" s="257" t="s">
        <v>1076</v>
      </c>
      <c r="B9264" s="257">
        <v>0</v>
      </c>
    </row>
    <row r="9265" spans="1:2" x14ac:dyDescent="0.25">
      <c r="A9265" s="257" t="s">
        <v>1205</v>
      </c>
      <c r="B9265" s="257">
        <v>0</v>
      </c>
    </row>
    <row r="9266" spans="1:2" x14ac:dyDescent="0.25">
      <c r="A9266" s="257" t="s">
        <v>1335</v>
      </c>
      <c r="B9266" s="257">
        <v>0</v>
      </c>
    </row>
    <row r="9267" spans="1:2" x14ac:dyDescent="0.25">
      <c r="A9267" s="257" t="s">
        <v>1336</v>
      </c>
      <c r="B9267" s="257">
        <v>0</v>
      </c>
    </row>
    <row r="9268" spans="1:2" x14ac:dyDescent="0.25">
      <c r="A9268" s="257" t="s">
        <v>1337</v>
      </c>
      <c r="B9268" s="257">
        <v>0</v>
      </c>
    </row>
    <row r="9269" spans="1:2" x14ac:dyDescent="0.25">
      <c r="A9269" s="257" t="s">
        <v>1338</v>
      </c>
      <c r="B9269" s="257">
        <v>0</v>
      </c>
    </row>
    <row r="9270" spans="1:2" x14ac:dyDescent="0.25">
      <c r="A9270" s="257" t="s">
        <v>1339</v>
      </c>
      <c r="B9270" s="257">
        <v>0</v>
      </c>
    </row>
    <row r="9271" spans="1:2" x14ac:dyDescent="0.25">
      <c r="A9271" s="257" t="s">
        <v>1340</v>
      </c>
      <c r="B9271" s="257">
        <v>0</v>
      </c>
    </row>
    <row r="9272" spans="1:2" x14ac:dyDescent="0.25">
      <c r="A9272" s="257" t="s">
        <v>1341</v>
      </c>
      <c r="B9272" s="257">
        <v>0</v>
      </c>
    </row>
    <row r="9273" spans="1:2" x14ac:dyDescent="0.25">
      <c r="A9273" s="257" t="s">
        <v>1803</v>
      </c>
      <c r="B9273" s="257"/>
    </row>
    <row r="9274" spans="1:2" x14ac:dyDescent="0.25">
      <c r="A9274" s="257" t="s">
        <v>928</v>
      </c>
      <c r="B9274" s="257" t="s">
        <v>929</v>
      </c>
    </row>
    <row r="9275" spans="1:2" x14ac:dyDescent="0.25">
      <c r="A9275" s="257" t="s">
        <v>930</v>
      </c>
      <c r="B9275" s="257" t="s">
        <v>931</v>
      </c>
    </row>
    <row r="9276" spans="1:2" x14ac:dyDescent="0.25">
      <c r="A9276" s="257" t="s">
        <v>189</v>
      </c>
      <c r="B9276" s="256">
        <v>0</v>
      </c>
    </row>
    <row r="9277" spans="1:2" x14ac:dyDescent="0.25">
      <c r="A9277" s="257" t="s">
        <v>188</v>
      </c>
      <c r="B9277" s="257">
        <v>11.917897399999999</v>
      </c>
    </row>
    <row r="9278" spans="1:2" x14ac:dyDescent="0.25">
      <c r="A9278" s="257" t="s">
        <v>190</v>
      </c>
      <c r="B9278" s="257">
        <v>0</v>
      </c>
    </row>
    <row r="9279" spans="1:2" x14ac:dyDescent="0.25">
      <c r="A9279" s="257" t="s">
        <v>191</v>
      </c>
      <c r="B9279" s="257">
        <v>0</v>
      </c>
    </row>
    <row r="9280" spans="1:2" x14ac:dyDescent="0.25">
      <c r="A9280" s="257" t="s">
        <v>1804</v>
      </c>
      <c r="B9280" s="257"/>
    </row>
    <row r="9281" spans="1:2" x14ac:dyDescent="0.25">
      <c r="A9281" s="257" t="s">
        <v>928</v>
      </c>
      <c r="B9281" s="257" t="s">
        <v>929</v>
      </c>
    </row>
    <row r="9282" spans="1:2" x14ac:dyDescent="0.25">
      <c r="A9282" s="257" t="s">
        <v>930</v>
      </c>
      <c r="B9282" s="257" t="s">
        <v>931</v>
      </c>
    </row>
    <row r="9283" spans="1:2" x14ac:dyDescent="0.25">
      <c r="A9283" s="257" t="s">
        <v>111</v>
      </c>
      <c r="B9283" s="257">
        <v>0</v>
      </c>
    </row>
    <row r="9284" spans="1:2" x14ac:dyDescent="0.25">
      <c r="A9284" s="257" t="s">
        <v>110</v>
      </c>
      <c r="B9284" s="257">
        <v>-3.0042463399999999</v>
      </c>
    </row>
    <row r="9285" spans="1:2" x14ac:dyDescent="0.25">
      <c r="A9285" s="257" t="s">
        <v>112</v>
      </c>
      <c r="B9285" s="257">
        <v>0</v>
      </c>
    </row>
    <row r="9286" spans="1:2" x14ac:dyDescent="0.25">
      <c r="A9286" s="257" t="s">
        <v>113</v>
      </c>
      <c r="B9286" s="257">
        <v>0</v>
      </c>
    </row>
    <row r="9287" spans="1:2" x14ac:dyDescent="0.25">
      <c r="A9287" s="257" t="s">
        <v>178</v>
      </c>
      <c r="B9287" s="257">
        <v>0</v>
      </c>
    </row>
    <row r="9288" spans="1:2" x14ac:dyDescent="0.25">
      <c r="A9288" s="257" t="s">
        <v>174</v>
      </c>
      <c r="B9288" s="257">
        <v>-10.5666511</v>
      </c>
    </row>
    <row r="9289" spans="1:2" x14ac:dyDescent="0.25">
      <c r="A9289" s="257" t="s">
        <v>179</v>
      </c>
      <c r="B9289" s="257">
        <v>0</v>
      </c>
    </row>
    <row r="9290" spans="1:2" x14ac:dyDescent="0.25">
      <c r="A9290" s="257" t="s">
        <v>180</v>
      </c>
      <c r="B9290" s="257">
        <v>0</v>
      </c>
    </row>
    <row r="9291" spans="1:2" x14ac:dyDescent="0.25">
      <c r="A9291" s="257" t="s">
        <v>153</v>
      </c>
      <c r="B9291" s="257">
        <v>0</v>
      </c>
    </row>
    <row r="9292" spans="1:2" x14ac:dyDescent="0.25">
      <c r="A9292" s="257" t="s">
        <v>143</v>
      </c>
      <c r="B9292" s="257">
        <v>-8.6887820399999995</v>
      </c>
    </row>
    <row r="9293" spans="1:2" x14ac:dyDescent="0.25">
      <c r="A9293" s="257" t="s">
        <v>154</v>
      </c>
      <c r="B9293" s="257">
        <v>0</v>
      </c>
    </row>
    <row r="9294" spans="1:2" x14ac:dyDescent="0.25">
      <c r="A9294" s="257" t="s">
        <v>155</v>
      </c>
      <c r="B9294" s="257">
        <v>0</v>
      </c>
    </row>
    <row r="9295" spans="1:2" x14ac:dyDescent="0.25">
      <c r="A9295" s="257" t="s">
        <v>181</v>
      </c>
      <c r="B9295" s="257">
        <v>0</v>
      </c>
    </row>
    <row r="9296" spans="1:2" x14ac:dyDescent="0.25">
      <c r="A9296" s="257" t="s">
        <v>175</v>
      </c>
      <c r="B9296" s="257">
        <v>-6.1134438700000002</v>
      </c>
    </row>
    <row r="9297" spans="1:2" x14ac:dyDescent="0.25">
      <c r="A9297" s="257" t="s">
        <v>182</v>
      </c>
      <c r="B9297" s="257">
        <v>0</v>
      </c>
    </row>
    <row r="9298" spans="1:2" x14ac:dyDescent="0.25">
      <c r="A9298" s="257" t="s">
        <v>183</v>
      </c>
      <c r="B9298" s="257">
        <v>0</v>
      </c>
    </row>
    <row r="9299" spans="1:2" x14ac:dyDescent="0.25">
      <c r="A9299" s="257" t="s">
        <v>1077</v>
      </c>
      <c r="B9299" s="257">
        <v>0</v>
      </c>
    </row>
    <row r="9300" spans="1:2" x14ac:dyDescent="0.25">
      <c r="A9300" s="257" t="s">
        <v>1012</v>
      </c>
      <c r="B9300" s="257">
        <v>-4.3912813799999997</v>
      </c>
    </row>
    <row r="9301" spans="1:2" x14ac:dyDescent="0.25">
      <c r="A9301" s="257" t="s">
        <v>1078</v>
      </c>
      <c r="B9301" s="257">
        <v>0</v>
      </c>
    </row>
    <row r="9302" spans="1:2" x14ac:dyDescent="0.25">
      <c r="A9302" s="257" t="s">
        <v>1079</v>
      </c>
      <c r="B9302" s="257">
        <v>0</v>
      </c>
    </row>
    <row r="9303" spans="1:2" x14ac:dyDescent="0.25">
      <c r="A9303" s="257" t="s">
        <v>1080</v>
      </c>
      <c r="B9303" s="257">
        <v>0</v>
      </c>
    </row>
    <row r="9304" spans="1:2" x14ac:dyDescent="0.25">
      <c r="A9304" s="257" t="s">
        <v>1013</v>
      </c>
      <c r="B9304" s="257">
        <v>-3.5284331099999999</v>
      </c>
    </row>
    <row r="9305" spans="1:2" x14ac:dyDescent="0.25">
      <c r="A9305" s="257" t="s">
        <v>1081</v>
      </c>
      <c r="B9305" s="257">
        <v>0</v>
      </c>
    </row>
    <row r="9306" spans="1:2" x14ac:dyDescent="0.25">
      <c r="A9306" s="257" t="s">
        <v>1082</v>
      </c>
      <c r="B9306" s="257">
        <v>0</v>
      </c>
    </row>
    <row r="9307" spans="1:2" x14ac:dyDescent="0.25">
      <c r="A9307" s="257" t="s">
        <v>1334</v>
      </c>
      <c r="B9307" s="257">
        <v>-0.40773794400000002</v>
      </c>
    </row>
    <row r="9308" spans="1:2" x14ac:dyDescent="0.25">
      <c r="A9308" s="257" t="s">
        <v>1342</v>
      </c>
      <c r="B9308" s="257">
        <v>-0.50954999999999995</v>
      </c>
    </row>
    <row r="9309" spans="1:2" x14ac:dyDescent="0.25">
      <c r="A9309" s="257" t="s">
        <v>1019</v>
      </c>
      <c r="B9309" s="257">
        <v>0</v>
      </c>
    </row>
    <row r="9310" spans="1:2" x14ac:dyDescent="0.25">
      <c r="A9310" s="257" t="s">
        <v>1002</v>
      </c>
      <c r="B9310" s="257">
        <v>0</v>
      </c>
    </row>
    <row r="9311" spans="1:2" x14ac:dyDescent="0.25">
      <c r="A9311" s="257" t="s">
        <v>1017</v>
      </c>
      <c r="B9311" s="257">
        <v>0</v>
      </c>
    </row>
    <row r="9312" spans="1:2" x14ac:dyDescent="0.25">
      <c r="A9312" s="257" t="s">
        <v>1051</v>
      </c>
      <c r="B9312" s="257">
        <v>0</v>
      </c>
    </row>
    <row r="9313" spans="1:2" x14ac:dyDescent="0.25">
      <c r="A9313" s="257" t="s">
        <v>1020</v>
      </c>
      <c r="B9313" s="257">
        <v>0</v>
      </c>
    </row>
    <row r="9314" spans="1:2" x14ac:dyDescent="0.25">
      <c r="A9314" s="257" t="s">
        <v>1003</v>
      </c>
      <c r="B9314" s="257">
        <v>0</v>
      </c>
    </row>
    <row r="9315" spans="1:2" x14ac:dyDescent="0.25">
      <c r="A9315" s="257" t="s">
        <v>1018</v>
      </c>
      <c r="B9315" s="257">
        <v>0</v>
      </c>
    </row>
    <row r="9316" spans="1:2" x14ac:dyDescent="0.25">
      <c r="A9316" s="257" t="s">
        <v>1052</v>
      </c>
      <c r="B9316" s="257">
        <v>0</v>
      </c>
    </row>
    <row r="9317" spans="1:2" x14ac:dyDescent="0.25">
      <c r="A9317" s="257" t="s">
        <v>177</v>
      </c>
      <c r="B9317" s="257">
        <v>36.292837800000001</v>
      </c>
    </row>
    <row r="9318" spans="1:2" x14ac:dyDescent="0.25">
      <c r="A9318" s="257" t="s">
        <v>1343</v>
      </c>
      <c r="B9318" s="257">
        <v>0</v>
      </c>
    </row>
    <row r="9319" spans="1:2" x14ac:dyDescent="0.25">
      <c r="A9319" s="257" t="s">
        <v>1344</v>
      </c>
      <c r="B9319" s="257">
        <v>0</v>
      </c>
    </row>
    <row r="9320" spans="1:2" x14ac:dyDescent="0.25">
      <c r="A9320" s="257" t="s">
        <v>1207</v>
      </c>
      <c r="B9320" s="257">
        <v>0.91728794400000002</v>
      </c>
    </row>
    <row r="9321" spans="1:2" x14ac:dyDescent="0.25">
      <c r="A9321" s="257" t="s">
        <v>1805</v>
      </c>
      <c r="B9321" s="257"/>
    </row>
    <row r="9322" spans="1:2" x14ac:dyDescent="0.25">
      <c r="A9322" s="257" t="s">
        <v>928</v>
      </c>
      <c r="B9322" s="257" t="s">
        <v>929</v>
      </c>
    </row>
    <row r="9323" spans="1:2" x14ac:dyDescent="0.25">
      <c r="A9323" s="257" t="s">
        <v>930</v>
      </c>
      <c r="B9323" s="257" t="s">
        <v>931</v>
      </c>
    </row>
    <row r="9324" spans="1:2" x14ac:dyDescent="0.25">
      <c r="A9324" s="257" t="s">
        <v>111</v>
      </c>
      <c r="B9324" s="257">
        <v>0</v>
      </c>
    </row>
    <row r="9325" spans="1:2" x14ac:dyDescent="0.25">
      <c r="A9325" s="257" t="s">
        <v>110</v>
      </c>
      <c r="B9325" s="257">
        <v>2.3266988999999998</v>
      </c>
    </row>
    <row r="9326" spans="1:2" x14ac:dyDescent="0.25">
      <c r="A9326" s="257" t="s">
        <v>112</v>
      </c>
      <c r="B9326" s="257">
        <v>0</v>
      </c>
    </row>
    <row r="9327" spans="1:2" x14ac:dyDescent="0.25">
      <c r="A9327" s="257" t="s">
        <v>113</v>
      </c>
      <c r="B9327" s="257">
        <v>0</v>
      </c>
    </row>
    <row r="9328" spans="1:2" x14ac:dyDescent="0.25">
      <c r="A9328" s="257" t="s">
        <v>1334</v>
      </c>
      <c r="B9328" s="257">
        <v>0.31578083699999998</v>
      </c>
    </row>
    <row r="9329" spans="1:2" x14ac:dyDescent="0.25">
      <c r="A9329" s="257" t="s">
        <v>1806</v>
      </c>
      <c r="B9329" s="257"/>
    </row>
    <row r="9330" spans="1:2" x14ac:dyDescent="0.25">
      <c r="A9330" s="257" t="s">
        <v>928</v>
      </c>
      <c r="B9330" s="257" t="s">
        <v>929</v>
      </c>
    </row>
    <row r="9331" spans="1:2" x14ac:dyDescent="0.25">
      <c r="A9331" s="257" t="s">
        <v>930</v>
      </c>
      <c r="B9331" s="257" t="s">
        <v>931</v>
      </c>
    </row>
    <row r="9332" spans="1:2" x14ac:dyDescent="0.25">
      <c r="A9332" s="257" t="s">
        <v>113</v>
      </c>
      <c r="B9332" s="257">
        <v>0</v>
      </c>
    </row>
    <row r="9333" spans="1:2" x14ac:dyDescent="0.25">
      <c r="A9333" s="257" t="s">
        <v>184</v>
      </c>
      <c r="B9333" s="257">
        <v>0</v>
      </c>
    </row>
    <row r="9334" spans="1:2" x14ac:dyDescent="0.25">
      <c r="A9334" s="257" t="s">
        <v>185</v>
      </c>
      <c r="B9334" s="257">
        <v>0</v>
      </c>
    </row>
    <row r="9335" spans="1:2" x14ac:dyDescent="0.25">
      <c r="A9335" s="257" t="s">
        <v>186</v>
      </c>
      <c r="B9335" s="257">
        <v>0</v>
      </c>
    </row>
    <row r="9336" spans="1:2" x14ac:dyDescent="0.25">
      <c r="A9336" s="257" t="s">
        <v>187</v>
      </c>
      <c r="B9336" s="257">
        <v>0</v>
      </c>
    </row>
    <row r="9337" spans="1:2" x14ac:dyDescent="0.25">
      <c r="A9337" s="257" t="s">
        <v>1051</v>
      </c>
      <c r="B9337" s="257">
        <v>0</v>
      </c>
    </row>
    <row r="9338" spans="1:2" x14ac:dyDescent="0.25">
      <c r="A9338" s="257" t="s">
        <v>1052</v>
      </c>
      <c r="B9338" s="257">
        <v>0</v>
      </c>
    </row>
    <row r="9339" spans="1:2" x14ac:dyDescent="0.25">
      <c r="A9339" s="257" t="s">
        <v>177</v>
      </c>
      <c r="B9339" s="257">
        <v>0</v>
      </c>
    </row>
    <row r="9340" spans="1:2" x14ac:dyDescent="0.25">
      <c r="A9340" s="257" t="s">
        <v>1807</v>
      </c>
      <c r="B9340" s="257"/>
    </row>
    <row r="9341" spans="1:2" x14ac:dyDescent="0.25">
      <c r="A9341" s="257" t="s">
        <v>928</v>
      </c>
      <c r="B9341" s="257" t="s">
        <v>929</v>
      </c>
    </row>
    <row r="9342" spans="1:2" x14ac:dyDescent="0.25">
      <c r="A9342" s="257" t="s">
        <v>930</v>
      </c>
      <c r="B9342" s="257" t="s">
        <v>931</v>
      </c>
    </row>
    <row r="9343" spans="1:2" x14ac:dyDescent="0.25">
      <c r="A9343" s="257" t="s">
        <v>1334</v>
      </c>
      <c r="B9343" s="257">
        <v>-10.2248856</v>
      </c>
    </row>
    <row r="9344" spans="1:2" x14ac:dyDescent="0.25">
      <c r="A9344" s="257" t="s">
        <v>184</v>
      </c>
      <c r="B9344" s="257">
        <v>-3.1008351900000002E-2</v>
      </c>
    </row>
    <row r="9345" spans="1:3" x14ac:dyDescent="0.25">
      <c r="A9345" s="257" t="s">
        <v>199</v>
      </c>
      <c r="B9345" s="257">
        <v>-2.6618223900000002</v>
      </c>
    </row>
    <row r="9346" spans="1:3" x14ac:dyDescent="0.25">
      <c r="A9346" s="257" t="s">
        <v>187</v>
      </c>
      <c r="B9346" s="257">
        <v>-0.33718362400000002</v>
      </c>
    </row>
    <row r="9347" spans="1:3" x14ac:dyDescent="0.25">
      <c r="A9347" s="257" t="s">
        <v>1343</v>
      </c>
      <c r="B9347" s="257">
        <v>0</v>
      </c>
    </row>
    <row r="9348" spans="1:3" x14ac:dyDescent="0.25">
      <c r="A9348" s="257" t="s">
        <v>1344</v>
      </c>
      <c r="B9348" s="257">
        <v>0</v>
      </c>
    </row>
    <row r="9349" spans="1:3" x14ac:dyDescent="0.25">
      <c r="A9349" s="257" t="s">
        <v>177</v>
      </c>
      <c r="B9349" s="257">
        <v>13.2548999</v>
      </c>
    </row>
    <row r="9351" spans="1:3" x14ac:dyDescent="0.25">
      <c r="A9351" s="14" t="s">
        <v>1808</v>
      </c>
      <c r="B9351" s="14"/>
      <c r="C9351" s="261" t="s">
        <v>374</v>
      </c>
    </row>
    <row r="9352" spans="1:3" x14ac:dyDescent="0.25">
      <c r="A9352" s="254" t="s">
        <v>928</v>
      </c>
      <c r="B9352" s="254" t="s">
        <v>929</v>
      </c>
    </row>
    <row r="9353" spans="1:3" x14ac:dyDescent="0.25">
      <c r="A9353" s="254" t="s">
        <v>930</v>
      </c>
      <c r="B9353" s="254" t="s">
        <v>931</v>
      </c>
    </row>
    <row r="9354" spans="1:3" x14ac:dyDescent="0.25">
      <c r="A9354" s="254" t="s">
        <v>1087</v>
      </c>
      <c r="B9354" s="254">
        <v>0</v>
      </c>
    </row>
    <row r="9355" spans="1:3" x14ac:dyDescent="0.25">
      <c r="A9355" s="254" t="s">
        <v>1088</v>
      </c>
      <c r="B9355" s="254">
        <v>0</v>
      </c>
    </row>
    <row r="9356" spans="1:3" x14ac:dyDescent="0.25">
      <c r="A9356" s="254" t="s">
        <v>1089</v>
      </c>
      <c r="B9356" s="254">
        <v>0</v>
      </c>
    </row>
    <row r="9357" spans="1:3" x14ac:dyDescent="0.25">
      <c r="A9357" s="254" t="s">
        <v>1090</v>
      </c>
      <c r="B9357" s="254">
        <v>0</v>
      </c>
    </row>
    <row r="9358" spans="1:3" x14ac:dyDescent="0.25">
      <c r="A9358" s="254" t="s">
        <v>1091</v>
      </c>
      <c r="B9358" s="254">
        <v>0</v>
      </c>
    </row>
    <row r="9359" spans="1:3" x14ac:dyDescent="0.25">
      <c r="A9359" s="254" t="s">
        <v>1092</v>
      </c>
      <c r="B9359" s="254">
        <v>0</v>
      </c>
    </row>
    <row r="9360" spans="1:3" x14ac:dyDescent="0.25">
      <c r="A9360" s="254" t="s">
        <v>1093</v>
      </c>
      <c r="B9360" s="254">
        <v>-15.541586300000001</v>
      </c>
    </row>
    <row r="9361" spans="1:2" x14ac:dyDescent="0.25">
      <c r="A9361" s="254" t="s">
        <v>1094</v>
      </c>
      <c r="B9361" s="254">
        <v>0</v>
      </c>
    </row>
    <row r="9362" spans="1:2" x14ac:dyDescent="0.25">
      <c r="A9362" s="254" t="s">
        <v>1095</v>
      </c>
      <c r="B9362" s="254">
        <v>-4.56531982</v>
      </c>
    </row>
    <row r="9363" spans="1:2" x14ac:dyDescent="0.25">
      <c r="A9363" s="254" t="s">
        <v>1096</v>
      </c>
      <c r="B9363" s="254">
        <v>0</v>
      </c>
    </row>
    <row r="9364" spans="1:2" x14ac:dyDescent="0.25">
      <c r="A9364" s="254" t="s">
        <v>1097</v>
      </c>
      <c r="B9364" s="254">
        <v>0</v>
      </c>
    </row>
    <row r="9365" spans="1:2" x14ac:dyDescent="0.25">
      <c r="A9365" s="254" t="s">
        <v>1099</v>
      </c>
      <c r="B9365" s="254">
        <v>0</v>
      </c>
    </row>
    <row r="9366" spans="1:2" x14ac:dyDescent="0.25">
      <c r="A9366" s="254" t="s">
        <v>1100</v>
      </c>
      <c r="B9366" s="254">
        <v>42.850373599999998</v>
      </c>
    </row>
    <row r="9367" spans="1:2" x14ac:dyDescent="0.25">
      <c r="A9367" s="254" t="s">
        <v>1101</v>
      </c>
      <c r="B9367" s="254">
        <v>0</v>
      </c>
    </row>
    <row r="9368" spans="1:2" x14ac:dyDescent="0.25">
      <c r="A9368" s="254" t="s">
        <v>1102</v>
      </c>
      <c r="B9368" s="254">
        <v>13.909022800000001</v>
      </c>
    </row>
    <row r="9369" spans="1:2" x14ac:dyDescent="0.25">
      <c r="A9369" s="254" t="s">
        <v>1103</v>
      </c>
      <c r="B9369" s="254">
        <v>0</v>
      </c>
    </row>
    <row r="9370" spans="1:2" x14ac:dyDescent="0.25">
      <c r="A9370" s="254" t="s">
        <v>1104</v>
      </c>
      <c r="B9370" s="254">
        <v>0</v>
      </c>
    </row>
    <row r="9371" spans="1:2" x14ac:dyDescent="0.25">
      <c r="A9371" s="254" t="s">
        <v>1105</v>
      </c>
      <c r="B9371" s="254">
        <v>0</v>
      </c>
    </row>
    <row r="9372" spans="1:2" x14ac:dyDescent="0.25">
      <c r="A9372" s="254" t="s">
        <v>991</v>
      </c>
      <c r="B9372" s="254">
        <v>6.74976048</v>
      </c>
    </row>
    <row r="9376" spans="1:2" x14ac:dyDescent="0.25">
      <c r="A9376" s="254" t="s">
        <v>1809</v>
      </c>
      <c r="B9376" s="254"/>
    </row>
    <row r="9377" spans="1:2" x14ac:dyDescent="0.25">
      <c r="A9377" s="254" t="s">
        <v>928</v>
      </c>
      <c r="B9377" s="254" t="s">
        <v>929</v>
      </c>
    </row>
    <row r="9378" spans="1:2" x14ac:dyDescent="0.25">
      <c r="A9378" s="254" t="s">
        <v>930</v>
      </c>
      <c r="B9378" s="254" t="s">
        <v>931</v>
      </c>
    </row>
    <row r="9379" spans="1:2" x14ac:dyDescent="0.25">
      <c r="A9379" s="254" t="s">
        <v>1107</v>
      </c>
      <c r="B9379" s="254">
        <v>0</v>
      </c>
    </row>
    <row r="9380" spans="1:2" x14ac:dyDescent="0.25">
      <c r="A9380" s="254" t="s">
        <v>456</v>
      </c>
      <c r="B9380" s="254">
        <v>8.08690569</v>
      </c>
    </row>
    <row r="9381" spans="1:2" x14ac:dyDescent="0.25">
      <c r="A9381" s="254" t="s">
        <v>457</v>
      </c>
      <c r="B9381" s="254">
        <v>1.5953268700000001</v>
      </c>
    </row>
    <row r="9382" spans="1:2" x14ac:dyDescent="0.25">
      <c r="A9382" s="254" t="s">
        <v>15</v>
      </c>
      <c r="B9382" s="254">
        <v>0.58212900499999998</v>
      </c>
    </row>
    <row r="9383" spans="1:2" x14ac:dyDescent="0.25">
      <c r="A9383" s="254" t="s">
        <v>16</v>
      </c>
      <c r="B9383" s="254">
        <v>1.8436225500000001</v>
      </c>
    </row>
    <row r="9401" spans="1:1" x14ac:dyDescent="0.25">
      <c r="A9401" s="254" t="s">
        <v>1810</v>
      </c>
    </row>
    <row r="9412" spans="1:2" x14ac:dyDescent="0.25">
      <c r="A9412" s="254" t="s">
        <v>1811</v>
      </c>
      <c r="B9412" s="254"/>
    </row>
    <row r="9413" spans="1:2" x14ac:dyDescent="0.25">
      <c r="A9413" s="254" t="s">
        <v>928</v>
      </c>
      <c r="B9413" s="254" t="s">
        <v>929</v>
      </c>
    </row>
    <row r="9414" spans="1:2" x14ac:dyDescent="0.25">
      <c r="A9414" s="254" t="s">
        <v>930</v>
      </c>
      <c r="B9414" s="254" t="s">
        <v>931</v>
      </c>
    </row>
    <row r="9415" spans="1:2" x14ac:dyDescent="0.25">
      <c r="A9415" s="254" t="s">
        <v>1111</v>
      </c>
      <c r="B9415" s="254">
        <v>11.5795919</v>
      </c>
    </row>
    <row r="9416" spans="1:2" x14ac:dyDescent="0.25">
      <c r="A9416" s="254" t="s">
        <v>1112</v>
      </c>
      <c r="B9416" s="254">
        <v>0</v>
      </c>
    </row>
    <row r="9417" spans="1:2" x14ac:dyDescent="0.25">
      <c r="A9417" s="254" t="s">
        <v>1113</v>
      </c>
      <c r="B9417" s="254">
        <v>3.1931810399999998</v>
      </c>
    </row>
    <row r="9418" spans="1:2" x14ac:dyDescent="0.25">
      <c r="A9418" s="254" t="s">
        <v>1114</v>
      </c>
      <c r="B9418" s="254">
        <v>0</v>
      </c>
    </row>
    <row r="9419" spans="1:2" x14ac:dyDescent="0.25">
      <c r="A9419" s="254" t="s">
        <v>1115</v>
      </c>
      <c r="B9419" s="254">
        <v>0</v>
      </c>
    </row>
    <row r="9420" spans="1:2" x14ac:dyDescent="0.25">
      <c r="A9420" s="254" t="s">
        <v>1116</v>
      </c>
      <c r="B9420" s="254">
        <v>0</v>
      </c>
    </row>
    <row r="9421" spans="1:2" x14ac:dyDescent="0.25">
      <c r="A9421" s="254" t="s">
        <v>26</v>
      </c>
      <c r="B9421" s="254">
        <v>12.2722125</v>
      </c>
    </row>
    <row r="9422" spans="1:2" x14ac:dyDescent="0.25">
      <c r="A9422" s="254" t="s">
        <v>27</v>
      </c>
      <c r="B9422" s="254">
        <v>0</v>
      </c>
    </row>
    <row r="9423" spans="1:2" x14ac:dyDescent="0.25">
      <c r="A9423" s="254" t="s">
        <v>1117</v>
      </c>
      <c r="B9423" s="254">
        <v>6.7432368</v>
      </c>
    </row>
    <row r="9424" spans="1:2" x14ac:dyDescent="0.25">
      <c r="A9424" s="254" t="s">
        <v>1118</v>
      </c>
      <c r="B9424" s="254">
        <v>0</v>
      </c>
    </row>
    <row r="9425" spans="1:2" x14ac:dyDescent="0.25">
      <c r="A9425" s="254" t="s">
        <v>464</v>
      </c>
      <c r="B9425" s="254">
        <v>0</v>
      </c>
    </row>
    <row r="9426" spans="1:2" x14ac:dyDescent="0.25">
      <c r="A9426" s="254" t="s">
        <v>465</v>
      </c>
      <c r="B9426" s="254">
        <v>0</v>
      </c>
    </row>
    <row r="9427" spans="1:2" x14ac:dyDescent="0.25">
      <c r="A9427" s="254" t="s">
        <v>466</v>
      </c>
      <c r="B9427" s="254">
        <v>0</v>
      </c>
    </row>
    <row r="9428" spans="1:2" x14ac:dyDescent="0.25">
      <c r="A9428" s="254" t="s">
        <v>467</v>
      </c>
      <c r="B9428" s="254">
        <v>0</v>
      </c>
    </row>
    <row r="9429" spans="1:2" x14ac:dyDescent="0.25">
      <c r="A9429" s="254" t="s">
        <v>468</v>
      </c>
      <c r="B9429" s="254">
        <v>0</v>
      </c>
    </row>
    <row r="9430" spans="1:2" x14ac:dyDescent="0.25">
      <c r="A9430" s="254" t="s">
        <v>469</v>
      </c>
      <c r="B9430" s="254">
        <v>0</v>
      </c>
    </row>
    <row r="9431" spans="1:2" x14ac:dyDescent="0.25">
      <c r="A9431" s="254" t="s">
        <v>28</v>
      </c>
      <c r="B9431" s="254">
        <v>0</v>
      </c>
    </row>
    <row r="9432" spans="1:2" x14ac:dyDescent="0.25">
      <c r="A9432" s="254" t="s">
        <v>29</v>
      </c>
      <c r="B9432" s="254">
        <v>0</v>
      </c>
    </row>
    <row r="9433" spans="1:2" x14ac:dyDescent="0.25">
      <c r="A9433" s="254" t="s">
        <v>470</v>
      </c>
      <c r="B9433" s="254">
        <v>0</v>
      </c>
    </row>
    <row r="9434" spans="1:2" x14ac:dyDescent="0.25">
      <c r="A9434" s="254" t="s">
        <v>471</v>
      </c>
      <c r="B9434" s="254">
        <v>0</v>
      </c>
    </row>
    <row r="9435" spans="1:2" x14ac:dyDescent="0.25">
      <c r="A9435" s="254" t="s">
        <v>1119</v>
      </c>
      <c r="B9435" s="254">
        <v>0</v>
      </c>
    </row>
    <row r="9436" spans="1:2" x14ac:dyDescent="0.25">
      <c r="A9436" s="254" t="s">
        <v>1120</v>
      </c>
      <c r="B9436" s="254">
        <v>0</v>
      </c>
    </row>
    <row r="9437" spans="1:2" x14ac:dyDescent="0.25">
      <c r="A9437" s="254" t="s">
        <v>1121</v>
      </c>
      <c r="B9437" s="254">
        <v>1.7647586200000001</v>
      </c>
    </row>
    <row r="9438" spans="1:2" x14ac:dyDescent="0.25">
      <c r="A9438" s="254" t="s">
        <v>1122</v>
      </c>
      <c r="B9438" s="254">
        <v>0</v>
      </c>
    </row>
    <row r="9439" spans="1:2" x14ac:dyDescent="0.25">
      <c r="A9439" s="254" t="s">
        <v>1123</v>
      </c>
      <c r="B9439" s="254">
        <v>5.0026876600000003</v>
      </c>
    </row>
    <row r="9440" spans="1:2" x14ac:dyDescent="0.25">
      <c r="A9440" s="254" t="s">
        <v>1124</v>
      </c>
      <c r="B9440" s="254">
        <v>0</v>
      </c>
    </row>
    <row r="9463" spans="1:2" x14ac:dyDescent="0.25">
      <c r="A9463" s="254" t="s">
        <v>1812</v>
      </c>
      <c r="B9463" s="254"/>
    </row>
    <row r="9464" spans="1:2" x14ac:dyDescent="0.25">
      <c r="A9464" s="254" t="s">
        <v>928</v>
      </c>
      <c r="B9464" s="254" t="s">
        <v>929</v>
      </c>
    </row>
    <row r="9465" spans="1:2" x14ac:dyDescent="0.25">
      <c r="A9465" s="254" t="s">
        <v>930</v>
      </c>
      <c r="B9465" s="254" t="s">
        <v>931</v>
      </c>
    </row>
    <row r="9466" spans="1:2" x14ac:dyDescent="0.25">
      <c r="A9466" s="254" t="s">
        <v>1087</v>
      </c>
      <c r="B9466" s="254">
        <v>-0.80236760600000001</v>
      </c>
    </row>
    <row r="9467" spans="1:2" x14ac:dyDescent="0.25">
      <c r="A9467" s="254" t="s">
        <v>1088</v>
      </c>
      <c r="B9467" s="254">
        <v>0</v>
      </c>
    </row>
    <row r="9468" spans="1:2" x14ac:dyDescent="0.25">
      <c r="A9468" s="254" t="s">
        <v>1089</v>
      </c>
      <c r="B9468" s="254">
        <v>-0.74795146099999998</v>
      </c>
    </row>
    <row r="9469" spans="1:2" x14ac:dyDescent="0.25">
      <c r="A9469" s="254" t="s">
        <v>1090</v>
      </c>
      <c r="B9469" s="254">
        <v>0</v>
      </c>
    </row>
    <row r="9470" spans="1:2" x14ac:dyDescent="0.25">
      <c r="A9470" s="254" t="s">
        <v>1091</v>
      </c>
      <c r="B9470" s="254">
        <v>0</v>
      </c>
    </row>
    <row r="9471" spans="1:2" x14ac:dyDescent="0.25">
      <c r="A9471" s="254" t="s">
        <v>1092</v>
      </c>
      <c r="B9471" s="254">
        <v>0</v>
      </c>
    </row>
    <row r="9472" spans="1:2" x14ac:dyDescent="0.25">
      <c r="A9472" s="254" t="s">
        <v>472</v>
      </c>
      <c r="B9472" s="254">
        <v>0</v>
      </c>
    </row>
    <row r="9473" spans="1:2" x14ac:dyDescent="0.25">
      <c r="A9473" s="254" t="s">
        <v>473</v>
      </c>
      <c r="B9473" s="254">
        <v>0</v>
      </c>
    </row>
    <row r="9474" spans="1:2" x14ac:dyDescent="0.25">
      <c r="A9474" s="254" t="s">
        <v>474</v>
      </c>
      <c r="B9474" s="254">
        <v>-7.5153870899999999</v>
      </c>
    </row>
    <row r="9475" spans="1:2" x14ac:dyDescent="0.25">
      <c r="A9475" s="254" t="s">
        <v>475</v>
      </c>
      <c r="B9475" s="254">
        <v>0</v>
      </c>
    </row>
    <row r="9476" spans="1:2" x14ac:dyDescent="0.25">
      <c r="A9476" s="254" t="s">
        <v>476</v>
      </c>
      <c r="B9476" s="254">
        <v>0</v>
      </c>
    </row>
    <row r="9477" spans="1:2" x14ac:dyDescent="0.25">
      <c r="A9477" s="254" t="s">
        <v>477</v>
      </c>
      <c r="B9477" s="254">
        <v>0</v>
      </c>
    </row>
    <row r="9478" spans="1:2" x14ac:dyDescent="0.25">
      <c r="A9478" s="254" t="s">
        <v>1100</v>
      </c>
      <c r="B9478" s="254">
        <v>20.059190099999999</v>
      </c>
    </row>
    <row r="9479" spans="1:2" x14ac:dyDescent="0.25">
      <c r="A9479" s="254" t="s">
        <v>1101</v>
      </c>
      <c r="B9479" s="254">
        <v>0</v>
      </c>
    </row>
    <row r="9480" spans="1:2" x14ac:dyDescent="0.25">
      <c r="A9480" s="254" t="s">
        <v>1102</v>
      </c>
      <c r="B9480" s="254">
        <v>26.214173599999999</v>
      </c>
    </row>
    <row r="9481" spans="1:2" x14ac:dyDescent="0.25">
      <c r="A9481" s="254" t="s">
        <v>1103</v>
      </c>
      <c r="B9481" s="254">
        <v>0</v>
      </c>
    </row>
    <row r="9482" spans="1:2" x14ac:dyDescent="0.25">
      <c r="A9482" s="254" t="s">
        <v>1104</v>
      </c>
      <c r="B9482" s="254">
        <v>0</v>
      </c>
    </row>
    <row r="9483" spans="1:2" x14ac:dyDescent="0.25">
      <c r="A9483" s="254" t="s">
        <v>1105</v>
      </c>
      <c r="B9483" s="254">
        <v>0</v>
      </c>
    </row>
    <row r="9486" spans="1:2" x14ac:dyDescent="0.25">
      <c r="A9486" s="254" t="s">
        <v>1813</v>
      </c>
      <c r="B9486" s="254"/>
    </row>
    <row r="9487" spans="1:2" x14ac:dyDescent="0.25">
      <c r="A9487" s="254" t="s">
        <v>928</v>
      </c>
      <c r="B9487" s="254" t="s">
        <v>929</v>
      </c>
    </row>
    <row r="9488" spans="1:2" x14ac:dyDescent="0.25">
      <c r="A9488" s="254" t="s">
        <v>930</v>
      </c>
      <c r="B9488" s="254" t="s">
        <v>931</v>
      </c>
    </row>
    <row r="9489" spans="1:2" x14ac:dyDescent="0.25">
      <c r="A9489" s="254" t="s">
        <v>478</v>
      </c>
      <c r="B9489" s="254">
        <v>-10.4301844</v>
      </c>
    </row>
    <row r="9490" spans="1:2" x14ac:dyDescent="0.25">
      <c r="A9490" s="254" t="s">
        <v>932</v>
      </c>
      <c r="B9490" s="254">
        <v>0</v>
      </c>
    </row>
    <row r="9491" spans="1:2" x14ac:dyDescent="0.25">
      <c r="A9491" s="254" t="s">
        <v>184</v>
      </c>
      <c r="B9491" s="254">
        <v>-48.4258563</v>
      </c>
    </row>
    <row r="9492" spans="1:2" x14ac:dyDescent="0.25">
      <c r="A9492" s="254" t="s">
        <v>933</v>
      </c>
      <c r="B9492" s="254">
        <v>0</v>
      </c>
    </row>
    <row r="9493" spans="1:2" x14ac:dyDescent="0.25">
      <c r="A9493" s="254" t="s">
        <v>934</v>
      </c>
      <c r="B9493" s="254">
        <v>0</v>
      </c>
    </row>
    <row r="9494" spans="1:2" x14ac:dyDescent="0.25">
      <c r="A9494" s="254" t="s">
        <v>935</v>
      </c>
      <c r="B9494" s="254">
        <v>7.5153870899999999</v>
      </c>
    </row>
    <row r="9495" spans="1:2" x14ac:dyDescent="0.25">
      <c r="A9495" s="254" t="s">
        <v>936</v>
      </c>
      <c r="B9495" s="254">
        <v>0</v>
      </c>
    </row>
    <row r="9496" spans="1:2" x14ac:dyDescent="0.25">
      <c r="A9496" s="254" t="s">
        <v>937</v>
      </c>
      <c r="B9496" s="254">
        <v>0</v>
      </c>
    </row>
    <row r="9497" spans="1:2" x14ac:dyDescent="0.25">
      <c r="A9497" s="254" t="s">
        <v>938</v>
      </c>
      <c r="B9497" s="254">
        <v>0</v>
      </c>
    </row>
    <row r="9498" spans="1:2" x14ac:dyDescent="0.25">
      <c r="A9498" s="254" t="s">
        <v>2</v>
      </c>
      <c r="B9498" s="254">
        <v>35.490720000000003</v>
      </c>
    </row>
    <row r="9499" spans="1:2" x14ac:dyDescent="0.25">
      <c r="A9499" s="254" t="s">
        <v>3</v>
      </c>
      <c r="B9499" s="254">
        <v>0</v>
      </c>
    </row>
    <row r="9500" spans="1:2" x14ac:dyDescent="0.25">
      <c r="A9500" s="254" t="s">
        <v>4</v>
      </c>
      <c r="B9500" s="254">
        <v>15.8499336</v>
      </c>
    </row>
    <row r="9501" spans="1:2" x14ac:dyDescent="0.25">
      <c r="A9501" s="254" t="s">
        <v>5</v>
      </c>
      <c r="B9501" s="254">
        <v>0</v>
      </c>
    </row>
    <row r="9502" spans="1:2" x14ac:dyDescent="0.25">
      <c r="A9502" s="254" t="s">
        <v>6</v>
      </c>
      <c r="B9502" s="254">
        <v>0</v>
      </c>
    </row>
    <row r="9503" spans="1:2" x14ac:dyDescent="0.25">
      <c r="A9503" s="254" t="s">
        <v>7</v>
      </c>
      <c r="B9503" s="254">
        <v>0</v>
      </c>
    </row>
    <row r="9504" spans="1:2" x14ac:dyDescent="0.25">
      <c r="A9504" s="254" t="s">
        <v>480</v>
      </c>
      <c r="B9504" s="254">
        <v>0</v>
      </c>
    </row>
    <row r="9505" spans="1:2" x14ac:dyDescent="0.25">
      <c r="A9505" s="254" t="s">
        <v>481</v>
      </c>
      <c r="B9505" s="254">
        <v>0</v>
      </c>
    </row>
    <row r="9506" spans="1:2" x14ac:dyDescent="0.25">
      <c r="A9506" s="254" t="s">
        <v>482</v>
      </c>
      <c r="B9506" s="254">
        <v>0</v>
      </c>
    </row>
    <row r="9507" spans="1:2" x14ac:dyDescent="0.25">
      <c r="A9507" s="254" t="s">
        <v>483</v>
      </c>
      <c r="B9507" s="254">
        <v>0</v>
      </c>
    </row>
    <row r="9508" spans="1:2" x14ac:dyDescent="0.25">
      <c r="A9508" s="254" t="s">
        <v>484</v>
      </c>
      <c r="B9508" s="254">
        <v>0</v>
      </c>
    </row>
    <row r="9509" spans="1:2" x14ac:dyDescent="0.25">
      <c r="A9509" s="254" t="s">
        <v>485</v>
      </c>
      <c r="B9509" s="254">
        <v>0</v>
      </c>
    </row>
    <row r="9510" spans="1:2" x14ac:dyDescent="0.25">
      <c r="A9510" s="254" t="s">
        <v>1814</v>
      </c>
      <c r="B9510" s="254"/>
    </row>
    <row r="9511" spans="1:2" x14ac:dyDescent="0.25">
      <c r="A9511" s="254" t="s">
        <v>928</v>
      </c>
      <c r="B9511" s="254" t="s">
        <v>929</v>
      </c>
    </row>
    <row r="9512" spans="1:2" x14ac:dyDescent="0.25">
      <c r="A9512" s="254" t="s">
        <v>930</v>
      </c>
      <c r="B9512" s="254" t="s">
        <v>931</v>
      </c>
    </row>
    <row r="9513" spans="1:2" x14ac:dyDescent="0.25">
      <c r="A9513" s="254" t="s">
        <v>1125</v>
      </c>
      <c r="B9513" s="254">
        <v>0</v>
      </c>
    </row>
    <row r="9514" spans="1:2" x14ac:dyDescent="0.25">
      <c r="A9514" s="254" t="s">
        <v>1126</v>
      </c>
      <c r="B9514" s="254">
        <v>0</v>
      </c>
    </row>
    <row r="9515" spans="1:2" x14ac:dyDescent="0.25">
      <c r="A9515" s="254" t="s">
        <v>1127</v>
      </c>
      <c r="B9515" s="254">
        <v>0</v>
      </c>
    </row>
    <row r="9516" spans="1:2" x14ac:dyDescent="0.25">
      <c r="A9516" s="254" t="s">
        <v>1128</v>
      </c>
      <c r="B9516" s="254">
        <v>0</v>
      </c>
    </row>
    <row r="9517" spans="1:2" x14ac:dyDescent="0.25">
      <c r="A9517" s="254" t="s">
        <v>1129</v>
      </c>
      <c r="B9517" s="254">
        <v>0</v>
      </c>
    </row>
    <row r="9518" spans="1:2" x14ac:dyDescent="0.25">
      <c r="A9518" s="254" t="s">
        <v>1130</v>
      </c>
      <c r="B9518" s="254">
        <v>0</v>
      </c>
    </row>
    <row r="9519" spans="1:2" x14ac:dyDescent="0.25">
      <c r="A9519" s="254" t="s">
        <v>1131</v>
      </c>
      <c r="B9519" s="254">
        <v>0.80236760600000001</v>
      </c>
    </row>
    <row r="9520" spans="1:2" x14ac:dyDescent="0.25">
      <c r="A9520" s="254" t="s">
        <v>1132</v>
      </c>
      <c r="B9520" s="254">
        <v>0</v>
      </c>
    </row>
    <row r="9521" spans="1:2" x14ac:dyDescent="0.25">
      <c r="A9521" s="254" t="s">
        <v>1133</v>
      </c>
      <c r="B9521" s="254">
        <v>0.74795146099999998</v>
      </c>
    </row>
    <row r="9522" spans="1:2" x14ac:dyDescent="0.25">
      <c r="A9522" s="254" t="s">
        <v>1134</v>
      </c>
      <c r="B9522" s="254">
        <v>0</v>
      </c>
    </row>
    <row r="9523" spans="1:2" x14ac:dyDescent="0.25">
      <c r="A9523" s="254" t="s">
        <v>1135</v>
      </c>
      <c r="B9523" s="254">
        <v>0</v>
      </c>
    </row>
    <row r="9524" spans="1:2" x14ac:dyDescent="0.25">
      <c r="A9524" s="254" t="s">
        <v>1136</v>
      </c>
      <c r="B9524" s="254">
        <v>0</v>
      </c>
    </row>
    <row r="9526" spans="1:2" x14ac:dyDescent="0.25">
      <c r="A9526" s="254" t="s">
        <v>1815</v>
      </c>
      <c r="B9526" s="254"/>
    </row>
    <row r="9527" spans="1:2" x14ac:dyDescent="0.25">
      <c r="A9527" s="254" t="s">
        <v>928</v>
      </c>
      <c r="B9527" s="254" t="s">
        <v>929</v>
      </c>
    </row>
    <row r="9528" spans="1:2" x14ac:dyDescent="0.25">
      <c r="A9528" s="254" t="s">
        <v>930</v>
      </c>
      <c r="B9528" s="254" t="s">
        <v>931</v>
      </c>
    </row>
    <row r="9529" spans="1:2" x14ac:dyDescent="0.25">
      <c r="A9529" s="254" t="s">
        <v>30</v>
      </c>
      <c r="B9529" s="254">
        <v>18.0948469</v>
      </c>
    </row>
    <row r="9530" spans="1:2" x14ac:dyDescent="0.25">
      <c r="A9530" s="254" t="s">
        <v>31</v>
      </c>
      <c r="B9530" s="254">
        <v>0</v>
      </c>
    </row>
    <row r="9531" spans="1:2" x14ac:dyDescent="0.25">
      <c r="A9531" s="254" t="s">
        <v>32</v>
      </c>
      <c r="B9531" s="254">
        <v>4.2264936300000002</v>
      </c>
    </row>
    <row r="9532" spans="1:2" x14ac:dyDescent="0.25">
      <c r="A9532" s="254" t="s">
        <v>33</v>
      </c>
      <c r="B9532" s="254">
        <v>0</v>
      </c>
    </row>
    <row r="9533" spans="1:2" x14ac:dyDescent="0.25">
      <c r="A9533" s="254" t="s">
        <v>34</v>
      </c>
      <c r="B9533" s="254">
        <v>0</v>
      </c>
    </row>
    <row r="9534" spans="1:2" x14ac:dyDescent="0.25">
      <c r="A9534" s="254" t="s">
        <v>35</v>
      </c>
      <c r="B9534" s="254">
        <v>0</v>
      </c>
    </row>
    <row r="9535" spans="1:2" x14ac:dyDescent="0.25">
      <c r="A9535" s="254" t="s">
        <v>26</v>
      </c>
      <c r="B9535" s="254">
        <v>44.531402100000001</v>
      </c>
    </row>
    <row r="9536" spans="1:2" x14ac:dyDescent="0.25">
      <c r="A9536" s="254" t="s">
        <v>27</v>
      </c>
      <c r="B9536" s="254">
        <v>0</v>
      </c>
    </row>
    <row r="9537" spans="1:2" x14ac:dyDescent="0.25">
      <c r="A9537" s="254" t="s">
        <v>36</v>
      </c>
      <c r="B9537" s="254">
        <v>7.9970828599999999</v>
      </c>
    </row>
    <row r="9538" spans="1:2" x14ac:dyDescent="0.25">
      <c r="A9538" s="254" t="s">
        <v>37</v>
      </c>
      <c r="B9538" s="254">
        <v>0</v>
      </c>
    </row>
    <row r="9539" spans="1:2" x14ac:dyDescent="0.25">
      <c r="A9539" s="254" t="s">
        <v>38</v>
      </c>
      <c r="B9539" s="254">
        <v>0</v>
      </c>
    </row>
    <row r="9540" spans="1:2" x14ac:dyDescent="0.25">
      <c r="A9540" s="254" t="s">
        <v>39</v>
      </c>
      <c r="B9540" s="254">
        <v>0</v>
      </c>
    </row>
    <row r="9541" spans="1:2" x14ac:dyDescent="0.25">
      <c r="A9541" s="254" t="s">
        <v>991</v>
      </c>
      <c r="B9541" s="254">
        <v>2.5311601800000001</v>
      </c>
    </row>
    <row r="9542" spans="1:2" x14ac:dyDescent="0.25">
      <c r="A9542" s="254" t="s">
        <v>40</v>
      </c>
      <c r="B9542" s="254">
        <v>0</v>
      </c>
    </row>
    <row r="9550" spans="1:2" x14ac:dyDescent="0.25">
      <c r="A9550" s="254" t="s">
        <v>1816</v>
      </c>
      <c r="B9550" s="254"/>
    </row>
    <row r="9551" spans="1:2" x14ac:dyDescent="0.25">
      <c r="A9551" s="254" t="s">
        <v>928</v>
      </c>
      <c r="B9551" s="254" t="s">
        <v>929</v>
      </c>
    </row>
    <row r="9552" spans="1:2" x14ac:dyDescent="0.25">
      <c r="A9552" s="254" t="s">
        <v>930</v>
      </c>
      <c r="B9552" s="254" t="s">
        <v>931</v>
      </c>
    </row>
    <row r="9553" spans="1:2" x14ac:dyDescent="0.25">
      <c r="A9553" s="254" t="s">
        <v>478</v>
      </c>
      <c r="B9553" s="254">
        <v>-13.990016000000001</v>
      </c>
    </row>
    <row r="9554" spans="1:2" x14ac:dyDescent="0.25">
      <c r="A9554" s="254" t="s">
        <v>479</v>
      </c>
      <c r="B9554" s="254">
        <v>0</v>
      </c>
    </row>
    <row r="9555" spans="1:2" x14ac:dyDescent="0.25">
      <c r="A9555" s="254" t="s">
        <v>184</v>
      </c>
      <c r="B9555" s="254">
        <v>-29.6259163</v>
      </c>
    </row>
    <row r="9556" spans="1:2" x14ac:dyDescent="0.25">
      <c r="A9556" s="254" t="s">
        <v>1142</v>
      </c>
      <c r="B9556" s="254">
        <v>15.541586300000001</v>
      </c>
    </row>
    <row r="9557" spans="1:2" x14ac:dyDescent="0.25">
      <c r="A9557" s="254" t="s">
        <v>1143</v>
      </c>
      <c r="B9557" s="254">
        <v>0</v>
      </c>
    </row>
    <row r="9558" spans="1:2" x14ac:dyDescent="0.25">
      <c r="A9558" s="254" t="s">
        <v>1144</v>
      </c>
      <c r="B9558" s="254">
        <v>4.56531982</v>
      </c>
    </row>
    <row r="9559" spans="1:2" x14ac:dyDescent="0.25">
      <c r="A9559" s="254" t="s">
        <v>1145</v>
      </c>
      <c r="B9559" s="254">
        <v>0</v>
      </c>
    </row>
    <row r="9560" spans="1:2" x14ac:dyDescent="0.25">
      <c r="A9560" s="254" t="s">
        <v>1146</v>
      </c>
      <c r="B9560" s="254">
        <v>0</v>
      </c>
    </row>
    <row r="9561" spans="1:2" x14ac:dyDescent="0.25">
      <c r="A9561" s="254" t="s">
        <v>1147</v>
      </c>
      <c r="B9561" s="254">
        <v>0</v>
      </c>
    </row>
    <row r="9562" spans="1:2" x14ac:dyDescent="0.25">
      <c r="A9562" s="254" t="s">
        <v>2</v>
      </c>
      <c r="B9562" s="254">
        <v>16.806215999999999</v>
      </c>
    </row>
    <row r="9563" spans="1:2" x14ac:dyDescent="0.25">
      <c r="A9563" s="254" t="s">
        <v>3</v>
      </c>
      <c r="B9563" s="254">
        <v>0</v>
      </c>
    </row>
    <row r="9564" spans="1:2" x14ac:dyDescent="0.25">
      <c r="A9564" s="254" t="s">
        <v>4</v>
      </c>
      <c r="B9564" s="254">
        <v>6.7028102399999998</v>
      </c>
    </row>
    <row r="9565" spans="1:2" x14ac:dyDescent="0.25">
      <c r="A9565" s="254" t="s">
        <v>5</v>
      </c>
      <c r="B9565" s="254">
        <v>0</v>
      </c>
    </row>
    <row r="9566" spans="1:2" x14ac:dyDescent="0.25">
      <c r="A9566" s="254" t="s">
        <v>6</v>
      </c>
      <c r="B9566" s="254">
        <v>0</v>
      </c>
    </row>
    <row r="9567" spans="1:2" x14ac:dyDescent="0.25">
      <c r="A9567" s="254" t="s">
        <v>7</v>
      </c>
      <c r="B9567" s="254">
        <v>0</v>
      </c>
    </row>
    <row r="9568" spans="1:2" x14ac:dyDescent="0.25">
      <c r="A9568" s="254" t="s">
        <v>1148</v>
      </c>
      <c r="B9568" s="254">
        <v>0</v>
      </c>
    </row>
    <row r="9569" spans="1:2" x14ac:dyDescent="0.25">
      <c r="A9569" s="254" t="s">
        <v>1149</v>
      </c>
      <c r="B9569" s="254">
        <v>0</v>
      </c>
    </row>
    <row r="9570" spans="1:2" x14ac:dyDescent="0.25">
      <c r="A9570" s="254" t="s">
        <v>1150</v>
      </c>
      <c r="B9570" s="254">
        <v>0</v>
      </c>
    </row>
    <row r="9571" spans="1:2" x14ac:dyDescent="0.25">
      <c r="A9571" s="254" t="s">
        <v>1151</v>
      </c>
      <c r="B9571" s="254">
        <v>0</v>
      </c>
    </row>
    <row r="9572" spans="1:2" x14ac:dyDescent="0.25">
      <c r="A9572" s="254" t="s">
        <v>1152</v>
      </c>
      <c r="B9572" s="254">
        <v>0</v>
      </c>
    </row>
    <row r="9573" spans="1:2" x14ac:dyDescent="0.25">
      <c r="A9573" s="254" t="s">
        <v>1153</v>
      </c>
      <c r="B9573" s="254">
        <v>0</v>
      </c>
    </row>
    <row r="9574" spans="1:2" x14ac:dyDescent="0.25">
      <c r="A9574" s="254" t="s">
        <v>1817</v>
      </c>
      <c r="B9574" s="254"/>
    </row>
    <row r="9575" spans="1:2" x14ac:dyDescent="0.25">
      <c r="A9575" s="254" t="s">
        <v>928</v>
      </c>
      <c r="B9575" s="254" t="s">
        <v>929</v>
      </c>
    </row>
    <row r="9576" spans="1:2" x14ac:dyDescent="0.25">
      <c r="A9576" s="254" t="s">
        <v>930</v>
      </c>
      <c r="B9576" s="254" t="s">
        <v>931</v>
      </c>
    </row>
    <row r="9577" spans="1:2" x14ac:dyDescent="0.25">
      <c r="A9577" s="254" t="s">
        <v>470</v>
      </c>
      <c r="B9577" s="254">
        <v>0</v>
      </c>
    </row>
    <row r="9578" spans="1:2" x14ac:dyDescent="0.25">
      <c r="A9578" s="254" t="s">
        <v>471</v>
      </c>
      <c r="B9578" s="254">
        <v>0</v>
      </c>
    </row>
    <row r="9579" spans="1:2" x14ac:dyDescent="0.25">
      <c r="A9579" s="254" t="s">
        <v>486</v>
      </c>
      <c r="B9579" s="254">
        <v>0</v>
      </c>
    </row>
    <row r="9580" spans="1:2" x14ac:dyDescent="0.25">
      <c r="A9580" s="254" t="s">
        <v>487</v>
      </c>
      <c r="B9580" s="254">
        <v>0</v>
      </c>
    </row>
    <row r="9581" spans="1:2" x14ac:dyDescent="0.25">
      <c r="A9581" s="254" t="s">
        <v>488</v>
      </c>
      <c r="B9581" s="254">
        <v>0</v>
      </c>
    </row>
    <row r="9582" spans="1:2" x14ac:dyDescent="0.25">
      <c r="A9582" s="254" t="s">
        <v>489</v>
      </c>
      <c r="B9582" s="254">
        <v>0</v>
      </c>
    </row>
    <row r="9583" spans="1:2" x14ac:dyDescent="0.25">
      <c r="A9583" s="254" t="s">
        <v>1818</v>
      </c>
      <c r="B9583" s="254"/>
    </row>
    <row r="9594" spans="1:2" x14ac:dyDescent="0.25">
      <c r="A9594" s="254" t="s">
        <v>1819</v>
      </c>
      <c r="B9594" s="254"/>
    </row>
    <row r="9595" spans="1:2" x14ac:dyDescent="0.25">
      <c r="A9595" s="254" t="s">
        <v>928</v>
      </c>
      <c r="B9595" s="254" t="s">
        <v>929</v>
      </c>
    </row>
    <row r="9596" spans="1:2" x14ac:dyDescent="0.25">
      <c r="A9596" s="254" t="s">
        <v>930</v>
      </c>
      <c r="B9596" s="254" t="s">
        <v>931</v>
      </c>
    </row>
    <row r="9597" spans="1:2" x14ac:dyDescent="0.25">
      <c r="A9597" s="254" t="s">
        <v>1154</v>
      </c>
      <c r="B9597" s="254">
        <v>0</v>
      </c>
    </row>
    <row r="9598" spans="1:2" x14ac:dyDescent="0.25">
      <c r="A9598" s="254" t="s">
        <v>1155</v>
      </c>
      <c r="B9598" s="254">
        <v>0</v>
      </c>
    </row>
    <row r="9599" spans="1:2" x14ac:dyDescent="0.25">
      <c r="A9599" s="254" t="s">
        <v>1156</v>
      </c>
      <c r="B9599" s="254">
        <v>0</v>
      </c>
    </row>
    <row r="9600" spans="1:2" x14ac:dyDescent="0.25">
      <c r="A9600" s="254" t="s">
        <v>1157</v>
      </c>
      <c r="B9600" s="254">
        <v>0</v>
      </c>
    </row>
    <row r="9601" spans="1:2" x14ac:dyDescent="0.25">
      <c r="A9601" s="254" t="s">
        <v>1158</v>
      </c>
      <c r="B9601" s="254">
        <v>0</v>
      </c>
    </row>
    <row r="9602" spans="1:2" x14ac:dyDescent="0.25">
      <c r="A9602" s="254" t="s">
        <v>1159</v>
      </c>
      <c r="B9602" s="254">
        <v>0</v>
      </c>
    </row>
    <row r="9603" spans="1:2" x14ac:dyDescent="0.25">
      <c r="A9603" s="254" t="s">
        <v>1160</v>
      </c>
      <c r="B9603" s="254">
        <v>0</v>
      </c>
    </row>
    <row r="9604" spans="1:2" x14ac:dyDescent="0.25">
      <c r="A9604" s="254" t="s">
        <v>1161</v>
      </c>
      <c r="B9604" s="254">
        <v>0</v>
      </c>
    </row>
    <row r="9605" spans="1:2" x14ac:dyDescent="0.25">
      <c r="A9605" s="254" t="s">
        <v>490</v>
      </c>
      <c r="B9605" s="254">
        <v>0</v>
      </c>
    </row>
    <row r="9606" spans="1:2" x14ac:dyDescent="0.25">
      <c r="A9606" s="254" t="s">
        <v>491</v>
      </c>
      <c r="B9606" s="254">
        <v>0</v>
      </c>
    </row>
    <row r="9607" spans="1:2" x14ac:dyDescent="0.25">
      <c r="A9607" s="254" t="s">
        <v>492</v>
      </c>
      <c r="B9607" s="254">
        <v>0</v>
      </c>
    </row>
    <row r="9608" spans="1:2" x14ac:dyDescent="0.25">
      <c r="A9608" s="254" t="s">
        <v>493</v>
      </c>
      <c r="B9608" s="254">
        <v>0</v>
      </c>
    </row>
    <row r="9609" spans="1:2" x14ac:dyDescent="0.25">
      <c r="A9609" s="254" t="s">
        <v>494</v>
      </c>
      <c r="B9609" s="254">
        <v>0</v>
      </c>
    </row>
    <row r="9610" spans="1:2" x14ac:dyDescent="0.25">
      <c r="A9610" s="254" t="s">
        <v>495</v>
      </c>
      <c r="B9610" s="254">
        <v>0</v>
      </c>
    </row>
    <row r="9611" spans="1:2" x14ac:dyDescent="0.25">
      <c r="A9611" s="254" t="s">
        <v>496</v>
      </c>
      <c r="B9611" s="254">
        <v>0</v>
      </c>
    </row>
    <row r="9612" spans="1:2" x14ac:dyDescent="0.25">
      <c r="A9612" s="254" t="s">
        <v>497</v>
      </c>
      <c r="B9612" s="254">
        <v>0</v>
      </c>
    </row>
    <row r="9613" spans="1:2" x14ac:dyDescent="0.25">
      <c r="A9613" s="254" t="s">
        <v>498</v>
      </c>
      <c r="B9613" s="254">
        <v>0</v>
      </c>
    </row>
    <row r="9614" spans="1:2" x14ac:dyDescent="0.25">
      <c r="A9614" s="254" t="s">
        <v>499</v>
      </c>
      <c r="B9614" s="254">
        <v>0</v>
      </c>
    </row>
    <row r="9615" spans="1:2" x14ac:dyDescent="0.25">
      <c r="A9615" s="254" t="s">
        <v>500</v>
      </c>
      <c r="B9615" s="254">
        <v>0</v>
      </c>
    </row>
    <row r="9616" spans="1:2" x14ac:dyDescent="0.25">
      <c r="A9616" s="254" t="s">
        <v>501</v>
      </c>
      <c r="B9616" s="254">
        <v>0</v>
      </c>
    </row>
    <row r="9617" spans="1:2" x14ac:dyDescent="0.25">
      <c r="A9617" s="254" t="s">
        <v>502</v>
      </c>
      <c r="B9617" s="254">
        <v>0</v>
      </c>
    </row>
    <row r="9618" spans="1:2" x14ac:dyDescent="0.25">
      <c r="A9618" s="254" t="s">
        <v>503</v>
      </c>
      <c r="B9618" s="254">
        <v>0</v>
      </c>
    </row>
    <row r="9619" spans="1:2" x14ac:dyDescent="0.25">
      <c r="A9619" s="254" t="s">
        <v>94</v>
      </c>
      <c r="B9619" s="254">
        <v>0</v>
      </c>
    </row>
    <row r="9620" spans="1:2" x14ac:dyDescent="0.25">
      <c r="A9620" s="254" t="s">
        <v>95</v>
      </c>
      <c r="B9620" s="254">
        <v>0</v>
      </c>
    </row>
    <row r="9621" spans="1:2" x14ac:dyDescent="0.25">
      <c r="A9621" s="254" t="s">
        <v>504</v>
      </c>
      <c r="B9621" s="254">
        <v>0</v>
      </c>
    </row>
    <row r="9622" spans="1:2" x14ac:dyDescent="0.25">
      <c r="A9622" s="254" t="s">
        <v>505</v>
      </c>
      <c r="B9622" s="254">
        <v>0</v>
      </c>
    </row>
    <row r="9623" spans="1:2" x14ac:dyDescent="0.25">
      <c r="A9623" s="254" t="s">
        <v>506</v>
      </c>
      <c r="B9623" s="254">
        <v>0</v>
      </c>
    </row>
    <row r="9624" spans="1:2" x14ac:dyDescent="0.25">
      <c r="A9624" s="254" t="s">
        <v>507</v>
      </c>
      <c r="B9624" s="254">
        <v>0</v>
      </c>
    </row>
    <row r="9625" spans="1:2" x14ac:dyDescent="0.25">
      <c r="A9625" s="254" t="s">
        <v>508</v>
      </c>
      <c r="B9625" s="254">
        <v>0</v>
      </c>
    </row>
    <row r="9626" spans="1:2" x14ac:dyDescent="0.25">
      <c r="A9626" s="254" t="s">
        <v>509</v>
      </c>
      <c r="B9626" s="254">
        <v>0</v>
      </c>
    </row>
    <row r="9627" spans="1:2" x14ac:dyDescent="0.25">
      <c r="A9627" s="254" t="s">
        <v>96</v>
      </c>
      <c r="B9627" s="254">
        <v>0</v>
      </c>
    </row>
    <row r="9628" spans="1:2" x14ac:dyDescent="0.25">
      <c r="A9628" s="254" t="s">
        <v>97</v>
      </c>
      <c r="B9628" s="254">
        <v>0</v>
      </c>
    </row>
    <row r="9629" spans="1:2" x14ac:dyDescent="0.25">
      <c r="A9629" s="254" t="s">
        <v>510</v>
      </c>
      <c r="B9629" s="254">
        <v>0</v>
      </c>
    </row>
    <row r="9630" spans="1:2" x14ac:dyDescent="0.25">
      <c r="A9630" s="254" t="s">
        <v>511</v>
      </c>
      <c r="B9630" s="254">
        <v>0</v>
      </c>
    </row>
    <row r="9631" spans="1:2" x14ac:dyDescent="0.25">
      <c r="A9631" s="254" t="s">
        <v>512</v>
      </c>
      <c r="B9631" s="254">
        <v>0</v>
      </c>
    </row>
    <row r="9632" spans="1:2" x14ac:dyDescent="0.25">
      <c r="A9632" s="254" t="s">
        <v>513</v>
      </c>
      <c r="B9632" s="254">
        <v>0</v>
      </c>
    </row>
    <row r="9633" spans="1:2" x14ac:dyDescent="0.25">
      <c r="A9633" s="254" t="s">
        <v>514</v>
      </c>
      <c r="B9633" s="254">
        <v>0</v>
      </c>
    </row>
    <row r="9634" spans="1:2" x14ac:dyDescent="0.25">
      <c r="A9634" s="254" t="s">
        <v>515</v>
      </c>
      <c r="B9634" s="254">
        <v>0</v>
      </c>
    </row>
    <row r="9635" spans="1:2" x14ac:dyDescent="0.25">
      <c r="A9635" s="254" t="s">
        <v>62</v>
      </c>
      <c r="B9635" s="254">
        <v>0</v>
      </c>
    </row>
    <row r="9636" spans="1:2" x14ac:dyDescent="0.25">
      <c r="A9636" s="254" t="s">
        <v>63</v>
      </c>
      <c r="B9636" s="254">
        <v>0</v>
      </c>
    </row>
    <row r="9637" spans="1:2" x14ac:dyDescent="0.25">
      <c r="A9637" s="254" t="s">
        <v>64</v>
      </c>
      <c r="B9637" s="254">
        <v>0</v>
      </c>
    </row>
    <row r="9638" spans="1:2" x14ac:dyDescent="0.25">
      <c r="A9638" s="254" t="s">
        <v>65</v>
      </c>
      <c r="B9638" s="254">
        <v>0</v>
      </c>
    </row>
    <row r="9639" spans="1:2" x14ac:dyDescent="0.25">
      <c r="A9639" s="254" t="s">
        <v>66</v>
      </c>
      <c r="B9639" s="254">
        <v>0</v>
      </c>
    </row>
    <row r="9640" spans="1:2" x14ac:dyDescent="0.25">
      <c r="A9640" s="254" t="s">
        <v>67</v>
      </c>
      <c r="B9640" s="254">
        <v>0</v>
      </c>
    </row>
    <row r="9641" spans="1:2" x14ac:dyDescent="0.25">
      <c r="A9641" s="254" t="s">
        <v>68</v>
      </c>
      <c r="B9641" s="254">
        <v>0</v>
      </c>
    </row>
    <row r="9642" spans="1:2" x14ac:dyDescent="0.25">
      <c r="A9642" s="254" t="s">
        <v>69</v>
      </c>
      <c r="B9642" s="254">
        <v>0</v>
      </c>
    </row>
    <row r="9643" spans="1:2" x14ac:dyDescent="0.25">
      <c r="A9643" s="254" t="s">
        <v>70</v>
      </c>
      <c r="B9643" s="254">
        <v>0</v>
      </c>
    </row>
    <row r="9644" spans="1:2" x14ac:dyDescent="0.25">
      <c r="A9644" s="254" t="s">
        <v>71</v>
      </c>
      <c r="B9644" s="254">
        <v>0</v>
      </c>
    </row>
    <row r="9645" spans="1:2" x14ac:dyDescent="0.25">
      <c r="A9645" s="254" t="s">
        <v>72</v>
      </c>
      <c r="B9645" s="254">
        <v>0</v>
      </c>
    </row>
    <row r="9646" spans="1:2" x14ac:dyDescent="0.25">
      <c r="A9646" s="254" t="s">
        <v>73</v>
      </c>
      <c r="B9646" s="254">
        <v>0</v>
      </c>
    </row>
    <row r="9647" spans="1:2" x14ac:dyDescent="0.25">
      <c r="A9647" s="254" t="s">
        <v>74</v>
      </c>
      <c r="B9647" s="254">
        <v>0</v>
      </c>
    </row>
    <row r="9648" spans="1:2" x14ac:dyDescent="0.25">
      <c r="A9648" s="254" t="s">
        <v>75</v>
      </c>
      <c r="B9648" s="254">
        <v>0</v>
      </c>
    </row>
    <row r="9649" spans="1:2" x14ac:dyDescent="0.25">
      <c r="A9649" s="254" t="s">
        <v>1162</v>
      </c>
      <c r="B9649" s="254">
        <v>0</v>
      </c>
    </row>
    <row r="9650" spans="1:2" x14ac:dyDescent="0.25">
      <c r="A9650" s="254" t="s">
        <v>1163</v>
      </c>
      <c r="B9650" s="254">
        <v>0</v>
      </c>
    </row>
    <row r="9651" spans="1:2" x14ac:dyDescent="0.25">
      <c r="A9651" s="254" t="s">
        <v>144</v>
      </c>
      <c r="B9651" s="254">
        <v>0</v>
      </c>
    </row>
    <row r="9652" spans="1:2" x14ac:dyDescent="0.25">
      <c r="A9652" s="254" t="s">
        <v>145</v>
      </c>
      <c r="B9652" s="254">
        <v>0</v>
      </c>
    </row>
    <row r="9653" spans="1:2" x14ac:dyDescent="0.25">
      <c r="A9653" s="254" t="s">
        <v>146</v>
      </c>
      <c r="B9653" s="254">
        <v>0</v>
      </c>
    </row>
    <row r="9654" spans="1:2" x14ac:dyDescent="0.25">
      <c r="A9654" s="254" t="s">
        <v>147</v>
      </c>
      <c r="B9654" s="254">
        <v>0</v>
      </c>
    </row>
    <row r="9655" spans="1:2" x14ac:dyDescent="0.25">
      <c r="A9655" s="254" t="s">
        <v>148</v>
      </c>
      <c r="B9655" s="254">
        <v>0</v>
      </c>
    </row>
    <row r="9656" spans="1:2" x14ac:dyDescent="0.25">
      <c r="A9656" s="254" t="s">
        <v>149</v>
      </c>
      <c r="B9656" s="254">
        <v>0</v>
      </c>
    </row>
    <row r="9657" spans="1:2" x14ac:dyDescent="0.25">
      <c r="A9657" s="254" t="s">
        <v>1164</v>
      </c>
      <c r="B9657" s="254">
        <v>0</v>
      </c>
    </row>
    <row r="9658" spans="1:2" x14ac:dyDescent="0.25">
      <c r="A9658" s="254" t="s">
        <v>1165</v>
      </c>
      <c r="B9658" s="254">
        <v>0</v>
      </c>
    </row>
    <row r="9659" spans="1:2" x14ac:dyDescent="0.25">
      <c r="A9659" s="254" t="s">
        <v>939</v>
      </c>
      <c r="B9659" s="254">
        <v>0</v>
      </c>
    </row>
    <row r="9660" spans="1:2" x14ac:dyDescent="0.25">
      <c r="A9660" s="254" t="s">
        <v>44</v>
      </c>
      <c r="B9660" s="254">
        <v>0</v>
      </c>
    </row>
    <row r="9661" spans="1:2" x14ac:dyDescent="0.25">
      <c r="A9661" s="254" t="s">
        <v>45</v>
      </c>
      <c r="B9661" s="254">
        <v>0</v>
      </c>
    </row>
    <row r="9662" spans="1:2" x14ac:dyDescent="0.25">
      <c r="A9662" s="254" t="s">
        <v>46</v>
      </c>
      <c r="B9662" s="254">
        <v>0</v>
      </c>
    </row>
    <row r="9663" spans="1:2" x14ac:dyDescent="0.25">
      <c r="A9663" s="254" t="s">
        <v>47</v>
      </c>
      <c r="B9663" s="254">
        <v>0</v>
      </c>
    </row>
    <row r="9664" spans="1:2" x14ac:dyDescent="0.25">
      <c r="A9664" s="254" t="s">
        <v>48</v>
      </c>
      <c r="B9664" s="254">
        <v>0</v>
      </c>
    </row>
    <row r="9665" spans="1:2" x14ac:dyDescent="0.25">
      <c r="A9665" s="254" t="s">
        <v>49</v>
      </c>
      <c r="B9665" s="254">
        <v>0</v>
      </c>
    </row>
    <row r="9666" spans="1:2" x14ac:dyDescent="0.25">
      <c r="A9666" s="254" t="s">
        <v>516</v>
      </c>
      <c r="B9666" s="254">
        <v>0</v>
      </c>
    </row>
    <row r="9667" spans="1:2" x14ac:dyDescent="0.25">
      <c r="A9667" s="254" t="s">
        <v>517</v>
      </c>
      <c r="B9667" s="254">
        <v>0</v>
      </c>
    </row>
    <row r="9668" spans="1:2" x14ac:dyDescent="0.25">
      <c r="A9668" s="254" t="s">
        <v>518</v>
      </c>
      <c r="B9668" s="254">
        <v>0</v>
      </c>
    </row>
    <row r="9669" spans="1:2" x14ac:dyDescent="0.25">
      <c r="A9669" s="254" t="s">
        <v>519</v>
      </c>
      <c r="B9669" s="254">
        <v>0</v>
      </c>
    </row>
    <row r="9670" spans="1:2" x14ac:dyDescent="0.25">
      <c r="A9670" s="254" t="s">
        <v>520</v>
      </c>
      <c r="B9670" s="254">
        <v>0</v>
      </c>
    </row>
    <row r="9671" spans="1:2" x14ac:dyDescent="0.25">
      <c r="A9671" s="254" t="s">
        <v>521</v>
      </c>
      <c r="B9671" s="254">
        <v>0</v>
      </c>
    </row>
    <row r="9672" spans="1:2" x14ac:dyDescent="0.25">
      <c r="A9672" s="254" t="s">
        <v>50</v>
      </c>
      <c r="B9672" s="254">
        <v>0</v>
      </c>
    </row>
    <row r="9673" spans="1:2" x14ac:dyDescent="0.25">
      <c r="A9673" s="254" t="s">
        <v>51</v>
      </c>
      <c r="B9673" s="254">
        <v>0</v>
      </c>
    </row>
    <row r="9674" spans="1:2" x14ac:dyDescent="0.25">
      <c r="A9674" s="254" t="s">
        <v>52</v>
      </c>
      <c r="B9674" s="254">
        <v>0</v>
      </c>
    </row>
    <row r="9675" spans="1:2" x14ac:dyDescent="0.25">
      <c r="A9675" s="254" t="s">
        <v>53</v>
      </c>
      <c r="B9675" s="254">
        <v>0</v>
      </c>
    </row>
    <row r="9676" spans="1:2" x14ac:dyDescent="0.25">
      <c r="A9676" s="254" t="s">
        <v>54</v>
      </c>
      <c r="B9676" s="254">
        <v>0</v>
      </c>
    </row>
    <row r="9677" spans="1:2" x14ac:dyDescent="0.25">
      <c r="A9677" s="254" t="s">
        <v>55</v>
      </c>
      <c r="B9677" s="254">
        <v>0</v>
      </c>
    </row>
    <row r="9678" spans="1:2" x14ac:dyDescent="0.25">
      <c r="A9678" s="254" t="s">
        <v>56</v>
      </c>
      <c r="B9678" s="254">
        <v>0</v>
      </c>
    </row>
    <row r="9679" spans="1:2" x14ac:dyDescent="0.25">
      <c r="A9679" s="254" t="s">
        <v>57</v>
      </c>
      <c r="B9679" s="254">
        <v>0</v>
      </c>
    </row>
    <row r="9680" spans="1:2" x14ac:dyDescent="0.25">
      <c r="A9680" s="254" t="s">
        <v>58</v>
      </c>
      <c r="B9680" s="254">
        <v>0</v>
      </c>
    </row>
    <row r="9681" spans="1:2" x14ac:dyDescent="0.25">
      <c r="A9681" s="254" t="s">
        <v>59</v>
      </c>
      <c r="B9681" s="254">
        <v>0</v>
      </c>
    </row>
    <row r="9682" spans="1:2" x14ac:dyDescent="0.25">
      <c r="A9682" s="254" t="s">
        <v>60</v>
      </c>
      <c r="B9682" s="254">
        <v>0</v>
      </c>
    </row>
    <row r="9683" spans="1:2" x14ac:dyDescent="0.25">
      <c r="A9683" s="254" t="s">
        <v>61</v>
      </c>
      <c r="B9683" s="254">
        <v>0</v>
      </c>
    </row>
    <row r="9684" spans="1:2" x14ac:dyDescent="0.25">
      <c r="A9684" s="254" t="s">
        <v>522</v>
      </c>
      <c r="B9684" s="254">
        <v>0</v>
      </c>
    </row>
    <row r="9685" spans="1:2" x14ac:dyDescent="0.25">
      <c r="A9685" s="254" t="s">
        <v>523</v>
      </c>
      <c r="B9685" s="254">
        <v>0</v>
      </c>
    </row>
    <row r="9686" spans="1:2" x14ac:dyDescent="0.25">
      <c r="A9686" s="254" t="s">
        <v>524</v>
      </c>
      <c r="B9686" s="254">
        <v>0</v>
      </c>
    </row>
    <row r="9687" spans="1:2" x14ac:dyDescent="0.25">
      <c r="A9687" s="254" t="s">
        <v>525</v>
      </c>
      <c r="B9687" s="254">
        <v>0</v>
      </c>
    </row>
    <row r="9688" spans="1:2" x14ac:dyDescent="0.25">
      <c r="A9688" s="254" t="s">
        <v>526</v>
      </c>
      <c r="B9688" s="254">
        <v>0</v>
      </c>
    </row>
    <row r="9689" spans="1:2" x14ac:dyDescent="0.25">
      <c r="A9689" s="254" t="s">
        <v>527</v>
      </c>
      <c r="B9689" s="254">
        <v>0</v>
      </c>
    </row>
    <row r="9690" spans="1:2" x14ac:dyDescent="0.25">
      <c r="A9690" s="254" t="s">
        <v>98</v>
      </c>
      <c r="B9690" s="254">
        <v>0</v>
      </c>
    </row>
    <row r="9691" spans="1:2" x14ac:dyDescent="0.25">
      <c r="A9691" s="254" t="s">
        <v>99</v>
      </c>
      <c r="B9691" s="254">
        <v>0</v>
      </c>
    </row>
    <row r="9692" spans="1:2" x14ac:dyDescent="0.25">
      <c r="A9692" s="254" t="s">
        <v>100</v>
      </c>
      <c r="B9692" s="254">
        <v>0</v>
      </c>
    </row>
    <row r="9693" spans="1:2" x14ac:dyDescent="0.25">
      <c r="A9693" s="254" t="s">
        <v>101</v>
      </c>
      <c r="B9693" s="254">
        <v>0</v>
      </c>
    </row>
    <row r="9694" spans="1:2" x14ac:dyDescent="0.25">
      <c r="A9694" s="254" t="s">
        <v>102</v>
      </c>
      <c r="B9694" s="254">
        <v>0</v>
      </c>
    </row>
    <row r="9695" spans="1:2" x14ac:dyDescent="0.25">
      <c r="A9695" s="254" t="s">
        <v>103</v>
      </c>
      <c r="B9695" s="254">
        <v>0</v>
      </c>
    </row>
    <row r="9696" spans="1:2" x14ac:dyDescent="0.25">
      <c r="A9696" s="254" t="s">
        <v>104</v>
      </c>
      <c r="B9696" s="254">
        <v>0</v>
      </c>
    </row>
    <row r="9697" spans="1:2" x14ac:dyDescent="0.25">
      <c r="A9697" s="254" t="s">
        <v>105</v>
      </c>
      <c r="B9697" s="254">
        <v>0</v>
      </c>
    </row>
    <row r="9698" spans="1:2" x14ac:dyDescent="0.25">
      <c r="A9698" s="254" t="s">
        <v>106</v>
      </c>
      <c r="B9698" s="254">
        <v>0</v>
      </c>
    </row>
    <row r="9699" spans="1:2" x14ac:dyDescent="0.25">
      <c r="A9699" s="254" t="s">
        <v>107</v>
      </c>
      <c r="B9699" s="254">
        <v>0</v>
      </c>
    </row>
    <row r="9700" spans="1:2" x14ac:dyDescent="0.25">
      <c r="A9700" s="254" t="s">
        <v>108</v>
      </c>
      <c r="B9700" s="254">
        <v>0</v>
      </c>
    </row>
    <row r="9701" spans="1:2" x14ac:dyDescent="0.25">
      <c r="A9701" s="254" t="s">
        <v>109</v>
      </c>
      <c r="B9701" s="254">
        <v>0</v>
      </c>
    </row>
    <row r="9702" spans="1:2" x14ac:dyDescent="0.25">
      <c r="A9702" s="254" t="s">
        <v>528</v>
      </c>
      <c r="B9702" s="254">
        <v>0</v>
      </c>
    </row>
    <row r="9703" spans="1:2" x14ac:dyDescent="0.25">
      <c r="A9703" s="254" t="s">
        <v>529</v>
      </c>
      <c r="B9703" s="254">
        <v>0</v>
      </c>
    </row>
    <row r="9704" spans="1:2" x14ac:dyDescent="0.25">
      <c r="A9704" s="254" t="s">
        <v>530</v>
      </c>
      <c r="B9704" s="254">
        <v>0</v>
      </c>
    </row>
    <row r="9705" spans="1:2" x14ac:dyDescent="0.25">
      <c r="A9705" s="254" t="s">
        <v>531</v>
      </c>
      <c r="B9705" s="254">
        <v>0</v>
      </c>
    </row>
    <row r="9706" spans="1:2" x14ac:dyDescent="0.25">
      <c r="A9706" s="254" t="s">
        <v>532</v>
      </c>
      <c r="B9706" s="254">
        <v>0</v>
      </c>
    </row>
    <row r="9707" spans="1:2" x14ac:dyDescent="0.25">
      <c r="A9707" s="254" t="s">
        <v>533</v>
      </c>
      <c r="B9707" s="254">
        <v>0</v>
      </c>
    </row>
    <row r="9708" spans="1:2" x14ac:dyDescent="0.25">
      <c r="A9708" s="254" t="s">
        <v>76</v>
      </c>
      <c r="B9708" s="254">
        <v>0</v>
      </c>
    </row>
    <row r="9709" spans="1:2" x14ac:dyDescent="0.25">
      <c r="A9709" s="254" t="s">
        <v>77</v>
      </c>
      <c r="B9709" s="254">
        <v>0</v>
      </c>
    </row>
    <row r="9710" spans="1:2" x14ac:dyDescent="0.25">
      <c r="A9710" s="254" t="s">
        <v>78</v>
      </c>
      <c r="B9710" s="254">
        <v>0</v>
      </c>
    </row>
    <row r="9711" spans="1:2" x14ac:dyDescent="0.25">
      <c r="A9711" s="254" t="s">
        <v>79</v>
      </c>
      <c r="B9711" s="254">
        <v>0</v>
      </c>
    </row>
    <row r="9712" spans="1:2" x14ac:dyDescent="0.25">
      <c r="A9712" s="254" t="s">
        <v>80</v>
      </c>
      <c r="B9712" s="254">
        <v>0</v>
      </c>
    </row>
    <row r="9713" spans="1:2" x14ac:dyDescent="0.25">
      <c r="A9713" s="254" t="s">
        <v>81</v>
      </c>
      <c r="B9713" s="254">
        <v>0</v>
      </c>
    </row>
    <row r="9714" spans="1:2" x14ac:dyDescent="0.25">
      <c r="A9714" s="254" t="s">
        <v>82</v>
      </c>
      <c r="B9714" s="254">
        <v>0</v>
      </c>
    </row>
    <row r="9715" spans="1:2" x14ac:dyDescent="0.25">
      <c r="A9715" s="254" t="s">
        <v>83</v>
      </c>
      <c r="B9715" s="254">
        <v>0</v>
      </c>
    </row>
    <row r="9716" spans="1:2" x14ac:dyDescent="0.25">
      <c r="A9716" s="254" t="s">
        <v>84</v>
      </c>
      <c r="B9716" s="254">
        <v>0</v>
      </c>
    </row>
    <row r="9717" spans="1:2" x14ac:dyDescent="0.25">
      <c r="A9717" s="254" t="s">
        <v>85</v>
      </c>
      <c r="B9717" s="254">
        <v>0</v>
      </c>
    </row>
    <row r="9718" spans="1:2" x14ac:dyDescent="0.25">
      <c r="A9718" s="254" t="s">
        <v>86</v>
      </c>
      <c r="B9718" s="254">
        <v>0</v>
      </c>
    </row>
    <row r="9719" spans="1:2" x14ac:dyDescent="0.25">
      <c r="A9719" s="254" t="s">
        <v>87</v>
      </c>
      <c r="B9719" s="254">
        <v>0</v>
      </c>
    </row>
    <row r="9720" spans="1:2" x14ac:dyDescent="0.25">
      <c r="A9720" s="254" t="s">
        <v>88</v>
      </c>
      <c r="B9720" s="254">
        <v>0</v>
      </c>
    </row>
    <row r="9721" spans="1:2" x14ac:dyDescent="0.25">
      <c r="A9721" s="254" t="s">
        <v>89</v>
      </c>
      <c r="B9721" s="254">
        <v>0</v>
      </c>
    </row>
    <row r="9722" spans="1:2" x14ac:dyDescent="0.25">
      <c r="A9722" s="254" t="s">
        <v>90</v>
      </c>
      <c r="B9722" s="254">
        <v>0</v>
      </c>
    </row>
    <row r="9723" spans="1:2" x14ac:dyDescent="0.25">
      <c r="A9723" s="254" t="s">
        <v>91</v>
      </c>
      <c r="B9723" s="254">
        <v>0</v>
      </c>
    </row>
    <row r="9724" spans="1:2" x14ac:dyDescent="0.25">
      <c r="A9724" s="254" t="s">
        <v>92</v>
      </c>
      <c r="B9724" s="254">
        <v>0</v>
      </c>
    </row>
    <row r="9725" spans="1:2" x14ac:dyDescent="0.25">
      <c r="A9725" s="254" t="s">
        <v>93</v>
      </c>
      <c r="B9725" s="254">
        <v>0</v>
      </c>
    </row>
    <row r="9726" spans="1:2" x14ac:dyDescent="0.25">
      <c r="A9726" s="254" t="s">
        <v>1175</v>
      </c>
      <c r="B9726" s="254">
        <v>0</v>
      </c>
    </row>
    <row r="9727" spans="1:2" x14ac:dyDescent="0.25">
      <c r="A9727" s="254" t="s">
        <v>1176</v>
      </c>
      <c r="B9727" s="254">
        <v>0</v>
      </c>
    </row>
    <row r="9728" spans="1:2" x14ac:dyDescent="0.25">
      <c r="A9728" s="254" t="s">
        <v>1177</v>
      </c>
      <c r="B9728" s="254">
        <v>0</v>
      </c>
    </row>
    <row r="9729" spans="1:2" x14ac:dyDescent="0.25">
      <c r="A9729" s="254" t="s">
        <v>1178</v>
      </c>
      <c r="B9729" s="254">
        <v>0</v>
      </c>
    </row>
    <row r="9730" spans="1:2" x14ac:dyDescent="0.25">
      <c r="A9730" s="254" t="s">
        <v>1179</v>
      </c>
      <c r="B9730" s="254">
        <v>0</v>
      </c>
    </row>
    <row r="9731" spans="1:2" x14ac:dyDescent="0.25">
      <c r="A9731" s="254" t="s">
        <v>1180</v>
      </c>
      <c r="B9731" s="254">
        <v>0</v>
      </c>
    </row>
    <row r="9732" spans="1:2" x14ac:dyDescent="0.25">
      <c r="A9732" s="254" t="s">
        <v>940</v>
      </c>
      <c r="B9732" s="254">
        <v>0</v>
      </c>
    </row>
    <row r="9733" spans="1:2" x14ac:dyDescent="0.25">
      <c r="A9733" s="254" t="s">
        <v>941</v>
      </c>
      <c r="B9733" s="254">
        <v>0</v>
      </c>
    </row>
    <row r="9734" spans="1:2" x14ac:dyDescent="0.25">
      <c r="A9734" s="254" t="s">
        <v>942</v>
      </c>
      <c r="B9734" s="254">
        <v>0</v>
      </c>
    </row>
    <row r="9795" spans="1:2" x14ac:dyDescent="0.25">
      <c r="A9795" s="254" t="s">
        <v>1820</v>
      </c>
      <c r="B9795" s="254"/>
    </row>
    <row r="9796" spans="1:2" x14ac:dyDescent="0.25">
      <c r="A9796" s="254" t="s">
        <v>928</v>
      </c>
      <c r="B9796" s="254" t="s">
        <v>929</v>
      </c>
    </row>
    <row r="9797" spans="1:2" x14ac:dyDescent="0.25">
      <c r="A9797" s="254" t="s">
        <v>930</v>
      </c>
      <c r="B9797" s="254" t="s">
        <v>931</v>
      </c>
    </row>
    <row r="9798" spans="1:2" x14ac:dyDescent="0.25">
      <c r="A9798" s="254" t="s">
        <v>114</v>
      </c>
      <c r="B9798" s="254">
        <v>0</v>
      </c>
    </row>
    <row r="9799" spans="1:2" x14ac:dyDescent="0.25">
      <c r="A9799" s="254" t="s">
        <v>115</v>
      </c>
      <c r="B9799" s="254">
        <v>0</v>
      </c>
    </row>
    <row r="9800" spans="1:2" x14ac:dyDescent="0.25">
      <c r="A9800" s="254" t="s">
        <v>116</v>
      </c>
      <c r="B9800" s="254">
        <v>0</v>
      </c>
    </row>
    <row r="9801" spans="1:2" x14ac:dyDescent="0.25">
      <c r="A9801" s="254" t="s">
        <v>117</v>
      </c>
      <c r="B9801" s="254">
        <v>0</v>
      </c>
    </row>
    <row r="9802" spans="1:2" x14ac:dyDescent="0.25">
      <c r="A9802" s="254" t="s">
        <v>118</v>
      </c>
      <c r="B9802" s="254">
        <v>0</v>
      </c>
    </row>
    <row r="9803" spans="1:2" x14ac:dyDescent="0.25">
      <c r="A9803" s="254" t="s">
        <v>119</v>
      </c>
      <c r="B9803" s="254">
        <v>0</v>
      </c>
    </row>
    <row r="9804" spans="1:2" x14ac:dyDescent="0.25">
      <c r="A9804" s="254" t="s">
        <v>992</v>
      </c>
      <c r="B9804" s="254">
        <v>0</v>
      </c>
    </row>
    <row r="9805" spans="1:2" x14ac:dyDescent="0.25">
      <c r="A9805" s="254" t="s">
        <v>993</v>
      </c>
      <c r="B9805" s="254">
        <v>0</v>
      </c>
    </row>
    <row r="9806" spans="1:2" x14ac:dyDescent="0.25">
      <c r="A9806" s="254" t="s">
        <v>994</v>
      </c>
      <c r="B9806" s="254">
        <v>0</v>
      </c>
    </row>
    <row r="9807" spans="1:2" x14ac:dyDescent="0.25">
      <c r="A9807" s="254" t="s">
        <v>995</v>
      </c>
      <c r="B9807" s="254">
        <v>0</v>
      </c>
    </row>
    <row r="9808" spans="1:2" x14ac:dyDescent="0.25">
      <c r="A9808" s="254" t="s">
        <v>14</v>
      </c>
      <c r="B9808" s="254">
        <v>0</v>
      </c>
    </row>
    <row r="9809" spans="1:2" x14ac:dyDescent="0.25">
      <c r="A9809" s="254" t="s">
        <v>996</v>
      </c>
      <c r="B9809" s="254">
        <v>0</v>
      </c>
    </row>
    <row r="9810" spans="1:2" x14ac:dyDescent="0.25">
      <c r="A9810" s="254" t="s">
        <v>534</v>
      </c>
      <c r="B9810" s="254">
        <v>0</v>
      </c>
    </row>
    <row r="9811" spans="1:2" x14ac:dyDescent="0.25">
      <c r="A9811" s="254" t="s">
        <v>997</v>
      </c>
      <c r="B9811" s="254">
        <v>0</v>
      </c>
    </row>
    <row r="9812" spans="1:2" x14ac:dyDescent="0.25">
      <c r="A9812" s="254" t="s">
        <v>1119</v>
      </c>
      <c r="B9812" s="254">
        <v>0</v>
      </c>
    </row>
    <row r="9813" spans="1:2" x14ac:dyDescent="0.25">
      <c r="A9813" s="254" t="s">
        <v>1120</v>
      </c>
      <c r="B9813" s="254">
        <v>0</v>
      </c>
    </row>
    <row r="9814" spans="1:2" x14ac:dyDescent="0.25">
      <c r="A9814" s="254" t="s">
        <v>1184</v>
      </c>
      <c r="B9814" s="254">
        <v>0</v>
      </c>
    </row>
    <row r="9815" spans="1:2" x14ac:dyDescent="0.25">
      <c r="A9815" s="254" t="s">
        <v>1185</v>
      </c>
      <c r="B9815" s="254">
        <v>0</v>
      </c>
    </row>
    <row r="9816" spans="1:2" x14ac:dyDescent="0.25">
      <c r="A9816" s="254" t="s">
        <v>1186</v>
      </c>
      <c r="B9816" s="254">
        <v>0</v>
      </c>
    </row>
    <row r="9817" spans="1:2" x14ac:dyDescent="0.25">
      <c r="A9817" s="254" t="s">
        <v>1187</v>
      </c>
      <c r="B9817" s="254">
        <v>0</v>
      </c>
    </row>
    <row r="9818" spans="1:2" x14ac:dyDescent="0.25">
      <c r="A9818" s="254" t="s">
        <v>945</v>
      </c>
      <c r="B9818" s="254">
        <v>0</v>
      </c>
    </row>
    <row r="9819" spans="1:2" x14ac:dyDescent="0.25">
      <c r="A9819" s="254" t="s">
        <v>998</v>
      </c>
      <c r="B9819" s="254">
        <v>0</v>
      </c>
    </row>
    <row r="9820" spans="1:2" x14ac:dyDescent="0.25">
      <c r="A9820" s="254" t="s">
        <v>456</v>
      </c>
      <c r="B9820" s="254">
        <v>0</v>
      </c>
    </row>
    <row r="9821" spans="1:2" x14ac:dyDescent="0.25">
      <c r="A9821" s="254" t="s">
        <v>999</v>
      </c>
      <c r="B9821" s="254">
        <v>0</v>
      </c>
    </row>
    <row r="9822" spans="1:2" x14ac:dyDescent="0.25">
      <c r="A9822" s="254" t="s">
        <v>457</v>
      </c>
      <c r="B9822" s="254">
        <v>0</v>
      </c>
    </row>
    <row r="9823" spans="1:2" x14ac:dyDescent="0.25">
      <c r="A9823" s="254" t="s">
        <v>1000</v>
      </c>
      <c r="B9823" s="254">
        <v>0</v>
      </c>
    </row>
    <row r="9824" spans="1:2" x14ac:dyDescent="0.25">
      <c r="A9824" s="254" t="s">
        <v>120</v>
      </c>
      <c r="B9824" s="254">
        <v>0</v>
      </c>
    </row>
    <row r="9825" spans="1:2" x14ac:dyDescent="0.25">
      <c r="A9825" s="254" t="s">
        <v>1001</v>
      </c>
      <c r="B9825" s="254">
        <v>0</v>
      </c>
    </row>
    <row r="9930" spans="1:2" x14ac:dyDescent="0.25">
      <c r="A9930" s="254" t="s">
        <v>1821</v>
      </c>
      <c r="B9930" s="254"/>
    </row>
    <row r="9931" spans="1:2" x14ac:dyDescent="0.25">
      <c r="A9931" s="254" t="s">
        <v>928</v>
      </c>
      <c r="B9931" s="254" t="s">
        <v>929</v>
      </c>
    </row>
    <row r="9932" spans="1:2" x14ac:dyDescent="0.25">
      <c r="A9932" s="254" t="s">
        <v>930</v>
      </c>
      <c r="B9932" s="254" t="s">
        <v>931</v>
      </c>
    </row>
    <row r="9933" spans="1:2" x14ac:dyDescent="0.25">
      <c r="A9933" s="254" t="s">
        <v>943</v>
      </c>
      <c r="B9933" s="254">
        <v>-1.2853600000000001</v>
      </c>
    </row>
    <row r="9934" spans="1:2" x14ac:dyDescent="0.25">
      <c r="A9934" s="254" t="s">
        <v>944</v>
      </c>
      <c r="B9934" s="254">
        <v>-1.4298299999999999</v>
      </c>
    </row>
    <row r="9935" spans="1:2" x14ac:dyDescent="0.25">
      <c r="A9935" s="254" t="s">
        <v>538</v>
      </c>
      <c r="B9935" s="254">
        <v>-32.881487800000002</v>
      </c>
    </row>
    <row r="9936" spans="1:2" x14ac:dyDescent="0.25">
      <c r="A9936" s="254" t="s">
        <v>539</v>
      </c>
      <c r="B9936" s="254">
        <v>-10.296169799999999</v>
      </c>
    </row>
    <row r="9937" spans="1:2" x14ac:dyDescent="0.25">
      <c r="A9937" s="254" t="s">
        <v>142</v>
      </c>
      <c r="B9937" s="254">
        <v>-14.5235845</v>
      </c>
    </row>
    <row r="9938" spans="1:2" x14ac:dyDescent="0.25">
      <c r="A9938" s="254" t="s">
        <v>143</v>
      </c>
      <c r="B9938" s="254">
        <v>-1.8436225500000001</v>
      </c>
    </row>
    <row r="9939" spans="1:2" x14ac:dyDescent="0.25">
      <c r="A9939" s="254" t="s">
        <v>144</v>
      </c>
      <c r="B9939" s="254">
        <v>0</v>
      </c>
    </row>
    <row r="9940" spans="1:2" x14ac:dyDescent="0.25">
      <c r="A9940" s="254" t="s">
        <v>145</v>
      </c>
      <c r="B9940" s="254">
        <v>0</v>
      </c>
    </row>
    <row r="9941" spans="1:2" x14ac:dyDescent="0.25">
      <c r="A9941" s="254" t="s">
        <v>146</v>
      </c>
      <c r="B9941" s="254">
        <v>0</v>
      </c>
    </row>
    <row r="9942" spans="1:2" x14ac:dyDescent="0.25">
      <c r="A9942" s="254" t="s">
        <v>147</v>
      </c>
      <c r="B9942" s="254">
        <v>0</v>
      </c>
    </row>
    <row r="9943" spans="1:2" x14ac:dyDescent="0.25">
      <c r="A9943" s="254" t="s">
        <v>148</v>
      </c>
      <c r="B9943" s="254">
        <v>0</v>
      </c>
    </row>
    <row r="9944" spans="1:2" x14ac:dyDescent="0.25">
      <c r="A9944" s="254" t="s">
        <v>149</v>
      </c>
      <c r="B9944" s="254">
        <v>0</v>
      </c>
    </row>
    <row r="9945" spans="1:2" x14ac:dyDescent="0.25">
      <c r="A9945" s="254" t="s">
        <v>1121</v>
      </c>
      <c r="B9945" s="254">
        <v>9.2882032399999996</v>
      </c>
    </row>
    <row r="9946" spans="1:2" x14ac:dyDescent="0.25">
      <c r="A9946" s="254" t="s">
        <v>1122</v>
      </c>
      <c r="B9946" s="254">
        <v>0</v>
      </c>
    </row>
    <row r="9947" spans="1:2" x14ac:dyDescent="0.25">
      <c r="A9947" s="254" t="s">
        <v>1197</v>
      </c>
      <c r="B9947" s="254">
        <v>9.1480222599999994</v>
      </c>
    </row>
    <row r="9948" spans="1:2" x14ac:dyDescent="0.25">
      <c r="A9948" s="254" t="s">
        <v>1198</v>
      </c>
      <c r="B9948" s="254">
        <v>0</v>
      </c>
    </row>
    <row r="9949" spans="1:2" x14ac:dyDescent="0.25">
      <c r="A9949" s="254" t="s">
        <v>1199</v>
      </c>
      <c r="B9949" s="254">
        <v>0</v>
      </c>
    </row>
    <row r="9950" spans="1:2" x14ac:dyDescent="0.25">
      <c r="A9950" s="254" t="s">
        <v>1200</v>
      </c>
      <c r="B9950" s="254">
        <v>0</v>
      </c>
    </row>
    <row r="9951" spans="1:2" x14ac:dyDescent="0.25">
      <c r="A9951" s="254" t="s">
        <v>1123</v>
      </c>
      <c r="B9951" s="254">
        <v>26.329934999999999</v>
      </c>
    </row>
    <row r="9952" spans="1:2" x14ac:dyDescent="0.25">
      <c r="A9952" s="254" t="s">
        <v>1124</v>
      </c>
      <c r="B9952" s="254">
        <v>0</v>
      </c>
    </row>
    <row r="9953" spans="1:2" x14ac:dyDescent="0.25">
      <c r="A9953" s="254" t="s">
        <v>1201</v>
      </c>
      <c r="B9953" s="254">
        <v>15.6318415</v>
      </c>
    </row>
    <row r="9954" spans="1:2" x14ac:dyDescent="0.25">
      <c r="A9954" s="254" t="s">
        <v>1202</v>
      </c>
      <c r="B9954" s="254">
        <v>0</v>
      </c>
    </row>
    <row r="9955" spans="1:2" x14ac:dyDescent="0.25">
      <c r="A9955" s="254" t="s">
        <v>1203</v>
      </c>
      <c r="B9955" s="254">
        <v>0</v>
      </c>
    </row>
    <row r="9956" spans="1:2" x14ac:dyDescent="0.25">
      <c r="A9956" s="254" t="s">
        <v>1204</v>
      </c>
      <c r="B9956" s="254">
        <v>0</v>
      </c>
    </row>
    <row r="10029" spans="1:2" x14ac:dyDescent="0.25">
      <c r="A10029" s="254" t="s">
        <v>1822</v>
      </c>
      <c r="B10029" s="254"/>
    </row>
    <row r="10030" spans="1:2" x14ac:dyDescent="0.25">
      <c r="A10030" s="254" t="s">
        <v>928</v>
      </c>
      <c r="B10030" s="254" t="s">
        <v>929</v>
      </c>
    </row>
    <row r="10031" spans="1:2" x14ac:dyDescent="0.25">
      <c r="A10031" s="254" t="s">
        <v>930</v>
      </c>
      <c r="B10031" s="254" t="s">
        <v>931</v>
      </c>
    </row>
    <row r="10032" spans="1:2" x14ac:dyDescent="0.25">
      <c r="A10032" s="254" t="s">
        <v>466</v>
      </c>
      <c r="B10032" s="254">
        <v>0</v>
      </c>
    </row>
    <row r="10033" spans="1:2" x14ac:dyDescent="0.25">
      <c r="A10033" s="254" t="s">
        <v>467</v>
      </c>
      <c r="B10033" s="254">
        <v>0</v>
      </c>
    </row>
    <row r="10034" spans="1:2" x14ac:dyDescent="0.25">
      <c r="A10034" s="254" t="s">
        <v>540</v>
      </c>
      <c r="B10034" s="254">
        <v>0</v>
      </c>
    </row>
    <row r="10035" spans="1:2" x14ac:dyDescent="0.25">
      <c r="A10035" s="254" t="s">
        <v>541</v>
      </c>
      <c r="B10035" s="254">
        <v>0</v>
      </c>
    </row>
    <row r="10036" spans="1:2" x14ac:dyDescent="0.25">
      <c r="A10036" s="254" t="s">
        <v>542</v>
      </c>
      <c r="B10036" s="254">
        <v>0</v>
      </c>
    </row>
    <row r="10037" spans="1:2" x14ac:dyDescent="0.25">
      <c r="A10037" s="254" t="s">
        <v>543</v>
      </c>
      <c r="B10037" s="254">
        <v>0</v>
      </c>
    </row>
    <row r="10038" spans="1:2" x14ac:dyDescent="0.25">
      <c r="A10038" s="254" t="s">
        <v>468</v>
      </c>
      <c r="B10038" s="254">
        <v>0</v>
      </c>
    </row>
    <row r="10039" spans="1:2" x14ac:dyDescent="0.25">
      <c r="A10039" s="254" t="s">
        <v>469</v>
      </c>
      <c r="B10039" s="254">
        <v>0</v>
      </c>
    </row>
    <row r="10040" spans="1:2" x14ac:dyDescent="0.25">
      <c r="A10040" s="254" t="s">
        <v>544</v>
      </c>
      <c r="B10040" s="254">
        <v>0</v>
      </c>
    </row>
    <row r="10041" spans="1:2" x14ac:dyDescent="0.25">
      <c r="A10041" s="254" t="s">
        <v>545</v>
      </c>
      <c r="B10041" s="254">
        <v>0</v>
      </c>
    </row>
    <row r="10042" spans="1:2" x14ac:dyDescent="0.25">
      <c r="A10042" s="254" t="s">
        <v>546</v>
      </c>
      <c r="B10042" s="254">
        <v>0</v>
      </c>
    </row>
    <row r="10043" spans="1:2" x14ac:dyDescent="0.25">
      <c r="A10043" s="254" t="s">
        <v>547</v>
      </c>
      <c r="B10043" s="254">
        <v>0</v>
      </c>
    </row>
    <row r="10044" spans="1:2" x14ac:dyDescent="0.25">
      <c r="A10044" s="254" t="s">
        <v>1823</v>
      </c>
      <c r="B10044" s="254"/>
    </row>
    <row r="10045" spans="1:2" x14ac:dyDescent="0.25">
      <c r="A10045" s="254" t="s">
        <v>928</v>
      </c>
      <c r="B10045" s="254" t="s">
        <v>929</v>
      </c>
    </row>
    <row r="10046" spans="1:2" x14ac:dyDescent="0.25">
      <c r="A10046" s="254" t="s">
        <v>930</v>
      </c>
      <c r="B10046" s="254" t="s">
        <v>931</v>
      </c>
    </row>
    <row r="10047" spans="1:2" x14ac:dyDescent="0.25">
      <c r="A10047" s="254" t="s">
        <v>548</v>
      </c>
      <c r="B10047" s="254">
        <v>13.990016000000001</v>
      </c>
    </row>
    <row r="10048" spans="1:2" x14ac:dyDescent="0.25">
      <c r="A10048" s="254" t="s">
        <v>549</v>
      </c>
      <c r="B10048" s="254">
        <v>0</v>
      </c>
    </row>
    <row r="10049" spans="1:2" x14ac:dyDescent="0.25">
      <c r="A10049" s="254" t="s">
        <v>550</v>
      </c>
      <c r="B10049" s="254">
        <v>10.4301844</v>
      </c>
    </row>
    <row r="10050" spans="1:2" x14ac:dyDescent="0.25">
      <c r="A10050" s="254" t="s">
        <v>551</v>
      </c>
      <c r="B10050" s="254">
        <v>0</v>
      </c>
    </row>
    <row r="10051" spans="1:2" x14ac:dyDescent="0.25">
      <c r="A10051" s="254" t="s">
        <v>1824</v>
      </c>
      <c r="B10051" s="254"/>
    </row>
    <row r="10052" spans="1:2" x14ac:dyDescent="0.25">
      <c r="A10052" s="254" t="s">
        <v>928</v>
      </c>
      <c r="B10052" s="254" t="s">
        <v>929</v>
      </c>
    </row>
    <row r="10053" spans="1:2" x14ac:dyDescent="0.25">
      <c r="A10053" s="254" t="s">
        <v>930</v>
      </c>
      <c r="B10053" s="254" t="s">
        <v>931</v>
      </c>
    </row>
    <row r="10054" spans="1:2" x14ac:dyDescent="0.25">
      <c r="A10054" s="254" t="s">
        <v>552</v>
      </c>
      <c r="B10054" s="254">
        <v>29.6259163</v>
      </c>
    </row>
    <row r="10055" spans="1:2" x14ac:dyDescent="0.25">
      <c r="A10055" s="254" t="s">
        <v>553</v>
      </c>
      <c r="B10055" s="254">
        <v>48.4258563</v>
      </c>
    </row>
    <row r="10056" spans="1:2" x14ac:dyDescent="0.25">
      <c r="A10056" s="254" t="s">
        <v>8</v>
      </c>
      <c r="B10056" s="254">
        <v>0</v>
      </c>
    </row>
    <row r="10057" spans="1:2" x14ac:dyDescent="0.25">
      <c r="A10057" s="254" t="s">
        <v>9</v>
      </c>
      <c r="B10057" s="254">
        <v>0</v>
      </c>
    </row>
    <row r="10058" spans="1:2" x14ac:dyDescent="0.25">
      <c r="A10058" s="254" t="s">
        <v>10</v>
      </c>
      <c r="B10058" s="254">
        <v>0</v>
      </c>
    </row>
    <row r="10059" spans="1:2" x14ac:dyDescent="0.25">
      <c r="A10059" s="254" t="s">
        <v>11</v>
      </c>
      <c r="B10059" s="254">
        <v>0</v>
      </c>
    </row>
    <row r="10060" spans="1:2" x14ac:dyDescent="0.25">
      <c r="A10060" s="254" t="s">
        <v>12</v>
      </c>
      <c r="B10060" s="254">
        <v>0</v>
      </c>
    </row>
    <row r="10061" spans="1:2" x14ac:dyDescent="0.25">
      <c r="A10061" s="254" t="s">
        <v>13</v>
      </c>
      <c r="B10061" s="254">
        <v>0</v>
      </c>
    </row>
    <row r="10062" spans="1:2" x14ac:dyDescent="0.25">
      <c r="A10062" s="254" t="s">
        <v>945</v>
      </c>
      <c r="B10062" s="254">
        <v>1.4298299999999999</v>
      </c>
    </row>
    <row r="10063" spans="1:2" x14ac:dyDescent="0.25">
      <c r="A10063" s="254" t="s">
        <v>456</v>
      </c>
      <c r="B10063" s="254">
        <v>10.4762691</v>
      </c>
    </row>
    <row r="10064" spans="1:2" x14ac:dyDescent="0.25">
      <c r="A10064" s="254" t="s">
        <v>457</v>
      </c>
      <c r="B10064" s="254">
        <v>1.5953268700000001</v>
      </c>
    </row>
    <row r="10065" spans="1:2" x14ac:dyDescent="0.25">
      <c r="A10065" s="254" t="s">
        <v>15</v>
      </c>
      <c r="B10065" s="254">
        <v>0.58212900499999998</v>
      </c>
    </row>
    <row r="10079" spans="1:2" x14ac:dyDescent="0.25">
      <c r="A10079" s="254" t="s">
        <v>1825</v>
      </c>
      <c r="B10079" s="254"/>
    </row>
    <row r="10080" spans="1:2" x14ac:dyDescent="0.25">
      <c r="A10080" s="254" t="s">
        <v>928</v>
      </c>
      <c r="B10080" s="254" t="s">
        <v>929</v>
      </c>
    </row>
    <row r="10081" spans="1:2" x14ac:dyDescent="0.25">
      <c r="A10081" s="254" t="s">
        <v>930</v>
      </c>
      <c r="B10081" s="254" t="s">
        <v>931</v>
      </c>
    </row>
    <row r="10082" spans="1:2" x14ac:dyDescent="0.25">
      <c r="A10082" s="254" t="s">
        <v>110</v>
      </c>
      <c r="B10082" s="254">
        <v>0</v>
      </c>
    </row>
    <row r="10087" spans="1:2" x14ac:dyDescent="0.25">
      <c r="A10087" s="254" t="s">
        <v>1826</v>
      </c>
      <c r="B10087" s="254"/>
    </row>
    <row r="10088" spans="1:2" x14ac:dyDescent="0.25">
      <c r="A10088" s="254" t="s">
        <v>928</v>
      </c>
      <c r="B10088" s="254" t="s">
        <v>929</v>
      </c>
    </row>
    <row r="10089" spans="1:2" x14ac:dyDescent="0.25">
      <c r="A10089" s="254" t="s">
        <v>930</v>
      </c>
      <c r="B10089" s="254" t="s">
        <v>931</v>
      </c>
    </row>
    <row r="10090" spans="1:2" x14ac:dyDescent="0.25">
      <c r="A10090" s="254" t="s">
        <v>456</v>
      </c>
      <c r="B10090" s="254">
        <v>5.0373923200000004</v>
      </c>
    </row>
    <row r="10091" spans="1:2" x14ac:dyDescent="0.25">
      <c r="A10091" s="254" t="s">
        <v>457</v>
      </c>
      <c r="B10091" s="254">
        <v>7.1055160300000004</v>
      </c>
    </row>
    <row r="10099" spans="1:2" x14ac:dyDescent="0.25">
      <c r="A10099" s="254" t="s">
        <v>1827</v>
      </c>
      <c r="B10099" s="254"/>
    </row>
    <row r="10100" spans="1:2" x14ac:dyDescent="0.25">
      <c r="A10100" s="254" t="s">
        <v>928</v>
      </c>
      <c r="B10100" s="254" t="s">
        <v>929</v>
      </c>
    </row>
    <row r="10101" spans="1:2" x14ac:dyDescent="0.25">
      <c r="A10101" s="254" t="s">
        <v>930</v>
      </c>
      <c r="B10101" s="254" t="s">
        <v>931</v>
      </c>
    </row>
    <row r="10102" spans="1:2" x14ac:dyDescent="0.25">
      <c r="A10102" s="254" t="s">
        <v>110</v>
      </c>
      <c r="B10102" s="254">
        <v>0</v>
      </c>
    </row>
    <row r="10106" spans="1:2" x14ac:dyDescent="0.25">
      <c r="A10106" s="254" t="s">
        <v>1828</v>
      </c>
      <c r="B10106" s="254"/>
    </row>
    <row r="10107" spans="1:2" x14ac:dyDescent="0.25">
      <c r="A10107" s="254" t="s">
        <v>928</v>
      </c>
      <c r="B10107" s="254" t="s">
        <v>929</v>
      </c>
    </row>
    <row r="10108" spans="1:2" x14ac:dyDescent="0.25">
      <c r="A10108" s="254" t="s">
        <v>930</v>
      </c>
      <c r="B10108" s="254" t="s">
        <v>931</v>
      </c>
    </row>
    <row r="10109" spans="1:2" x14ac:dyDescent="0.25">
      <c r="A10109" s="254" t="s">
        <v>110</v>
      </c>
      <c r="B10109" s="254">
        <v>0</v>
      </c>
    </row>
    <row r="10110" spans="1:2" x14ac:dyDescent="0.25">
      <c r="A10110" s="254" t="s">
        <v>174</v>
      </c>
      <c r="B10110" s="254">
        <v>-1.5953268700000001</v>
      </c>
    </row>
    <row r="10111" spans="1:2" x14ac:dyDescent="0.25">
      <c r="A10111" s="254" t="s">
        <v>143</v>
      </c>
      <c r="B10111" s="254">
        <v>-1.5953268700000001</v>
      </c>
    </row>
    <row r="10112" spans="1:2" x14ac:dyDescent="0.25">
      <c r="A10112" s="254" t="s">
        <v>175</v>
      </c>
      <c r="B10112" s="254">
        <v>-7.1055160300000004</v>
      </c>
    </row>
    <row r="10113" spans="1:2" x14ac:dyDescent="0.25">
      <c r="A10113" s="254" t="s">
        <v>1002</v>
      </c>
      <c r="B10113" s="254">
        <v>0</v>
      </c>
    </row>
    <row r="10114" spans="1:2" x14ac:dyDescent="0.25">
      <c r="A10114" s="254" t="s">
        <v>1003</v>
      </c>
      <c r="B10114" s="254">
        <v>0</v>
      </c>
    </row>
    <row r="10115" spans="1:2" x14ac:dyDescent="0.25">
      <c r="A10115" s="254" t="s">
        <v>177</v>
      </c>
      <c r="B10115" s="254">
        <v>10.296169799999999</v>
      </c>
    </row>
    <row r="10134" spans="1:2" x14ac:dyDescent="0.25">
      <c r="A10134" s="254" t="s">
        <v>1829</v>
      </c>
      <c r="B10134" s="254"/>
    </row>
    <row r="10135" spans="1:2" x14ac:dyDescent="0.25">
      <c r="A10135" s="254" t="s">
        <v>928</v>
      </c>
      <c r="B10135" s="254" t="s">
        <v>929</v>
      </c>
    </row>
    <row r="10136" spans="1:2" x14ac:dyDescent="0.25">
      <c r="A10136" s="254" t="s">
        <v>930</v>
      </c>
      <c r="B10136" s="254" t="s">
        <v>931</v>
      </c>
    </row>
    <row r="10137" spans="1:2" x14ac:dyDescent="0.25">
      <c r="A10137" s="254" t="s">
        <v>110</v>
      </c>
      <c r="B10137" s="254">
        <v>0</v>
      </c>
    </row>
    <row r="10138" spans="1:2" x14ac:dyDescent="0.25">
      <c r="A10138" s="254" t="s">
        <v>184</v>
      </c>
      <c r="B10138" s="254">
        <v>-0.58212900499999998</v>
      </c>
    </row>
    <row r="10139" spans="1:2" x14ac:dyDescent="0.25">
      <c r="A10139" s="254" t="s">
        <v>185</v>
      </c>
      <c r="B10139" s="254">
        <v>-0.58212900499999998</v>
      </c>
    </row>
    <row r="10140" spans="1:2" x14ac:dyDescent="0.25">
      <c r="A10140" s="254" t="s">
        <v>186</v>
      </c>
      <c r="B10140" s="254">
        <v>-13.3593265</v>
      </c>
    </row>
    <row r="10141" spans="1:2" x14ac:dyDescent="0.25">
      <c r="A10141" s="254" t="s">
        <v>187</v>
      </c>
      <c r="B10141" s="254">
        <v>0</v>
      </c>
    </row>
    <row r="10142" spans="1:2" x14ac:dyDescent="0.25">
      <c r="A10142" s="254" t="s">
        <v>1002</v>
      </c>
      <c r="B10142" s="254">
        <v>0</v>
      </c>
    </row>
    <row r="10143" spans="1:2" x14ac:dyDescent="0.25">
      <c r="A10143" s="254" t="s">
        <v>1003</v>
      </c>
      <c r="B10143" s="254">
        <v>0</v>
      </c>
    </row>
    <row r="10144" spans="1:2" x14ac:dyDescent="0.25">
      <c r="A10144" s="254" t="s">
        <v>177</v>
      </c>
      <c r="B10144" s="254">
        <v>14.5235845</v>
      </c>
    </row>
    <row r="10145" spans="1:2" x14ac:dyDescent="0.25">
      <c r="A10145" s="254" t="s">
        <v>1830</v>
      </c>
      <c r="B10145" s="254"/>
    </row>
    <row r="10146" spans="1:2" x14ac:dyDescent="0.25">
      <c r="A10146" s="254" t="s">
        <v>928</v>
      </c>
      <c r="B10146" s="254" t="s">
        <v>929</v>
      </c>
    </row>
    <row r="10147" spans="1:2" x14ac:dyDescent="0.25">
      <c r="A10147" s="254" t="s">
        <v>930</v>
      </c>
      <c r="B10147" s="254" t="s">
        <v>931</v>
      </c>
    </row>
    <row r="10148" spans="1:2" x14ac:dyDescent="0.25">
      <c r="A10148" s="254" t="s">
        <v>8</v>
      </c>
      <c r="B10148" s="254">
        <v>0</v>
      </c>
    </row>
    <row r="10149" spans="1:2" x14ac:dyDescent="0.25">
      <c r="A10149" s="254" t="s">
        <v>9</v>
      </c>
      <c r="B10149" s="254">
        <v>0</v>
      </c>
    </row>
    <row r="10150" spans="1:2" x14ac:dyDescent="0.25">
      <c r="A10150" s="254" t="s">
        <v>10</v>
      </c>
      <c r="B10150" s="254">
        <v>0</v>
      </c>
    </row>
    <row r="10151" spans="1:2" x14ac:dyDescent="0.25">
      <c r="A10151" s="254" t="s">
        <v>11</v>
      </c>
      <c r="B10151" s="254">
        <v>0</v>
      </c>
    </row>
    <row r="10152" spans="1:2" x14ac:dyDescent="0.25">
      <c r="A10152" s="254" t="s">
        <v>12</v>
      </c>
      <c r="B10152" s="254">
        <v>0</v>
      </c>
    </row>
    <row r="10153" spans="1:2" x14ac:dyDescent="0.25">
      <c r="A10153" s="254" t="s">
        <v>13</v>
      </c>
      <c r="B10153" s="254">
        <v>0</v>
      </c>
    </row>
    <row r="10154" spans="1:2" x14ac:dyDescent="0.25">
      <c r="A10154" s="254" t="s">
        <v>554</v>
      </c>
      <c r="B10154" s="254">
        <v>0</v>
      </c>
    </row>
    <row r="10155" spans="1:2" x14ac:dyDescent="0.25">
      <c r="A10155" s="254" t="s">
        <v>555</v>
      </c>
      <c r="B10155" s="254">
        <v>0</v>
      </c>
    </row>
    <row r="10156" spans="1:2" x14ac:dyDescent="0.25">
      <c r="A10156" s="254" t="s">
        <v>556</v>
      </c>
      <c r="B10156" s="254">
        <v>0</v>
      </c>
    </row>
    <row r="10157" spans="1:2" x14ac:dyDescent="0.25">
      <c r="A10157" s="254" t="s">
        <v>557</v>
      </c>
      <c r="B10157" s="254">
        <v>0</v>
      </c>
    </row>
    <row r="10158" spans="1:2" x14ac:dyDescent="0.25">
      <c r="A10158" s="254" t="s">
        <v>558</v>
      </c>
      <c r="B10158" s="254">
        <v>0</v>
      </c>
    </row>
    <row r="10159" spans="1:2" x14ac:dyDescent="0.25">
      <c r="A10159" s="254" t="s">
        <v>559</v>
      </c>
      <c r="B10159" s="254">
        <v>0</v>
      </c>
    </row>
    <row r="10160" spans="1:2" x14ac:dyDescent="0.25">
      <c r="A10160" s="254" t="s">
        <v>560</v>
      </c>
      <c r="B10160" s="254">
        <v>0</v>
      </c>
    </row>
    <row r="10161" spans="1:2" x14ac:dyDescent="0.25">
      <c r="A10161" s="254" t="s">
        <v>561</v>
      </c>
      <c r="B10161" s="254">
        <v>0</v>
      </c>
    </row>
    <row r="10162" spans="1:2" x14ac:dyDescent="0.25">
      <c r="A10162" s="254" t="s">
        <v>562</v>
      </c>
      <c r="B10162" s="254">
        <v>0</v>
      </c>
    </row>
    <row r="10163" spans="1:2" x14ac:dyDescent="0.25">
      <c r="A10163" s="254" t="s">
        <v>563</v>
      </c>
      <c r="B10163" s="254">
        <v>0</v>
      </c>
    </row>
    <row r="10164" spans="1:2" x14ac:dyDescent="0.25">
      <c r="A10164" s="254" t="s">
        <v>564</v>
      </c>
      <c r="B10164" s="254">
        <v>0</v>
      </c>
    </row>
    <row r="10165" spans="1:2" x14ac:dyDescent="0.25">
      <c r="A10165" s="254" t="s">
        <v>565</v>
      </c>
      <c r="B10165" s="254">
        <v>0</v>
      </c>
    </row>
    <row r="10166" spans="1:2" x14ac:dyDescent="0.25">
      <c r="A10166" s="254" t="s">
        <v>946</v>
      </c>
      <c r="B10166" s="254">
        <v>0</v>
      </c>
    </row>
    <row r="10167" spans="1:2" x14ac:dyDescent="0.25">
      <c r="A10167" s="254" t="s">
        <v>947</v>
      </c>
      <c r="B10167" s="254">
        <v>0</v>
      </c>
    </row>
    <row r="10168" spans="1:2" x14ac:dyDescent="0.25">
      <c r="A10168" s="254" t="s">
        <v>1004</v>
      </c>
      <c r="B10168" s="254">
        <v>0</v>
      </c>
    </row>
    <row r="10169" spans="1:2" x14ac:dyDescent="0.25">
      <c r="A10169" s="254" t="s">
        <v>1005</v>
      </c>
      <c r="B10169" s="254">
        <v>0</v>
      </c>
    </row>
    <row r="10170" spans="1:2" x14ac:dyDescent="0.25">
      <c r="A10170" s="254" t="s">
        <v>1006</v>
      </c>
      <c r="B10170" s="254">
        <v>0</v>
      </c>
    </row>
    <row r="10171" spans="1:2" x14ac:dyDescent="0.25">
      <c r="A10171" s="254" t="s">
        <v>1007</v>
      </c>
      <c r="B10171" s="254">
        <v>0</v>
      </c>
    </row>
    <row r="10172" spans="1:2" x14ac:dyDescent="0.25">
      <c r="A10172" s="254" t="s">
        <v>1008</v>
      </c>
      <c r="B10172" s="254">
        <v>0</v>
      </c>
    </row>
    <row r="10173" spans="1:2" x14ac:dyDescent="0.25">
      <c r="A10173" s="254" t="s">
        <v>1009</v>
      </c>
      <c r="B10173" s="254">
        <v>0</v>
      </c>
    </row>
    <row r="10174" spans="1:2" x14ac:dyDescent="0.25">
      <c r="A10174" s="254" t="s">
        <v>1010</v>
      </c>
      <c r="B10174" s="254">
        <v>0</v>
      </c>
    </row>
    <row r="10175" spans="1:2" x14ac:dyDescent="0.25">
      <c r="A10175" s="254" t="s">
        <v>1011</v>
      </c>
      <c r="B10175" s="254">
        <v>0</v>
      </c>
    </row>
    <row r="10208" spans="1:1" x14ac:dyDescent="0.25">
      <c r="A10208" s="254" t="s">
        <v>1831</v>
      </c>
    </row>
    <row r="10209" spans="1:2" x14ac:dyDescent="0.25">
      <c r="A10209" s="254" t="s">
        <v>928</v>
      </c>
      <c r="B10209" s="254" t="s">
        <v>929</v>
      </c>
    </row>
    <row r="10210" spans="1:2" x14ac:dyDescent="0.25">
      <c r="A10210" s="254" t="s">
        <v>930</v>
      </c>
      <c r="B10210" s="254" t="s">
        <v>931</v>
      </c>
    </row>
    <row r="10211" spans="1:2" x14ac:dyDescent="0.25">
      <c r="A10211" s="254" t="s">
        <v>188</v>
      </c>
      <c r="B10211" s="254">
        <v>13.3593265</v>
      </c>
    </row>
    <row r="10215" spans="1:2" x14ac:dyDescent="0.25">
      <c r="A10215" s="254" t="s">
        <v>1832</v>
      </c>
      <c r="B10215" s="254"/>
    </row>
    <row r="10216" spans="1:2" x14ac:dyDescent="0.25">
      <c r="A10216" s="254" t="s">
        <v>928</v>
      </c>
      <c r="B10216" s="254" t="s">
        <v>929</v>
      </c>
    </row>
    <row r="10217" spans="1:2" x14ac:dyDescent="0.25">
      <c r="A10217" s="254" t="s">
        <v>930</v>
      </c>
      <c r="B10217" s="254" t="s">
        <v>931</v>
      </c>
    </row>
    <row r="10218" spans="1:2" x14ac:dyDescent="0.25">
      <c r="A10218" s="254" t="s">
        <v>110</v>
      </c>
      <c r="B10218" s="254">
        <v>0</v>
      </c>
    </row>
    <row r="10219" spans="1:2" x14ac:dyDescent="0.25">
      <c r="A10219" s="254" t="s">
        <v>174</v>
      </c>
      <c r="B10219" s="254">
        <v>-10.4762691</v>
      </c>
    </row>
    <row r="10220" spans="1:2" x14ac:dyDescent="0.25">
      <c r="A10220" s="254" t="s">
        <v>143</v>
      </c>
      <c r="B10220" s="254">
        <v>-8.08690569</v>
      </c>
    </row>
    <row r="10221" spans="1:2" x14ac:dyDescent="0.25">
      <c r="A10221" s="254" t="s">
        <v>175</v>
      </c>
      <c r="B10221" s="254">
        <v>-5.0373923200000004</v>
      </c>
    </row>
    <row r="10222" spans="1:2" x14ac:dyDescent="0.25">
      <c r="A10222" s="254" t="s">
        <v>1012</v>
      </c>
      <c r="B10222" s="254">
        <v>-6.74976048</v>
      </c>
    </row>
    <row r="10223" spans="1:2" x14ac:dyDescent="0.25">
      <c r="A10223" s="254" t="s">
        <v>1013</v>
      </c>
      <c r="B10223" s="254">
        <v>-2.5311601800000001</v>
      </c>
    </row>
    <row r="10224" spans="1:2" x14ac:dyDescent="0.25">
      <c r="A10224" s="254" t="s">
        <v>1002</v>
      </c>
      <c r="B10224" s="254">
        <v>0</v>
      </c>
    </row>
    <row r="10225" spans="1:2" x14ac:dyDescent="0.25">
      <c r="A10225" s="254" t="s">
        <v>1003</v>
      </c>
      <c r="B10225" s="254">
        <v>0</v>
      </c>
    </row>
    <row r="10226" spans="1:2" x14ac:dyDescent="0.25">
      <c r="A10226" s="254" t="s">
        <v>177</v>
      </c>
      <c r="B10226" s="254">
        <v>32.881487800000002</v>
      </c>
    </row>
    <row r="10256" spans="1:1" x14ac:dyDescent="0.25">
      <c r="A10256" s="254" t="s">
        <v>1833</v>
      </c>
    </row>
    <row r="10257" spans="1:2" x14ac:dyDescent="0.25">
      <c r="A10257" s="254" t="s">
        <v>928</v>
      </c>
      <c r="B10257" s="254" t="s">
        <v>929</v>
      </c>
    </row>
    <row r="10258" spans="1:2" x14ac:dyDescent="0.25">
      <c r="A10258" s="254" t="s">
        <v>930</v>
      </c>
      <c r="B10258" s="254" t="s">
        <v>931</v>
      </c>
    </row>
    <row r="10259" spans="1:2" x14ac:dyDescent="0.25">
      <c r="A10259" s="254" t="s">
        <v>110</v>
      </c>
      <c r="B10259" s="254">
        <v>0</v>
      </c>
    </row>
    <row r="10264" spans="1:2" x14ac:dyDescent="0.25">
      <c r="A10264" s="254" t="s">
        <v>1834</v>
      </c>
      <c r="B10264" s="254"/>
    </row>
    <row r="10275" spans="1:2" x14ac:dyDescent="0.25">
      <c r="A10275" s="254" t="s">
        <v>1835</v>
      </c>
      <c r="B10275" s="254"/>
    </row>
    <row r="10286" spans="1:2" x14ac:dyDescent="0.25">
      <c r="A10286" s="254" t="s">
        <v>1836</v>
      </c>
      <c r="B10286" s="254"/>
    </row>
    <row r="10287" spans="1:2" x14ac:dyDescent="0.25">
      <c r="A10287" s="254" t="s">
        <v>928</v>
      </c>
      <c r="B10287" s="254" t="s">
        <v>929</v>
      </c>
    </row>
    <row r="10288" spans="1:2" x14ac:dyDescent="0.25">
      <c r="A10288" s="254" t="s">
        <v>930</v>
      </c>
      <c r="B10288" s="254" t="s">
        <v>931</v>
      </c>
    </row>
    <row r="10289" spans="1:2" x14ac:dyDescent="0.25">
      <c r="A10289" s="254" t="s">
        <v>1087</v>
      </c>
      <c r="B10289" s="254">
        <v>0</v>
      </c>
    </row>
    <row r="10290" spans="1:2" x14ac:dyDescent="0.25">
      <c r="A10290" s="254" t="s">
        <v>1088</v>
      </c>
      <c r="B10290" s="254">
        <v>0</v>
      </c>
    </row>
    <row r="10291" spans="1:2" x14ac:dyDescent="0.25">
      <c r="A10291" s="254" t="s">
        <v>1089</v>
      </c>
      <c r="B10291" s="254">
        <v>0</v>
      </c>
    </row>
    <row r="10292" spans="1:2" x14ac:dyDescent="0.25">
      <c r="A10292" s="254" t="s">
        <v>1090</v>
      </c>
      <c r="B10292" s="254">
        <v>0</v>
      </c>
    </row>
    <row r="10293" spans="1:2" x14ac:dyDescent="0.25">
      <c r="A10293" s="254" t="s">
        <v>1091</v>
      </c>
      <c r="B10293" s="254">
        <v>0</v>
      </c>
    </row>
    <row r="10294" spans="1:2" x14ac:dyDescent="0.25">
      <c r="A10294" s="254" t="s">
        <v>1092</v>
      </c>
      <c r="B10294" s="254">
        <v>0</v>
      </c>
    </row>
    <row r="10295" spans="1:2" x14ac:dyDescent="0.25">
      <c r="A10295" s="254" t="s">
        <v>1093</v>
      </c>
      <c r="B10295" s="254">
        <v>-2.0559469099999998</v>
      </c>
    </row>
    <row r="10296" spans="1:2" x14ac:dyDescent="0.25">
      <c r="A10296" s="254" t="s">
        <v>1094</v>
      </c>
      <c r="B10296" s="254">
        <v>-2.8851139899999999E-2</v>
      </c>
    </row>
    <row r="10297" spans="1:2" x14ac:dyDescent="0.25">
      <c r="A10297" s="254" t="s">
        <v>1095</v>
      </c>
      <c r="B10297" s="254">
        <v>-0.73547552999999999</v>
      </c>
    </row>
    <row r="10298" spans="1:2" x14ac:dyDescent="0.25">
      <c r="A10298" s="254" t="s">
        <v>1096</v>
      </c>
      <c r="B10298" s="254">
        <v>-7.8380439499999999E-3</v>
      </c>
    </row>
    <row r="10299" spans="1:2" x14ac:dyDescent="0.25">
      <c r="A10299" s="254" t="s">
        <v>1097</v>
      </c>
      <c r="B10299" s="254">
        <v>0</v>
      </c>
    </row>
    <row r="10300" spans="1:2" x14ac:dyDescent="0.25">
      <c r="A10300" s="254" t="s">
        <v>1099</v>
      </c>
      <c r="B10300" s="254">
        <v>0</v>
      </c>
    </row>
    <row r="10301" spans="1:2" x14ac:dyDescent="0.25">
      <c r="A10301" s="254" t="s">
        <v>1100</v>
      </c>
      <c r="B10301" s="254">
        <v>4.8156071899999997</v>
      </c>
    </row>
    <row r="10302" spans="1:2" x14ac:dyDescent="0.25">
      <c r="A10302" s="254" t="s">
        <v>1101</v>
      </c>
      <c r="B10302" s="254">
        <v>7.1418252500000001E-2</v>
      </c>
    </row>
    <row r="10303" spans="1:2" x14ac:dyDescent="0.25">
      <c r="A10303" s="254" t="s">
        <v>1102</v>
      </c>
      <c r="B10303" s="254">
        <v>1.8259080299999999</v>
      </c>
    </row>
    <row r="10304" spans="1:2" x14ac:dyDescent="0.25">
      <c r="A10304" s="254" t="s">
        <v>1103</v>
      </c>
      <c r="B10304" s="254">
        <v>1.9358151899999999E-2</v>
      </c>
    </row>
    <row r="10305" spans="1:2" x14ac:dyDescent="0.25">
      <c r="A10305" s="254" t="s">
        <v>1104</v>
      </c>
      <c r="B10305" s="254">
        <v>0</v>
      </c>
    </row>
    <row r="10306" spans="1:2" x14ac:dyDescent="0.25">
      <c r="A10306" s="254" t="s">
        <v>1105</v>
      </c>
      <c r="B10306" s="254">
        <v>0</v>
      </c>
    </row>
    <row r="10307" spans="1:2" x14ac:dyDescent="0.25">
      <c r="A10307" s="254" t="s">
        <v>1014</v>
      </c>
      <c r="B10307" s="254">
        <v>0</v>
      </c>
    </row>
    <row r="10308" spans="1:2" x14ac:dyDescent="0.25">
      <c r="A10308" s="254" t="s">
        <v>991</v>
      </c>
      <c r="B10308" s="254">
        <v>3.2655472300000001</v>
      </c>
    </row>
    <row r="10309" spans="1:2" x14ac:dyDescent="0.25">
      <c r="A10309" s="254" t="s">
        <v>1015</v>
      </c>
      <c r="B10309" s="254">
        <v>0</v>
      </c>
    </row>
    <row r="10310" spans="1:2" x14ac:dyDescent="0.25">
      <c r="A10310" s="254" t="s">
        <v>1016</v>
      </c>
      <c r="B10310" s="254">
        <v>0</v>
      </c>
    </row>
    <row r="10311" spans="1:2" x14ac:dyDescent="0.25">
      <c r="A10311" s="254" t="s">
        <v>1837</v>
      </c>
      <c r="B10311" s="254"/>
    </row>
    <row r="10312" spans="1:2" x14ac:dyDescent="0.25">
      <c r="A10312" s="254" t="s">
        <v>928</v>
      </c>
      <c r="B10312" s="254" t="s">
        <v>929</v>
      </c>
    </row>
    <row r="10313" spans="1:2" x14ac:dyDescent="0.25">
      <c r="A10313" s="254" t="s">
        <v>930</v>
      </c>
      <c r="B10313" s="254" t="s">
        <v>931</v>
      </c>
    </row>
    <row r="10314" spans="1:2" x14ac:dyDescent="0.25">
      <c r="A10314" s="254" t="s">
        <v>1107</v>
      </c>
      <c r="B10314" s="254">
        <v>0</v>
      </c>
    </row>
    <row r="10315" spans="1:2" x14ac:dyDescent="0.25">
      <c r="A10315" s="254" t="s">
        <v>458</v>
      </c>
      <c r="B10315" s="254">
        <v>0</v>
      </c>
    </row>
    <row r="10316" spans="1:2" x14ac:dyDescent="0.25">
      <c r="A10316" s="254" t="s">
        <v>456</v>
      </c>
      <c r="B10316" s="254">
        <v>8.4826706299999994</v>
      </c>
    </row>
    <row r="10317" spans="1:2" x14ac:dyDescent="0.25">
      <c r="A10317" s="254" t="s">
        <v>459</v>
      </c>
      <c r="B10317" s="254">
        <v>0</v>
      </c>
    </row>
    <row r="10318" spans="1:2" x14ac:dyDescent="0.25">
      <c r="A10318" s="254" t="s">
        <v>460</v>
      </c>
      <c r="B10318" s="254">
        <v>0</v>
      </c>
    </row>
    <row r="10319" spans="1:2" x14ac:dyDescent="0.25">
      <c r="A10319" s="254" t="s">
        <v>461</v>
      </c>
      <c r="B10319" s="254">
        <v>0</v>
      </c>
    </row>
    <row r="10320" spans="1:2" x14ac:dyDescent="0.25">
      <c r="A10320" s="254" t="s">
        <v>457</v>
      </c>
      <c r="B10320" s="254">
        <v>1.2631833299999999</v>
      </c>
    </row>
    <row r="10321" spans="1:2" x14ac:dyDescent="0.25">
      <c r="A10321" s="254" t="s">
        <v>462</v>
      </c>
      <c r="B10321" s="254">
        <v>0</v>
      </c>
    </row>
    <row r="10322" spans="1:2" x14ac:dyDescent="0.25">
      <c r="A10322" s="254" t="s">
        <v>463</v>
      </c>
      <c r="B10322" s="254">
        <v>0</v>
      </c>
    </row>
    <row r="10323" spans="1:2" x14ac:dyDescent="0.25">
      <c r="A10323" s="254" t="s">
        <v>20</v>
      </c>
      <c r="B10323" s="254">
        <v>0</v>
      </c>
    </row>
    <row r="10324" spans="1:2" x14ac:dyDescent="0.25">
      <c r="A10324" s="254" t="s">
        <v>15</v>
      </c>
      <c r="B10324" s="254">
        <v>0.48465412000000002</v>
      </c>
    </row>
    <row r="10325" spans="1:2" x14ac:dyDescent="0.25">
      <c r="A10325" s="254" t="s">
        <v>21</v>
      </c>
      <c r="B10325" s="254">
        <v>0</v>
      </c>
    </row>
    <row r="10326" spans="1:2" x14ac:dyDescent="0.25">
      <c r="A10326" s="254" t="s">
        <v>22</v>
      </c>
      <c r="B10326" s="254">
        <v>0</v>
      </c>
    </row>
    <row r="10327" spans="1:2" x14ac:dyDescent="0.25">
      <c r="A10327" s="254" t="s">
        <v>23</v>
      </c>
      <c r="B10327" s="254">
        <v>0</v>
      </c>
    </row>
    <row r="10328" spans="1:2" x14ac:dyDescent="0.25">
      <c r="A10328" s="254" t="s">
        <v>16</v>
      </c>
      <c r="B10328" s="254">
        <v>1.93052139</v>
      </c>
    </row>
    <row r="10329" spans="1:2" x14ac:dyDescent="0.25">
      <c r="A10329" s="254" t="s">
        <v>24</v>
      </c>
      <c r="B10329" s="254">
        <v>0</v>
      </c>
    </row>
    <row r="10330" spans="1:2" x14ac:dyDescent="0.25">
      <c r="A10330" s="254" t="s">
        <v>25</v>
      </c>
      <c r="B10330" s="254">
        <v>0</v>
      </c>
    </row>
    <row r="10331" spans="1:2" x14ac:dyDescent="0.25">
      <c r="A10331" s="254" t="s">
        <v>1195</v>
      </c>
      <c r="B10331" s="254">
        <v>0.712861466</v>
      </c>
    </row>
    <row r="10336" spans="1:2" x14ac:dyDescent="0.25">
      <c r="A10336" s="254" t="s">
        <v>1838</v>
      </c>
      <c r="B10336" s="254"/>
    </row>
    <row r="10337" spans="1:2" x14ac:dyDescent="0.25">
      <c r="A10337" s="254" t="s">
        <v>928</v>
      </c>
      <c r="B10337" s="254" t="s">
        <v>929</v>
      </c>
    </row>
    <row r="10338" spans="1:2" x14ac:dyDescent="0.25">
      <c r="A10338" s="254" t="s">
        <v>930</v>
      </c>
      <c r="B10338" s="254" t="s">
        <v>931</v>
      </c>
    </row>
    <row r="10339" spans="1:2" x14ac:dyDescent="0.25">
      <c r="A10339" s="254" t="s">
        <v>112</v>
      </c>
      <c r="B10339" s="254">
        <v>0</v>
      </c>
    </row>
    <row r="10340" spans="1:2" x14ac:dyDescent="0.25">
      <c r="A10340" s="254" t="s">
        <v>184</v>
      </c>
      <c r="B10340" s="254">
        <v>0</v>
      </c>
    </row>
    <row r="10341" spans="1:2" x14ac:dyDescent="0.25">
      <c r="A10341" s="254" t="s">
        <v>185</v>
      </c>
      <c r="B10341" s="254">
        <v>0</v>
      </c>
    </row>
    <row r="10342" spans="1:2" x14ac:dyDescent="0.25">
      <c r="A10342" s="254" t="s">
        <v>186</v>
      </c>
      <c r="B10342" s="254">
        <v>0</v>
      </c>
    </row>
    <row r="10343" spans="1:2" x14ac:dyDescent="0.25">
      <c r="A10343" s="254" t="s">
        <v>187</v>
      </c>
      <c r="B10343" s="254">
        <v>0</v>
      </c>
    </row>
    <row r="10344" spans="1:2" x14ac:dyDescent="0.25">
      <c r="A10344" s="254" t="s">
        <v>1017</v>
      </c>
      <c r="B10344" s="254">
        <v>0</v>
      </c>
    </row>
    <row r="10345" spans="1:2" x14ac:dyDescent="0.25">
      <c r="A10345" s="254" t="s">
        <v>1018</v>
      </c>
      <c r="B10345" s="254">
        <v>0</v>
      </c>
    </row>
    <row r="10346" spans="1:2" x14ac:dyDescent="0.25">
      <c r="A10346" s="254" t="s">
        <v>177</v>
      </c>
      <c r="B10346" s="254">
        <v>0</v>
      </c>
    </row>
    <row r="10347" spans="1:2" x14ac:dyDescent="0.25">
      <c r="A10347" s="254" t="s">
        <v>1839</v>
      </c>
      <c r="B10347" s="254"/>
    </row>
    <row r="10348" spans="1:2" x14ac:dyDescent="0.25">
      <c r="A10348" s="254" t="s">
        <v>928</v>
      </c>
      <c r="B10348" s="254" t="s">
        <v>929</v>
      </c>
    </row>
    <row r="10349" spans="1:2" x14ac:dyDescent="0.25">
      <c r="A10349" s="254" t="s">
        <v>930</v>
      </c>
      <c r="B10349" s="254" t="s">
        <v>931</v>
      </c>
    </row>
    <row r="10350" spans="1:2" x14ac:dyDescent="0.25">
      <c r="A10350" s="254" t="s">
        <v>1111</v>
      </c>
      <c r="B10350" s="254">
        <v>1.67483783</v>
      </c>
    </row>
    <row r="10351" spans="1:2" x14ac:dyDescent="0.25">
      <c r="A10351" s="254" t="s">
        <v>1112</v>
      </c>
      <c r="B10351" s="254">
        <v>2.5233095300000001E-2</v>
      </c>
    </row>
    <row r="10352" spans="1:2" x14ac:dyDescent="0.25">
      <c r="A10352" s="254" t="s">
        <v>1113</v>
      </c>
      <c r="B10352" s="254">
        <v>0.73103688</v>
      </c>
    </row>
    <row r="10353" spans="1:2" x14ac:dyDescent="0.25">
      <c r="A10353" s="254" t="s">
        <v>1114</v>
      </c>
      <c r="B10353" s="254">
        <v>1.206576E-2</v>
      </c>
    </row>
    <row r="10354" spans="1:2" x14ac:dyDescent="0.25">
      <c r="A10354" s="254" t="s">
        <v>1115</v>
      </c>
      <c r="B10354" s="254">
        <v>0</v>
      </c>
    </row>
    <row r="10355" spans="1:2" x14ac:dyDescent="0.25">
      <c r="A10355" s="254" t="s">
        <v>1116</v>
      </c>
      <c r="B10355" s="254">
        <v>2.6578721399999998E-3</v>
      </c>
    </row>
    <row r="10356" spans="1:2" x14ac:dyDescent="0.25">
      <c r="A10356" s="254" t="s">
        <v>26</v>
      </c>
      <c r="B10356" s="254">
        <v>13.027438399999999</v>
      </c>
    </row>
    <row r="10357" spans="1:2" x14ac:dyDescent="0.25">
      <c r="A10357" s="254" t="s">
        <v>27</v>
      </c>
      <c r="B10357" s="254">
        <v>1.21817522</v>
      </c>
    </row>
    <row r="10358" spans="1:2" x14ac:dyDescent="0.25">
      <c r="A10358" s="254" t="s">
        <v>1117</v>
      </c>
      <c r="B10358" s="254">
        <v>7.3858680000000003</v>
      </c>
    </row>
    <row r="10359" spans="1:2" x14ac:dyDescent="0.25">
      <c r="A10359" s="254" t="s">
        <v>1118</v>
      </c>
      <c r="B10359" s="254">
        <v>0.9248904</v>
      </c>
    </row>
    <row r="10360" spans="1:2" x14ac:dyDescent="0.25">
      <c r="A10360" s="254" t="s">
        <v>464</v>
      </c>
      <c r="B10360" s="254">
        <v>0</v>
      </c>
    </row>
    <row r="10361" spans="1:2" x14ac:dyDescent="0.25">
      <c r="A10361" s="254" t="s">
        <v>465</v>
      </c>
      <c r="B10361" s="254">
        <v>9.9561990000000003E-2</v>
      </c>
    </row>
    <row r="10362" spans="1:2" x14ac:dyDescent="0.25">
      <c r="A10362" s="254" t="s">
        <v>466</v>
      </c>
      <c r="B10362" s="254">
        <v>0</v>
      </c>
    </row>
    <row r="10363" spans="1:2" x14ac:dyDescent="0.25">
      <c r="A10363" s="254" t="s">
        <v>467</v>
      </c>
      <c r="B10363" s="254">
        <v>0</v>
      </c>
    </row>
    <row r="10364" spans="1:2" x14ac:dyDescent="0.25">
      <c r="A10364" s="254" t="s">
        <v>468</v>
      </c>
      <c r="B10364" s="254">
        <v>0</v>
      </c>
    </row>
    <row r="10365" spans="1:2" x14ac:dyDescent="0.25">
      <c r="A10365" s="254" t="s">
        <v>469</v>
      </c>
      <c r="B10365" s="254">
        <v>0</v>
      </c>
    </row>
    <row r="10366" spans="1:2" x14ac:dyDescent="0.25">
      <c r="A10366" s="254" t="s">
        <v>28</v>
      </c>
      <c r="B10366" s="254">
        <v>0</v>
      </c>
    </row>
    <row r="10367" spans="1:2" x14ac:dyDescent="0.25">
      <c r="A10367" s="254" t="s">
        <v>29</v>
      </c>
      <c r="B10367" s="254">
        <v>0</v>
      </c>
    </row>
    <row r="10368" spans="1:2" x14ac:dyDescent="0.25">
      <c r="A10368" s="254" t="s">
        <v>470</v>
      </c>
      <c r="B10368" s="254">
        <v>9.4007187200000004</v>
      </c>
    </row>
    <row r="10369" spans="1:2" x14ac:dyDescent="0.25">
      <c r="A10369" s="254" t="s">
        <v>471</v>
      </c>
      <c r="B10369" s="254">
        <v>0</v>
      </c>
    </row>
    <row r="10370" spans="1:2" x14ac:dyDescent="0.25">
      <c r="A10370" s="254" t="s">
        <v>1209</v>
      </c>
      <c r="B10370" s="254">
        <v>0</v>
      </c>
    </row>
    <row r="10371" spans="1:2" x14ac:dyDescent="0.25">
      <c r="A10371" s="254" t="s">
        <v>1119</v>
      </c>
      <c r="B10371" s="254">
        <v>0</v>
      </c>
    </row>
    <row r="10372" spans="1:2" x14ac:dyDescent="0.25">
      <c r="A10372" s="254" t="s">
        <v>1210</v>
      </c>
      <c r="B10372" s="254">
        <v>0</v>
      </c>
    </row>
    <row r="10373" spans="1:2" x14ac:dyDescent="0.25">
      <c r="A10373" s="254" t="s">
        <v>1211</v>
      </c>
      <c r="B10373" s="254">
        <v>0</v>
      </c>
    </row>
    <row r="10374" spans="1:2" x14ac:dyDescent="0.25">
      <c r="A10374" s="254" t="s">
        <v>1212</v>
      </c>
      <c r="B10374" s="254">
        <v>0</v>
      </c>
    </row>
    <row r="10375" spans="1:2" x14ac:dyDescent="0.25">
      <c r="A10375" s="254" t="s">
        <v>1120</v>
      </c>
      <c r="B10375" s="254">
        <v>0</v>
      </c>
    </row>
    <row r="10376" spans="1:2" x14ac:dyDescent="0.25">
      <c r="A10376" s="254" t="s">
        <v>1213</v>
      </c>
      <c r="B10376" s="254">
        <v>0</v>
      </c>
    </row>
    <row r="10377" spans="1:2" x14ac:dyDescent="0.25">
      <c r="A10377" s="254" t="s">
        <v>1214</v>
      </c>
      <c r="B10377" s="254">
        <v>0</v>
      </c>
    </row>
    <row r="10378" spans="1:2" x14ac:dyDescent="0.25">
      <c r="A10378" s="254" t="s">
        <v>1215</v>
      </c>
      <c r="B10378" s="254">
        <v>0</v>
      </c>
    </row>
    <row r="10379" spans="1:2" x14ac:dyDescent="0.25">
      <c r="A10379" s="254" t="s">
        <v>1121</v>
      </c>
      <c r="B10379" s="254">
        <v>1.73130425</v>
      </c>
    </row>
    <row r="10380" spans="1:2" x14ac:dyDescent="0.25">
      <c r="A10380" s="254" t="s">
        <v>1216</v>
      </c>
      <c r="B10380" s="254">
        <v>0</v>
      </c>
    </row>
    <row r="10381" spans="1:2" x14ac:dyDescent="0.25">
      <c r="A10381" s="254" t="s">
        <v>1217</v>
      </c>
      <c r="B10381" s="254">
        <v>0</v>
      </c>
    </row>
    <row r="10382" spans="1:2" x14ac:dyDescent="0.25">
      <c r="A10382" s="254" t="s">
        <v>1218</v>
      </c>
      <c r="B10382" s="254">
        <v>0</v>
      </c>
    </row>
    <row r="10383" spans="1:2" x14ac:dyDescent="0.25">
      <c r="A10383" s="254" t="s">
        <v>1122</v>
      </c>
      <c r="B10383" s="254">
        <v>0.370482908</v>
      </c>
    </row>
    <row r="10384" spans="1:2" x14ac:dyDescent="0.25">
      <c r="A10384" s="254" t="s">
        <v>1219</v>
      </c>
      <c r="B10384" s="254">
        <v>0</v>
      </c>
    </row>
    <row r="10385" spans="1:2" x14ac:dyDescent="0.25">
      <c r="A10385" s="254" t="s">
        <v>1220</v>
      </c>
      <c r="B10385" s="254">
        <v>0</v>
      </c>
    </row>
    <row r="10386" spans="1:2" x14ac:dyDescent="0.25">
      <c r="A10386" s="254" t="s">
        <v>1221</v>
      </c>
      <c r="B10386" s="254">
        <v>0</v>
      </c>
    </row>
    <row r="10387" spans="1:2" x14ac:dyDescent="0.25">
      <c r="A10387" s="254" t="s">
        <v>1123</v>
      </c>
      <c r="B10387" s="254">
        <v>3.1942262100000001</v>
      </c>
    </row>
    <row r="10388" spans="1:2" x14ac:dyDescent="0.25">
      <c r="A10388" s="254" t="s">
        <v>1222</v>
      </c>
      <c r="B10388" s="254">
        <v>0</v>
      </c>
    </row>
    <row r="10389" spans="1:2" x14ac:dyDescent="0.25">
      <c r="A10389" s="254" t="s">
        <v>1223</v>
      </c>
      <c r="B10389" s="254">
        <v>0</v>
      </c>
    </row>
    <row r="10390" spans="1:2" x14ac:dyDescent="0.25">
      <c r="A10390" s="254" t="s">
        <v>1224</v>
      </c>
      <c r="B10390" s="254">
        <v>0</v>
      </c>
    </row>
    <row r="10391" spans="1:2" x14ac:dyDescent="0.25">
      <c r="A10391" s="254" t="s">
        <v>1124</v>
      </c>
      <c r="B10391" s="254">
        <v>0.88521472199999995</v>
      </c>
    </row>
    <row r="10392" spans="1:2" x14ac:dyDescent="0.25">
      <c r="A10392" s="254" t="s">
        <v>1225</v>
      </c>
      <c r="B10392" s="254">
        <v>0</v>
      </c>
    </row>
    <row r="10393" spans="1:2" x14ac:dyDescent="0.25">
      <c r="A10393" s="254" t="s">
        <v>1226</v>
      </c>
      <c r="B10393" s="254">
        <v>0</v>
      </c>
    </row>
    <row r="10394" spans="1:2" x14ac:dyDescent="0.25">
      <c r="A10394" s="254" t="s">
        <v>1227</v>
      </c>
      <c r="B10394" s="254">
        <v>0.61611226699999999</v>
      </c>
    </row>
    <row r="10395" spans="1:2" x14ac:dyDescent="0.25">
      <c r="A10395" s="254" t="s">
        <v>1228</v>
      </c>
      <c r="B10395" s="254">
        <v>0.44305635199999999</v>
      </c>
    </row>
    <row r="10396" spans="1:2" x14ac:dyDescent="0.25">
      <c r="A10396" s="254" t="s">
        <v>1229</v>
      </c>
      <c r="B10396" s="254">
        <v>12.248472899999999</v>
      </c>
    </row>
    <row r="10397" spans="1:2" x14ac:dyDescent="0.25">
      <c r="A10397" s="254" t="s">
        <v>1230</v>
      </c>
      <c r="B10397" s="254">
        <v>1.4534804100000001</v>
      </c>
    </row>
    <row r="10398" spans="1:2" x14ac:dyDescent="0.25">
      <c r="A10398" s="254" t="s">
        <v>1840</v>
      </c>
      <c r="B10398" s="254"/>
    </row>
    <row r="10399" spans="1:2" x14ac:dyDescent="0.25">
      <c r="A10399" s="254" t="s">
        <v>928</v>
      </c>
      <c r="B10399" s="254" t="s">
        <v>929</v>
      </c>
    </row>
    <row r="10400" spans="1:2" x14ac:dyDescent="0.25">
      <c r="A10400" s="254" t="s">
        <v>930</v>
      </c>
      <c r="B10400" s="254" t="s">
        <v>931</v>
      </c>
    </row>
    <row r="10401" spans="1:2" x14ac:dyDescent="0.25">
      <c r="A10401" s="254" t="s">
        <v>1087</v>
      </c>
      <c r="B10401" s="254">
        <v>-0.39766295600000001</v>
      </c>
    </row>
    <row r="10402" spans="1:2" x14ac:dyDescent="0.25">
      <c r="A10402" s="254" t="s">
        <v>1088</v>
      </c>
      <c r="B10402" s="254">
        <v>-5.9408854800000001E-2</v>
      </c>
    </row>
    <row r="10403" spans="1:2" x14ac:dyDescent="0.25">
      <c r="A10403" s="254" t="s">
        <v>1089</v>
      </c>
      <c r="B10403" s="254">
        <v>-0.36151292299999999</v>
      </c>
    </row>
    <row r="10404" spans="1:2" x14ac:dyDescent="0.25">
      <c r="A10404" s="254" t="s">
        <v>1090</v>
      </c>
      <c r="B10404" s="254">
        <v>-1.8472688599999999E-2</v>
      </c>
    </row>
    <row r="10405" spans="1:2" x14ac:dyDescent="0.25">
      <c r="A10405" s="254" t="s">
        <v>1091</v>
      </c>
      <c r="B10405" s="254">
        <v>0</v>
      </c>
    </row>
    <row r="10406" spans="1:2" x14ac:dyDescent="0.25">
      <c r="A10406" s="254" t="s">
        <v>1092</v>
      </c>
      <c r="B10406" s="254">
        <v>0</v>
      </c>
    </row>
    <row r="10407" spans="1:2" x14ac:dyDescent="0.25">
      <c r="A10407" s="254" t="s">
        <v>472</v>
      </c>
      <c r="B10407" s="254">
        <v>0</v>
      </c>
    </row>
    <row r="10408" spans="1:2" x14ac:dyDescent="0.25">
      <c r="A10408" s="254" t="s">
        <v>473</v>
      </c>
      <c r="B10408" s="254">
        <v>-1.25367929</v>
      </c>
    </row>
    <row r="10409" spans="1:2" x14ac:dyDescent="0.25">
      <c r="A10409" s="254" t="s">
        <v>474</v>
      </c>
      <c r="B10409" s="254">
        <v>-7.2715943999999997</v>
      </c>
    </row>
    <row r="10410" spans="1:2" x14ac:dyDescent="0.25">
      <c r="A10410" s="254" t="s">
        <v>475</v>
      </c>
      <c r="B10410" s="254">
        <v>-0.38792645999999997</v>
      </c>
    </row>
    <row r="10411" spans="1:2" x14ac:dyDescent="0.25">
      <c r="A10411" s="254" t="s">
        <v>476</v>
      </c>
      <c r="B10411" s="254">
        <v>0</v>
      </c>
    </row>
    <row r="10412" spans="1:2" x14ac:dyDescent="0.25">
      <c r="A10412" s="254" t="s">
        <v>477</v>
      </c>
      <c r="B10412" s="254">
        <v>0</v>
      </c>
    </row>
    <row r="10413" spans="1:2" x14ac:dyDescent="0.25">
      <c r="A10413" s="254" t="s">
        <v>1559</v>
      </c>
      <c r="B10413" s="254">
        <v>-0.18161894100000001</v>
      </c>
    </row>
    <row r="10414" spans="1:2" x14ac:dyDescent="0.25">
      <c r="A10414" s="254" t="s">
        <v>1100</v>
      </c>
      <c r="B10414" s="254">
        <v>25.450429199999999</v>
      </c>
    </row>
    <row r="10415" spans="1:2" x14ac:dyDescent="0.25">
      <c r="A10415" s="254" t="s">
        <v>1101</v>
      </c>
      <c r="B10415" s="254">
        <v>5.0558459999999998</v>
      </c>
    </row>
    <row r="10416" spans="1:2" x14ac:dyDescent="0.25">
      <c r="A10416" s="254" t="s">
        <v>1102</v>
      </c>
      <c r="B10416" s="254">
        <v>30.408421499999999</v>
      </c>
    </row>
    <row r="10417" spans="1:2" x14ac:dyDescent="0.25">
      <c r="A10417" s="254" t="s">
        <v>1103</v>
      </c>
      <c r="B10417" s="254">
        <v>1.57017853</v>
      </c>
    </row>
    <row r="10418" spans="1:2" x14ac:dyDescent="0.25">
      <c r="A10418" s="254" t="s">
        <v>1104</v>
      </c>
      <c r="B10418" s="254">
        <v>0</v>
      </c>
    </row>
    <row r="10419" spans="1:2" x14ac:dyDescent="0.25">
      <c r="A10419" s="254" t="s">
        <v>1105</v>
      </c>
      <c r="B10419" s="254">
        <v>0</v>
      </c>
    </row>
    <row r="10420" spans="1:2" x14ac:dyDescent="0.25">
      <c r="A10420" s="254" t="s">
        <v>1560</v>
      </c>
      <c r="B10420" s="254">
        <v>12.4814753</v>
      </c>
    </row>
    <row r="10421" spans="1:2" x14ac:dyDescent="0.25">
      <c r="A10421" s="254" t="s">
        <v>1841</v>
      </c>
      <c r="B10421" s="254"/>
    </row>
    <row r="10422" spans="1:2" x14ac:dyDescent="0.25">
      <c r="A10422" s="254" t="s">
        <v>928</v>
      </c>
      <c r="B10422" s="254" t="s">
        <v>929</v>
      </c>
    </row>
    <row r="10423" spans="1:2" x14ac:dyDescent="0.25">
      <c r="A10423" s="254" t="s">
        <v>930</v>
      </c>
      <c r="B10423" s="254" t="s">
        <v>931</v>
      </c>
    </row>
    <row r="10424" spans="1:2" x14ac:dyDescent="0.25">
      <c r="A10424" s="254" t="s">
        <v>478</v>
      </c>
      <c r="B10424" s="254">
        <v>-10.4894569</v>
      </c>
    </row>
    <row r="10425" spans="1:2" x14ac:dyDescent="0.25">
      <c r="A10425" s="254" t="s">
        <v>932</v>
      </c>
      <c r="B10425" s="254">
        <v>-0.45567022299999999</v>
      </c>
    </row>
    <row r="10426" spans="1:2" x14ac:dyDescent="0.25">
      <c r="A10426" s="254" t="s">
        <v>184</v>
      </c>
      <c r="B10426" s="254">
        <v>-48.701049699999999</v>
      </c>
    </row>
    <row r="10427" spans="1:2" x14ac:dyDescent="0.25">
      <c r="A10427" s="254" t="s">
        <v>933</v>
      </c>
      <c r="B10427" s="254">
        <v>0</v>
      </c>
    </row>
    <row r="10428" spans="1:2" x14ac:dyDescent="0.25">
      <c r="A10428" s="254" t="s">
        <v>934</v>
      </c>
      <c r="B10428" s="254">
        <v>1.25367929</v>
      </c>
    </row>
    <row r="10429" spans="1:2" x14ac:dyDescent="0.25">
      <c r="A10429" s="254" t="s">
        <v>935</v>
      </c>
      <c r="B10429" s="254">
        <v>7.2715943999999997</v>
      </c>
    </row>
    <row r="10430" spans="1:2" x14ac:dyDescent="0.25">
      <c r="A10430" s="254" t="s">
        <v>936</v>
      </c>
      <c r="B10430" s="254">
        <v>0.38792645999999997</v>
      </c>
    </row>
    <row r="10431" spans="1:2" x14ac:dyDescent="0.25">
      <c r="A10431" s="254" t="s">
        <v>937</v>
      </c>
      <c r="B10431" s="254">
        <v>0</v>
      </c>
    </row>
    <row r="10432" spans="1:2" x14ac:dyDescent="0.25">
      <c r="A10432" s="254" t="s">
        <v>938</v>
      </c>
      <c r="B10432" s="254">
        <v>0</v>
      </c>
    </row>
    <row r="10433" spans="1:2" x14ac:dyDescent="0.25">
      <c r="A10433" s="254" t="s">
        <v>2</v>
      </c>
      <c r="B10433" s="254">
        <v>35.1708</v>
      </c>
    </row>
    <row r="10434" spans="1:2" x14ac:dyDescent="0.25">
      <c r="A10434" s="254" t="s">
        <v>3</v>
      </c>
      <c r="B10434" s="254">
        <v>4.4042399999999997</v>
      </c>
    </row>
    <row r="10435" spans="1:2" x14ac:dyDescent="0.25">
      <c r="A10435" s="254" t="s">
        <v>4</v>
      </c>
      <c r="B10435" s="254">
        <v>15.820632</v>
      </c>
    </row>
    <row r="10436" spans="1:2" x14ac:dyDescent="0.25">
      <c r="A10436" s="254" t="s">
        <v>5</v>
      </c>
      <c r="B10436" s="254">
        <v>0.47045999999999999</v>
      </c>
    </row>
    <row r="10437" spans="1:2" x14ac:dyDescent="0.25">
      <c r="A10437" s="254" t="s">
        <v>6</v>
      </c>
      <c r="B10437" s="254">
        <v>0</v>
      </c>
    </row>
    <row r="10438" spans="1:2" x14ac:dyDescent="0.25">
      <c r="A10438" s="254" t="s">
        <v>7</v>
      </c>
      <c r="B10438" s="254">
        <v>0</v>
      </c>
    </row>
    <row r="10439" spans="1:2" x14ac:dyDescent="0.25">
      <c r="A10439" s="254" t="s">
        <v>480</v>
      </c>
      <c r="B10439" s="254">
        <v>0</v>
      </c>
    </row>
    <row r="10440" spans="1:2" x14ac:dyDescent="0.25">
      <c r="A10440" s="254" t="s">
        <v>481</v>
      </c>
      <c r="B10440" s="254">
        <v>0.47410471399999998</v>
      </c>
    </row>
    <row r="10441" spans="1:2" x14ac:dyDescent="0.25">
      <c r="A10441" s="254" t="s">
        <v>482</v>
      </c>
      <c r="B10441" s="254">
        <v>0</v>
      </c>
    </row>
    <row r="10442" spans="1:2" x14ac:dyDescent="0.25">
      <c r="A10442" s="254" t="s">
        <v>483</v>
      </c>
      <c r="B10442" s="254">
        <v>5.4407830599999998E-2</v>
      </c>
    </row>
    <row r="10443" spans="1:2" x14ac:dyDescent="0.25">
      <c r="A10443" s="254" t="s">
        <v>484</v>
      </c>
      <c r="B10443" s="254">
        <v>0</v>
      </c>
    </row>
    <row r="10444" spans="1:2" x14ac:dyDescent="0.25">
      <c r="A10444" s="254" t="s">
        <v>485</v>
      </c>
      <c r="B10444" s="254">
        <v>0</v>
      </c>
    </row>
    <row r="10445" spans="1:2" x14ac:dyDescent="0.25">
      <c r="A10445" s="254" t="s">
        <v>1842</v>
      </c>
      <c r="B10445" s="254"/>
    </row>
    <row r="10446" spans="1:2" x14ac:dyDescent="0.25">
      <c r="A10446" s="254" t="s">
        <v>928</v>
      </c>
      <c r="B10446" s="254" t="s">
        <v>929</v>
      </c>
    </row>
    <row r="10447" spans="1:2" x14ac:dyDescent="0.25">
      <c r="A10447" s="254" t="s">
        <v>930</v>
      </c>
      <c r="B10447" s="254" t="s">
        <v>931</v>
      </c>
    </row>
    <row r="10448" spans="1:2" x14ac:dyDescent="0.25">
      <c r="A10448" s="254" t="s">
        <v>1125</v>
      </c>
      <c r="B10448" s="254">
        <v>0</v>
      </c>
    </row>
    <row r="10449" spans="1:2" x14ac:dyDescent="0.25">
      <c r="A10449" s="254" t="s">
        <v>1126</v>
      </c>
      <c r="B10449" s="254">
        <v>0</v>
      </c>
    </row>
    <row r="10450" spans="1:2" x14ac:dyDescent="0.25">
      <c r="A10450" s="254" t="s">
        <v>1127</v>
      </c>
      <c r="B10450" s="254">
        <v>0</v>
      </c>
    </row>
    <row r="10451" spans="1:2" x14ac:dyDescent="0.25">
      <c r="A10451" s="254" t="s">
        <v>1128</v>
      </c>
      <c r="B10451" s="254">
        <v>0</v>
      </c>
    </row>
    <row r="10452" spans="1:2" x14ac:dyDescent="0.25">
      <c r="A10452" s="254" t="s">
        <v>1129</v>
      </c>
      <c r="B10452" s="254">
        <v>0</v>
      </c>
    </row>
    <row r="10453" spans="1:2" x14ac:dyDescent="0.25">
      <c r="A10453" s="254" t="s">
        <v>1130</v>
      </c>
      <c r="B10453" s="254">
        <v>0</v>
      </c>
    </row>
    <row r="10454" spans="1:2" x14ac:dyDescent="0.25">
      <c r="A10454" s="254" t="s">
        <v>1131</v>
      </c>
      <c r="B10454" s="254">
        <v>0.39766295600000001</v>
      </c>
    </row>
    <row r="10455" spans="1:2" x14ac:dyDescent="0.25">
      <c r="A10455" s="254" t="s">
        <v>1132</v>
      </c>
      <c r="B10455" s="254">
        <v>5.9408854800000001E-2</v>
      </c>
    </row>
    <row r="10456" spans="1:2" x14ac:dyDescent="0.25">
      <c r="A10456" s="254" t="s">
        <v>1133</v>
      </c>
      <c r="B10456" s="254">
        <v>0.36151292299999999</v>
      </c>
    </row>
    <row r="10457" spans="1:2" x14ac:dyDescent="0.25">
      <c r="A10457" s="254" t="s">
        <v>1134</v>
      </c>
      <c r="B10457" s="254">
        <v>1.8472688599999999E-2</v>
      </c>
    </row>
    <row r="10458" spans="1:2" x14ac:dyDescent="0.25">
      <c r="A10458" s="254" t="s">
        <v>1135</v>
      </c>
      <c r="B10458" s="254">
        <v>0</v>
      </c>
    </row>
    <row r="10459" spans="1:2" x14ac:dyDescent="0.25">
      <c r="A10459" s="254" t="s">
        <v>1136</v>
      </c>
      <c r="B10459" s="254">
        <v>0</v>
      </c>
    </row>
    <row r="10460" spans="1:2" x14ac:dyDescent="0.25">
      <c r="A10460" s="254" t="s">
        <v>1231</v>
      </c>
      <c r="B10460" s="254">
        <v>0.18161894100000001</v>
      </c>
    </row>
    <row r="10461" spans="1:2" x14ac:dyDescent="0.25">
      <c r="A10461" s="254" t="s">
        <v>1843</v>
      </c>
      <c r="B10461" s="254"/>
    </row>
    <row r="10462" spans="1:2" x14ac:dyDescent="0.25">
      <c r="A10462" s="254" t="s">
        <v>928</v>
      </c>
      <c r="B10462" s="254" t="s">
        <v>929</v>
      </c>
    </row>
    <row r="10463" spans="1:2" x14ac:dyDescent="0.25">
      <c r="A10463" s="254" t="s">
        <v>930</v>
      </c>
      <c r="B10463" s="254" t="s">
        <v>931</v>
      </c>
    </row>
    <row r="10464" spans="1:2" x14ac:dyDescent="0.25">
      <c r="A10464" s="254" t="s">
        <v>30</v>
      </c>
      <c r="B10464" s="254">
        <v>3.1598110199999998</v>
      </c>
    </row>
    <row r="10465" spans="1:2" x14ac:dyDescent="0.25">
      <c r="A10465" s="254" t="s">
        <v>31</v>
      </c>
      <c r="B10465" s="254">
        <v>4.8739343999999997E-2</v>
      </c>
    </row>
    <row r="10466" spans="1:2" x14ac:dyDescent="0.25">
      <c r="A10466" s="254" t="s">
        <v>32</v>
      </c>
      <c r="B10466" s="254">
        <v>1.1464426700000001</v>
      </c>
    </row>
    <row r="10467" spans="1:2" x14ac:dyDescent="0.25">
      <c r="A10467" s="254" t="s">
        <v>33</v>
      </c>
      <c r="B10467" s="254">
        <v>1.31905236E-2</v>
      </c>
    </row>
    <row r="10468" spans="1:2" x14ac:dyDescent="0.25">
      <c r="A10468" s="254" t="s">
        <v>34</v>
      </c>
      <c r="B10468" s="254">
        <v>0</v>
      </c>
    </row>
    <row r="10469" spans="1:2" x14ac:dyDescent="0.25">
      <c r="A10469" s="254" t="s">
        <v>35</v>
      </c>
      <c r="B10469" s="254">
        <v>0</v>
      </c>
    </row>
    <row r="10470" spans="1:2" x14ac:dyDescent="0.25">
      <c r="A10470" s="254" t="s">
        <v>26</v>
      </c>
      <c r="B10470" s="254">
        <v>36.584991899999999</v>
      </c>
    </row>
    <row r="10471" spans="1:2" x14ac:dyDescent="0.25">
      <c r="A10471" s="254" t="s">
        <v>27</v>
      </c>
      <c r="B10471" s="254">
        <v>0.74498840499999996</v>
      </c>
    </row>
    <row r="10472" spans="1:2" x14ac:dyDescent="0.25">
      <c r="A10472" s="254" t="s">
        <v>36</v>
      </c>
      <c r="B10472" s="254">
        <v>7.7814471799999998</v>
      </c>
    </row>
    <row r="10473" spans="1:2" x14ac:dyDescent="0.25">
      <c r="A10473" s="254" t="s">
        <v>37</v>
      </c>
      <c r="B10473" s="254">
        <v>0.22167226300000001</v>
      </c>
    </row>
    <row r="10474" spans="1:2" x14ac:dyDescent="0.25">
      <c r="A10474" s="254" t="s">
        <v>38</v>
      </c>
      <c r="B10474" s="254">
        <v>0</v>
      </c>
    </row>
    <row r="10475" spans="1:2" x14ac:dyDescent="0.25">
      <c r="A10475" s="254" t="s">
        <v>39</v>
      </c>
      <c r="B10475" s="254">
        <v>0</v>
      </c>
    </row>
    <row r="10476" spans="1:2" x14ac:dyDescent="0.25">
      <c r="A10476" s="254" t="s">
        <v>1014</v>
      </c>
      <c r="B10476" s="254">
        <v>0</v>
      </c>
    </row>
    <row r="10477" spans="1:2" x14ac:dyDescent="0.25">
      <c r="A10477" s="254" t="s">
        <v>991</v>
      </c>
      <c r="B10477" s="254">
        <v>2.2456766199999998</v>
      </c>
    </row>
    <row r="10478" spans="1:2" x14ac:dyDescent="0.25">
      <c r="A10478" s="254" t="s">
        <v>1015</v>
      </c>
      <c r="B10478" s="254">
        <v>0</v>
      </c>
    </row>
    <row r="10479" spans="1:2" x14ac:dyDescent="0.25">
      <c r="A10479" s="254" t="s">
        <v>1016</v>
      </c>
      <c r="B10479" s="254">
        <v>0</v>
      </c>
    </row>
    <row r="10480" spans="1:2" x14ac:dyDescent="0.25">
      <c r="A10480" s="254" t="s">
        <v>41</v>
      </c>
      <c r="B10480" s="254">
        <v>0</v>
      </c>
    </row>
    <row r="10481" spans="1:2" x14ac:dyDescent="0.25">
      <c r="A10481" s="254" t="s">
        <v>40</v>
      </c>
      <c r="B10481" s="254">
        <v>0</v>
      </c>
    </row>
    <row r="10482" spans="1:2" x14ac:dyDescent="0.25">
      <c r="A10482" s="254" t="s">
        <v>42</v>
      </c>
      <c r="B10482" s="254">
        <v>0</v>
      </c>
    </row>
    <row r="10483" spans="1:2" x14ac:dyDescent="0.25">
      <c r="A10483" s="254" t="s">
        <v>43</v>
      </c>
      <c r="B10483" s="254">
        <v>0</v>
      </c>
    </row>
    <row r="10484" spans="1:2" x14ac:dyDescent="0.25">
      <c r="A10484" s="254" t="s">
        <v>1232</v>
      </c>
      <c r="B10484" s="254">
        <v>13.7237928</v>
      </c>
    </row>
    <row r="10485" spans="1:2" x14ac:dyDescent="0.25">
      <c r="A10485" s="254" t="s">
        <v>1844</v>
      </c>
      <c r="B10485" s="254"/>
    </row>
    <row r="10486" spans="1:2" x14ac:dyDescent="0.25">
      <c r="A10486" s="254" t="s">
        <v>928</v>
      </c>
      <c r="B10486" s="254" t="s">
        <v>929</v>
      </c>
    </row>
    <row r="10487" spans="1:2" x14ac:dyDescent="0.25">
      <c r="A10487" s="254" t="s">
        <v>930</v>
      </c>
      <c r="B10487" s="254" t="s">
        <v>931</v>
      </c>
    </row>
    <row r="10488" spans="1:2" x14ac:dyDescent="0.25">
      <c r="A10488" s="254" t="s">
        <v>478</v>
      </c>
      <c r="B10488" s="254">
        <v>-14.6740458</v>
      </c>
    </row>
    <row r="10489" spans="1:2" x14ac:dyDescent="0.25">
      <c r="A10489" s="254" t="s">
        <v>479</v>
      </c>
      <c r="B10489" s="254">
        <v>0</v>
      </c>
    </row>
    <row r="10490" spans="1:2" x14ac:dyDescent="0.25">
      <c r="A10490" s="254" t="s">
        <v>184</v>
      </c>
      <c r="B10490" s="254">
        <v>-30.078982</v>
      </c>
    </row>
    <row r="10491" spans="1:2" x14ac:dyDescent="0.25">
      <c r="A10491" s="254" t="s">
        <v>1142</v>
      </c>
      <c r="B10491" s="254">
        <v>2.0559469099999998</v>
      </c>
    </row>
    <row r="10492" spans="1:2" x14ac:dyDescent="0.25">
      <c r="A10492" s="254" t="s">
        <v>1143</v>
      </c>
      <c r="B10492" s="254">
        <v>2.8851139899999999E-2</v>
      </c>
    </row>
    <row r="10493" spans="1:2" x14ac:dyDescent="0.25">
      <c r="A10493" s="254" t="s">
        <v>1144</v>
      </c>
      <c r="B10493" s="254">
        <v>0.73547552999999999</v>
      </c>
    </row>
    <row r="10494" spans="1:2" x14ac:dyDescent="0.25">
      <c r="A10494" s="254" t="s">
        <v>1145</v>
      </c>
      <c r="B10494" s="254">
        <v>7.8380439499999999E-3</v>
      </c>
    </row>
    <row r="10495" spans="1:2" x14ac:dyDescent="0.25">
      <c r="A10495" s="254" t="s">
        <v>1146</v>
      </c>
      <c r="B10495" s="254">
        <v>0</v>
      </c>
    </row>
    <row r="10496" spans="1:2" x14ac:dyDescent="0.25">
      <c r="A10496" s="254" t="s">
        <v>1147</v>
      </c>
      <c r="B10496" s="254">
        <v>0</v>
      </c>
    </row>
    <row r="10497" spans="1:2" x14ac:dyDescent="0.25">
      <c r="A10497" s="254" t="s">
        <v>2</v>
      </c>
      <c r="B10497" s="254">
        <v>3.481128</v>
      </c>
    </row>
    <row r="10498" spans="1:2" x14ac:dyDescent="0.25">
      <c r="A10498" s="254" t="s">
        <v>3</v>
      </c>
      <c r="B10498" s="254">
        <v>5.7456E-2</v>
      </c>
    </row>
    <row r="10499" spans="1:2" x14ac:dyDescent="0.25">
      <c r="A10499" s="254" t="s">
        <v>4</v>
      </c>
      <c r="B10499" s="254">
        <v>3.65270808</v>
      </c>
    </row>
    <row r="10500" spans="1:2" x14ac:dyDescent="0.25">
      <c r="A10500" s="254" t="s">
        <v>5</v>
      </c>
      <c r="B10500" s="254">
        <v>2.0857199999999999E-2</v>
      </c>
    </row>
    <row r="10501" spans="1:2" x14ac:dyDescent="0.25">
      <c r="A10501" s="254" t="s">
        <v>6</v>
      </c>
      <c r="B10501" s="254">
        <v>0</v>
      </c>
    </row>
    <row r="10502" spans="1:2" x14ac:dyDescent="0.25">
      <c r="A10502" s="254" t="s">
        <v>7</v>
      </c>
      <c r="B10502" s="254">
        <v>0</v>
      </c>
    </row>
    <row r="10503" spans="1:2" x14ac:dyDescent="0.25">
      <c r="A10503" s="254" t="s">
        <v>1148</v>
      </c>
      <c r="B10503" s="254">
        <v>0</v>
      </c>
    </row>
    <row r="10504" spans="1:2" x14ac:dyDescent="0.25">
      <c r="A10504" s="254" t="s">
        <v>1149</v>
      </c>
      <c r="B10504" s="254">
        <v>1.2656534000000001E-2</v>
      </c>
    </row>
    <row r="10505" spans="1:2" x14ac:dyDescent="0.25">
      <c r="A10505" s="254" t="s">
        <v>1150</v>
      </c>
      <c r="B10505" s="254">
        <v>0</v>
      </c>
    </row>
    <row r="10506" spans="1:2" x14ac:dyDescent="0.25">
      <c r="A10506" s="254" t="s">
        <v>1151</v>
      </c>
      <c r="B10506" s="254">
        <v>3.4458523999999998E-3</v>
      </c>
    </row>
    <row r="10507" spans="1:2" x14ac:dyDescent="0.25">
      <c r="A10507" s="254" t="s">
        <v>1152</v>
      </c>
      <c r="B10507" s="254">
        <v>0</v>
      </c>
    </row>
    <row r="10508" spans="1:2" x14ac:dyDescent="0.25">
      <c r="A10508" s="254" t="s">
        <v>1153</v>
      </c>
      <c r="B10508" s="254">
        <v>0</v>
      </c>
    </row>
    <row r="10509" spans="1:2" x14ac:dyDescent="0.25">
      <c r="A10509" s="254" t="s">
        <v>1845</v>
      </c>
      <c r="B10509" s="254"/>
    </row>
    <row r="10510" spans="1:2" x14ac:dyDescent="0.25">
      <c r="A10510" s="254" t="s">
        <v>928</v>
      </c>
      <c r="B10510" s="254" t="s">
        <v>929</v>
      </c>
    </row>
    <row r="10511" spans="1:2" x14ac:dyDescent="0.25">
      <c r="A10511" s="254" t="s">
        <v>930</v>
      </c>
      <c r="B10511" s="254" t="s">
        <v>931</v>
      </c>
    </row>
    <row r="10512" spans="1:2" x14ac:dyDescent="0.25">
      <c r="A10512" s="254" t="s">
        <v>470</v>
      </c>
      <c r="B10512" s="254">
        <v>69.634953499999995</v>
      </c>
    </row>
    <row r="10513" spans="1:2" x14ac:dyDescent="0.25">
      <c r="A10513" s="254" t="s">
        <v>471</v>
      </c>
      <c r="B10513" s="254">
        <v>0</v>
      </c>
    </row>
    <row r="10514" spans="1:2" x14ac:dyDescent="0.25">
      <c r="A10514" s="254" t="s">
        <v>486</v>
      </c>
      <c r="B10514" s="254">
        <v>45.6777522</v>
      </c>
    </row>
    <row r="10515" spans="1:2" x14ac:dyDescent="0.25">
      <c r="A10515" s="254" t="s">
        <v>487</v>
      </c>
      <c r="B10515" s="254">
        <v>0</v>
      </c>
    </row>
    <row r="10516" spans="1:2" x14ac:dyDescent="0.25">
      <c r="A10516" s="254" t="s">
        <v>488</v>
      </c>
      <c r="B10516" s="254">
        <v>0</v>
      </c>
    </row>
    <row r="10517" spans="1:2" x14ac:dyDescent="0.25">
      <c r="A10517" s="254" t="s">
        <v>489</v>
      </c>
      <c r="B10517" s="254">
        <v>0</v>
      </c>
    </row>
    <row r="10518" spans="1:2" x14ac:dyDescent="0.25">
      <c r="A10518" s="254" t="s">
        <v>1846</v>
      </c>
      <c r="B10518" s="254"/>
    </row>
    <row r="10519" spans="1:2" x14ac:dyDescent="0.25">
      <c r="A10519" s="254" t="s">
        <v>928</v>
      </c>
      <c r="B10519" s="254" t="s">
        <v>929</v>
      </c>
    </row>
    <row r="10520" spans="1:2" x14ac:dyDescent="0.25">
      <c r="A10520" s="254" t="s">
        <v>930</v>
      </c>
      <c r="B10520" s="254" t="s">
        <v>931</v>
      </c>
    </row>
    <row r="10521" spans="1:2" x14ac:dyDescent="0.25">
      <c r="A10521" s="254" t="s">
        <v>111</v>
      </c>
      <c r="B10521" s="254">
        <v>0</v>
      </c>
    </row>
    <row r="10522" spans="1:2" x14ac:dyDescent="0.25">
      <c r="A10522" s="254" t="s">
        <v>184</v>
      </c>
      <c r="B10522" s="254">
        <v>0</v>
      </c>
    </row>
    <row r="10523" spans="1:2" x14ac:dyDescent="0.25">
      <c r="A10523" s="254" t="s">
        <v>185</v>
      </c>
      <c r="B10523" s="254">
        <v>0</v>
      </c>
    </row>
    <row r="10524" spans="1:2" x14ac:dyDescent="0.25">
      <c r="A10524" s="254" t="s">
        <v>186</v>
      </c>
      <c r="B10524" s="254">
        <v>0</v>
      </c>
    </row>
    <row r="10525" spans="1:2" x14ac:dyDescent="0.25">
      <c r="A10525" s="254" t="s">
        <v>187</v>
      </c>
      <c r="B10525" s="254">
        <v>0</v>
      </c>
    </row>
    <row r="10526" spans="1:2" x14ac:dyDescent="0.25">
      <c r="A10526" s="254" t="s">
        <v>1019</v>
      </c>
      <c r="B10526" s="254">
        <v>0</v>
      </c>
    </row>
    <row r="10527" spans="1:2" x14ac:dyDescent="0.25">
      <c r="A10527" s="254" t="s">
        <v>1020</v>
      </c>
      <c r="B10527" s="254">
        <v>0</v>
      </c>
    </row>
    <row r="10528" spans="1:2" x14ac:dyDescent="0.25">
      <c r="A10528" s="254" t="s">
        <v>177</v>
      </c>
      <c r="B10528" s="254">
        <v>0</v>
      </c>
    </row>
    <row r="10529" spans="1:2" x14ac:dyDescent="0.25">
      <c r="A10529" s="254" t="s">
        <v>1847</v>
      </c>
      <c r="B10529" s="254"/>
    </row>
    <row r="10530" spans="1:2" x14ac:dyDescent="0.25">
      <c r="A10530" s="254" t="s">
        <v>928</v>
      </c>
      <c r="B10530" s="254" t="s">
        <v>929</v>
      </c>
    </row>
    <row r="10531" spans="1:2" x14ac:dyDescent="0.25">
      <c r="A10531" s="254" t="s">
        <v>930</v>
      </c>
      <c r="B10531" s="254" t="s">
        <v>931</v>
      </c>
    </row>
    <row r="10532" spans="1:2" x14ac:dyDescent="0.25">
      <c r="A10532" s="254" t="s">
        <v>1154</v>
      </c>
      <c r="B10532" s="254">
        <v>0</v>
      </c>
    </row>
    <row r="10533" spans="1:2" x14ac:dyDescent="0.25">
      <c r="A10533" s="254" t="s">
        <v>1155</v>
      </c>
      <c r="B10533" s="254">
        <v>-1.2656534000000001E-2</v>
      </c>
    </row>
    <row r="10534" spans="1:2" x14ac:dyDescent="0.25">
      <c r="A10534" s="254" t="s">
        <v>1156</v>
      </c>
      <c r="B10534" s="254">
        <v>0</v>
      </c>
    </row>
    <row r="10535" spans="1:2" x14ac:dyDescent="0.25">
      <c r="A10535" s="254" t="s">
        <v>1157</v>
      </c>
      <c r="B10535" s="254">
        <v>-3.4458523999999998E-3</v>
      </c>
    </row>
    <row r="10536" spans="1:2" x14ac:dyDescent="0.25">
      <c r="A10536" s="254" t="s">
        <v>1158</v>
      </c>
      <c r="B10536" s="254">
        <v>0</v>
      </c>
    </row>
    <row r="10537" spans="1:2" x14ac:dyDescent="0.25">
      <c r="A10537" s="254" t="s">
        <v>1159</v>
      </c>
      <c r="B10537" s="254">
        <v>0</v>
      </c>
    </row>
    <row r="10538" spans="1:2" x14ac:dyDescent="0.25">
      <c r="A10538" s="254" t="s">
        <v>1160</v>
      </c>
      <c r="B10538" s="254">
        <v>0</v>
      </c>
    </row>
    <row r="10539" spans="1:2" x14ac:dyDescent="0.25">
      <c r="A10539" s="254" t="s">
        <v>1161</v>
      </c>
      <c r="B10539" s="254">
        <v>-2.6578721399999998E-3</v>
      </c>
    </row>
    <row r="10540" spans="1:2" x14ac:dyDescent="0.25">
      <c r="A10540" s="254" t="s">
        <v>490</v>
      </c>
      <c r="B10540" s="254">
        <v>0</v>
      </c>
    </row>
    <row r="10541" spans="1:2" x14ac:dyDescent="0.25">
      <c r="A10541" s="254" t="s">
        <v>491</v>
      </c>
      <c r="B10541" s="254">
        <v>-0.47410471399999998</v>
      </c>
    </row>
    <row r="10542" spans="1:2" x14ac:dyDescent="0.25">
      <c r="A10542" s="254" t="s">
        <v>492</v>
      </c>
      <c r="B10542" s="254">
        <v>0</v>
      </c>
    </row>
    <row r="10543" spans="1:2" x14ac:dyDescent="0.25">
      <c r="A10543" s="254" t="s">
        <v>493</v>
      </c>
      <c r="B10543" s="254">
        <v>-5.4407830599999998E-2</v>
      </c>
    </row>
    <row r="10544" spans="1:2" x14ac:dyDescent="0.25">
      <c r="A10544" s="254" t="s">
        <v>494</v>
      </c>
      <c r="B10544" s="254">
        <v>0</v>
      </c>
    </row>
    <row r="10545" spans="1:2" x14ac:dyDescent="0.25">
      <c r="A10545" s="254" t="s">
        <v>495</v>
      </c>
      <c r="B10545" s="254">
        <v>0</v>
      </c>
    </row>
    <row r="10546" spans="1:2" x14ac:dyDescent="0.25">
      <c r="A10546" s="254" t="s">
        <v>496</v>
      </c>
      <c r="B10546" s="254">
        <v>0</v>
      </c>
    </row>
    <row r="10547" spans="1:2" x14ac:dyDescent="0.25">
      <c r="A10547" s="254" t="s">
        <v>497</v>
      </c>
      <c r="B10547" s="254">
        <v>-9.9561990000000003E-2</v>
      </c>
    </row>
    <row r="10548" spans="1:2" x14ac:dyDescent="0.25">
      <c r="A10548" s="254" t="s">
        <v>498</v>
      </c>
      <c r="B10548" s="254">
        <v>0</v>
      </c>
    </row>
    <row r="10549" spans="1:2" x14ac:dyDescent="0.25">
      <c r="A10549" s="254" t="s">
        <v>499</v>
      </c>
      <c r="B10549" s="254">
        <v>0</v>
      </c>
    </row>
    <row r="10550" spans="1:2" x14ac:dyDescent="0.25">
      <c r="A10550" s="254" t="s">
        <v>500</v>
      </c>
      <c r="B10550" s="254">
        <v>0</v>
      </c>
    </row>
    <row r="10551" spans="1:2" x14ac:dyDescent="0.25">
      <c r="A10551" s="254" t="s">
        <v>501</v>
      </c>
      <c r="B10551" s="254">
        <v>0</v>
      </c>
    </row>
    <row r="10552" spans="1:2" x14ac:dyDescent="0.25">
      <c r="A10552" s="254" t="s">
        <v>502</v>
      </c>
      <c r="B10552" s="254">
        <v>0</v>
      </c>
    </row>
    <row r="10553" spans="1:2" x14ac:dyDescent="0.25">
      <c r="A10553" s="254" t="s">
        <v>503</v>
      </c>
      <c r="B10553" s="254">
        <v>0</v>
      </c>
    </row>
    <row r="10554" spans="1:2" x14ac:dyDescent="0.25">
      <c r="A10554" s="254" t="s">
        <v>94</v>
      </c>
      <c r="B10554" s="254">
        <v>0</v>
      </c>
    </row>
    <row r="10555" spans="1:2" x14ac:dyDescent="0.25">
      <c r="A10555" s="254" t="s">
        <v>95</v>
      </c>
      <c r="B10555" s="254">
        <v>0</v>
      </c>
    </row>
    <row r="10556" spans="1:2" x14ac:dyDescent="0.25">
      <c r="A10556" s="254" t="s">
        <v>504</v>
      </c>
      <c r="B10556" s="254">
        <v>0</v>
      </c>
    </row>
    <row r="10557" spans="1:2" x14ac:dyDescent="0.25">
      <c r="A10557" s="254" t="s">
        <v>505</v>
      </c>
      <c r="B10557" s="254">
        <v>0</v>
      </c>
    </row>
    <row r="10558" spans="1:2" x14ac:dyDescent="0.25">
      <c r="A10558" s="254" t="s">
        <v>506</v>
      </c>
      <c r="B10558" s="254">
        <v>0</v>
      </c>
    </row>
    <row r="10559" spans="1:2" x14ac:dyDescent="0.25">
      <c r="A10559" s="254" t="s">
        <v>507</v>
      </c>
      <c r="B10559" s="254">
        <v>0</v>
      </c>
    </row>
    <row r="10560" spans="1:2" x14ac:dyDescent="0.25">
      <c r="A10560" s="254" t="s">
        <v>508</v>
      </c>
      <c r="B10560" s="254">
        <v>0</v>
      </c>
    </row>
    <row r="10561" spans="1:2" x14ac:dyDescent="0.25">
      <c r="A10561" s="254" t="s">
        <v>509</v>
      </c>
      <c r="B10561" s="254">
        <v>0</v>
      </c>
    </row>
    <row r="10562" spans="1:2" x14ac:dyDescent="0.25">
      <c r="A10562" s="254" t="s">
        <v>96</v>
      </c>
      <c r="B10562" s="254">
        <v>0</v>
      </c>
    </row>
    <row r="10563" spans="1:2" x14ac:dyDescent="0.25">
      <c r="A10563" s="254" t="s">
        <v>97</v>
      </c>
      <c r="B10563" s="254">
        <v>0</v>
      </c>
    </row>
    <row r="10564" spans="1:2" x14ac:dyDescent="0.25">
      <c r="A10564" s="254" t="s">
        <v>510</v>
      </c>
      <c r="B10564" s="254">
        <v>-69.634953499999995</v>
      </c>
    </row>
    <row r="10565" spans="1:2" x14ac:dyDescent="0.25">
      <c r="A10565" s="254" t="s">
        <v>511</v>
      </c>
      <c r="B10565" s="254">
        <v>0</v>
      </c>
    </row>
    <row r="10566" spans="1:2" x14ac:dyDescent="0.25">
      <c r="A10566" s="254" t="s">
        <v>512</v>
      </c>
      <c r="B10566" s="254">
        <v>-45.6777522</v>
      </c>
    </row>
    <row r="10567" spans="1:2" x14ac:dyDescent="0.25">
      <c r="A10567" s="254" t="s">
        <v>513</v>
      </c>
      <c r="B10567" s="254">
        <v>0</v>
      </c>
    </row>
    <row r="10568" spans="1:2" x14ac:dyDescent="0.25">
      <c r="A10568" s="254" t="s">
        <v>514</v>
      </c>
      <c r="B10568" s="254">
        <v>0</v>
      </c>
    </row>
    <row r="10569" spans="1:2" x14ac:dyDescent="0.25">
      <c r="A10569" s="254" t="s">
        <v>515</v>
      </c>
      <c r="B10569" s="254">
        <v>0</v>
      </c>
    </row>
    <row r="10570" spans="1:2" x14ac:dyDescent="0.25">
      <c r="A10570" s="254" t="s">
        <v>62</v>
      </c>
      <c r="B10570" s="254">
        <v>-9.4007187200000004</v>
      </c>
    </row>
    <row r="10571" spans="1:2" x14ac:dyDescent="0.25">
      <c r="A10571" s="254" t="s">
        <v>63</v>
      </c>
      <c r="B10571" s="254">
        <v>0</v>
      </c>
    </row>
    <row r="10572" spans="1:2" x14ac:dyDescent="0.25">
      <c r="A10572" s="254" t="s">
        <v>64</v>
      </c>
      <c r="B10572" s="254">
        <v>0</v>
      </c>
    </row>
    <row r="10573" spans="1:2" x14ac:dyDescent="0.25">
      <c r="A10573" s="254" t="s">
        <v>65</v>
      </c>
      <c r="B10573" s="254">
        <v>0</v>
      </c>
    </row>
    <row r="10574" spans="1:2" x14ac:dyDescent="0.25">
      <c r="A10574" s="254" t="s">
        <v>66</v>
      </c>
      <c r="B10574" s="254">
        <v>0</v>
      </c>
    </row>
    <row r="10575" spans="1:2" x14ac:dyDescent="0.25">
      <c r="A10575" s="254" t="s">
        <v>67</v>
      </c>
      <c r="B10575" s="254">
        <v>0</v>
      </c>
    </row>
    <row r="10576" spans="1:2" x14ac:dyDescent="0.25">
      <c r="A10576" s="254" t="s">
        <v>68</v>
      </c>
      <c r="B10576" s="254">
        <v>0</v>
      </c>
    </row>
    <row r="10577" spans="1:2" x14ac:dyDescent="0.25">
      <c r="A10577" s="254" t="s">
        <v>69</v>
      </c>
      <c r="B10577" s="254">
        <v>0</v>
      </c>
    </row>
    <row r="10578" spans="1:2" x14ac:dyDescent="0.25">
      <c r="A10578" s="254" t="s">
        <v>70</v>
      </c>
      <c r="B10578" s="254">
        <v>0</v>
      </c>
    </row>
    <row r="10579" spans="1:2" x14ac:dyDescent="0.25">
      <c r="A10579" s="254" t="s">
        <v>71</v>
      </c>
      <c r="B10579" s="254">
        <v>0</v>
      </c>
    </row>
    <row r="10580" spans="1:2" x14ac:dyDescent="0.25">
      <c r="A10580" s="254" t="s">
        <v>72</v>
      </c>
      <c r="B10580" s="254">
        <v>0</v>
      </c>
    </row>
    <row r="10581" spans="1:2" x14ac:dyDescent="0.25">
      <c r="A10581" s="254" t="s">
        <v>73</v>
      </c>
      <c r="B10581" s="254">
        <v>0</v>
      </c>
    </row>
    <row r="10582" spans="1:2" x14ac:dyDescent="0.25">
      <c r="A10582" s="254" t="s">
        <v>74</v>
      </c>
      <c r="B10582" s="254">
        <v>0</v>
      </c>
    </row>
    <row r="10583" spans="1:2" x14ac:dyDescent="0.25">
      <c r="A10583" s="254" t="s">
        <v>75</v>
      </c>
      <c r="B10583" s="254">
        <v>0</v>
      </c>
    </row>
    <row r="10584" spans="1:2" x14ac:dyDescent="0.25">
      <c r="A10584" s="254" t="s">
        <v>1233</v>
      </c>
      <c r="B10584" s="254">
        <v>0</v>
      </c>
    </row>
    <row r="10585" spans="1:2" x14ac:dyDescent="0.25">
      <c r="A10585" s="254" t="s">
        <v>1162</v>
      </c>
      <c r="B10585" s="254">
        <v>0</v>
      </c>
    </row>
    <row r="10586" spans="1:2" x14ac:dyDescent="0.25">
      <c r="A10586" s="254" t="s">
        <v>1234</v>
      </c>
      <c r="B10586" s="254">
        <v>0</v>
      </c>
    </row>
    <row r="10587" spans="1:2" x14ac:dyDescent="0.25">
      <c r="A10587" s="254" t="s">
        <v>1235</v>
      </c>
      <c r="B10587" s="254">
        <v>0</v>
      </c>
    </row>
    <row r="10588" spans="1:2" x14ac:dyDescent="0.25">
      <c r="A10588" s="254" t="s">
        <v>1236</v>
      </c>
      <c r="B10588" s="254">
        <v>0</v>
      </c>
    </row>
    <row r="10589" spans="1:2" x14ac:dyDescent="0.25">
      <c r="A10589" s="254" t="s">
        <v>1163</v>
      </c>
      <c r="B10589" s="254">
        <v>0</v>
      </c>
    </row>
    <row r="10590" spans="1:2" x14ac:dyDescent="0.25">
      <c r="A10590" s="254" t="s">
        <v>1237</v>
      </c>
      <c r="B10590" s="254">
        <v>0</v>
      </c>
    </row>
    <row r="10591" spans="1:2" x14ac:dyDescent="0.25">
      <c r="A10591" s="254" t="s">
        <v>1238</v>
      </c>
      <c r="B10591" s="254">
        <v>0</v>
      </c>
    </row>
    <row r="10592" spans="1:2" x14ac:dyDescent="0.25">
      <c r="A10592" s="254" t="s">
        <v>156</v>
      </c>
      <c r="B10592" s="254">
        <v>0</v>
      </c>
    </row>
    <row r="10593" spans="1:2" x14ac:dyDescent="0.25">
      <c r="A10593" s="254" t="s">
        <v>144</v>
      </c>
      <c r="B10593" s="254">
        <v>0</v>
      </c>
    </row>
    <row r="10594" spans="1:2" x14ac:dyDescent="0.25">
      <c r="A10594" s="254" t="s">
        <v>157</v>
      </c>
      <c r="B10594" s="254">
        <v>0</v>
      </c>
    </row>
    <row r="10595" spans="1:2" x14ac:dyDescent="0.25">
      <c r="A10595" s="254" t="s">
        <v>158</v>
      </c>
      <c r="B10595" s="254">
        <v>0</v>
      </c>
    </row>
    <row r="10596" spans="1:2" x14ac:dyDescent="0.25">
      <c r="A10596" s="254" t="s">
        <v>159</v>
      </c>
      <c r="B10596" s="254">
        <v>0</v>
      </c>
    </row>
    <row r="10597" spans="1:2" x14ac:dyDescent="0.25">
      <c r="A10597" s="254" t="s">
        <v>145</v>
      </c>
      <c r="B10597" s="254">
        <v>0</v>
      </c>
    </row>
    <row r="10598" spans="1:2" x14ac:dyDescent="0.25">
      <c r="A10598" s="254" t="s">
        <v>160</v>
      </c>
      <c r="B10598" s="254">
        <v>0</v>
      </c>
    </row>
    <row r="10599" spans="1:2" x14ac:dyDescent="0.25">
      <c r="A10599" s="254" t="s">
        <v>161</v>
      </c>
      <c r="B10599" s="254">
        <v>0</v>
      </c>
    </row>
    <row r="10600" spans="1:2" x14ac:dyDescent="0.25">
      <c r="A10600" s="254" t="s">
        <v>162</v>
      </c>
      <c r="B10600" s="254">
        <v>0</v>
      </c>
    </row>
    <row r="10601" spans="1:2" x14ac:dyDescent="0.25">
      <c r="A10601" s="254" t="s">
        <v>146</v>
      </c>
      <c r="B10601" s="254">
        <v>0</v>
      </c>
    </row>
    <row r="10602" spans="1:2" x14ac:dyDescent="0.25">
      <c r="A10602" s="254" t="s">
        <v>163</v>
      </c>
      <c r="B10602" s="254">
        <v>0</v>
      </c>
    </row>
    <row r="10603" spans="1:2" x14ac:dyDescent="0.25">
      <c r="A10603" s="254" t="s">
        <v>164</v>
      </c>
      <c r="B10603" s="254">
        <v>0</v>
      </c>
    </row>
    <row r="10604" spans="1:2" x14ac:dyDescent="0.25">
      <c r="A10604" s="254" t="s">
        <v>165</v>
      </c>
      <c r="B10604" s="254">
        <v>0</v>
      </c>
    </row>
    <row r="10605" spans="1:2" x14ac:dyDescent="0.25">
      <c r="A10605" s="254" t="s">
        <v>147</v>
      </c>
      <c r="B10605" s="254">
        <v>0</v>
      </c>
    </row>
    <row r="10606" spans="1:2" x14ac:dyDescent="0.25">
      <c r="A10606" s="254" t="s">
        <v>166</v>
      </c>
      <c r="B10606" s="254">
        <v>0</v>
      </c>
    </row>
    <row r="10607" spans="1:2" x14ac:dyDescent="0.25">
      <c r="A10607" s="254" t="s">
        <v>167</v>
      </c>
      <c r="B10607" s="254">
        <v>0</v>
      </c>
    </row>
    <row r="10608" spans="1:2" x14ac:dyDescent="0.25">
      <c r="A10608" s="254" t="s">
        <v>168</v>
      </c>
      <c r="B10608" s="254">
        <v>0</v>
      </c>
    </row>
    <row r="10609" spans="1:2" x14ac:dyDescent="0.25">
      <c r="A10609" s="254" t="s">
        <v>148</v>
      </c>
      <c r="B10609" s="254">
        <v>0</v>
      </c>
    </row>
    <row r="10610" spans="1:2" x14ac:dyDescent="0.25">
      <c r="A10610" s="254" t="s">
        <v>169</v>
      </c>
      <c r="B10610" s="254">
        <v>0</v>
      </c>
    </row>
    <row r="10611" spans="1:2" x14ac:dyDescent="0.25">
      <c r="A10611" s="254" t="s">
        <v>170</v>
      </c>
      <c r="B10611" s="254">
        <v>0</v>
      </c>
    </row>
    <row r="10612" spans="1:2" x14ac:dyDescent="0.25">
      <c r="A10612" s="254" t="s">
        <v>171</v>
      </c>
      <c r="B10612" s="254">
        <v>0</v>
      </c>
    </row>
    <row r="10613" spans="1:2" x14ac:dyDescent="0.25">
      <c r="A10613" s="254" t="s">
        <v>149</v>
      </c>
      <c r="B10613" s="254">
        <v>0</v>
      </c>
    </row>
    <row r="10614" spans="1:2" x14ac:dyDescent="0.25">
      <c r="A10614" s="254" t="s">
        <v>172</v>
      </c>
      <c r="B10614" s="254">
        <v>0</v>
      </c>
    </row>
    <row r="10615" spans="1:2" x14ac:dyDescent="0.25">
      <c r="A10615" s="254" t="s">
        <v>173</v>
      </c>
      <c r="B10615" s="254">
        <v>0</v>
      </c>
    </row>
    <row r="10616" spans="1:2" x14ac:dyDescent="0.25">
      <c r="A10616" s="254" t="s">
        <v>1164</v>
      </c>
      <c r="B10616" s="254">
        <v>0</v>
      </c>
    </row>
    <row r="10617" spans="1:2" x14ac:dyDescent="0.25">
      <c r="A10617" s="254" t="s">
        <v>1165</v>
      </c>
      <c r="B10617" s="254">
        <v>0</v>
      </c>
    </row>
    <row r="10618" spans="1:2" x14ac:dyDescent="0.25">
      <c r="A10618" s="254" t="s">
        <v>939</v>
      </c>
      <c r="B10618" s="254">
        <v>0</v>
      </c>
    </row>
    <row r="10619" spans="1:2" x14ac:dyDescent="0.25">
      <c r="A10619" s="254" t="s">
        <v>1239</v>
      </c>
      <c r="B10619" s="254">
        <v>-0.61611226699999999</v>
      </c>
    </row>
    <row r="10620" spans="1:2" x14ac:dyDescent="0.25">
      <c r="A10620" s="254" t="s">
        <v>1240</v>
      </c>
      <c r="B10620" s="254">
        <v>-0.44305635199999999</v>
      </c>
    </row>
    <row r="10621" spans="1:2" x14ac:dyDescent="0.25">
      <c r="A10621" s="254" t="s">
        <v>1241</v>
      </c>
      <c r="B10621" s="254">
        <v>-2.9338679399999998</v>
      </c>
    </row>
    <row r="10622" spans="1:2" x14ac:dyDescent="0.25">
      <c r="A10622" s="254" t="s">
        <v>1242</v>
      </c>
      <c r="B10622" s="254">
        <v>-2.1097921500000001</v>
      </c>
    </row>
    <row r="10623" spans="1:2" x14ac:dyDescent="0.25">
      <c r="A10623" s="254" t="s">
        <v>1243</v>
      </c>
      <c r="B10623" s="254">
        <v>-1.11954164</v>
      </c>
    </row>
    <row r="10624" spans="1:2" x14ac:dyDescent="0.25">
      <c r="A10624" s="254" t="s">
        <v>1244</v>
      </c>
      <c r="B10624" s="254">
        <v>-4.0424702600000001E-2</v>
      </c>
    </row>
    <row r="10625" spans="1:2" x14ac:dyDescent="0.25">
      <c r="A10625" s="254" t="s">
        <v>1245</v>
      </c>
      <c r="B10625" s="254">
        <v>-0.712861466</v>
      </c>
    </row>
    <row r="10626" spans="1:2" x14ac:dyDescent="0.25">
      <c r="A10626" s="254" t="s">
        <v>1246</v>
      </c>
      <c r="B10626" s="254">
        <v>-0.28655345900000001</v>
      </c>
    </row>
    <row r="10627" spans="1:2" x14ac:dyDescent="0.25">
      <c r="A10627" s="254" t="s">
        <v>1247</v>
      </c>
      <c r="B10627" s="254">
        <v>0</v>
      </c>
    </row>
    <row r="10628" spans="1:2" x14ac:dyDescent="0.25">
      <c r="A10628" s="254" t="s">
        <v>44</v>
      </c>
      <c r="B10628" s="254">
        <v>0</v>
      </c>
    </row>
    <row r="10629" spans="1:2" x14ac:dyDescent="0.25">
      <c r="A10629" s="254" t="s">
        <v>45</v>
      </c>
      <c r="B10629" s="254">
        <v>1.9430443400000001E-2</v>
      </c>
    </row>
    <row r="10630" spans="1:2" x14ac:dyDescent="0.25">
      <c r="A10630" s="254" t="s">
        <v>46</v>
      </c>
      <c r="B10630" s="254">
        <v>0</v>
      </c>
    </row>
    <row r="10631" spans="1:2" x14ac:dyDescent="0.25">
      <c r="A10631" s="254" t="s">
        <v>47</v>
      </c>
      <c r="B10631" s="254">
        <v>6.0509691000000003E-3</v>
      </c>
    </row>
    <row r="10632" spans="1:2" x14ac:dyDescent="0.25">
      <c r="A10632" s="254" t="s">
        <v>48</v>
      </c>
      <c r="B10632" s="254">
        <v>0</v>
      </c>
    </row>
    <row r="10633" spans="1:2" x14ac:dyDescent="0.25">
      <c r="A10633" s="254" t="s">
        <v>49</v>
      </c>
      <c r="B10633" s="254">
        <v>0</v>
      </c>
    </row>
    <row r="10634" spans="1:2" x14ac:dyDescent="0.25">
      <c r="A10634" s="254" t="s">
        <v>516</v>
      </c>
      <c r="B10634" s="254">
        <v>0</v>
      </c>
    </row>
    <row r="10635" spans="1:2" x14ac:dyDescent="0.25">
      <c r="A10635" s="254" t="s">
        <v>517</v>
      </c>
      <c r="B10635" s="254">
        <v>0.72785051700000003</v>
      </c>
    </row>
    <row r="10636" spans="1:2" x14ac:dyDescent="0.25">
      <c r="A10636" s="254" t="s">
        <v>518</v>
      </c>
      <c r="B10636" s="254">
        <v>0</v>
      </c>
    </row>
    <row r="10637" spans="1:2" x14ac:dyDescent="0.25">
      <c r="A10637" s="254" t="s">
        <v>519</v>
      </c>
      <c r="B10637" s="254">
        <v>9.5540976E-2</v>
      </c>
    </row>
    <row r="10638" spans="1:2" x14ac:dyDescent="0.25">
      <c r="A10638" s="254" t="s">
        <v>520</v>
      </c>
      <c r="B10638" s="254">
        <v>0</v>
      </c>
    </row>
    <row r="10639" spans="1:2" x14ac:dyDescent="0.25">
      <c r="A10639" s="254" t="s">
        <v>521</v>
      </c>
      <c r="B10639" s="254">
        <v>0</v>
      </c>
    </row>
    <row r="10640" spans="1:2" x14ac:dyDescent="0.25">
      <c r="A10640" s="254" t="s">
        <v>50</v>
      </c>
      <c r="B10640" s="254">
        <v>0</v>
      </c>
    </row>
    <row r="10641" spans="1:2" x14ac:dyDescent="0.25">
      <c r="A10641" s="254" t="s">
        <v>51</v>
      </c>
      <c r="B10641" s="254">
        <v>0</v>
      </c>
    </row>
    <row r="10642" spans="1:2" x14ac:dyDescent="0.25">
      <c r="A10642" s="254" t="s">
        <v>52</v>
      </c>
      <c r="B10642" s="254">
        <v>0</v>
      </c>
    </row>
    <row r="10643" spans="1:2" x14ac:dyDescent="0.25">
      <c r="A10643" s="254" t="s">
        <v>53</v>
      </c>
      <c r="B10643" s="254">
        <v>0</v>
      </c>
    </row>
    <row r="10644" spans="1:2" x14ac:dyDescent="0.25">
      <c r="A10644" s="254" t="s">
        <v>54</v>
      </c>
      <c r="B10644" s="254">
        <v>0</v>
      </c>
    </row>
    <row r="10645" spans="1:2" x14ac:dyDescent="0.25">
      <c r="A10645" s="254" t="s">
        <v>55</v>
      </c>
      <c r="B10645" s="254">
        <v>0</v>
      </c>
    </row>
    <row r="10646" spans="1:2" x14ac:dyDescent="0.25">
      <c r="A10646" s="254" t="s">
        <v>56</v>
      </c>
      <c r="B10646" s="254">
        <v>0</v>
      </c>
    </row>
    <row r="10647" spans="1:2" x14ac:dyDescent="0.25">
      <c r="A10647" s="254" t="s">
        <v>57</v>
      </c>
      <c r="B10647" s="254">
        <v>0</v>
      </c>
    </row>
    <row r="10648" spans="1:2" x14ac:dyDescent="0.25">
      <c r="A10648" s="254" t="s">
        <v>58</v>
      </c>
      <c r="B10648" s="254">
        <v>0</v>
      </c>
    </row>
    <row r="10649" spans="1:2" x14ac:dyDescent="0.25">
      <c r="A10649" s="254" t="s">
        <v>59</v>
      </c>
      <c r="B10649" s="254">
        <v>0</v>
      </c>
    </row>
    <row r="10650" spans="1:2" x14ac:dyDescent="0.25">
      <c r="A10650" s="254" t="s">
        <v>60</v>
      </c>
      <c r="B10650" s="254">
        <v>0</v>
      </c>
    </row>
    <row r="10651" spans="1:2" x14ac:dyDescent="0.25">
      <c r="A10651" s="254" t="s">
        <v>61</v>
      </c>
      <c r="B10651" s="254">
        <v>0</v>
      </c>
    </row>
    <row r="10652" spans="1:2" x14ac:dyDescent="0.25">
      <c r="A10652" s="254" t="s">
        <v>522</v>
      </c>
      <c r="B10652" s="254">
        <v>0</v>
      </c>
    </row>
    <row r="10653" spans="1:2" x14ac:dyDescent="0.25">
      <c r="A10653" s="254" t="s">
        <v>523</v>
      </c>
      <c r="B10653" s="254">
        <v>0</v>
      </c>
    </row>
    <row r="10654" spans="1:2" x14ac:dyDescent="0.25">
      <c r="A10654" s="254" t="s">
        <v>524</v>
      </c>
      <c r="B10654" s="254">
        <v>0</v>
      </c>
    </row>
    <row r="10655" spans="1:2" x14ac:dyDescent="0.25">
      <c r="A10655" s="254" t="s">
        <v>525</v>
      </c>
      <c r="B10655" s="254">
        <v>0</v>
      </c>
    </row>
    <row r="10656" spans="1:2" x14ac:dyDescent="0.25">
      <c r="A10656" s="254" t="s">
        <v>526</v>
      </c>
      <c r="B10656" s="254">
        <v>0</v>
      </c>
    </row>
    <row r="10657" spans="1:2" x14ac:dyDescent="0.25">
      <c r="A10657" s="254" t="s">
        <v>527</v>
      </c>
      <c r="B10657" s="254">
        <v>0</v>
      </c>
    </row>
    <row r="10658" spans="1:2" x14ac:dyDescent="0.25">
      <c r="A10658" s="254" t="s">
        <v>98</v>
      </c>
      <c r="B10658" s="254">
        <v>0</v>
      </c>
    </row>
    <row r="10659" spans="1:2" x14ac:dyDescent="0.25">
      <c r="A10659" s="254" t="s">
        <v>99</v>
      </c>
      <c r="B10659" s="254">
        <v>0</v>
      </c>
    </row>
    <row r="10660" spans="1:2" x14ac:dyDescent="0.25">
      <c r="A10660" s="254" t="s">
        <v>100</v>
      </c>
      <c r="B10660" s="254">
        <v>0</v>
      </c>
    </row>
    <row r="10661" spans="1:2" x14ac:dyDescent="0.25">
      <c r="A10661" s="254" t="s">
        <v>101</v>
      </c>
      <c r="B10661" s="254">
        <v>0</v>
      </c>
    </row>
    <row r="10662" spans="1:2" x14ac:dyDescent="0.25">
      <c r="A10662" s="254" t="s">
        <v>102</v>
      </c>
      <c r="B10662" s="254">
        <v>0</v>
      </c>
    </row>
    <row r="10663" spans="1:2" x14ac:dyDescent="0.25">
      <c r="A10663" s="254" t="s">
        <v>103</v>
      </c>
      <c r="B10663" s="254">
        <v>0</v>
      </c>
    </row>
    <row r="10664" spans="1:2" x14ac:dyDescent="0.25">
      <c r="A10664" s="254" t="s">
        <v>104</v>
      </c>
      <c r="B10664" s="254">
        <v>0</v>
      </c>
    </row>
    <row r="10665" spans="1:2" x14ac:dyDescent="0.25">
      <c r="A10665" s="254" t="s">
        <v>105</v>
      </c>
      <c r="B10665" s="254">
        <v>0</v>
      </c>
    </row>
    <row r="10666" spans="1:2" x14ac:dyDescent="0.25">
      <c r="A10666" s="254" t="s">
        <v>106</v>
      </c>
      <c r="B10666" s="254">
        <v>0</v>
      </c>
    </row>
    <row r="10667" spans="1:2" x14ac:dyDescent="0.25">
      <c r="A10667" s="254" t="s">
        <v>107</v>
      </c>
      <c r="B10667" s="254">
        <v>0</v>
      </c>
    </row>
    <row r="10668" spans="1:2" x14ac:dyDescent="0.25">
      <c r="A10668" s="254" t="s">
        <v>108</v>
      </c>
      <c r="B10668" s="254">
        <v>0</v>
      </c>
    </row>
    <row r="10669" spans="1:2" x14ac:dyDescent="0.25">
      <c r="A10669" s="254" t="s">
        <v>109</v>
      </c>
      <c r="B10669" s="254">
        <v>0</v>
      </c>
    </row>
    <row r="10670" spans="1:2" x14ac:dyDescent="0.25">
      <c r="A10670" s="254" t="s">
        <v>528</v>
      </c>
      <c r="B10670" s="254">
        <v>0</v>
      </c>
    </row>
    <row r="10671" spans="1:2" x14ac:dyDescent="0.25">
      <c r="A10671" s="254" t="s">
        <v>529</v>
      </c>
      <c r="B10671" s="254">
        <v>0</v>
      </c>
    </row>
    <row r="10672" spans="1:2" x14ac:dyDescent="0.25">
      <c r="A10672" s="254" t="s">
        <v>530</v>
      </c>
      <c r="B10672" s="254">
        <v>0</v>
      </c>
    </row>
    <row r="10673" spans="1:2" x14ac:dyDescent="0.25">
      <c r="A10673" s="254" t="s">
        <v>531</v>
      </c>
      <c r="B10673" s="254">
        <v>0</v>
      </c>
    </row>
    <row r="10674" spans="1:2" x14ac:dyDescent="0.25">
      <c r="A10674" s="254" t="s">
        <v>532</v>
      </c>
      <c r="B10674" s="254">
        <v>0</v>
      </c>
    </row>
    <row r="10675" spans="1:2" x14ac:dyDescent="0.25">
      <c r="A10675" s="254" t="s">
        <v>533</v>
      </c>
      <c r="B10675" s="254">
        <v>0</v>
      </c>
    </row>
    <row r="10676" spans="1:2" x14ac:dyDescent="0.25">
      <c r="A10676" s="254" t="s">
        <v>76</v>
      </c>
      <c r="B10676" s="254">
        <v>94.035464300000001</v>
      </c>
    </row>
    <row r="10677" spans="1:2" x14ac:dyDescent="0.25">
      <c r="A10677" s="254" t="s">
        <v>77</v>
      </c>
      <c r="B10677" s="254">
        <v>0</v>
      </c>
    </row>
    <row r="10678" spans="1:2" x14ac:dyDescent="0.25">
      <c r="A10678" s="254" t="s">
        <v>78</v>
      </c>
      <c r="B10678" s="254">
        <v>70.161344200000002</v>
      </c>
    </row>
    <row r="10679" spans="1:2" x14ac:dyDescent="0.25">
      <c r="A10679" s="254" t="s">
        <v>79</v>
      </c>
      <c r="B10679" s="254">
        <v>0</v>
      </c>
    </row>
    <row r="10680" spans="1:2" x14ac:dyDescent="0.25">
      <c r="A10680" s="254" t="s">
        <v>80</v>
      </c>
      <c r="B10680" s="254">
        <v>0</v>
      </c>
    </row>
    <row r="10681" spans="1:2" x14ac:dyDescent="0.25">
      <c r="A10681" s="254" t="s">
        <v>81</v>
      </c>
      <c r="B10681" s="254">
        <v>0</v>
      </c>
    </row>
    <row r="10682" spans="1:2" x14ac:dyDescent="0.25">
      <c r="A10682" s="254" t="s">
        <v>82</v>
      </c>
      <c r="B10682" s="254">
        <v>0</v>
      </c>
    </row>
    <row r="10683" spans="1:2" x14ac:dyDescent="0.25">
      <c r="A10683" s="254" t="s">
        <v>83</v>
      </c>
      <c r="B10683" s="254">
        <v>0</v>
      </c>
    </row>
    <row r="10684" spans="1:2" x14ac:dyDescent="0.25">
      <c r="A10684" s="254" t="s">
        <v>84</v>
      </c>
      <c r="B10684" s="254">
        <v>0</v>
      </c>
    </row>
    <row r="10685" spans="1:2" x14ac:dyDescent="0.25">
      <c r="A10685" s="254" t="s">
        <v>85</v>
      </c>
      <c r="B10685" s="254">
        <v>0</v>
      </c>
    </row>
    <row r="10686" spans="1:2" x14ac:dyDescent="0.25">
      <c r="A10686" s="254" t="s">
        <v>86</v>
      </c>
      <c r="B10686" s="254">
        <v>0</v>
      </c>
    </row>
    <row r="10687" spans="1:2" x14ac:dyDescent="0.25">
      <c r="A10687" s="254" t="s">
        <v>87</v>
      </c>
      <c r="B10687" s="254">
        <v>0</v>
      </c>
    </row>
    <row r="10688" spans="1:2" x14ac:dyDescent="0.25">
      <c r="A10688" s="254" t="s">
        <v>88</v>
      </c>
      <c r="B10688" s="254">
        <v>0</v>
      </c>
    </row>
    <row r="10689" spans="1:2" x14ac:dyDescent="0.25">
      <c r="A10689" s="254" t="s">
        <v>89</v>
      </c>
      <c r="B10689" s="254">
        <v>0</v>
      </c>
    </row>
    <row r="10690" spans="1:2" x14ac:dyDescent="0.25">
      <c r="A10690" s="254" t="s">
        <v>90</v>
      </c>
      <c r="B10690" s="254">
        <v>0</v>
      </c>
    </row>
    <row r="10691" spans="1:2" x14ac:dyDescent="0.25">
      <c r="A10691" s="254" t="s">
        <v>91</v>
      </c>
      <c r="B10691" s="254">
        <v>0</v>
      </c>
    </row>
    <row r="10692" spans="1:2" x14ac:dyDescent="0.25">
      <c r="A10692" s="254" t="s">
        <v>92</v>
      </c>
      <c r="B10692" s="254">
        <v>0</v>
      </c>
    </row>
    <row r="10693" spans="1:2" x14ac:dyDescent="0.25">
      <c r="A10693" s="254" t="s">
        <v>93</v>
      </c>
      <c r="B10693" s="254">
        <v>0</v>
      </c>
    </row>
    <row r="10694" spans="1:2" x14ac:dyDescent="0.25">
      <c r="A10694" s="254" t="s">
        <v>1248</v>
      </c>
      <c r="B10694" s="254">
        <v>0</v>
      </c>
    </row>
    <row r="10695" spans="1:2" x14ac:dyDescent="0.25">
      <c r="A10695" s="254" t="s">
        <v>1175</v>
      </c>
      <c r="B10695" s="254">
        <v>0</v>
      </c>
    </row>
    <row r="10696" spans="1:2" x14ac:dyDescent="0.25">
      <c r="A10696" s="254" t="s">
        <v>1249</v>
      </c>
      <c r="B10696" s="254">
        <v>0</v>
      </c>
    </row>
    <row r="10697" spans="1:2" x14ac:dyDescent="0.25">
      <c r="A10697" s="254" t="s">
        <v>1250</v>
      </c>
      <c r="B10697" s="254">
        <v>0</v>
      </c>
    </row>
    <row r="10698" spans="1:2" x14ac:dyDescent="0.25">
      <c r="A10698" s="254" t="s">
        <v>1251</v>
      </c>
      <c r="B10698" s="254">
        <v>0</v>
      </c>
    </row>
    <row r="10699" spans="1:2" x14ac:dyDescent="0.25">
      <c r="A10699" s="254" t="s">
        <v>1176</v>
      </c>
      <c r="B10699" s="254">
        <v>0</v>
      </c>
    </row>
    <row r="10700" spans="1:2" x14ac:dyDescent="0.25">
      <c r="A10700" s="254" t="s">
        <v>1252</v>
      </c>
      <c r="B10700" s="254">
        <v>0</v>
      </c>
    </row>
    <row r="10701" spans="1:2" x14ac:dyDescent="0.25">
      <c r="A10701" s="254" t="s">
        <v>1253</v>
      </c>
      <c r="B10701" s="254">
        <v>0</v>
      </c>
    </row>
    <row r="10702" spans="1:2" x14ac:dyDescent="0.25">
      <c r="A10702" s="254" t="s">
        <v>1254</v>
      </c>
      <c r="B10702" s="254">
        <v>0</v>
      </c>
    </row>
    <row r="10703" spans="1:2" x14ac:dyDescent="0.25">
      <c r="A10703" s="254" t="s">
        <v>1177</v>
      </c>
      <c r="B10703" s="254">
        <v>0</v>
      </c>
    </row>
    <row r="10704" spans="1:2" x14ac:dyDescent="0.25">
      <c r="A10704" s="254" t="s">
        <v>1255</v>
      </c>
      <c r="B10704" s="254">
        <v>0</v>
      </c>
    </row>
    <row r="10705" spans="1:2" x14ac:dyDescent="0.25">
      <c r="A10705" s="254" t="s">
        <v>1256</v>
      </c>
      <c r="B10705" s="254">
        <v>0</v>
      </c>
    </row>
    <row r="10706" spans="1:2" x14ac:dyDescent="0.25">
      <c r="A10706" s="254" t="s">
        <v>1257</v>
      </c>
      <c r="B10706" s="254">
        <v>0</v>
      </c>
    </row>
    <row r="10707" spans="1:2" x14ac:dyDescent="0.25">
      <c r="A10707" s="254" t="s">
        <v>1178</v>
      </c>
      <c r="B10707" s="254">
        <v>0</v>
      </c>
    </row>
    <row r="10708" spans="1:2" x14ac:dyDescent="0.25">
      <c r="A10708" s="254" t="s">
        <v>1258</v>
      </c>
      <c r="B10708" s="254">
        <v>0</v>
      </c>
    </row>
    <row r="10709" spans="1:2" x14ac:dyDescent="0.25">
      <c r="A10709" s="254" t="s">
        <v>1259</v>
      </c>
      <c r="B10709" s="254">
        <v>0</v>
      </c>
    </row>
    <row r="10710" spans="1:2" x14ac:dyDescent="0.25">
      <c r="A10710" s="254" t="s">
        <v>1260</v>
      </c>
      <c r="B10710" s="254">
        <v>0</v>
      </c>
    </row>
    <row r="10711" spans="1:2" x14ac:dyDescent="0.25">
      <c r="A10711" s="254" t="s">
        <v>1179</v>
      </c>
      <c r="B10711" s="254">
        <v>0</v>
      </c>
    </row>
    <row r="10712" spans="1:2" x14ac:dyDescent="0.25">
      <c r="A10712" s="254" t="s">
        <v>1261</v>
      </c>
      <c r="B10712" s="254">
        <v>0</v>
      </c>
    </row>
    <row r="10713" spans="1:2" x14ac:dyDescent="0.25">
      <c r="A10713" s="254" t="s">
        <v>1262</v>
      </c>
      <c r="B10713" s="254">
        <v>0</v>
      </c>
    </row>
    <row r="10714" spans="1:2" x14ac:dyDescent="0.25">
      <c r="A10714" s="254" t="s">
        <v>1263</v>
      </c>
      <c r="B10714" s="254">
        <v>0</v>
      </c>
    </row>
    <row r="10715" spans="1:2" x14ac:dyDescent="0.25">
      <c r="A10715" s="254" t="s">
        <v>1180</v>
      </c>
      <c r="B10715" s="254">
        <v>0</v>
      </c>
    </row>
    <row r="10716" spans="1:2" x14ac:dyDescent="0.25">
      <c r="A10716" s="254" t="s">
        <v>1264</v>
      </c>
      <c r="B10716" s="254">
        <v>0</v>
      </c>
    </row>
    <row r="10717" spans="1:2" x14ac:dyDescent="0.25">
      <c r="A10717" s="254" t="s">
        <v>1265</v>
      </c>
      <c r="B10717" s="254">
        <v>0</v>
      </c>
    </row>
    <row r="10718" spans="1:2" x14ac:dyDescent="0.25">
      <c r="A10718" s="254" t="s">
        <v>940</v>
      </c>
      <c r="B10718" s="254">
        <v>0</v>
      </c>
    </row>
    <row r="10719" spans="1:2" x14ac:dyDescent="0.25">
      <c r="A10719" s="254" t="s">
        <v>941</v>
      </c>
      <c r="B10719" s="254">
        <v>0</v>
      </c>
    </row>
    <row r="10720" spans="1:2" x14ac:dyDescent="0.25">
      <c r="A10720" s="254" t="s">
        <v>942</v>
      </c>
      <c r="B10720" s="254">
        <v>0</v>
      </c>
    </row>
    <row r="10721" spans="1:2" x14ac:dyDescent="0.25">
      <c r="A10721" s="254" t="s">
        <v>1266</v>
      </c>
      <c r="B10721" s="254">
        <v>4.1889227399999998</v>
      </c>
    </row>
    <row r="10722" spans="1:2" x14ac:dyDescent="0.25">
      <c r="A10722" s="254" t="s">
        <v>1267</v>
      </c>
      <c r="B10722" s="254">
        <v>3.01232247</v>
      </c>
    </row>
    <row r="10723" spans="1:2" x14ac:dyDescent="0.25">
      <c r="A10723" s="254" t="s">
        <v>1268</v>
      </c>
      <c r="B10723" s="254">
        <v>1.68806992</v>
      </c>
    </row>
    <row r="10724" spans="1:2" x14ac:dyDescent="0.25">
      <c r="A10724" s="254" t="s">
        <v>1269</v>
      </c>
      <c r="B10724" s="254">
        <v>6.0953270400000002E-2</v>
      </c>
    </row>
    <row r="10725" spans="1:2" x14ac:dyDescent="0.25">
      <c r="A10725" s="254" t="s">
        <v>1270</v>
      </c>
      <c r="B10725" s="254">
        <v>0.86560508599999997</v>
      </c>
    </row>
    <row r="10726" spans="1:2" x14ac:dyDescent="0.25">
      <c r="A10726" s="254" t="s">
        <v>1271</v>
      </c>
      <c r="B10726" s="254">
        <v>0.34795278299999999</v>
      </c>
    </row>
    <row r="10727" spans="1:2" x14ac:dyDescent="0.25">
      <c r="A10727" s="254" t="s">
        <v>1272</v>
      </c>
      <c r="B10727" s="254">
        <v>0</v>
      </c>
    </row>
    <row r="10730" spans="1:2" x14ac:dyDescent="0.25">
      <c r="A10730" s="254" t="s">
        <v>1848</v>
      </c>
      <c r="B10730" s="254"/>
    </row>
    <row r="10731" spans="1:2" x14ac:dyDescent="0.25">
      <c r="A10731" s="254" t="s">
        <v>928</v>
      </c>
      <c r="B10731" s="254" t="s">
        <v>929</v>
      </c>
    </row>
    <row r="10732" spans="1:2" x14ac:dyDescent="0.25">
      <c r="A10732" s="254" t="s">
        <v>930</v>
      </c>
      <c r="B10732" s="254" t="s">
        <v>931</v>
      </c>
    </row>
    <row r="10733" spans="1:2" x14ac:dyDescent="0.25">
      <c r="A10733" s="254" t="s">
        <v>121</v>
      </c>
      <c r="B10733" s="254">
        <v>0</v>
      </c>
    </row>
    <row r="10734" spans="1:2" x14ac:dyDescent="0.25">
      <c r="A10734" s="254" t="s">
        <v>114</v>
      </c>
      <c r="B10734" s="254">
        <v>0</v>
      </c>
    </row>
    <row r="10735" spans="1:2" x14ac:dyDescent="0.25">
      <c r="A10735" s="254" t="s">
        <v>122</v>
      </c>
      <c r="B10735" s="254">
        <v>0</v>
      </c>
    </row>
    <row r="10736" spans="1:2" x14ac:dyDescent="0.25">
      <c r="A10736" s="254" t="s">
        <v>123</v>
      </c>
      <c r="B10736" s="254">
        <v>0</v>
      </c>
    </row>
    <row r="10737" spans="1:2" x14ac:dyDescent="0.25">
      <c r="A10737" s="254" t="s">
        <v>124</v>
      </c>
      <c r="B10737" s="254">
        <v>0</v>
      </c>
    </row>
    <row r="10738" spans="1:2" x14ac:dyDescent="0.25">
      <c r="A10738" s="254" t="s">
        <v>115</v>
      </c>
      <c r="B10738" s="254">
        <v>0</v>
      </c>
    </row>
    <row r="10739" spans="1:2" x14ac:dyDescent="0.25">
      <c r="A10739" s="254" t="s">
        <v>125</v>
      </c>
      <c r="B10739" s="254">
        <v>0</v>
      </c>
    </row>
    <row r="10740" spans="1:2" x14ac:dyDescent="0.25">
      <c r="A10740" s="254" t="s">
        <v>126</v>
      </c>
      <c r="B10740" s="254">
        <v>0</v>
      </c>
    </row>
    <row r="10741" spans="1:2" x14ac:dyDescent="0.25">
      <c r="A10741" s="254" t="s">
        <v>127</v>
      </c>
      <c r="B10741" s="254">
        <v>0</v>
      </c>
    </row>
    <row r="10742" spans="1:2" x14ac:dyDescent="0.25">
      <c r="A10742" s="254" t="s">
        <v>116</v>
      </c>
      <c r="B10742" s="254">
        <v>0</v>
      </c>
    </row>
    <row r="10743" spans="1:2" x14ac:dyDescent="0.25">
      <c r="A10743" s="254" t="s">
        <v>128</v>
      </c>
      <c r="B10743" s="254">
        <v>0</v>
      </c>
    </row>
    <row r="10744" spans="1:2" x14ac:dyDescent="0.25">
      <c r="A10744" s="254" t="s">
        <v>129</v>
      </c>
      <c r="B10744" s="254">
        <v>0</v>
      </c>
    </row>
    <row r="10745" spans="1:2" x14ac:dyDescent="0.25">
      <c r="A10745" s="254" t="s">
        <v>130</v>
      </c>
      <c r="B10745" s="254">
        <v>0</v>
      </c>
    </row>
    <row r="10746" spans="1:2" x14ac:dyDescent="0.25">
      <c r="A10746" s="254" t="s">
        <v>117</v>
      </c>
      <c r="B10746" s="254">
        <v>0</v>
      </c>
    </row>
    <row r="10747" spans="1:2" x14ac:dyDescent="0.25">
      <c r="A10747" s="254" t="s">
        <v>131</v>
      </c>
      <c r="B10747" s="254">
        <v>0</v>
      </c>
    </row>
    <row r="10748" spans="1:2" x14ac:dyDescent="0.25">
      <c r="A10748" s="254" t="s">
        <v>132</v>
      </c>
      <c r="B10748" s="254">
        <v>0</v>
      </c>
    </row>
    <row r="10749" spans="1:2" x14ac:dyDescent="0.25">
      <c r="A10749" s="254" t="s">
        <v>133</v>
      </c>
      <c r="B10749" s="254">
        <v>0</v>
      </c>
    </row>
    <row r="10750" spans="1:2" x14ac:dyDescent="0.25">
      <c r="A10750" s="254" t="s">
        <v>118</v>
      </c>
      <c r="B10750" s="254">
        <v>0</v>
      </c>
    </row>
    <row r="10751" spans="1:2" x14ac:dyDescent="0.25">
      <c r="A10751" s="254" t="s">
        <v>134</v>
      </c>
      <c r="B10751" s="254">
        <v>0</v>
      </c>
    </row>
    <row r="10752" spans="1:2" x14ac:dyDescent="0.25">
      <c r="A10752" s="254" t="s">
        <v>135</v>
      </c>
      <c r="B10752" s="254">
        <v>0</v>
      </c>
    </row>
    <row r="10753" spans="1:2" x14ac:dyDescent="0.25">
      <c r="A10753" s="254" t="s">
        <v>136</v>
      </c>
      <c r="B10753" s="254">
        <v>0</v>
      </c>
    </row>
    <row r="10754" spans="1:2" x14ac:dyDescent="0.25">
      <c r="A10754" s="254" t="s">
        <v>119</v>
      </c>
      <c r="B10754" s="254">
        <v>0</v>
      </c>
    </row>
    <row r="10755" spans="1:2" x14ac:dyDescent="0.25">
      <c r="A10755" s="254" t="s">
        <v>137</v>
      </c>
      <c r="B10755" s="254">
        <v>0</v>
      </c>
    </row>
    <row r="10756" spans="1:2" x14ac:dyDescent="0.25">
      <c r="A10756" s="254" t="s">
        <v>138</v>
      </c>
      <c r="B10756" s="254">
        <v>0</v>
      </c>
    </row>
    <row r="10757" spans="1:2" x14ac:dyDescent="0.25">
      <c r="A10757" s="254" t="s">
        <v>1021</v>
      </c>
      <c r="B10757" s="254">
        <v>0</v>
      </c>
    </row>
    <row r="10758" spans="1:2" x14ac:dyDescent="0.25">
      <c r="A10758" s="254" t="s">
        <v>992</v>
      </c>
      <c r="B10758" s="254">
        <v>0</v>
      </c>
    </row>
    <row r="10759" spans="1:2" x14ac:dyDescent="0.25">
      <c r="A10759" s="254" t="s">
        <v>1022</v>
      </c>
      <c r="B10759" s="254">
        <v>0</v>
      </c>
    </row>
    <row r="10760" spans="1:2" x14ac:dyDescent="0.25">
      <c r="A10760" s="254" t="s">
        <v>1023</v>
      </c>
      <c r="B10760" s="254">
        <v>0</v>
      </c>
    </row>
    <row r="10761" spans="1:2" x14ac:dyDescent="0.25">
      <c r="A10761" s="254" t="s">
        <v>1024</v>
      </c>
      <c r="B10761" s="254">
        <v>0</v>
      </c>
    </row>
    <row r="10762" spans="1:2" x14ac:dyDescent="0.25">
      <c r="A10762" s="254" t="s">
        <v>993</v>
      </c>
      <c r="B10762" s="254">
        <v>0</v>
      </c>
    </row>
    <row r="10763" spans="1:2" x14ac:dyDescent="0.25">
      <c r="A10763" s="254" t="s">
        <v>1025</v>
      </c>
      <c r="B10763" s="254">
        <v>0</v>
      </c>
    </row>
    <row r="10764" spans="1:2" x14ac:dyDescent="0.25">
      <c r="A10764" s="254" t="s">
        <v>1026</v>
      </c>
      <c r="B10764" s="254">
        <v>0</v>
      </c>
    </row>
    <row r="10765" spans="1:2" x14ac:dyDescent="0.25">
      <c r="A10765" s="254" t="s">
        <v>1027</v>
      </c>
      <c r="B10765" s="254">
        <v>0</v>
      </c>
    </row>
    <row r="10766" spans="1:2" x14ac:dyDescent="0.25">
      <c r="A10766" s="254" t="s">
        <v>994</v>
      </c>
      <c r="B10766" s="254">
        <v>0</v>
      </c>
    </row>
    <row r="10767" spans="1:2" x14ac:dyDescent="0.25">
      <c r="A10767" s="254" t="s">
        <v>1028</v>
      </c>
      <c r="B10767" s="254">
        <v>0</v>
      </c>
    </row>
    <row r="10768" spans="1:2" x14ac:dyDescent="0.25">
      <c r="A10768" s="254" t="s">
        <v>1029</v>
      </c>
      <c r="B10768" s="254">
        <v>0</v>
      </c>
    </row>
    <row r="10769" spans="1:2" x14ac:dyDescent="0.25">
      <c r="A10769" s="254" t="s">
        <v>1030</v>
      </c>
      <c r="B10769" s="254">
        <v>0</v>
      </c>
    </row>
    <row r="10770" spans="1:2" x14ac:dyDescent="0.25">
      <c r="A10770" s="254" t="s">
        <v>995</v>
      </c>
      <c r="B10770" s="254">
        <v>0</v>
      </c>
    </row>
    <row r="10771" spans="1:2" x14ac:dyDescent="0.25">
      <c r="A10771" s="254" t="s">
        <v>1031</v>
      </c>
      <c r="B10771" s="254">
        <v>0</v>
      </c>
    </row>
    <row r="10772" spans="1:2" x14ac:dyDescent="0.25">
      <c r="A10772" s="254" t="s">
        <v>1032</v>
      </c>
      <c r="B10772" s="254">
        <v>0</v>
      </c>
    </row>
    <row r="10773" spans="1:2" x14ac:dyDescent="0.25">
      <c r="A10773" s="254" t="s">
        <v>17</v>
      </c>
      <c r="B10773" s="254">
        <v>0</v>
      </c>
    </row>
    <row r="10774" spans="1:2" x14ac:dyDescent="0.25">
      <c r="A10774" s="254" t="s">
        <v>14</v>
      </c>
      <c r="B10774" s="254">
        <v>0</v>
      </c>
    </row>
    <row r="10775" spans="1:2" x14ac:dyDescent="0.25">
      <c r="A10775" s="254" t="s">
        <v>18</v>
      </c>
      <c r="B10775" s="254">
        <v>0</v>
      </c>
    </row>
    <row r="10776" spans="1:2" x14ac:dyDescent="0.25">
      <c r="A10776" s="254" t="s">
        <v>19</v>
      </c>
      <c r="B10776" s="254">
        <v>0</v>
      </c>
    </row>
    <row r="10777" spans="1:2" x14ac:dyDescent="0.25">
      <c r="A10777" s="254" t="s">
        <v>1033</v>
      </c>
      <c r="B10777" s="254">
        <v>0</v>
      </c>
    </row>
    <row r="10778" spans="1:2" x14ac:dyDescent="0.25">
      <c r="A10778" s="254" t="s">
        <v>996</v>
      </c>
      <c r="B10778" s="254">
        <v>0</v>
      </c>
    </row>
    <row r="10779" spans="1:2" x14ac:dyDescent="0.25">
      <c r="A10779" s="254" t="s">
        <v>1034</v>
      </c>
      <c r="B10779" s="254">
        <v>0</v>
      </c>
    </row>
    <row r="10780" spans="1:2" x14ac:dyDescent="0.25">
      <c r="A10780" s="254" t="s">
        <v>1035</v>
      </c>
      <c r="B10780" s="254">
        <v>0</v>
      </c>
    </row>
    <row r="10781" spans="1:2" x14ac:dyDescent="0.25">
      <c r="A10781" s="254" t="s">
        <v>535</v>
      </c>
      <c r="B10781" s="254">
        <v>0</v>
      </c>
    </row>
    <row r="10782" spans="1:2" x14ac:dyDescent="0.25">
      <c r="A10782" s="254" t="s">
        <v>534</v>
      </c>
      <c r="B10782" s="254">
        <v>0</v>
      </c>
    </row>
    <row r="10783" spans="1:2" x14ac:dyDescent="0.25">
      <c r="A10783" s="254" t="s">
        <v>536</v>
      </c>
      <c r="B10783" s="254">
        <v>0</v>
      </c>
    </row>
    <row r="10784" spans="1:2" x14ac:dyDescent="0.25">
      <c r="A10784" s="254" t="s">
        <v>537</v>
      </c>
      <c r="B10784" s="254">
        <v>0</v>
      </c>
    </row>
    <row r="10785" spans="1:2" x14ac:dyDescent="0.25">
      <c r="A10785" s="254" t="s">
        <v>1036</v>
      </c>
      <c r="B10785" s="254">
        <v>0</v>
      </c>
    </row>
    <row r="10786" spans="1:2" x14ac:dyDescent="0.25">
      <c r="A10786" s="254" t="s">
        <v>997</v>
      </c>
      <c r="B10786" s="254">
        <v>0</v>
      </c>
    </row>
    <row r="10787" spans="1:2" x14ac:dyDescent="0.25">
      <c r="A10787" s="254" t="s">
        <v>1037</v>
      </c>
      <c r="B10787" s="254">
        <v>0</v>
      </c>
    </row>
    <row r="10788" spans="1:2" x14ac:dyDescent="0.25">
      <c r="A10788" s="254" t="s">
        <v>1038</v>
      </c>
      <c r="B10788" s="254">
        <v>0</v>
      </c>
    </row>
    <row r="10789" spans="1:2" x14ac:dyDescent="0.25">
      <c r="A10789" s="254" t="s">
        <v>1273</v>
      </c>
      <c r="B10789" s="254">
        <v>-3.64662299</v>
      </c>
    </row>
    <row r="10790" spans="1:2" x14ac:dyDescent="0.25">
      <c r="A10790" s="254" t="s">
        <v>1274</v>
      </c>
      <c r="B10790" s="254">
        <v>-2.6223459</v>
      </c>
    </row>
    <row r="10791" spans="1:2" x14ac:dyDescent="0.25">
      <c r="A10791" s="254" t="s">
        <v>1275</v>
      </c>
      <c r="B10791" s="254">
        <v>-1.3915235399999999</v>
      </c>
    </row>
    <row r="10792" spans="1:2" x14ac:dyDescent="0.25">
      <c r="A10792" s="254" t="s">
        <v>1276</v>
      </c>
      <c r="B10792" s="254">
        <v>-5.0245496100000002E-2</v>
      </c>
    </row>
    <row r="10793" spans="1:2" x14ac:dyDescent="0.25">
      <c r="A10793" s="254" t="s">
        <v>1277</v>
      </c>
      <c r="B10793" s="254">
        <v>-17.642250000000001</v>
      </c>
    </row>
    <row r="10794" spans="1:2" x14ac:dyDescent="0.25">
      <c r="A10794" s="254" t="s">
        <v>1278</v>
      </c>
      <c r="B10794" s="254">
        <v>0</v>
      </c>
    </row>
    <row r="10795" spans="1:2" x14ac:dyDescent="0.25">
      <c r="A10795" s="254" t="s">
        <v>1279</v>
      </c>
      <c r="B10795" s="254">
        <v>-8.0938924300000004</v>
      </c>
    </row>
    <row r="10796" spans="1:2" x14ac:dyDescent="0.25">
      <c r="A10796" s="254" t="s">
        <v>1280</v>
      </c>
      <c r="B10796" s="254">
        <v>0</v>
      </c>
    </row>
    <row r="10797" spans="1:2" x14ac:dyDescent="0.25">
      <c r="A10797" s="254" t="s">
        <v>1281</v>
      </c>
      <c r="B10797" s="254">
        <v>-19.014331500000001</v>
      </c>
    </row>
    <row r="10798" spans="1:2" x14ac:dyDescent="0.25">
      <c r="A10798" s="254" t="s">
        <v>1282</v>
      </c>
      <c r="B10798" s="254">
        <v>0</v>
      </c>
    </row>
    <row r="10799" spans="1:2" x14ac:dyDescent="0.25">
      <c r="A10799" s="254" t="s">
        <v>1209</v>
      </c>
      <c r="B10799" s="254">
        <v>0</v>
      </c>
    </row>
    <row r="10800" spans="1:2" x14ac:dyDescent="0.25">
      <c r="A10800" s="254" t="s">
        <v>1119</v>
      </c>
      <c r="B10800" s="254">
        <v>0</v>
      </c>
    </row>
    <row r="10801" spans="1:2" x14ac:dyDescent="0.25">
      <c r="A10801" s="254" t="s">
        <v>1210</v>
      </c>
      <c r="B10801" s="254">
        <v>0</v>
      </c>
    </row>
    <row r="10802" spans="1:2" x14ac:dyDescent="0.25">
      <c r="A10802" s="254" t="s">
        <v>1211</v>
      </c>
      <c r="B10802" s="254">
        <v>0</v>
      </c>
    </row>
    <row r="10803" spans="1:2" x14ac:dyDescent="0.25">
      <c r="A10803" s="254" t="s">
        <v>1212</v>
      </c>
      <c r="B10803" s="254">
        <v>0</v>
      </c>
    </row>
    <row r="10804" spans="1:2" x14ac:dyDescent="0.25">
      <c r="A10804" s="254" t="s">
        <v>1120</v>
      </c>
      <c r="B10804" s="254">
        <v>0</v>
      </c>
    </row>
    <row r="10805" spans="1:2" x14ac:dyDescent="0.25">
      <c r="A10805" s="254" t="s">
        <v>1213</v>
      </c>
      <c r="B10805" s="254">
        <v>0</v>
      </c>
    </row>
    <row r="10806" spans="1:2" x14ac:dyDescent="0.25">
      <c r="A10806" s="254" t="s">
        <v>1214</v>
      </c>
      <c r="B10806" s="254">
        <v>0</v>
      </c>
    </row>
    <row r="10807" spans="1:2" x14ac:dyDescent="0.25">
      <c r="A10807" s="254" t="s">
        <v>1283</v>
      </c>
      <c r="B10807" s="254">
        <v>0</v>
      </c>
    </row>
    <row r="10808" spans="1:2" x14ac:dyDescent="0.25">
      <c r="A10808" s="254" t="s">
        <v>1184</v>
      </c>
      <c r="B10808" s="254">
        <v>0</v>
      </c>
    </row>
    <row r="10809" spans="1:2" x14ac:dyDescent="0.25">
      <c r="A10809" s="254" t="s">
        <v>1284</v>
      </c>
      <c r="B10809" s="254">
        <v>0</v>
      </c>
    </row>
    <row r="10810" spans="1:2" x14ac:dyDescent="0.25">
      <c r="A10810" s="254" t="s">
        <v>1285</v>
      </c>
      <c r="B10810" s="254">
        <v>0</v>
      </c>
    </row>
    <row r="10811" spans="1:2" x14ac:dyDescent="0.25">
      <c r="A10811" s="254" t="s">
        <v>1286</v>
      </c>
      <c r="B10811" s="254">
        <v>0</v>
      </c>
    </row>
    <row r="10812" spans="1:2" x14ac:dyDescent="0.25">
      <c r="A10812" s="254" t="s">
        <v>1185</v>
      </c>
      <c r="B10812" s="254">
        <v>0</v>
      </c>
    </row>
    <row r="10813" spans="1:2" x14ac:dyDescent="0.25">
      <c r="A10813" s="254" t="s">
        <v>1287</v>
      </c>
      <c r="B10813" s="254">
        <v>0</v>
      </c>
    </row>
    <row r="10814" spans="1:2" x14ac:dyDescent="0.25">
      <c r="A10814" s="254" t="s">
        <v>1288</v>
      </c>
      <c r="B10814" s="254">
        <v>0</v>
      </c>
    </row>
    <row r="10815" spans="1:2" x14ac:dyDescent="0.25">
      <c r="A10815" s="254" t="s">
        <v>1289</v>
      </c>
      <c r="B10815" s="254">
        <v>0</v>
      </c>
    </row>
    <row r="10816" spans="1:2" x14ac:dyDescent="0.25">
      <c r="A10816" s="254" t="s">
        <v>1186</v>
      </c>
      <c r="B10816" s="254">
        <v>0</v>
      </c>
    </row>
    <row r="10817" spans="1:2" x14ac:dyDescent="0.25">
      <c r="A10817" s="254" t="s">
        <v>1290</v>
      </c>
      <c r="B10817" s="254">
        <v>0</v>
      </c>
    </row>
    <row r="10818" spans="1:2" x14ac:dyDescent="0.25">
      <c r="A10818" s="254" t="s">
        <v>1291</v>
      </c>
      <c r="B10818" s="254">
        <v>0</v>
      </c>
    </row>
    <row r="10819" spans="1:2" x14ac:dyDescent="0.25">
      <c r="A10819" s="254" t="s">
        <v>1292</v>
      </c>
      <c r="B10819" s="254">
        <v>0</v>
      </c>
    </row>
    <row r="10820" spans="1:2" x14ac:dyDescent="0.25">
      <c r="A10820" s="254" t="s">
        <v>1187</v>
      </c>
      <c r="B10820" s="254">
        <v>0</v>
      </c>
    </row>
    <row r="10821" spans="1:2" x14ac:dyDescent="0.25">
      <c r="A10821" s="254" t="s">
        <v>1293</v>
      </c>
      <c r="B10821" s="254">
        <v>0</v>
      </c>
    </row>
    <row r="10822" spans="1:2" x14ac:dyDescent="0.25">
      <c r="A10822" s="254" t="s">
        <v>1294</v>
      </c>
      <c r="B10822" s="254">
        <v>0</v>
      </c>
    </row>
    <row r="10823" spans="1:2" x14ac:dyDescent="0.25">
      <c r="A10823" s="254" t="s">
        <v>948</v>
      </c>
      <c r="B10823" s="254">
        <v>0</v>
      </c>
    </row>
    <row r="10824" spans="1:2" x14ac:dyDescent="0.25">
      <c r="A10824" s="254" t="s">
        <v>945</v>
      </c>
      <c r="B10824" s="254">
        <v>0</v>
      </c>
    </row>
    <row r="10825" spans="1:2" x14ac:dyDescent="0.25">
      <c r="A10825" s="254" t="s">
        <v>949</v>
      </c>
      <c r="B10825" s="254">
        <v>0</v>
      </c>
    </row>
    <row r="10826" spans="1:2" x14ac:dyDescent="0.25">
      <c r="A10826" s="254" t="s">
        <v>950</v>
      </c>
      <c r="B10826" s="254">
        <v>0</v>
      </c>
    </row>
    <row r="10827" spans="1:2" x14ac:dyDescent="0.25">
      <c r="A10827" s="254" t="s">
        <v>1039</v>
      </c>
      <c r="B10827" s="254">
        <v>0</v>
      </c>
    </row>
    <row r="10828" spans="1:2" x14ac:dyDescent="0.25">
      <c r="A10828" s="254" t="s">
        <v>998</v>
      </c>
      <c r="B10828" s="254">
        <v>0</v>
      </c>
    </row>
    <row r="10829" spans="1:2" x14ac:dyDescent="0.25">
      <c r="A10829" s="254" t="s">
        <v>1040</v>
      </c>
      <c r="B10829" s="254">
        <v>0</v>
      </c>
    </row>
    <row r="10830" spans="1:2" x14ac:dyDescent="0.25">
      <c r="A10830" s="254" t="s">
        <v>1041</v>
      </c>
      <c r="B10830" s="254">
        <v>0</v>
      </c>
    </row>
    <row r="10831" spans="1:2" x14ac:dyDescent="0.25">
      <c r="A10831" s="254" t="s">
        <v>458</v>
      </c>
      <c r="B10831" s="254">
        <v>0</v>
      </c>
    </row>
    <row r="10832" spans="1:2" x14ac:dyDescent="0.25">
      <c r="A10832" s="254" t="s">
        <v>456</v>
      </c>
      <c r="B10832" s="254">
        <v>0</v>
      </c>
    </row>
    <row r="10833" spans="1:2" x14ac:dyDescent="0.25">
      <c r="A10833" s="254" t="s">
        <v>459</v>
      </c>
      <c r="B10833" s="254">
        <v>0</v>
      </c>
    </row>
    <row r="10834" spans="1:2" x14ac:dyDescent="0.25">
      <c r="A10834" s="254" t="s">
        <v>460</v>
      </c>
      <c r="B10834" s="254">
        <v>0</v>
      </c>
    </row>
    <row r="10835" spans="1:2" x14ac:dyDescent="0.25">
      <c r="A10835" s="254" t="s">
        <v>1042</v>
      </c>
      <c r="B10835" s="254">
        <v>0</v>
      </c>
    </row>
    <row r="10836" spans="1:2" x14ac:dyDescent="0.25">
      <c r="A10836" s="254" t="s">
        <v>999</v>
      </c>
      <c r="B10836" s="254">
        <v>0</v>
      </c>
    </row>
    <row r="10837" spans="1:2" x14ac:dyDescent="0.25">
      <c r="A10837" s="254" t="s">
        <v>1043</v>
      </c>
      <c r="B10837" s="254">
        <v>0</v>
      </c>
    </row>
    <row r="10838" spans="1:2" x14ac:dyDescent="0.25">
      <c r="A10838" s="254" t="s">
        <v>1044</v>
      </c>
      <c r="B10838" s="254">
        <v>0</v>
      </c>
    </row>
    <row r="10839" spans="1:2" x14ac:dyDescent="0.25">
      <c r="A10839" s="254" t="s">
        <v>461</v>
      </c>
      <c r="B10839" s="254">
        <v>0</v>
      </c>
    </row>
    <row r="10840" spans="1:2" x14ac:dyDescent="0.25">
      <c r="A10840" s="254" t="s">
        <v>457</v>
      </c>
      <c r="B10840" s="254">
        <v>0</v>
      </c>
    </row>
    <row r="10841" spans="1:2" x14ac:dyDescent="0.25">
      <c r="A10841" s="254" t="s">
        <v>462</v>
      </c>
      <c r="B10841" s="254">
        <v>0</v>
      </c>
    </row>
    <row r="10842" spans="1:2" x14ac:dyDescent="0.25">
      <c r="A10842" s="254" t="s">
        <v>463</v>
      </c>
      <c r="B10842" s="254">
        <v>0</v>
      </c>
    </row>
    <row r="10843" spans="1:2" x14ac:dyDescent="0.25">
      <c r="A10843" s="254" t="s">
        <v>1045</v>
      </c>
      <c r="B10843" s="254">
        <v>0</v>
      </c>
    </row>
    <row r="10844" spans="1:2" x14ac:dyDescent="0.25">
      <c r="A10844" s="254" t="s">
        <v>1000</v>
      </c>
      <c r="B10844" s="254">
        <v>0</v>
      </c>
    </row>
    <row r="10845" spans="1:2" x14ac:dyDescent="0.25">
      <c r="A10845" s="254" t="s">
        <v>1046</v>
      </c>
      <c r="B10845" s="254">
        <v>0</v>
      </c>
    </row>
    <row r="10846" spans="1:2" x14ac:dyDescent="0.25">
      <c r="A10846" s="254" t="s">
        <v>1047</v>
      </c>
      <c r="B10846" s="254">
        <v>0</v>
      </c>
    </row>
    <row r="10847" spans="1:2" x14ac:dyDescent="0.25">
      <c r="A10847" s="254" t="s">
        <v>139</v>
      </c>
      <c r="B10847" s="254">
        <v>0</v>
      </c>
    </row>
    <row r="10848" spans="1:2" x14ac:dyDescent="0.25">
      <c r="A10848" s="254" t="s">
        <v>120</v>
      </c>
      <c r="B10848" s="254">
        <v>0</v>
      </c>
    </row>
    <row r="10849" spans="1:2" x14ac:dyDescent="0.25">
      <c r="A10849" s="254" t="s">
        <v>140</v>
      </c>
      <c r="B10849" s="254">
        <v>0</v>
      </c>
    </row>
    <row r="10850" spans="1:2" x14ac:dyDescent="0.25">
      <c r="A10850" s="254" t="s">
        <v>141</v>
      </c>
      <c r="B10850" s="254">
        <v>0</v>
      </c>
    </row>
    <row r="10851" spans="1:2" x14ac:dyDescent="0.25">
      <c r="A10851" s="254" t="s">
        <v>1048</v>
      </c>
      <c r="B10851" s="254">
        <v>0</v>
      </c>
    </row>
    <row r="10852" spans="1:2" x14ac:dyDescent="0.25">
      <c r="A10852" s="254" t="s">
        <v>1001</v>
      </c>
      <c r="B10852" s="254">
        <v>0</v>
      </c>
    </row>
    <row r="10853" spans="1:2" x14ac:dyDescent="0.25">
      <c r="A10853" s="254" t="s">
        <v>1049</v>
      </c>
      <c r="B10853" s="254">
        <v>0</v>
      </c>
    </row>
    <row r="10854" spans="1:2" x14ac:dyDescent="0.25">
      <c r="A10854" s="254" t="s">
        <v>1050</v>
      </c>
      <c r="B10854" s="254">
        <v>0</v>
      </c>
    </row>
    <row r="10855" spans="1:2" x14ac:dyDescent="0.25">
      <c r="A10855" s="254" t="s">
        <v>1227</v>
      </c>
      <c r="B10855" s="254">
        <v>2.9338679399999998</v>
      </c>
    </row>
    <row r="10856" spans="1:2" x14ac:dyDescent="0.25">
      <c r="A10856" s="254" t="s">
        <v>1228</v>
      </c>
      <c r="B10856" s="254">
        <v>2.1097921500000001</v>
      </c>
    </row>
    <row r="10857" spans="1:2" x14ac:dyDescent="0.25">
      <c r="A10857" s="254" t="s">
        <v>1295</v>
      </c>
      <c r="B10857" s="254">
        <v>1.11954164</v>
      </c>
    </row>
    <row r="10858" spans="1:2" x14ac:dyDescent="0.25">
      <c r="A10858" s="254" t="s">
        <v>1296</v>
      </c>
      <c r="B10858" s="254">
        <v>4.0424702600000001E-2</v>
      </c>
    </row>
    <row r="10859" spans="1:2" x14ac:dyDescent="0.25">
      <c r="A10859" s="254" t="s">
        <v>1297</v>
      </c>
      <c r="B10859" s="254">
        <v>22.779769600000002</v>
      </c>
    </row>
    <row r="10860" spans="1:2" x14ac:dyDescent="0.25">
      <c r="A10860" s="254" t="s">
        <v>1298</v>
      </c>
      <c r="B10860" s="254">
        <v>0</v>
      </c>
    </row>
    <row r="10861" spans="1:2" x14ac:dyDescent="0.25">
      <c r="A10861" s="254" t="s">
        <v>1299</v>
      </c>
      <c r="B10861" s="254">
        <v>10.4508782</v>
      </c>
    </row>
    <row r="10862" spans="1:2" x14ac:dyDescent="0.25">
      <c r="A10862" s="254" t="s">
        <v>1300</v>
      </c>
      <c r="B10862" s="254">
        <v>0</v>
      </c>
    </row>
    <row r="10863" spans="1:2" x14ac:dyDescent="0.25">
      <c r="A10863" s="254" t="s">
        <v>1301</v>
      </c>
      <c r="B10863" s="254">
        <v>24.551408899999998</v>
      </c>
    </row>
    <row r="10864" spans="1:2" x14ac:dyDescent="0.25">
      <c r="A10864" s="254" t="s">
        <v>1302</v>
      </c>
      <c r="B10864" s="254">
        <v>0</v>
      </c>
    </row>
    <row r="10865" spans="1:2" x14ac:dyDescent="0.25">
      <c r="A10865" s="254" t="s">
        <v>1849</v>
      </c>
      <c r="B10865" s="254"/>
    </row>
    <row r="10866" spans="1:2" x14ac:dyDescent="0.25">
      <c r="A10866" s="254" t="s">
        <v>928</v>
      </c>
      <c r="B10866" s="254" t="s">
        <v>929</v>
      </c>
    </row>
    <row r="10867" spans="1:2" x14ac:dyDescent="0.25">
      <c r="A10867" s="254" t="s">
        <v>930</v>
      </c>
      <c r="B10867" s="254" t="s">
        <v>931</v>
      </c>
    </row>
    <row r="10868" spans="1:2" x14ac:dyDescent="0.25">
      <c r="A10868" s="254" t="s">
        <v>943</v>
      </c>
      <c r="B10868" s="254">
        <v>-1.2791999999999999</v>
      </c>
    </row>
    <row r="10869" spans="1:2" x14ac:dyDescent="0.25">
      <c r="A10869" s="254" t="s">
        <v>944</v>
      </c>
      <c r="B10869" s="254">
        <v>-1.71594</v>
      </c>
    </row>
    <row r="10870" spans="1:2" x14ac:dyDescent="0.25">
      <c r="A10870" s="254" t="s">
        <v>538</v>
      </c>
      <c r="B10870" s="254">
        <v>-30.1236137</v>
      </c>
    </row>
    <row r="10871" spans="1:2" x14ac:dyDescent="0.25">
      <c r="A10871" s="254" t="s">
        <v>539</v>
      </c>
      <c r="B10871" s="254">
        <v>-8.5741425899999992</v>
      </c>
    </row>
    <row r="10872" spans="1:2" x14ac:dyDescent="0.25">
      <c r="A10872" s="254" t="s">
        <v>150</v>
      </c>
      <c r="B10872" s="254">
        <v>0</v>
      </c>
    </row>
    <row r="10873" spans="1:2" x14ac:dyDescent="0.25">
      <c r="A10873" s="254" t="s">
        <v>142</v>
      </c>
      <c r="B10873" s="254">
        <v>-7.4959555900000003</v>
      </c>
    </row>
    <row r="10874" spans="1:2" x14ac:dyDescent="0.25">
      <c r="A10874" s="254" t="s">
        <v>151</v>
      </c>
      <c r="B10874" s="254">
        <v>0</v>
      </c>
    </row>
    <row r="10875" spans="1:2" x14ac:dyDescent="0.25">
      <c r="A10875" s="254" t="s">
        <v>152</v>
      </c>
      <c r="B10875" s="254">
        <v>0</v>
      </c>
    </row>
    <row r="10876" spans="1:2" x14ac:dyDescent="0.25">
      <c r="A10876" s="254" t="s">
        <v>153</v>
      </c>
      <c r="B10876" s="254">
        <v>0</v>
      </c>
    </row>
    <row r="10877" spans="1:2" x14ac:dyDescent="0.25">
      <c r="A10877" s="254" t="s">
        <v>143</v>
      </c>
      <c r="B10877" s="254">
        <v>-1.93052139</v>
      </c>
    </row>
    <row r="10878" spans="1:2" x14ac:dyDescent="0.25">
      <c r="A10878" s="254" t="s">
        <v>154</v>
      </c>
      <c r="B10878" s="254">
        <v>0</v>
      </c>
    </row>
    <row r="10879" spans="1:2" x14ac:dyDescent="0.25">
      <c r="A10879" s="254" t="s">
        <v>155</v>
      </c>
      <c r="B10879" s="254">
        <v>0</v>
      </c>
    </row>
    <row r="10880" spans="1:2" x14ac:dyDescent="0.25">
      <c r="A10880" s="254" t="s">
        <v>1303</v>
      </c>
      <c r="B10880" s="254">
        <v>-1.21355787</v>
      </c>
    </row>
    <row r="10881" spans="1:2" x14ac:dyDescent="0.25">
      <c r="A10881" s="254" t="s">
        <v>1304</v>
      </c>
      <c r="B10881" s="254">
        <v>-22.779769600000002</v>
      </c>
    </row>
    <row r="10882" spans="1:2" x14ac:dyDescent="0.25">
      <c r="A10882" s="254" t="s">
        <v>1305</v>
      </c>
      <c r="B10882" s="254">
        <v>-16.2858062</v>
      </c>
    </row>
    <row r="10883" spans="1:2" x14ac:dyDescent="0.25">
      <c r="A10883" s="254" t="s">
        <v>1306</v>
      </c>
      <c r="B10883" s="254">
        <v>-51.2141223</v>
      </c>
    </row>
    <row r="10884" spans="1:2" x14ac:dyDescent="0.25">
      <c r="A10884" s="254" t="s">
        <v>156</v>
      </c>
      <c r="B10884" s="254">
        <v>0</v>
      </c>
    </row>
    <row r="10885" spans="1:2" x14ac:dyDescent="0.25">
      <c r="A10885" s="254" t="s">
        <v>144</v>
      </c>
      <c r="B10885" s="254">
        <v>0</v>
      </c>
    </row>
    <row r="10886" spans="1:2" x14ac:dyDescent="0.25">
      <c r="A10886" s="254" t="s">
        <v>157</v>
      </c>
      <c r="B10886" s="254">
        <v>0</v>
      </c>
    </row>
    <row r="10887" spans="1:2" x14ac:dyDescent="0.25">
      <c r="A10887" s="254" t="s">
        <v>158</v>
      </c>
      <c r="B10887" s="254">
        <v>0</v>
      </c>
    </row>
    <row r="10888" spans="1:2" x14ac:dyDescent="0.25">
      <c r="A10888" s="254" t="s">
        <v>159</v>
      </c>
      <c r="B10888" s="254">
        <v>0</v>
      </c>
    </row>
    <row r="10889" spans="1:2" x14ac:dyDescent="0.25">
      <c r="A10889" s="254" t="s">
        <v>145</v>
      </c>
      <c r="B10889" s="254">
        <v>0</v>
      </c>
    </row>
    <row r="10890" spans="1:2" x14ac:dyDescent="0.25">
      <c r="A10890" s="254" t="s">
        <v>160</v>
      </c>
      <c r="B10890" s="254">
        <v>0</v>
      </c>
    </row>
    <row r="10891" spans="1:2" x14ac:dyDescent="0.25">
      <c r="A10891" s="254" t="s">
        <v>161</v>
      </c>
      <c r="B10891" s="254">
        <v>0</v>
      </c>
    </row>
    <row r="10892" spans="1:2" x14ac:dyDescent="0.25">
      <c r="A10892" s="254" t="s">
        <v>162</v>
      </c>
      <c r="B10892" s="254">
        <v>0</v>
      </c>
    </row>
    <row r="10893" spans="1:2" x14ac:dyDescent="0.25">
      <c r="A10893" s="254" t="s">
        <v>146</v>
      </c>
      <c r="B10893" s="254">
        <v>0</v>
      </c>
    </row>
    <row r="10894" spans="1:2" x14ac:dyDescent="0.25">
      <c r="A10894" s="254" t="s">
        <v>163</v>
      </c>
      <c r="B10894" s="254">
        <v>0</v>
      </c>
    </row>
    <row r="10895" spans="1:2" x14ac:dyDescent="0.25">
      <c r="A10895" s="254" t="s">
        <v>164</v>
      </c>
      <c r="B10895" s="254">
        <v>0</v>
      </c>
    </row>
    <row r="10896" spans="1:2" x14ac:dyDescent="0.25">
      <c r="A10896" s="254" t="s">
        <v>165</v>
      </c>
      <c r="B10896" s="254">
        <v>0</v>
      </c>
    </row>
    <row r="10897" spans="1:2" x14ac:dyDescent="0.25">
      <c r="A10897" s="254" t="s">
        <v>147</v>
      </c>
      <c r="B10897" s="254">
        <v>0</v>
      </c>
    </row>
    <row r="10898" spans="1:2" x14ac:dyDescent="0.25">
      <c r="A10898" s="254" t="s">
        <v>166</v>
      </c>
      <c r="B10898" s="254">
        <v>0</v>
      </c>
    </row>
    <row r="10899" spans="1:2" x14ac:dyDescent="0.25">
      <c r="A10899" s="254" t="s">
        <v>167</v>
      </c>
      <c r="B10899" s="254">
        <v>0</v>
      </c>
    </row>
    <row r="10900" spans="1:2" x14ac:dyDescent="0.25">
      <c r="A10900" s="254" t="s">
        <v>168</v>
      </c>
      <c r="B10900" s="254">
        <v>0</v>
      </c>
    </row>
    <row r="10901" spans="1:2" x14ac:dyDescent="0.25">
      <c r="A10901" s="254" t="s">
        <v>148</v>
      </c>
      <c r="B10901" s="254">
        <v>0</v>
      </c>
    </row>
    <row r="10902" spans="1:2" x14ac:dyDescent="0.25">
      <c r="A10902" s="254" t="s">
        <v>169</v>
      </c>
      <c r="B10902" s="254">
        <v>0</v>
      </c>
    </row>
    <row r="10903" spans="1:2" x14ac:dyDescent="0.25">
      <c r="A10903" s="254" t="s">
        <v>170</v>
      </c>
      <c r="B10903" s="254">
        <v>0</v>
      </c>
    </row>
    <row r="10904" spans="1:2" x14ac:dyDescent="0.25">
      <c r="A10904" s="254" t="s">
        <v>171</v>
      </c>
      <c r="B10904" s="254">
        <v>0</v>
      </c>
    </row>
    <row r="10905" spans="1:2" x14ac:dyDescent="0.25">
      <c r="A10905" s="254" t="s">
        <v>149</v>
      </c>
      <c r="B10905" s="254">
        <v>0</v>
      </c>
    </row>
    <row r="10906" spans="1:2" x14ac:dyDescent="0.25">
      <c r="A10906" s="254" t="s">
        <v>172</v>
      </c>
      <c r="B10906" s="254">
        <v>0</v>
      </c>
    </row>
    <row r="10907" spans="1:2" x14ac:dyDescent="0.25">
      <c r="A10907" s="254" t="s">
        <v>173</v>
      </c>
      <c r="B10907" s="254">
        <v>0</v>
      </c>
    </row>
    <row r="10908" spans="1:2" x14ac:dyDescent="0.25">
      <c r="A10908" s="254" t="s">
        <v>1215</v>
      </c>
      <c r="B10908" s="254">
        <v>0</v>
      </c>
    </row>
    <row r="10909" spans="1:2" x14ac:dyDescent="0.25">
      <c r="A10909" s="254" t="s">
        <v>1121</v>
      </c>
      <c r="B10909" s="254">
        <v>8.2443059600000002</v>
      </c>
    </row>
    <row r="10910" spans="1:2" x14ac:dyDescent="0.25">
      <c r="A10910" s="254" t="s">
        <v>1216</v>
      </c>
      <c r="B10910" s="254">
        <v>0</v>
      </c>
    </row>
    <row r="10911" spans="1:2" x14ac:dyDescent="0.25">
      <c r="A10911" s="254" t="s">
        <v>1217</v>
      </c>
      <c r="B10911" s="254">
        <v>0</v>
      </c>
    </row>
    <row r="10912" spans="1:2" x14ac:dyDescent="0.25">
      <c r="A10912" s="254" t="s">
        <v>1218</v>
      </c>
      <c r="B10912" s="254">
        <v>0</v>
      </c>
    </row>
    <row r="10913" spans="1:2" x14ac:dyDescent="0.25">
      <c r="A10913" s="254" t="s">
        <v>1122</v>
      </c>
      <c r="B10913" s="254">
        <v>1.7642043199999999</v>
      </c>
    </row>
    <row r="10914" spans="1:2" x14ac:dyDescent="0.25">
      <c r="A10914" s="254" t="s">
        <v>1219</v>
      </c>
      <c r="B10914" s="254">
        <v>0</v>
      </c>
    </row>
    <row r="10915" spans="1:2" x14ac:dyDescent="0.25">
      <c r="A10915" s="254" t="s">
        <v>1220</v>
      </c>
      <c r="B10915" s="254">
        <v>0</v>
      </c>
    </row>
    <row r="10916" spans="1:2" x14ac:dyDescent="0.25">
      <c r="A10916" s="254" t="s">
        <v>1307</v>
      </c>
      <c r="B10916" s="254">
        <v>0</v>
      </c>
    </row>
    <row r="10917" spans="1:2" x14ac:dyDescent="0.25">
      <c r="A10917" s="254" t="s">
        <v>1197</v>
      </c>
      <c r="B10917" s="254">
        <v>9.1147382300000004</v>
      </c>
    </row>
    <row r="10918" spans="1:2" x14ac:dyDescent="0.25">
      <c r="A10918" s="254" t="s">
        <v>1308</v>
      </c>
      <c r="B10918" s="254">
        <v>0</v>
      </c>
    </row>
    <row r="10919" spans="1:2" x14ac:dyDescent="0.25">
      <c r="A10919" s="254" t="s">
        <v>1309</v>
      </c>
      <c r="B10919" s="254">
        <v>0</v>
      </c>
    </row>
    <row r="10920" spans="1:2" x14ac:dyDescent="0.25">
      <c r="A10920" s="254" t="s">
        <v>1310</v>
      </c>
      <c r="B10920" s="254">
        <v>0</v>
      </c>
    </row>
    <row r="10921" spans="1:2" x14ac:dyDescent="0.25">
      <c r="A10921" s="254" t="s">
        <v>1198</v>
      </c>
      <c r="B10921" s="254">
        <v>0.181965349</v>
      </c>
    </row>
    <row r="10922" spans="1:2" x14ac:dyDescent="0.25">
      <c r="A10922" s="254" t="s">
        <v>1311</v>
      </c>
      <c r="B10922" s="254">
        <v>0</v>
      </c>
    </row>
    <row r="10923" spans="1:2" x14ac:dyDescent="0.25">
      <c r="A10923" s="254" t="s">
        <v>1312</v>
      </c>
      <c r="B10923" s="254">
        <v>0</v>
      </c>
    </row>
    <row r="10924" spans="1:2" x14ac:dyDescent="0.25">
      <c r="A10924" s="254" t="s">
        <v>1313</v>
      </c>
      <c r="B10924" s="254">
        <v>0</v>
      </c>
    </row>
    <row r="10925" spans="1:2" x14ac:dyDescent="0.25">
      <c r="A10925" s="254" t="s">
        <v>1199</v>
      </c>
      <c r="B10925" s="254">
        <v>0</v>
      </c>
    </row>
    <row r="10926" spans="1:2" x14ac:dyDescent="0.25">
      <c r="A10926" s="254" t="s">
        <v>1314</v>
      </c>
      <c r="B10926" s="254">
        <v>0</v>
      </c>
    </row>
    <row r="10927" spans="1:2" x14ac:dyDescent="0.25">
      <c r="A10927" s="254" t="s">
        <v>1315</v>
      </c>
      <c r="B10927" s="254">
        <v>0</v>
      </c>
    </row>
    <row r="10928" spans="1:2" x14ac:dyDescent="0.25">
      <c r="A10928" s="254" t="s">
        <v>1316</v>
      </c>
      <c r="B10928" s="254">
        <v>0</v>
      </c>
    </row>
    <row r="10929" spans="1:2" x14ac:dyDescent="0.25">
      <c r="A10929" s="254" t="s">
        <v>1200</v>
      </c>
      <c r="B10929" s="254">
        <v>0</v>
      </c>
    </row>
    <row r="10930" spans="1:2" x14ac:dyDescent="0.25">
      <c r="A10930" s="254" t="s">
        <v>1317</v>
      </c>
      <c r="B10930" s="254">
        <v>0</v>
      </c>
    </row>
    <row r="10931" spans="1:2" x14ac:dyDescent="0.25">
      <c r="A10931" s="254" t="s">
        <v>1318</v>
      </c>
      <c r="B10931" s="254">
        <v>0</v>
      </c>
    </row>
    <row r="10932" spans="1:2" x14ac:dyDescent="0.25">
      <c r="A10932" s="254" t="s">
        <v>1221</v>
      </c>
      <c r="B10932" s="254">
        <v>0</v>
      </c>
    </row>
    <row r="10933" spans="1:2" x14ac:dyDescent="0.25">
      <c r="A10933" s="254" t="s">
        <v>1123</v>
      </c>
      <c r="B10933" s="254">
        <v>15.210601</v>
      </c>
    </row>
    <row r="10934" spans="1:2" x14ac:dyDescent="0.25">
      <c r="A10934" s="254" t="s">
        <v>1222</v>
      </c>
      <c r="B10934" s="254">
        <v>0</v>
      </c>
    </row>
    <row r="10935" spans="1:2" x14ac:dyDescent="0.25">
      <c r="A10935" s="254" t="s">
        <v>1223</v>
      </c>
      <c r="B10935" s="254">
        <v>0</v>
      </c>
    </row>
    <row r="10936" spans="1:2" x14ac:dyDescent="0.25">
      <c r="A10936" s="254" t="s">
        <v>1224</v>
      </c>
      <c r="B10936" s="254">
        <v>0</v>
      </c>
    </row>
    <row r="10937" spans="1:2" x14ac:dyDescent="0.25">
      <c r="A10937" s="254" t="s">
        <v>1124</v>
      </c>
      <c r="B10937" s="254">
        <v>4.2153081999999999</v>
      </c>
    </row>
    <row r="10938" spans="1:2" x14ac:dyDescent="0.25">
      <c r="A10938" s="254" t="s">
        <v>1225</v>
      </c>
      <c r="B10938" s="254">
        <v>0</v>
      </c>
    </row>
    <row r="10939" spans="1:2" x14ac:dyDescent="0.25">
      <c r="A10939" s="254" t="s">
        <v>1226</v>
      </c>
      <c r="B10939" s="254">
        <v>0</v>
      </c>
    </row>
    <row r="10940" spans="1:2" x14ac:dyDescent="0.25">
      <c r="A10940" s="254" t="s">
        <v>1319</v>
      </c>
      <c r="B10940" s="254">
        <v>0</v>
      </c>
    </row>
    <row r="10941" spans="1:2" x14ac:dyDescent="0.25">
      <c r="A10941" s="254" t="s">
        <v>1201</v>
      </c>
      <c r="B10941" s="254">
        <v>4.0378176200000002</v>
      </c>
    </row>
    <row r="10942" spans="1:2" x14ac:dyDescent="0.25">
      <c r="A10942" s="254" t="s">
        <v>1320</v>
      </c>
      <c r="B10942" s="254">
        <v>0</v>
      </c>
    </row>
    <row r="10943" spans="1:2" x14ac:dyDescent="0.25">
      <c r="A10943" s="254" t="s">
        <v>1321</v>
      </c>
      <c r="B10943" s="254">
        <v>0</v>
      </c>
    </row>
    <row r="10944" spans="1:2" x14ac:dyDescent="0.25">
      <c r="A10944" s="254" t="s">
        <v>1322</v>
      </c>
      <c r="B10944" s="254">
        <v>0</v>
      </c>
    </row>
    <row r="10945" spans="1:2" x14ac:dyDescent="0.25">
      <c r="A10945" s="254" t="s">
        <v>1202</v>
      </c>
      <c r="B10945" s="254">
        <v>0.26749192500000002</v>
      </c>
    </row>
    <row r="10946" spans="1:2" x14ac:dyDescent="0.25">
      <c r="A10946" s="254" t="s">
        <v>1323</v>
      </c>
      <c r="B10946" s="254">
        <v>0</v>
      </c>
    </row>
    <row r="10947" spans="1:2" x14ac:dyDescent="0.25">
      <c r="A10947" s="254" t="s">
        <v>1324</v>
      </c>
      <c r="B10947" s="254">
        <v>0</v>
      </c>
    </row>
    <row r="10948" spans="1:2" x14ac:dyDescent="0.25">
      <c r="A10948" s="254" t="s">
        <v>1325</v>
      </c>
      <c r="B10948" s="254">
        <v>0</v>
      </c>
    </row>
    <row r="10949" spans="1:2" x14ac:dyDescent="0.25">
      <c r="A10949" s="254" t="s">
        <v>1203</v>
      </c>
      <c r="B10949" s="254">
        <v>0</v>
      </c>
    </row>
    <row r="10950" spans="1:2" x14ac:dyDescent="0.25">
      <c r="A10950" s="254" t="s">
        <v>1326</v>
      </c>
      <c r="B10950" s="254">
        <v>0</v>
      </c>
    </row>
    <row r="10951" spans="1:2" x14ac:dyDescent="0.25">
      <c r="A10951" s="254" t="s">
        <v>1327</v>
      </c>
      <c r="B10951" s="254">
        <v>0</v>
      </c>
    </row>
    <row r="10952" spans="1:2" x14ac:dyDescent="0.25">
      <c r="A10952" s="254" t="s">
        <v>1328</v>
      </c>
      <c r="B10952" s="254">
        <v>0</v>
      </c>
    </row>
    <row r="10953" spans="1:2" x14ac:dyDescent="0.25">
      <c r="A10953" s="254" t="s">
        <v>1204</v>
      </c>
      <c r="B10953" s="254">
        <v>0</v>
      </c>
    </row>
    <row r="10954" spans="1:2" x14ac:dyDescent="0.25">
      <c r="A10954" s="254" t="s">
        <v>1329</v>
      </c>
      <c r="B10954" s="254">
        <v>0</v>
      </c>
    </row>
    <row r="10955" spans="1:2" x14ac:dyDescent="0.25">
      <c r="A10955" s="254" t="s">
        <v>1330</v>
      </c>
      <c r="B10955" s="254">
        <v>0</v>
      </c>
    </row>
    <row r="10956" spans="1:2" x14ac:dyDescent="0.25">
      <c r="A10956" s="254" t="s">
        <v>1241</v>
      </c>
      <c r="B10956" s="254">
        <v>3.64662299</v>
      </c>
    </row>
    <row r="10957" spans="1:2" x14ac:dyDescent="0.25">
      <c r="A10957" s="254" t="s">
        <v>1242</v>
      </c>
      <c r="B10957" s="254">
        <v>2.6223459</v>
      </c>
    </row>
    <row r="10958" spans="1:2" x14ac:dyDescent="0.25">
      <c r="A10958" s="254" t="s">
        <v>1243</v>
      </c>
      <c r="B10958" s="254">
        <v>1.3915235399999999</v>
      </c>
    </row>
    <row r="10959" spans="1:2" x14ac:dyDescent="0.25">
      <c r="A10959" s="254" t="s">
        <v>1244</v>
      </c>
      <c r="B10959" s="254">
        <v>5.0245496100000002E-2</v>
      </c>
    </row>
    <row r="10960" spans="1:2" x14ac:dyDescent="0.25">
      <c r="A10960" s="254" t="s">
        <v>1229</v>
      </c>
      <c r="B10960" s="254">
        <v>58.326061699999997</v>
      </c>
    </row>
    <row r="10961" spans="1:2" x14ac:dyDescent="0.25">
      <c r="A10961" s="254" t="s">
        <v>1230</v>
      </c>
      <c r="B10961" s="254">
        <v>6.9213352800000001</v>
      </c>
    </row>
    <row r="10962" spans="1:2" x14ac:dyDescent="0.25">
      <c r="A10962" s="254" t="s">
        <v>1331</v>
      </c>
      <c r="B10962" s="254">
        <v>12.1126974</v>
      </c>
    </row>
    <row r="10963" spans="1:2" x14ac:dyDescent="0.25">
      <c r="A10963" s="254" t="s">
        <v>1332</v>
      </c>
      <c r="B10963" s="254">
        <v>0.68138394999999996</v>
      </c>
    </row>
    <row r="10964" spans="1:2" x14ac:dyDescent="0.25">
      <c r="A10964" s="254" t="s">
        <v>1850</v>
      </c>
      <c r="B10964" s="254"/>
    </row>
    <row r="10965" spans="1:2" x14ac:dyDescent="0.25">
      <c r="A10965" s="254" t="s">
        <v>928</v>
      </c>
      <c r="B10965" s="254" t="s">
        <v>929</v>
      </c>
    </row>
    <row r="10966" spans="1:2" x14ac:dyDescent="0.25">
      <c r="A10966" s="254" t="s">
        <v>930</v>
      </c>
      <c r="B10966" s="254" t="s">
        <v>931</v>
      </c>
    </row>
    <row r="10967" spans="1:2" x14ac:dyDescent="0.25">
      <c r="A10967" s="254" t="s">
        <v>466</v>
      </c>
      <c r="B10967" s="254">
        <v>0</v>
      </c>
    </row>
    <row r="10968" spans="1:2" x14ac:dyDescent="0.25">
      <c r="A10968" s="254" t="s">
        <v>467</v>
      </c>
      <c r="B10968" s="254">
        <v>0</v>
      </c>
    </row>
    <row r="10969" spans="1:2" x14ac:dyDescent="0.25">
      <c r="A10969" s="254" t="s">
        <v>540</v>
      </c>
      <c r="B10969" s="254">
        <v>0</v>
      </c>
    </row>
    <row r="10970" spans="1:2" x14ac:dyDescent="0.25">
      <c r="A10970" s="254" t="s">
        <v>541</v>
      </c>
      <c r="B10970" s="254">
        <v>0</v>
      </c>
    </row>
    <row r="10971" spans="1:2" x14ac:dyDescent="0.25">
      <c r="A10971" s="254" t="s">
        <v>542</v>
      </c>
      <c r="B10971" s="254">
        <v>0</v>
      </c>
    </row>
    <row r="10972" spans="1:2" x14ac:dyDescent="0.25">
      <c r="A10972" s="254" t="s">
        <v>543</v>
      </c>
      <c r="B10972" s="254">
        <v>0</v>
      </c>
    </row>
    <row r="10973" spans="1:2" x14ac:dyDescent="0.25">
      <c r="A10973" s="254" t="s">
        <v>468</v>
      </c>
      <c r="B10973" s="254">
        <v>0</v>
      </c>
    </row>
    <row r="10974" spans="1:2" x14ac:dyDescent="0.25">
      <c r="A10974" s="254" t="s">
        <v>469</v>
      </c>
      <c r="B10974" s="254">
        <v>0</v>
      </c>
    </row>
    <row r="10975" spans="1:2" x14ac:dyDescent="0.25">
      <c r="A10975" s="254" t="s">
        <v>544</v>
      </c>
      <c r="B10975" s="254">
        <v>0</v>
      </c>
    </row>
    <row r="10976" spans="1:2" x14ac:dyDescent="0.25">
      <c r="A10976" s="254" t="s">
        <v>545</v>
      </c>
      <c r="B10976" s="254">
        <v>0</v>
      </c>
    </row>
    <row r="10977" spans="1:2" x14ac:dyDescent="0.25">
      <c r="A10977" s="254" t="s">
        <v>546</v>
      </c>
      <c r="B10977" s="254">
        <v>0</v>
      </c>
    </row>
    <row r="10978" spans="1:2" x14ac:dyDescent="0.25">
      <c r="A10978" s="254" t="s">
        <v>547</v>
      </c>
      <c r="B10978" s="254">
        <v>0</v>
      </c>
    </row>
    <row r="10979" spans="1:2" x14ac:dyDescent="0.25">
      <c r="A10979" s="254" t="s">
        <v>1851</v>
      </c>
      <c r="B10979" s="254"/>
    </row>
    <row r="10980" spans="1:2" x14ac:dyDescent="0.25">
      <c r="A10980" s="254" t="s">
        <v>928</v>
      </c>
      <c r="B10980" s="254" t="s">
        <v>929</v>
      </c>
    </row>
    <row r="10981" spans="1:2" x14ac:dyDescent="0.25">
      <c r="A10981" s="254" t="s">
        <v>930</v>
      </c>
      <c r="B10981" s="254" t="s">
        <v>931</v>
      </c>
    </row>
    <row r="10982" spans="1:2" x14ac:dyDescent="0.25">
      <c r="A10982" s="254" t="s">
        <v>548</v>
      </c>
      <c r="B10982" s="254">
        <v>14.6740458</v>
      </c>
    </row>
    <row r="10983" spans="1:2" x14ac:dyDescent="0.25">
      <c r="A10983" s="254" t="s">
        <v>549</v>
      </c>
      <c r="B10983" s="254">
        <v>0</v>
      </c>
    </row>
    <row r="10984" spans="1:2" x14ac:dyDescent="0.25">
      <c r="A10984" s="254" t="s">
        <v>550</v>
      </c>
      <c r="B10984" s="254">
        <v>10.4894569</v>
      </c>
    </row>
    <row r="10985" spans="1:2" x14ac:dyDescent="0.25">
      <c r="A10985" s="254" t="s">
        <v>551</v>
      </c>
      <c r="B10985" s="254">
        <v>0.45567022299999999</v>
      </c>
    </row>
    <row r="10986" spans="1:2" x14ac:dyDescent="0.25">
      <c r="A10986" s="254" t="s">
        <v>1852</v>
      </c>
      <c r="B10986" s="254"/>
    </row>
    <row r="10987" spans="1:2" x14ac:dyDescent="0.25">
      <c r="A10987" s="254" t="s">
        <v>928</v>
      </c>
      <c r="B10987" s="254" t="s">
        <v>929</v>
      </c>
    </row>
    <row r="10988" spans="1:2" x14ac:dyDescent="0.25">
      <c r="A10988" s="254" t="s">
        <v>930</v>
      </c>
      <c r="B10988" s="254" t="s">
        <v>931</v>
      </c>
    </row>
    <row r="10989" spans="1:2" x14ac:dyDescent="0.25">
      <c r="A10989" s="254" t="s">
        <v>552</v>
      </c>
      <c r="B10989" s="254">
        <v>30.078982</v>
      </c>
    </row>
    <row r="10990" spans="1:2" x14ac:dyDescent="0.25">
      <c r="A10990" s="254" t="s">
        <v>553</v>
      </c>
      <c r="B10990" s="254">
        <v>48.701049699999999</v>
      </c>
    </row>
    <row r="10991" spans="1:2" x14ac:dyDescent="0.25">
      <c r="A10991" s="254" t="s">
        <v>8</v>
      </c>
      <c r="B10991" s="254">
        <v>0</v>
      </c>
    </row>
    <row r="10992" spans="1:2" x14ac:dyDescent="0.25">
      <c r="A10992" s="254" t="s">
        <v>9</v>
      </c>
      <c r="B10992" s="254">
        <v>0</v>
      </c>
    </row>
    <row r="10993" spans="1:2" x14ac:dyDescent="0.25">
      <c r="A10993" s="254" t="s">
        <v>10</v>
      </c>
      <c r="B10993" s="254">
        <v>0</v>
      </c>
    </row>
    <row r="10994" spans="1:2" x14ac:dyDescent="0.25">
      <c r="A10994" s="254" t="s">
        <v>11</v>
      </c>
      <c r="B10994" s="254">
        <v>0</v>
      </c>
    </row>
    <row r="10995" spans="1:2" x14ac:dyDescent="0.25">
      <c r="A10995" s="254" t="s">
        <v>12</v>
      </c>
      <c r="B10995" s="254">
        <v>0</v>
      </c>
    </row>
    <row r="10996" spans="1:2" x14ac:dyDescent="0.25">
      <c r="A10996" s="254" t="s">
        <v>13</v>
      </c>
      <c r="B10996" s="254">
        <v>0</v>
      </c>
    </row>
    <row r="10997" spans="1:2" x14ac:dyDescent="0.25">
      <c r="A10997" s="254" t="s">
        <v>948</v>
      </c>
      <c r="B10997" s="254">
        <v>0</v>
      </c>
    </row>
    <row r="10998" spans="1:2" x14ac:dyDescent="0.25">
      <c r="A10998" s="254" t="s">
        <v>945</v>
      </c>
      <c r="B10998" s="254">
        <v>1.71594</v>
      </c>
    </row>
    <row r="10999" spans="1:2" x14ac:dyDescent="0.25">
      <c r="A10999" s="254" t="s">
        <v>949</v>
      </c>
      <c r="B10999" s="254">
        <v>0</v>
      </c>
    </row>
    <row r="11000" spans="1:2" x14ac:dyDescent="0.25">
      <c r="A11000" s="254" t="s">
        <v>950</v>
      </c>
      <c r="B11000" s="254">
        <v>0</v>
      </c>
    </row>
    <row r="11001" spans="1:2" x14ac:dyDescent="0.25">
      <c r="A11001" s="254" t="s">
        <v>458</v>
      </c>
      <c r="B11001" s="254">
        <v>0</v>
      </c>
    </row>
    <row r="11002" spans="1:2" x14ac:dyDescent="0.25">
      <c r="A11002" s="254" t="s">
        <v>456</v>
      </c>
      <c r="B11002" s="254">
        <v>10.4437947</v>
      </c>
    </row>
    <row r="11003" spans="1:2" x14ac:dyDescent="0.25">
      <c r="A11003" s="254" t="s">
        <v>459</v>
      </c>
      <c r="B11003" s="254">
        <v>0</v>
      </c>
    </row>
    <row r="11004" spans="1:2" x14ac:dyDescent="0.25">
      <c r="A11004" s="254" t="s">
        <v>460</v>
      </c>
      <c r="B11004" s="254">
        <v>0</v>
      </c>
    </row>
    <row r="11005" spans="1:2" x14ac:dyDescent="0.25">
      <c r="A11005" s="254" t="s">
        <v>461</v>
      </c>
      <c r="B11005" s="254">
        <v>0</v>
      </c>
    </row>
    <row r="11006" spans="1:2" x14ac:dyDescent="0.25">
      <c r="A11006" s="254" t="s">
        <v>457</v>
      </c>
      <c r="B11006" s="254">
        <v>1.2631833299999999</v>
      </c>
    </row>
    <row r="11007" spans="1:2" x14ac:dyDescent="0.25">
      <c r="A11007" s="254" t="s">
        <v>462</v>
      </c>
      <c r="B11007" s="254">
        <v>0</v>
      </c>
    </row>
    <row r="11008" spans="1:2" x14ac:dyDescent="0.25">
      <c r="A11008" s="254" t="s">
        <v>463</v>
      </c>
      <c r="B11008" s="254">
        <v>0</v>
      </c>
    </row>
    <row r="11009" spans="1:2" x14ac:dyDescent="0.25">
      <c r="A11009" s="254" t="s">
        <v>20</v>
      </c>
      <c r="B11009" s="254">
        <v>0</v>
      </c>
    </row>
    <row r="11010" spans="1:2" x14ac:dyDescent="0.25">
      <c r="A11010" s="254" t="s">
        <v>15</v>
      </c>
      <c r="B11010" s="254">
        <v>0.48465412000000002</v>
      </c>
    </row>
    <row r="11011" spans="1:2" x14ac:dyDescent="0.25">
      <c r="A11011" s="254" t="s">
        <v>21</v>
      </c>
      <c r="B11011" s="254">
        <v>0</v>
      </c>
    </row>
    <row r="11012" spans="1:2" x14ac:dyDescent="0.25">
      <c r="A11012" s="254" t="s">
        <v>22</v>
      </c>
      <c r="B11012" s="254">
        <v>0</v>
      </c>
    </row>
    <row r="11013" spans="1:2" x14ac:dyDescent="0.25">
      <c r="A11013" s="254" t="s">
        <v>1333</v>
      </c>
      <c r="B11013" s="254">
        <v>0.4574453</v>
      </c>
    </row>
    <row r="11014" spans="1:2" x14ac:dyDescent="0.25">
      <c r="A11014" s="254" t="s">
        <v>1853</v>
      </c>
      <c r="B11014" s="254"/>
    </row>
    <row r="11015" spans="1:2" x14ac:dyDescent="0.25">
      <c r="A11015" s="254" t="s">
        <v>928</v>
      </c>
      <c r="B11015" s="254" t="s">
        <v>929</v>
      </c>
    </row>
    <row r="11016" spans="1:2" x14ac:dyDescent="0.25">
      <c r="A11016" s="254" t="s">
        <v>930</v>
      </c>
      <c r="B11016" s="254" t="s">
        <v>931</v>
      </c>
    </row>
    <row r="11017" spans="1:2" x14ac:dyDescent="0.25">
      <c r="A11017" s="254" t="s">
        <v>111</v>
      </c>
      <c r="B11017" s="254">
        <v>0</v>
      </c>
    </row>
    <row r="11018" spans="1:2" x14ac:dyDescent="0.25">
      <c r="A11018" s="254" t="s">
        <v>110</v>
      </c>
      <c r="B11018" s="254">
        <v>0</v>
      </c>
    </row>
    <row r="11019" spans="1:2" x14ac:dyDescent="0.25">
      <c r="A11019" s="254" t="s">
        <v>112</v>
      </c>
      <c r="B11019" s="254">
        <v>0</v>
      </c>
    </row>
    <row r="11020" spans="1:2" x14ac:dyDescent="0.25">
      <c r="A11020" s="254" t="s">
        <v>113</v>
      </c>
      <c r="B11020" s="254">
        <v>0</v>
      </c>
    </row>
    <row r="11021" spans="1:2" x14ac:dyDescent="0.25">
      <c r="A11021" s="254" t="s">
        <v>1334</v>
      </c>
      <c r="B11021" s="254">
        <v>19.014331500000001</v>
      </c>
    </row>
    <row r="11022" spans="1:2" x14ac:dyDescent="0.25">
      <c r="A11022" s="254" t="s">
        <v>1854</v>
      </c>
      <c r="B11022" s="254"/>
    </row>
    <row r="11023" spans="1:2" x14ac:dyDescent="0.25">
      <c r="A11023" s="254" t="s">
        <v>928</v>
      </c>
      <c r="B11023" s="254" t="s">
        <v>929</v>
      </c>
    </row>
    <row r="11024" spans="1:2" x14ac:dyDescent="0.25">
      <c r="A11024" s="254" t="s">
        <v>930</v>
      </c>
      <c r="B11024" s="254" t="s">
        <v>931</v>
      </c>
    </row>
    <row r="11025" spans="1:2" x14ac:dyDescent="0.25">
      <c r="A11025" s="254" t="s">
        <v>458</v>
      </c>
      <c r="B11025" s="254">
        <v>0</v>
      </c>
    </row>
    <row r="11026" spans="1:2" x14ac:dyDescent="0.25">
      <c r="A11026" s="254" t="s">
        <v>456</v>
      </c>
      <c r="B11026" s="254">
        <v>5.6859245100000004</v>
      </c>
    </row>
    <row r="11027" spans="1:2" x14ac:dyDescent="0.25">
      <c r="A11027" s="254" t="s">
        <v>459</v>
      </c>
      <c r="B11027" s="254">
        <v>0</v>
      </c>
    </row>
    <row r="11028" spans="1:2" x14ac:dyDescent="0.25">
      <c r="A11028" s="254" t="s">
        <v>460</v>
      </c>
      <c r="B11028" s="254">
        <v>0</v>
      </c>
    </row>
    <row r="11029" spans="1:2" x14ac:dyDescent="0.25">
      <c r="A11029" s="254" t="s">
        <v>461</v>
      </c>
      <c r="B11029" s="254">
        <v>0</v>
      </c>
    </row>
    <row r="11030" spans="1:2" x14ac:dyDescent="0.25">
      <c r="A11030" s="254" t="s">
        <v>457</v>
      </c>
      <c r="B11030" s="254">
        <v>6.0477759200000003</v>
      </c>
    </row>
    <row r="11031" spans="1:2" x14ac:dyDescent="0.25">
      <c r="A11031" s="254" t="s">
        <v>462</v>
      </c>
      <c r="B11031" s="254">
        <v>0</v>
      </c>
    </row>
    <row r="11032" spans="1:2" x14ac:dyDescent="0.25">
      <c r="A11032" s="254" t="s">
        <v>463</v>
      </c>
      <c r="B11032" s="254">
        <v>0</v>
      </c>
    </row>
    <row r="11033" spans="1:2" x14ac:dyDescent="0.25">
      <c r="A11033" s="254" t="s">
        <v>1299</v>
      </c>
      <c r="B11033" s="254">
        <v>5.8349279999999997</v>
      </c>
    </row>
    <row r="11034" spans="1:2" x14ac:dyDescent="0.25">
      <c r="A11034" s="254" t="s">
        <v>1855</v>
      </c>
      <c r="B11034" s="254"/>
    </row>
    <row r="11035" spans="1:2" x14ac:dyDescent="0.25">
      <c r="A11035" s="254" t="s">
        <v>928</v>
      </c>
      <c r="B11035" s="254" t="s">
        <v>929</v>
      </c>
    </row>
    <row r="11036" spans="1:2" x14ac:dyDescent="0.25">
      <c r="A11036" s="254" t="s">
        <v>930</v>
      </c>
      <c r="B11036" s="254" t="s">
        <v>931</v>
      </c>
    </row>
    <row r="11037" spans="1:2" x14ac:dyDescent="0.25">
      <c r="A11037" s="254" t="s">
        <v>111</v>
      </c>
      <c r="B11037" s="254">
        <v>0</v>
      </c>
    </row>
    <row r="11038" spans="1:2" x14ac:dyDescent="0.25">
      <c r="A11038" s="254" t="s">
        <v>110</v>
      </c>
      <c r="B11038" s="254">
        <v>0</v>
      </c>
    </row>
    <row r="11039" spans="1:2" x14ac:dyDescent="0.25">
      <c r="A11039" s="254" t="s">
        <v>112</v>
      </c>
      <c r="B11039" s="254">
        <v>0</v>
      </c>
    </row>
    <row r="11040" spans="1:2" x14ac:dyDescent="0.25">
      <c r="A11040" s="254" t="s">
        <v>113</v>
      </c>
      <c r="B11040" s="254">
        <v>0</v>
      </c>
    </row>
    <row r="11041" spans="1:2" x14ac:dyDescent="0.25">
      <c r="A11041" s="254" t="s">
        <v>1856</v>
      </c>
      <c r="B11041" s="254"/>
    </row>
    <row r="11042" spans="1:2" x14ac:dyDescent="0.25">
      <c r="A11042" s="254" t="s">
        <v>928</v>
      </c>
      <c r="B11042" s="254" t="s">
        <v>929</v>
      </c>
    </row>
    <row r="11043" spans="1:2" x14ac:dyDescent="0.25">
      <c r="A11043" s="254" t="s">
        <v>930</v>
      </c>
      <c r="B11043" s="254" t="s">
        <v>931</v>
      </c>
    </row>
    <row r="11044" spans="1:2" x14ac:dyDescent="0.25">
      <c r="A11044" s="254" t="s">
        <v>111</v>
      </c>
      <c r="B11044" s="254">
        <v>0</v>
      </c>
    </row>
    <row r="11045" spans="1:2" x14ac:dyDescent="0.25">
      <c r="A11045" s="254" t="s">
        <v>110</v>
      </c>
      <c r="B11045" s="254">
        <v>0</v>
      </c>
    </row>
    <row r="11046" spans="1:2" x14ac:dyDescent="0.25">
      <c r="A11046" s="254" t="s">
        <v>112</v>
      </c>
      <c r="B11046" s="254">
        <v>0</v>
      </c>
    </row>
    <row r="11047" spans="1:2" x14ac:dyDescent="0.25">
      <c r="A11047" s="254" t="s">
        <v>113</v>
      </c>
      <c r="B11047" s="254">
        <v>0</v>
      </c>
    </row>
    <row r="11048" spans="1:2" x14ac:dyDescent="0.25">
      <c r="A11048" s="254" t="s">
        <v>178</v>
      </c>
      <c r="B11048" s="254">
        <v>0</v>
      </c>
    </row>
    <row r="11049" spans="1:2" x14ac:dyDescent="0.25">
      <c r="A11049" s="254" t="s">
        <v>174</v>
      </c>
      <c r="B11049" s="254">
        <v>-1.2631833299999999</v>
      </c>
    </row>
    <row r="11050" spans="1:2" x14ac:dyDescent="0.25">
      <c r="A11050" s="254" t="s">
        <v>179</v>
      </c>
      <c r="B11050" s="254">
        <v>0</v>
      </c>
    </row>
    <row r="11051" spans="1:2" x14ac:dyDescent="0.25">
      <c r="A11051" s="254" t="s">
        <v>180</v>
      </c>
      <c r="B11051" s="254">
        <v>0</v>
      </c>
    </row>
    <row r="11052" spans="1:2" x14ac:dyDescent="0.25">
      <c r="A11052" s="254" t="s">
        <v>153</v>
      </c>
      <c r="B11052" s="254">
        <v>0</v>
      </c>
    </row>
    <row r="11053" spans="1:2" x14ac:dyDescent="0.25">
      <c r="A11053" s="254" t="s">
        <v>143</v>
      </c>
      <c r="B11053" s="254">
        <v>-1.2631833299999999</v>
      </c>
    </row>
    <row r="11054" spans="1:2" x14ac:dyDescent="0.25">
      <c r="A11054" s="254" t="s">
        <v>154</v>
      </c>
      <c r="B11054" s="254">
        <v>0</v>
      </c>
    </row>
    <row r="11055" spans="1:2" x14ac:dyDescent="0.25">
      <c r="A11055" s="254" t="s">
        <v>155</v>
      </c>
      <c r="B11055" s="254">
        <v>0</v>
      </c>
    </row>
    <row r="11056" spans="1:2" x14ac:dyDescent="0.25">
      <c r="A11056" s="254" t="s">
        <v>181</v>
      </c>
      <c r="B11056" s="254">
        <v>0</v>
      </c>
    </row>
    <row r="11057" spans="1:2" x14ac:dyDescent="0.25">
      <c r="A11057" s="254" t="s">
        <v>175</v>
      </c>
      <c r="B11057" s="254">
        <v>-6.0477759200000003</v>
      </c>
    </row>
    <row r="11058" spans="1:2" x14ac:dyDescent="0.25">
      <c r="A11058" s="254" t="s">
        <v>182</v>
      </c>
      <c r="B11058" s="254">
        <v>0</v>
      </c>
    </row>
    <row r="11059" spans="1:2" x14ac:dyDescent="0.25">
      <c r="A11059" s="254" t="s">
        <v>183</v>
      </c>
      <c r="B11059" s="254">
        <v>0</v>
      </c>
    </row>
    <row r="11060" spans="1:2" x14ac:dyDescent="0.25">
      <c r="A11060" s="254" t="s">
        <v>1019</v>
      </c>
      <c r="B11060" s="254">
        <v>0</v>
      </c>
    </row>
    <row r="11061" spans="1:2" x14ac:dyDescent="0.25">
      <c r="A11061" s="254" t="s">
        <v>1002</v>
      </c>
      <c r="B11061" s="254">
        <v>0</v>
      </c>
    </row>
    <row r="11062" spans="1:2" x14ac:dyDescent="0.25">
      <c r="A11062" s="254" t="s">
        <v>1017</v>
      </c>
      <c r="B11062" s="254">
        <v>0</v>
      </c>
    </row>
    <row r="11063" spans="1:2" x14ac:dyDescent="0.25">
      <c r="A11063" s="254" t="s">
        <v>1051</v>
      </c>
      <c r="B11063" s="254">
        <v>0</v>
      </c>
    </row>
    <row r="11064" spans="1:2" x14ac:dyDescent="0.25">
      <c r="A11064" s="254" t="s">
        <v>1020</v>
      </c>
      <c r="B11064" s="254">
        <v>0</v>
      </c>
    </row>
    <row r="11065" spans="1:2" x14ac:dyDescent="0.25">
      <c r="A11065" s="254" t="s">
        <v>1003</v>
      </c>
      <c r="B11065" s="254">
        <v>0</v>
      </c>
    </row>
    <row r="11066" spans="1:2" x14ac:dyDescent="0.25">
      <c r="A11066" s="254" t="s">
        <v>1018</v>
      </c>
      <c r="B11066" s="254">
        <v>0</v>
      </c>
    </row>
    <row r="11067" spans="1:2" x14ac:dyDescent="0.25">
      <c r="A11067" s="254" t="s">
        <v>1052</v>
      </c>
      <c r="B11067" s="254">
        <v>0</v>
      </c>
    </row>
    <row r="11068" spans="1:2" x14ac:dyDescent="0.25">
      <c r="A11068" s="254" t="s">
        <v>177</v>
      </c>
      <c r="B11068" s="254">
        <v>8.5741425899999992</v>
      </c>
    </row>
    <row r="11069" spans="1:2" x14ac:dyDescent="0.25">
      <c r="A11069" s="254" t="s">
        <v>1857</v>
      </c>
      <c r="B11069" s="254"/>
    </row>
    <row r="11070" spans="1:2" x14ac:dyDescent="0.25">
      <c r="A11070" s="254" t="s">
        <v>928</v>
      </c>
      <c r="B11070" s="254" t="s">
        <v>929</v>
      </c>
    </row>
    <row r="11071" spans="1:2" x14ac:dyDescent="0.25">
      <c r="A11071" s="254" t="s">
        <v>930</v>
      </c>
      <c r="B11071" s="254" t="s">
        <v>931</v>
      </c>
    </row>
    <row r="11072" spans="1:2" x14ac:dyDescent="0.25">
      <c r="A11072" s="254" t="s">
        <v>110</v>
      </c>
      <c r="B11072" s="254">
        <v>0</v>
      </c>
    </row>
    <row r="11073" spans="1:2" x14ac:dyDescent="0.25">
      <c r="A11073" s="254" t="s">
        <v>184</v>
      </c>
      <c r="B11073" s="254">
        <v>-0.48465412000000002</v>
      </c>
    </row>
    <row r="11074" spans="1:2" x14ac:dyDescent="0.25">
      <c r="A11074" s="254" t="s">
        <v>185</v>
      </c>
      <c r="B11074" s="254">
        <v>-0.48465412000000002</v>
      </c>
    </row>
    <row r="11075" spans="1:2" x14ac:dyDescent="0.25">
      <c r="A11075" s="254" t="s">
        <v>186</v>
      </c>
      <c r="B11075" s="254">
        <v>-6.5266473500000002</v>
      </c>
    </row>
    <row r="11076" spans="1:2" x14ac:dyDescent="0.25">
      <c r="A11076" s="254" t="s">
        <v>187</v>
      </c>
      <c r="B11076" s="254">
        <v>0</v>
      </c>
    </row>
    <row r="11077" spans="1:2" x14ac:dyDescent="0.25">
      <c r="A11077" s="254" t="s">
        <v>1002</v>
      </c>
      <c r="B11077" s="254">
        <v>0</v>
      </c>
    </row>
    <row r="11078" spans="1:2" x14ac:dyDescent="0.25">
      <c r="A11078" s="254" t="s">
        <v>1003</v>
      </c>
      <c r="B11078" s="254">
        <v>0</v>
      </c>
    </row>
    <row r="11079" spans="1:2" x14ac:dyDescent="0.25">
      <c r="A11079" s="254" t="s">
        <v>177</v>
      </c>
      <c r="B11079" s="254">
        <v>7.4959555900000003</v>
      </c>
    </row>
    <row r="11080" spans="1:2" x14ac:dyDescent="0.25">
      <c r="A11080" s="254" t="s">
        <v>1858</v>
      </c>
      <c r="B11080" s="254"/>
    </row>
    <row r="11081" spans="1:2" x14ac:dyDescent="0.25">
      <c r="A11081" s="254" t="s">
        <v>928</v>
      </c>
      <c r="B11081" s="254" t="s">
        <v>929</v>
      </c>
    </row>
    <row r="11082" spans="1:2" x14ac:dyDescent="0.25">
      <c r="A11082" s="254" t="s">
        <v>930</v>
      </c>
      <c r="B11082" s="254" t="s">
        <v>931</v>
      </c>
    </row>
    <row r="11083" spans="1:2" x14ac:dyDescent="0.25">
      <c r="A11083" s="254" t="s">
        <v>8</v>
      </c>
      <c r="B11083" s="254">
        <v>0</v>
      </c>
    </row>
    <row r="11084" spans="1:2" x14ac:dyDescent="0.25">
      <c r="A11084" s="254" t="s">
        <v>9</v>
      </c>
      <c r="B11084" s="254">
        <v>0</v>
      </c>
    </row>
    <row r="11085" spans="1:2" x14ac:dyDescent="0.25">
      <c r="A11085" s="254" t="s">
        <v>10</v>
      </c>
      <c r="B11085" s="254">
        <v>0</v>
      </c>
    </row>
    <row r="11086" spans="1:2" x14ac:dyDescent="0.25">
      <c r="A11086" s="254" t="s">
        <v>11</v>
      </c>
      <c r="B11086" s="254">
        <v>0</v>
      </c>
    </row>
    <row r="11087" spans="1:2" x14ac:dyDescent="0.25">
      <c r="A11087" s="254" t="s">
        <v>12</v>
      </c>
      <c r="B11087" s="254">
        <v>0</v>
      </c>
    </row>
    <row r="11088" spans="1:2" x14ac:dyDescent="0.25">
      <c r="A11088" s="254" t="s">
        <v>13</v>
      </c>
      <c r="B11088" s="254">
        <v>0</v>
      </c>
    </row>
    <row r="11089" spans="1:2" x14ac:dyDescent="0.25">
      <c r="A11089" s="254" t="s">
        <v>554</v>
      </c>
      <c r="B11089" s="254">
        <v>0</v>
      </c>
    </row>
    <row r="11090" spans="1:2" x14ac:dyDescent="0.25">
      <c r="A11090" s="254" t="s">
        <v>555</v>
      </c>
      <c r="B11090" s="254">
        <v>0</v>
      </c>
    </row>
    <row r="11091" spans="1:2" x14ac:dyDescent="0.25">
      <c r="A11091" s="254" t="s">
        <v>556</v>
      </c>
      <c r="B11091" s="254">
        <v>0</v>
      </c>
    </row>
    <row r="11092" spans="1:2" x14ac:dyDescent="0.25">
      <c r="A11092" s="254" t="s">
        <v>557</v>
      </c>
      <c r="B11092" s="254">
        <v>0</v>
      </c>
    </row>
    <row r="11093" spans="1:2" x14ac:dyDescent="0.25">
      <c r="A11093" s="254" t="s">
        <v>558</v>
      </c>
      <c r="B11093" s="254">
        <v>0</v>
      </c>
    </row>
    <row r="11094" spans="1:2" x14ac:dyDescent="0.25">
      <c r="A11094" s="254" t="s">
        <v>559</v>
      </c>
      <c r="B11094" s="254">
        <v>0</v>
      </c>
    </row>
    <row r="11095" spans="1:2" x14ac:dyDescent="0.25">
      <c r="A11095" s="254" t="s">
        <v>560</v>
      </c>
      <c r="B11095" s="254">
        <v>0</v>
      </c>
    </row>
    <row r="11096" spans="1:2" x14ac:dyDescent="0.25">
      <c r="A11096" s="254" t="s">
        <v>561</v>
      </c>
      <c r="B11096" s="254">
        <v>0</v>
      </c>
    </row>
    <row r="11097" spans="1:2" x14ac:dyDescent="0.25">
      <c r="A11097" s="254" t="s">
        <v>562</v>
      </c>
      <c r="B11097" s="254">
        <v>0</v>
      </c>
    </row>
    <row r="11098" spans="1:2" x14ac:dyDescent="0.25">
      <c r="A11098" s="254" t="s">
        <v>563</v>
      </c>
      <c r="B11098" s="254">
        <v>0</v>
      </c>
    </row>
    <row r="11099" spans="1:2" x14ac:dyDescent="0.25">
      <c r="A11099" s="254" t="s">
        <v>564</v>
      </c>
      <c r="B11099" s="254">
        <v>0</v>
      </c>
    </row>
    <row r="11100" spans="1:2" x14ac:dyDescent="0.25">
      <c r="A11100" s="254" t="s">
        <v>565</v>
      </c>
      <c r="B11100" s="254">
        <v>0</v>
      </c>
    </row>
    <row r="11101" spans="1:2" x14ac:dyDescent="0.25">
      <c r="A11101" s="254" t="s">
        <v>946</v>
      </c>
      <c r="B11101" s="254">
        <v>0</v>
      </c>
    </row>
    <row r="11102" spans="1:2" x14ac:dyDescent="0.25">
      <c r="A11102" s="254" t="s">
        <v>947</v>
      </c>
      <c r="B11102" s="254">
        <v>0</v>
      </c>
    </row>
    <row r="11103" spans="1:2" x14ac:dyDescent="0.25">
      <c r="A11103" s="254" t="s">
        <v>1053</v>
      </c>
      <c r="B11103" s="254">
        <v>0</v>
      </c>
    </row>
    <row r="11104" spans="1:2" x14ac:dyDescent="0.25">
      <c r="A11104" s="254" t="s">
        <v>1004</v>
      </c>
      <c r="B11104" s="254">
        <v>0</v>
      </c>
    </row>
    <row r="11105" spans="1:2" x14ac:dyDescent="0.25">
      <c r="A11105" s="254" t="s">
        <v>1054</v>
      </c>
      <c r="B11105" s="254">
        <v>0</v>
      </c>
    </row>
    <row r="11106" spans="1:2" x14ac:dyDescent="0.25">
      <c r="A11106" s="254" t="s">
        <v>1055</v>
      </c>
      <c r="B11106" s="254">
        <v>0</v>
      </c>
    </row>
    <row r="11107" spans="1:2" x14ac:dyDescent="0.25">
      <c r="A11107" s="254" t="s">
        <v>1056</v>
      </c>
      <c r="B11107" s="254">
        <v>0</v>
      </c>
    </row>
    <row r="11108" spans="1:2" x14ac:dyDescent="0.25">
      <c r="A11108" s="254" t="s">
        <v>1005</v>
      </c>
      <c r="B11108" s="254">
        <v>0</v>
      </c>
    </row>
    <row r="11109" spans="1:2" x14ac:dyDescent="0.25">
      <c r="A11109" s="254" t="s">
        <v>1057</v>
      </c>
      <c r="B11109" s="254">
        <v>0</v>
      </c>
    </row>
    <row r="11110" spans="1:2" x14ac:dyDescent="0.25">
      <c r="A11110" s="254" t="s">
        <v>1058</v>
      </c>
      <c r="B11110" s="254">
        <v>0</v>
      </c>
    </row>
    <row r="11111" spans="1:2" x14ac:dyDescent="0.25">
      <c r="A11111" s="254" t="s">
        <v>1059</v>
      </c>
      <c r="B11111" s="254">
        <v>0</v>
      </c>
    </row>
    <row r="11112" spans="1:2" x14ac:dyDescent="0.25">
      <c r="A11112" s="254" t="s">
        <v>1006</v>
      </c>
      <c r="B11112" s="254">
        <v>0</v>
      </c>
    </row>
    <row r="11113" spans="1:2" x14ac:dyDescent="0.25">
      <c r="A11113" s="254" t="s">
        <v>1060</v>
      </c>
      <c r="B11113" s="254">
        <v>0</v>
      </c>
    </row>
    <row r="11114" spans="1:2" x14ac:dyDescent="0.25">
      <c r="A11114" s="254" t="s">
        <v>1061</v>
      </c>
      <c r="B11114" s="254">
        <v>0</v>
      </c>
    </row>
    <row r="11115" spans="1:2" x14ac:dyDescent="0.25">
      <c r="A11115" s="254" t="s">
        <v>1062</v>
      </c>
      <c r="B11115" s="254">
        <v>0</v>
      </c>
    </row>
    <row r="11116" spans="1:2" x14ac:dyDescent="0.25">
      <c r="A11116" s="254" t="s">
        <v>1007</v>
      </c>
      <c r="B11116" s="254">
        <v>0</v>
      </c>
    </row>
    <row r="11117" spans="1:2" x14ac:dyDescent="0.25">
      <c r="A11117" s="254" t="s">
        <v>1063</v>
      </c>
      <c r="B11117" s="254">
        <v>0</v>
      </c>
    </row>
    <row r="11118" spans="1:2" x14ac:dyDescent="0.25">
      <c r="A11118" s="254" t="s">
        <v>1064</v>
      </c>
      <c r="B11118" s="254">
        <v>0</v>
      </c>
    </row>
    <row r="11119" spans="1:2" x14ac:dyDescent="0.25">
      <c r="A11119" s="254" t="s">
        <v>1065</v>
      </c>
      <c r="B11119" s="254">
        <v>0</v>
      </c>
    </row>
    <row r="11120" spans="1:2" x14ac:dyDescent="0.25">
      <c r="A11120" s="254" t="s">
        <v>1008</v>
      </c>
      <c r="B11120" s="254">
        <v>0</v>
      </c>
    </row>
    <row r="11121" spans="1:2" x14ac:dyDescent="0.25">
      <c r="A11121" s="254" t="s">
        <v>1066</v>
      </c>
      <c r="B11121" s="254">
        <v>0</v>
      </c>
    </row>
    <row r="11122" spans="1:2" x14ac:dyDescent="0.25">
      <c r="A11122" s="254" t="s">
        <v>1067</v>
      </c>
      <c r="B11122" s="254">
        <v>0</v>
      </c>
    </row>
    <row r="11123" spans="1:2" x14ac:dyDescent="0.25">
      <c r="A11123" s="254" t="s">
        <v>1068</v>
      </c>
      <c r="B11123" s="254">
        <v>0</v>
      </c>
    </row>
    <row r="11124" spans="1:2" x14ac:dyDescent="0.25">
      <c r="A11124" s="254" t="s">
        <v>1009</v>
      </c>
      <c r="B11124" s="254">
        <v>0</v>
      </c>
    </row>
    <row r="11125" spans="1:2" x14ac:dyDescent="0.25">
      <c r="A11125" s="254" t="s">
        <v>1069</v>
      </c>
      <c r="B11125" s="254">
        <v>0</v>
      </c>
    </row>
    <row r="11126" spans="1:2" x14ac:dyDescent="0.25">
      <c r="A11126" s="254" t="s">
        <v>1070</v>
      </c>
      <c r="B11126" s="254">
        <v>0</v>
      </c>
    </row>
    <row r="11127" spans="1:2" x14ac:dyDescent="0.25">
      <c r="A11127" s="254" t="s">
        <v>1071</v>
      </c>
      <c r="B11127" s="254">
        <v>0</v>
      </c>
    </row>
    <row r="11128" spans="1:2" x14ac:dyDescent="0.25">
      <c r="A11128" s="254" t="s">
        <v>1010</v>
      </c>
      <c r="B11128" s="254">
        <v>0</v>
      </c>
    </row>
    <row r="11129" spans="1:2" x14ac:dyDescent="0.25">
      <c r="A11129" s="254" t="s">
        <v>1072</v>
      </c>
      <c r="B11129" s="254">
        <v>0</v>
      </c>
    </row>
    <row r="11130" spans="1:2" x14ac:dyDescent="0.25">
      <c r="A11130" s="254" t="s">
        <v>1073</v>
      </c>
      <c r="B11130" s="254">
        <v>0</v>
      </c>
    </row>
    <row r="11131" spans="1:2" x14ac:dyDescent="0.25">
      <c r="A11131" s="254" t="s">
        <v>1074</v>
      </c>
      <c r="B11131" s="254">
        <v>0</v>
      </c>
    </row>
    <row r="11132" spans="1:2" x14ac:dyDescent="0.25">
      <c r="A11132" s="254" t="s">
        <v>1011</v>
      </c>
      <c r="B11132" s="254">
        <v>0</v>
      </c>
    </row>
    <row r="11133" spans="1:2" x14ac:dyDescent="0.25">
      <c r="A11133" s="254" t="s">
        <v>1075</v>
      </c>
      <c r="B11133" s="254">
        <v>0</v>
      </c>
    </row>
    <row r="11134" spans="1:2" x14ac:dyDescent="0.25">
      <c r="A11134" s="254" t="s">
        <v>1076</v>
      </c>
      <c r="B11134" s="254">
        <v>0</v>
      </c>
    </row>
    <row r="11135" spans="1:2" x14ac:dyDescent="0.25">
      <c r="A11135" s="254" t="s">
        <v>1205</v>
      </c>
      <c r="B11135" s="254">
        <v>0</v>
      </c>
    </row>
    <row r="11136" spans="1:2" x14ac:dyDescent="0.25">
      <c r="A11136" s="254" t="s">
        <v>1335</v>
      </c>
      <c r="B11136" s="254">
        <v>0</v>
      </c>
    </row>
    <row r="11137" spans="1:2" x14ac:dyDescent="0.25">
      <c r="A11137" s="254" t="s">
        <v>1336</v>
      </c>
      <c r="B11137" s="254">
        <v>0</v>
      </c>
    </row>
    <row r="11138" spans="1:2" x14ac:dyDescent="0.25">
      <c r="A11138" s="254" t="s">
        <v>1337</v>
      </c>
      <c r="B11138" s="254">
        <v>0</v>
      </c>
    </row>
    <row r="11139" spans="1:2" x14ac:dyDescent="0.25">
      <c r="A11139" s="254" t="s">
        <v>1338</v>
      </c>
      <c r="B11139" s="254">
        <v>0</v>
      </c>
    </row>
    <row r="11140" spans="1:2" x14ac:dyDescent="0.25">
      <c r="A11140" s="254" t="s">
        <v>1339</v>
      </c>
      <c r="B11140" s="254">
        <v>0</v>
      </c>
    </row>
    <row r="11141" spans="1:2" x14ac:dyDescent="0.25">
      <c r="A11141" s="254" t="s">
        <v>1340</v>
      </c>
      <c r="B11141" s="254">
        <v>0</v>
      </c>
    </row>
    <row r="11142" spans="1:2" x14ac:dyDescent="0.25">
      <c r="A11142" s="254" t="s">
        <v>1341</v>
      </c>
      <c r="B11142" s="254">
        <v>0</v>
      </c>
    </row>
    <row r="11143" spans="1:2" x14ac:dyDescent="0.25">
      <c r="A11143" s="254" t="s">
        <v>1859</v>
      </c>
      <c r="B11143" s="254"/>
    </row>
    <row r="11144" spans="1:2" x14ac:dyDescent="0.25">
      <c r="A11144" s="254" t="s">
        <v>928</v>
      </c>
      <c r="B11144" s="254" t="s">
        <v>929</v>
      </c>
    </row>
    <row r="11145" spans="1:2" x14ac:dyDescent="0.25">
      <c r="A11145" s="254" t="s">
        <v>930</v>
      </c>
      <c r="B11145" s="254" t="s">
        <v>931</v>
      </c>
    </row>
    <row r="11146" spans="1:2" x14ac:dyDescent="0.25">
      <c r="A11146" s="254" t="s">
        <v>189</v>
      </c>
      <c r="B11146" s="254">
        <v>0</v>
      </c>
    </row>
    <row r="11147" spans="1:2" x14ac:dyDescent="0.25">
      <c r="A11147" s="254" t="s">
        <v>188</v>
      </c>
      <c r="B11147" s="254">
        <v>6.5266473500000002</v>
      </c>
    </row>
    <row r="11148" spans="1:2" x14ac:dyDescent="0.25">
      <c r="A11148" s="254" t="s">
        <v>190</v>
      </c>
      <c r="B11148" s="254">
        <v>0</v>
      </c>
    </row>
    <row r="11149" spans="1:2" x14ac:dyDescent="0.25">
      <c r="A11149" s="254" t="s">
        <v>191</v>
      </c>
      <c r="B11149" s="254">
        <v>0</v>
      </c>
    </row>
    <row r="11150" spans="1:2" x14ac:dyDescent="0.25">
      <c r="A11150" s="254" t="s">
        <v>1860</v>
      </c>
      <c r="B11150" s="254"/>
    </row>
    <row r="11151" spans="1:2" x14ac:dyDescent="0.25">
      <c r="A11151" s="254" t="s">
        <v>928</v>
      </c>
      <c r="B11151" s="254" t="s">
        <v>929</v>
      </c>
    </row>
    <row r="11152" spans="1:2" x14ac:dyDescent="0.25">
      <c r="A11152" s="254" t="s">
        <v>930</v>
      </c>
      <c r="B11152" s="254" t="s">
        <v>931</v>
      </c>
    </row>
    <row r="11153" spans="1:2" x14ac:dyDescent="0.25">
      <c r="A11153" s="254" t="s">
        <v>111</v>
      </c>
      <c r="B11153" s="254">
        <v>0</v>
      </c>
    </row>
    <row r="11154" spans="1:2" x14ac:dyDescent="0.25">
      <c r="A11154" s="254" t="s">
        <v>110</v>
      </c>
      <c r="B11154" s="254">
        <v>0</v>
      </c>
    </row>
    <row r="11155" spans="1:2" x14ac:dyDescent="0.25">
      <c r="A11155" s="254" t="s">
        <v>112</v>
      </c>
      <c r="B11155" s="254">
        <v>0</v>
      </c>
    </row>
    <row r="11156" spans="1:2" x14ac:dyDescent="0.25">
      <c r="A11156" s="254" t="s">
        <v>113</v>
      </c>
      <c r="B11156" s="254">
        <v>0</v>
      </c>
    </row>
    <row r="11157" spans="1:2" x14ac:dyDescent="0.25">
      <c r="A11157" s="254" t="s">
        <v>178</v>
      </c>
      <c r="B11157" s="254">
        <v>0</v>
      </c>
    </row>
    <row r="11158" spans="1:2" x14ac:dyDescent="0.25">
      <c r="A11158" s="254" t="s">
        <v>174</v>
      </c>
      <c r="B11158" s="254">
        <v>-10.4437947</v>
      </c>
    </row>
    <row r="11159" spans="1:2" x14ac:dyDescent="0.25">
      <c r="A11159" s="254" t="s">
        <v>179</v>
      </c>
      <c r="B11159" s="254">
        <v>0</v>
      </c>
    </row>
    <row r="11160" spans="1:2" x14ac:dyDescent="0.25">
      <c r="A11160" s="254" t="s">
        <v>180</v>
      </c>
      <c r="B11160" s="254">
        <v>0</v>
      </c>
    </row>
    <row r="11161" spans="1:2" x14ac:dyDescent="0.25">
      <c r="A11161" s="254" t="s">
        <v>153</v>
      </c>
      <c r="B11161" s="254">
        <v>0</v>
      </c>
    </row>
    <row r="11162" spans="1:2" x14ac:dyDescent="0.25">
      <c r="A11162" s="254" t="s">
        <v>143</v>
      </c>
      <c r="B11162" s="254">
        <v>-8.4826706299999994</v>
      </c>
    </row>
    <row r="11163" spans="1:2" x14ac:dyDescent="0.25">
      <c r="A11163" s="254" t="s">
        <v>154</v>
      </c>
      <c r="B11163" s="254">
        <v>0</v>
      </c>
    </row>
    <row r="11164" spans="1:2" x14ac:dyDescent="0.25">
      <c r="A11164" s="254" t="s">
        <v>155</v>
      </c>
      <c r="B11164" s="254">
        <v>0</v>
      </c>
    </row>
    <row r="11165" spans="1:2" x14ac:dyDescent="0.25">
      <c r="A11165" s="254" t="s">
        <v>181</v>
      </c>
      <c r="B11165" s="254">
        <v>0</v>
      </c>
    </row>
    <row r="11166" spans="1:2" x14ac:dyDescent="0.25">
      <c r="A11166" s="254" t="s">
        <v>175</v>
      </c>
      <c r="B11166" s="254">
        <v>-5.6859245100000004</v>
      </c>
    </row>
    <row r="11167" spans="1:2" x14ac:dyDescent="0.25">
      <c r="A11167" s="254" t="s">
        <v>182</v>
      </c>
      <c r="B11167" s="254">
        <v>0</v>
      </c>
    </row>
    <row r="11168" spans="1:2" x14ac:dyDescent="0.25">
      <c r="A11168" s="254" t="s">
        <v>183</v>
      </c>
      <c r="B11168" s="254">
        <v>0</v>
      </c>
    </row>
    <row r="11169" spans="1:2" x14ac:dyDescent="0.25">
      <c r="A11169" s="254" t="s">
        <v>1077</v>
      </c>
      <c r="B11169" s="254">
        <v>0</v>
      </c>
    </row>
    <row r="11170" spans="1:2" x14ac:dyDescent="0.25">
      <c r="A11170" s="254" t="s">
        <v>1012</v>
      </c>
      <c r="B11170" s="254">
        <v>-3.2655472300000001</v>
      </c>
    </row>
    <row r="11171" spans="1:2" x14ac:dyDescent="0.25">
      <c r="A11171" s="254" t="s">
        <v>1078</v>
      </c>
      <c r="B11171" s="254">
        <v>0</v>
      </c>
    </row>
    <row r="11172" spans="1:2" x14ac:dyDescent="0.25">
      <c r="A11172" s="254" t="s">
        <v>1079</v>
      </c>
      <c r="B11172" s="254">
        <v>0</v>
      </c>
    </row>
    <row r="11173" spans="1:2" x14ac:dyDescent="0.25">
      <c r="A11173" s="254" t="s">
        <v>1080</v>
      </c>
      <c r="B11173" s="254">
        <v>0</v>
      </c>
    </row>
    <row r="11174" spans="1:2" x14ac:dyDescent="0.25">
      <c r="A11174" s="254" t="s">
        <v>1013</v>
      </c>
      <c r="B11174" s="254">
        <v>-2.2456766199999998</v>
      </c>
    </row>
    <row r="11175" spans="1:2" x14ac:dyDescent="0.25">
      <c r="A11175" s="254" t="s">
        <v>1081</v>
      </c>
      <c r="B11175" s="254">
        <v>0</v>
      </c>
    </row>
    <row r="11176" spans="1:2" x14ac:dyDescent="0.25">
      <c r="A11176" s="254" t="s">
        <v>1082</v>
      </c>
      <c r="B11176" s="254">
        <v>0</v>
      </c>
    </row>
    <row r="11177" spans="1:2" x14ac:dyDescent="0.25">
      <c r="A11177" s="254" t="s">
        <v>1334</v>
      </c>
      <c r="B11177" s="254">
        <v>-10.4508782</v>
      </c>
    </row>
    <row r="11178" spans="1:2" x14ac:dyDescent="0.25">
      <c r="A11178" s="254" t="s">
        <v>1342</v>
      </c>
      <c r="B11178" s="254">
        <v>-5.8349279999999997</v>
      </c>
    </row>
    <row r="11179" spans="1:2" x14ac:dyDescent="0.25">
      <c r="A11179" s="254" t="s">
        <v>1019</v>
      </c>
      <c r="B11179" s="254">
        <v>0</v>
      </c>
    </row>
    <row r="11180" spans="1:2" x14ac:dyDescent="0.25">
      <c r="A11180" s="254" t="s">
        <v>1002</v>
      </c>
      <c r="B11180" s="254">
        <v>0</v>
      </c>
    </row>
    <row r="11181" spans="1:2" x14ac:dyDescent="0.25">
      <c r="A11181" s="254" t="s">
        <v>1017</v>
      </c>
      <c r="B11181" s="254">
        <v>0</v>
      </c>
    </row>
    <row r="11182" spans="1:2" x14ac:dyDescent="0.25">
      <c r="A11182" s="254" t="s">
        <v>1051</v>
      </c>
      <c r="B11182" s="254">
        <v>0</v>
      </c>
    </row>
    <row r="11183" spans="1:2" x14ac:dyDescent="0.25">
      <c r="A11183" s="254" t="s">
        <v>1020</v>
      </c>
      <c r="B11183" s="254">
        <v>0</v>
      </c>
    </row>
    <row r="11184" spans="1:2" x14ac:dyDescent="0.25">
      <c r="A11184" s="254" t="s">
        <v>1003</v>
      </c>
      <c r="B11184" s="254">
        <v>0</v>
      </c>
    </row>
    <row r="11185" spans="1:2" x14ac:dyDescent="0.25">
      <c r="A11185" s="254" t="s">
        <v>1018</v>
      </c>
      <c r="B11185" s="254">
        <v>0</v>
      </c>
    </row>
    <row r="11186" spans="1:2" x14ac:dyDescent="0.25">
      <c r="A11186" s="254" t="s">
        <v>1052</v>
      </c>
      <c r="B11186" s="254">
        <v>0</v>
      </c>
    </row>
    <row r="11187" spans="1:2" x14ac:dyDescent="0.25">
      <c r="A11187" s="254" t="s">
        <v>177</v>
      </c>
      <c r="B11187" s="254">
        <v>30.1236137</v>
      </c>
    </row>
    <row r="11188" spans="1:2" x14ac:dyDescent="0.25">
      <c r="A11188" s="254" t="s">
        <v>1343</v>
      </c>
      <c r="B11188" s="254">
        <v>0</v>
      </c>
    </row>
    <row r="11189" spans="1:2" x14ac:dyDescent="0.25">
      <c r="A11189" s="254" t="s">
        <v>1344</v>
      </c>
      <c r="B11189" s="254">
        <v>0</v>
      </c>
    </row>
    <row r="11190" spans="1:2" x14ac:dyDescent="0.25">
      <c r="A11190" s="254" t="s">
        <v>1207</v>
      </c>
      <c r="B11190" s="254">
        <v>16.2858062</v>
      </c>
    </row>
    <row r="11191" spans="1:2" x14ac:dyDescent="0.25">
      <c r="A11191" s="254" t="s">
        <v>1861</v>
      </c>
      <c r="B11191" s="254"/>
    </row>
    <row r="11192" spans="1:2" x14ac:dyDescent="0.25">
      <c r="A11192" s="254" t="s">
        <v>928</v>
      </c>
      <c r="B11192" s="254" t="s">
        <v>929</v>
      </c>
    </row>
    <row r="11193" spans="1:2" x14ac:dyDescent="0.25">
      <c r="A11193" s="254" t="s">
        <v>930</v>
      </c>
      <c r="B11193" s="254" t="s">
        <v>931</v>
      </c>
    </row>
    <row r="11194" spans="1:2" x14ac:dyDescent="0.25">
      <c r="A11194" s="254" t="s">
        <v>111</v>
      </c>
      <c r="B11194" s="254">
        <v>0</v>
      </c>
    </row>
    <row r="11195" spans="1:2" x14ac:dyDescent="0.25">
      <c r="A11195" s="254" t="s">
        <v>110</v>
      </c>
      <c r="B11195" s="254">
        <v>0</v>
      </c>
    </row>
    <row r="11196" spans="1:2" x14ac:dyDescent="0.25">
      <c r="A11196" s="254" t="s">
        <v>112</v>
      </c>
      <c r="B11196" s="254">
        <v>0</v>
      </c>
    </row>
    <row r="11197" spans="1:2" x14ac:dyDescent="0.25">
      <c r="A11197" s="254" t="s">
        <v>113</v>
      </c>
      <c r="B11197" s="254">
        <v>0</v>
      </c>
    </row>
    <row r="11198" spans="1:2" x14ac:dyDescent="0.25">
      <c r="A11198" s="254" t="s">
        <v>1334</v>
      </c>
      <c r="B11198" s="254">
        <v>8.0938924300000004</v>
      </c>
    </row>
    <row r="11199" spans="1:2" x14ac:dyDescent="0.25">
      <c r="A11199" s="254" t="s">
        <v>1862</v>
      </c>
      <c r="B11199" s="254"/>
    </row>
    <row r="11200" spans="1:2" x14ac:dyDescent="0.25">
      <c r="A11200" s="254" t="s">
        <v>928</v>
      </c>
      <c r="B11200" s="254" t="s">
        <v>929</v>
      </c>
    </row>
    <row r="11201" spans="1:2" x14ac:dyDescent="0.25">
      <c r="A11201" s="254" t="s">
        <v>930</v>
      </c>
      <c r="B11201" s="254" t="s">
        <v>931</v>
      </c>
    </row>
    <row r="11202" spans="1:2" x14ac:dyDescent="0.25">
      <c r="A11202" s="254" t="s">
        <v>113</v>
      </c>
      <c r="B11202" s="254">
        <v>0</v>
      </c>
    </row>
    <row r="11203" spans="1:2" x14ac:dyDescent="0.25">
      <c r="A11203" s="254" t="s">
        <v>184</v>
      </c>
      <c r="B11203" s="254">
        <v>0</v>
      </c>
    </row>
    <row r="11204" spans="1:2" x14ac:dyDescent="0.25">
      <c r="A11204" s="254" t="s">
        <v>185</v>
      </c>
      <c r="B11204" s="254">
        <v>0</v>
      </c>
    </row>
    <row r="11205" spans="1:2" x14ac:dyDescent="0.25">
      <c r="A11205" s="254" t="s">
        <v>186</v>
      </c>
      <c r="B11205" s="254">
        <v>0</v>
      </c>
    </row>
    <row r="11206" spans="1:2" x14ac:dyDescent="0.25">
      <c r="A11206" s="254" t="s">
        <v>187</v>
      </c>
      <c r="B11206" s="254">
        <v>0</v>
      </c>
    </row>
    <row r="11207" spans="1:2" x14ac:dyDescent="0.25">
      <c r="A11207" s="254" t="s">
        <v>1051</v>
      </c>
      <c r="B11207" s="254">
        <v>0</v>
      </c>
    </row>
    <row r="11208" spans="1:2" x14ac:dyDescent="0.25">
      <c r="A11208" s="254" t="s">
        <v>1052</v>
      </c>
      <c r="B11208" s="254">
        <v>0</v>
      </c>
    </row>
    <row r="11209" spans="1:2" x14ac:dyDescent="0.25">
      <c r="A11209" s="254" t="s">
        <v>177</v>
      </c>
      <c r="B11209" s="254">
        <v>0</v>
      </c>
    </row>
    <row r="11210" spans="1:2" x14ac:dyDescent="0.25">
      <c r="A11210" s="254" t="s">
        <v>1863</v>
      </c>
      <c r="B11210" s="254"/>
    </row>
    <row r="11211" spans="1:2" x14ac:dyDescent="0.25">
      <c r="A11211" s="254" t="s">
        <v>928</v>
      </c>
      <c r="B11211" s="254" t="s">
        <v>929</v>
      </c>
    </row>
    <row r="11212" spans="1:2" x14ac:dyDescent="0.25">
      <c r="A11212" s="254" t="s">
        <v>930</v>
      </c>
      <c r="B11212" s="254" t="s">
        <v>931</v>
      </c>
    </row>
    <row r="11213" spans="1:2" x14ac:dyDescent="0.25">
      <c r="A11213" s="254" t="s">
        <v>1334</v>
      </c>
      <c r="B11213" s="254">
        <v>-24.551408899999998</v>
      </c>
    </row>
    <row r="11214" spans="1:2" x14ac:dyDescent="0.25">
      <c r="A11214" s="254" t="s">
        <v>184</v>
      </c>
      <c r="B11214" s="254">
        <v>-0.4574453</v>
      </c>
    </row>
    <row r="11215" spans="1:2" x14ac:dyDescent="0.25">
      <c r="A11215" s="254" t="s">
        <v>199</v>
      </c>
      <c r="B11215" s="254">
        <v>-12.4814753</v>
      </c>
    </row>
    <row r="11216" spans="1:2" x14ac:dyDescent="0.25">
      <c r="A11216" s="254" t="s">
        <v>187</v>
      </c>
      <c r="B11216" s="254">
        <v>-13.7237928</v>
      </c>
    </row>
    <row r="11217" spans="1:2" x14ac:dyDescent="0.25">
      <c r="A11217" s="254" t="s">
        <v>1343</v>
      </c>
      <c r="B11217" s="254">
        <v>0</v>
      </c>
    </row>
    <row r="11218" spans="1:2" x14ac:dyDescent="0.25">
      <c r="A11218" s="254" t="s">
        <v>1344</v>
      </c>
      <c r="B11218" s="254">
        <v>0</v>
      </c>
    </row>
    <row r="11219" spans="1:2" x14ac:dyDescent="0.25">
      <c r="A11219" s="254" t="s">
        <v>177</v>
      </c>
      <c r="B11219" s="254">
        <v>51.2141223</v>
      </c>
    </row>
    <row r="11221" spans="1:2" x14ac:dyDescent="0.25">
      <c r="A11221" s="254" t="s">
        <v>1864</v>
      </c>
      <c r="B11221" s="254"/>
    </row>
    <row r="11222" spans="1:2" x14ac:dyDescent="0.25">
      <c r="A11222" s="254" t="s">
        <v>928</v>
      </c>
      <c r="B11222" s="254" t="s">
        <v>929</v>
      </c>
    </row>
    <row r="11223" spans="1:2" x14ac:dyDescent="0.25">
      <c r="A11223" s="254" t="s">
        <v>930</v>
      </c>
      <c r="B11223" s="254" t="s">
        <v>931</v>
      </c>
    </row>
    <row r="11224" spans="1:2" x14ac:dyDescent="0.25">
      <c r="A11224" s="254" t="s">
        <v>1087</v>
      </c>
      <c r="B11224" s="254">
        <v>0</v>
      </c>
    </row>
    <row r="11225" spans="1:2" x14ac:dyDescent="0.25">
      <c r="A11225" s="254" t="s">
        <v>1088</v>
      </c>
      <c r="B11225" s="254">
        <v>0</v>
      </c>
    </row>
    <row r="11226" spans="1:2" x14ac:dyDescent="0.25">
      <c r="A11226" s="254" t="s">
        <v>1089</v>
      </c>
      <c r="B11226" s="254">
        <v>0</v>
      </c>
    </row>
    <row r="11227" spans="1:2" x14ac:dyDescent="0.25">
      <c r="A11227" s="254" t="s">
        <v>1090</v>
      </c>
      <c r="B11227" s="254">
        <v>0</v>
      </c>
    </row>
    <row r="11228" spans="1:2" x14ac:dyDescent="0.25">
      <c r="A11228" s="254" t="s">
        <v>1091</v>
      </c>
      <c r="B11228" s="254">
        <v>0</v>
      </c>
    </row>
    <row r="11229" spans="1:2" x14ac:dyDescent="0.25">
      <c r="A11229" s="254" t="s">
        <v>1092</v>
      </c>
      <c r="B11229" s="254">
        <v>0</v>
      </c>
    </row>
    <row r="11230" spans="1:2" x14ac:dyDescent="0.25">
      <c r="A11230" s="254" t="s">
        <v>1093</v>
      </c>
      <c r="B11230" s="254">
        <v>-1.9670374900000001</v>
      </c>
    </row>
    <row r="11231" spans="1:2" x14ac:dyDescent="0.25">
      <c r="A11231" s="254" t="s">
        <v>1094</v>
      </c>
      <c r="B11231" s="254">
        <v>-2.7680497599999999E-2</v>
      </c>
    </row>
    <row r="11232" spans="1:2" x14ac:dyDescent="0.25">
      <c r="A11232" s="254" t="s">
        <v>1095</v>
      </c>
      <c r="B11232" s="254">
        <v>-0.54372415100000004</v>
      </c>
    </row>
    <row r="11233" spans="1:2" x14ac:dyDescent="0.25">
      <c r="A11233" s="254" t="s">
        <v>1096</v>
      </c>
      <c r="B11233" s="254">
        <v>-7.6423219700000001E-3</v>
      </c>
    </row>
    <row r="11234" spans="1:2" x14ac:dyDescent="0.25">
      <c r="A11234" s="254" t="s">
        <v>1097</v>
      </c>
      <c r="B11234" s="254">
        <v>0</v>
      </c>
    </row>
    <row r="11235" spans="1:2" x14ac:dyDescent="0.25">
      <c r="A11235" s="254" t="s">
        <v>1099</v>
      </c>
      <c r="B11235" s="254">
        <v>0</v>
      </c>
    </row>
    <row r="11236" spans="1:2" x14ac:dyDescent="0.25">
      <c r="A11236" s="254" t="s">
        <v>1100</v>
      </c>
      <c r="B11236" s="254">
        <v>3.7360510800000002</v>
      </c>
    </row>
    <row r="11237" spans="1:2" x14ac:dyDescent="0.25">
      <c r="A11237" s="254" t="s">
        <v>1101</v>
      </c>
      <c r="B11237" s="254">
        <v>5.50983627E-2</v>
      </c>
    </row>
    <row r="11238" spans="1:2" x14ac:dyDescent="0.25">
      <c r="A11238" s="254" t="s">
        <v>1102</v>
      </c>
      <c r="B11238" s="254">
        <v>1.09164452</v>
      </c>
    </row>
    <row r="11239" spans="1:2" x14ac:dyDescent="0.25">
      <c r="A11239" s="254" t="s">
        <v>1103</v>
      </c>
      <c r="B11239" s="254">
        <v>1.51684258E-2</v>
      </c>
    </row>
    <row r="11240" spans="1:2" x14ac:dyDescent="0.25">
      <c r="A11240" s="254" t="s">
        <v>1104</v>
      </c>
      <c r="B11240" s="254">
        <v>0</v>
      </c>
    </row>
    <row r="11241" spans="1:2" x14ac:dyDescent="0.25">
      <c r="A11241" s="254" t="s">
        <v>1105</v>
      </c>
      <c r="B11241" s="254">
        <v>0</v>
      </c>
    </row>
    <row r="11242" spans="1:2" x14ac:dyDescent="0.25">
      <c r="A11242" s="254" t="s">
        <v>1014</v>
      </c>
      <c r="B11242" s="254">
        <v>0</v>
      </c>
    </row>
    <row r="11243" spans="1:2" x14ac:dyDescent="0.25">
      <c r="A11243" s="254" t="s">
        <v>991</v>
      </c>
      <c r="B11243" s="254">
        <v>2.5638169400000002</v>
      </c>
    </row>
    <row r="11244" spans="1:2" x14ac:dyDescent="0.25">
      <c r="A11244" s="254" t="s">
        <v>1015</v>
      </c>
      <c r="B11244" s="254">
        <v>0</v>
      </c>
    </row>
    <row r="11245" spans="1:2" x14ac:dyDescent="0.25">
      <c r="A11245" s="254" t="s">
        <v>1016</v>
      </c>
      <c r="B11245" s="254">
        <v>0</v>
      </c>
    </row>
    <row r="11246" spans="1:2" x14ac:dyDescent="0.25">
      <c r="A11246" s="254" t="s">
        <v>1865</v>
      </c>
      <c r="B11246" s="254"/>
    </row>
    <row r="11247" spans="1:2" x14ac:dyDescent="0.25">
      <c r="A11247" s="254" t="s">
        <v>928</v>
      </c>
      <c r="B11247" s="254" t="s">
        <v>929</v>
      </c>
    </row>
    <row r="11248" spans="1:2" x14ac:dyDescent="0.25">
      <c r="A11248" s="254" t="s">
        <v>930</v>
      </c>
      <c r="B11248" s="254" t="s">
        <v>931</v>
      </c>
    </row>
    <row r="11249" spans="1:2" x14ac:dyDescent="0.25">
      <c r="A11249" s="254" t="s">
        <v>1107</v>
      </c>
      <c r="B11249" s="254">
        <v>0</v>
      </c>
    </row>
    <row r="11250" spans="1:2" x14ac:dyDescent="0.25">
      <c r="A11250" s="254" t="s">
        <v>458</v>
      </c>
      <c r="B11250" s="254">
        <v>0</v>
      </c>
    </row>
    <row r="11251" spans="1:2" x14ac:dyDescent="0.25">
      <c r="A11251" s="254" t="s">
        <v>456</v>
      </c>
      <c r="B11251" s="254">
        <v>8.0587509799999992</v>
      </c>
    </row>
    <row r="11252" spans="1:2" x14ac:dyDescent="0.25">
      <c r="A11252" s="254" t="s">
        <v>459</v>
      </c>
      <c r="B11252" s="254">
        <v>0</v>
      </c>
    </row>
    <row r="11253" spans="1:2" x14ac:dyDescent="0.25">
      <c r="A11253" s="254" t="s">
        <v>460</v>
      </c>
      <c r="B11253" s="254">
        <v>0</v>
      </c>
    </row>
    <row r="11254" spans="1:2" x14ac:dyDescent="0.25">
      <c r="A11254" s="254" t="s">
        <v>461</v>
      </c>
      <c r="B11254" s="254">
        <v>0</v>
      </c>
    </row>
    <row r="11255" spans="1:2" x14ac:dyDescent="0.25">
      <c r="A11255" s="254" t="s">
        <v>457</v>
      </c>
      <c r="B11255" s="254">
        <v>1.06373333</v>
      </c>
    </row>
    <row r="11256" spans="1:2" x14ac:dyDescent="0.25">
      <c r="A11256" s="254" t="s">
        <v>462</v>
      </c>
      <c r="B11256" s="254">
        <v>0</v>
      </c>
    </row>
    <row r="11257" spans="1:2" x14ac:dyDescent="0.25">
      <c r="A11257" s="254" t="s">
        <v>463</v>
      </c>
      <c r="B11257" s="254">
        <v>0</v>
      </c>
    </row>
    <row r="11258" spans="1:2" x14ac:dyDescent="0.25">
      <c r="A11258" s="254" t="s">
        <v>20</v>
      </c>
      <c r="B11258" s="254">
        <v>0</v>
      </c>
    </row>
    <row r="11259" spans="1:2" x14ac:dyDescent="0.25">
      <c r="A11259" s="254" t="s">
        <v>15</v>
      </c>
      <c r="B11259" s="254">
        <v>0.40812978500000002</v>
      </c>
    </row>
    <row r="11260" spans="1:2" x14ac:dyDescent="0.25">
      <c r="A11260" s="254" t="s">
        <v>21</v>
      </c>
      <c r="B11260" s="254">
        <v>0</v>
      </c>
    </row>
    <row r="11261" spans="1:2" x14ac:dyDescent="0.25">
      <c r="A11261" s="254" t="s">
        <v>22</v>
      </c>
      <c r="B11261" s="254">
        <v>0</v>
      </c>
    </row>
    <row r="11262" spans="1:2" x14ac:dyDescent="0.25">
      <c r="A11262" s="254" t="s">
        <v>23</v>
      </c>
      <c r="B11262" s="254">
        <v>0</v>
      </c>
    </row>
    <row r="11263" spans="1:2" x14ac:dyDescent="0.25">
      <c r="A11263" s="254" t="s">
        <v>16</v>
      </c>
      <c r="B11263" s="254">
        <v>1.84665119</v>
      </c>
    </row>
    <row r="11264" spans="1:2" x14ac:dyDescent="0.25">
      <c r="A11264" s="254" t="s">
        <v>24</v>
      </c>
      <c r="B11264" s="254">
        <v>0</v>
      </c>
    </row>
    <row r="11265" spans="1:2" x14ac:dyDescent="0.25">
      <c r="A11265" s="254" t="s">
        <v>25</v>
      </c>
      <c r="B11265" s="254">
        <v>0</v>
      </c>
    </row>
    <row r="11266" spans="1:2" x14ac:dyDescent="0.25">
      <c r="A11266" s="254" t="s">
        <v>1195</v>
      </c>
      <c r="B11266" s="254">
        <v>5.7315559999999996E-3</v>
      </c>
    </row>
    <row r="11271" spans="1:2" x14ac:dyDescent="0.25">
      <c r="A11271" s="254" t="s">
        <v>1866</v>
      </c>
      <c r="B11271" s="254"/>
    </row>
    <row r="11272" spans="1:2" x14ac:dyDescent="0.25">
      <c r="A11272" s="254" t="s">
        <v>928</v>
      </c>
      <c r="B11272" s="254" t="s">
        <v>929</v>
      </c>
    </row>
    <row r="11273" spans="1:2" x14ac:dyDescent="0.25">
      <c r="A11273" s="254" t="s">
        <v>930</v>
      </c>
      <c r="B11273" s="254" t="s">
        <v>931</v>
      </c>
    </row>
    <row r="11274" spans="1:2" x14ac:dyDescent="0.25">
      <c r="A11274" s="254" t="s">
        <v>112</v>
      </c>
      <c r="B11274" s="254">
        <v>0</v>
      </c>
    </row>
    <row r="11275" spans="1:2" x14ac:dyDescent="0.25">
      <c r="A11275" s="254" t="s">
        <v>184</v>
      </c>
      <c r="B11275" s="254">
        <v>0</v>
      </c>
    </row>
    <row r="11276" spans="1:2" x14ac:dyDescent="0.25">
      <c r="A11276" s="254" t="s">
        <v>185</v>
      </c>
      <c r="B11276" s="254">
        <v>0</v>
      </c>
    </row>
    <row r="11277" spans="1:2" x14ac:dyDescent="0.25">
      <c r="A11277" s="254" t="s">
        <v>186</v>
      </c>
      <c r="B11277" s="254">
        <v>0</v>
      </c>
    </row>
    <row r="11278" spans="1:2" x14ac:dyDescent="0.25">
      <c r="A11278" s="254" t="s">
        <v>187</v>
      </c>
      <c r="B11278" s="254">
        <v>0</v>
      </c>
    </row>
    <row r="11279" spans="1:2" x14ac:dyDescent="0.25">
      <c r="A11279" s="254" t="s">
        <v>1017</v>
      </c>
      <c r="B11279" s="254">
        <v>0</v>
      </c>
    </row>
    <row r="11280" spans="1:2" x14ac:dyDescent="0.25">
      <c r="A11280" s="254" t="s">
        <v>1018</v>
      </c>
      <c r="B11280" s="254">
        <v>0</v>
      </c>
    </row>
    <row r="11281" spans="1:2" x14ac:dyDescent="0.25">
      <c r="A11281" s="254" t="s">
        <v>177</v>
      </c>
      <c r="B11281" s="254">
        <v>0</v>
      </c>
    </row>
    <row r="11282" spans="1:2" x14ac:dyDescent="0.25">
      <c r="A11282" s="254" t="s">
        <v>1867</v>
      </c>
      <c r="B11282" s="254"/>
    </row>
    <row r="11283" spans="1:2" x14ac:dyDescent="0.25">
      <c r="A11283" s="254" t="s">
        <v>928</v>
      </c>
      <c r="B11283" s="254" t="s">
        <v>929</v>
      </c>
    </row>
    <row r="11284" spans="1:2" x14ac:dyDescent="0.25">
      <c r="A11284" s="254" t="s">
        <v>930</v>
      </c>
      <c r="B11284" s="254" t="s">
        <v>931</v>
      </c>
    </row>
    <row r="11285" spans="1:2" x14ac:dyDescent="0.25">
      <c r="A11285" s="254" t="s">
        <v>1111</v>
      </c>
      <c r="B11285" s="254">
        <v>1.4194353799999999</v>
      </c>
    </row>
    <row r="11286" spans="1:2" x14ac:dyDescent="0.25">
      <c r="A11286" s="254" t="s">
        <v>1112</v>
      </c>
      <c r="B11286" s="254">
        <v>2.14103959E-2</v>
      </c>
    </row>
    <row r="11287" spans="1:2" x14ac:dyDescent="0.25">
      <c r="A11287" s="254" t="s">
        <v>1113</v>
      </c>
      <c r="B11287" s="254">
        <v>0.70641144</v>
      </c>
    </row>
    <row r="11288" spans="1:2" x14ac:dyDescent="0.25">
      <c r="A11288" s="254" t="s">
        <v>1114</v>
      </c>
      <c r="B11288" s="254">
        <v>1.188936E-2</v>
      </c>
    </row>
    <row r="11289" spans="1:2" x14ac:dyDescent="0.25">
      <c r="A11289" s="254" t="s">
        <v>1115</v>
      </c>
      <c r="B11289" s="254">
        <v>0</v>
      </c>
    </row>
    <row r="11290" spans="1:2" x14ac:dyDescent="0.25">
      <c r="A11290" s="254" t="s">
        <v>1116</v>
      </c>
      <c r="B11290" s="254">
        <v>2.6190143600000001E-3</v>
      </c>
    </row>
    <row r="11291" spans="1:2" x14ac:dyDescent="0.25">
      <c r="A11291" s="254" t="s">
        <v>26</v>
      </c>
      <c r="B11291" s="254">
        <v>14.781132100000001</v>
      </c>
    </row>
    <row r="11292" spans="1:2" x14ac:dyDescent="0.25">
      <c r="A11292" s="254" t="s">
        <v>27</v>
      </c>
      <c r="B11292" s="254">
        <v>1.4801682700000001</v>
      </c>
    </row>
    <row r="11293" spans="1:2" x14ac:dyDescent="0.25">
      <c r="A11293" s="254" t="s">
        <v>1117</v>
      </c>
      <c r="B11293" s="254">
        <v>7.3858680000000003</v>
      </c>
    </row>
    <row r="11294" spans="1:2" x14ac:dyDescent="0.25">
      <c r="A11294" s="254" t="s">
        <v>1118</v>
      </c>
      <c r="B11294" s="254">
        <v>0.9248904</v>
      </c>
    </row>
    <row r="11295" spans="1:2" x14ac:dyDescent="0.25">
      <c r="A11295" s="254" t="s">
        <v>464</v>
      </c>
      <c r="B11295" s="254">
        <v>0</v>
      </c>
    </row>
    <row r="11296" spans="1:2" x14ac:dyDescent="0.25">
      <c r="A11296" s="254" t="s">
        <v>465</v>
      </c>
      <c r="B11296" s="254">
        <v>9.9561990000000003E-2</v>
      </c>
    </row>
    <row r="11297" spans="1:2" x14ac:dyDescent="0.25">
      <c r="A11297" s="254" t="s">
        <v>466</v>
      </c>
      <c r="B11297" s="254">
        <v>0</v>
      </c>
    </row>
    <row r="11298" spans="1:2" x14ac:dyDescent="0.25">
      <c r="A11298" s="254" t="s">
        <v>467</v>
      </c>
      <c r="B11298" s="254">
        <v>0</v>
      </c>
    </row>
    <row r="11299" spans="1:2" x14ac:dyDescent="0.25">
      <c r="A11299" s="254" t="s">
        <v>468</v>
      </c>
      <c r="B11299" s="254">
        <v>0</v>
      </c>
    </row>
    <row r="11300" spans="1:2" x14ac:dyDescent="0.25">
      <c r="A11300" s="254" t="s">
        <v>469</v>
      </c>
      <c r="B11300" s="254">
        <v>0</v>
      </c>
    </row>
    <row r="11301" spans="1:2" x14ac:dyDescent="0.25">
      <c r="A11301" s="254" t="s">
        <v>28</v>
      </c>
      <c r="B11301" s="254">
        <v>0</v>
      </c>
    </row>
    <row r="11302" spans="1:2" x14ac:dyDescent="0.25">
      <c r="A11302" s="254" t="s">
        <v>29</v>
      </c>
      <c r="B11302" s="254">
        <v>0</v>
      </c>
    </row>
    <row r="11303" spans="1:2" x14ac:dyDescent="0.25">
      <c r="A11303" s="254" t="s">
        <v>470</v>
      </c>
      <c r="B11303" s="254">
        <v>9.4007187200000004</v>
      </c>
    </row>
    <row r="11304" spans="1:2" x14ac:dyDescent="0.25">
      <c r="A11304" s="254" t="s">
        <v>471</v>
      </c>
      <c r="B11304" s="254">
        <v>0</v>
      </c>
    </row>
    <row r="11305" spans="1:2" x14ac:dyDescent="0.25">
      <c r="A11305" s="254" t="s">
        <v>1209</v>
      </c>
      <c r="B11305" s="254">
        <v>0</v>
      </c>
    </row>
    <row r="11306" spans="1:2" x14ac:dyDescent="0.25">
      <c r="A11306" s="254" t="s">
        <v>1119</v>
      </c>
      <c r="B11306" s="254">
        <v>0</v>
      </c>
    </row>
    <row r="11307" spans="1:2" x14ac:dyDescent="0.25">
      <c r="A11307" s="254" t="s">
        <v>1210</v>
      </c>
      <c r="B11307" s="254">
        <v>0</v>
      </c>
    </row>
    <row r="11308" spans="1:2" x14ac:dyDescent="0.25">
      <c r="A11308" s="254" t="s">
        <v>1211</v>
      </c>
      <c r="B11308" s="254">
        <v>0</v>
      </c>
    </row>
    <row r="11309" spans="1:2" x14ac:dyDescent="0.25">
      <c r="A11309" s="254" t="s">
        <v>1212</v>
      </c>
      <c r="B11309" s="254">
        <v>0</v>
      </c>
    </row>
    <row r="11310" spans="1:2" x14ac:dyDescent="0.25">
      <c r="A11310" s="254" t="s">
        <v>1120</v>
      </c>
      <c r="B11310" s="254">
        <v>0</v>
      </c>
    </row>
    <row r="11311" spans="1:2" x14ac:dyDescent="0.25">
      <c r="A11311" s="254" t="s">
        <v>1213</v>
      </c>
      <c r="B11311" s="254">
        <v>0</v>
      </c>
    </row>
    <row r="11312" spans="1:2" x14ac:dyDescent="0.25">
      <c r="A11312" s="254" t="s">
        <v>1214</v>
      </c>
      <c r="B11312" s="254">
        <v>0</v>
      </c>
    </row>
    <row r="11313" spans="1:2" x14ac:dyDescent="0.25">
      <c r="A11313" s="254" t="s">
        <v>1215</v>
      </c>
      <c r="B11313" s="254">
        <v>0</v>
      </c>
    </row>
    <row r="11314" spans="1:2" x14ac:dyDescent="0.25">
      <c r="A11314" s="254" t="s">
        <v>1121</v>
      </c>
      <c r="B11314" s="254">
        <v>1.5862228899999999</v>
      </c>
    </row>
    <row r="11315" spans="1:2" x14ac:dyDescent="0.25">
      <c r="A11315" s="254" t="s">
        <v>1216</v>
      </c>
      <c r="B11315" s="254">
        <v>0</v>
      </c>
    </row>
    <row r="11316" spans="1:2" x14ac:dyDescent="0.25">
      <c r="A11316" s="254" t="s">
        <v>1217</v>
      </c>
      <c r="B11316" s="254">
        <v>0</v>
      </c>
    </row>
    <row r="11317" spans="1:2" x14ac:dyDescent="0.25">
      <c r="A11317" s="254" t="s">
        <v>1218</v>
      </c>
      <c r="B11317" s="254">
        <v>0</v>
      </c>
    </row>
    <row r="11318" spans="1:2" x14ac:dyDescent="0.25">
      <c r="A11318" s="254" t="s">
        <v>1122</v>
      </c>
      <c r="B11318" s="254">
        <v>0.33943685400000001</v>
      </c>
    </row>
    <row r="11319" spans="1:2" x14ac:dyDescent="0.25">
      <c r="A11319" s="254" t="s">
        <v>1219</v>
      </c>
      <c r="B11319" s="254">
        <v>0</v>
      </c>
    </row>
    <row r="11320" spans="1:2" x14ac:dyDescent="0.25">
      <c r="A11320" s="254" t="s">
        <v>1220</v>
      </c>
      <c r="B11320" s="254">
        <v>0</v>
      </c>
    </row>
    <row r="11321" spans="1:2" x14ac:dyDescent="0.25">
      <c r="A11321" s="254" t="s">
        <v>1221</v>
      </c>
      <c r="B11321" s="254">
        <v>0</v>
      </c>
    </row>
    <row r="11322" spans="1:2" x14ac:dyDescent="0.25">
      <c r="A11322" s="254" t="s">
        <v>1123</v>
      </c>
      <c r="B11322" s="254">
        <v>2.78298215</v>
      </c>
    </row>
    <row r="11323" spans="1:2" x14ac:dyDescent="0.25">
      <c r="A11323" s="254" t="s">
        <v>1222</v>
      </c>
      <c r="B11323" s="254">
        <v>0</v>
      </c>
    </row>
    <row r="11324" spans="1:2" x14ac:dyDescent="0.25">
      <c r="A11324" s="254" t="s">
        <v>1223</v>
      </c>
      <c r="B11324" s="254">
        <v>0</v>
      </c>
    </row>
    <row r="11325" spans="1:2" x14ac:dyDescent="0.25">
      <c r="A11325" s="254" t="s">
        <v>1224</v>
      </c>
      <c r="B11325" s="254">
        <v>0</v>
      </c>
    </row>
    <row r="11326" spans="1:2" x14ac:dyDescent="0.25">
      <c r="A11326" s="254" t="s">
        <v>1124</v>
      </c>
      <c r="B11326" s="254">
        <v>0.76888505299999998</v>
      </c>
    </row>
    <row r="11327" spans="1:2" x14ac:dyDescent="0.25">
      <c r="A11327" s="254" t="s">
        <v>1225</v>
      </c>
      <c r="B11327" s="254">
        <v>0</v>
      </c>
    </row>
    <row r="11328" spans="1:2" x14ac:dyDescent="0.25">
      <c r="A11328" s="254" t="s">
        <v>1226</v>
      </c>
      <c r="B11328" s="254">
        <v>0</v>
      </c>
    </row>
    <row r="11329" spans="1:2" x14ac:dyDescent="0.25">
      <c r="A11329" s="254" t="s">
        <v>1227</v>
      </c>
      <c r="B11329" s="254">
        <v>1.1856220500000001</v>
      </c>
    </row>
    <row r="11330" spans="1:2" x14ac:dyDescent="0.25">
      <c r="A11330" s="254" t="s">
        <v>1228</v>
      </c>
      <c r="B11330" s="254">
        <v>0.84924343199999996</v>
      </c>
    </row>
    <row r="11331" spans="1:2" x14ac:dyDescent="0.25">
      <c r="A11331" s="254" t="s">
        <v>1229</v>
      </c>
      <c r="B11331" s="254">
        <v>11.428558600000001</v>
      </c>
    </row>
    <row r="11332" spans="1:2" x14ac:dyDescent="0.25">
      <c r="A11332" s="254" t="s">
        <v>1230</v>
      </c>
      <c r="B11332" s="254">
        <v>1.33112209</v>
      </c>
    </row>
    <row r="11333" spans="1:2" x14ac:dyDescent="0.25">
      <c r="A11333" s="254" t="s">
        <v>1868</v>
      </c>
      <c r="B11333" s="254"/>
    </row>
    <row r="11334" spans="1:2" x14ac:dyDescent="0.25">
      <c r="A11334" s="254" t="s">
        <v>928</v>
      </c>
      <c r="B11334" s="254" t="s">
        <v>929</v>
      </c>
    </row>
    <row r="11335" spans="1:2" x14ac:dyDescent="0.25">
      <c r="A11335" s="254" t="s">
        <v>930</v>
      </c>
      <c r="B11335" s="254" t="s">
        <v>931</v>
      </c>
    </row>
    <row r="11336" spans="1:2" x14ac:dyDescent="0.25">
      <c r="A11336" s="254" t="s">
        <v>1087</v>
      </c>
      <c r="B11336" s="254">
        <v>-0.79532591100000005</v>
      </c>
    </row>
    <row r="11337" spans="1:2" x14ac:dyDescent="0.25">
      <c r="A11337" s="254" t="s">
        <v>1088</v>
      </c>
      <c r="B11337" s="254">
        <v>-0.11881771000000001</v>
      </c>
    </row>
    <row r="11338" spans="1:2" x14ac:dyDescent="0.25">
      <c r="A11338" s="254" t="s">
        <v>1089</v>
      </c>
      <c r="B11338" s="254">
        <v>-0.72113998000000001</v>
      </c>
    </row>
    <row r="11339" spans="1:2" x14ac:dyDescent="0.25">
      <c r="A11339" s="254" t="s">
        <v>1090</v>
      </c>
      <c r="B11339" s="254">
        <v>-3.6945377100000003E-2</v>
      </c>
    </row>
    <row r="11340" spans="1:2" x14ac:dyDescent="0.25">
      <c r="A11340" s="254" t="s">
        <v>1091</v>
      </c>
      <c r="B11340" s="254">
        <v>0</v>
      </c>
    </row>
    <row r="11341" spans="1:2" x14ac:dyDescent="0.25">
      <c r="A11341" s="254" t="s">
        <v>1092</v>
      </c>
      <c r="B11341" s="254">
        <v>0</v>
      </c>
    </row>
    <row r="11342" spans="1:2" x14ac:dyDescent="0.25">
      <c r="A11342" s="254" t="s">
        <v>472</v>
      </c>
      <c r="B11342" s="254">
        <v>0</v>
      </c>
    </row>
    <row r="11343" spans="1:2" x14ac:dyDescent="0.25">
      <c r="A11343" s="254" t="s">
        <v>473</v>
      </c>
      <c r="B11343" s="254">
        <v>-1.25367929</v>
      </c>
    </row>
    <row r="11344" spans="1:2" x14ac:dyDescent="0.25">
      <c r="A11344" s="254" t="s">
        <v>474</v>
      </c>
      <c r="B11344" s="254">
        <v>-7.2525482500000003</v>
      </c>
    </row>
    <row r="11345" spans="1:2" x14ac:dyDescent="0.25">
      <c r="A11345" s="254" t="s">
        <v>475</v>
      </c>
      <c r="B11345" s="254">
        <v>-0.38792645999999997</v>
      </c>
    </row>
    <row r="11346" spans="1:2" x14ac:dyDescent="0.25">
      <c r="A11346" s="254" t="s">
        <v>476</v>
      </c>
      <c r="B11346" s="254">
        <v>0</v>
      </c>
    </row>
    <row r="11347" spans="1:2" x14ac:dyDescent="0.25">
      <c r="A11347" s="254" t="s">
        <v>477</v>
      </c>
      <c r="B11347" s="254">
        <v>0</v>
      </c>
    </row>
    <row r="11348" spans="1:2" x14ac:dyDescent="0.25">
      <c r="A11348" s="254" t="s">
        <v>1559</v>
      </c>
      <c r="B11348" s="254">
        <v>-0.36514076200000001</v>
      </c>
    </row>
    <row r="11349" spans="1:2" x14ac:dyDescent="0.25">
      <c r="A11349" s="254" t="s">
        <v>1100</v>
      </c>
      <c r="B11349" s="254">
        <v>33.801351199999999</v>
      </c>
    </row>
    <row r="11350" spans="1:2" x14ac:dyDescent="0.25">
      <c r="A11350" s="254" t="s">
        <v>1101</v>
      </c>
      <c r="B11350" s="254">
        <v>6.3034319500000002</v>
      </c>
    </row>
    <row r="11351" spans="1:2" x14ac:dyDescent="0.25">
      <c r="A11351" s="254" t="s">
        <v>1102</v>
      </c>
      <c r="B11351" s="254">
        <v>37.900997400000001</v>
      </c>
    </row>
    <row r="11352" spans="1:2" x14ac:dyDescent="0.25">
      <c r="A11352" s="254" t="s">
        <v>1103</v>
      </c>
      <c r="B11352" s="254">
        <v>1.95810499</v>
      </c>
    </row>
    <row r="11353" spans="1:2" x14ac:dyDescent="0.25">
      <c r="A11353" s="254" t="s">
        <v>1104</v>
      </c>
      <c r="B11353" s="254">
        <v>0</v>
      </c>
    </row>
    <row r="11354" spans="1:2" x14ac:dyDescent="0.25">
      <c r="A11354" s="254" t="s">
        <v>1105</v>
      </c>
      <c r="B11354" s="254">
        <v>0</v>
      </c>
    </row>
    <row r="11355" spans="1:2" x14ac:dyDescent="0.25">
      <c r="A11355" s="254" t="s">
        <v>1560</v>
      </c>
      <c r="B11355" s="254">
        <v>16.411730200000001</v>
      </c>
    </row>
    <row r="11356" spans="1:2" x14ac:dyDescent="0.25">
      <c r="A11356" s="254" t="s">
        <v>1869</v>
      </c>
      <c r="B11356" s="254"/>
    </row>
    <row r="11357" spans="1:2" x14ac:dyDescent="0.25">
      <c r="A11357" s="254" t="s">
        <v>928</v>
      </c>
      <c r="B11357" s="254" t="s">
        <v>929</v>
      </c>
    </row>
    <row r="11358" spans="1:2" x14ac:dyDescent="0.25">
      <c r="A11358" s="254" t="s">
        <v>930</v>
      </c>
      <c r="B11358" s="254" t="s">
        <v>931</v>
      </c>
    </row>
    <row r="11359" spans="1:2" x14ac:dyDescent="0.25">
      <c r="A11359" s="254" t="s">
        <v>478</v>
      </c>
      <c r="B11359" s="254">
        <v>-10.486197199999999</v>
      </c>
    </row>
    <row r="11360" spans="1:2" x14ac:dyDescent="0.25">
      <c r="A11360" s="254" t="s">
        <v>932</v>
      </c>
      <c r="B11360" s="254">
        <v>-0.471856622</v>
      </c>
    </row>
    <row r="11361" spans="1:2" x14ac:dyDescent="0.25">
      <c r="A11361" s="254" t="s">
        <v>184</v>
      </c>
      <c r="B11361" s="254">
        <v>-48.685915600000001</v>
      </c>
    </row>
    <row r="11362" spans="1:2" x14ac:dyDescent="0.25">
      <c r="A11362" s="254" t="s">
        <v>933</v>
      </c>
      <c r="B11362" s="254">
        <v>0</v>
      </c>
    </row>
    <row r="11363" spans="1:2" x14ac:dyDescent="0.25">
      <c r="A11363" s="254" t="s">
        <v>934</v>
      </c>
      <c r="B11363" s="254">
        <v>1.25367929</v>
      </c>
    </row>
    <row r="11364" spans="1:2" x14ac:dyDescent="0.25">
      <c r="A11364" s="254" t="s">
        <v>935</v>
      </c>
      <c r="B11364" s="254">
        <v>7.2525482500000003</v>
      </c>
    </row>
    <row r="11365" spans="1:2" x14ac:dyDescent="0.25">
      <c r="A11365" s="254" t="s">
        <v>936</v>
      </c>
      <c r="B11365" s="254">
        <v>0.38792645999999997</v>
      </c>
    </row>
    <row r="11366" spans="1:2" x14ac:dyDescent="0.25">
      <c r="A11366" s="254" t="s">
        <v>937</v>
      </c>
      <c r="B11366" s="254">
        <v>0</v>
      </c>
    </row>
    <row r="11367" spans="1:2" x14ac:dyDescent="0.25">
      <c r="A11367" s="254" t="s">
        <v>938</v>
      </c>
      <c r="B11367" s="254">
        <v>0</v>
      </c>
    </row>
    <row r="11368" spans="1:2" x14ac:dyDescent="0.25">
      <c r="A11368" s="254" t="s">
        <v>2</v>
      </c>
      <c r="B11368" s="254">
        <v>35.1708</v>
      </c>
    </row>
    <row r="11369" spans="1:2" x14ac:dyDescent="0.25">
      <c r="A11369" s="254" t="s">
        <v>3</v>
      </c>
      <c r="B11369" s="254">
        <v>4.4042399999999997</v>
      </c>
    </row>
    <row r="11370" spans="1:2" x14ac:dyDescent="0.25">
      <c r="A11370" s="254" t="s">
        <v>4</v>
      </c>
      <c r="B11370" s="254">
        <v>15.820632</v>
      </c>
    </row>
    <row r="11371" spans="1:2" x14ac:dyDescent="0.25">
      <c r="A11371" s="254" t="s">
        <v>5</v>
      </c>
      <c r="B11371" s="254">
        <v>0.47045999999999999</v>
      </c>
    </row>
    <row r="11372" spans="1:2" x14ac:dyDescent="0.25">
      <c r="A11372" s="254" t="s">
        <v>6</v>
      </c>
      <c r="B11372" s="254">
        <v>0</v>
      </c>
    </row>
    <row r="11373" spans="1:2" x14ac:dyDescent="0.25">
      <c r="A11373" s="254" t="s">
        <v>7</v>
      </c>
      <c r="B11373" s="254">
        <v>0</v>
      </c>
    </row>
    <row r="11374" spans="1:2" x14ac:dyDescent="0.25">
      <c r="A11374" s="254" t="s">
        <v>480</v>
      </c>
      <c r="B11374" s="254">
        <v>0</v>
      </c>
    </row>
    <row r="11375" spans="1:2" x14ac:dyDescent="0.25">
      <c r="A11375" s="254" t="s">
        <v>481</v>
      </c>
      <c r="B11375" s="254">
        <v>0.47410471399999998</v>
      </c>
    </row>
    <row r="11376" spans="1:2" x14ac:dyDescent="0.25">
      <c r="A11376" s="254" t="s">
        <v>482</v>
      </c>
      <c r="B11376" s="254">
        <v>0</v>
      </c>
    </row>
    <row r="11377" spans="1:2" x14ac:dyDescent="0.25">
      <c r="A11377" s="254" t="s">
        <v>483</v>
      </c>
      <c r="B11377" s="254">
        <v>5.4407830599999998E-2</v>
      </c>
    </row>
    <row r="11378" spans="1:2" x14ac:dyDescent="0.25">
      <c r="A11378" s="254" t="s">
        <v>484</v>
      </c>
      <c r="B11378" s="254">
        <v>0</v>
      </c>
    </row>
    <row r="11379" spans="1:2" x14ac:dyDescent="0.25">
      <c r="A11379" s="254" t="s">
        <v>485</v>
      </c>
      <c r="B11379" s="254">
        <v>0</v>
      </c>
    </row>
    <row r="11380" spans="1:2" x14ac:dyDescent="0.25">
      <c r="A11380" s="254" t="s">
        <v>1870</v>
      </c>
      <c r="B11380" s="254"/>
    </row>
    <row r="11381" spans="1:2" x14ac:dyDescent="0.25">
      <c r="A11381" s="254" t="s">
        <v>928</v>
      </c>
      <c r="B11381" s="254" t="s">
        <v>929</v>
      </c>
    </row>
    <row r="11382" spans="1:2" x14ac:dyDescent="0.25">
      <c r="A11382" s="254" t="s">
        <v>930</v>
      </c>
      <c r="B11382" s="254" t="s">
        <v>931</v>
      </c>
    </row>
    <row r="11383" spans="1:2" x14ac:dyDescent="0.25">
      <c r="A11383" s="254" t="s">
        <v>1125</v>
      </c>
      <c r="B11383" s="254">
        <v>0</v>
      </c>
    </row>
    <row r="11384" spans="1:2" x14ac:dyDescent="0.25">
      <c r="A11384" s="254" t="s">
        <v>1126</v>
      </c>
      <c r="B11384" s="254">
        <v>0</v>
      </c>
    </row>
    <row r="11385" spans="1:2" x14ac:dyDescent="0.25">
      <c r="A11385" s="254" t="s">
        <v>1127</v>
      </c>
      <c r="B11385" s="254">
        <v>0</v>
      </c>
    </row>
    <row r="11386" spans="1:2" x14ac:dyDescent="0.25">
      <c r="A11386" s="254" t="s">
        <v>1128</v>
      </c>
      <c r="B11386" s="254">
        <v>0</v>
      </c>
    </row>
    <row r="11387" spans="1:2" x14ac:dyDescent="0.25">
      <c r="A11387" s="254" t="s">
        <v>1129</v>
      </c>
      <c r="B11387" s="254">
        <v>0</v>
      </c>
    </row>
    <row r="11388" spans="1:2" x14ac:dyDescent="0.25">
      <c r="A11388" s="254" t="s">
        <v>1130</v>
      </c>
      <c r="B11388" s="254">
        <v>0</v>
      </c>
    </row>
    <row r="11389" spans="1:2" x14ac:dyDescent="0.25">
      <c r="A11389" s="254" t="s">
        <v>1131</v>
      </c>
      <c r="B11389" s="254">
        <v>0.79532591100000005</v>
      </c>
    </row>
    <row r="11390" spans="1:2" x14ac:dyDescent="0.25">
      <c r="A11390" s="254" t="s">
        <v>1132</v>
      </c>
      <c r="B11390" s="254">
        <v>0.11881771000000001</v>
      </c>
    </row>
    <row r="11391" spans="1:2" x14ac:dyDescent="0.25">
      <c r="A11391" s="254" t="s">
        <v>1133</v>
      </c>
      <c r="B11391" s="254">
        <v>0.72113998000000001</v>
      </c>
    </row>
    <row r="11392" spans="1:2" x14ac:dyDescent="0.25">
      <c r="A11392" s="254" t="s">
        <v>1134</v>
      </c>
      <c r="B11392" s="254">
        <v>3.6945377100000003E-2</v>
      </c>
    </row>
    <row r="11393" spans="1:2" x14ac:dyDescent="0.25">
      <c r="A11393" s="254" t="s">
        <v>1135</v>
      </c>
      <c r="B11393" s="254">
        <v>0</v>
      </c>
    </row>
    <row r="11394" spans="1:2" x14ac:dyDescent="0.25">
      <c r="A11394" s="254" t="s">
        <v>1136</v>
      </c>
      <c r="B11394" s="254">
        <v>0</v>
      </c>
    </row>
    <row r="11395" spans="1:2" x14ac:dyDescent="0.25">
      <c r="A11395" s="254" t="s">
        <v>1231</v>
      </c>
      <c r="B11395" s="254">
        <v>0.36514076200000001</v>
      </c>
    </row>
    <row r="11396" spans="1:2" x14ac:dyDescent="0.25">
      <c r="A11396" s="254" t="s">
        <v>1871</v>
      </c>
      <c r="B11396" s="254"/>
    </row>
    <row r="11397" spans="1:2" x14ac:dyDescent="0.25">
      <c r="A11397" s="254" t="s">
        <v>928</v>
      </c>
      <c r="B11397" s="254" t="s">
        <v>929</v>
      </c>
    </row>
    <row r="11398" spans="1:2" x14ac:dyDescent="0.25">
      <c r="A11398" s="254" t="s">
        <v>930</v>
      </c>
      <c r="B11398" s="254" t="s">
        <v>931</v>
      </c>
    </row>
    <row r="11399" spans="1:2" x14ac:dyDescent="0.25">
      <c r="A11399" s="254" t="s">
        <v>30</v>
      </c>
      <c r="B11399" s="254">
        <v>3.02316501</v>
      </c>
    </row>
    <row r="11400" spans="1:2" x14ac:dyDescent="0.25">
      <c r="A11400" s="254" t="s">
        <v>31</v>
      </c>
      <c r="B11400" s="254">
        <v>4.68559037E-2</v>
      </c>
    </row>
    <row r="11401" spans="1:2" x14ac:dyDescent="0.25">
      <c r="A11401" s="254" t="s">
        <v>32</v>
      </c>
      <c r="B11401" s="254">
        <v>0.83656701099999997</v>
      </c>
    </row>
    <row r="11402" spans="1:2" x14ac:dyDescent="0.25">
      <c r="A11402" s="254" t="s">
        <v>33</v>
      </c>
      <c r="B11402" s="254">
        <v>1.28617744E-2</v>
      </c>
    </row>
    <row r="11403" spans="1:2" x14ac:dyDescent="0.25">
      <c r="A11403" s="254" t="s">
        <v>34</v>
      </c>
      <c r="B11403" s="254">
        <v>0</v>
      </c>
    </row>
    <row r="11404" spans="1:2" x14ac:dyDescent="0.25">
      <c r="A11404" s="254" t="s">
        <v>35</v>
      </c>
      <c r="B11404" s="254">
        <v>0</v>
      </c>
    </row>
    <row r="11405" spans="1:2" x14ac:dyDescent="0.25">
      <c r="A11405" s="254" t="s">
        <v>26</v>
      </c>
      <c r="B11405" s="254">
        <v>36.584991899999999</v>
      </c>
    </row>
    <row r="11406" spans="1:2" x14ac:dyDescent="0.25">
      <c r="A11406" s="254" t="s">
        <v>27</v>
      </c>
      <c r="B11406" s="254">
        <v>0.74498840499999996</v>
      </c>
    </row>
    <row r="11407" spans="1:2" x14ac:dyDescent="0.25">
      <c r="A11407" s="254" t="s">
        <v>36</v>
      </c>
      <c r="B11407" s="254">
        <v>7.77333432</v>
      </c>
    </row>
    <row r="11408" spans="1:2" x14ac:dyDescent="0.25">
      <c r="A11408" s="254" t="s">
        <v>37</v>
      </c>
      <c r="B11408" s="254">
        <v>0.22167226300000001</v>
      </c>
    </row>
    <row r="11409" spans="1:2" x14ac:dyDescent="0.25">
      <c r="A11409" s="254" t="s">
        <v>38</v>
      </c>
      <c r="B11409" s="254">
        <v>0</v>
      </c>
    </row>
    <row r="11410" spans="1:2" x14ac:dyDescent="0.25">
      <c r="A11410" s="254" t="s">
        <v>39</v>
      </c>
      <c r="B11410" s="254">
        <v>0</v>
      </c>
    </row>
    <row r="11411" spans="1:2" x14ac:dyDescent="0.25">
      <c r="A11411" s="254" t="s">
        <v>1014</v>
      </c>
      <c r="B11411" s="254">
        <v>0</v>
      </c>
    </row>
    <row r="11412" spans="1:2" x14ac:dyDescent="0.25">
      <c r="A11412" s="254" t="s">
        <v>991</v>
      </c>
      <c r="B11412" s="254">
        <v>2.1989291400000002</v>
      </c>
    </row>
    <row r="11413" spans="1:2" x14ac:dyDescent="0.25">
      <c r="A11413" s="254" t="s">
        <v>1015</v>
      </c>
      <c r="B11413" s="254">
        <v>0</v>
      </c>
    </row>
    <row r="11414" spans="1:2" x14ac:dyDescent="0.25">
      <c r="A11414" s="254" t="s">
        <v>1016</v>
      </c>
      <c r="B11414" s="254">
        <v>0</v>
      </c>
    </row>
    <row r="11415" spans="1:2" x14ac:dyDescent="0.25">
      <c r="A11415" s="254" t="s">
        <v>41</v>
      </c>
      <c r="B11415" s="254">
        <v>0</v>
      </c>
    </row>
    <row r="11416" spans="1:2" x14ac:dyDescent="0.25">
      <c r="A11416" s="254" t="s">
        <v>40</v>
      </c>
      <c r="B11416" s="254">
        <v>0</v>
      </c>
    </row>
    <row r="11417" spans="1:2" x14ac:dyDescent="0.25">
      <c r="A11417" s="254" t="s">
        <v>42</v>
      </c>
      <c r="B11417" s="254">
        <v>0</v>
      </c>
    </row>
    <row r="11418" spans="1:2" x14ac:dyDescent="0.25">
      <c r="A11418" s="254" t="s">
        <v>43</v>
      </c>
      <c r="B11418" s="254">
        <v>0</v>
      </c>
    </row>
    <row r="11419" spans="1:2" x14ac:dyDescent="0.25">
      <c r="A11419" s="254" t="s">
        <v>1232</v>
      </c>
      <c r="B11419" s="254">
        <v>13.726108699999999</v>
      </c>
    </row>
    <row r="11420" spans="1:2" x14ac:dyDescent="0.25">
      <c r="A11420" s="254" t="s">
        <v>1872</v>
      </c>
      <c r="B11420" s="254"/>
    </row>
    <row r="11421" spans="1:2" x14ac:dyDescent="0.25">
      <c r="A11421" s="254" t="s">
        <v>928</v>
      </c>
      <c r="B11421" s="254" t="s">
        <v>929</v>
      </c>
    </row>
    <row r="11422" spans="1:2" x14ac:dyDescent="0.25">
      <c r="A11422" s="254" t="s">
        <v>930</v>
      </c>
      <c r="B11422" s="254" t="s">
        <v>931</v>
      </c>
    </row>
    <row r="11423" spans="1:2" x14ac:dyDescent="0.25">
      <c r="A11423" s="254" t="s">
        <v>478</v>
      </c>
      <c r="B11423" s="254">
        <v>-14.5825561</v>
      </c>
    </row>
    <row r="11424" spans="1:2" x14ac:dyDescent="0.25">
      <c r="A11424" s="254" t="s">
        <v>479</v>
      </c>
      <c r="B11424" s="254">
        <v>-5.18433238E-2</v>
      </c>
    </row>
    <row r="11425" spans="1:2" x14ac:dyDescent="0.25">
      <c r="A11425" s="254" t="s">
        <v>184</v>
      </c>
      <c r="B11425" s="254">
        <v>-29.453473200000001</v>
      </c>
    </row>
    <row r="11426" spans="1:2" x14ac:dyDescent="0.25">
      <c r="A11426" s="254" t="s">
        <v>1142</v>
      </c>
      <c r="B11426" s="254">
        <v>1.9670374900000001</v>
      </c>
    </row>
    <row r="11427" spans="1:2" x14ac:dyDescent="0.25">
      <c r="A11427" s="254" t="s">
        <v>1143</v>
      </c>
      <c r="B11427" s="254">
        <v>2.7680497599999999E-2</v>
      </c>
    </row>
    <row r="11428" spans="1:2" x14ac:dyDescent="0.25">
      <c r="A11428" s="254" t="s">
        <v>1144</v>
      </c>
      <c r="B11428" s="254">
        <v>0.54372415100000004</v>
      </c>
    </row>
    <row r="11429" spans="1:2" x14ac:dyDescent="0.25">
      <c r="A11429" s="254" t="s">
        <v>1145</v>
      </c>
      <c r="B11429" s="254">
        <v>7.6423219700000001E-3</v>
      </c>
    </row>
    <row r="11430" spans="1:2" x14ac:dyDescent="0.25">
      <c r="A11430" s="254" t="s">
        <v>1146</v>
      </c>
      <c r="B11430" s="254">
        <v>0</v>
      </c>
    </row>
    <row r="11431" spans="1:2" x14ac:dyDescent="0.25">
      <c r="A11431" s="254" t="s">
        <v>1147</v>
      </c>
      <c r="B11431" s="254">
        <v>0</v>
      </c>
    </row>
    <row r="11432" spans="1:2" x14ac:dyDescent="0.25">
      <c r="A11432" s="254" t="s">
        <v>2</v>
      </c>
      <c r="B11432" s="254">
        <v>3.363864</v>
      </c>
    </row>
    <row r="11433" spans="1:2" x14ac:dyDescent="0.25">
      <c r="A11433" s="254" t="s">
        <v>3</v>
      </c>
      <c r="B11433" s="254">
        <v>5.6616E-2</v>
      </c>
    </row>
    <row r="11434" spans="1:2" x14ac:dyDescent="0.25">
      <c r="A11434" s="254" t="s">
        <v>4</v>
      </c>
      <c r="B11434" s="254">
        <v>2.9013263999999999</v>
      </c>
    </row>
    <row r="11435" spans="1:2" x14ac:dyDescent="0.25">
      <c r="A11435" s="254" t="s">
        <v>5</v>
      </c>
      <c r="B11435" s="254">
        <v>2.0857199999999999E-2</v>
      </c>
    </row>
    <row r="11436" spans="1:2" x14ac:dyDescent="0.25">
      <c r="A11436" s="254" t="s">
        <v>6</v>
      </c>
      <c r="B11436" s="254">
        <v>0</v>
      </c>
    </row>
    <row r="11437" spans="1:2" x14ac:dyDescent="0.25">
      <c r="A11437" s="254" t="s">
        <v>7</v>
      </c>
      <c r="B11437" s="254">
        <v>0</v>
      </c>
    </row>
    <row r="11438" spans="1:2" x14ac:dyDescent="0.25">
      <c r="A11438" s="254" t="s">
        <v>1148</v>
      </c>
      <c r="B11438" s="254">
        <v>0</v>
      </c>
    </row>
    <row r="11439" spans="1:2" x14ac:dyDescent="0.25">
      <c r="A11439" s="254" t="s">
        <v>1149</v>
      </c>
      <c r="B11439" s="254">
        <v>1.2471497E-2</v>
      </c>
    </row>
    <row r="11440" spans="1:2" x14ac:dyDescent="0.25">
      <c r="A11440" s="254" t="s">
        <v>1150</v>
      </c>
      <c r="B11440" s="254">
        <v>0</v>
      </c>
    </row>
    <row r="11441" spans="1:2" x14ac:dyDescent="0.25">
      <c r="A11441" s="254" t="s">
        <v>1151</v>
      </c>
      <c r="B11441" s="254">
        <v>3.4458523999999998E-3</v>
      </c>
    </row>
    <row r="11442" spans="1:2" x14ac:dyDescent="0.25">
      <c r="A11442" s="254" t="s">
        <v>1152</v>
      </c>
      <c r="B11442" s="254">
        <v>0</v>
      </c>
    </row>
    <row r="11443" spans="1:2" x14ac:dyDescent="0.25">
      <c r="A11443" s="254" t="s">
        <v>1153</v>
      </c>
      <c r="B11443" s="254">
        <v>0</v>
      </c>
    </row>
    <row r="11444" spans="1:2" x14ac:dyDescent="0.25">
      <c r="A11444" s="254" t="s">
        <v>1873</v>
      </c>
      <c r="B11444" s="254"/>
    </row>
    <row r="11445" spans="1:2" x14ac:dyDescent="0.25">
      <c r="A11445" s="254" t="s">
        <v>928</v>
      </c>
      <c r="B11445" s="254" t="s">
        <v>929</v>
      </c>
    </row>
    <row r="11446" spans="1:2" x14ac:dyDescent="0.25">
      <c r="A11446" s="254" t="s">
        <v>930</v>
      </c>
      <c r="B11446" s="254" t="s">
        <v>931</v>
      </c>
    </row>
    <row r="11447" spans="1:2" x14ac:dyDescent="0.25">
      <c r="A11447" s="254" t="s">
        <v>470</v>
      </c>
      <c r="B11447" s="254">
        <v>69.634953499999995</v>
      </c>
    </row>
    <row r="11448" spans="1:2" x14ac:dyDescent="0.25">
      <c r="A11448" s="254" t="s">
        <v>471</v>
      </c>
      <c r="B11448" s="254">
        <v>0</v>
      </c>
    </row>
    <row r="11449" spans="1:2" x14ac:dyDescent="0.25">
      <c r="A11449" s="254" t="s">
        <v>486</v>
      </c>
      <c r="B11449" s="254">
        <v>45.6777522</v>
      </c>
    </row>
    <row r="11450" spans="1:2" x14ac:dyDescent="0.25">
      <c r="A11450" s="254" t="s">
        <v>487</v>
      </c>
      <c r="B11450" s="254">
        <v>0</v>
      </c>
    </row>
    <row r="11451" spans="1:2" x14ac:dyDescent="0.25">
      <c r="A11451" s="254" t="s">
        <v>488</v>
      </c>
      <c r="B11451" s="254">
        <v>0</v>
      </c>
    </row>
    <row r="11452" spans="1:2" x14ac:dyDescent="0.25">
      <c r="A11452" s="254" t="s">
        <v>489</v>
      </c>
      <c r="B11452" s="254">
        <v>0</v>
      </c>
    </row>
    <row r="11453" spans="1:2" x14ac:dyDescent="0.25">
      <c r="A11453" s="254" t="s">
        <v>1874</v>
      </c>
      <c r="B11453" s="254"/>
    </row>
    <row r="11454" spans="1:2" x14ac:dyDescent="0.25">
      <c r="A11454" s="254" t="s">
        <v>928</v>
      </c>
      <c r="B11454" s="254" t="s">
        <v>929</v>
      </c>
    </row>
    <row r="11455" spans="1:2" x14ac:dyDescent="0.25">
      <c r="A11455" s="254" t="s">
        <v>930</v>
      </c>
      <c r="B11455" s="254" t="s">
        <v>931</v>
      </c>
    </row>
    <row r="11456" spans="1:2" x14ac:dyDescent="0.25">
      <c r="A11456" s="254" t="s">
        <v>111</v>
      </c>
      <c r="B11456" s="254">
        <v>0</v>
      </c>
    </row>
    <row r="11457" spans="1:2" x14ac:dyDescent="0.25">
      <c r="A11457" s="254" t="s">
        <v>184</v>
      </c>
      <c r="B11457" s="254">
        <v>0</v>
      </c>
    </row>
    <row r="11458" spans="1:2" x14ac:dyDescent="0.25">
      <c r="A11458" s="254" t="s">
        <v>185</v>
      </c>
      <c r="B11458" s="254">
        <v>0</v>
      </c>
    </row>
    <row r="11459" spans="1:2" x14ac:dyDescent="0.25">
      <c r="A11459" s="254" t="s">
        <v>186</v>
      </c>
      <c r="B11459" s="254">
        <v>0</v>
      </c>
    </row>
    <row r="11460" spans="1:2" x14ac:dyDescent="0.25">
      <c r="A11460" s="254" t="s">
        <v>187</v>
      </c>
      <c r="B11460" s="254">
        <v>0</v>
      </c>
    </row>
    <row r="11461" spans="1:2" x14ac:dyDescent="0.25">
      <c r="A11461" s="254" t="s">
        <v>1019</v>
      </c>
      <c r="B11461" s="254">
        <v>0</v>
      </c>
    </row>
    <row r="11462" spans="1:2" x14ac:dyDescent="0.25">
      <c r="A11462" s="254" t="s">
        <v>1020</v>
      </c>
      <c r="B11462" s="254">
        <v>0</v>
      </c>
    </row>
    <row r="11463" spans="1:2" x14ac:dyDescent="0.25">
      <c r="A11463" s="254" t="s">
        <v>177</v>
      </c>
      <c r="B11463" s="254">
        <v>0</v>
      </c>
    </row>
    <row r="11464" spans="1:2" x14ac:dyDescent="0.25">
      <c r="A11464" s="254" t="s">
        <v>1875</v>
      </c>
      <c r="B11464" s="254"/>
    </row>
    <row r="11465" spans="1:2" x14ac:dyDescent="0.25">
      <c r="A11465" s="254" t="s">
        <v>928</v>
      </c>
      <c r="B11465" s="254" t="s">
        <v>929</v>
      </c>
    </row>
    <row r="11466" spans="1:2" x14ac:dyDescent="0.25">
      <c r="A11466" s="254" t="s">
        <v>930</v>
      </c>
      <c r="B11466" s="254" t="s">
        <v>931</v>
      </c>
    </row>
    <row r="11467" spans="1:2" x14ac:dyDescent="0.25">
      <c r="A11467" s="254" t="s">
        <v>1154</v>
      </c>
      <c r="B11467" s="254">
        <v>0</v>
      </c>
    </row>
    <row r="11468" spans="1:2" x14ac:dyDescent="0.25">
      <c r="A11468" s="254" t="s">
        <v>1155</v>
      </c>
      <c r="B11468" s="254">
        <v>-1.2471497E-2</v>
      </c>
    </row>
    <row r="11469" spans="1:2" x14ac:dyDescent="0.25">
      <c r="A11469" s="254" t="s">
        <v>1156</v>
      </c>
      <c r="B11469" s="254">
        <v>0</v>
      </c>
    </row>
    <row r="11470" spans="1:2" x14ac:dyDescent="0.25">
      <c r="A11470" s="254" t="s">
        <v>1157</v>
      </c>
      <c r="B11470" s="254">
        <v>-3.4458523999999998E-3</v>
      </c>
    </row>
    <row r="11471" spans="1:2" x14ac:dyDescent="0.25">
      <c r="A11471" s="254" t="s">
        <v>1158</v>
      </c>
      <c r="B11471" s="254">
        <v>0</v>
      </c>
    </row>
    <row r="11472" spans="1:2" x14ac:dyDescent="0.25">
      <c r="A11472" s="254" t="s">
        <v>1159</v>
      </c>
      <c r="B11472" s="254">
        <v>0</v>
      </c>
    </row>
    <row r="11473" spans="1:2" x14ac:dyDescent="0.25">
      <c r="A11473" s="254" t="s">
        <v>1160</v>
      </c>
      <c r="B11473" s="254">
        <v>0</v>
      </c>
    </row>
    <row r="11474" spans="1:2" x14ac:dyDescent="0.25">
      <c r="A11474" s="254" t="s">
        <v>1161</v>
      </c>
      <c r="B11474" s="254">
        <v>-2.6190143600000001E-3</v>
      </c>
    </row>
    <row r="11475" spans="1:2" x14ac:dyDescent="0.25">
      <c r="A11475" s="254" t="s">
        <v>490</v>
      </c>
      <c r="B11475" s="254">
        <v>0</v>
      </c>
    </row>
    <row r="11476" spans="1:2" x14ac:dyDescent="0.25">
      <c r="A11476" s="254" t="s">
        <v>491</v>
      </c>
      <c r="B11476" s="254">
        <v>-0.47410471399999998</v>
      </c>
    </row>
    <row r="11477" spans="1:2" x14ac:dyDescent="0.25">
      <c r="A11477" s="254" t="s">
        <v>492</v>
      </c>
      <c r="B11477" s="254">
        <v>0</v>
      </c>
    </row>
    <row r="11478" spans="1:2" x14ac:dyDescent="0.25">
      <c r="A11478" s="254" t="s">
        <v>493</v>
      </c>
      <c r="B11478" s="254">
        <v>-5.4407830599999998E-2</v>
      </c>
    </row>
    <row r="11479" spans="1:2" x14ac:dyDescent="0.25">
      <c r="A11479" s="254" t="s">
        <v>494</v>
      </c>
      <c r="B11479" s="254">
        <v>0</v>
      </c>
    </row>
    <row r="11480" spans="1:2" x14ac:dyDescent="0.25">
      <c r="A11480" s="254" t="s">
        <v>495</v>
      </c>
      <c r="B11480" s="254">
        <v>0</v>
      </c>
    </row>
    <row r="11481" spans="1:2" x14ac:dyDescent="0.25">
      <c r="A11481" s="254" t="s">
        <v>496</v>
      </c>
      <c r="B11481" s="254">
        <v>0</v>
      </c>
    </row>
    <row r="11482" spans="1:2" x14ac:dyDescent="0.25">
      <c r="A11482" s="254" t="s">
        <v>497</v>
      </c>
      <c r="B11482" s="254">
        <v>-9.9561990000000003E-2</v>
      </c>
    </row>
    <row r="11483" spans="1:2" x14ac:dyDescent="0.25">
      <c r="A11483" s="254" t="s">
        <v>498</v>
      </c>
      <c r="B11483" s="254">
        <v>0</v>
      </c>
    </row>
    <row r="11484" spans="1:2" x14ac:dyDescent="0.25">
      <c r="A11484" s="254" t="s">
        <v>499</v>
      </c>
      <c r="B11484" s="254">
        <v>0</v>
      </c>
    </row>
    <row r="11485" spans="1:2" x14ac:dyDescent="0.25">
      <c r="A11485" s="254" t="s">
        <v>500</v>
      </c>
      <c r="B11485" s="254">
        <v>0</v>
      </c>
    </row>
    <row r="11486" spans="1:2" x14ac:dyDescent="0.25">
      <c r="A11486" s="254" t="s">
        <v>501</v>
      </c>
      <c r="B11486" s="254">
        <v>0</v>
      </c>
    </row>
    <row r="11487" spans="1:2" x14ac:dyDescent="0.25">
      <c r="A11487" s="254" t="s">
        <v>502</v>
      </c>
      <c r="B11487" s="254">
        <v>0</v>
      </c>
    </row>
    <row r="11488" spans="1:2" x14ac:dyDescent="0.25">
      <c r="A11488" s="254" t="s">
        <v>503</v>
      </c>
      <c r="B11488" s="254">
        <v>0</v>
      </c>
    </row>
    <row r="11489" spans="1:2" x14ac:dyDescent="0.25">
      <c r="A11489" s="254" t="s">
        <v>94</v>
      </c>
      <c r="B11489" s="254">
        <v>0</v>
      </c>
    </row>
    <row r="11490" spans="1:2" x14ac:dyDescent="0.25">
      <c r="A11490" s="254" t="s">
        <v>95</v>
      </c>
      <c r="B11490" s="254">
        <v>0</v>
      </c>
    </row>
    <row r="11491" spans="1:2" x14ac:dyDescent="0.25">
      <c r="A11491" s="254" t="s">
        <v>504</v>
      </c>
      <c r="B11491" s="254">
        <v>0</v>
      </c>
    </row>
    <row r="11492" spans="1:2" x14ac:dyDescent="0.25">
      <c r="A11492" s="254" t="s">
        <v>505</v>
      </c>
      <c r="B11492" s="254">
        <v>0</v>
      </c>
    </row>
    <row r="11493" spans="1:2" x14ac:dyDescent="0.25">
      <c r="A11493" s="254" t="s">
        <v>506</v>
      </c>
      <c r="B11493" s="254">
        <v>-0.53641162099999995</v>
      </c>
    </row>
    <row r="11494" spans="1:2" x14ac:dyDescent="0.25">
      <c r="A11494" s="254" t="s">
        <v>507</v>
      </c>
      <c r="B11494" s="254">
        <v>0</v>
      </c>
    </row>
    <row r="11495" spans="1:2" x14ac:dyDescent="0.25">
      <c r="A11495" s="254" t="s">
        <v>508</v>
      </c>
      <c r="B11495" s="254">
        <v>0</v>
      </c>
    </row>
    <row r="11496" spans="1:2" x14ac:dyDescent="0.25">
      <c r="A11496" s="254" t="s">
        <v>509</v>
      </c>
      <c r="B11496" s="254">
        <v>0</v>
      </c>
    </row>
    <row r="11497" spans="1:2" x14ac:dyDescent="0.25">
      <c r="A11497" s="254" t="s">
        <v>96</v>
      </c>
      <c r="B11497" s="254">
        <v>0</v>
      </c>
    </row>
    <row r="11498" spans="1:2" x14ac:dyDescent="0.25">
      <c r="A11498" s="254" t="s">
        <v>97</v>
      </c>
      <c r="B11498" s="254">
        <v>0</v>
      </c>
    </row>
    <row r="11499" spans="1:2" x14ac:dyDescent="0.25">
      <c r="A11499" s="254" t="s">
        <v>510</v>
      </c>
      <c r="B11499" s="254">
        <v>-69.634953499999995</v>
      </c>
    </row>
    <row r="11500" spans="1:2" x14ac:dyDescent="0.25">
      <c r="A11500" s="254" t="s">
        <v>511</v>
      </c>
      <c r="B11500" s="254">
        <v>0</v>
      </c>
    </row>
    <row r="11501" spans="1:2" x14ac:dyDescent="0.25">
      <c r="A11501" s="254" t="s">
        <v>512</v>
      </c>
      <c r="B11501" s="254">
        <v>-45.6777522</v>
      </c>
    </row>
    <row r="11502" spans="1:2" x14ac:dyDescent="0.25">
      <c r="A11502" s="254" t="s">
        <v>513</v>
      </c>
      <c r="B11502" s="254">
        <v>0</v>
      </c>
    </row>
    <row r="11503" spans="1:2" x14ac:dyDescent="0.25">
      <c r="A11503" s="254" t="s">
        <v>514</v>
      </c>
      <c r="B11503" s="254">
        <v>0</v>
      </c>
    </row>
    <row r="11504" spans="1:2" x14ac:dyDescent="0.25">
      <c r="A11504" s="254" t="s">
        <v>515</v>
      </c>
      <c r="B11504" s="254">
        <v>0</v>
      </c>
    </row>
    <row r="11505" spans="1:2" x14ac:dyDescent="0.25">
      <c r="A11505" s="254" t="s">
        <v>62</v>
      </c>
      <c r="B11505" s="254">
        <v>-9.4007187200000004</v>
      </c>
    </row>
    <row r="11506" spans="1:2" x14ac:dyDescent="0.25">
      <c r="A11506" s="254" t="s">
        <v>63</v>
      </c>
      <c r="B11506" s="254">
        <v>0</v>
      </c>
    </row>
    <row r="11507" spans="1:2" x14ac:dyDescent="0.25">
      <c r="A11507" s="254" t="s">
        <v>64</v>
      </c>
      <c r="B11507" s="254">
        <v>0</v>
      </c>
    </row>
    <row r="11508" spans="1:2" x14ac:dyDescent="0.25">
      <c r="A11508" s="254" t="s">
        <v>65</v>
      </c>
      <c r="B11508" s="254">
        <v>0</v>
      </c>
    </row>
    <row r="11509" spans="1:2" x14ac:dyDescent="0.25">
      <c r="A11509" s="254" t="s">
        <v>66</v>
      </c>
      <c r="B11509" s="254">
        <v>0</v>
      </c>
    </row>
    <row r="11510" spans="1:2" x14ac:dyDescent="0.25">
      <c r="A11510" s="254" t="s">
        <v>67</v>
      </c>
      <c r="B11510" s="254">
        <v>0</v>
      </c>
    </row>
    <row r="11511" spans="1:2" x14ac:dyDescent="0.25">
      <c r="A11511" s="254" t="s">
        <v>68</v>
      </c>
      <c r="B11511" s="254">
        <v>0</v>
      </c>
    </row>
    <row r="11512" spans="1:2" x14ac:dyDescent="0.25">
      <c r="A11512" s="254" t="s">
        <v>69</v>
      </c>
      <c r="B11512" s="254">
        <v>0</v>
      </c>
    </row>
    <row r="11513" spans="1:2" x14ac:dyDescent="0.25">
      <c r="A11513" s="254" t="s">
        <v>70</v>
      </c>
      <c r="B11513" s="254">
        <v>0</v>
      </c>
    </row>
    <row r="11514" spans="1:2" x14ac:dyDescent="0.25">
      <c r="A11514" s="254" t="s">
        <v>71</v>
      </c>
      <c r="B11514" s="254">
        <v>0</v>
      </c>
    </row>
    <row r="11515" spans="1:2" x14ac:dyDescent="0.25">
      <c r="A11515" s="254" t="s">
        <v>72</v>
      </c>
      <c r="B11515" s="254">
        <v>0</v>
      </c>
    </row>
    <row r="11516" spans="1:2" x14ac:dyDescent="0.25">
      <c r="A11516" s="254" t="s">
        <v>73</v>
      </c>
      <c r="B11516" s="254">
        <v>0</v>
      </c>
    </row>
    <row r="11517" spans="1:2" x14ac:dyDescent="0.25">
      <c r="A11517" s="254" t="s">
        <v>74</v>
      </c>
      <c r="B11517" s="254">
        <v>0</v>
      </c>
    </row>
    <row r="11518" spans="1:2" x14ac:dyDescent="0.25">
      <c r="A11518" s="254" t="s">
        <v>75</v>
      </c>
      <c r="B11518" s="254">
        <v>0</v>
      </c>
    </row>
    <row r="11519" spans="1:2" x14ac:dyDescent="0.25">
      <c r="A11519" s="254" t="s">
        <v>1233</v>
      </c>
      <c r="B11519" s="254">
        <v>0</v>
      </c>
    </row>
    <row r="11520" spans="1:2" x14ac:dyDescent="0.25">
      <c r="A11520" s="254" t="s">
        <v>1162</v>
      </c>
      <c r="B11520" s="254">
        <v>0</v>
      </c>
    </row>
    <row r="11521" spans="1:2" x14ac:dyDescent="0.25">
      <c r="A11521" s="254" t="s">
        <v>1234</v>
      </c>
      <c r="B11521" s="254">
        <v>0</v>
      </c>
    </row>
    <row r="11522" spans="1:2" x14ac:dyDescent="0.25">
      <c r="A11522" s="254" t="s">
        <v>1235</v>
      </c>
      <c r="B11522" s="254">
        <v>0</v>
      </c>
    </row>
    <row r="11523" spans="1:2" x14ac:dyDescent="0.25">
      <c r="A11523" s="254" t="s">
        <v>1236</v>
      </c>
      <c r="B11523" s="254">
        <v>0</v>
      </c>
    </row>
    <row r="11524" spans="1:2" x14ac:dyDescent="0.25">
      <c r="A11524" s="254" t="s">
        <v>1163</v>
      </c>
      <c r="B11524" s="254">
        <v>0</v>
      </c>
    </row>
    <row r="11525" spans="1:2" x14ac:dyDescent="0.25">
      <c r="A11525" s="254" t="s">
        <v>1237</v>
      </c>
      <c r="B11525" s="254">
        <v>0</v>
      </c>
    </row>
    <row r="11526" spans="1:2" x14ac:dyDescent="0.25">
      <c r="A11526" s="254" t="s">
        <v>1238</v>
      </c>
      <c r="B11526" s="254">
        <v>0</v>
      </c>
    </row>
    <row r="11527" spans="1:2" x14ac:dyDescent="0.25">
      <c r="A11527" s="254" t="s">
        <v>156</v>
      </c>
      <c r="B11527" s="254">
        <v>0</v>
      </c>
    </row>
    <row r="11528" spans="1:2" x14ac:dyDescent="0.25">
      <c r="A11528" s="254" t="s">
        <v>144</v>
      </c>
      <c r="B11528" s="254">
        <v>0</v>
      </c>
    </row>
    <row r="11529" spans="1:2" x14ac:dyDescent="0.25">
      <c r="A11529" s="254" t="s">
        <v>157</v>
      </c>
      <c r="B11529" s="254">
        <v>0</v>
      </c>
    </row>
    <row r="11530" spans="1:2" x14ac:dyDescent="0.25">
      <c r="A11530" s="254" t="s">
        <v>158</v>
      </c>
      <c r="B11530" s="254">
        <v>0</v>
      </c>
    </row>
    <row r="11531" spans="1:2" x14ac:dyDescent="0.25">
      <c r="A11531" s="254" t="s">
        <v>159</v>
      </c>
      <c r="B11531" s="254">
        <v>0</v>
      </c>
    </row>
    <row r="11532" spans="1:2" x14ac:dyDescent="0.25">
      <c r="A11532" s="254" t="s">
        <v>145</v>
      </c>
      <c r="B11532" s="254">
        <v>0</v>
      </c>
    </row>
    <row r="11533" spans="1:2" x14ac:dyDescent="0.25">
      <c r="A11533" s="254" t="s">
        <v>160</v>
      </c>
      <c r="B11533" s="254">
        <v>0</v>
      </c>
    </row>
    <row r="11534" spans="1:2" x14ac:dyDescent="0.25">
      <c r="A11534" s="254" t="s">
        <v>161</v>
      </c>
      <c r="B11534" s="254">
        <v>0</v>
      </c>
    </row>
    <row r="11535" spans="1:2" x14ac:dyDescent="0.25">
      <c r="A11535" s="254" t="s">
        <v>162</v>
      </c>
      <c r="B11535" s="254">
        <v>0</v>
      </c>
    </row>
    <row r="11536" spans="1:2" x14ac:dyDescent="0.25">
      <c r="A11536" s="254" t="s">
        <v>146</v>
      </c>
      <c r="B11536" s="254">
        <v>0</v>
      </c>
    </row>
    <row r="11537" spans="1:2" x14ac:dyDescent="0.25">
      <c r="A11537" s="254" t="s">
        <v>163</v>
      </c>
      <c r="B11537" s="254">
        <v>0</v>
      </c>
    </row>
    <row r="11538" spans="1:2" x14ac:dyDescent="0.25">
      <c r="A11538" s="254" t="s">
        <v>164</v>
      </c>
      <c r="B11538" s="254">
        <v>0</v>
      </c>
    </row>
    <row r="11539" spans="1:2" x14ac:dyDescent="0.25">
      <c r="A11539" s="254" t="s">
        <v>165</v>
      </c>
      <c r="B11539" s="254">
        <v>0</v>
      </c>
    </row>
    <row r="11540" spans="1:2" x14ac:dyDescent="0.25">
      <c r="A11540" s="254" t="s">
        <v>147</v>
      </c>
      <c r="B11540" s="254">
        <v>0</v>
      </c>
    </row>
    <row r="11541" spans="1:2" x14ac:dyDescent="0.25">
      <c r="A11541" s="254" t="s">
        <v>166</v>
      </c>
      <c r="B11541" s="254">
        <v>0</v>
      </c>
    </row>
    <row r="11542" spans="1:2" x14ac:dyDescent="0.25">
      <c r="A11542" s="254" t="s">
        <v>167</v>
      </c>
      <c r="B11542" s="254">
        <v>0</v>
      </c>
    </row>
    <row r="11543" spans="1:2" x14ac:dyDescent="0.25">
      <c r="A11543" s="254" t="s">
        <v>168</v>
      </c>
      <c r="B11543" s="254">
        <v>0</v>
      </c>
    </row>
    <row r="11544" spans="1:2" x14ac:dyDescent="0.25">
      <c r="A11544" s="254" t="s">
        <v>148</v>
      </c>
      <c r="B11544" s="254">
        <v>0</v>
      </c>
    </row>
    <row r="11545" spans="1:2" x14ac:dyDescent="0.25">
      <c r="A11545" s="254" t="s">
        <v>169</v>
      </c>
      <c r="B11545" s="254">
        <v>0</v>
      </c>
    </row>
    <row r="11546" spans="1:2" x14ac:dyDescent="0.25">
      <c r="A11546" s="254" t="s">
        <v>170</v>
      </c>
      <c r="B11546" s="254">
        <v>0</v>
      </c>
    </row>
    <row r="11547" spans="1:2" x14ac:dyDescent="0.25">
      <c r="A11547" s="254" t="s">
        <v>171</v>
      </c>
      <c r="B11547" s="254">
        <v>0</v>
      </c>
    </row>
    <row r="11548" spans="1:2" x14ac:dyDescent="0.25">
      <c r="A11548" s="254" t="s">
        <v>149</v>
      </c>
      <c r="B11548" s="254">
        <v>0</v>
      </c>
    </row>
    <row r="11549" spans="1:2" x14ac:dyDescent="0.25">
      <c r="A11549" s="254" t="s">
        <v>172</v>
      </c>
      <c r="B11549" s="254">
        <v>0</v>
      </c>
    </row>
    <row r="11550" spans="1:2" x14ac:dyDescent="0.25">
      <c r="A11550" s="254" t="s">
        <v>173</v>
      </c>
      <c r="B11550" s="254">
        <v>0</v>
      </c>
    </row>
    <row r="11551" spans="1:2" x14ac:dyDescent="0.25">
      <c r="A11551" s="254" t="s">
        <v>1164</v>
      </c>
      <c r="B11551" s="254">
        <v>0</v>
      </c>
    </row>
    <row r="11552" spans="1:2" x14ac:dyDescent="0.25">
      <c r="A11552" s="254" t="s">
        <v>1165</v>
      </c>
      <c r="B11552" s="254">
        <v>0</v>
      </c>
    </row>
    <row r="11553" spans="1:2" x14ac:dyDescent="0.25">
      <c r="A11553" s="254" t="s">
        <v>939</v>
      </c>
      <c r="B11553" s="254">
        <v>0</v>
      </c>
    </row>
    <row r="11554" spans="1:2" x14ac:dyDescent="0.25">
      <c r="A11554" s="254" t="s">
        <v>1239</v>
      </c>
      <c r="B11554" s="254">
        <v>-1.1856220500000001</v>
      </c>
    </row>
    <row r="11555" spans="1:2" x14ac:dyDescent="0.25">
      <c r="A11555" s="254" t="s">
        <v>1240</v>
      </c>
      <c r="B11555" s="254">
        <v>-0.84924343199999996</v>
      </c>
    </row>
    <row r="11556" spans="1:2" x14ac:dyDescent="0.25">
      <c r="A11556" s="254" t="s">
        <v>1241</v>
      </c>
      <c r="B11556" s="254">
        <v>-5.6458192800000004</v>
      </c>
    </row>
    <row r="11557" spans="1:2" x14ac:dyDescent="0.25">
      <c r="A11557" s="254" t="s">
        <v>1242</v>
      </c>
      <c r="B11557" s="254">
        <v>-4.0440163399999998</v>
      </c>
    </row>
    <row r="11558" spans="1:2" x14ac:dyDescent="0.25">
      <c r="A11558" s="254" t="s">
        <v>1243</v>
      </c>
      <c r="B11558" s="254">
        <v>-2.2536282500000002</v>
      </c>
    </row>
    <row r="11559" spans="1:2" x14ac:dyDescent="0.25">
      <c r="A11559" s="254" t="s">
        <v>1244</v>
      </c>
      <c r="B11559" s="254">
        <v>-7.7461860300000004E-2</v>
      </c>
    </row>
    <row r="11560" spans="1:2" x14ac:dyDescent="0.25">
      <c r="A11560" s="254" t="s">
        <v>1245</v>
      </c>
      <c r="B11560" s="254">
        <v>-5.7315559999999996E-3</v>
      </c>
    </row>
    <row r="11561" spans="1:2" x14ac:dyDescent="0.25">
      <c r="A11561" s="254" t="s">
        <v>1246</v>
      </c>
      <c r="B11561" s="254">
        <v>-2.16637238E-3</v>
      </c>
    </row>
    <row r="11562" spans="1:2" x14ac:dyDescent="0.25">
      <c r="A11562" s="254" t="s">
        <v>1247</v>
      </c>
      <c r="B11562" s="254">
        <v>0</v>
      </c>
    </row>
    <row r="11563" spans="1:2" x14ac:dyDescent="0.25">
      <c r="A11563" s="254" t="s">
        <v>44</v>
      </c>
      <c r="B11563" s="254">
        <v>0</v>
      </c>
    </row>
    <row r="11564" spans="1:2" x14ac:dyDescent="0.25">
      <c r="A11564" s="254" t="s">
        <v>45</v>
      </c>
      <c r="B11564" s="254">
        <v>1.9146372599999999E-2</v>
      </c>
    </row>
    <row r="11565" spans="1:2" x14ac:dyDescent="0.25">
      <c r="A11565" s="254" t="s">
        <v>46</v>
      </c>
      <c r="B11565" s="254">
        <v>0</v>
      </c>
    </row>
    <row r="11566" spans="1:2" x14ac:dyDescent="0.25">
      <c r="A11566" s="254" t="s">
        <v>47</v>
      </c>
      <c r="B11566" s="254">
        <v>6.0509691000000003E-3</v>
      </c>
    </row>
    <row r="11567" spans="1:2" x14ac:dyDescent="0.25">
      <c r="A11567" s="254" t="s">
        <v>48</v>
      </c>
      <c r="B11567" s="254">
        <v>0</v>
      </c>
    </row>
    <row r="11568" spans="1:2" x14ac:dyDescent="0.25">
      <c r="A11568" s="254" t="s">
        <v>49</v>
      </c>
      <c r="B11568" s="254">
        <v>0</v>
      </c>
    </row>
    <row r="11569" spans="1:2" x14ac:dyDescent="0.25">
      <c r="A11569" s="254" t="s">
        <v>516</v>
      </c>
      <c r="B11569" s="254">
        <v>0</v>
      </c>
    </row>
    <row r="11570" spans="1:2" x14ac:dyDescent="0.25">
      <c r="A11570" s="254" t="s">
        <v>517</v>
      </c>
      <c r="B11570" s="254">
        <v>0.72785051700000003</v>
      </c>
    </row>
    <row r="11571" spans="1:2" x14ac:dyDescent="0.25">
      <c r="A11571" s="254" t="s">
        <v>518</v>
      </c>
      <c r="B11571" s="254">
        <v>0</v>
      </c>
    </row>
    <row r="11572" spans="1:2" x14ac:dyDescent="0.25">
      <c r="A11572" s="254" t="s">
        <v>519</v>
      </c>
      <c r="B11572" s="254">
        <v>9.5540976E-2</v>
      </c>
    </row>
    <row r="11573" spans="1:2" x14ac:dyDescent="0.25">
      <c r="A11573" s="254" t="s">
        <v>520</v>
      </c>
      <c r="B11573" s="254">
        <v>0</v>
      </c>
    </row>
    <row r="11574" spans="1:2" x14ac:dyDescent="0.25">
      <c r="A11574" s="254" t="s">
        <v>521</v>
      </c>
      <c r="B11574" s="254">
        <v>0</v>
      </c>
    </row>
    <row r="11575" spans="1:2" x14ac:dyDescent="0.25">
      <c r="A11575" s="254" t="s">
        <v>50</v>
      </c>
      <c r="B11575" s="254">
        <v>0</v>
      </c>
    </row>
    <row r="11576" spans="1:2" x14ac:dyDescent="0.25">
      <c r="A11576" s="254" t="s">
        <v>51</v>
      </c>
      <c r="B11576" s="254">
        <v>0</v>
      </c>
    </row>
    <row r="11577" spans="1:2" x14ac:dyDescent="0.25">
      <c r="A11577" s="254" t="s">
        <v>52</v>
      </c>
      <c r="B11577" s="254">
        <v>0</v>
      </c>
    </row>
    <row r="11578" spans="1:2" x14ac:dyDescent="0.25">
      <c r="A11578" s="254" t="s">
        <v>53</v>
      </c>
      <c r="B11578" s="254">
        <v>0</v>
      </c>
    </row>
    <row r="11579" spans="1:2" x14ac:dyDescent="0.25">
      <c r="A11579" s="254" t="s">
        <v>54</v>
      </c>
      <c r="B11579" s="254">
        <v>0</v>
      </c>
    </row>
    <row r="11580" spans="1:2" x14ac:dyDescent="0.25">
      <c r="A11580" s="254" t="s">
        <v>55</v>
      </c>
      <c r="B11580" s="254">
        <v>0</v>
      </c>
    </row>
    <row r="11581" spans="1:2" x14ac:dyDescent="0.25">
      <c r="A11581" s="254" t="s">
        <v>56</v>
      </c>
      <c r="B11581" s="254">
        <v>0</v>
      </c>
    </row>
    <row r="11582" spans="1:2" x14ac:dyDescent="0.25">
      <c r="A11582" s="254" t="s">
        <v>57</v>
      </c>
      <c r="B11582" s="254">
        <v>0</v>
      </c>
    </row>
    <row r="11583" spans="1:2" x14ac:dyDescent="0.25">
      <c r="A11583" s="254" t="s">
        <v>58</v>
      </c>
      <c r="B11583" s="254">
        <v>0</v>
      </c>
    </row>
    <row r="11584" spans="1:2" x14ac:dyDescent="0.25">
      <c r="A11584" s="254" t="s">
        <v>59</v>
      </c>
      <c r="B11584" s="254">
        <v>0</v>
      </c>
    </row>
    <row r="11585" spans="1:2" x14ac:dyDescent="0.25">
      <c r="A11585" s="254" t="s">
        <v>60</v>
      </c>
      <c r="B11585" s="254">
        <v>0</v>
      </c>
    </row>
    <row r="11586" spans="1:2" x14ac:dyDescent="0.25">
      <c r="A11586" s="254" t="s">
        <v>61</v>
      </c>
      <c r="B11586" s="254">
        <v>0</v>
      </c>
    </row>
    <row r="11587" spans="1:2" x14ac:dyDescent="0.25">
      <c r="A11587" s="254" t="s">
        <v>522</v>
      </c>
      <c r="B11587" s="254">
        <v>0</v>
      </c>
    </row>
    <row r="11588" spans="1:2" x14ac:dyDescent="0.25">
      <c r="A11588" s="254" t="s">
        <v>523</v>
      </c>
      <c r="B11588" s="254">
        <v>0</v>
      </c>
    </row>
    <row r="11589" spans="1:2" x14ac:dyDescent="0.25">
      <c r="A11589" s="254" t="s">
        <v>524</v>
      </c>
      <c r="B11589" s="254">
        <v>0</v>
      </c>
    </row>
    <row r="11590" spans="1:2" x14ac:dyDescent="0.25">
      <c r="A11590" s="254" t="s">
        <v>525</v>
      </c>
      <c r="B11590" s="254">
        <v>0</v>
      </c>
    </row>
    <row r="11591" spans="1:2" x14ac:dyDescent="0.25">
      <c r="A11591" s="254" t="s">
        <v>526</v>
      </c>
      <c r="B11591" s="254">
        <v>0</v>
      </c>
    </row>
    <row r="11592" spans="1:2" x14ac:dyDescent="0.25">
      <c r="A11592" s="254" t="s">
        <v>527</v>
      </c>
      <c r="B11592" s="254">
        <v>0</v>
      </c>
    </row>
    <row r="11593" spans="1:2" x14ac:dyDescent="0.25">
      <c r="A11593" s="254" t="s">
        <v>98</v>
      </c>
      <c r="B11593" s="254">
        <v>0</v>
      </c>
    </row>
    <row r="11594" spans="1:2" x14ac:dyDescent="0.25">
      <c r="A11594" s="254" t="s">
        <v>99</v>
      </c>
      <c r="B11594" s="254">
        <v>0</v>
      </c>
    </row>
    <row r="11595" spans="1:2" x14ac:dyDescent="0.25">
      <c r="A11595" s="254" t="s">
        <v>100</v>
      </c>
      <c r="B11595" s="254">
        <v>0.69677517099999997</v>
      </c>
    </row>
    <row r="11596" spans="1:2" x14ac:dyDescent="0.25">
      <c r="A11596" s="254" t="s">
        <v>101</v>
      </c>
      <c r="B11596" s="254">
        <v>0</v>
      </c>
    </row>
    <row r="11597" spans="1:2" x14ac:dyDescent="0.25">
      <c r="A11597" s="254" t="s">
        <v>102</v>
      </c>
      <c r="B11597" s="254">
        <v>0</v>
      </c>
    </row>
    <row r="11598" spans="1:2" x14ac:dyDescent="0.25">
      <c r="A11598" s="254" t="s">
        <v>103</v>
      </c>
      <c r="B11598" s="254">
        <v>0</v>
      </c>
    </row>
    <row r="11599" spans="1:2" x14ac:dyDescent="0.25">
      <c r="A11599" s="254" t="s">
        <v>104</v>
      </c>
      <c r="B11599" s="254">
        <v>0</v>
      </c>
    </row>
    <row r="11600" spans="1:2" x14ac:dyDescent="0.25">
      <c r="A11600" s="254" t="s">
        <v>105</v>
      </c>
      <c r="B11600" s="254">
        <v>0</v>
      </c>
    </row>
    <row r="11601" spans="1:2" x14ac:dyDescent="0.25">
      <c r="A11601" s="254" t="s">
        <v>106</v>
      </c>
      <c r="B11601" s="254">
        <v>0</v>
      </c>
    </row>
    <row r="11602" spans="1:2" x14ac:dyDescent="0.25">
      <c r="A11602" s="254" t="s">
        <v>107</v>
      </c>
      <c r="B11602" s="254">
        <v>0</v>
      </c>
    </row>
    <row r="11603" spans="1:2" x14ac:dyDescent="0.25">
      <c r="A11603" s="254" t="s">
        <v>108</v>
      </c>
      <c r="B11603" s="254">
        <v>0</v>
      </c>
    </row>
    <row r="11604" spans="1:2" x14ac:dyDescent="0.25">
      <c r="A11604" s="254" t="s">
        <v>109</v>
      </c>
      <c r="B11604" s="254">
        <v>0</v>
      </c>
    </row>
    <row r="11605" spans="1:2" x14ac:dyDescent="0.25">
      <c r="A11605" s="254" t="s">
        <v>528</v>
      </c>
      <c r="B11605" s="254">
        <v>0</v>
      </c>
    </row>
    <row r="11606" spans="1:2" x14ac:dyDescent="0.25">
      <c r="A11606" s="254" t="s">
        <v>529</v>
      </c>
      <c r="B11606" s="254">
        <v>0</v>
      </c>
    </row>
    <row r="11607" spans="1:2" x14ac:dyDescent="0.25">
      <c r="A11607" s="254" t="s">
        <v>530</v>
      </c>
      <c r="B11607" s="254">
        <v>0</v>
      </c>
    </row>
    <row r="11608" spans="1:2" x14ac:dyDescent="0.25">
      <c r="A11608" s="254" t="s">
        <v>531</v>
      </c>
      <c r="B11608" s="254">
        <v>0</v>
      </c>
    </row>
    <row r="11609" spans="1:2" x14ac:dyDescent="0.25">
      <c r="A11609" s="254" t="s">
        <v>532</v>
      </c>
      <c r="B11609" s="254">
        <v>0</v>
      </c>
    </row>
    <row r="11610" spans="1:2" x14ac:dyDescent="0.25">
      <c r="A11610" s="254" t="s">
        <v>533</v>
      </c>
      <c r="B11610" s="254">
        <v>0</v>
      </c>
    </row>
    <row r="11611" spans="1:2" x14ac:dyDescent="0.25">
      <c r="A11611" s="254" t="s">
        <v>76</v>
      </c>
      <c r="B11611" s="254">
        <v>94.035464300000001</v>
      </c>
    </row>
    <row r="11612" spans="1:2" x14ac:dyDescent="0.25">
      <c r="A11612" s="254" t="s">
        <v>77</v>
      </c>
      <c r="B11612" s="254">
        <v>0</v>
      </c>
    </row>
    <row r="11613" spans="1:2" x14ac:dyDescent="0.25">
      <c r="A11613" s="254" t="s">
        <v>78</v>
      </c>
      <c r="B11613" s="254">
        <v>70.161344200000002</v>
      </c>
    </row>
    <row r="11614" spans="1:2" x14ac:dyDescent="0.25">
      <c r="A11614" s="254" t="s">
        <v>79</v>
      </c>
      <c r="B11614" s="254">
        <v>0</v>
      </c>
    </row>
    <row r="11615" spans="1:2" x14ac:dyDescent="0.25">
      <c r="A11615" s="254" t="s">
        <v>80</v>
      </c>
      <c r="B11615" s="254">
        <v>0</v>
      </c>
    </row>
    <row r="11616" spans="1:2" x14ac:dyDescent="0.25">
      <c r="A11616" s="254" t="s">
        <v>81</v>
      </c>
      <c r="B11616" s="254">
        <v>0</v>
      </c>
    </row>
    <row r="11617" spans="1:2" x14ac:dyDescent="0.25">
      <c r="A11617" s="254" t="s">
        <v>82</v>
      </c>
      <c r="B11617" s="254">
        <v>0</v>
      </c>
    </row>
    <row r="11618" spans="1:2" x14ac:dyDescent="0.25">
      <c r="A11618" s="254" t="s">
        <v>83</v>
      </c>
      <c r="B11618" s="254">
        <v>0</v>
      </c>
    </row>
    <row r="11619" spans="1:2" x14ac:dyDescent="0.25">
      <c r="A11619" s="254" t="s">
        <v>84</v>
      </c>
      <c r="B11619" s="254">
        <v>0</v>
      </c>
    </row>
    <row r="11620" spans="1:2" x14ac:dyDescent="0.25">
      <c r="A11620" s="254" t="s">
        <v>85</v>
      </c>
      <c r="B11620" s="254">
        <v>0</v>
      </c>
    </row>
    <row r="11621" spans="1:2" x14ac:dyDescent="0.25">
      <c r="A11621" s="254" t="s">
        <v>86</v>
      </c>
      <c r="B11621" s="254">
        <v>0</v>
      </c>
    </row>
    <row r="11622" spans="1:2" x14ac:dyDescent="0.25">
      <c r="A11622" s="254" t="s">
        <v>87</v>
      </c>
      <c r="B11622" s="254">
        <v>0</v>
      </c>
    </row>
    <row r="11623" spans="1:2" x14ac:dyDescent="0.25">
      <c r="A11623" s="254" t="s">
        <v>88</v>
      </c>
      <c r="B11623" s="254">
        <v>0</v>
      </c>
    </row>
    <row r="11624" spans="1:2" x14ac:dyDescent="0.25">
      <c r="A11624" s="254" t="s">
        <v>89</v>
      </c>
      <c r="B11624" s="254">
        <v>0</v>
      </c>
    </row>
    <row r="11625" spans="1:2" x14ac:dyDescent="0.25">
      <c r="A11625" s="254" t="s">
        <v>90</v>
      </c>
      <c r="B11625" s="254">
        <v>0</v>
      </c>
    </row>
    <row r="11626" spans="1:2" x14ac:dyDescent="0.25">
      <c r="A11626" s="254" t="s">
        <v>91</v>
      </c>
      <c r="B11626" s="254">
        <v>0</v>
      </c>
    </row>
    <row r="11627" spans="1:2" x14ac:dyDescent="0.25">
      <c r="A11627" s="254" t="s">
        <v>92</v>
      </c>
      <c r="B11627" s="254">
        <v>0</v>
      </c>
    </row>
    <row r="11628" spans="1:2" x14ac:dyDescent="0.25">
      <c r="A11628" s="254" t="s">
        <v>93</v>
      </c>
      <c r="B11628" s="254">
        <v>0</v>
      </c>
    </row>
    <row r="11629" spans="1:2" x14ac:dyDescent="0.25">
      <c r="A11629" s="254" t="s">
        <v>1248</v>
      </c>
      <c r="B11629" s="254">
        <v>0</v>
      </c>
    </row>
    <row r="11630" spans="1:2" x14ac:dyDescent="0.25">
      <c r="A11630" s="254" t="s">
        <v>1175</v>
      </c>
      <c r="B11630" s="254">
        <v>0</v>
      </c>
    </row>
    <row r="11631" spans="1:2" x14ac:dyDescent="0.25">
      <c r="A11631" s="254" t="s">
        <v>1249</v>
      </c>
      <c r="B11631" s="254">
        <v>0</v>
      </c>
    </row>
    <row r="11632" spans="1:2" x14ac:dyDescent="0.25">
      <c r="A11632" s="254" t="s">
        <v>1250</v>
      </c>
      <c r="B11632" s="254">
        <v>0</v>
      </c>
    </row>
    <row r="11633" spans="1:2" x14ac:dyDescent="0.25">
      <c r="A11633" s="254" t="s">
        <v>1251</v>
      </c>
      <c r="B11633" s="254">
        <v>0</v>
      </c>
    </row>
    <row r="11634" spans="1:2" x14ac:dyDescent="0.25">
      <c r="A11634" s="254" t="s">
        <v>1176</v>
      </c>
      <c r="B11634" s="254">
        <v>0</v>
      </c>
    </row>
    <row r="11635" spans="1:2" x14ac:dyDescent="0.25">
      <c r="A11635" s="254" t="s">
        <v>1252</v>
      </c>
      <c r="B11635" s="254">
        <v>0</v>
      </c>
    </row>
    <row r="11636" spans="1:2" x14ac:dyDescent="0.25">
      <c r="A11636" s="254" t="s">
        <v>1253</v>
      </c>
      <c r="B11636" s="254">
        <v>0</v>
      </c>
    </row>
    <row r="11637" spans="1:2" x14ac:dyDescent="0.25">
      <c r="A11637" s="254" t="s">
        <v>1254</v>
      </c>
      <c r="B11637" s="254">
        <v>0</v>
      </c>
    </row>
    <row r="11638" spans="1:2" x14ac:dyDescent="0.25">
      <c r="A11638" s="254" t="s">
        <v>1177</v>
      </c>
      <c r="B11638" s="254">
        <v>0</v>
      </c>
    </row>
    <row r="11639" spans="1:2" x14ac:dyDescent="0.25">
      <c r="A11639" s="254" t="s">
        <v>1255</v>
      </c>
      <c r="B11639" s="254">
        <v>0</v>
      </c>
    </row>
    <row r="11640" spans="1:2" x14ac:dyDescent="0.25">
      <c r="A11640" s="254" t="s">
        <v>1256</v>
      </c>
      <c r="B11640" s="254">
        <v>0</v>
      </c>
    </row>
    <row r="11641" spans="1:2" x14ac:dyDescent="0.25">
      <c r="A11641" s="254" t="s">
        <v>1257</v>
      </c>
      <c r="B11641" s="254">
        <v>0</v>
      </c>
    </row>
    <row r="11642" spans="1:2" x14ac:dyDescent="0.25">
      <c r="A11642" s="254" t="s">
        <v>1178</v>
      </c>
      <c r="B11642" s="254">
        <v>0</v>
      </c>
    </row>
    <row r="11643" spans="1:2" x14ac:dyDescent="0.25">
      <c r="A11643" s="254" t="s">
        <v>1258</v>
      </c>
      <c r="B11643" s="254">
        <v>0</v>
      </c>
    </row>
    <row r="11644" spans="1:2" x14ac:dyDescent="0.25">
      <c r="A11644" s="254" t="s">
        <v>1259</v>
      </c>
      <c r="B11644" s="254">
        <v>0</v>
      </c>
    </row>
    <row r="11645" spans="1:2" x14ac:dyDescent="0.25">
      <c r="A11645" s="254" t="s">
        <v>1260</v>
      </c>
      <c r="B11645" s="254">
        <v>0</v>
      </c>
    </row>
    <row r="11646" spans="1:2" x14ac:dyDescent="0.25">
      <c r="A11646" s="254" t="s">
        <v>1179</v>
      </c>
      <c r="B11646" s="254">
        <v>0</v>
      </c>
    </row>
    <row r="11647" spans="1:2" x14ac:dyDescent="0.25">
      <c r="A11647" s="254" t="s">
        <v>1261</v>
      </c>
      <c r="B11647" s="254">
        <v>0</v>
      </c>
    </row>
    <row r="11648" spans="1:2" x14ac:dyDescent="0.25">
      <c r="A11648" s="254" t="s">
        <v>1262</v>
      </c>
      <c r="B11648" s="254">
        <v>0</v>
      </c>
    </row>
    <row r="11649" spans="1:2" x14ac:dyDescent="0.25">
      <c r="A11649" s="254" t="s">
        <v>1263</v>
      </c>
      <c r="B11649" s="254">
        <v>0</v>
      </c>
    </row>
    <row r="11650" spans="1:2" x14ac:dyDescent="0.25">
      <c r="A11650" s="254" t="s">
        <v>1180</v>
      </c>
      <c r="B11650" s="254">
        <v>0</v>
      </c>
    </row>
    <row r="11651" spans="1:2" x14ac:dyDescent="0.25">
      <c r="A11651" s="254" t="s">
        <v>1264</v>
      </c>
      <c r="B11651" s="254">
        <v>0</v>
      </c>
    </row>
    <row r="11652" spans="1:2" x14ac:dyDescent="0.25">
      <c r="A11652" s="254" t="s">
        <v>1265</v>
      </c>
      <c r="B11652" s="254">
        <v>0</v>
      </c>
    </row>
    <row r="11653" spans="1:2" x14ac:dyDescent="0.25">
      <c r="A11653" s="254" t="s">
        <v>940</v>
      </c>
      <c r="B11653" s="254">
        <v>0</v>
      </c>
    </row>
    <row r="11654" spans="1:2" x14ac:dyDescent="0.25">
      <c r="A11654" s="254" t="s">
        <v>941</v>
      </c>
      <c r="B11654" s="254">
        <v>0</v>
      </c>
    </row>
    <row r="11655" spans="1:2" x14ac:dyDescent="0.25">
      <c r="A11655" s="254" t="s">
        <v>942</v>
      </c>
      <c r="B11655" s="254">
        <v>0</v>
      </c>
    </row>
    <row r="11656" spans="1:2" x14ac:dyDescent="0.25">
      <c r="A11656" s="254" t="s">
        <v>1266</v>
      </c>
      <c r="B11656" s="254">
        <v>8.0609970499999992</v>
      </c>
    </row>
    <row r="11657" spans="1:2" x14ac:dyDescent="0.25">
      <c r="A11657" s="254" t="s">
        <v>1267</v>
      </c>
      <c r="B11657" s="254">
        <v>5.77397224</v>
      </c>
    </row>
    <row r="11658" spans="1:2" x14ac:dyDescent="0.25">
      <c r="A11658" s="254" t="s">
        <v>1268</v>
      </c>
      <c r="B11658" s="254">
        <v>3.3980710599999999</v>
      </c>
    </row>
    <row r="11659" spans="1:2" x14ac:dyDescent="0.25">
      <c r="A11659" s="254" t="s">
        <v>1269</v>
      </c>
      <c r="B11659" s="254">
        <v>0.11679872500000001</v>
      </c>
    </row>
    <row r="11660" spans="1:2" x14ac:dyDescent="0.25">
      <c r="A11660" s="254" t="s">
        <v>1270</v>
      </c>
      <c r="B11660" s="254">
        <v>6.9596468000000002E-3</v>
      </c>
    </row>
    <row r="11661" spans="1:2" x14ac:dyDescent="0.25">
      <c r="A11661" s="254" t="s">
        <v>1271</v>
      </c>
      <c r="B11661" s="254">
        <v>2.6305573299999999E-3</v>
      </c>
    </row>
    <row r="11662" spans="1:2" x14ac:dyDescent="0.25">
      <c r="A11662" s="254" t="s">
        <v>1272</v>
      </c>
      <c r="B11662" s="254">
        <v>0</v>
      </c>
    </row>
    <row r="11665" spans="1:2" x14ac:dyDescent="0.25">
      <c r="A11665" s="254" t="s">
        <v>1876</v>
      </c>
      <c r="B11665" s="254"/>
    </row>
    <row r="11666" spans="1:2" x14ac:dyDescent="0.25">
      <c r="A11666" s="254" t="s">
        <v>928</v>
      </c>
      <c r="B11666" s="254" t="s">
        <v>929</v>
      </c>
    </row>
    <row r="11667" spans="1:2" x14ac:dyDescent="0.25">
      <c r="A11667" s="254" t="s">
        <v>930</v>
      </c>
      <c r="B11667" s="254" t="s">
        <v>931</v>
      </c>
    </row>
    <row r="11668" spans="1:2" x14ac:dyDescent="0.25">
      <c r="A11668" s="254" t="s">
        <v>121</v>
      </c>
      <c r="B11668" s="254">
        <v>0</v>
      </c>
    </row>
    <row r="11669" spans="1:2" x14ac:dyDescent="0.25">
      <c r="A11669" s="254" t="s">
        <v>114</v>
      </c>
      <c r="B11669" s="254">
        <v>0</v>
      </c>
    </row>
    <row r="11670" spans="1:2" x14ac:dyDescent="0.25">
      <c r="A11670" s="254" t="s">
        <v>122</v>
      </c>
      <c r="B11670" s="254">
        <v>0</v>
      </c>
    </row>
    <row r="11671" spans="1:2" x14ac:dyDescent="0.25">
      <c r="A11671" s="254" t="s">
        <v>123</v>
      </c>
      <c r="B11671" s="254">
        <v>0</v>
      </c>
    </row>
    <row r="11672" spans="1:2" x14ac:dyDescent="0.25">
      <c r="A11672" s="254" t="s">
        <v>124</v>
      </c>
      <c r="B11672" s="254">
        <v>0</v>
      </c>
    </row>
    <row r="11673" spans="1:2" x14ac:dyDescent="0.25">
      <c r="A11673" s="254" t="s">
        <v>115</v>
      </c>
      <c r="B11673" s="254">
        <v>0</v>
      </c>
    </row>
    <row r="11674" spans="1:2" x14ac:dyDescent="0.25">
      <c r="A11674" s="254" t="s">
        <v>125</v>
      </c>
      <c r="B11674" s="254">
        <v>0</v>
      </c>
    </row>
    <row r="11675" spans="1:2" x14ac:dyDescent="0.25">
      <c r="A11675" s="254" t="s">
        <v>126</v>
      </c>
      <c r="B11675" s="254">
        <v>0</v>
      </c>
    </row>
    <row r="11676" spans="1:2" x14ac:dyDescent="0.25">
      <c r="A11676" s="254" t="s">
        <v>127</v>
      </c>
      <c r="B11676" s="254">
        <v>0</v>
      </c>
    </row>
    <row r="11677" spans="1:2" x14ac:dyDescent="0.25">
      <c r="A11677" s="254" t="s">
        <v>116</v>
      </c>
      <c r="B11677" s="254">
        <v>0</v>
      </c>
    </row>
    <row r="11678" spans="1:2" x14ac:dyDescent="0.25">
      <c r="A11678" s="254" t="s">
        <v>128</v>
      </c>
      <c r="B11678" s="254">
        <v>0</v>
      </c>
    </row>
    <row r="11679" spans="1:2" x14ac:dyDescent="0.25">
      <c r="A11679" s="254" t="s">
        <v>129</v>
      </c>
      <c r="B11679" s="254">
        <v>0</v>
      </c>
    </row>
    <row r="11680" spans="1:2" x14ac:dyDescent="0.25">
      <c r="A11680" s="254" t="s">
        <v>130</v>
      </c>
      <c r="B11680" s="254">
        <v>0</v>
      </c>
    </row>
    <row r="11681" spans="1:2" x14ac:dyDescent="0.25">
      <c r="A11681" s="254" t="s">
        <v>117</v>
      </c>
      <c r="B11681" s="254">
        <v>0</v>
      </c>
    </row>
    <row r="11682" spans="1:2" x14ac:dyDescent="0.25">
      <c r="A11682" s="254" t="s">
        <v>131</v>
      </c>
      <c r="B11682" s="254">
        <v>0</v>
      </c>
    </row>
    <row r="11683" spans="1:2" x14ac:dyDescent="0.25">
      <c r="A11683" s="254" t="s">
        <v>132</v>
      </c>
      <c r="B11683" s="254">
        <v>0</v>
      </c>
    </row>
    <row r="11684" spans="1:2" x14ac:dyDescent="0.25">
      <c r="A11684" s="254" t="s">
        <v>133</v>
      </c>
      <c r="B11684" s="254">
        <v>0</v>
      </c>
    </row>
    <row r="11685" spans="1:2" x14ac:dyDescent="0.25">
      <c r="A11685" s="254" t="s">
        <v>118</v>
      </c>
      <c r="B11685" s="254">
        <v>0</v>
      </c>
    </row>
    <row r="11686" spans="1:2" x14ac:dyDescent="0.25">
      <c r="A11686" s="254" t="s">
        <v>134</v>
      </c>
      <c r="B11686" s="254">
        <v>0</v>
      </c>
    </row>
    <row r="11687" spans="1:2" x14ac:dyDescent="0.25">
      <c r="A11687" s="254" t="s">
        <v>135</v>
      </c>
      <c r="B11687" s="254">
        <v>0</v>
      </c>
    </row>
    <row r="11688" spans="1:2" x14ac:dyDescent="0.25">
      <c r="A11688" s="254" t="s">
        <v>136</v>
      </c>
      <c r="B11688" s="254">
        <v>0</v>
      </c>
    </row>
    <row r="11689" spans="1:2" x14ac:dyDescent="0.25">
      <c r="A11689" s="254" t="s">
        <v>119</v>
      </c>
      <c r="B11689" s="254">
        <v>0</v>
      </c>
    </row>
    <row r="11690" spans="1:2" x14ac:dyDescent="0.25">
      <c r="A11690" s="254" t="s">
        <v>137</v>
      </c>
      <c r="B11690" s="254">
        <v>0</v>
      </c>
    </row>
    <row r="11691" spans="1:2" x14ac:dyDescent="0.25">
      <c r="A11691" s="254" t="s">
        <v>138</v>
      </c>
      <c r="B11691" s="254">
        <v>0</v>
      </c>
    </row>
    <row r="11692" spans="1:2" x14ac:dyDescent="0.25">
      <c r="A11692" s="254" t="s">
        <v>1021</v>
      </c>
      <c r="B11692" s="254">
        <v>0</v>
      </c>
    </row>
    <row r="11693" spans="1:2" x14ac:dyDescent="0.25">
      <c r="A11693" s="254" t="s">
        <v>992</v>
      </c>
      <c r="B11693" s="254">
        <v>0</v>
      </c>
    </row>
    <row r="11694" spans="1:2" x14ac:dyDescent="0.25">
      <c r="A11694" s="254" t="s">
        <v>1022</v>
      </c>
      <c r="B11694" s="254">
        <v>0</v>
      </c>
    </row>
    <row r="11695" spans="1:2" x14ac:dyDescent="0.25">
      <c r="A11695" s="254" t="s">
        <v>1023</v>
      </c>
      <c r="B11695" s="254">
        <v>0</v>
      </c>
    </row>
    <row r="11696" spans="1:2" x14ac:dyDescent="0.25">
      <c r="A11696" s="254" t="s">
        <v>1024</v>
      </c>
      <c r="B11696" s="254">
        <v>0</v>
      </c>
    </row>
    <row r="11697" spans="1:2" x14ac:dyDescent="0.25">
      <c r="A11697" s="254" t="s">
        <v>993</v>
      </c>
      <c r="B11697" s="254">
        <v>0</v>
      </c>
    </row>
    <row r="11698" spans="1:2" x14ac:dyDescent="0.25">
      <c r="A11698" s="254" t="s">
        <v>1025</v>
      </c>
      <c r="B11698" s="254">
        <v>0</v>
      </c>
    </row>
    <row r="11699" spans="1:2" x14ac:dyDescent="0.25">
      <c r="A11699" s="254" t="s">
        <v>1026</v>
      </c>
      <c r="B11699" s="254">
        <v>0</v>
      </c>
    </row>
    <row r="11700" spans="1:2" x14ac:dyDescent="0.25">
      <c r="A11700" s="254" t="s">
        <v>1027</v>
      </c>
      <c r="B11700" s="254">
        <v>0</v>
      </c>
    </row>
    <row r="11701" spans="1:2" x14ac:dyDescent="0.25">
      <c r="A11701" s="254" t="s">
        <v>994</v>
      </c>
      <c r="B11701" s="254">
        <v>0</v>
      </c>
    </row>
    <row r="11702" spans="1:2" x14ac:dyDescent="0.25">
      <c r="A11702" s="254" t="s">
        <v>1028</v>
      </c>
      <c r="B11702" s="254">
        <v>0</v>
      </c>
    </row>
    <row r="11703" spans="1:2" x14ac:dyDescent="0.25">
      <c r="A11703" s="254" t="s">
        <v>1029</v>
      </c>
      <c r="B11703" s="254">
        <v>0</v>
      </c>
    </row>
    <row r="11704" spans="1:2" x14ac:dyDescent="0.25">
      <c r="A11704" s="254" t="s">
        <v>1030</v>
      </c>
      <c r="B11704" s="254">
        <v>0</v>
      </c>
    </row>
    <row r="11705" spans="1:2" x14ac:dyDescent="0.25">
      <c r="A11705" s="254" t="s">
        <v>995</v>
      </c>
      <c r="B11705" s="254">
        <v>0</v>
      </c>
    </row>
    <row r="11706" spans="1:2" x14ac:dyDescent="0.25">
      <c r="A11706" s="254" t="s">
        <v>1031</v>
      </c>
      <c r="B11706" s="254">
        <v>0</v>
      </c>
    </row>
    <row r="11707" spans="1:2" x14ac:dyDescent="0.25">
      <c r="A11707" s="254" t="s">
        <v>1032</v>
      </c>
      <c r="B11707" s="254">
        <v>0</v>
      </c>
    </row>
    <row r="11708" spans="1:2" x14ac:dyDescent="0.25">
      <c r="A11708" s="254" t="s">
        <v>17</v>
      </c>
      <c r="B11708" s="254">
        <v>0</v>
      </c>
    </row>
    <row r="11709" spans="1:2" x14ac:dyDescent="0.25">
      <c r="A11709" s="254" t="s">
        <v>14</v>
      </c>
      <c r="B11709" s="254">
        <v>0</v>
      </c>
    </row>
    <row r="11710" spans="1:2" x14ac:dyDescent="0.25">
      <c r="A11710" s="254" t="s">
        <v>18</v>
      </c>
      <c r="B11710" s="254">
        <v>0</v>
      </c>
    </row>
    <row r="11711" spans="1:2" x14ac:dyDescent="0.25">
      <c r="A11711" s="254" t="s">
        <v>19</v>
      </c>
      <c r="B11711" s="254">
        <v>0</v>
      </c>
    </row>
    <row r="11712" spans="1:2" x14ac:dyDescent="0.25">
      <c r="A11712" s="254" t="s">
        <v>1033</v>
      </c>
      <c r="B11712" s="254">
        <v>0</v>
      </c>
    </row>
    <row r="11713" spans="1:2" x14ac:dyDescent="0.25">
      <c r="A11713" s="254" t="s">
        <v>996</v>
      </c>
      <c r="B11713" s="254">
        <v>0</v>
      </c>
    </row>
    <row r="11714" spans="1:2" x14ac:dyDescent="0.25">
      <c r="A11714" s="254" t="s">
        <v>1034</v>
      </c>
      <c r="B11714" s="254">
        <v>0</v>
      </c>
    </row>
    <row r="11715" spans="1:2" x14ac:dyDescent="0.25">
      <c r="A11715" s="254" t="s">
        <v>1035</v>
      </c>
      <c r="B11715" s="254">
        <v>0</v>
      </c>
    </row>
    <row r="11716" spans="1:2" x14ac:dyDescent="0.25">
      <c r="A11716" s="254" t="s">
        <v>535</v>
      </c>
      <c r="B11716" s="254">
        <v>0</v>
      </c>
    </row>
    <row r="11717" spans="1:2" x14ac:dyDescent="0.25">
      <c r="A11717" s="254" t="s">
        <v>534</v>
      </c>
      <c r="B11717" s="254">
        <v>0</v>
      </c>
    </row>
    <row r="11718" spans="1:2" x14ac:dyDescent="0.25">
      <c r="A11718" s="254" t="s">
        <v>536</v>
      </c>
      <c r="B11718" s="254">
        <v>0</v>
      </c>
    </row>
    <row r="11719" spans="1:2" x14ac:dyDescent="0.25">
      <c r="A11719" s="254" t="s">
        <v>537</v>
      </c>
      <c r="B11719" s="254">
        <v>0</v>
      </c>
    </row>
    <row r="11720" spans="1:2" x14ac:dyDescent="0.25">
      <c r="A11720" s="254" t="s">
        <v>1036</v>
      </c>
      <c r="B11720" s="254">
        <v>0</v>
      </c>
    </row>
    <row r="11721" spans="1:2" x14ac:dyDescent="0.25">
      <c r="A11721" s="254" t="s">
        <v>997</v>
      </c>
      <c r="B11721" s="254">
        <v>0</v>
      </c>
    </row>
    <row r="11722" spans="1:2" x14ac:dyDescent="0.25">
      <c r="A11722" s="254" t="s">
        <v>1037</v>
      </c>
      <c r="B11722" s="254">
        <v>0</v>
      </c>
    </row>
    <row r="11723" spans="1:2" x14ac:dyDescent="0.25">
      <c r="A11723" s="254" t="s">
        <v>1038</v>
      </c>
      <c r="B11723" s="254">
        <v>0</v>
      </c>
    </row>
    <row r="11724" spans="1:2" x14ac:dyDescent="0.25">
      <c r="A11724" s="254" t="s">
        <v>1273</v>
      </c>
      <c r="B11724" s="254">
        <v>-7.0174168899999998</v>
      </c>
    </row>
    <row r="11725" spans="1:2" x14ac:dyDescent="0.25">
      <c r="A11725" s="254" t="s">
        <v>1274</v>
      </c>
      <c r="B11725" s="254">
        <v>-5.0264712999999999</v>
      </c>
    </row>
    <row r="11726" spans="1:2" x14ac:dyDescent="0.25">
      <c r="A11726" s="254" t="s">
        <v>1275</v>
      </c>
      <c r="B11726" s="254">
        <v>-2.8011256000000002</v>
      </c>
    </row>
    <row r="11727" spans="1:2" x14ac:dyDescent="0.25">
      <c r="A11727" s="254" t="s">
        <v>1276</v>
      </c>
      <c r="B11727" s="254">
        <v>-9.6280475700000007E-2</v>
      </c>
    </row>
    <row r="11728" spans="1:2" x14ac:dyDescent="0.25">
      <c r="A11728" s="254" t="s">
        <v>1277</v>
      </c>
      <c r="B11728" s="254">
        <v>-15.1138008</v>
      </c>
    </row>
    <row r="11729" spans="1:2" x14ac:dyDescent="0.25">
      <c r="A11729" s="254" t="s">
        <v>1278</v>
      </c>
      <c r="B11729" s="254">
        <v>0</v>
      </c>
    </row>
    <row r="11730" spans="1:2" x14ac:dyDescent="0.25">
      <c r="A11730" s="254" t="s">
        <v>1279</v>
      </c>
      <c r="B11730" s="254">
        <v>-16.298403199999999</v>
      </c>
    </row>
    <row r="11731" spans="1:2" x14ac:dyDescent="0.25">
      <c r="A11731" s="254" t="s">
        <v>1280</v>
      </c>
      <c r="B11731" s="254">
        <v>0</v>
      </c>
    </row>
    <row r="11732" spans="1:2" x14ac:dyDescent="0.25">
      <c r="A11732" s="254" t="s">
        <v>1281</v>
      </c>
      <c r="B11732" s="254">
        <v>-38.805366999999997</v>
      </c>
    </row>
    <row r="11733" spans="1:2" x14ac:dyDescent="0.25">
      <c r="A11733" s="254" t="s">
        <v>1282</v>
      </c>
      <c r="B11733" s="254">
        <v>0</v>
      </c>
    </row>
    <row r="11734" spans="1:2" x14ac:dyDescent="0.25">
      <c r="A11734" s="254" t="s">
        <v>1209</v>
      </c>
      <c r="B11734" s="254">
        <v>0</v>
      </c>
    </row>
    <row r="11735" spans="1:2" x14ac:dyDescent="0.25">
      <c r="A11735" s="254" t="s">
        <v>1119</v>
      </c>
      <c r="B11735" s="254">
        <v>0</v>
      </c>
    </row>
    <row r="11736" spans="1:2" x14ac:dyDescent="0.25">
      <c r="A11736" s="254" t="s">
        <v>1210</v>
      </c>
      <c r="B11736" s="254">
        <v>0</v>
      </c>
    </row>
    <row r="11737" spans="1:2" x14ac:dyDescent="0.25">
      <c r="A11737" s="254" t="s">
        <v>1211</v>
      </c>
      <c r="B11737" s="254">
        <v>0</v>
      </c>
    </row>
    <row r="11738" spans="1:2" x14ac:dyDescent="0.25">
      <c r="A11738" s="254" t="s">
        <v>1212</v>
      </c>
      <c r="B11738" s="254">
        <v>0</v>
      </c>
    </row>
    <row r="11739" spans="1:2" x14ac:dyDescent="0.25">
      <c r="A11739" s="254" t="s">
        <v>1120</v>
      </c>
      <c r="B11739" s="254">
        <v>0</v>
      </c>
    </row>
    <row r="11740" spans="1:2" x14ac:dyDescent="0.25">
      <c r="A11740" s="254" t="s">
        <v>1213</v>
      </c>
      <c r="B11740" s="254">
        <v>0</v>
      </c>
    </row>
    <row r="11741" spans="1:2" x14ac:dyDescent="0.25">
      <c r="A11741" s="254" t="s">
        <v>1214</v>
      </c>
      <c r="B11741" s="254">
        <v>0</v>
      </c>
    </row>
    <row r="11742" spans="1:2" x14ac:dyDescent="0.25">
      <c r="A11742" s="254" t="s">
        <v>1283</v>
      </c>
      <c r="B11742" s="254">
        <v>0</v>
      </c>
    </row>
    <row r="11743" spans="1:2" x14ac:dyDescent="0.25">
      <c r="A11743" s="254" t="s">
        <v>1184</v>
      </c>
      <c r="B11743" s="254">
        <v>0</v>
      </c>
    </row>
    <row r="11744" spans="1:2" x14ac:dyDescent="0.25">
      <c r="A11744" s="254" t="s">
        <v>1284</v>
      </c>
      <c r="B11744" s="254">
        <v>0</v>
      </c>
    </row>
    <row r="11745" spans="1:2" x14ac:dyDescent="0.25">
      <c r="A11745" s="254" t="s">
        <v>1285</v>
      </c>
      <c r="B11745" s="254">
        <v>0</v>
      </c>
    </row>
    <row r="11746" spans="1:2" x14ac:dyDescent="0.25">
      <c r="A11746" s="254" t="s">
        <v>1286</v>
      </c>
      <c r="B11746" s="254">
        <v>0</v>
      </c>
    </row>
    <row r="11747" spans="1:2" x14ac:dyDescent="0.25">
      <c r="A11747" s="254" t="s">
        <v>1185</v>
      </c>
      <c r="B11747" s="254">
        <v>0</v>
      </c>
    </row>
    <row r="11748" spans="1:2" x14ac:dyDescent="0.25">
      <c r="A11748" s="254" t="s">
        <v>1287</v>
      </c>
      <c r="B11748" s="254">
        <v>0</v>
      </c>
    </row>
    <row r="11749" spans="1:2" x14ac:dyDescent="0.25">
      <c r="A11749" s="254" t="s">
        <v>1288</v>
      </c>
      <c r="B11749" s="254">
        <v>0</v>
      </c>
    </row>
    <row r="11750" spans="1:2" x14ac:dyDescent="0.25">
      <c r="A11750" s="254" t="s">
        <v>1289</v>
      </c>
      <c r="B11750" s="254">
        <v>0</v>
      </c>
    </row>
    <row r="11751" spans="1:2" x14ac:dyDescent="0.25">
      <c r="A11751" s="254" t="s">
        <v>1186</v>
      </c>
      <c r="B11751" s="254">
        <v>0</v>
      </c>
    </row>
    <row r="11752" spans="1:2" x14ac:dyDescent="0.25">
      <c r="A11752" s="254" t="s">
        <v>1290</v>
      </c>
      <c r="B11752" s="254">
        <v>0</v>
      </c>
    </row>
    <row r="11753" spans="1:2" x14ac:dyDescent="0.25">
      <c r="A11753" s="254" t="s">
        <v>1291</v>
      </c>
      <c r="B11753" s="254">
        <v>0</v>
      </c>
    </row>
    <row r="11754" spans="1:2" x14ac:dyDescent="0.25">
      <c r="A11754" s="254" t="s">
        <v>1292</v>
      </c>
      <c r="B11754" s="254">
        <v>0</v>
      </c>
    </row>
    <row r="11755" spans="1:2" x14ac:dyDescent="0.25">
      <c r="A11755" s="254" t="s">
        <v>1187</v>
      </c>
      <c r="B11755" s="254">
        <v>0</v>
      </c>
    </row>
    <row r="11756" spans="1:2" x14ac:dyDescent="0.25">
      <c r="A11756" s="254" t="s">
        <v>1293</v>
      </c>
      <c r="B11756" s="254">
        <v>0</v>
      </c>
    </row>
    <row r="11757" spans="1:2" x14ac:dyDescent="0.25">
      <c r="A11757" s="254" t="s">
        <v>1294</v>
      </c>
      <c r="B11757" s="254">
        <v>0</v>
      </c>
    </row>
    <row r="11758" spans="1:2" x14ac:dyDescent="0.25">
      <c r="A11758" s="254" t="s">
        <v>948</v>
      </c>
      <c r="B11758" s="254">
        <v>0</v>
      </c>
    </row>
    <row r="11759" spans="1:2" x14ac:dyDescent="0.25">
      <c r="A11759" s="254" t="s">
        <v>945</v>
      </c>
      <c r="B11759" s="254">
        <v>0</v>
      </c>
    </row>
    <row r="11760" spans="1:2" x14ac:dyDescent="0.25">
      <c r="A11760" s="254" t="s">
        <v>949</v>
      </c>
      <c r="B11760" s="254">
        <v>0</v>
      </c>
    </row>
    <row r="11761" spans="1:2" x14ac:dyDescent="0.25">
      <c r="A11761" s="254" t="s">
        <v>950</v>
      </c>
      <c r="B11761" s="254">
        <v>0</v>
      </c>
    </row>
    <row r="11762" spans="1:2" x14ac:dyDescent="0.25">
      <c r="A11762" s="254" t="s">
        <v>1039</v>
      </c>
      <c r="B11762" s="254">
        <v>0</v>
      </c>
    </row>
    <row r="11763" spans="1:2" x14ac:dyDescent="0.25">
      <c r="A11763" s="254" t="s">
        <v>998</v>
      </c>
      <c r="B11763" s="254">
        <v>0</v>
      </c>
    </row>
    <row r="11764" spans="1:2" x14ac:dyDescent="0.25">
      <c r="A11764" s="254" t="s">
        <v>1040</v>
      </c>
      <c r="B11764" s="254">
        <v>0</v>
      </c>
    </row>
    <row r="11765" spans="1:2" x14ac:dyDescent="0.25">
      <c r="A11765" s="254" t="s">
        <v>1041</v>
      </c>
      <c r="B11765" s="254">
        <v>0</v>
      </c>
    </row>
    <row r="11766" spans="1:2" x14ac:dyDescent="0.25">
      <c r="A11766" s="254" t="s">
        <v>458</v>
      </c>
      <c r="B11766" s="254">
        <v>0</v>
      </c>
    </row>
    <row r="11767" spans="1:2" x14ac:dyDescent="0.25">
      <c r="A11767" s="254" t="s">
        <v>456</v>
      </c>
      <c r="B11767" s="254">
        <v>0</v>
      </c>
    </row>
    <row r="11768" spans="1:2" x14ac:dyDescent="0.25">
      <c r="A11768" s="254" t="s">
        <v>459</v>
      </c>
      <c r="B11768" s="254">
        <v>0</v>
      </c>
    </row>
    <row r="11769" spans="1:2" x14ac:dyDescent="0.25">
      <c r="A11769" s="254" t="s">
        <v>460</v>
      </c>
      <c r="B11769" s="254">
        <v>0</v>
      </c>
    </row>
    <row r="11770" spans="1:2" x14ac:dyDescent="0.25">
      <c r="A11770" s="254" t="s">
        <v>1042</v>
      </c>
      <c r="B11770" s="254">
        <v>0</v>
      </c>
    </row>
    <row r="11771" spans="1:2" x14ac:dyDescent="0.25">
      <c r="A11771" s="254" t="s">
        <v>999</v>
      </c>
      <c r="B11771" s="254">
        <v>0</v>
      </c>
    </row>
    <row r="11772" spans="1:2" x14ac:dyDescent="0.25">
      <c r="A11772" s="254" t="s">
        <v>1043</v>
      </c>
      <c r="B11772" s="254">
        <v>0</v>
      </c>
    </row>
    <row r="11773" spans="1:2" x14ac:dyDescent="0.25">
      <c r="A11773" s="254" t="s">
        <v>1044</v>
      </c>
      <c r="B11773" s="254">
        <v>0</v>
      </c>
    </row>
    <row r="11774" spans="1:2" x14ac:dyDescent="0.25">
      <c r="A11774" s="254" t="s">
        <v>461</v>
      </c>
      <c r="B11774" s="254">
        <v>0</v>
      </c>
    </row>
    <row r="11775" spans="1:2" x14ac:dyDescent="0.25">
      <c r="A11775" s="254" t="s">
        <v>457</v>
      </c>
      <c r="B11775" s="254">
        <v>0</v>
      </c>
    </row>
    <row r="11776" spans="1:2" x14ac:dyDescent="0.25">
      <c r="A11776" s="254" t="s">
        <v>462</v>
      </c>
      <c r="B11776" s="254">
        <v>0</v>
      </c>
    </row>
    <row r="11777" spans="1:2" x14ac:dyDescent="0.25">
      <c r="A11777" s="254" t="s">
        <v>463</v>
      </c>
      <c r="B11777" s="254">
        <v>0</v>
      </c>
    </row>
    <row r="11778" spans="1:2" x14ac:dyDescent="0.25">
      <c r="A11778" s="254" t="s">
        <v>1045</v>
      </c>
      <c r="B11778" s="254">
        <v>0</v>
      </c>
    </row>
    <row r="11779" spans="1:2" x14ac:dyDescent="0.25">
      <c r="A11779" s="254" t="s">
        <v>1000</v>
      </c>
      <c r="B11779" s="254">
        <v>0</v>
      </c>
    </row>
    <row r="11780" spans="1:2" x14ac:dyDescent="0.25">
      <c r="A11780" s="254" t="s">
        <v>1046</v>
      </c>
      <c r="B11780" s="254">
        <v>0</v>
      </c>
    </row>
    <row r="11781" spans="1:2" x14ac:dyDescent="0.25">
      <c r="A11781" s="254" t="s">
        <v>1047</v>
      </c>
      <c r="B11781" s="254">
        <v>0</v>
      </c>
    </row>
    <row r="11782" spans="1:2" x14ac:dyDescent="0.25">
      <c r="A11782" s="254" t="s">
        <v>139</v>
      </c>
      <c r="B11782" s="254">
        <v>0</v>
      </c>
    </row>
    <row r="11783" spans="1:2" x14ac:dyDescent="0.25">
      <c r="A11783" s="254" t="s">
        <v>120</v>
      </c>
      <c r="B11783" s="254">
        <v>0</v>
      </c>
    </row>
    <row r="11784" spans="1:2" x14ac:dyDescent="0.25">
      <c r="A11784" s="254" t="s">
        <v>140</v>
      </c>
      <c r="B11784" s="254">
        <v>0</v>
      </c>
    </row>
    <row r="11785" spans="1:2" x14ac:dyDescent="0.25">
      <c r="A11785" s="254" t="s">
        <v>141</v>
      </c>
      <c r="B11785" s="254">
        <v>0</v>
      </c>
    </row>
    <row r="11786" spans="1:2" x14ac:dyDescent="0.25">
      <c r="A11786" s="254" t="s">
        <v>1048</v>
      </c>
      <c r="B11786" s="254">
        <v>0</v>
      </c>
    </row>
    <row r="11787" spans="1:2" x14ac:dyDescent="0.25">
      <c r="A11787" s="254" t="s">
        <v>1001</v>
      </c>
      <c r="B11787" s="254">
        <v>0</v>
      </c>
    </row>
    <row r="11788" spans="1:2" x14ac:dyDescent="0.25">
      <c r="A11788" s="254" t="s">
        <v>1049</v>
      </c>
      <c r="B11788" s="254">
        <v>0</v>
      </c>
    </row>
    <row r="11789" spans="1:2" x14ac:dyDescent="0.25">
      <c r="A11789" s="254" t="s">
        <v>1050</v>
      </c>
      <c r="B11789" s="254">
        <v>0</v>
      </c>
    </row>
    <row r="11790" spans="1:2" x14ac:dyDescent="0.25">
      <c r="A11790" s="254" t="s">
        <v>1227</v>
      </c>
      <c r="B11790" s="254">
        <v>5.6458192800000004</v>
      </c>
    </row>
    <row r="11791" spans="1:2" x14ac:dyDescent="0.25">
      <c r="A11791" s="254" t="s">
        <v>1228</v>
      </c>
      <c r="B11791" s="254">
        <v>4.0440163399999998</v>
      </c>
    </row>
    <row r="11792" spans="1:2" x14ac:dyDescent="0.25">
      <c r="A11792" s="254" t="s">
        <v>1295</v>
      </c>
      <c r="B11792" s="254">
        <v>2.2536282500000002</v>
      </c>
    </row>
    <row r="11793" spans="1:2" x14ac:dyDescent="0.25">
      <c r="A11793" s="254" t="s">
        <v>1296</v>
      </c>
      <c r="B11793" s="254">
        <v>7.7461860300000004E-2</v>
      </c>
    </row>
    <row r="11794" spans="1:2" x14ac:dyDescent="0.25">
      <c r="A11794" s="254" t="s">
        <v>1297</v>
      </c>
      <c r="B11794" s="254">
        <v>19.515022299999998</v>
      </c>
    </row>
    <row r="11795" spans="1:2" x14ac:dyDescent="0.25">
      <c r="A11795" s="254" t="s">
        <v>1298</v>
      </c>
      <c r="B11795" s="254">
        <v>0</v>
      </c>
    </row>
    <row r="11796" spans="1:2" x14ac:dyDescent="0.25">
      <c r="A11796" s="254" t="s">
        <v>1299</v>
      </c>
      <c r="B11796" s="254">
        <v>21.0445873</v>
      </c>
    </row>
    <row r="11797" spans="1:2" x14ac:dyDescent="0.25">
      <c r="A11797" s="254" t="s">
        <v>1300</v>
      </c>
      <c r="B11797" s="254">
        <v>0</v>
      </c>
    </row>
    <row r="11798" spans="1:2" x14ac:dyDescent="0.25">
      <c r="A11798" s="254" t="s">
        <v>1301</v>
      </c>
      <c r="B11798" s="254">
        <v>50.105702100000002</v>
      </c>
    </row>
    <row r="11799" spans="1:2" x14ac:dyDescent="0.25">
      <c r="A11799" s="254" t="s">
        <v>1302</v>
      </c>
      <c r="B11799" s="254">
        <v>0</v>
      </c>
    </row>
    <row r="11800" spans="1:2" x14ac:dyDescent="0.25">
      <c r="A11800" s="254" t="s">
        <v>1877</v>
      </c>
      <c r="B11800" s="254"/>
    </row>
    <row r="11801" spans="1:2" x14ac:dyDescent="0.25">
      <c r="A11801" s="254" t="s">
        <v>928</v>
      </c>
      <c r="B11801" s="254" t="s">
        <v>929</v>
      </c>
    </row>
    <row r="11802" spans="1:2" x14ac:dyDescent="0.25">
      <c r="A11802" s="254" t="s">
        <v>930</v>
      </c>
      <c r="B11802" s="254" t="s">
        <v>931</v>
      </c>
    </row>
    <row r="11803" spans="1:2" x14ac:dyDescent="0.25">
      <c r="A11803" s="254" t="s">
        <v>943</v>
      </c>
      <c r="B11803" s="254">
        <v>-1.2791999999999999</v>
      </c>
    </row>
    <row r="11804" spans="1:2" x14ac:dyDescent="0.25">
      <c r="A11804" s="254" t="s">
        <v>944</v>
      </c>
      <c r="B11804" s="254">
        <v>-1.71594</v>
      </c>
    </row>
    <row r="11805" spans="1:2" x14ac:dyDescent="0.25">
      <c r="A11805" s="254" t="s">
        <v>538</v>
      </c>
      <c r="B11805" s="254">
        <v>-28.217645399999999</v>
      </c>
    </row>
    <row r="11806" spans="1:2" x14ac:dyDescent="0.25">
      <c r="A11806" s="254" t="s">
        <v>539</v>
      </c>
      <c r="B11806" s="254">
        <v>-8.1752425899999999</v>
      </c>
    </row>
    <row r="11807" spans="1:2" x14ac:dyDescent="0.25">
      <c r="A11807" s="254" t="s">
        <v>150</v>
      </c>
      <c r="B11807" s="254">
        <v>0</v>
      </c>
    </row>
    <row r="11808" spans="1:2" x14ac:dyDescent="0.25">
      <c r="A11808" s="254" t="s">
        <v>142</v>
      </c>
      <c r="B11808" s="254">
        <v>-5.9524471999999999</v>
      </c>
    </row>
    <row r="11809" spans="1:2" x14ac:dyDescent="0.25">
      <c r="A11809" s="254" t="s">
        <v>151</v>
      </c>
      <c r="B11809" s="254">
        <v>0</v>
      </c>
    </row>
    <row r="11810" spans="1:2" x14ac:dyDescent="0.25">
      <c r="A11810" s="254" t="s">
        <v>152</v>
      </c>
      <c r="B11810" s="254">
        <v>0</v>
      </c>
    </row>
    <row r="11811" spans="1:2" x14ac:dyDescent="0.25">
      <c r="A11811" s="254" t="s">
        <v>153</v>
      </c>
      <c r="B11811" s="254">
        <v>0</v>
      </c>
    </row>
    <row r="11812" spans="1:2" x14ac:dyDescent="0.25">
      <c r="A11812" s="254" t="s">
        <v>143</v>
      </c>
      <c r="B11812" s="254">
        <v>-1.84665119</v>
      </c>
    </row>
    <row r="11813" spans="1:2" x14ac:dyDescent="0.25">
      <c r="A11813" s="254" t="s">
        <v>154</v>
      </c>
      <c r="B11813" s="254">
        <v>0</v>
      </c>
    </row>
    <row r="11814" spans="1:2" x14ac:dyDescent="0.25">
      <c r="A11814" s="254" t="s">
        <v>155</v>
      </c>
      <c r="B11814" s="254">
        <v>0</v>
      </c>
    </row>
    <row r="11815" spans="1:2" x14ac:dyDescent="0.25">
      <c r="A11815" s="254" t="s">
        <v>1303</v>
      </c>
      <c r="B11815" s="254">
        <v>-9.5902041300000001E-3</v>
      </c>
    </row>
    <row r="11816" spans="1:2" x14ac:dyDescent="0.25">
      <c r="A11816" s="254" t="s">
        <v>1304</v>
      </c>
      <c r="B11816" s="254">
        <v>-19.515022299999998</v>
      </c>
    </row>
    <row r="11817" spans="1:2" x14ac:dyDescent="0.25">
      <c r="A11817" s="254" t="s">
        <v>1305</v>
      </c>
      <c r="B11817" s="254">
        <v>-26.9297608</v>
      </c>
    </row>
    <row r="11818" spans="1:2" x14ac:dyDescent="0.25">
      <c r="A11818" s="254" t="s">
        <v>1306</v>
      </c>
      <c r="B11818" s="254">
        <v>-80.645854600000007</v>
      </c>
    </row>
    <row r="11819" spans="1:2" x14ac:dyDescent="0.25">
      <c r="A11819" s="254" t="s">
        <v>156</v>
      </c>
      <c r="B11819" s="254">
        <v>0</v>
      </c>
    </row>
    <row r="11820" spans="1:2" x14ac:dyDescent="0.25">
      <c r="A11820" s="254" t="s">
        <v>144</v>
      </c>
      <c r="B11820" s="254">
        <v>0</v>
      </c>
    </row>
    <row r="11821" spans="1:2" x14ac:dyDescent="0.25">
      <c r="A11821" s="254" t="s">
        <v>157</v>
      </c>
      <c r="B11821" s="254">
        <v>0</v>
      </c>
    </row>
    <row r="11822" spans="1:2" x14ac:dyDescent="0.25">
      <c r="A11822" s="254" t="s">
        <v>158</v>
      </c>
      <c r="B11822" s="254">
        <v>0</v>
      </c>
    </row>
    <row r="11823" spans="1:2" x14ac:dyDescent="0.25">
      <c r="A11823" s="254" t="s">
        <v>159</v>
      </c>
      <c r="B11823" s="254">
        <v>0</v>
      </c>
    </row>
    <row r="11824" spans="1:2" x14ac:dyDescent="0.25">
      <c r="A11824" s="254" t="s">
        <v>145</v>
      </c>
      <c r="B11824" s="254">
        <v>0</v>
      </c>
    </row>
    <row r="11825" spans="1:2" x14ac:dyDescent="0.25">
      <c r="A11825" s="254" t="s">
        <v>160</v>
      </c>
      <c r="B11825" s="254">
        <v>0</v>
      </c>
    </row>
    <row r="11826" spans="1:2" x14ac:dyDescent="0.25">
      <c r="A11826" s="254" t="s">
        <v>161</v>
      </c>
      <c r="B11826" s="254">
        <v>0</v>
      </c>
    </row>
    <row r="11827" spans="1:2" x14ac:dyDescent="0.25">
      <c r="A11827" s="254" t="s">
        <v>162</v>
      </c>
      <c r="B11827" s="254">
        <v>0</v>
      </c>
    </row>
    <row r="11828" spans="1:2" x14ac:dyDescent="0.25">
      <c r="A11828" s="254" t="s">
        <v>146</v>
      </c>
      <c r="B11828" s="254">
        <v>0</v>
      </c>
    </row>
    <row r="11829" spans="1:2" x14ac:dyDescent="0.25">
      <c r="A11829" s="254" t="s">
        <v>163</v>
      </c>
      <c r="B11829" s="254">
        <v>0</v>
      </c>
    </row>
    <row r="11830" spans="1:2" x14ac:dyDescent="0.25">
      <c r="A11830" s="254" t="s">
        <v>164</v>
      </c>
      <c r="B11830" s="254">
        <v>0</v>
      </c>
    </row>
    <row r="11831" spans="1:2" x14ac:dyDescent="0.25">
      <c r="A11831" s="254" t="s">
        <v>165</v>
      </c>
      <c r="B11831" s="254">
        <v>0</v>
      </c>
    </row>
    <row r="11832" spans="1:2" x14ac:dyDescent="0.25">
      <c r="A11832" s="254" t="s">
        <v>147</v>
      </c>
      <c r="B11832" s="254">
        <v>0</v>
      </c>
    </row>
    <row r="11833" spans="1:2" x14ac:dyDescent="0.25">
      <c r="A11833" s="254" t="s">
        <v>166</v>
      </c>
      <c r="B11833" s="254">
        <v>0</v>
      </c>
    </row>
    <row r="11834" spans="1:2" x14ac:dyDescent="0.25">
      <c r="A11834" s="254" t="s">
        <v>167</v>
      </c>
      <c r="B11834" s="254">
        <v>0</v>
      </c>
    </row>
    <row r="11835" spans="1:2" x14ac:dyDescent="0.25">
      <c r="A11835" s="254" t="s">
        <v>168</v>
      </c>
      <c r="B11835" s="254">
        <v>0</v>
      </c>
    </row>
    <row r="11836" spans="1:2" x14ac:dyDescent="0.25">
      <c r="A11836" s="254" t="s">
        <v>148</v>
      </c>
      <c r="B11836" s="254">
        <v>0</v>
      </c>
    </row>
    <row r="11837" spans="1:2" x14ac:dyDescent="0.25">
      <c r="A11837" s="254" t="s">
        <v>169</v>
      </c>
      <c r="B11837" s="254">
        <v>0</v>
      </c>
    </row>
    <row r="11838" spans="1:2" x14ac:dyDescent="0.25">
      <c r="A11838" s="254" t="s">
        <v>170</v>
      </c>
      <c r="B11838" s="254">
        <v>0</v>
      </c>
    </row>
    <row r="11839" spans="1:2" x14ac:dyDescent="0.25">
      <c r="A11839" s="254" t="s">
        <v>171</v>
      </c>
      <c r="B11839" s="254">
        <v>0</v>
      </c>
    </row>
    <row r="11840" spans="1:2" x14ac:dyDescent="0.25">
      <c r="A11840" s="254" t="s">
        <v>149</v>
      </c>
      <c r="B11840" s="254">
        <v>0</v>
      </c>
    </row>
    <row r="11841" spans="1:2" x14ac:dyDescent="0.25">
      <c r="A11841" s="254" t="s">
        <v>172</v>
      </c>
      <c r="B11841" s="254">
        <v>0</v>
      </c>
    </row>
    <row r="11842" spans="1:2" x14ac:dyDescent="0.25">
      <c r="A11842" s="254" t="s">
        <v>173</v>
      </c>
      <c r="B11842" s="254">
        <v>0</v>
      </c>
    </row>
    <row r="11843" spans="1:2" x14ac:dyDescent="0.25">
      <c r="A11843" s="254" t="s">
        <v>1215</v>
      </c>
      <c r="B11843" s="254">
        <v>0</v>
      </c>
    </row>
    <row r="11844" spans="1:2" x14ac:dyDescent="0.25">
      <c r="A11844" s="254" t="s">
        <v>1121</v>
      </c>
      <c r="B11844" s="254">
        <v>7.5534423300000002</v>
      </c>
    </row>
    <row r="11845" spans="1:2" x14ac:dyDescent="0.25">
      <c r="A11845" s="254" t="s">
        <v>1216</v>
      </c>
      <c r="B11845" s="254">
        <v>0</v>
      </c>
    </row>
    <row r="11846" spans="1:2" x14ac:dyDescent="0.25">
      <c r="A11846" s="254" t="s">
        <v>1217</v>
      </c>
      <c r="B11846" s="254">
        <v>0</v>
      </c>
    </row>
    <row r="11847" spans="1:2" x14ac:dyDescent="0.25">
      <c r="A11847" s="254" t="s">
        <v>1218</v>
      </c>
      <c r="B11847" s="254">
        <v>0</v>
      </c>
    </row>
    <row r="11848" spans="1:2" x14ac:dyDescent="0.25">
      <c r="A11848" s="254" t="s">
        <v>1122</v>
      </c>
      <c r="B11848" s="254">
        <v>1.6163659699999999</v>
      </c>
    </row>
    <row r="11849" spans="1:2" x14ac:dyDescent="0.25">
      <c r="A11849" s="254" t="s">
        <v>1219</v>
      </c>
      <c r="B11849" s="254">
        <v>0</v>
      </c>
    </row>
    <row r="11850" spans="1:2" x14ac:dyDescent="0.25">
      <c r="A11850" s="254" t="s">
        <v>1220</v>
      </c>
      <c r="B11850" s="254">
        <v>0</v>
      </c>
    </row>
    <row r="11851" spans="1:2" x14ac:dyDescent="0.25">
      <c r="A11851" s="254" t="s">
        <v>1307</v>
      </c>
      <c r="B11851" s="254">
        <v>0</v>
      </c>
    </row>
    <row r="11852" spans="1:2" x14ac:dyDescent="0.25">
      <c r="A11852" s="254" t="s">
        <v>1197</v>
      </c>
      <c r="B11852" s="254">
        <v>9.1147382300000004</v>
      </c>
    </row>
    <row r="11853" spans="1:2" x14ac:dyDescent="0.25">
      <c r="A11853" s="254" t="s">
        <v>1308</v>
      </c>
      <c r="B11853" s="254">
        <v>0</v>
      </c>
    </row>
    <row r="11854" spans="1:2" x14ac:dyDescent="0.25">
      <c r="A11854" s="254" t="s">
        <v>1309</v>
      </c>
      <c r="B11854" s="254">
        <v>0</v>
      </c>
    </row>
    <row r="11855" spans="1:2" x14ac:dyDescent="0.25">
      <c r="A11855" s="254" t="s">
        <v>1310</v>
      </c>
      <c r="B11855" s="254">
        <v>0</v>
      </c>
    </row>
    <row r="11856" spans="1:2" x14ac:dyDescent="0.25">
      <c r="A11856" s="254" t="s">
        <v>1198</v>
      </c>
      <c r="B11856" s="254">
        <v>0.181965349</v>
      </c>
    </row>
    <row r="11857" spans="1:2" x14ac:dyDescent="0.25">
      <c r="A11857" s="254" t="s">
        <v>1311</v>
      </c>
      <c r="B11857" s="254">
        <v>0</v>
      </c>
    </row>
    <row r="11858" spans="1:2" x14ac:dyDescent="0.25">
      <c r="A11858" s="254" t="s">
        <v>1312</v>
      </c>
      <c r="B11858" s="254">
        <v>0</v>
      </c>
    </row>
    <row r="11859" spans="1:2" x14ac:dyDescent="0.25">
      <c r="A11859" s="254" t="s">
        <v>1313</v>
      </c>
      <c r="B11859" s="254">
        <v>0</v>
      </c>
    </row>
    <row r="11860" spans="1:2" x14ac:dyDescent="0.25">
      <c r="A11860" s="254" t="s">
        <v>1199</v>
      </c>
      <c r="B11860" s="254">
        <v>0</v>
      </c>
    </row>
    <row r="11861" spans="1:2" x14ac:dyDescent="0.25">
      <c r="A11861" s="254" t="s">
        <v>1314</v>
      </c>
      <c r="B11861" s="254">
        <v>0</v>
      </c>
    </row>
    <row r="11862" spans="1:2" x14ac:dyDescent="0.25">
      <c r="A11862" s="254" t="s">
        <v>1315</v>
      </c>
      <c r="B11862" s="254">
        <v>0</v>
      </c>
    </row>
    <row r="11863" spans="1:2" x14ac:dyDescent="0.25">
      <c r="A11863" s="254" t="s">
        <v>1316</v>
      </c>
      <c r="B11863" s="254">
        <v>0</v>
      </c>
    </row>
    <row r="11864" spans="1:2" x14ac:dyDescent="0.25">
      <c r="A11864" s="254" t="s">
        <v>1200</v>
      </c>
      <c r="B11864" s="254">
        <v>0</v>
      </c>
    </row>
    <row r="11865" spans="1:2" x14ac:dyDescent="0.25">
      <c r="A11865" s="254" t="s">
        <v>1317</v>
      </c>
      <c r="B11865" s="254">
        <v>0</v>
      </c>
    </row>
    <row r="11866" spans="1:2" x14ac:dyDescent="0.25">
      <c r="A11866" s="254" t="s">
        <v>1318</v>
      </c>
      <c r="B11866" s="254">
        <v>0</v>
      </c>
    </row>
    <row r="11867" spans="1:2" x14ac:dyDescent="0.25">
      <c r="A11867" s="254" t="s">
        <v>1221</v>
      </c>
      <c r="B11867" s="254">
        <v>0</v>
      </c>
    </row>
    <row r="11868" spans="1:2" x14ac:dyDescent="0.25">
      <c r="A11868" s="254" t="s">
        <v>1123</v>
      </c>
      <c r="B11868" s="254">
        <v>13.252295999999999</v>
      </c>
    </row>
    <row r="11869" spans="1:2" x14ac:dyDescent="0.25">
      <c r="A11869" s="254" t="s">
        <v>1222</v>
      </c>
      <c r="B11869" s="254">
        <v>0</v>
      </c>
    </row>
    <row r="11870" spans="1:2" x14ac:dyDescent="0.25">
      <c r="A11870" s="254" t="s">
        <v>1223</v>
      </c>
      <c r="B11870" s="254">
        <v>0</v>
      </c>
    </row>
    <row r="11871" spans="1:2" x14ac:dyDescent="0.25">
      <c r="A11871" s="254" t="s">
        <v>1224</v>
      </c>
      <c r="B11871" s="254">
        <v>0</v>
      </c>
    </row>
    <row r="11872" spans="1:2" x14ac:dyDescent="0.25">
      <c r="A11872" s="254" t="s">
        <v>1124</v>
      </c>
      <c r="B11872" s="254">
        <v>3.6613574</v>
      </c>
    </row>
    <row r="11873" spans="1:2" x14ac:dyDescent="0.25">
      <c r="A11873" s="254" t="s">
        <v>1225</v>
      </c>
      <c r="B11873" s="254">
        <v>0</v>
      </c>
    </row>
    <row r="11874" spans="1:2" x14ac:dyDescent="0.25">
      <c r="A11874" s="254" t="s">
        <v>1226</v>
      </c>
      <c r="B11874" s="254">
        <v>0</v>
      </c>
    </row>
    <row r="11875" spans="1:2" x14ac:dyDescent="0.25">
      <c r="A11875" s="254" t="s">
        <v>1319</v>
      </c>
      <c r="B11875" s="254">
        <v>0</v>
      </c>
    </row>
    <row r="11876" spans="1:2" x14ac:dyDescent="0.25">
      <c r="A11876" s="254" t="s">
        <v>1201</v>
      </c>
      <c r="B11876" s="254">
        <v>3.46161026</v>
      </c>
    </row>
    <row r="11877" spans="1:2" x14ac:dyDescent="0.25">
      <c r="A11877" s="254" t="s">
        <v>1320</v>
      </c>
      <c r="B11877" s="254">
        <v>0</v>
      </c>
    </row>
    <row r="11878" spans="1:2" x14ac:dyDescent="0.25">
      <c r="A11878" s="254" t="s">
        <v>1321</v>
      </c>
      <c r="B11878" s="254">
        <v>0</v>
      </c>
    </row>
    <row r="11879" spans="1:2" x14ac:dyDescent="0.25">
      <c r="A11879" s="254" t="s">
        <v>1322</v>
      </c>
      <c r="B11879" s="254">
        <v>0</v>
      </c>
    </row>
    <row r="11880" spans="1:2" x14ac:dyDescent="0.25">
      <c r="A11880" s="254" t="s">
        <v>1202</v>
      </c>
      <c r="B11880" s="254">
        <v>0.22919234899999999</v>
      </c>
    </row>
    <row r="11881" spans="1:2" x14ac:dyDescent="0.25">
      <c r="A11881" s="254" t="s">
        <v>1323</v>
      </c>
      <c r="B11881" s="254">
        <v>0</v>
      </c>
    </row>
    <row r="11882" spans="1:2" x14ac:dyDescent="0.25">
      <c r="A11882" s="254" t="s">
        <v>1324</v>
      </c>
      <c r="B11882" s="254">
        <v>0</v>
      </c>
    </row>
    <row r="11883" spans="1:2" x14ac:dyDescent="0.25">
      <c r="A11883" s="254" t="s">
        <v>1325</v>
      </c>
      <c r="B11883" s="254">
        <v>0</v>
      </c>
    </row>
    <row r="11884" spans="1:2" x14ac:dyDescent="0.25">
      <c r="A11884" s="254" t="s">
        <v>1203</v>
      </c>
      <c r="B11884" s="254">
        <v>0</v>
      </c>
    </row>
    <row r="11885" spans="1:2" x14ac:dyDescent="0.25">
      <c r="A11885" s="254" t="s">
        <v>1326</v>
      </c>
      <c r="B11885" s="254">
        <v>0</v>
      </c>
    </row>
    <row r="11886" spans="1:2" x14ac:dyDescent="0.25">
      <c r="A11886" s="254" t="s">
        <v>1327</v>
      </c>
      <c r="B11886" s="254">
        <v>0</v>
      </c>
    </row>
    <row r="11887" spans="1:2" x14ac:dyDescent="0.25">
      <c r="A11887" s="254" t="s">
        <v>1328</v>
      </c>
      <c r="B11887" s="254">
        <v>0</v>
      </c>
    </row>
    <row r="11888" spans="1:2" x14ac:dyDescent="0.25">
      <c r="A11888" s="254" t="s">
        <v>1204</v>
      </c>
      <c r="B11888" s="254">
        <v>0</v>
      </c>
    </row>
    <row r="11889" spans="1:2" x14ac:dyDescent="0.25">
      <c r="A11889" s="254" t="s">
        <v>1329</v>
      </c>
      <c r="B11889" s="254">
        <v>0</v>
      </c>
    </row>
    <row r="11890" spans="1:2" x14ac:dyDescent="0.25">
      <c r="A11890" s="254" t="s">
        <v>1330</v>
      </c>
      <c r="B11890" s="254">
        <v>0</v>
      </c>
    </row>
    <row r="11891" spans="1:2" x14ac:dyDescent="0.25">
      <c r="A11891" s="254" t="s">
        <v>1241</v>
      </c>
      <c r="B11891" s="254">
        <v>7.0174168899999998</v>
      </c>
    </row>
    <row r="11892" spans="1:2" x14ac:dyDescent="0.25">
      <c r="A11892" s="254" t="s">
        <v>1242</v>
      </c>
      <c r="B11892" s="254">
        <v>5.0264712999999999</v>
      </c>
    </row>
    <row r="11893" spans="1:2" x14ac:dyDescent="0.25">
      <c r="A11893" s="254" t="s">
        <v>1243</v>
      </c>
      <c r="B11893" s="254">
        <v>2.8011256000000002</v>
      </c>
    </row>
    <row r="11894" spans="1:2" x14ac:dyDescent="0.25">
      <c r="A11894" s="254" t="s">
        <v>1244</v>
      </c>
      <c r="B11894" s="254">
        <v>9.6280475700000007E-2</v>
      </c>
    </row>
    <row r="11895" spans="1:2" x14ac:dyDescent="0.25">
      <c r="A11895" s="254" t="s">
        <v>1229</v>
      </c>
      <c r="B11895" s="254">
        <v>54.421707499999997</v>
      </c>
    </row>
    <row r="11896" spans="1:2" x14ac:dyDescent="0.25">
      <c r="A11896" s="254" t="s">
        <v>1230</v>
      </c>
      <c r="B11896" s="254">
        <v>6.3386766300000001</v>
      </c>
    </row>
    <row r="11897" spans="1:2" x14ac:dyDescent="0.25">
      <c r="A11897" s="254" t="s">
        <v>1331</v>
      </c>
      <c r="B11897" s="254">
        <v>13.0259114</v>
      </c>
    </row>
    <row r="11898" spans="1:2" x14ac:dyDescent="0.25">
      <c r="A11898" s="254" t="s">
        <v>1332</v>
      </c>
      <c r="B11898" s="254">
        <v>0.69084449599999997</v>
      </c>
    </row>
    <row r="11899" spans="1:2" x14ac:dyDescent="0.25">
      <c r="A11899" s="254" t="s">
        <v>1878</v>
      </c>
      <c r="B11899" s="254"/>
    </row>
    <row r="11900" spans="1:2" x14ac:dyDescent="0.25">
      <c r="A11900" s="254" t="s">
        <v>928</v>
      </c>
      <c r="B11900" s="254" t="s">
        <v>929</v>
      </c>
    </row>
    <row r="11901" spans="1:2" x14ac:dyDescent="0.25">
      <c r="A11901" s="254" t="s">
        <v>930</v>
      </c>
      <c r="B11901" s="254" t="s">
        <v>931</v>
      </c>
    </row>
    <row r="11902" spans="1:2" x14ac:dyDescent="0.25">
      <c r="A11902" s="254" t="s">
        <v>466</v>
      </c>
      <c r="B11902" s="254">
        <v>0</v>
      </c>
    </row>
    <row r="11903" spans="1:2" x14ac:dyDescent="0.25">
      <c r="A11903" s="254" t="s">
        <v>467</v>
      </c>
      <c r="B11903" s="254">
        <v>0</v>
      </c>
    </row>
    <row r="11904" spans="1:2" x14ac:dyDescent="0.25">
      <c r="A11904" s="254" t="s">
        <v>540</v>
      </c>
      <c r="B11904" s="254">
        <v>0</v>
      </c>
    </row>
    <row r="11905" spans="1:2" x14ac:dyDescent="0.25">
      <c r="A11905" s="254" t="s">
        <v>541</v>
      </c>
      <c r="B11905" s="254">
        <v>0</v>
      </c>
    </row>
    <row r="11906" spans="1:2" x14ac:dyDescent="0.25">
      <c r="A11906" s="254" t="s">
        <v>542</v>
      </c>
      <c r="B11906" s="254">
        <v>0</v>
      </c>
    </row>
    <row r="11907" spans="1:2" x14ac:dyDescent="0.25">
      <c r="A11907" s="254" t="s">
        <v>543</v>
      </c>
      <c r="B11907" s="254">
        <v>0</v>
      </c>
    </row>
    <row r="11908" spans="1:2" x14ac:dyDescent="0.25">
      <c r="A11908" s="254" t="s">
        <v>468</v>
      </c>
      <c r="B11908" s="254">
        <v>0</v>
      </c>
    </row>
    <row r="11909" spans="1:2" x14ac:dyDescent="0.25">
      <c r="A11909" s="254" t="s">
        <v>469</v>
      </c>
      <c r="B11909" s="254">
        <v>0</v>
      </c>
    </row>
    <row r="11910" spans="1:2" x14ac:dyDescent="0.25">
      <c r="A11910" s="254" t="s">
        <v>544</v>
      </c>
      <c r="B11910" s="254">
        <v>0.53641162099999995</v>
      </c>
    </row>
    <row r="11911" spans="1:2" x14ac:dyDescent="0.25">
      <c r="A11911" s="254" t="s">
        <v>545</v>
      </c>
      <c r="B11911" s="254">
        <v>0</v>
      </c>
    </row>
    <row r="11912" spans="1:2" x14ac:dyDescent="0.25">
      <c r="A11912" s="254" t="s">
        <v>546</v>
      </c>
      <c r="B11912" s="254">
        <v>0</v>
      </c>
    </row>
    <row r="11913" spans="1:2" x14ac:dyDescent="0.25">
      <c r="A11913" s="254" t="s">
        <v>547</v>
      </c>
      <c r="B11913" s="254">
        <v>0</v>
      </c>
    </row>
    <row r="11914" spans="1:2" x14ac:dyDescent="0.25">
      <c r="A11914" s="254" t="s">
        <v>1879</v>
      </c>
      <c r="B11914" s="254"/>
    </row>
    <row r="11915" spans="1:2" x14ac:dyDescent="0.25">
      <c r="A11915" s="254" t="s">
        <v>928</v>
      </c>
      <c r="B11915" s="254" t="s">
        <v>929</v>
      </c>
    </row>
    <row r="11916" spans="1:2" x14ac:dyDescent="0.25">
      <c r="A11916" s="254" t="s">
        <v>930</v>
      </c>
      <c r="B11916" s="254" t="s">
        <v>931</v>
      </c>
    </row>
    <row r="11917" spans="1:2" x14ac:dyDescent="0.25">
      <c r="A11917" s="254" t="s">
        <v>548</v>
      </c>
      <c r="B11917" s="254">
        <v>14.5825561</v>
      </c>
    </row>
    <row r="11918" spans="1:2" x14ac:dyDescent="0.25">
      <c r="A11918" s="254" t="s">
        <v>549</v>
      </c>
      <c r="B11918" s="254">
        <v>5.18433238E-2</v>
      </c>
    </row>
    <row r="11919" spans="1:2" x14ac:dyDescent="0.25">
      <c r="A11919" s="254" t="s">
        <v>550</v>
      </c>
      <c r="B11919" s="254">
        <v>10.486197199999999</v>
      </c>
    </row>
    <row r="11920" spans="1:2" x14ac:dyDescent="0.25">
      <c r="A11920" s="254" t="s">
        <v>551</v>
      </c>
      <c r="B11920" s="254">
        <v>0.471856622</v>
      </c>
    </row>
    <row r="11921" spans="1:2" x14ac:dyDescent="0.25">
      <c r="A11921" s="254" t="s">
        <v>1880</v>
      </c>
      <c r="B11921" s="254"/>
    </row>
    <row r="11922" spans="1:2" x14ac:dyDescent="0.25">
      <c r="A11922" s="254" t="s">
        <v>928</v>
      </c>
      <c r="B11922" s="254" t="s">
        <v>929</v>
      </c>
    </row>
    <row r="11923" spans="1:2" x14ac:dyDescent="0.25">
      <c r="A11923" s="254" t="s">
        <v>930</v>
      </c>
      <c r="B11923" s="254" t="s">
        <v>931</v>
      </c>
    </row>
    <row r="11924" spans="1:2" x14ac:dyDescent="0.25">
      <c r="A11924" s="254" t="s">
        <v>552</v>
      </c>
      <c r="B11924" s="254">
        <v>29.453473200000001</v>
      </c>
    </row>
    <row r="11925" spans="1:2" x14ac:dyDescent="0.25">
      <c r="A11925" s="254" t="s">
        <v>553</v>
      </c>
      <c r="B11925" s="254">
        <v>48.685915600000001</v>
      </c>
    </row>
    <row r="11926" spans="1:2" x14ac:dyDescent="0.25">
      <c r="A11926" s="254" t="s">
        <v>8</v>
      </c>
      <c r="B11926" s="254">
        <v>0</v>
      </c>
    </row>
    <row r="11927" spans="1:2" x14ac:dyDescent="0.25">
      <c r="A11927" s="254" t="s">
        <v>9</v>
      </c>
      <c r="B11927" s="254">
        <v>0</v>
      </c>
    </row>
    <row r="11928" spans="1:2" x14ac:dyDescent="0.25">
      <c r="A11928" s="254" t="s">
        <v>10</v>
      </c>
      <c r="B11928" s="254">
        <v>0.29820161099999998</v>
      </c>
    </row>
    <row r="11929" spans="1:2" x14ac:dyDescent="0.25">
      <c r="A11929" s="254" t="s">
        <v>11</v>
      </c>
      <c r="B11929" s="254">
        <v>0</v>
      </c>
    </row>
    <row r="11930" spans="1:2" x14ac:dyDescent="0.25">
      <c r="A11930" s="254" t="s">
        <v>12</v>
      </c>
      <c r="B11930" s="254">
        <v>0</v>
      </c>
    </row>
    <row r="11931" spans="1:2" x14ac:dyDescent="0.25">
      <c r="A11931" s="254" t="s">
        <v>13</v>
      </c>
      <c r="B11931" s="254">
        <v>0</v>
      </c>
    </row>
    <row r="11932" spans="1:2" x14ac:dyDescent="0.25">
      <c r="A11932" s="254" t="s">
        <v>948</v>
      </c>
      <c r="B11932" s="254">
        <v>0</v>
      </c>
    </row>
    <row r="11933" spans="1:2" x14ac:dyDescent="0.25">
      <c r="A11933" s="254" t="s">
        <v>945</v>
      </c>
      <c r="B11933" s="254">
        <v>1.71594</v>
      </c>
    </row>
    <row r="11934" spans="1:2" x14ac:dyDescent="0.25">
      <c r="A11934" s="254" t="s">
        <v>949</v>
      </c>
      <c r="B11934" s="254">
        <v>0</v>
      </c>
    </row>
    <row r="11935" spans="1:2" x14ac:dyDescent="0.25">
      <c r="A11935" s="254" t="s">
        <v>950</v>
      </c>
      <c r="B11935" s="254">
        <v>0</v>
      </c>
    </row>
    <row r="11936" spans="1:2" x14ac:dyDescent="0.25">
      <c r="A11936" s="254" t="s">
        <v>458</v>
      </c>
      <c r="B11936" s="254">
        <v>0</v>
      </c>
    </row>
    <row r="11937" spans="1:2" x14ac:dyDescent="0.25">
      <c r="A11937" s="254" t="s">
        <v>456</v>
      </c>
      <c r="B11937" s="254">
        <v>9.7102238500000002</v>
      </c>
    </row>
    <row r="11938" spans="1:2" x14ac:dyDescent="0.25">
      <c r="A11938" s="254" t="s">
        <v>459</v>
      </c>
      <c r="B11938" s="254">
        <v>0</v>
      </c>
    </row>
    <row r="11939" spans="1:2" x14ac:dyDescent="0.25">
      <c r="A11939" s="254" t="s">
        <v>460</v>
      </c>
      <c r="B11939" s="254">
        <v>0</v>
      </c>
    </row>
    <row r="11940" spans="1:2" x14ac:dyDescent="0.25">
      <c r="A11940" s="254" t="s">
        <v>461</v>
      </c>
      <c r="B11940" s="254">
        <v>0</v>
      </c>
    </row>
    <row r="11941" spans="1:2" x14ac:dyDescent="0.25">
      <c r="A11941" s="254" t="s">
        <v>457</v>
      </c>
      <c r="B11941" s="254">
        <v>1.06373333</v>
      </c>
    </row>
    <row r="11942" spans="1:2" x14ac:dyDescent="0.25">
      <c r="A11942" s="254" t="s">
        <v>462</v>
      </c>
      <c r="B11942" s="254">
        <v>0</v>
      </c>
    </row>
    <row r="11943" spans="1:2" x14ac:dyDescent="0.25">
      <c r="A11943" s="254" t="s">
        <v>463</v>
      </c>
      <c r="B11943" s="254">
        <v>0</v>
      </c>
    </row>
    <row r="11944" spans="1:2" x14ac:dyDescent="0.25">
      <c r="A11944" s="254" t="s">
        <v>20</v>
      </c>
      <c r="B11944" s="254">
        <v>0</v>
      </c>
    </row>
    <row r="11945" spans="1:2" x14ac:dyDescent="0.25">
      <c r="A11945" s="254" t="s">
        <v>15</v>
      </c>
      <c r="B11945" s="254">
        <v>0.40812978500000002</v>
      </c>
    </row>
    <row r="11946" spans="1:2" x14ac:dyDescent="0.25">
      <c r="A11946" s="254" t="s">
        <v>21</v>
      </c>
      <c r="B11946" s="254">
        <v>0</v>
      </c>
    </row>
    <row r="11947" spans="1:2" x14ac:dyDescent="0.25">
      <c r="A11947" s="254" t="s">
        <v>22</v>
      </c>
      <c r="B11947" s="254">
        <v>0</v>
      </c>
    </row>
    <row r="11948" spans="1:2" x14ac:dyDescent="0.25">
      <c r="A11948" s="254" t="s">
        <v>1333</v>
      </c>
      <c r="B11948" s="254">
        <v>0.40231355499999999</v>
      </c>
    </row>
    <row r="11949" spans="1:2" x14ac:dyDescent="0.25">
      <c r="A11949" s="254" t="s">
        <v>1881</v>
      </c>
      <c r="B11949" s="254"/>
    </row>
    <row r="11950" spans="1:2" x14ac:dyDescent="0.25">
      <c r="A11950" s="254" t="s">
        <v>928</v>
      </c>
      <c r="B11950" s="254" t="s">
        <v>929</v>
      </c>
    </row>
    <row r="11951" spans="1:2" x14ac:dyDescent="0.25">
      <c r="A11951" s="254" t="s">
        <v>930</v>
      </c>
      <c r="B11951" s="254" t="s">
        <v>931</v>
      </c>
    </row>
    <row r="11952" spans="1:2" x14ac:dyDescent="0.25">
      <c r="A11952" s="254" t="s">
        <v>111</v>
      </c>
      <c r="B11952" s="254">
        <v>0</v>
      </c>
    </row>
    <row r="11953" spans="1:2" x14ac:dyDescent="0.25">
      <c r="A11953" s="254" t="s">
        <v>110</v>
      </c>
      <c r="B11953" s="254">
        <v>0</v>
      </c>
    </row>
    <row r="11954" spans="1:2" x14ac:dyDescent="0.25">
      <c r="A11954" s="254" t="s">
        <v>112</v>
      </c>
      <c r="B11954" s="254">
        <v>0</v>
      </c>
    </row>
    <row r="11955" spans="1:2" x14ac:dyDescent="0.25">
      <c r="A11955" s="254" t="s">
        <v>113</v>
      </c>
      <c r="B11955" s="254">
        <v>0</v>
      </c>
    </row>
    <row r="11956" spans="1:2" x14ac:dyDescent="0.25">
      <c r="A11956" s="254" t="s">
        <v>1334</v>
      </c>
      <c r="B11956" s="254">
        <v>38.805366999999997</v>
      </c>
    </row>
    <row r="11957" spans="1:2" x14ac:dyDescent="0.25">
      <c r="A11957" s="254" t="s">
        <v>1882</v>
      </c>
      <c r="B11957" s="254"/>
    </row>
    <row r="11958" spans="1:2" x14ac:dyDescent="0.25">
      <c r="A11958" s="254" t="s">
        <v>928</v>
      </c>
      <c r="B11958" s="254" t="s">
        <v>929</v>
      </c>
    </row>
    <row r="11959" spans="1:2" x14ac:dyDescent="0.25">
      <c r="A11959" s="254" t="s">
        <v>930</v>
      </c>
      <c r="B11959" s="254" t="s">
        <v>931</v>
      </c>
    </row>
    <row r="11960" spans="1:2" x14ac:dyDescent="0.25">
      <c r="A11960" s="254" t="s">
        <v>458</v>
      </c>
      <c r="B11960" s="254">
        <v>0</v>
      </c>
    </row>
    <row r="11961" spans="1:2" x14ac:dyDescent="0.25">
      <c r="A11961" s="254" t="s">
        <v>456</v>
      </c>
      <c r="B11961" s="254">
        <v>5.6859245100000004</v>
      </c>
    </row>
    <row r="11962" spans="1:2" x14ac:dyDescent="0.25">
      <c r="A11962" s="254" t="s">
        <v>459</v>
      </c>
      <c r="B11962" s="254">
        <v>0</v>
      </c>
    </row>
    <row r="11963" spans="1:2" x14ac:dyDescent="0.25">
      <c r="A11963" s="254" t="s">
        <v>460</v>
      </c>
      <c r="B11963" s="254">
        <v>0</v>
      </c>
    </row>
    <row r="11964" spans="1:2" x14ac:dyDescent="0.25">
      <c r="A11964" s="254" t="s">
        <v>461</v>
      </c>
      <c r="B11964" s="254">
        <v>0</v>
      </c>
    </row>
    <row r="11965" spans="1:2" x14ac:dyDescent="0.25">
      <c r="A11965" s="254" t="s">
        <v>457</v>
      </c>
      <c r="B11965" s="254">
        <v>6.0477759200000003</v>
      </c>
    </row>
    <row r="11966" spans="1:2" x14ac:dyDescent="0.25">
      <c r="A11966" s="254" t="s">
        <v>462</v>
      </c>
      <c r="B11966" s="254">
        <v>0</v>
      </c>
    </row>
    <row r="11967" spans="1:2" x14ac:dyDescent="0.25">
      <c r="A11967" s="254" t="s">
        <v>463</v>
      </c>
      <c r="B11967" s="254">
        <v>0</v>
      </c>
    </row>
    <row r="11968" spans="1:2" x14ac:dyDescent="0.25">
      <c r="A11968" s="254" t="s">
        <v>1299</v>
      </c>
      <c r="B11968" s="254">
        <v>5.8851734999999996</v>
      </c>
    </row>
    <row r="11969" spans="1:2" x14ac:dyDescent="0.25">
      <c r="A11969" s="254" t="s">
        <v>1883</v>
      </c>
      <c r="B11969" s="254"/>
    </row>
    <row r="11970" spans="1:2" x14ac:dyDescent="0.25">
      <c r="A11970" s="254" t="s">
        <v>928</v>
      </c>
      <c r="B11970" s="254" t="s">
        <v>929</v>
      </c>
    </row>
    <row r="11971" spans="1:2" x14ac:dyDescent="0.25">
      <c r="A11971" s="254" t="s">
        <v>930</v>
      </c>
      <c r="B11971" s="254" t="s">
        <v>931</v>
      </c>
    </row>
    <row r="11972" spans="1:2" x14ac:dyDescent="0.25">
      <c r="A11972" s="254" t="s">
        <v>111</v>
      </c>
      <c r="B11972" s="254">
        <v>0</v>
      </c>
    </row>
    <row r="11973" spans="1:2" x14ac:dyDescent="0.25">
      <c r="A11973" s="254" t="s">
        <v>110</v>
      </c>
      <c r="B11973" s="254">
        <v>0</v>
      </c>
    </row>
    <row r="11974" spans="1:2" x14ac:dyDescent="0.25">
      <c r="A11974" s="254" t="s">
        <v>112</v>
      </c>
      <c r="B11974" s="254">
        <v>0</v>
      </c>
    </row>
    <row r="11975" spans="1:2" x14ac:dyDescent="0.25">
      <c r="A11975" s="254" t="s">
        <v>113</v>
      </c>
      <c r="B11975" s="254">
        <v>0</v>
      </c>
    </row>
    <row r="11976" spans="1:2" x14ac:dyDescent="0.25">
      <c r="A11976" s="254" t="s">
        <v>1884</v>
      </c>
      <c r="B11976" s="254"/>
    </row>
    <row r="11977" spans="1:2" x14ac:dyDescent="0.25">
      <c r="A11977" s="254" t="s">
        <v>928</v>
      </c>
      <c r="B11977" s="254" t="s">
        <v>929</v>
      </c>
    </row>
    <row r="11978" spans="1:2" x14ac:dyDescent="0.25">
      <c r="A11978" s="254" t="s">
        <v>930</v>
      </c>
      <c r="B11978" s="254" t="s">
        <v>931</v>
      </c>
    </row>
    <row r="11979" spans="1:2" x14ac:dyDescent="0.25">
      <c r="A11979" s="254" t="s">
        <v>111</v>
      </c>
      <c r="B11979" s="254">
        <v>0</v>
      </c>
    </row>
    <row r="11980" spans="1:2" x14ac:dyDescent="0.25">
      <c r="A11980" s="254" t="s">
        <v>110</v>
      </c>
      <c r="B11980" s="254">
        <v>0</v>
      </c>
    </row>
    <row r="11981" spans="1:2" x14ac:dyDescent="0.25">
      <c r="A11981" s="254" t="s">
        <v>112</v>
      </c>
      <c r="B11981" s="254">
        <v>0</v>
      </c>
    </row>
    <row r="11982" spans="1:2" x14ac:dyDescent="0.25">
      <c r="A11982" s="254" t="s">
        <v>113</v>
      </c>
      <c r="B11982" s="254">
        <v>0</v>
      </c>
    </row>
    <row r="11983" spans="1:2" x14ac:dyDescent="0.25">
      <c r="A11983" s="254" t="s">
        <v>178</v>
      </c>
      <c r="B11983" s="254">
        <v>0</v>
      </c>
    </row>
    <row r="11984" spans="1:2" x14ac:dyDescent="0.25">
      <c r="A11984" s="254" t="s">
        <v>174</v>
      </c>
      <c r="B11984" s="254">
        <v>-1.06373333</v>
      </c>
    </row>
    <row r="11985" spans="1:2" x14ac:dyDescent="0.25">
      <c r="A11985" s="254" t="s">
        <v>179</v>
      </c>
      <c r="B11985" s="254">
        <v>0</v>
      </c>
    </row>
    <row r="11986" spans="1:2" x14ac:dyDescent="0.25">
      <c r="A11986" s="254" t="s">
        <v>180</v>
      </c>
      <c r="B11986" s="254">
        <v>0</v>
      </c>
    </row>
    <row r="11987" spans="1:2" x14ac:dyDescent="0.25">
      <c r="A11987" s="254" t="s">
        <v>153</v>
      </c>
      <c r="B11987" s="254">
        <v>0</v>
      </c>
    </row>
    <row r="11988" spans="1:2" x14ac:dyDescent="0.25">
      <c r="A11988" s="254" t="s">
        <v>143</v>
      </c>
      <c r="B11988" s="254">
        <v>-1.06373333</v>
      </c>
    </row>
    <row r="11989" spans="1:2" x14ac:dyDescent="0.25">
      <c r="A11989" s="254" t="s">
        <v>154</v>
      </c>
      <c r="B11989" s="254">
        <v>0</v>
      </c>
    </row>
    <row r="11990" spans="1:2" x14ac:dyDescent="0.25">
      <c r="A11990" s="254" t="s">
        <v>155</v>
      </c>
      <c r="B11990" s="254">
        <v>0</v>
      </c>
    </row>
    <row r="11991" spans="1:2" x14ac:dyDescent="0.25">
      <c r="A11991" s="254" t="s">
        <v>181</v>
      </c>
      <c r="B11991" s="254">
        <v>0</v>
      </c>
    </row>
    <row r="11992" spans="1:2" x14ac:dyDescent="0.25">
      <c r="A11992" s="254" t="s">
        <v>175</v>
      </c>
      <c r="B11992" s="254">
        <v>-6.0477759200000003</v>
      </c>
    </row>
    <row r="11993" spans="1:2" x14ac:dyDescent="0.25">
      <c r="A11993" s="254" t="s">
        <v>182</v>
      </c>
      <c r="B11993" s="254">
        <v>0</v>
      </c>
    </row>
    <row r="11994" spans="1:2" x14ac:dyDescent="0.25">
      <c r="A11994" s="254" t="s">
        <v>183</v>
      </c>
      <c r="B11994" s="254">
        <v>0</v>
      </c>
    </row>
    <row r="11995" spans="1:2" x14ac:dyDescent="0.25">
      <c r="A11995" s="254" t="s">
        <v>1019</v>
      </c>
      <c r="B11995" s="254">
        <v>0</v>
      </c>
    </row>
    <row r="11996" spans="1:2" x14ac:dyDescent="0.25">
      <c r="A11996" s="254" t="s">
        <v>1002</v>
      </c>
      <c r="B11996" s="254">
        <v>0</v>
      </c>
    </row>
    <row r="11997" spans="1:2" x14ac:dyDescent="0.25">
      <c r="A11997" s="254" t="s">
        <v>1017</v>
      </c>
      <c r="B11997" s="254">
        <v>0</v>
      </c>
    </row>
    <row r="11998" spans="1:2" x14ac:dyDescent="0.25">
      <c r="A11998" s="254" t="s">
        <v>1051</v>
      </c>
      <c r="B11998" s="254">
        <v>0</v>
      </c>
    </row>
    <row r="11999" spans="1:2" x14ac:dyDescent="0.25">
      <c r="A11999" s="254" t="s">
        <v>1020</v>
      </c>
      <c r="B11999" s="254">
        <v>0</v>
      </c>
    </row>
    <row r="12000" spans="1:2" x14ac:dyDescent="0.25">
      <c r="A12000" s="254" t="s">
        <v>1003</v>
      </c>
      <c r="B12000" s="254">
        <v>0</v>
      </c>
    </row>
    <row r="12001" spans="1:2" x14ac:dyDescent="0.25">
      <c r="A12001" s="254" t="s">
        <v>1018</v>
      </c>
      <c r="B12001" s="254">
        <v>0</v>
      </c>
    </row>
    <row r="12002" spans="1:2" x14ac:dyDescent="0.25">
      <c r="A12002" s="254" t="s">
        <v>1052</v>
      </c>
      <c r="B12002" s="254">
        <v>0</v>
      </c>
    </row>
    <row r="12003" spans="1:2" x14ac:dyDescent="0.25">
      <c r="A12003" s="254" t="s">
        <v>177</v>
      </c>
      <c r="B12003" s="254">
        <v>8.1752425899999999</v>
      </c>
    </row>
    <row r="12004" spans="1:2" x14ac:dyDescent="0.25">
      <c r="A12004" s="254" t="s">
        <v>1885</v>
      </c>
      <c r="B12004" s="254"/>
    </row>
    <row r="12005" spans="1:2" x14ac:dyDescent="0.25">
      <c r="A12005" s="254" t="s">
        <v>928</v>
      </c>
      <c r="B12005" s="254" t="s">
        <v>929</v>
      </c>
    </row>
    <row r="12006" spans="1:2" x14ac:dyDescent="0.25">
      <c r="A12006" s="254" t="s">
        <v>930</v>
      </c>
      <c r="B12006" s="254" t="s">
        <v>931</v>
      </c>
    </row>
    <row r="12007" spans="1:2" x14ac:dyDescent="0.25">
      <c r="A12007" s="254" t="s">
        <v>110</v>
      </c>
      <c r="B12007" s="254">
        <v>0</v>
      </c>
    </row>
    <row r="12008" spans="1:2" x14ac:dyDescent="0.25">
      <c r="A12008" s="254" t="s">
        <v>184</v>
      </c>
      <c r="B12008" s="254">
        <v>-0.40812978500000002</v>
      </c>
    </row>
    <row r="12009" spans="1:2" x14ac:dyDescent="0.25">
      <c r="A12009" s="254" t="s">
        <v>185</v>
      </c>
      <c r="B12009" s="254">
        <v>-0.40812978500000002</v>
      </c>
    </row>
    <row r="12010" spans="1:2" x14ac:dyDescent="0.25">
      <c r="A12010" s="254" t="s">
        <v>186</v>
      </c>
      <c r="B12010" s="254">
        <v>-5.1361876300000002</v>
      </c>
    </row>
    <row r="12011" spans="1:2" x14ac:dyDescent="0.25">
      <c r="A12011" s="254" t="s">
        <v>187</v>
      </c>
      <c r="B12011" s="254">
        <v>0</v>
      </c>
    </row>
    <row r="12012" spans="1:2" x14ac:dyDescent="0.25">
      <c r="A12012" s="254" t="s">
        <v>1002</v>
      </c>
      <c r="B12012" s="254">
        <v>0</v>
      </c>
    </row>
    <row r="12013" spans="1:2" x14ac:dyDescent="0.25">
      <c r="A12013" s="254" t="s">
        <v>1003</v>
      </c>
      <c r="B12013" s="254">
        <v>0</v>
      </c>
    </row>
    <row r="12014" spans="1:2" x14ac:dyDescent="0.25">
      <c r="A12014" s="254" t="s">
        <v>177</v>
      </c>
      <c r="B12014" s="254">
        <v>5.9524471999999999</v>
      </c>
    </row>
    <row r="12015" spans="1:2" x14ac:dyDescent="0.25">
      <c r="A12015" s="254" t="s">
        <v>1886</v>
      </c>
      <c r="B12015" s="254"/>
    </row>
    <row r="12016" spans="1:2" x14ac:dyDescent="0.25">
      <c r="A12016" s="254" t="s">
        <v>928</v>
      </c>
      <c r="B12016" s="254" t="s">
        <v>929</v>
      </c>
    </row>
    <row r="12017" spans="1:2" x14ac:dyDescent="0.25">
      <c r="A12017" s="254" t="s">
        <v>930</v>
      </c>
      <c r="B12017" s="254" t="s">
        <v>931</v>
      </c>
    </row>
    <row r="12018" spans="1:2" x14ac:dyDescent="0.25">
      <c r="A12018" s="254" t="s">
        <v>8</v>
      </c>
      <c r="B12018" s="254">
        <v>0</v>
      </c>
    </row>
    <row r="12019" spans="1:2" x14ac:dyDescent="0.25">
      <c r="A12019" s="254" t="s">
        <v>9</v>
      </c>
      <c r="B12019" s="254">
        <v>0</v>
      </c>
    </row>
    <row r="12020" spans="1:2" x14ac:dyDescent="0.25">
      <c r="A12020" s="254" t="s">
        <v>10</v>
      </c>
      <c r="B12020" s="254">
        <v>0</v>
      </c>
    </row>
    <row r="12021" spans="1:2" x14ac:dyDescent="0.25">
      <c r="A12021" s="254" t="s">
        <v>11</v>
      </c>
      <c r="B12021" s="254">
        <v>0</v>
      </c>
    </row>
    <row r="12022" spans="1:2" x14ac:dyDescent="0.25">
      <c r="A12022" s="254" t="s">
        <v>12</v>
      </c>
      <c r="B12022" s="254">
        <v>0</v>
      </c>
    </row>
    <row r="12023" spans="1:2" x14ac:dyDescent="0.25">
      <c r="A12023" s="254" t="s">
        <v>13</v>
      </c>
      <c r="B12023" s="254">
        <v>0</v>
      </c>
    </row>
    <row r="12024" spans="1:2" x14ac:dyDescent="0.25">
      <c r="A12024" s="254" t="s">
        <v>554</v>
      </c>
      <c r="B12024" s="254">
        <v>0</v>
      </c>
    </row>
    <row r="12025" spans="1:2" x14ac:dyDescent="0.25">
      <c r="A12025" s="254" t="s">
        <v>555</v>
      </c>
      <c r="B12025" s="254">
        <v>0</v>
      </c>
    </row>
    <row r="12026" spans="1:2" x14ac:dyDescent="0.25">
      <c r="A12026" s="254" t="s">
        <v>556</v>
      </c>
      <c r="B12026" s="254">
        <v>0</v>
      </c>
    </row>
    <row r="12027" spans="1:2" x14ac:dyDescent="0.25">
      <c r="A12027" s="254" t="s">
        <v>557</v>
      </c>
      <c r="B12027" s="254">
        <v>0</v>
      </c>
    </row>
    <row r="12028" spans="1:2" x14ac:dyDescent="0.25">
      <c r="A12028" s="254" t="s">
        <v>558</v>
      </c>
      <c r="B12028" s="254">
        <v>0</v>
      </c>
    </row>
    <row r="12029" spans="1:2" x14ac:dyDescent="0.25">
      <c r="A12029" s="254" t="s">
        <v>559</v>
      </c>
      <c r="B12029" s="254">
        <v>0</v>
      </c>
    </row>
    <row r="12030" spans="1:2" x14ac:dyDescent="0.25">
      <c r="A12030" s="254" t="s">
        <v>560</v>
      </c>
      <c r="B12030" s="254">
        <v>0</v>
      </c>
    </row>
    <row r="12031" spans="1:2" x14ac:dyDescent="0.25">
      <c r="A12031" s="254" t="s">
        <v>561</v>
      </c>
      <c r="B12031" s="254">
        <v>0</v>
      </c>
    </row>
    <row r="12032" spans="1:2" x14ac:dyDescent="0.25">
      <c r="A12032" s="254" t="s">
        <v>562</v>
      </c>
      <c r="B12032" s="254">
        <v>0</v>
      </c>
    </row>
    <row r="12033" spans="1:2" x14ac:dyDescent="0.25">
      <c r="A12033" s="254" t="s">
        <v>563</v>
      </c>
      <c r="B12033" s="254">
        <v>0</v>
      </c>
    </row>
    <row r="12034" spans="1:2" x14ac:dyDescent="0.25">
      <c r="A12034" s="254" t="s">
        <v>564</v>
      </c>
      <c r="B12034" s="254">
        <v>0</v>
      </c>
    </row>
    <row r="12035" spans="1:2" x14ac:dyDescent="0.25">
      <c r="A12035" s="254" t="s">
        <v>565</v>
      </c>
      <c r="B12035" s="254">
        <v>0</v>
      </c>
    </row>
    <row r="12036" spans="1:2" x14ac:dyDescent="0.25">
      <c r="A12036" s="254" t="s">
        <v>946</v>
      </c>
      <c r="B12036" s="254">
        <v>0</v>
      </c>
    </row>
    <row r="12037" spans="1:2" x14ac:dyDescent="0.25">
      <c r="A12037" s="254" t="s">
        <v>947</v>
      </c>
      <c r="B12037" s="254">
        <v>0</v>
      </c>
    </row>
    <row r="12038" spans="1:2" x14ac:dyDescent="0.25">
      <c r="A12038" s="254" t="s">
        <v>1053</v>
      </c>
      <c r="B12038" s="254">
        <v>0</v>
      </c>
    </row>
    <row r="12039" spans="1:2" x14ac:dyDescent="0.25">
      <c r="A12039" s="254" t="s">
        <v>1004</v>
      </c>
      <c r="B12039" s="254">
        <v>0</v>
      </c>
    </row>
    <row r="12040" spans="1:2" x14ac:dyDescent="0.25">
      <c r="A12040" s="254" t="s">
        <v>1054</v>
      </c>
      <c r="B12040" s="254">
        <v>0</v>
      </c>
    </row>
    <row r="12041" spans="1:2" x14ac:dyDescent="0.25">
      <c r="A12041" s="254" t="s">
        <v>1055</v>
      </c>
      <c r="B12041" s="254">
        <v>0</v>
      </c>
    </row>
    <row r="12042" spans="1:2" x14ac:dyDescent="0.25">
      <c r="A12042" s="254" t="s">
        <v>1056</v>
      </c>
      <c r="B12042" s="254">
        <v>0</v>
      </c>
    </row>
    <row r="12043" spans="1:2" x14ac:dyDescent="0.25">
      <c r="A12043" s="254" t="s">
        <v>1005</v>
      </c>
      <c r="B12043" s="254">
        <v>0</v>
      </c>
    </row>
    <row r="12044" spans="1:2" x14ac:dyDescent="0.25">
      <c r="A12044" s="254" t="s">
        <v>1057</v>
      </c>
      <c r="B12044" s="254">
        <v>0</v>
      </c>
    </row>
    <row r="12045" spans="1:2" x14ac:dyDescent="0.25">
      <c r="A12045" s="254" t="s">
        <v>1058</v>
      </c>
      <c r="B12045" s="254">
        <v>0</v>
      </c>
    </row>
    <row r="12046" spans="1:2" x14ac:dyDescent="0.25">
      <c r="A12046" s="254" t="s">
        <v>1059</v>
      </c>
      <c r="B12046" s="254">
        <v>0</v>
      </c>
    </row>
    <row r="12047" spans="1:2" x14ac:dyDescent="0.25">
      <c r="A12047" s="254" t="s">
        <v>1006</v>
      </c>
      <c r="B12047" s="254">
        <v>0</v>
      </c>
    </row>
    <row r="12048" spans="1:2" x14ac:dyDescent="0.25">
      <c r="A12048" s="254" t="s">
        <v>1060</v>
      </c>
      <c r="B12048" s="254">
        <v>0</v>
      </c>
    </row>
    <row r="12049" spans="1:2" x14ac:dyDescent="0.25">
      <c r="A12049" s="254" t="s">
        <v>1061</v>
      </c>
      <c r="B12049" s="254">
        <v>0</v>
      </c>
    </row>
    <row r="12050" spans="1:2" x14ac:dyDescent="0.25">
      <c r="A12050" s="254" t="s">
        <v>1062</v>
      </c>
      <c r="B12050" s="254">
        <v>0</v>
      </c>
    </row>
    <row r="12051" spans="1:2" x14ac:dyDescent="0.25">
      <c r="A12051" s="254" t="s">
        <v>1007</v>
      </c>
      <c r="B12051" s="254">
        <v>0</v>
      </c>
    </row>
    <row r="12052" spans="1:2" x14ac:dyDescent="0.25">
      <c r="A12052" s="254" t="s">
        <v>1063</v>
      </c>
      <c r="B12052" s="254">
        <v>0</v>
      </c>
    </row>
    <row r="12053" spans="1:2" x14ac:dyDescent="0.25">
      <c r="A12053" s="254" t="s">
        <v>1064</v>
      </c>
      <c r="B12053" s="254">
        <v>0</v>
      </c>
    </row>
    <row r="12054" spans="1:2" x14ac:dyDescent="0.25">
      <c r="A12054" s="254" t="s">
        <v>1065</v>
      </c>
      <c r="B12054" s="254">
        <v>0</v>
      </c>
    </row>
    <row r="12055" spans="1:2" x14ac:dyDescent="0.25">
      <c r="A12055" s="254" t="s">
        <v>1008</v>
      </c>
      <c r="B12055" s="254">
        <v>0</v>
      </c>
    </row>
    <row r="12056" spans="1:2" x14ac:dyDescent="0.25">
      <c r="A12056" s="254" t="s">
        <v>1066</v>
      </c>
      <c r="B12056" s="254">
        <v>0</v>
      </c>
    </row>
    <row r="12057" spans="1:2" x14ac:dyDescent="0.25">
      <c r="A12057" s="254" t="s">
        <v>1067</v>
      </c>
      <c r="B12057" s="254">
        <v>0</v>
      </c>
    </row>
    <row r="12058" spans="1:2" x14ac:dyDescent="0.25">
      <c r="A12058" s="254" t="s">
        <v>1068</v>
      </c>
      <c r="B12058" s="254">
        <v>0</v>
      </c>
    </row>
    <row r="12059" spans="1:2" x14ac:dyDescent="0.25">
      <c r="A12059" s="254" t="s">
        <v>1009</v>
      </c>
      <c r="B12059" s="254">
        <v>0</v>
      </c>
    </row>
    <row r="12060" spans="1:2" x14ac:dyDescent="0.25">
      <c r="A12060" s="254" t="s">
        <v>1069</v>
      </c>
      <c r="B12060" s="254">
        <v>0</v>
      </c>
    </row>
    <row r="12061" spans="1:2" x14ac:dyDescent="0.25">
      <c r="A12061" s="254" t="s">
        <v>1070</v>
      </c>
      <c r="B12061" s="254">
        <v>0</v>
      </c>
    </row>
    <row r="12062" spans="1:2" x14ac:dyDescent="0.25">
      <c r="A12062" s="254" t="s">
        <v>1071</v>
      </c>
      <c r="B12062" s="254">
        <v>0</v>
      </c>
    </row>
    <row r="12063" spans="1:2" x14ac:dyDescent="0.25">
      <c r="A12063" s="254" t="s">
        <v>1010</v>
      </c>
      <c r="B12063" s="254">
        <v>0</v>
      </c>
    </row>
    <row r="12064" spans="1:2" x14ac:dyDescent="0.25">
      <c r="A12064" s="254" t="s">
        <v>1072</v>
      </c>
      <c r="B12064" s="254">
        <v>0</v>
      </c>
    </row>
    <row r="12065" spans="1:2" x14ac:dyDescent="0.25">
      <c r="A12065" s="254" t="s">
        <v>1073</v>
      </c>
      <c r="B12065" s="254">
        <v>0</v>
      </c>
    </row>
    <row r="12066" spans="1:2" x14ac:dyDescent="0.25">
      <c r="A12066" s="254" t="s">
        <v>1074</v>
      </c>
      <c r="B12066" s="254">
        <v>0</v>
      </c>
    </row>
    <row r="12067" spans="1:2" x14ac:dyDescent="0.25">
      <c r="A12067" s="254" t="s">
        <v>1011</v>
      </c>
      <c r="B12067" s="254">
        <v>0</v>
      </c>
    </row>
    <row r="12068" spans="1:2" x14ac:dyDescent="0.25">
      <c r="A12068" s="254" t="s">
        <v>1075</v>
      </c>
      <c r="B12068" s="254">
        <v>0</v>
      </c>
    </row>
    <row r="12069" spans="1:2" x14ac:dyDescent="0.25">
      <c r="A12069" s="254" t="s">
        <v>1076</v>
      </c>
      <c r="B12069" s="254">
        <v>0</v>
      </c>
    </row>
    <row r="12070" spans="1:2" x14ac:dyDescent="0.25">
      <c r="A12070" s="254" t="s">
        <v>1205</v>
      </c>
      <c r="B12070" s="254">
        <v>0</v>
      </c>
    </row>
    <row r="12071" spans="1:2" x14ac:dyDescent="0.25">
      <c r="A12071" s="254" t="s">
        <v>1335</v>
      </c>
      <c r="B12071" s="254">
        <v>0</v>
      </c>
    </row>
    <row r="12072" spans="1:2" x14ac:dyDescent="0.25">
      <c r="A12072" s="254" t="s">
        <v>1336</v>
      </c>
      <c r="B12072" s="254">
        <v>0</v>
      </c>
    </row>
    <row r="12073" spans="1:2" x14ac:dyDescent="0.25">
      <c r="A12073" s="254" t="s">
        <v>1337</v>
      </c>
      <c r="B12073" s="254">
        <v>0</v>
      </c>
    </row>
    <row r="12074" spans="1:2" x14ac:dyDescent="0.25">
      <c r="A12074" s="254" t="s">
        <v>1338</v>
      </c>
      <c r="B12074" s="254">
        <v>0</v>
      </c>
    </row>
    <row r="12075" spans="1:2" x14ac:dyDescent="0.25">
      <c r="A12075" s="254" t="s">
        <v>1339</v>
      </c>
      <c r="B12075" s="254">
        <v>0</v>
      </c>
    </row>
    <row r="12076" spans="1:2" x14ac:dyDescent="0.25">
      <c r="A12076" s="254" t="s">
        <v>1340</v>
      </c>
      <c r="B12076" s="254">
        <v>0</v>
      </c>
    </row>
    <row r="12077" spans="1:2" x14ac:dyDescent="0.25">
      <c r="A12077" s="254" t="s">
        <v>1341</v>
      </c>
      <c r="B12077" s="254">
        <v>0</v>
      </c>
    </row>
    <row r="12078" spans="1:2" x14ac:dyDescent="0.25">
      <c r="A12078" s="254" t="s">
        <v>1887</v>
      </c>
      <c r="B12078" s="254"/>
    </row>
    <row r="12079" spans="1:2" x14ac:dyDescent="0.25">
      <c r="A12079" s="254" t="s">
        <v>928</v>
      </c>
      <c r="B12079" s="254" t="s">
        <v>929</v>
      </c>
    </row>
    <row r="12080" spans="1:2" x14ac:dyDescent="0.25">
      <c r="A12080" s="254" t="s">
        <v>930</v>
      </c>
      <c r="B12080" s="254" t="s">
        <v>931</v>
      </c>
    </row>
    <row r="12081" spans="1:2" x14ac:dyDescent="0.25">
      <c r="A12081" s="254" t="s">
        <v>189</v>
      </c>
      <c r="B12081" s="254">
        <v>0</v>
      </c>
    </row>
    <row r="12082" spans="1:2" x14ac:dyDescent="0.25">
      <c r="A12082" s="254" t="s">
        <v>188</v>
      </c>
      <c r="B12082" s="254">
        <v>5.1361876300000002</v>
      </c>
    </row>
    <row r="12083" spans="1:2" x14ac:dyDescent="0.25">
      <c r="A12083" s="254" t="s">
        <v>190</v>
      </c>
      <c r="B12083" s="254">
        <v>0</v>
      </c>
    </row>
    <row r="12084" spans="1:2" x14ac:dyDescent="0.25">
      <c r="A12084" s="254" t="s">
        <v>191</v>
      </c>
      <c r="B12084" s="254">
        <v>0</v>
      </c>
    </row>
    <row r="12085" spans="1:2" x14ac:dyDescent="0.25">
      <c r="A12085" s="254" t="s">
        <v>1888</v>
      </c>
      <c r="B12085" s="254"/>
    </row>
    <row r="12086" spans="1:2" x14ac:dyDescent="0.25">
      <c r="A12086" s="254" t="s">
        <v>928</v>
      </c>
      <c r="B12086" s="254" t="s">
        <v>929</v>
      </c>
    </row>
    <row r="12087" spans="1:2" x14ac:dyDescent="0.25">
      <c r="A12087" s="254" t="s">
        <v>930</v>
      </c>
      <c r="B12087" s="254" t="s">
        <v>931</v>
      </c>
    </row>
    <row r="12088" spans="1:2" x14ac:dyDescent="0.25">
      <c r="A12088" s="254" t="s">
        <v>111</v>
      </c>
      <c r="B12088" s="254">
        <v>0</v>
      </c>
    </row>
    <row r="12089" spans="1:2" x14ac:dyDescent="0.25">
      <c r="A12089" s="254" t="s">
        <v>110</v>
      </c>
      <c r="B12089" s="254">
        <v>0</v>
      </c>
    </row>
    <row r="12090" spans="1:2" x14ac:dyDescent="0.25">
      <c r="A12090" s="254" t="s">
        <v>112</v>
      </c>
      <c r="B12090" s="254">
        <v>0</v>
      </c>
    </row>
    <row r="12091" spans="1:2" x14ac:dyDescent="0.25">
      <c r="A12091" s="254" t="s">
        <v>113</v>
      </c>
      <c r="B12091" s="254">
        <v>0</v>
      </c>
    </row>
    <row r="12092" spans="1:2" x14ac:dyDescent="0.25">
      <c r="A12092" s="254" t="s">
        <v>178</v>
      </c>
      <c r="B12092" s="254">
        <v>0</v>
      </c>
    </row>
    <row r="12093" spans="1:2" x14ac:dyDescent="0.25">
      <c r="A12093" s="254" t="s">
        <v>174</v>
      </c>
      <c r="B12093" s="254">
        <v>-9.7102238500000002</v>
      </c>
    </row>
    <row r="12094" spans="1:2" x14ac:dyDescent="0.25">
      <c r="A12094" s="254" t="s">
        <v>179</v>
      </c>
      <c r="B12094" s="254">
        <v>0</v>
      </c>
    </row>
    <row r="12095" spans="1:2" x14ac:dyDescent="0.25">
      <c r="A12095" s="254" t="s">
        <v>180</v>
      </c>
      <c r="B12095" s="254">
        <v>0</v>
      </c>
    </row>
    <row r="12096" spans="1:2" x14ac:dyDescent="0.25">
      <c r="A12096" s="254" t="s">
        <v>153</v>
      </c>
      <c r="B12096" s="254">
        <v>0</v>
      </c>
    </row>
    <row r="12097" spans="1:2" x14ac:dyDescent="0.25">
      <c r="A12097" s="254" t="s">
        <v>143</v>
      </c>
      <c r="B12097" s="254">
        <v>-8.0587509799999992</v>
      </c>
    </row>
    <row r="12098" spans="1:2" x14ac:dyDescent="0.25">
      <c r="A12098" s="254" t="s">
        <v>154</v>
      </c>
      <c r="B12098" s="254">
        <v>0</v>
      </c>
    </row>
    <row r="12099" spans="1:2" x14ac:dyDescent="0.25">
      <c r="A12099" s="254" t="s">
        <v>155</v>
      </c>
      <c r="B12099" s="254">
        <v>0</v>
      </c>
    </row>
    <row r="12100" spans="1:2" x14ac:dyDescent="0.25">
      <c r="A12100" s="254" t="s">
        <v>181</v>
      </c>
      <c r="B12100" s="254">
        <v>0</v>
      </c>
    </row>
    <row r="12101" spans="1:2" x14ac:dyDescent="0.25">
      <c r="A12101" s="254" t="s">
        <v>175</v>
      </c>
      <c r="B12101" s="254">
        <v>-5.6859245100000004</v>
      </c>
    </row>
    <row r="12102" spans="1:2" x14ac:dyDescent="0.25">
      <c r="A12102" s="254" t="s">
        <v>182</v>
      </c>
      <c r="B12102" s="254">
        <v>0</v>
      </c>
    </row>
    <row r="12103" spans="1:2" x14ac:dyDescent="0.25">
      <c r="A12103" s="254" t="s">
        <v>183</v>
      </c>
      <c r="B12103" s="254">
        <v>0</v>
      </c>
    </row>
    <row r="12104" spans="1:2" x14ac:dyDescent="0.25">
      <c r="A12104" s="254" t="s">
        <v>1077</v>
      </c>
      <c r="B12104" s="254">
        <v>0</v>
      </c>
    </row>
    <row r="12105" spans="1:2" x14ac:dyDescent="0.25">
      <c r="A12105" s="254" t="s">
        <v>1012</v>
      </c>
      <c r="B12105" s="254">
        <v>-2.5638169400000002</v>
      </c>
    </row>
    <row r="12106" spans="1:2" x14ac:dyDescent="0.25">
      <c r="A12106" s="254" t="s">
        <v>1078</v>
      </c>
      <c r="B12106" s="254">
        <v>0</v>
      </c>
    </row>
    <row r="12107" spans="1:2" x14ac:dyDescent="0.25">
      <c r="A12107" s="254" t="s">
        <v>1079</v>
      </c>
      <c r="B12107" s="254">
        <v>0</v>
      </c>
    </row>
    <row r="12108" spans="1:2" x14ac:dyDescent="0.25">
      <c r="A12108" s="254" t="s">
        <v>1080</v>
      </c>
      <c r="B12108" s="254">
        <v>0</v>
      </c>
    </row>
    <row r="12109" spans="1:2" x14ac:dyDescent="0.25">
      <c r="A12109" s="254" t="s">
        <v>1013</v>
      </c>
      <c r="B12109" s="254">
        <v>-2.1989291400000002</v>
      </c>
    </row>
    <row r="12110" spans="1:2" x14ac:dyDescent="0.25">
      <c r="A12110" s="254" t="s">
        <v>1081</v>
      </c>
      <c r="B12110" s="254">
        <v>0</v>
      </c>
    </row>
    <row r="12111" spans="1:2" x14ac:dyDescent="0.25">
      <c r="A12111" s="254" t="s">
        <v>1082</v>
      </c>
      <c r="B12111" s="254">
        <v>0</v>
      </c>
    </row>
    <row r="12112" spans="1:2" x14ac:dyDescent="0.25">
      <c r="A12112" s="254" t="s">
        <v>1334</v>
      </c>
      <c r="B12112" s="254">
        <v>-21.0445873</v>
      </c>
    </row>
    <row r="12113" spans="1:2" x14ac:dyDescent="0.25">
      <c r="A12113" s="254" t="s">
        <v>1342</v>
      </c>
      <c r="B12113" s="254">
        <v>-5.8851734999999996</v>
      </c>
    </row>
    <row r="12114" spans="1:2" x14ac:dyDescent="0.25">
      <c r="A12114" s="254" t="s">
        <v>1019</v>
      </c>
      <c r="B12114" s="254">
        <v>0</v>
      </c>
    </row>
    <row r="12115" spans="1:2" x14ac:dyDescent="0.25">
      <c r="A12115" s="254" t="s">
        <v>1002</v>
      </c>
      <c r="B12115" s="254">
        <v>0</v>
      </c>
    </row>
    <row r="12116" spans="1:2" x14ac:dyDescent="0.25">
      <c r="A12116" s="254" t="s">
        <v>1017</v>
      </c>
      <c r="B12116" s="254">
        <v>0</v>
      </c>
    </row>
    <row r="12117" spans="1:2" x14ac:dyDescent="0.25">
      <c r="A12117" s="254" t="s">
        <v>1051</v>
      </c>
      <c r="B12117" s="254">
        <v>0</v>
      </c>
    </row>
    <row r="12118" spans="1:2" x14ac:dyDescent="0.25">
      <c r="A12118" s="254" t="s">
        <v>1020</v>
      </c>
      <c r="B12118" s="254">
        <v>0</v>
      </c>
    </row>
    <row r="12119" spans="1:2" x14ac:dyDescent="0.25">
      <c r="A12119" s="254" t="s">
        <v>1003</v>
      </c>
      <c r="B12119" s="254">
        <v>0</v>
      </c>
    </row>
    <row r="12120" spans="1:2" x14ac:dyDescent="0.25">
      <c r="A12120" s="254" t="s">
        <v>1018</v>
      </c>
      <c r="B12120" s="254">
        <v>0</v>
      </c>
    </row>
    <row r="12121" spans="1:2" x14ac:dyDescent="0.25">
      <c r="A12121" s="254" t="s">
        <v>1052</v>
      </c>
      <c r="B12121" s="254">
        <v>0</v>
      </c>
    </row>
    <row r="12122" spans="1:2" x14ac:dyDescent="0.25">
      <c r="A12122" s="254" t="s">
        <v>177</v>
      </c>
      <c r="B12122" s="254">
        <v>28.217645399999999</v>
      </c>
    </row>
    <row r="12123" spans="1:2" x14ac:dyDescent="0.25">
      <c r="A12123" s="254" t="s">
        <v>1343</v>
      </c>
      <c r="B12123" s="254">
        <v>0</v>
      </c>
    </row>
    <row r="12124" spans="1:2" x14ac:dyDescent="0.25">
      <c r="A12124" s="254" t="s">
        <v>1344</v>
      </c>
      <c r="B12124" s="254">
        <v>0</v>
      </c>
    </row>
    <row r="12125" spans="1:2" x14ac:dyDescent="0.25">
      <c r="A12125" s="254" t="s">
        <v>1207</v>
      </c>
      <c r="B12125" s="254">
        <v>26.9297608</v>
      </c>
    </row>
    <row r="12126" spans="1:2" x14ac:dyDescent="0.25">
      <c r="A12126" s="254" t="s">
        <v>1889</v>
      </c>
      <c r="B12126" s="254"/>
    </row>
    <row r="12127" spans="1:2" x14ac:dyDescent="0.25">
      <c r="A12127" s="254" t="s">
        <v>928</v>
      </c>
      <c r="B12127" s="254" t="s">
        <v>929</v>
      </c>
    </row>
    <row r="12128" spans="1:2" x14ac:dyDescent="0.25">
      <c r="A12128" s="254" t="s">
        <v>930</v>
      </c>
      <c r="B12128" s="254" t="s">
        <v>931</v>
      </c>
    </row>
    <row r="12129" spans="1:2" x14ac:dyDescent="0.25">
      <c r="A12129" s="254" t="s">
        <v>111</v>
      </c>
      <c r="B12129" s="254">
        <v>0</v>
      </c>
    </row>
    <row r="12130" spans="1:2" x14ac:dyDescent="0.25">
      <c r="A12130" s="254" t="s">
        <v>110</v>
      </c>
      <c r="B12130" s="254">
        <v>0</v>
      </c>
    </row>
    <row r="12131" spans="1:2" x14ac:dyDescent="0.25">
      <c r="A12131" s="254" t="s">
        <v>112</v>
      </c>
      <c r="B12131" s="254">
        <v>0</v>
      </c>
    </row>
    <row r="12132" spans="1:2" x14ac:dyDescent="0.25">
      <c r="A12132" s="254" t="s">
        <v>113</v>
      </c>
      <c r="B12132" s="254">
        <v>0</v>
      </c>
    </row>
    <row r="12133" spans="1:2" x14ac:dyDescent="0.25">
      <c r="A12133" s="254" t="s">
        <v>1334</v>
      </c>
      <c r="B12133" s="254">
        <v>16.298403199999999</v>
      </c>
    </row>
    <row r="12134" spans="1:2" x14ac:dyDescent="0.25">
      <c r="A12134" s="254" t="s">
        <v>1890</v>
      </c>
      <c r="B12134" s="254"/>
    </row>
    <row r="12135" spans="1:2" x14ac:dyDescent="0.25">
      <c r="A12135" s="254" t="s">
        <v>928</v>
      </c>
      <c r="B12135" s="254" t="s">
        <v>929</v>
      </c>
    </row>
    <row r="12136" spans="1:2" x14ac:dyDescent="0.25">
      <c r="A12136" s="254" t="s">
        <v>930</v>
      </c>
      <c r="B12136" s="254" t="s">
        <v>931</v>
      </c>
    </row>
    <row r="12137" spans="1:2" x14ac:dyDescent="0.25">
      <c r="A12137" s="254" t="s">
        <v>113</v>
      </c>
      <c r="B12137" s="254">
        <v>0</v>
      </c>
    </row>
    <row r="12138" spans="1:2" x14ac:dyDescent="0.25">
      <c r="A12138" s="254" t="s">
        <v>184</v>
      </c>
      <c r="B12138" s="254">
        <v>0</v>
      </c>
    </row>
    <row r="12139" spans="1:2" x14ac:dyDescent="0.25">
      <c r="A12139" s="254" t="s">
        <v>185</v>
      </c>
      <c r="B12139" s="254">
        <v>0</v>
      </c>
    </row>
    <row r="12140" spans="1:2" x14ac:dyDescent="0.25">
      <c r="A12140" s="254" t="s">
        <v>186</v>
      </c>
      <c r="B12140" s="254">
        <v>0</v>
      </c>
    </row>
    <row r="12141" spans="1:2" x14ac:dyDescent="0.25">
      <c r="A12141" s="254" t="s">
        <v>187</v>
      </c>
      <c r="B12141" s="254">
        <v>0</v>
      </c>
    </row>
    <row r="12142" spans="1:2" x14ac:dyDescent="0.25">
      <c r="A12142" s="254" t="s">
        <v>1051</v>
      </c>
      <c r="B12142" s="254">
        <v>0</v>
      </c>
    </row>
    <row r="12143" spans="1:2" x14ac:dyDescent="0.25">
      <c r="A12143" s="254" t="s">
        <v>1052</v>
      </c>
      <c r="B12143" s="254">
        <v>0</v>
      </c>
    </row>
    <row r="12144" spans="1:2" x14ac:dyDescent="0.25">
      <c r="A12144" s="254" t="s">
        <v>177</v>
      </c>
      <c r="B12144" s="254">
        <v>0</v>
      </c>
    </row>
    <row r="12145" spans="1:2" x14ac:dyDescent="0.25">
      <c r="A12145" s="254" t="s">
        <v>1891</v>
      </c>
      <c r="B12145" s="254"/>
    </row>
    <row r="12146" spans="1:2" x14ac:dyDescent="0.25">
      <c r="A12146" s="254" t="s">
        <v>928</v>
      </c>
      <c r="B12146" s="254" t="s">
        <v>929</v>
      </c>
    </row>
    <row r="12147" spans="1:2" x14ac:dyDescent="0.25">
      <c r="A12147" s="254" t="s">
        <v>930</v>
      </c>
      <c r="B12147" s="254" t="s">
        <v>931</v>
      </c>
    </row>
    <row r="12148" spans="1:2" x14ac:dyDescent="0.25">
      <c r="A12148" s="254" t="s">
        <v>1334</v>
      </c>
      <c r="B12148" s="254">
        <v>-50.105702100000002</v>
      </c>
    </row>
    <row r="12149" spans="1:2" x14ac:dyDescent="0.25">
      <c r="A12149" s="254" t="s">
        <v>184</v>
      </c>
      <c r="B12149" s="254">
        <v>-0.40231355499999999</v>
      </c>
    </row>
    <row r="12150" spans="1:2" x14ac:dyDescent="0.25">
      <c r="A12150" s="254" t="s">
        <v>199</v>
      </c>
      <c r="B12150" s="254">
        <v>-16.411730200000001</v>
      </c>
    </row>
    <row r="12151" spans="1:2" x14ac:dyDescent="0.25">
      <c r="A12151" s="254" t="s">
        <v>187</v>
      </c>
      <c r="B12151" s="254">
        <v>-13.726108699999999</v>
      </c>
    </row>
    <row r="12152" spans="1:2" x14ac:dyDescent="0.25">
      <c r="A12152" s="254" t="s">
        <v>1343</v>
      </c>
      <c r="B12152" s="254">
        <v>0</v>
      </c>
    </row>
    <row r="12153" spans="1:2" x14ac:dyDescent="0.25">
      <c r="A12153" s="254" t="s">
        <v>1344</v>
      </c>
      <c r="B12153" s="254">
        <v>0</v>
      </c>
    </row>
    <row r="12154" spans="1:2" x14ac:dyDescent="0.25">
      <c r="A12154" s="254" t="s">
        <v>177</v>
      </c>
      <c r="B12154" s="254">
        <v>80.645854600000007</v>
      </c>
    </row>
    <row r="12156" spans="1:2" x14ac:dyDescent="0.25">
      <c r="A12156" s="254" t="s">
        <v>1892</v>
      </c>
      <c r="B12156" s="254"/>
    </row>
    <row r="12157" spans="1:2" x14ac:dyDescent="0.25">
      <c r="A12157" s="254" t="s">
        <v>928</v>
      </c>
      <c r="B12157" s="254" t="s">
        <v>929</v>
      </c>
    </row>
    <row r="12158" spans="1:2" x14ac:dyDescent="0.25">
      <c r="A12158" s="254" t="s">
        <v>930</v>
      </c>
      <c r="B12158" s="254" t="s">
        <v>931</v>
      </c>
    </row>
    <row r="12159" spans="1:2" x14ac:dyDescent="0.25">
      <c r="A12159" s="254" t="s">
        <v>1087</v>
      </c>
      <c r="B12159" s="254">
        <v>0</v>
      </c>
    </row>
    <row r="12160" spans="1:2" x14ac:dyDescent="0.25">
      <c r="A12160" s="254" t="s">
        <v>1088</v>
      </c>
      <c r="B12160" s="254">
        <v>0</v>
      </c>
    </row>
    <row r="12161" spans="1:2" x14ac:dyDescent="0.25">
      <c r="A12161" s="254" t="s">
        <v>1089</v>
      </c>
      <c r="B12161" s="254">
        <v>0</v>
      </c>
    </row>
    <row r="12162" spans="1:2" x14ac:dyDescent="0.25">
      <c r="A12162" s="254" t="s">
        <v>1090</v>
      </c>
      <c r="B12162" s="254">
        <v>0</v>
      </c>
    </row>
    <row r="12163" spans="1:2" x14ac:dyDescent="0.25">
      <c r="A12163" s="254" t="s">
        <v>1091</v>
      </c>
      <c r="B12163" s="254">
        <v>0</v>
      </c>
    </row>
    <row r="12164" spans="1:2" x14ac:dyDescent="0.25">
      <c r="A12164" s="254" t="s">
        <v>1092</v>
      </c>
      <c r="B12164" s="254">
        <v>0</v>
      </c>
    </row>
    <row r="12165" spans="1:2" x14ac:dyDescent="0.25">
      <c r="A12165" s="254" t="s">
        <v>1093</v>
      </c>
      <c r="B12165" s="254">
        <v>-1.70072807</v>
      </c>
    </row>
    <row r="12166" spans="1:2" x14ac:dyDescent="0.25">
      <c r="A12166" s="254" t="s">
        <v>1094</v>
      </c>
      <c r="B12166" s="254">
        <v>-2.6485545100000001E-2</v>
      </c>
    </row>
    <row r="12167" spans="1:2" x14ac:dyDescent="0.25">
      <c r="A12167" s="254" t="s">
        <v>1095</v>
      </c>
      <c r="B12167" s="254">
        <v>-0.32829638300000002</v>
      </c>
    </row>
    <row r="12168" spans="1:2" x14ac:dyDescent="0.25">
      <c r="A12168" s="254" t="s">
        <v>1096</v>
      </c>
      <c r="B12168" s="254">
        <v>-5.7289675700000001E-3</v>
      </c>
    </row>
    <row r="12169" spans="1:2" x14ac:dyDescent="0.25">
      <c r="A12169" s="254" t="s">
        <v>1097</v>
      </c>
      <c r="B12169" s="254">
        <v>0</v>
      </c>
    </row>
    <row r="12170" spans="1:2" x14ac:dyDescent="0.25">
      <c r="A12170" s="254" t="s">
        <v>1099</v>
      </c>
      <c r="B12170" s="254">
        <v>0</v>
      </c>
    </row>
    <row r="12171" spans="1:2" x14ac:dyDescent="0.25">
      <c r="A12171" s="254" t="s">
        <v>1100</v>
      </c>
      <c r="B12171" s="254">
        <v>3.3329704499999999</v>
      </c>
    </row>
    <row r="12172" spans="1:2" x14ac:dyDescent="0.25">
      <c r="A12172" s="254" t="s">
        <v>1101</v>
      </c>
      <c r="B12172" s="254">
        <v>5.45455912E-2</v>
      </c>
    </row>
    <row r="12173" spans="1:2" x14ac:dyDescent="0.25">
      <c r="A12173" s="254" t="s">
        <v>1102</v>
      </c>
      <c r="B12173" s="254">
        <v>0.68660390299999996</v>
      </c>
    </row>
    <row r="12174" spans="1:2" x14ac:dyDescent="0.25">
      <c r="A12174" s="254" t="s">
        <v>1103</v>
      </c>
      <c r="B12174" s="254">
        <v>1.17084831E-2</v>
      </c>
    </row>
    <row r="12175" spans="1:2" x14ac:dyDescent="0.25">
      <c r="A12175" s="254" t="s">
        <v>1104</v>
      </c>
      <c r="B12175" s="254">
        <v>0</v>
      </c>
    </row>
    <row r="12176" spans="1:2" x14ac:dyDescent="0.25">
      <c r="A12176" s="254" t="s">
        <v>1105</v>
      </c>
      <c r="B12176" s="254">
        <v>0</v>
      </c>
    </row>
    <row r="12177" spans="1:2" x14ac:dyDescent="0.25">
      <c r="A12177" s="254" t="s">
        <v>1014</v>
      </c>
      <c r="B12177" s="254">
        <v>0</v>
      </c>
    </row>
    <row r="12178" spans="1:2" x14ac:dyDescent="0.25">
      <c r="A12178" s="254" t="s">
        <v>991</v>
      </c>
      <c r="B12178" s="254">
        <v>2.5939873200000001</v>
      </c>
    </row>
    <row r="12179" spans="1:2" x14ac:dyDescent="0.25">
      <c r="A12179" s="254" t="s">
        <v>1015</v>
      </c>
      <c r="B12179" s="254">
        <v>0</v>
      </c>
    </row>
    <row r="12180" spans="1:2" x14ac:dyDescent="0.25">
      <c r="A12180" s="254" t="s">
        <v>1016</v>
      </c>
      <c r="B12180" s="254">
        <v>0</v>
      </c>
    </row>
    <row r="12181" spans="1:2" x14ac:dyDescent="0.25">
      <c r="A12181" s="254" t="s">
        <v>1893</v>
      </c>
      <c r="B12181" s="254"/>
    </row>
    <row r="12182" spans="1:2" x14ac:dyDescent="0.25">
      <c r="A12182" s="254" t="s">
        <v>928</v>
      </c>
      <c r="B12182" s="254" t="s">
        <v>929</v>
      </c>
    </row>
    <row r="12183" spans="1:2" x14ac:dyDescent="0.25">
      <c r="A12183" s="254" t="s">
        <v>930</v>
      </c>
      <c r="B12183" s="254" t="s">
        <v>931</v>
      </c>
    </row>
    <row r="12184" spans="1:2" x14ac:dyDescent="0.25">
      <c r="A12184" s="254" t="s">
        <v>1107</v>
      </c>
      <c r="B12184" s="254">
        <v>0</v>
      </c>
    </row>
    <row r="12185" spans="1:2" x14ac:dyDescent="0.25">
      <c r="A12185" s="254" t="s">
        <v>458</v>
      </c>
      <c r="B12185" s="254">
        <v>0</v>
      </c>
    </row>
    <row r="12186" spans="1:2" x14ac:dyDescent="0.25">
      <c r="A12186" s="254" t="s">
        <v>456</v>
      </c>
      <c r="B12186" s="254">
        <v>7.7814221200000002</v>
      </c>
    </row>
    <row r="12187" spans="1:2" x14ac:dyDescent="0.25">
      <c r="A12187" s="254" t="s">
        <v>459</v>
      </c>
      <c r="B12187" s="254">
        <v>0</v>
      </c>
    </row>
    <row r="12188" spans="1:2" x14ac:dyDescent="0.25">
      <c r="A12188" s="254" t="s">
        <v>460</v>
      </c>
      <c r="B12188" s="254">
        <v>0</v>
      </c>
    </row>
    <row r="12189" spans="1:2" x14ac:dyDescent="0.25">
      <c r="A12189" s="254" t="s">
        <v>461</v>
      </c>
      <c r="B12189" s="254">
        <v>0</v>
      </c>
    </row>
    <row r="12190" spans="1:2" x14ac:dyDescent="0.25">
      <c r="A12190" s="254" t="s">
        <v>457</v>
      </c>
      <c r="B12190" s="254">
        <v>0.93907708400000001</v>
      </c>
    </row>
    <row r="12191" spans="1:2" x14ac:dyDescent="0.25">
      <c r="A12191" s="254" t="s">
        <v>462</v>
      </c>
      <c r="B12191" s="254">
        <v>0</v>
      </c>
    </row>
    <row r="12192" spans="1:2" x14ac:dyDescent="0.25">
      <c r="A12192" s="254" t="s">
        <v>463</v>
      </c>
      <c r="B12192" s="254">
        <v>0</v>
      </c>
    </row>
    <row r="12193" spans="1:2" x14ac:dyDescent="0.25">
      <c r="A12193" s="254" t="s">
        <v>20</v>
      </c>
      <c r="B12193" s="254">
        <v>0</v>
      </c>
    </row>
    <row r="12194" spans="1:2" x14ac:dyDescent="0.25">
      <c r="A12194" s="254" t="s">
        <v>15</v>
      </c>
      <c r="B12194" s="254">
        <v>0.36030207600000003</v>
      </c>
    </row>
    <row r="12195" spans="1:2" x14ac:dyDescent="0.25">
      <c r="A12195" s="254" t="s">
        <v>21</v>
      </c>
      <c r="B12195" s="254">
        <v>0</v>
      </c>
    </row>
    <row r="12196" spans="1:2" x14ac:dyDescent="0.25">
      <c r="A12196" s="254" t="s">
        <v>22</v>
      </c>
      <c r="B12196" s="254">
        <v>0</v>
      </c>
    </row>
    <row r="12197" spans="1:2" x14ac:dyDescent="0.25">
      <c r="A12197" s="254" t="s">
        <v>23</v>
      </c>
      <c r="B12197" s="254">
        <v>0</v>
      </c>
    </row>
    <row r="12198" spans="1:2" x14ac:dyDescent="0.25">
      <c r="A12198" s="254" t="s">
        <v>16</v>
      </c>
      <c r="B12198" s="254">
        <v>1.78514638</v>
      </c>
    </row>
    <row r="12199" spans="1:2" x14ac:dyDescent="0.25">
      <c r="A12199" s="254" t="s">
        <v>24</v>
      </c>
      <c r="B12199" s="254">
        <v>0</v>
      </c>
    </row>
    <row r="12200" spans="1:2" x14ac:dyDescent="0.25">
      <c r="A12200" s="254" t="s">
        <v>25</v>
      </c>
      <c r="B12200" s="254">
        <v>0</v>
      </c>
    </row>
    <row r="12201" spans="1:2" x14ac:dyDescent="0.25">
      <c r="A12201" s="254" t="s">
        <v>1195</v>
      </c>
      <c r="B12201" s="254">
        <v>3.0790074600000002E-2</v>
      </c>
    </row>
    <row r="12206" spans="1:2" x14ac:dyDescent="0.25">
      <c r="A12206" s="254" t="s">
        <v>1894</v>
      </c>
      <c r="B12206" s="254"/>
    </row>
    <row r="12207" spans="1:2" x14ac:dyDescent="0.25">
      <c r="A12207" s="254" t="s">
        <v>928</v>
      </c>
      <c r="B12207" s="254" t="s">
        <v>929</v>
      </c>
    </row>
    <row r="12208" spans="1:2" x14ac:dyDescent="0.25">
      <c r="A12208" s="254" t="s">
        <v>930</v>
      </c>
      <c r="B12208" s="254" t="s">
        <v>931</v>
      </c>
    </row>
    <row r="12209" spans="1:2" x14ac:dyDescent="0.25">
      <c r="A12209" s="254" t="s">
        <v>112</v>
      </c>
      <c r="B12209" s="254">
        <v>0</v>
      </c>
    </row>
    <row r="12210" spans="1:2" x14ac:dyDescent="0.25">
      <c r="A12210" s="254" t="s">
        <v>184</v>
      </c>
      <c r="B12210" s="254">
        <v>0</v>
      </c>
    </row>
    <row r="12211" spans="1:2" x14ac:dyDescent="0.25">
      <c r="A12211" s="254" t="s">
        <v>185</v>
      </c>
      <c r="B12211" s="254">
        <v>0</v>
      </c>
    </row>
    <row r="12212" spans="1:2" x14ac:dyDescent="0.25">
      <c r="A12212" s="254" t="s">
        <v>186</v>
      </c>
      <c r="B12212" s="254">
        <v>0</v>
      </c>
    </row>
    <row r="12213" spans="1:2" x14ac:dyDescent="0.25">
      <c r="A12213" s="254" t="s">
        <v>187</v>
      </c>
      <c r="B12213" s="254">
        <v>0</v>
      </c>
    </row>
    <row r="12214" spans="1:2" x14ac:dyDescent="0.25">
      <c r="A12214" s="254" t="s">
        <v>1017</v>
      </c>
      <c r="B12214" s="254">
        <v>0</v>
      </c>
    </row>
    <row r="12215" spans="1:2" x14ac:dyDescent="0.25">
      <c r="A12215" s="254" t="s">
        <v>1018</v>
      </c>
      <c r="B12215" s="254">
        <v>0</v>
      </c>
    </row>
    <row r="12216" spans="1:2" x14ac:dyDescent="0.25">
      <c r="A12216" s="254" t="s">
        <v>177</v>
      </c>
      <c r="B12216" s="254">
        <v>0</v>
      </c>
    </row>
    <row r="12217" spans="1:2" x14ac:dyDescent="0.25">
      <c r="A12217" s="254" t="s">
        <v>1895</v>
      </c>
      <c r="B12217" s="254"/>
    </row>
    <row r="12218" spans="1:2" x14ac:dyDescent="0.25">
      <c r="A12218" s="254" t="s">
        <v>928</v>
      </c>
      <c r="B12218" s="254" t="s">
        <v>929</v>
      </c>
    </row>
    <row r="12219" spans="1:2" x14ac:dyDescent="0.25">
      <c r="A12219" s="254" t="s">
        <v>930</v>
      </c>
      <c r="B12219" s="254" t="s">
        <v>931</v>
      </c>
    </row>
    <row r="12220" spans="1:2" x14ac:dyDescent="0.25">
      <c r="A12220" s="254" t="s">
        <v>1111</v>
      </c>
      <c r="B12220" s="254">
        <v>1.24883663</v>
      </c>
    </row>
    <row r="12221" spans="1:2" x14ac:dyDescent="0.25">
      <c r="A12221" s="254" t="s">
        <v>1112</v>
      </c>
      <c r="B12221" s="254">
        <v>2.0890991000000001E-2</v>
      </c>
    </row>
    <row r="12222" spans="1:2" x14ac:dyDescent="0.25">
      <c r="A12222" s="254" t="s">
        <v>1113</v>
      </c>
      <c r="B12222" s="254">
        <v>0.61274304000000002</v>
      </c>
    </row>
    <row r="12223" spans="1:2" x14ac:dyDescent="0.25">
      <c r="A12223" s="254" t="s">
        <v>1114</v>
      </c>
      <c r="B12223" s="254">
        <v>1.160712E-2</v>
      </c>
    </row>
    <row r="12224" spans="1:2" x14ac:dyDescent="0.25">
      <c r="A12224" s="254" t="s">
        <v>1115</v>
      </c>
      <c r="B12224" s="254">
        <v>0</v>
      </c>
    </row>
    <row r="12225" spans="1:2" x14ac:dyDescent="0.25">
      <c r="A12225" s="254" t="s">
        <v>1116</v>
      </c>
      <c r="B12225" s="254">
        <v>2.5568419100000001E-3</v>
      </c>
    </row>
    <row r="12226" spans="1:2" x14ac:dyDescent="0.25">
      <c r="A12226" s="254" t="s">
        <v>26</v>
      </c>
      <c r="B12226" s="254">
        <v>15.3656966</v>
      </c>
    </row>
    <row r="12227" spans="1:2" x14ac:dyDescent="0.25">
      <c r="A12227" s="254" t="s">
        <v>27</v>
      </c>
      <c r="B12227" s="254">
        <v>1.56749929</v>
      </c>
    </row>
    <row r="12228" spans="1:2" x14ac:dyDescent="0.25">
      <c r="A12228" s="254" t="s">
        <v>1117</v>
      </c>
      <c r="B12228" s="254">
        <v>7.3858680000000003</v>
      </c>
    </row>
    <row r="12229" spans="1:2" x14ac:dyDescent="0.25">
      <c r="A12229" s="254" t="s">
        <v>1118</v>
      </c>
      <c r="B12229" s="254">
        <v>0.9248904</v>
      </c>
    </row>
    <row r="12230" spans="1:2" x14ac:dyDescent="0.25">
      <c r="A12230" s="254" t="s">
        <v>464</v>
      </c>
      <c r="B12230" s="254">
        <v>0</v>
      </c>
    </row>
    <row r="12231" spans="1:2" x14ac:dyDescent="0.25">
      <c r="A12231" s="254" t="s">
        <v>465</v>
      </c>
      <c r="B12231" s="254">
        <v>9.9561990000000003E-2</v>
      </c>
    </row>
    <row r="12232" spans="1:2" x14ac:dyDescent="0.25">
      <c r="A12232" s="254" t="s">
        <v>466</v>
      </c>
      <c r="B12232" s="254">
        <v>0</v>
      </c>
    </row>
    <row r="12233" spans="1:2" x14ac:dyDescent="0.25">
      <c r="A12233" s="254" t="s">
        <v>467</v>
      </c>
      <c r="B12233" s="254">
        <v>0</v>
      </c>
    </row>
    <row r="12234" spans="1:2" x14ac:dyDescent="0.25">
      <c r="A12234" s="254" t="s">
        <v>468</v>
      </c>
      <c r="B12234" s="254">
        <v>0</v>
      </c>
    </row>
    <row r="12235" spans="1:2" x14ac:dyDescent="0.25">
      <c r="A12235" s="254" t="s">
        <v>469</v>
      </c>
      <c r="B12235" s="254">
        <v>0</v>
      </c>
    </row>
    <row r="12236" spans="1:2" x14ac:dyDescent="0.25">
      <c r="A12236" s="254" t="s">
        <v>28</v>
      </c>
      <c r="B12236" s="254">
        <v>0</v>
      </c>
    </row>
    <row r="12237" spans="1:2" x14ac:dyDescent="0.25">
      <c r="A12237" s="254" t="s">
        <v>29</v>
      </c>
      <c r="B12237" s="254">
        <v>0</v>
      </c>
    </row>
    <row r="12238" spans="1:2" x14ac:dyDescent="0.25">
      <c r="A12238" s="254" t="s">
        <v>470</v>
      </c>
      <c r="B12238" s="254">
        <v>9.4007187200000004</v>
      </c>
    </row>
    <row r="12239" spans="1:2" x14ac:dyDescent="0.25">
      <c r="A12239" s="254" t="s">
        <v>471</v>
      </c>
      <c r="B12239" s="254">
        <v>0</v>
      </c>
    </row>
    <row r="12240" spans="1:2" x14ac:dyDescent="0.25">
      <c r="A12240" s="254" t="s">
        <v>1209</v>
      </c>
      <c r="B12240" s="254">
        <v>0</v>
      </c>
    </row>
    <row r="12241" spans="1:2" x14ac:dyDescent="0.25">
      <c r="A12241" s="254" t="s">
        <v>1119</v>
      </c>
      <c r="B12241" s="254">
        <v>0</v>
      </c>
    </row>
    <row r="12242" spans="1:2" x14ac:dyDescent="0.25">
      <c r="A12242" s="254" t="s">
        <v>1210</v>
      </c>
      <c r="B12242" s="254">
        <v>0</v>
      </c>
    </row>
    <row r="12243" spans="1:2" x14ac:dyDescent="0.25">
      <c r="A12243" s="254" t="s">
        <v>1211</v>
      </c>
      <c r="B12243" s="254">
        <v>0</v>
      </c>
    </row>
    <row r="12244" spans="1:2" x14ac:dyDescent="0.25">
      <c r="A12244" s="254" t="s">
        <v>1212</v>
      </c>
      <c r="B12244" s="254">
        <v>0</v>
      </c>
    </row>
    <row r="12245" spans="1:2" x14ac:dyDescent="0.25">
      <c r="A12245" s="254" t="s">
        <v>1120</v>
      </c>
      <c r="B12245" s="254">
        <v>0</v>
      </c>
    </row>
    <row r="12246" spans="1:2" x14ac:dyDescent="0.25">
      <c r="A12246" s="254" t="s">
        <v>1213</v>
      </c>
      <c r="B12246" s="254">
        <v>0</v>
      </c>
    </row>
    <row r="12247" spans="1:2" x14ac:dyDescent="0.25">
      <c r="A12247" s="254" t="s">
        <v>1214</v>
      </c>
      <c r="B12247" s="254">
        <v>0</v>
      </c>
    </row>
    <row r="12248" spans="1:2" x14ac:dyDescent="0.25">
      <c r="A12248" s="254" t="s">
        <v>1215</v>
      </c>
      <c r="B12248" s="254">
        <v>0</v>
      </c>
    </row>
    <row r="12249" spans="1:2" x14ac:dyDescent="0.25">
      <c r="A12249" s="254" t="s">
        <v>1121</v>
      </c>
      <c r="B12249" s="254">
        <v>1.47982989</v>
      </c>
    </row>
    <row r="12250" spans="1:2" x14ac:dyDescent="0.25">
      <c r="A12250" s="254" t="s">
        <v>1216</v>
      </c>
      <c r="B12250" s="254">
        <v>0</v>
      </c>
    </row>
    <row r="12251" spans="1:2" x14ac:dyDescent="0.25">
      <c r="A12251" s="254" t="s">
        <v>1217</v>
      </c>
      <c r="B12251" s="254">
        <v>0</v>
      </c>
    </row>
    <row r="12252" spans="1:2" x14ac:dyDescent="0.25">
      <c r="A12252" s="254" t="s">
        <v>1218</v>
      </c>
      <c r="B12252" s="254">
        <v>0</v>
      </c>
    </row>
    <row r="12253" spans="1:2" x14ac:dyDescent="0.25">
      <c r="A12253" s="254" t="s">
        <v>1122</v>
      </c>
      <c r="B12253" s="254">
        <v>0.31666974799999997</v>
      </c>
    </row>
    <row r="12254" spans="1:2" x14ac:dyDescent="0.25">
      <c r="A12254" s="254" t="s">
        <v>1219</v>
      </c>
      <c r="B12254" s="254">
        <v>0</v>
      </c>
    </row>
    <row r="12255" spans="1:2" x14ac:dyDescent="0.25">
      <c r="A12255" s="254" t="s">
        <v>1220</v>
      </c>
      <c r="B12255" s="254">
        <v>0</v>
      </c>
    </row>
    <row r="12256" spans="1:2" x14ac:dyDescent="0.25">
      <c r="A12256" s="254" t="s">
        <v>1221</v>
      </c>
      <c r="B12256" s="254">
        <v>0</v>
      </c>
    </row>
    <row r="12257" spans="1:2" x14ac:dyDescent="0.25">
      <c r="A12257" s="254" t="s">
        <v>1123</v>
      </c>
      <c r="B12257" s="254">
        <v>2.7860127399999999</v>
      </c>
    </row>
    <row r="12258" spans="1:2" x14ac:dyDescent="0.25">
      <c r="A12258" s="254" t="s">
        <v>1222</v>
      </c>
      <c r="B12258" s="254">
        <v>0</v>
      </c>
    </row>
    <row r="12259" spans="1:2" x14ac:dyDescent="0.25">
      <c r="A12259" s="254" t="s">
        <v>1223</v>
      </c>
      <c r="B12259" s="254">
        <v>0</v>
      </c>
    </row>
    <row r="12260" spans="1:2" x14ac:dyDescent="0.25">
      <c r="A12260" s="254" t="s">
        <v>1224</v>
      </c>
      <c r="B12260" s="254">
        <v>0</v>
      </c>
    </row>
    <row r="12261" spans="1:2" x14ac:dyDescent="0.25">
      <c r="A12261" s="254" t="s">
        <v>1124</v>
      </c>
      <c r="B12261" s="254">
        <v>0.76726688600000004</v>
      </c>
    </row>
    <row r="12262" spans="1:2" x14ac:dyDescent="0.25">
      <c r="A12262" s="254" t="s">
        <v>1225</v>
      </c>
      <c r="B12262" s="254">
        <v>0</v>
      </c>
    </row>
    <row r="12263" spans="1:2" x14ac:dyDescent="0.25">
      <c r="A12263" s="254" t="s">
        <v>1226</v>
      </c>
      <c r="B12263" s="254">
        <v>0</v>
      </c>
    </row>
    <row r="12264" spans="1:2" x14ac:dyDescent="0.25">
      <c r="A12264" s="254" t="s">
        <v>1227</v>
      </c>
      <c r="B12264" s="254">
        <v>1.73477193</v>
      </c>
    </row>
    <row r="12265" spans="1:2" x14ac:dyDescent="0.25">
      <c r="A12265" s="254" t="s">
        <v>1228</v>
      </c>
      <c r="B12265" s="254">
        <v>1.2285718999999999</v>
      </c>
    </row>
    <row r="12266" spans="1:2" x14ac:dyDescent="0.25">
      <c r="A12266" s="254" t="s">
        <v>1229</v>
      </c>
      <c r="B12266" s="254">
        <v>11.6493292</v>
      </c>
    </row>
    <row r="12267" spans="1:2" x14ac:dyDescent="0.25">
      <c r="A12267" s="254" t="s">
        <v>1230</v>
      </c>
      <c r="B12267" s="254">
        <v>1.3131870999999999</v>
      </c>
    </row>
    <row r="12268" spans="1:2" x14ac:dyDescent="0.25">
      <c r="A12268" s="254" t="s">
        <v>1896</v>
      </c>
      <c r="B12268" s="254"/>
    </row>
    <row r="12269" spans="1:2" x14ac:dyDescent="0.25">
      <c r="A12269" s="254" t="s">
        <v>928</v>
      </c>
      <c r="B12269" s="254" t="s">
        <v>929</v>
      </c>
    </row>
    <row r="12270" spans="1:2" x14ac:dyDescent="0.25">
      <c r="A12270" s="254" t="s">
        <v>930</v>
      </c>
      <c r="B12270" s="254" t="s">
        <v>931</v>
      </c>
    </row>
    <row r="12271" spans="1:2" x14ac:dyDescent="0.25">
      <c r="A12271" s="254" t="s">
        <v>1087</v>
      </c>
      <c r="B12271" s="254">
        <v>-1.5906518199999999</v>
      </c>
    </row>
    <row r="12272" spans="1:2" x14ac:dyDescent="0.25">
      <c r="A12272" s="254" t="s">
        <v>1088</v>
      </c>
      <c r="B12272" s="254">
        <v>-0.23763541899999999</v>
      </c>
    </row>
    <row r="12273" spans="1:2" x14ac:dyDescent="0.25">
      <c r="A12273" s="254" t="s">
        <v>1089</v>
      </c>
      <c r="B12273" s="254">
        <v>-1.43804591</v>
      </c>
    </row>
    <row r="12274" spans="1:2" x14ac:dyDescent="0.25">
      <c r="A12274" s="254" t="s">
        <v>1090</v>
      </c>
      <c r="B12274" s="254">
        <v>-7.3621811999999995E-2</v>
      </c>
    </row>
    <row r="12275" spans="1:2" x14ac:dyDescent="0.25">
      <c r="A12275" s="254" t="s">
        <v>1091</v>
      </c>
      <c r="B12275" s="254">
        <v>0</v>
      </c>
    </row>
    <row r="12276" spans="1:2" x14ac:dyDescent="0.25">
      <c r="A12276" s="254" t="s">
        <v>1092</v>
      </c>
      <c r="B12276" s="254">
        <v>0</v>
      </c>
    </row>
    <row r="12277" spans="1:2" x14ac:dyDescent="0.25">
      <c r="A12277" s="254" t="s">
        <v>472</v>
      </c>
      <c r="B12277" s="254">
        <v>0</v>
      </c>
    </row>
    <row r="12278" spans="1:2" x14ac:dyDescent="0.25">
      <c r="A12278" s="254" t="s">
        <v>473</v>
      </c>
      <c r="B12278" s="254">
        <v>-1.25367929</v>
      </c>
    </row>
    <row r="12279" spans="1:2" x14ac:dyDescent="0.25">
      <c r="A12279" s="254" t="s">
        <v>474</v>
      </c>
      <c r="B12279" s="254">
        <v>-7.2321307700000004</v>
      </c>
    </row>
    <row r="12280" spans="1:2" x14ac:dyDescent="0.25">
      <c r="A12280" s="254" t="s">
        <v>475</v>
      </c>
      <c r="B12280" s="254">
        <v>-0.386728713</v>
      </c>
    </row>
    <row r="12281" spans="1:2" x14ac:dyDescent="0.25">
      <c r="A12281" s="254" t="s">
        <v>476</v>
      </c>
      <c r="B12281" s="254">
        <v>0</v>
      </c>
    </row>
    <row r="12282" spans="1:2" x14ac:dyDescent="0.25">
      <c r="A12282" s="254" t="s">
        <v>477</v>
      </c>
      <c r="B12282" s="254">
        <v>0</v>
      </c>
    </row>
    <row r="12283" spans="1:2" x14ac:dyDescent="0.25">
      <c r="A12283" s="254" t="s">
        <v>1559</v>
      </c>
      <c r="B12283" s="254">
        <v>-0.75357872000000004</v>
      </c>
    </row>
    <row r="12284" spans="1:2" x14ac:dyDescent="0.25">
      <c r="A12284" s="254" t="s">
        <v>1100</v>
      </c>
      <c r="B12284" s="254">
        <v>36.584991899999999</v>
      </c>
    </row>
    <row r="12285" spans="1:2" x14ac:dyDescent="0.25">
      <c r="A12285" s="254" t="s">
        <v>1101</v>
      </c>
      <c r="B12285" s="254">
        <v>6.7192939300000001</v>
      </c>
    </row>
    <row r="12286" spans="1:2" x14ac:dyDescent="0.25">
      <c r="A12286" s="254" t="s">
        <v>1102</v>
      </c>
      <c r="B12286" s="254">
        <v>40.307186700000003</v>
      </c>
    </row>
    <row r="12287" spans="1:2" x14ac:dyDescent="0.25">
      <c r="A12287" s="254" t="s">
        <v>1103</v>
      </c>
      <c r="B12287" s="254">
        <v>2.0800303900000001</v>
      </c>
    </row>
    <row r="12288" spans="1:2" x14ac:dyDescent="0.25">
      <c r="A12288" s="254" t="s">
        <v>1104</v>
      </c>
      <c r="B12288" s="254">
        <v>0</v>
      </c>
    </row>
    <row r="12289" spans="1:2" x14ac:dyDescent="0.25">
      <c r="A12289" s="254" t="s">
        <v>1105</v>
      </c>
      <c r="B12289" s="254">
        <v>0</v>
      </c>
    </row>
    <row r="12290" spans="1:2" x14ac:dyDescent="0.25">
      <c r="A12290" s="254" t="s">
        <v>1560</v>
      </c>
      <c r="B12290" s="254">
        <v>18.2911988</v>
      </c>
    </row>
    <row r="12291" spans="1:2" x14ac:dyDescent="0.25">
      <c r="A12291" s="254" t="s">
        <v>1897</v>
      </c>
      <c r="B12291" s="254"/>
    </row>
    <row r="12292" spans="1:2" x14ac:dyDescent="0.25">
      <c r="A12292" s="254" t="s">
        <v>928</v>
      </c>
      <c r="B12292" s="254" t="s">
        <v>929</v>
      </c>
    </row>
    <row r="12293" spans="1:2" x14ac:dyDescent="0.25">
      <c r="A12293" s="254" t="s">
        <v>930</v>
      </c>
      <c r="B12293" s="254" t="s">
        <v>931</v>
      </c>
    </row>
    <row r="12294" spans="1:2" x14ac:dyDescent="0.25">
      <c r="A12294" s="254" t="s">
        <v>478</v>
      </c>
      <c r="B12294" s="254">
        <v>-10.480506</v>
      </c>
    </row>
    <row r="12295" spans="1:2" x14ac:dyDescent="0.25">
      <c r="A12295" s="254" t="s">
        <v>932</v>
      </c>
      <c r="B12295" s="254">
        <v>-0.49952556199999998</v>
      </c>
    </row>
    <row r="12296" spans="1:2" x14ac:dyDescent="0.25">
      <c r="A12296" s="254" t="s">
        <v>184</v>
      </c>
      <c r="B12296" s="254">
        <v>-48.659492</v>
      </c>
    </row>
    <row r="12297" spans="1:2" x14ac:dyDescent="0.25">
      <c r="A12297" s="254" t="s">
        <v>933</v>
      </c>
      <c r="B12297" s="254">
        <v>0</v>
      </c>
    </row>
    <row r="12298" spans="1:2" x14ac:dyDescent="0.25">
      <c r="A12298" s="254" t="s">
        <v>934</v>
      </c>
      <c r="B12298" s="254">
        <v>1.25367929</v>
      </c>
    </row>
    <row r="12299" spans="1:2" x14ac:dyDescent="0.25">
      <c r="A12299" s="254" t="s">
        <v>935</v>
      </c>
      <c r="B12299" s="254">
        <v>7.2321307700000004</v>
      </c>
    </row>
    <row r="12300" spans="1:2" x14ac:dyDescent="0.25">
      <c r="A12300" s="254" t="s">
        <v>936</v>
      </c>
      <c r="B12300" s="254">
        <v>0.386728713</v>
      </c>
    </row>
    <row r="12301" spans="1:2" x14ac:dyDescent="0.25">
      <c r="A12301" s="254" t="s">
        <v>937</v>
      </c>
      <c r="B12301" s="254">
        <v>0</v>
      </c>
    </row>
    <row r="12302" spans="1:2" x14ac:dyDescent="0.25">
      <c r="A12302" s="254" t="s">
        <v>938</v>
      </c>
      <c r="B12302" s="254">
        <v>0</v>
      </c>
    </row>
    <row r="12303" spans="1:2" x14ac:dyDescent="0.25">
      <c r="A12303" s="254" t="s">
        <v>2</v>
      </c>
      <c r="B12303" s="254">
        <v>35.1708</v>
      </c>
    </row>
    <row r="12304" spans="1:2" x14ac:dyDescent="0.25">
      <c r="A12304" s="254" t="s">
        <v>3</v>
      </c>
      <c r="B12304" s="254">
        <v>4.4042399999999997</v>
      </c>
    </row>
    <row r="12305" spans="1:2" x14ac:dyDescent="0.25">
      <c r="A12305" s="254" t="s">
        <v>4</v>
      </c>
      <c r="B12305" s="254">
        <v>15.820632</v>
      </c>
    </row>
    <row r="12306" spans="1:2" x14ac:dyDescent="0.25">
      <c r="A12306" s="254" t="s">
        <v>5</v>
      </c>
      <c r="B12306" s="254">
        <v>0.47045999999999999</v>
      </c>
    </row>
    <row r="12307" spans="1:2" x14ac:dyDescent="0.25">
      <c r="A12307" s="254" t="s">
        <v>6</v>
      </c>
      <c r="B12307" s="254">
        <v>0</v>
      </c>
    </row>
    <row r="12308" spans="1:2" x14ac:dyDescent="0.25">
      <c r="A12308" s="254" t="s">
        <v>7</v>
      </c>
      <c r="B12308" s="254">
        <v>0</v>
      </c>
    </row>
    <row r="12309" spans="1:2" x14ac:dyDescent="0.25">
      <c r="A12309" s="254" t="s">
        <v>480</v>
      </c>
      <c r="B12309" s="254">
        <v>0</v>
      </c>
    </row>
    <row r="12310" spans="1:2" x14ac:dyDescent="0.25">
      <c r="A12310" s="254" t="s">
        <v>481</v>
      </c>
      <c r="B12310" s="254">
        <v>0.47410471399999998</v>
      </c>
    </row>
    <row r="12311" spans="1:2" x14ac:dyDescent="0.25">
      <c r="A12311" s="254" t="s">
        <v>482</v>
      </c>
      <c r="B12311" s="254">
        <v>0</v>
      </c>
    </row>
    <row r="12312" spans="1:2" x14ac:dyDescent="0.25">
      <c r="A12312" s="254" t="s">
        <v>483</v>
      </c>
      <c r="B12312" s="254">
        <v>5.4407830599999998E-2</v>
      </c>
    </row>
    <row r="12313" spans="1:2" x14ac:dyDescent="0.25">
      <c r="A12313" s="254" t="s">
        <v>484</v>
      </c>
      <c r="B12313" s="254">
        <v>0</v>
      </c>
    </row>
    <row r="12314" spans="1:2" x14ac:dyDescent="0.25">
      <c r="A12314" s="254" t="s">
        <v>485</v>
      </c>
      <c r="B12314" s="254">
        <v>0</v>
      </c>
    </row>
    <row r="12315" spans="1:2" x14ac:dyDescent="0.25">
      <c r="A12315" s="254" t="s">
        <v>1898</v>
      </c>
      <c r="B12315" s="254"/>
    </row>
    <row r="12316" spans="1:2" x14ac:dyDescent="0.25">
      <c r="A12316" s="254" t="s">
        <v>928</v>
      </c>
      <c r="B12316" s="254" t="s">
        <v>929</v>
      </c>
    </row>
    <row r="12317" spans="1:2" x14ac:dyDescent="0.25">
      <c r="A12317" s="254" t="s">
        <v>930</v>
      </c>
      <c r="B12317" s="254" t="s">
        <v>931</v>
      </c>
    </row>
    <row r="12318" spans="1:2" x14ac:dyDescent="0.25">
      <c r="A12318" s="254" t="s">
        <v>1125</v>
      </c>
      <c r="B12318" s="254">
        <v>0</v>
      </c>
    </row>
    <row r="12319" spans="1:2" x14ac:dyDescent="0.25">
      <c r="A12319" s="254" t="s">
        <v>1126</v>
      </c>
      <c r="B12319" s="254">
        <v>0</v>
      </c>
    </row>
    <row r="12320" spans="1:2" x14ac:dyDescent="0.25">
      <c r="A12320" s="254" t="s">
        <v>1127</v>
      </c>
      <c r="B12320" s="254">
        <v>0</v>
      </c>
    </row>
    <row r="12321" spans="1:2" x14ac:dyDescent="0.25">
      <c r="A12321" s="254" t="s">
        <v>1128</v>
      </c>
      <c r="B12321" s="254">
        <v>0</v>
      </c>
    </row>
    <row r="12322" spans="1:2" x14ac:dyDescent="0.25">
      <c r="A12322" s="254" t="s">
        <v>1129</v>
      </c>
      <c r="B12322" s="254">
        <v>0</v>
      </c>
    </row>
    <row r="12323" spans="1:2" x14ac:dyDescent="0.25">
      <c r="A12323" s="254" t="s">
        <v>1130</v>
      </c>
      <c r="B12323" s="254">
        <v>0</v>
      </c>
    </row>
    <row r="12324" spans="1:2" x14ac:dyDescent="0.25">
      <c r="A12324" s="254" t="s">
        <v>1131</v>
      </c>
      <c r="B12324" s="254">
        <v>1.5906518199999999</v>
      </c>
    </row>
    <row r="12325" spans="1:2" x14ac:dyDescent="0.25">
      <c r="A12325" s="254" t="s">
        <v>1132</v>
      </c>
      <c r="B12325" s="254">
        <v>0.23763541899999999</v>
      </c>
    </row>
    <row r="12326" spans="1:2" x14ac:dyDescent="0.25">
      <c r="A12326" s="254" t="s">
        <v>1133</v>
      </c>
      <c r="B12326" s="254">
        <v>1.43804591</v>
      </c>
    </row>
    <row r="12327" spans="1:2" x14ac:dyDescent="0.25">
      <c r="A12327" s="254" t="s">
        <v>1134</v>
      </c>
      <c r="B12327" s="254">
        <v>7.3621811999999995E-2</v>
      </c>
    </row>
    <row r="12328" spans="1:2" x14ac:dyDescent="0.25">
      <c r="A12328" s="254" t="s">
        <v>1135</v>
      </c>
      <c r="B12328" s="254">
        <v>0</v>
      </c>
    </row>
    <row r="12329" spans="1:2" x14ac:dyDescent="0.25">
      <c r="A12329" s="254" t="s">
        <v>1136</v>
      </c>
      <c r="B12329" s="254">
        <v>0</v>
      </c>
    </row>
    <row r="12330" spans="1:2" x14ac:dyDescent="0.25">
      <c r="A12330" s="254" t="s">
        <v>1231</v>
      </c>
      <c r="B12330" s="254">
        <v>0.75357872000000004</v>
      </c>
    </row>
    <row r="12331" spans="1:2" x14ac:dyDescent="0.25">
      <c r="A12331" s="254" t="s">
        <v>1899</v>
      </c>
      <c r="B12331" s="254"/>
    </row>
    <row r="12332" spans="1:2" x14ac:dyDescent="0.25">
      <c r="A12332" s="254" t="s">
        <v>928</v>
      </c>
      <c r="B12332" s="254" t="s">
        <v>929</v>
      </c>
    </row>
    <row r="12333" spans="1:2" x14ac:dyDescent="0.25">
      <c r="A12333" s="254" t="s">
        <v>930</v>
      </c>
      <c r="B12333" s="254" t="s">
        <v>931</v>
      </c>
    </row>
    <row r="12334" spans="1:2" x14ac:dyDescent="0.25">
      <c r="A12334" s="254" t="s">
        <v>30</v>
      </c>
      <c r="B12334" s="254">
        <v>2.6138706599999999</v>
      </c>
    </row>
    <row r="12335" spans="1:2" x14ac:dyDescent="0.25">
      <c r="A12335" s="254" t="s">
        <v>31</v>
      </c>
      <c r="B12335" s="254">
        <v>4.4935318500000002E-2</v>
      </c>
    </row>
    <row r="12336" spans="1:2" x14ac:dyDescent="0.25">
      <c r="A12336" s="254" t="s">
        <v>32</v>
      </c>
      <c r="B12336" s="254">
        <v>0.47628176900000002</v>
      </c>
    </row>
    <row r="12337" spans="1:2" x14ac:dyDescent="0.25">
      <c r="A12337" s="254" t="s">
        <v>33</v>
      </c>
      <c r="B12337" s="254">
        <v>9.5755877499999996E-3</v>
      </c>
    </row>
    <row r="12338" spans="1:2" x14ac:dyDescent="0.25">
      <c r="A12338" s="254" t="s">
        <v>34</v>
      </c>
      <c r="B12338" s="254">
        <v>0</v>
      </c>
    </row>
    <row r="12339" spans="1:2" x14ac:dyDescent="0.25">
      <c r="A12339" s="254" t="s">
        <v>35</v>
      </c>
      <c r="B12339" s="254">
        <v>0</v>
      </c>
    </row>
    <row r="12340" spans="1:2" x14ac:dyDescent="0.25">
      <c r="A12340" s="254" t="s">
        <v>26</v>
      </c>
      <c r="B12340" s="254">
        <v>36.584991899999999</v>
      </c>
    </row>
    <row r="12341" spans="1:2" x14ac:dyDescent="0.25">
      <c r="A12341" s="254" t="s">
        <v>27</v>
      </c>
      <c r="B12341" s="254">
        <v>0.74498840499999996</v>
      </c>
    </row>
    <row r="12342" spans="1:2" x14ac:dyDescent="0.25">
      <c r="A12342" s="254" t="s">
        <v>36</v>
      </c>
      <c r="B12342" s="254">
        <v>7.7589895499999999</v>
      </c>
    </row>
    <row r="12343" spans="1:2" x14ac:dyDescent="0.25">
      <c r="A12343" s="254" t="s">
        <v>37</v>
      </c>
      <c r="B12343" s="254">
        <v>0.221905836</v>
      </c>
    </row>
    <row r="12344" spans="1:2" x14ac:dyDescent="0.25">
      <c r="A12344" s="254" t="s">
        <v>38</v>
      </c>
      <c r="B12344" s="254">
        <v>0</v>
      </c>
    </row>
    <row r="12345" spans="1:2" x14ac:dyDescent="0.25">
      <c r="A12345" s="254" t="s">
        <v>39</v>
      </c>
      <c r="B12345" s="254">
        <v>0</v>
      </c>
    </row>
    <row r="12346" spans="1:2" x14ac:dyDescent="0.25">
      <c r="A12346" s="254" t="s">
        <v>1014</v>
      </c>
      <c r="B12346" s="254">
        <v>0</v>
      </c>
    </row>
    <row r="12347" spans="1:2" x14ac:dyDescent="0.25">
      <c r="A12347" s="254" t="s">
        <v>991</v>
      </c>
      <c r="B12347" s="254">
        <v>2.1522576</v>
      </c>
    </row>
    <row r="12348" spans="1:2" x14ac:dyDescent="0.25">
      <c r="A12348" s="254" t="s">
        <v>1015</v>
      </c>
      <c r="B12348" s="254">
        <v>0</v>
      </c>
    </row>
    <row r="12349" spans="1:2" x14ac:dyDescent="0.25">
      <c r="A12349" s="254" t="s">
        <v>1016</v>
      </c>
      <c r="B12349" s="254">
        <v>0</v>
      </c>
    </row>
    <row r="12350" spans="1:2" x14ac:dyDescent="0.25">
      <c r="A12350" s="254" t="s">
        <v>41</v>
      </c>
      <c r="B12350" s="254">
        <v>0</v>
      </c>
    </row>
    <row r="12351" spans="1:2" x14ac:dyDescent="0.25">
      <c r="A12351" s="254" t="s">
        <v>40</v>
      </c>
      <c r="B12351" s="254">
        <v>0</v>
      </c>
    </row>
    <row r="12352" spans="1:2" x14ac:dyDescent="0.25">
      <c r="A12352" s="254" t="s">
        <v>42</v>
      </c>
      <c r="B12352" s="254">
        <v>0</v>
      </c>
    </row>
    <row r="12353" spans="1:2" x14ac:dyDescent="0.25">
      <c r="A12353" s="254" t="s">
        <v>43</v>
      </c>
      <c r="B12353" s="254">
        <v>0</v>
      </c>
    </row>
    <row r="12354" spans="1:2" x14ac:dyDescent="0.25">
      <c r="A12354" s="254" t="s">
        <v>1232</v>
      </c>
      <c r="B12354" s="254">
        <v>14.1119685</v>
      </c>
    </row>
    <row r="12355" spans="1:2" x14ac:dyDescent="0.25">
      <c r="A12355" s="254" t="s">
        <v>1900</v>
      </c>
      <c r="B12355" s="254"/>
    </row>
    <row r="12356" spans="1:2" x14ac:dyDescent="0.25">
      <c r="A12356" s="254" t="s">
        <v>928</v>
      </c>
      <c r="B12356" s="254" t="s">
        <v>929</v>
      </c>
    </row>
    <row r="12357" spans="1:2" x14ac:dyDescent="0.25">
      <c r="A12357" s="254" t="s">
        <v>930</v>
      </c>
      <c r="B12357" s="254" t="s">
        <v>931</v>
      </c>
    </row>
    <row r="12358" spans="1:2" x14ac:dyDescent="0.25">
      <c r="A12358" s="254" t="s">
        <v>478</v>
      </c>
      <c r="B12358" s="254">
        <v>-14.524809599999999</v>
      </c>
    </row>
    <row r="12359" spans="1:2" x14ac:dyDescent="0.25">
      <c r="A12359" s="254" t="s">
        <v>479</v>
      </c>
      <c r="B12359" s="254">
        <v>-5.18433238E-2</v>
      </c>
    </row>
    <row r="12360" spans="1:2" x14ac:dyDescent="0.25">
      <c r="A12360" s="254" t="s">
        <v>184</v>
      </c>
      <c r="B12360" s="254">
        <v>-29.142071999999999</v>
      </c>
    </row>
    <row r="12361" spans="1:2" x14ac:dyDescent="0.25">
      <c r="A12361" s="254" t="s">
        <v>1142</v>
      </c>
      <c r="B12361" s="254">
        <v>1.70072807</v>
      </c>
    </row>
    <row r="12362" spans="1:2" x14ac:dyDescent="0.25">
      <c r="A12362" s="254" t="s">
        <v>1143</v>
      </c>
      <c r="B12362" s="254">
        <v>2.6485545100000001E-2</v>
      </c>
    </row>
    <row r="12363" spans="1:2" x14ac:dyDescent="0.25">
      <c r="A12363" s="254" t="s">
        <v>1144</v>
      </c>
      <c r="B12363" s="254">
        <v>0.32829638300000002</v>
      </c>
    </row>
    <row r="12364" spans="1:2" x14ac:dyDescent="0.25">
      <c r="A12364" s="254" t="s">
        <v>1145</v>
      </c>
      <c r="B12364" s="254">
        <v>5.7289675700000001E-3</v>
      </c>
    </row>
    <row r="12365" spans="1:2" x14ac:dyDescent="0.25">
      <c r="A12365" s="254" t="s">
        <v>1146</v>
      </c>
      <c r="B12365" s="254">
        <v>0</v>
      </c>
    </row>
    <row r="12366" spans="1:2" x14ac:dyDescent="0.25">
      <c r="A12366" s="254" t="s">
        <v>1147</v>
      </c>
      <c r="B12366" s="254">
        <v>0</v>
      </c>
    </row>
    <row r="12367" spans="1:2" x14ac:dyDescent="0.25">
      <c r="A12367" s="254" t="s">
        <v>2</v>
      </c>
      <c r="B12367" s="254">
        <v>2.917824</v>
      </c>
    </row>
    <row r="12368" spans="1:2" x14ac:dyDescent="0.25">
      <c r="A12368" s="254" t="s">
        <v>3</v>
      </c>
      <c r="B12368" s="254">
        <v>5.5272000000000002E-2</v>
      </c>
    </row>
    <row r="12369" spans="1:2" x14ac:dyDescent="0.25">
      <c r="A12369" s="254" t="s">
        <v>4</v>
      </c>
      <c r="B12369" s="254">
        <v>1.7219512800000001</v>
      </c>
    </row>
    <row r="12370" spans="1:2" x14ac:dyDescent="0.25">
      <c r="A12370" s="254" t="s">
        <v>5</v>
      </c>
      <c r="B12370" s="254">
        <v>1.7497200000000001E-2</v>
      </c>
    </row>
    <row r="12371" spans="1:2" x14ac:dyDescent="0.25">
      <c r="A12371" s="254" t="s">
        <v>6</v>
      </c>
      <c r="B12371" s="254">
        <v>0</v>
      </c>
    </row>
    <row r="12372" spans="1:2" x14ac:dyDescent="0.25">
      <c r="A12372" s="254" t="s">
        <v>7</v>
      </c>
      <c r="B12372" s="254">
        <v>0</v>
      </c>
    </row>
    <row r="12373" spans="1:2" x14ac:dyDescent="0.25">
      <c r="A12373" s="254" t="s">
        <v>1148</v>
      </c>
      <c r="B12373" s="254">
        <v>0</v>
      </c>
    </row>
    <row r="12374" spans="1:2" x14ac:dyDescent="0.25">
      <c r="A12374" s="254" t="s">
        <v>1149</v>
      </c>
      <c r="B12374" s="254">
        <v>1.21754377E-2</v>
      </c>
    </row>
    <row r="12375" spans="1:2" x14ac:dyDescent="0.25">
      <c r="A12375" s="254" t="s">
        <v>1150</v>
      </c>
      <c r="B12375" s="254">
        <v>0</v>
      </c>
    </row>
    <row r="12376" spans="1:2" x14ac:dyDescent="0.25">
      <c r="A12376" s="254" t="s">
        <v>1151</v>
      </c>
      <c r="B12376" s="254">
        <v>2.8907412599999999E-3</v>
      </c>
    </row>
    <row r="12377" spans="1:2" x14ac:dyDescent="0.25">
      <c r="A12377" s="254" t="s">
        <v>1152</v>
      </c>
      <c r="B12377" s="254">
        <v>0</v>
      </c>
    </row>
    <row r="12378" spans="1:2" x14ac:dyDescent="0.25">
      <c r="A12378" s="254" t="s">
        <v>1153</v>
      </c>
      <c r="B12378" s="254">
        <v>0</v>
      </c>
    </row>
    <row r="12379" spans="1:2" x14ac:dyDescent="0.25">
      <c r="A12379" s="254" t="s">
        <v>1901</v>
      </c>
      <c r="B12379" s="254"/>
    </row>
    <row r="12380" spans="1:2" x14ac:dyDescent="0.25">
      <c r="A12380" s="254" t="s">
        <v>928</v>
      </c>
      <c r="B12380" s="254" t="s">
        <v>929</v>
      </c>
    </row>
    <row r="12381" spans="1:2" x14ac:dyDescent="0.25">
      <c r="A12381" s="254" t="s">
        <v>930</v>
      </c>
      <c r="B12381" s="254" t="s">
        <v>931</v>
      </c>
    </row>
    <row r="12382" spans="1:2" x14ac:dyDescent="0.25">
      <c r="A12382" s="254" t="s">
        <v>470</v>
      </c>
      <c r="B12382" s="254">
        <v>69.634953499999995</v>
      </c>
    </row>
    <row r="12383" spans="1:2" x14ac:dyDescent="0.25">
      <c r="A12383" s="254" t="s">
        <v>471</v>
      </c>
      <c r="B12383" s="254">
        <v>0</v>
      </c>
    </row>
    <row r="12384" spans="1:2" x14ac:dyDescent="0.25">
      <c r="A12384" s="254" t="s">
        <v>486</v>
      </c>
      <c r="B12384" s="254">
        <v>45.6777522</v>
      </c>
    </row>
    <row r="12385" spans="1:2" x14ac:dyDescent="0.25">
      <c r="A12385" s="254" t="s">
        <v>487</v>
      </c>
      <c r="B12385" s="254">
        <v>0</v>
      </c>
    </row>
    <row r="12386" spans="1:2" x14ac:dyDescent="0.25">
      <c r="A12386" s="254" t="s">
        <v>488</v>
      </c>
      <c r="B12386" s="254">
        <v>0</v>
      </c>
    </row>
    <row r="12387" spans="1:2" x14ac:dyDescent="0.25">
      <c r="A12387" s="254" t="s">
        <v>489</v>
      </c>
      <c r="B12387" s="254">
        <v>0</v>
      </c>
    </row>
    <row r="12388" spans="1:2" x14ac:dyDescent="0.25">
      <c r="A12388" s="254" t="s">
        <v>1902</v>
      </c>
      <c r="B12388" s="254"/>
    </row>
    <row r="12389" spans="1:2" x14ac:dyDescent="0.25">
      <c r="A12389" s="254" t="s">
        <v>928</v>
      </c>
      <c r="B12389" s="254" t="s">
        <v>929</v>
      </c>
    </row>
    <row r="12390" spans="1:2" x14ac:dyDescent="0.25">
      <c r="A12390" s="254" t="s">
        <v>930</v>
      </c>
      <c r="B12390" s="254" t="s">
        <v>931</v>
      </c>
    </row>
    <row r="12391" spans="1:2" x14ac:dyDescent="0.25">
      <c r="A12391" s="254" t="s">
        <v>111</v>
      </c>
      <c r="B12391" s="254">
        <v>0</v>
      </c>
    </row>
    <row r="12392" spans="1:2" x14ac:dyDescent="0.25">
      <c r="A12392" s="254" t="s">
        <v>184</v>
      </c>
      <c r="B12392" s="254">
        <v>0</v>
      </c>
    </row>
    <row r="12393" spans="1:2" x14ac:dyDescent="0.25">
      <c r="A12393" s="254" t="s">
        <v>185</v>
      </c>
      <c r="B12393" s="254">
        <v>0</v>
      </c>
    </row>
    <row r="12394" spans="1:2" x14ac:dyDescent="0.25">
      <c r="A12394" s="254" t="s">
        <v>186</v>
      </c>
      <c r="B12394" s="254">
        <v>0</v>
      </c>
    </row>
    <row r="12395" spans="1:2" x14ac:dyDescent="0.25">
      <c r="A12395" s="254" t="s">
        <v>187</v>
      </c>
      <c r="B12395" s="254">
        <v>0</v>
      </c>
    </row>
    <row r="12396" spans="1:2" x14ac:dyDescent="0.25">
      <c r="A12396" s="254" t="s">
        <v>1019</v>
      </c>
      <c r="B12396" s="254">
        <v>0</v>
      </c>
    </row>
    <row r="12397" spans="1:2" x14ac:dyDescent="0.25">
      <c r="A12397" s="254" t="s">
        <v>1020</v>
      </c>
      <c r="B12397" s="254">
        <v>0</v>
      </c>
    </row>
    <row r="12398" spans="1:2" x14ac:dyDescent="0.25">
      <c r="A12398" s="254" t="s">
        <v>177</v>
      </c>
      <c r="B12398" s="254">
        <v>0</v>
      </c>
    </row>
    <row r="12399" spans="1:2" x14ac:dyDescent="0.25">
      <c r="A12399" s="254" t="s">
        <v>1903</v>
      </c>
      <c r="B12399" s="254"/>
    </row>
    <row r="12400" spans="1:2" x14ac:dyDescent="0.25">
      <c r="A12400" s="254" t="s">
        <v>928</v>
      </c>
      <c r="B12400" s="254" t="s">
        <v>929</v>
      </c>
    </row>
    <row r="12401" spans="1:2" x14ac:dyDescent="0.25">
      <c r="A12401" s="254" t="s">
        <v>930</v>
      </c>
      <c r="B12401" s="254" t="s">
        <v>931</v>
      </c>
    </row>
    <row r="12402" spans="1:2" x14ac:dyDescent="0.25">
      <c r="A12402" s="254" t="s">
        <v>1154</v>
      </c>
      <c r="B12402" s="254">
        <v>0</v>
      </c>
    </row>
    <row r="12403" spans="1:2" x14ac:dyDescent="0.25">
      <c r="A12403" s="254" t="s">
        <v>1155</v>
      </c>
      <c r="B12403" s="254">
        <v>-1.21754377E-2</v>
      </c>
    </row>
    <row r="12404" spans="1:2" x14ac:dyDescent="0.25">
      <c r="A12404" s="254" t="s">
        <v>1156</v>
      </c>
      <c r="B12404" s="254">
        <v>0</v>
      </c>
    </row>
    <row r="12405" spans="1:2" x14ac:dyDescent="0.25">
      <c r="A12405" s="254" t="s">
        <v>1157</v>
      </c>
      <c r="B12405" s="254">
        <v>-2.8907412599999999E-3</v>
      </c>
    </row>
    <row r="12406" spans="1:2" x14ac:dyDescent="0.25">
      <c r="A12406" s="254" t="s">
        <v>1158</v>
      </c>
      <c r="B12406" s="254">
        <v>0</v>
      </c>
    </row>
    <row r="12407" spans="1:2" x14ac:dyDescent="0.25">
      <c r="A12407" s="254" t="s">
        <v>1159</v>
      </c>
      <c r="B12407" s="254">
        <v>0</v>
      </c>
    </row>
    <row r="12408" spans="1:2" x14ac:dyDescent="0.25">
      <c r="A12408" s="254" t="s">
        <v>1160</v>
      </c>
      <c r="B12408" s="254">
        <v>0</v>
      </c>
    </row>
    <row r="12409" spans="1:2" x14ac:dyDescent="0.25">
      <c r="A12409" s="254" t="s">
        <v>1161</v>
      </c>
      <c r="B12409" s="254">
        <v>-2.5568419100000001E-3</v>
      </c>
    </row>
    <row r="12410" spans="1:2" x14ac:dyDescent="0.25">
      <c r="A12410" s="254" t="s">
        <v>490</v>
      </c>
      <c r="B12410" s="254">
        <v>0</v>
      </c>
    </row>
    <row r="12411" spans="1:2" x14ac:dyDescent="0.25">
      <c r="A12411" s="254" t="s">
        <v>491</v>
      </c>
      <c r="B12411" s="254">
        <v>-0.47410471399999998</v>
      </c>
    </row>
    <row r="12412" spans="1:2" x14ac:dyDescent="0.25">
      <c r="A12412" s="254" t="s">
        <v>492</v>
      </c>
      <c r="B12412" s="254">
        <v>0</v>
      </c>
    </row>
    <row r="12413" spans="1:2" x14ac:dyDescent="0.25">
      <c r="A12413" s="254" t="s">
        <v>493</v>
      </c>
      <c r="B12413" s="254">
        <v>-5.4407830599999998E-2</v>
      </c>
    </row>
    <row r="12414" spans="1:2" x14ac:dyDescent="0.25">
      <c r="A12414" s="254" t="s">
        <v>494</v>
      </c>
      <c r="B12414" s="254">
        <v>0</v>
      </c>
    </row>
    <row r="12415" spans="1:2" x14ac:dyDescent="0.25">
      <c r="A12415" s="254" t="s">
        <v>495</v>
      </c>
      <c r="B12415" s="254">
        <v>0</v>
      </c>
    </row>
    <row r="12416" spans="1:2" x14ac:dyDescent="0.25">
      <c r="A12416" s="254" t="s">
        <v>496</v>
      </c>
      <c r="B12416" s="254">
        <v>0</v>
      </c>
    </row>
    <row r="12417" spans="1:2" x14ac:dyDescent="0.25">
      <c r="A12417" s="254" t="s">
        <v>497</v>
      </c>
      <c r="B12417" s="254">
        <v>-9.9561990000000003E-2</v>
      </c>
    </row>
    <row r="12418" spans="1:2" x14ac:dyDescent="0.25">
      <c r="A12418" s="254" t="s">
        <v>498</v>
      </c>
      <c r="B12418" s="254">
        <v>0</v>
      </c>
    </row>
    <row r="12419" spans="1:2" x14ac:dyDescent="0.25">
      <c r="A12419" s="254" t="s">
        <v>499</v>
      </c>
      <c r="B12419" s="254">
        <v>0</v>
      </c>
    </row>
    <row r="12420" spans="1:2" x14ac:dyDescent="0.25">
      <c r="A12420" s="254" t="s">
        <v>500</v>
      </c>
      <c r="B12420" s="254">
        <v>0</v>
      </c>
    </row>
    <row r="12421" spans="1:2" x14ac:dyDescent="0.25">
      <c r="A12421" s="254" t="s">
        <v>501</v>
      </c>
      <c r="B12421" s="254">
        <v>0</v>
      </c>
    </row>
    <row r="12422" spans="1:2" x14ac:dyDescent="0.25">
      <c r="A12422" s="254" t="s">
        <v>502</v>
      </c>
      <c r="B12422" s="254">
        <v>0</v>
      </c>
    </row>
    <row r="12423" spans="1:2" x14ac:dyDescent="0.25">
      <c r="A12423" s="254" t="s">
        <v>503</v>
      </c>
      <c r="B12423" s="254">
        <v>0</v>
      </c>
    </row>
    <row r="12424" spans="1:2" x14ac:dyDescent="0.25">
      <c r="A12424" s="254" t="s">
        <v>94</v>
      </c>
      <c r="B12424" s="254">
        <v>0</v>
      </c>
    </row>
    <row r="12425" spans="1:2" x14ac:dyDescent="0.25">
      <c r="A12425" s="254" t="s">
        <v>95</v>
      </c>
      <c r="B12425" s="254">
        <v>0</v>
      </c>
    </row>
    <row r="12426" spans="1:2" x14ac:dyDescent="0.25">
      <c r="A12426" s="254" t="s">
        <v>504</v>
      </c>
      <c r="B12426" s="254">
        <v>0</v>
      </c>
    </row>
    <row r="12427" spans="1:2" x14ac:dyDescent="0.25">
      <c r="A12427" s="254" t="s">
        <v>505</v>
      </c>
      <c r="B12427" s="254">
        <v>0</v>
      </c>
    </row>
    <row r="12428" spans="1:2" x14ac:dyDescent="0.25">
      <c r="A12428" s="254" t="s">
        <v>506</v>
      </c>
      <c r="B12428" s="254">
        <v>-0.76044335600000001</v>
      </c>
    </row>
    <row r="12429" spans="1:2" x14ac:dyDescent="0.25">
      <c r="A12429" s="254" t="s">
        <v>507</v>
      </c>
      <c r="B12429" s="254">
        <v>0</v>
      </c>
    </row>
    <row r="12430" spans="1:2" x14ac:dyDescent="0.25">
      <c r="A12430" s="254" t="s">
        <v>508</v>
      </c>
      <c r="B12430" s="254">
        <v>0</v>
      </c>
    </row>
    <row r="12431" spans="1:2" x14ac:dyDescent="0.25">
      <c r="A12431" s="254" t="s">
        <v>509</v>
      </c>
      <c r="B12431" s="254">
        <v>0</v>
      </c>
    </row>
    <row r="12432" spans="1:2" x14ac:dyDescent="0.25">
      <c r="A12432" s="254" t="s">
        <v>96</v>
      </c>
      <c r="B12432" s="254">
        <v>0</v>
      </c>
    </row>
    <row r="12433" spans="1:2" x14ac:dyDescent="0.25">
      <c r="A12433" s="254" t="s">
        <v>97</v>
      </c>
      <c r="B12433" s="254">
        <v>0</v>
      </c>
    </row>
    <row r="12434" spans="1:2" x14ac:dyDescent="0.25">
      <c r="A12434" s="254" t="s">
        <v>510</v>
      </c>
      <c r="B12434" s="254">
        <v>-69.634953499999995</v>
      </c>
    </row>
    <row r="12435" spans="1:2" x14ac:dyDescent="0.25">
      <c r="A12435" s="254" t="s">
        <v>511</v>
      </c>
      <c r="B12435" s="254">
        <v>0</v>
      </c>
    </row>
    <row r="12436" spans="1:2" x14ac:dyDescent="0.25">
      <c r="A12436" s="254" t="s">
        <v>512</v>
      </c>
      <c r="B12436" s="254">
        <v>-45.6777522</v>
      </c>
    </row>
    <row r="12437" spans="1:2" x14ac:dyDescent="0.25">
      <c r="A12437" s="254" t="s">
        <v>513</v>
      </c>
      <c r="B12437" s="254">
        <v>0</v>
      </c>
    </row>
    <row r="12438" spans="1:2" x14ac:dyDescent="0.25">
      <c r="A12438" s="254" t="s">
        <v>514</v>
      </c>
      <c r="B12438" s="254">
        <v>0</v>
      </c>
    </row>
    <row r="12439" spans="1:2" x14ac:dyDescent="0.25">
      <c r="A12439" s="254" t="s">
        <v>515</v>
      </c>
      <c r="B12439" s="254">
        <v>0</v>
      </c>
    </row>
    <row r="12440" spans="1:2" x14ac:dyDescent="0.25">
      <c r="A12440" s="254" t="s">
        <v>62</v>
      </c>
      <c r="B12440" s="254">
        <v>-9.4007187200000004</v>
      </c>
    </row>
    <row r="12441" spans="1:2" x14ac:dyDescent="0.25">
      <c r="A12441" s="254" t="s">
        <v>63</v>
      </c>
      <c r="B12441" s="254">
        <v>0</v>
      </c>
    </row>
    <row r="12442" spans="1:2" x14ac:dyDescent="0.25">
      <c r="A12442" s="254" t="s">
        <v>64</v>
      </c>
      <c r="B12442" s="254">
        <v>0</v>
      </c>
    </row>
    <row r="12443" spans="1:2" x14ac:dyDescent="0.25">
      <c r="A12443" s="254" t="s">
        <v>65</v>
      </c>
      <c r="B12443" s="254">
        <v>0</v>
      </c>
    </row>
    <row r="12444" spans="1:2" x14ac:dyDescent="0.25">
      <c r="A12444" s="254" t="s">
        <v>66</v>
      </c>
      <c r="B12444" s="254">
        <v>0</v>
      </c>
    </row>
    <row r="12445" spans="1:2" x14ac:dyDescent="0.25">
      <c r="A12445" s="254" t="s">
        <v>67</v>
      </c>
      <c r="B12445" s="254">
        <v>0</v>
      </c>
    </row>
    <row r="12446" spans="1:2" x14ac:dyDescent="0.25">
      <c r="A12446" s="254" t="s">
        <v>68</v>
      </c>
      <c r="B12446" s="254">
        <v>0</v>
      </c>
    </row>
    <row r="12447" spans="1:2" x14ac:dyDescent="0.25">
      <c r="A12447" s="254" t="s">
        <v>69</v>
      </c>
      <c r="B12447" s="254">
        <v>0</v>
      </c>
    </row>
    <row r="12448" spans="1:2" x14ac:dyDescent="0.25">
      <c r="A12448" s="254" t="s">
        <v>70</v>
      </c>
      <c r="B12448" s="254">
        <v>0</v>
      </c>
    </row>
    <row r="12449" spans="1:2" x14ac:dyDescent="0.25">
      <c r="A12449" s="254" t="s">
        <v>71</v>
      </c>
      <c r="B12449" s="254">
        <v>0</v>
      </c>
    </row>
    <row r="12450" spans="1:2" x14ac:dyDescent="0.25">
      <c r="A12450" s="254" t="s">
        <v>72</v>
      </c>
      <c r="B12450" s="254">
        <v>0</v>
      </c>
    </row>
    <row r="12451" spans="1:2" x14ac:dyDescent="0.25">
      <c r="A12451" s="254" t="s">
        <v>73</v>
      </c>
      <c r="B12451" s="254">
        <v>0</v>
      </c>
    </row>
    <row r="12452" spans="1:2" x14ac:dyDescent="0.25">
      <c r="A12452" s="254" t="s">
        <v>74</v>
      </c>
      <c r="B12452" s="254">
        <v>0</v>
      </c>
    </row>
    <row r="12453" spans="1:2" x14ac:dyDescent="0.25">
      <c r="A12453" s="254" t="s">
        <v>75</v>
      </c>
      <c r="B12453" s="254">
        <v>0</v>
      </c>
    </row>
    <row r="12454" spans="1:2" x14ac:dyDescent="0.25">
      <c r="A12454" s="254" t="s">
        <v>1233</v>
      </c>
      <c r="B12454" s="254">
        <v>0</v>
      </c>
    </row>
    <row r="12455" spans="1:2" x14ac:dyDescent="0.25">
      <c r="A12455" s="254" t="s">
        <v>1162</v>
      </c>
      <c r="B12455" s="254">
        <v>0</v>
      </c>
    </row>
    <row r="12456" spans="1:2" x14ac:dyDescent="0.25">
      <c r="A12456" s="254" t="s">
        <v>1234</v>
      </c>
      <c r="B12456" s="254">
        <v>0</v>
      </c>
    </row>
    <row r="12457" spans="1:2" x14ac:dyDescent="0.25">
      <c r="A12457" s="254" t="s">
        <v>1235</v>
      </c>
      <c r="B12457" s="254">
        <v>0</v>
      </c>
    </row>
    <row r="12458" spans="1:2" x14ac:dyDescent="0.25">
      <c r="A12458" s="254" t="s">
        <v>1236</v>
      </c>
      <c r="B12458" s="254">
        <v>0</v>
      </c>
    </row>
    <row r="12459" spans="1:2" x14ac:dyDescent="0.25">
      <c r="A12459" s="254" t="s">
        <v>1163</v>
      </c>
      <c r="B12459" s="254">
        <v>0</v>
      </c>
    </row>
    <row r="12460" spans="1:2" x14ac:dyDescent="0.25">
      <c r="A12460" s="254" t="s">
        <v>1237</v>
      </c>
      <c r="B12460" s="254">
        <v>0</v>
      </c>
    </row>
    <row r="12461" spans="1:2" x14ac:dyDescent="0.25">
      <c r="A12461" s="254" t="s">
        <v>1238</v>
      </c>
      <c r="B12461" s="254">
        <v>0</v>
      </c>
    </row>
    <row r="12462" spans="1:2" x14ac:dyDescent="0.25">
      <c r="A12462" s="254" t="s">
        <v>156</v>
      </c>
      <c r="B12462" s="254">
        <v>0</v>
      </c>
    </row>
    <row r="12463" spans="1:2" x14ac:dyDescent="0.25">
      <c r="A12463" s="254" t="s">
        <v>144</v>
      </c>
      <c r="B12463" s="254">
        <v>0</v>
      </c>
    </row>
    <row r="12464" spans="1:2" x14ac:dyDescent="0.25">
      <c r="A12464" s="254" t="s">
        <v>157</v>
      </c>
      <c r="B12464" s="254">
        <v>0</v>
      </c>
    </row>
    <row r="12465" spans="1:2" x14ac:dyDescent="0.25">
      <c r="A12465" s="254" t="s">
        <v>158</v>
      </c>
      <c r="B12465" s="254">
        <v>0</v>
      </c>
    </row>
    <row r="12466" spans="1:2" x14ac:dyDescent="0.25">
      <c r="A12466" s="254" t="s">
        <v>159</v>
      </c>
      <c r="B12466" s="254">
        <v>0</v>
      </c>
    </row>
    <row r="12467" spans="1:2" x14ac:dyDescent="0.25">
      <c r="A12467" s="254" t="s">
        <v>145</v>
      </c>
      <c r="B12467" s="254">
        <v>0</v>
      </c>
    </row>
    <row r="12468" spans="1:2" x14ac:dyDescent="0.25">
      <c r="A12468" s="254" t="s">
        <v>160</v>
      </c>
      <c r="B12468" s="254">
        <v>0</v>
      </c>
    </row>
    <row r="12469" spans="1:2" x14ac:dyDescent="0.25">
      <c r="A12469" s="254" t="s">
        <v>161</v>
      </c>
      <c r="B12469" s="254">
        <v>0</v>
      </c>
    </row>
    <row r="12470" spans="1:2" x14ac:dyDescent="0.25">
      <c r="A12470" s="254" t="s">
        <v>162</v>
      </c>
      <c r="B12470" s="254">
        <v>0</v>
      </c>
    </row>
    <row r="12471" spans="1:2" x14ac:dyDescent="0.25">
      <c r="A12471" s="254" t="s">
        <v>146</v>
      </c>
      <c r="B12471" s="254">
        <v>0</v>
      </c>
    </row>
    <row r="12472" spans="1:2" x14ac:dyDescent="0.25">
      <c r="A12472" s="254" t="s">
        <v>163</v>
      </c>
      <c r="B12472" s="254">
        <v>0</v>
      </c>
    </row>
    <row r="12473" spans="1:2" x14ac:dyDescent="0.25">
      <c r="A12473" s="254" t="s">
        <v>164</v>
      </c>
      <c r="B12473" s="254">
        <v>0</v>
      </c>
    </row>
    <row r="12474" spans="1:2" x14ac:dyDescent="0.25">
      <c r="A12474" s="254" t="s">
        <v>165</v>
      </c>
      <c r="B12474" s="254">
        <v>0</v>
      </c>
    </row>
    <row r="12475" spans="1:2" x14ac:dyDescent="0.25">
      <c r="A12475" s="254" t="s">
        <v>147</v>
      </c>
      <c r="B12475" s="254">
        <v>0</v>
      </c>
    </row>
    <row r="12476" spans="1:2" x14ac:dyDescent="0.25">
      <c r="A12476" s="254" t="s">
        <v>166</v>
      </c>
      <c r="B12476" s="254">
        <v>0</v>
      </c>
    </row>
    <row r="12477" spans="1:2" x14ac:dyDescent="0.25">
      <c r="A12477" s="254" t="s">
        <v>167</v>
      </c>
      <c r="B12477" s="254">
        <v>0</v>
      </c>
    </row>
    <row r="12478" spans="1:2" x14ac:dyDescent="0.25">
      <c r="A12478" s="254" t="s">
        <v>168</v>
      </c>
      <c r="B12478" s="254">
        <v>0</v>
      </c>
    </row>
    <row r="12479" spans="1:2" x14ac:dyDescent="0.25">
      <c r="A12479" s="254" t="s">
        <v>148</v>
      </c>
      <c r="B12479" s="254">
        <v>0</v>
      </c>
    </row>
    <row r="12480" spans="1:2" x14ac:dyDescent="0.25">
      <c r="A12480" s="254" t="s">
        <v>169</v>
      </c>
      <c r="B12480" s="254">
        <v>0</v>
      </c>
    </row>
    <row r="12481" spans="1:2" x14ac:dyDescent="0.25">
      <c r="A12481" s="254" t="s">
        <v>170</v>
      </c>
      <c r="B12481" s="254">
        <v>0</v>
      </c>
    </row>
    <row r="12482" spans="1:2" x14ac:dyDescent="0.25">
      <c r="A12482" s="254" t="s">
        <v>171</v>
      </c>
      <c r="B12482" s="254">
        <v>0</v>
      </c>
    </row>
    <row r="12483" spans="1:2" x14ac:dyDescent="0.25">
      <c r="A12483" s="254" t="s">
        <v>149</v>
      </c>
      <c r="B12483" s="254">
        <v>0</v>
      </c>
    </row>
    <row r="12484" spans="1:2" x14ac:dyDescent="0.25">
      <c r="A12484" s="254" t="s">
        <v>172</v>
      </c>
      <c r="B12484" s="254">
        <v>0</v>
      </c>
    </row>
    <row r="12485" spans="1:2" x14ac:dyDescent="0.25">
      <c r="A12485" s="254" t="s">
        <v>173</v>
      </c>
      <c r="B12485" s="254">
        <v>0</v>
      </c>
    </row>
    <row r="12486" spans="1:2" x14ac:dyDescent="0.25">
      <c r="A12486" s="254" t="s">
        <v>1164</v>
      </c>
      <c r="B12486" s="254">
        <v>0</v>
      </c>
    </row>
    <row r="12487" spans="1:2" x14ac:dyDescent="0.25">
      <c r="A12487" s="254" t="s">
        <v>1165</v>
      </c>
      <c r="B12487" s="254">
        <v>0</v>
      </c>
    </row>
    <row r="12488" spans="1:2" x14ac:dyDescent="0.25">
      <c r="A12488" s="254" t="s">
        <v>939</v>
      </c>
      <c r="B12488" s="254">
        <v>0</v>
      </c>
    </row>
    <row r="12489" spans="1:2" x14ac:dyDescent="0.25">
      <c r="A12489" s="254" t="s">
        <v>1239</v>
      </c>
      <c r="B12489" s="254">
        <v>-1.73477193</v>
      </c>
    </row>
    <row r="12490" spans="1:2" x14ac:dyDescent="0.25">
      <c r="A12490" s="254" t="s">
        <v>1240</v>
      </c>
      <c r="B12490" s="254">
        <v>-1.2285718999999999</v>
      </c>
    </row>
    <row r="12491" spans="1:2" x14ac:dyDescent="0.25">
      <c r="A12491" s="254" t="s">
        <v>1241</v>
      </c>
      <c r="B12491" s="254">
        <v>-8.2608186999999997</v>
      </c>
    </row>
    <row r="12492" spans="1:2" x14ac:dyDescent="0.25">
      <c r="A12492" s="254" t="s">
        <v>1242</v>
      </c>
      <c r="B12492" s="254">
        <v>-5.8503423799999998</v>
      </c>
    </row>
    <row r="12493" spans="1:2" x14ac:dyDescent="0.25">
      <c r="A12493" s="254" t="s">
        <v>1243</v>
      </c>
      <c r="B12493" s="254">
        <v>-3.5341538300000002</v>
      </c>
    </row>
    <row r="12494" spans="1:2" x14ac:dyDescent="0.25">
      <c r="A12494" s="254" t="s">
        <v>1244</v>
      </c>
      <c r="B12494" s="254">
        <v>-0.11291006200000001</v>
      </c>
    </row>
    <row r="12495" spans="1:2" x14ac:dyDescent="0.25">
      <c r="A12495" s="254" t="s">
        <v>1245</v>
      </c>
      <c r="B12495" s="254">
        <v>-3.0790074600000002E-2</v>
      </c>
    </row>
    <row r="12496" spans="1:2" x14ac:dyDescent="0.25">
      <c r="A12496" s="254" t="s">
        <v>1246</v>
      </c>
      <c r="B12496" s="254">
        <v>-1.38582923E-2</v>
      </c>
    </row>
    <row r="12497" spans="1:2" x14ac:dyDescent="0.25">
      <c r="A12497" s="254" t="s">
        <v>1247</v>
      </c>
      <c r="B12497" s="254">
        <v>0</v>
      </c>
    </row>
    <row r="12498" spans="1:2" x14ac:dyDescent="0.25">
      <c r="A12498" s="254" t="s">
        <v>44</v>
      </c>
      <c r="B12498" s="254">
        <v>0</v>
      </c>
    </row>
    <row r="12499" spans="1:2" x14ac:dyDescent="0.25">
      <c r="A12499" s="254" t="s">
        <v>45</v>
      </c>
      <c r="B12499" s="254">
        <v>1.8691859299999999E-2</v>
      </c>
    </row>
    <row r="12500" spans="1:2" x14ac:dyDescent="0.25">
      <c r="A12500" s="254" t="s">
        <v>46</v>
      </c>
      <c r="B12500" s="254">
        <v>0</v>
      </c>
    </row>
    <row r="12501" spans="1:2" x14ac:dyDescent="0.25">
      <c r="A12501" s="254" t="s">
        <v>47</v>
      </c>
      <c r="B12501" s="254">
        <v>5.0761855100000001E-3</v>
      </c>
    </row>
    <row r="12502" spans="1:2" x14ac:dyDescent="0.25">
      <c r="A12502" s="254" t="s">
        <v>48</v>
      </c>
      <c r="B12502" s="254">
        <v>0</v>
      </c>
    </row>
    <row r="12503" spans="1:2" x14ac:dyDescent="0.25">
      <c r="A12503" s="254" t="s">
        <v>49</v>
      </c>
      <c r="B12503" s="254">
        <v>0</v>
      </c>
    </row>
    <row r="12504" spans="1:2" x14ac:dyDescent="0.25">
      <c r="A12504" s="254" t="s">
        <v>516</v>
      </c>
      <c r="B12504" s="254">
        <v>0</v>
      </c>
    </row>
    <row r="12505" spans="1:2" x14ac:dyDescent="0.25">
      <c r="A12505" s="254" t="s">
        <v>517</v>
      </c>
      <c r="B12505" s="254">
        <v>0.72785051700000003</v>
      </c>
    </row>
    <row r="12506" spans="1:2" x14ac:dyDescent="0.25">
      <c r="A12506" s="254" t="s">
        <v>518</v>
      </c>
      <c r="B12506" s="254">
        <v>0</v>
      </c>
    </row>
    <row r="12507" spans="1:2" x14ac:dyDescent="0.25">
      <c r="A12507" s="254" t="s">
        <v>519</v>
      </c>
      <c r="B12507" s="254">
        <v>9.5540976E-2</v>
      </c>
    </row>
    <row r="12508" spans="1:2" x14ac:dyDescent="0.25">
      <c r="A12508" s="254" t="s">
        <v>520</v>
      </c>
      <c r="B12508" s="254">
        <v>0</v>
      </c>
    </row>
    <row r="12509" spans="1:2" x14ac:dyDescent="0.25">
      <c r="A12509" s="254" t="s">
        <v>521</v>
      </c>
      <c r="B12509" s="254">
        <v>0</v>
      </c>
    </row>
    <row r="12510" spans="1:2" x14ac:dyDescent="0.25">
      <c r="A12510" s="254" t="s">
        <v>50</v>
      </c>
      <c r="B12510" s="254">
        <v>0</v>
      </c>
    </row>
    <row r="12511" spans="1:2" x14ac:dyDescent="0.25">
      <c r="A12511" s="254" t="s">
        <v>51</v>
      </c>
      <c r="B12511" s="254">
        <v>0</v>
      </c>
    </row>
    <row r="12512" spans="1:2" x14ac:dyDescent="0.25">
      <c r="A12512" s="254" t="s">
        <v>52</v>
      </c>
      <c r="B12512" s="254">
        <v>0</v>
      </c>
    </row>
    <row r="12513" spans="1:2" x14ac:dyDescent="0.25">
      <c r="A12513" s="254" t="s">
        <v>53</v>
      </c>
      <c r="B12513" s="254">
        <v>0</v>
      </c>
    </row>
    <row r="12514" spans="1:2" x14ac:dyDescent="0.25">
      <c r="A12514" s="254" t="s">
        <v>54</v>
      </c>
      <c r="B12514" s="254">
        <v>0</v>
      </c>
    </row>
    <row r="12515" spans="1:2" x14ac:dyDescent="0.25">
      <c r="A12515" s="254" t="s">
        <v>55</v>
      </c>
      <c r="B12515" s="254">
        <v>0</v>
      </c>
    </row>
    <row r="12516" spans="1:2" x14ac:dyDescent="0.25">
      <c r="A12516" s="254" t="s">
        <v>56</v>
      </c>
      <c r="B12516" s="254">
        <v>0</v>
      </c>
    </row>
    <row r="12517" spans="1:2" x14ac:dyDescent="0.25">
      <c r="A12517" s="254" t="s">
        <v>57</v>
      </c>
      <c r="B12517" s="254">
        <v>0</v>
      </c>
    </row>
    <row r="12518" spans="1:2" x14ac:dyDescent="0.25">
      <c r="A12518" s="254" t="s">
        <v>58</v>
      </c>
      <c r="B12518" s="254">
        <v>0</v>
      </c>
    </row>
    <row r="12519" spans="1:2" x14ac:dyDescent="0.25">
      <c r="A12519" s="254" t="s">
        <v>59</v>
      </c>
      <c r="B12519" s="254">
        <v>0</v>
      </c>
    </row>
    <row r="12520" spans="1:2" x14ac:dyDescent="0.25">
      <c r="A12520" s="254" t="s">
        <v>60</v>
      </c>
      <c r="B12520" s="254">
        <v>0</v>
      </c>
    </row>
    <row r="12521" spans="1:2" x14ac:dyDescent="0.25">
      <c r="A12521" s="254" t="s">
        <v>61</v>
      </c>
      <c r="B12521" s="254">
        <v>0</v>
      </c>
    </row>
    <row r="12522" spans="1:2" x14ac:dyDescent="0.25">
      <c r="A12522" s="254" t="s">
        <v>522</v>
      </c>
      <c r="B12522" s="254">
        <v>0</v>
      </c>
    </row>
    <row r="12523" spans="1:2" x14ac:dyDescent="0.25">
      <c r="A12523" s="254" t="s">
        <v>523</v>
      </c>
      <c r="B12523" s="254">
        <v>0</v>
      </c>
    </row>
    <row r="12524" spans="1:2" x14ac:dyDescent="0.25">
      <c r="A12524" s="254" t="s">
        <v>524</v>
      </c>
      <c r="B12524" s="254">
        <v>0</v>
      </c>
    </row>
    <row r="12525" spans="1:2" x14ac:dyDescent="0.25">
      <c r="A12525" s="254" t="s">
        <v>525</v>
      </c>
      <c r="B12525" s="254">
        <v>0</v>
      </c>
    </row>
    <row r="12526" spans="1:2" x14ac:dyDescent="0.25">
      <c r="A12526" s="254" t="s">
        <v>526</v>
      </c>
      <c r="B12526" s="254">
        <v>0</v>
      </c>
    </row>
    <row r="12527" spans="1:2" x14ac:dyDescent="0.25">
      <c r="A12527" s="254" t="s">
        <v>527</v>
      </c>
      <c r="B12527" s="254">
        <v>0</v>
      </c>
    </row>
    <row r="12528" spans="1:2" x14ac:dyDescent="0.25">
      <c r="A12528" s="254" t="s">
        <v>98</v>
      </c>
      <c r="B12528" s="254">
        <v>0</v>
      </c>
    </row>
    <row r="12529" spans="1:2" x14ac:dyDescent="0.25">
      <c r="A12529" s="254" t="s">
        <v>99</v>
      </c>
      <c r="B12529" s="254">
        <v>0</v>
      </c>
    </row>
    <row r="12530" spans="1:2" x14ac:dyDescent="0.25">
      <c r="A12530" s="254" t="s">
        <v>100</v>
      </c>
      <c r="B12530" s="254">
        <v>0.98778256900000005</v>
      </c>
    </row>
    <row r="12531" spans="1:2" x14ac:dyDescent="0.25">
      <c r="A12531" s="254" t="s">
        <v>101</v>
      </c>
      <c r="B12531" s="254">
        <v>0</v>
      </c>
    </row>
    <row r="12532" spans="1:2" x14ac:dyDescent="0.25">
      <c r="A12532" s="254" t="s">
        <v>102</v>
      </c>
      <c r="B12532" s="254">
        <v>0</v>
      </c>
    </row>
    <row r="12533" spans="1:2" x14ac:dyDescent="0.25">
      <c r="A12533" s="254" t="s">
        <v>103</v>
      </c>
      <c r="B12533" s="254">
        <v>0</v>
      </c>
    </row>
    <row r="12534" spans="1:2" x14ac:dyDescent="0.25">
      <c r="A12534" s="254" t="s">
        <v>104</v>
      </c>
      <c r="B12534" s="254">
        <v>0</v>
      </c>
    </row>
    <row r="12535" spans="1:2" x14ac:dyDescent="0.25">
      <c r="A12535" s="254" t="s">
        <v>105</v>
      </c>
      <c r="B12535" s="254">
        <v>0</v>
      </c>
    </row>
    <row r="12536" spans="1:2" x14ac:dyDescent="0.25">
      <c r="A12536" s="254" t="s">
        <v>106</v>
      </c>
      <c r="B12536" s="254">
        <v>0</v>
      </c>
    </row>
    <row r="12537" spans="1:2" x14ac:dyDescent="0.25">
      <c r="A12537" s="254" t="s">
        <v>107</v>
      </c>
      <c r="B12537" s="254">
        <v>0</v>
      </c>
    </row>
    <row r="12538" spans="1:2" x14ac:dyDescent="0.25">
      <c r="A12538" s="254" t="s">
        <v>108</v>
      </c>
      <c r="B12538" s="254">
        <v>0</v>
      </c>
    </row>
    <row r="12539" spans="1:2" x14ac:dyDescent="0.25">
      <c r="A12539" s="254" t="s">
        <v>109</v>
      </c>
      <c r="B12539" s="254">
        <v>0</v>
      </c>
    </row>
    <row r="12540" spans="1:2" x14ac:dyDescent="0.25">
      <c r="A12540" s="254" t="s">
        <v>528</v>
      </c>
      <c r="B12540" s="254">
        <v>0</v>
      </c>
    </row>
    <row r="12541" spans="1:2" x14ac:dyDescent="0.25">
      <c r="A12541" s="254" t="s">
        <v>529</v>
      </c>
      <c r="B12541" s="254">
        <v>0</v>
      </c>
    </row>
    <row r="12542" spans="1:2" x14ac:dyDescent="0.25">
      <c r="A12542" s="254" t="s">
        <v>530</v>
      </c>
      <c r="B12542" s="254">
        <v>0</v>
      </c>
    </row>
    <row r="12543" spans="1:2" x14ac:dyDescent="0.25">
      <c r="A12543" s="254" t="s">
        <v>531</v>
      </c>
      <c r="B12543" s="254">
        <v>0</v>
      </c>
    </row>
    <row r="12544" spans="1:2" x14ac:dyDescent="0.25">
      <c r="A12544" s="254" t="s">
        <v>532</v>
      </c>
      <c r="B12544" s="254">
        <v>0</v>
      </c>
    </row>
    <row r="12545" spans="1:2" x14ac:dyDescent="0.25">
      <c r="A12545" s="254" t="s">
        <v>533</v>
      </c>
      <c r="B12545" s="254">
        <v>0</v>
      </c>
    </row>
    <row r="12546" spans="1:2" x14ac:dyDescent="0.25">
      <c r="A12546" s="254" t="s">
        <v>76</v>
      </c>
      <c r="B12546" s="254">
        <v>94.035464300000001</v>
      </c>
    </row>
    <row r="12547" spans="1:2" x14ac:dyDescent="0.25">
      <c r="A12547" s="254" t="s">
        <v>77</v>
      </c>
      <c r="B12547" s="254">
        <v>0</v>
      </c>
    </row>
    <row r="12548" spans="1:2" x14ac:dyDescent="0.25">
      <c r="A12548" s="254" t="s">
        <v>78</v>
      </c>
      <c r="B12548" s="254">
        <v>70.161344200000002</v>
      </c>
    </row>
    <row r="12549" spans="1:2" x14ac:dyDescent="0.25">
      <c r="A12549" s="254" t="s">
        <v>79</v>
      </c>
      <c r="B12549" s="254">
        <v>0</v>
      </c>
    </row>
    <row r="12550" spans="1:2" x14ac:dyDescent="0.25">
      <c r="A12550" s="254" t="s">
        <v>80</v>
      </c>
      <c r="B12550" s="254">
        <v>0</v>
      </c>
    </row>
    <row r="12551" spans="1:2" x14ac:dyDescent="0.25">
      <c r="A12551" s="254" t="s">
        <v>81</v>
      </c>
      <c r="B12551" s="254">
        <v>0</v>
      </c>
    </row>
    <row r="12552" spans="1:2" x14ac:dyDescent="0.25">
      <c r="A12552" s="254" t="s">
        <v>82</v>
      </c>
      <c r="B12552" s="254">
        <v>0</v>
      </c>
    </row>
    <row r="12553" spans="1:2" x14ac:dyDescent="0.25">
      <c r="A12553" s="254" t="s">
        <v>83</v>
      </c>
      <c r="B12553" s="254">
        <v>0</v>
      </c>
    </row>
    <row r="12554" spans="1:2" x14ac:dyDescent="0.25">
      <c r="A12554" s="254" t="s">
        <v>84</v>
      </c>
      <c r="B12554" s="254">
        <v>0</v>
      </c>
    </row>
    <row r="12555" spans="1:2" x14ac:dyDescent="0.25">
      <c r="A12555" s="254" t="s">
        <v>85</v>
      </c>
      <c r="B12555" s="254">
        <v>0</v>
      </c>
    </row>
    <row r="12556" spans="1:2" x14ac:dyDescent="0.25">
      <c r="A12556" s="254" t="s">
        <v>86</v>
      </c>
      <c r="B12556" s="254">
        <v>0</v>
      </c>
    </row>
    <row r="12557" spans="1:2" x14ac:dyDescent="0.25">
      <c r="A12557" s="254" t="s">
        <v>87</v>
      </c>
      <c r="B12557" s="254">
        <v>0</v>
      </c>
    </row>
    <row r="12558" spans="1:2" x14ac:dyDescent="0.25">
      <c r="A12558" s="254" t="s">
        <v>88</v>
      </c>
      <c r="B12558" s="254">
        <v>0</v>
      </c>
    </row>
    <row r="12559" spans="1:2" x14ac:dyDescent="0.25">
      <c r="A12559" s="254" t="s">
        <v>89</v>
      </c>
      <c r="B12559" s="254">
        <v>0</v>
      </c>
    </row>
    <row r="12560" spans="1:2" x14ac:dyDescent="0.25">
      <c r="A12560" s="254" t="s">
        <v>90</v>
      </c>
      <c r="B12560" s="254">
        <v>0</v>
      </c>
    </row>
    <row r="12561" spans="1:2" x14ac:dyDescent="0.25">
      <c r="A12561" s="254" t="s">
        <v>91</v>
      </c>
      <c r="B12561" s="254">
        <v>0</v>
      </c>
    </row>
    <row r="12562" spans="1:2" x14ac:dyDescent="0.25">
      <c r="A12562" s="254" t="s">
        <v>92</v>
      </c>
      <c r="B12562" s="254">
        <v>0</v>
      </c>
    </row>
    <row r="12563" spans="1:2" x14ac:dyDescent="0.25">
      <c r="A12563" s="254" t="s">
        <v>93</v>
      </c>
      <c r="B12563" s="254">
        <v>0</v>
      </c>
    </row>
    <row r="12564" spans="1:2" x14ac:dyDescent="0.25">
      <c r="A12564" s="254" t="s">
        <v>1248</v>
      </c>
      <c r="B12564" s="254">
        <v>0</v>
      </c>
    </row>
    <row r="12565" spans="1:2" x14ac:dyDescent="0.25">
      <c r="A12565" s="254" t="s">
        <v>1175</v>
      </c>
      <c r="B12565" s="254">
        <v>0</v>
      </c>
    </row>
    <row r="12566" spans="1:2" x14ac:dyDescent="0.25">
      <c r="A12566" s="254" t="s">
        <v>1249</v>
      </c>
      <c r="B12566" s="254">
        <v>0</v>
      </c>
    </row>
    <row r="12567" spans="1:2" x14ac:dyDescent="0.25">
      <c r="A12567" s="254" t="s">
        <v>1250</v>
      </c>
      <c r="B12567" s="254">
        <v>0</v>
      </c>
    </row>
    <row r="12568" spans="1:2" x14ac:dyDescent="0.25">
      <c r="A12568" s="254" t="s">
        <v>1251</v>
      </c>
      <c r="B12568" s="254">
        <v>0</v>
      </c>
    </row>
    <row r="12569" spans="1:2" x14ac:dyDescent="0.25">
      <c r="A12569" s="254" t="s">
        <v>1176</v>
      </c>
      <c r="B12569" s="254">
        <v>0</v>
      </c>
    </row>
    <row r="12570" spans="1:2" x14ac:dyDescent="0.25">
      <c r="A12570" s="254" t="s">
        <v>1252</v>
      </c>
      <c r="B12570" s="254">
        <v>0</v>
      </c>
    </row>
    <row r="12571" spans="1:2" x14ac:dyDescent="0.25">
      <c r="A12571" s="254" t="s">
        <v>1253</v>
      </c>
      <c r="B12571" s="254">
        <v>0</v>
      </c>
    </row>
    <row r="12572" spans="1:2" x14ac:dyDescent="0.25">
      <c r="A12572" s="254" t="s">
        <v>1254</v>
      </c>
      <c r="B12572" s="254">
        <v>0</v>
      </c>
    </row>
    <row r="12573" spans="1:2" x14ac:dyDescent="0.25">
      <c r="A12573" s="254" t="s">
        <v>1177</v>
      </c>
      <c r="B12573" s="254">
        <v>0</v>
      </c>
    </row>
    <row r="12574" spans="1:2" x14ac:dyDescent="0.25">
      <c r="A12574" s="254" t="s">
        <v>1255</v>
      </c>
      <c r="B12574" s="254">
        <v>0</v>
      </c>
    </row>
    <row r="12575" spans="1:2" x14ac:dyDescent="0.25">
      <c r="A12575" s="254" t="s">
        <v>1256</v>
      </c>
      <c r="B12575" s="254">
        <v>0</v>
      </c>
    </row>
    <row r="12576" spans="1:2" x14ac:dyDescent="0.25">
      <c r="A12576" s="254" t="s">
        <v>1257</v>
      </c>
      <c r="B12576" s="254">
        <v>0</v>
      </c>
    </row>
    <row r="12577" spans="1:2" x14ac:dyDescent="0.25">
      <c r="A12577" s="254" t="s">
        <v>1178</v>
      </c>
      <c r="B12577" s="254">
        <v>0</v>
      </c>
    </row>
    <row r="12578" spans="1:2" x14ac:dyDescent="0.25">
      <c r="A12578" s="254" t="s">
        <v>1258</v>
      </c>
      <c r="B12578" s="254">
        <v>0</v>
      </c>
    </row>
    <row r="12579" spans="1:2" x14ac:dyDescent="0.25">
      <c r="A12579" s="254" t="s">
        <v>1259</v>
      </c>
      <c r="B12579" s="254">
        <v>0</v>
      </c>
    </row>
    <row r="12580" spans="1:2" x14ac:dyDescent="0.25">
      <c r="A12580" s="254" t="s">
        <v>1260</v>
      </c>
      <c r="B12580" s="254">
        <v>0</v>
      </c>
    </row>
    <row r="12581" spans="1:2" x14ac:dyDescent="0.25">
      <c r="A12581" s="254" t="s">
        <v>1179</v>
      </c>
      <c r="B12581" s="254">
        <v>0</v>
      </c>
    </row>
    <row r="12582" spans="1:2" x14ac:dyDescent="0.25">
      <c r="A12582" s="254" t="s">
        <v>1261</v>
      </c>
      <c r="B12582" s="254">
        <v>0</v>
      </c>
    </row>
    <row r="12583" spans="1:2" x14ac:dyDescent="0.25">
      <c r="A12583" s="254" t="s">
        <v>1262</v>
      </c>
      <c r="B12583" s="254">
        <v>0</v>
      </c>
    </row>
    <row r="12584" spans="1:2" x14ac:dyDescent="0.25">
      <c r="A12584" s="254" t="s">
        <v>1263</v>
      </c>
      <c r="B12584" s="254">
        <v>0</v>
      </c>
    </row>
    <row r="12585" spans="1:2" x14ac:dyDescent="0.25">
      <c r="A12585" s="254" t="s">
        <v>1180</v>
      </c>
      <c r="B12585" s="254">
        <v>0</v>
      </c>
    </row>
    <row r="12586" spans="1:2" x14ac:dyDescent="0.25">
      <c r="A12586" s="254" t="s">
        <v>1264</v>
      </c>
      <c r="B12586" s="254">
        <v>0</v>
      </c>
    </row>
    <row r="12587" spans="1:2" x14ac:dyDescent="0.25">
      <c r="A12587" s="254" t="s">
        <v>1265</v>
      </c>
      <c r="B12587" s="254">
        <v>0</v>
      </c>
    </row>
    <row r="12588" spans="1:2" x14ac:dyDescent="0.25">
      <c r="A12588" s="254" t="s">
        <v>940</v>
      </c>
      <c r="B12588" s="254">
        <v>0</v>
      </c>
    </row>
    <row r="12589" spans="1:2" x14ac:dyDescent="0.25">
      <c r="A12589" s="254" t="s">
        <v>941</v>
      </c>
      <c r="B12589" s="254">
        <v>0</v>
      </c>
    </row>
    <row r="12590" spans="1:2" x14ac:dyDescent="0.25">
      <c r="A12590" s="254" t="s">
        <v>942</v>
      </c>
      <c r="B12590" s="254">
        <v>0</v>
      </c>
    </row>
    <row r="12591" spans="1:2" x14ac:dyDescent="0.25">
      <c r="A12591" s="254" t="s">
        <v>1266</v>
      </c>
      <c r="B12591" s="254">
        <v>11.7946452</v>
      </c>
    </row>
    <row r="12592" spans="1:2" x14ac:dyDescent="0.25">
      <c r="A12592" s="254" t="s">
        <v>1267</v>
      </c>
      <c r="B12592" s="254">
        <v>8.3530113700000008</v>
      </c>
    </row>
    <row r="12593" spans="1:2" x14ac:dyDescent="0.25">
      <c r="A12593" s="254" t="s">
        <v>1268</v>
      </c>
      <c r="B12593" s="254">
        <v>5.3288761600000001</v>
      </c>
    </row>
    <row r="12594" spans="1:2" x14ac:dyDescent="0.25">
      <c r="A12594" s="254" t="s">
        <v>1269</v>
      </c>
      <c r="B12594" s="254">
        <v>0.17024831600000001</v>
      </c>
    </row>
    <row r="12595" spans="1:2" x14ac:dyDescent="0.25">
      <c r="A12595" s="254" t="s">
        <v>1270</v>
      </c>
      <c r="B12595" s="254">
        <v>3.7387411799999999E-2</v>
      </c>
    </row>
    <row r="12596" spans="1:2" x14ac:dyDescent="0.25">
      <c r="A12596" s="254" t="s">
        <v>1271</v>
      </c>
      <c r="B12596" s="254">
        <v>1.68276851E-2</v>
      </c>
    </row>
    <row r="12597" spans="1:2" x14ac:dyDescent="0.25">
      <c r="A12597" s="254" t="s">
        <v>1272</v>
      </c>
      <c r="B12597" s="254">
        <v>0</v>
      </c>
    </row>
    <row r="12600" spans="1:2" x14ac:dyDescent="0.25">
      <c r="A12600" s="254" t="s">
        <v>1904</v>
      </c>
      <c r="B12600" s="254"/>
    </row>
    <row r="12601" spans="1:2" x14ac:dyDescent="0.25">
      <c r="A12601" s="254" t="s">
        <v>928</v>
      </c>
      <c r="B12601" s="254" t="s">
        <v>929</v>
      </c>
    </row>
    <row r="12602" spans="1:2" x14ac:dyDescent="0.25">
      <c r="A12602" s="254" t="s">
        <v>930</v>
      </c>
      <c r="B12602" s="254" t="s">
        <v>931</v>
      </c>
    </row>
    <row r="12603" spans="1:2" x14ac:dyDescent="0.25">
      <c r="A12603" s="254" t="s">
        <v>121</v>
      </c>
      <c r="B12603" s="254">
        <v>0</v>
      </c>
    </row>
    <row r="12604" spans="1:2" x14ac:dyDescent="0.25">
      <c r="A12604" s="254" t="s">
        <v>114</v>
      </c>
      <c r="B12604" s="254">
        <v>0</v>
      </c>
    </row>
    <row r="12605" spans="1:2" x14ac:dyDescent="0.25">
      <c r="A12605" s="254" t="s">
        <v>122</v>
      </c>
      <c r="B12605" s="254">
        <v>0</v>
      </c>
    </row>
    <row r="12606" spans="1:2" x14ac:dyDescent="0.25">
      <c r="A12606" s="254" t="s">
        <v>123</v>
      </c>
      <c r="B12606" s="254">
        <v>0</v>
      </c>
    </row>
    <row r="12607" spans="1:2" x14ac:dyDescent="0.25">
      <c r="A12607" s="254" t="s">
        <v>124</v>
      </c>
      <c r="B12607" s="254">
        <v>0</v>
      </c>
    </row>
    <row r="12608" spans="1:2" x14ac:dyDescent="0.25">
      <c r="A12608" s="254" t="s">
        <v>115</v>
      </c>
      <c r="B12608" s="254">
        <v>0</v>
      </c>
    </row>
    <row r="12609" spans="1:2" x14ac:dyDescent="0.25">
      <c r="A12609" s="254" t="s">
        <v>125</v>
      </c>
      <c r="B12609" s="254">
        <v>0</v>
      </c>
    </row>
    <row r="12610" spans="1:2" x14ac:dyDescent="0.25">
      <c r="A12610" s="254" t="s">
        <v>126</v>
      </c>
      <c r="B12610" s="254">
        <v>0</v>
      </c>
    </row>
    <row r="12611" spans="1:2" x14ac:dyDescent="0.25">
      <c r="A12611" s="254" t="s">
        <v>127</v>
      </c>
      <c r="B12611" s="254">
        <v>0</v>
      </c>
    </row>
    <row r="12612" spans="1:2" x14ac:dyDescent="0.25">
      <c r="A12612" s="254" t="s">
        <v>116</v>
      </c>
      <c r="B12612" s="254">
        <v>0</v>
      </c>
    </row>
    <row r="12613" spans="1:2" x14ac:dyDescent="0.25">
      <c r="A12613" s="254" t="s">
        <v>128</v>
      </c>
      <c r="B12613" s="254">
        <v>0</v>
      </c>
    </row>
    <row r="12614" spans="1:2" x14ac:dyDescent="0.25">
      <c r="A12614" s="254" t="s">
        <v>129</v>
      </c>
      <c r="B12614" s="254">
        <v>0</v>
      </c>
    </row>
    <row r="12615" spans="1:2" x14ac:dyDescent="0.25">
      <c r="A12615" s="254" t="s">
        <v>130</v>
      </c>
      <c r="B12615" s="254">
        <v>0</v>
      </c>
    </row>
    <row r="12616" spans="1:2" x14ac:dyDescent="0.25">
      <c r="A12616" s="254" t="s">
        <v>117</v>
      </c>
      <c r="B12616" s="254">
        <v>0</v>
      </c>
    </row>
    <row r="12617" spans="1:2" x14ac:dyDescent="0.25">
      <c r="A12617" s="254" t="s">
        <v>131</v>
      </c>
      <c r="B12617" s="254">
        <v>0</v>
      </c>
    </row>
    <row r="12618" spans="1:2" x14ac:dyDescent="0.25">
      <c r="A12618" s="254" t="s">
        <v>132</v>
      </c>
      <c r="B12618" s="254">
        <v>0</v>
      </c>
    </row>
    <row r="12619" spans="1:2" x14ac:dyDescent="0.25">
      <c r="A12619" s="254" t="s">
        <v>133</v>
      </c>
      <c r="B12619" s="254">
        <v>0</v>
      </c>
    </row>
    <row r="12620" spans="1:2" x14ac:dyDescent="0.25">
      <c r="A12620" s="254" t="s">
        <v>118</v>
      </c>
      <c r="B12620" s="254">
        <v>0</v>
      </c>
    </row>
    <row r="12621" spans="1:2" x14ac:dyDescent="0.25">
      <c r="A12621" s="254" t="s">
        <v>134</v>
      </c>
      <c r="B12621" s="254">
        <v>0</v>
      </c>
    </row>
    <row r="12622" spans="1:2" x14ac:dyDescent="0.25">
      <c r="A12622" s="254" t="s">
        <v>135</v>
      </c>
      <c r="B12622" s="254">
        <v>0</v>
      </c>
    </row>
    <row r="12623" spans="1:2" x14ac:dyDescent="0.25">
      <c r="A12623" s="254" t="s">
        <v>136</v>
      </c>
      <c r="B12623" s="254">
        <v>0</v>
      </c>
    </row>
    <row r="12624" spans="1:2" x14ac:dyDescent="0.25">
      <c r="A12624" s="254" t="s">
        <v>119</v>
      </c>
      <c r="B12624" s="254">
        <v>0</v>
      </c>
    </row>
    <row r="12625" spans="1:2" x14ac:dyDescent="0.25">
      <c r="A12625" s="254" t="s">
        <v>137</v>
      </c>
      <c r="B12625" s="254">
        <v>0</v>
      </c>
    </row>
    <row r="12626" spans="1:2" x14ac:dyDescent="0.25">
      <c r="A12626" s="254" t="s">
        <v>138</v>
      </c>
      <c r="B12626" s="254">
        <v>0</v>
      </c>
    </row>
    <row r="12627" spans="1:2" x14ac:dyDescent="0.25">
      <c r="A12627" s="254" t="s">
        <v>1021</v>
      </c>
      <c r="B12627" s="254">
        <v>0</v>
      </c>
    </row>
    <row r="12628" spans="1:2" x14ac:dyDescent="0.25">
      <c r="A12628" s="254" t="s">
        <v>992</v>
      </c>
      <c r="B12628" s="254">
        <v>0</v>
      </c>
    </row>
    <row r="12629" spans="1:2" x14ac:dyDescent="0.25">
      <c r="A12629" s="254" t="s">
        <v>1022</v>
      </c>
      <c r="B12629" s="254">
        <v>0</v>
      </c>
    </row>
    <row r="12630" spans="1:2" x14ac:dyDescent="0.25">
      <c r="A12630" s="254" t="s">
        <v>1023</v>
      </c>
      <c r="B12630" s="254">
        <v>0</v>
      </c>
    </row>
    <row r="12631" spans="1:2" x14ac:dyDescent="0.25">
      <c r="A12631" s="254" t="s">
        <v>1024</v>
      </c>
      <c r="B12631" s="254">
        <v>0</v>
      </c>
    </row>
    <row r="12632" spans="1:2" x14ac:dyDescent="0.25">
      <c r="A12632" s="254" t="s">
        <v>993</v>
      </c>
      <c r="B12632" s="254">
        <v>0</v>
      </c>
    </row>
    <row r="12633" spans="1:2" x14ac:dyDescent="0.25">
      <c r="A12633" s="254" t="s">
        <v>1025</v>
      </c>
      <c r="B12633" s="254">
        <v>0</v>
      </c>
    </row>
    <row r="12634" spans="1:2" x14ac:dyDescent="0.25">
      <c r="A12634" s="254" t="s">
        <v>1026</v>
      </c>
      <c r="B12634" s="254">
        <v>0</v>
      </c>
    </row>
    <row r="12635" spans="1:2" x14ac:dyDescent="0.25">
      <c r="A12635" s="254" t="s">
        <v>1027</v>
      </c>
      <c r="B12635" s="254">
        <v>0</v>
      </c>
    </row>
    <row r="12636" spans="1:2" x14ac:dyDescent="0.25">
      <c r="A12636" s="254" t="s">
        <v>994</v>
      </c>
      <c r="B12636" s="254">
        <v>0</v>
      </c>
    </row>
    <row r="12637" spans="1:2" x14ac:dyDescent="0.25">
      <c r="A12637" s="254" t="s">
        <v>1028</v>
      </c>
      <c r="B12637" s="254">
        <v>0</v>
      </c>
    </row>
    <row r="12638" spans="1:2" x14ac:dyDescent="0.25">
      <c r="A12638" s="254" t="s">
        <v>1029</v>
      </c>
      <c r="B12638" s="254">
        <v>0</v>
      </c>
    </row>
    <row r="12639" spans="1:2" x14ac:dyDescent="0.25">
      <c r="A12639" s="254" t="s">
        <v>1030</v>
      </c>
      <c r="B12639" s="254">
        <v>0</v>
      </c>
    </row>
    <row r="12640" spans="1:2" x14ac:dyDescent="0.25">
      <c r="A12640" s="254" t="s">
        <v>995</v>
      </c>
      <c r="B12640" s="254">
        <v>0</v>
      </c>
    </row>
    <row r="12641" spans="1:2" x14ac:dyDescent="0.25">
      <c r="A12641" s="254" t="s">
        <v>1031</v>
      </c>
      <c r="B12641" s="254">
        <v>0</v>
      </c>
    </row>
    <row r="12642" spans="1:2" x14ac:dyDescent="0.25">
      <c r="A12642" s="254" t="s">
        <v>1032</v>
      </c>
      <c r="B12642" s="254">
        <v>0</v>
      </c>
    </row>
    <row r="12643" spans="1:2" x14ac:dyDescent="0.25">
      <c r="A12643" s="254" t="s">
        <v>17</v>
      </c>
      <c r="B12643" s="254">
        <v>0</v>
      </c>
    </row>
    <row r="12644" spans="1:2" x14ac:dyDescent="0.25">
      <c r="A12644" s="254" t="s">
        <v>14</v>
      </c>
      <c r="B12644" s="254">
        <v>0</v>
      </c>
    </row>
    <row r="12645" spans="1:2" x14ac:dyDescent="0.25">
      <c r="A12645" s="254" t="s">
        <v>18</v>
      </c>
      <c r="B12645" s="254">
        <v>0</v>
      </c>
    </row>
    <row r="12646" spans="1:2" x14ac:dyDescent="0.25">
      <c r="A12646" s="254" t="s">
        <v>19</v>
      </c>
      <c r="B12646" s="254">
        <v>0</v>
      </c>
    </row>
    <row r="12647" spans="1:2" x14ac:dyDescent="0.25">
      <c r="A12647" s="254" t="s">
        <v>1033</v>
      </c>
      <c r="B12647" s="254">
        <v>0</v>
      </c>
    </row>
    <row r="12648" spans="1:2" x14ac:dyDescent="0.25">
      <c r="A12648" s="254" t="s">
        <v>996</v>
      </c>
      <c r="B12648" s="254">
        <v>0</v>
      </c>
    </row>
    <row r="12649" spans="1:2" x14ac:dyDescent="0.25">
      <c r="A12649" s="254" t="s">
        <v>1034</v>
      </c>
      <c r="B12649" s="254">
        <v>0</v>
      </c>
    </row>
    <row r="12650" spans="1:2" x14ac:dyDescent="0.25">
      <c r="A12650" s="254" t="s">
        <v>1035</v>
      </c>
      <c r="B12650" s="254">
        <v>0</v>
      </c>
    </row>
    <row r="12651" spans="1:2" x14ac:dyDescent="0.25">
      <c r="A12651" s="254" t="s">
        <v>535</v>
      </c>
      <c r="B12651" s="254">
        <v>0</v>
      </c>
    </row>
    <row r="12652" spans="1:2" x14ac:dyDescent="0.25">
      <c r="A12652" s="254" t="s">
        <v>534</v>
      </c>
      <c r="B12652" s="254">
        <v>0</v>
      </c>
    </row>
    <row r="12653" spans="1:2" x14ac:dyDescent="0.25">
      <c r="A12653" s="254" t="s">
        <v>536</v>
      </c>
      <c r="B12653" s="254">
        <v>0</v>
      </c>
    </row>
    <row r="12654" spans="1:2" x14ac:dyDescent="0.25">
      <c r="A12654" s="254" t="s">
        <v>537</v>
      </c>
      <c r="B12654" s="254">
        <v>0</v>
      </c>
    </row>
    <row r="12655" spans="1:2" x14ac:dyDescent="0.25">
      <c r="A12655" s="254" t="s">
        <v>1036</v>
      </c>
      <c r="B12655" s="254">
        <v>0</v>
      </c>
    </row>
    <row r="12656" spans="1:2" x14ac:dyDescent="0.25">
      <c r="A12656" s="254" t="s">
        <v>997</v>
      </c>
      <c r="B12656" s="254">
        <v>0</v>
      </c>
    </row>
    <row r="12657" spans="1:2" x14ac:dyDescent="0.25">
      <c r="A12657" s="254" t="s">
        <v>1037</v>
      </c>
      <c r="B12657" s="254">
        <v>0</v>
      </c>
    </row>
    <row r="12658" spans="1:2" x14ac:dyDescent="0.25">
      <c r="A12658" s="254" t="s">
        <v>1038</v>
      </c>
      <c r="B12658" s="254">
        <v>0</v>
      </c>
    </row>
    <row r="12659" spans="1:2" x14ac:dyDescent="0.25">
      <c r="A12659" s="254" t="s">
        <v>1273</v>
      </c>
      <c r="B12659" s="254">
        <v>-10.267705299999999</v>
      </c>
    </row>
    <row r="12660" spans="1:2" x14ac:dyDescent="0.25">
      <c r="A12660" s="254" t="s">
        <v>1274</v>
      </c>
      <c r="B12660" s="254">
        <v>-7.2716269100000002</v>
      </c>
    </row>
    <row r="12661" spans="1:2" x14ac:dyDescent="0.25">
      <c r="A12661" s="254" t="s">
        <v>1275</v>
      </c>
      <c r="B12661" s="254">
        <v>-4.3927425800000002</v>
      </c>
    </row>
    <row r="12662" spans="1:2" x14ac:dyDescent="0.25">
      <c r="A12662" s="254" t="s">
        <v>1276</v>
      </c>
      <c r="B12662" s="254">
        <v>-0.14034047799999999</v>
      </c>
    </row>
    <row r="12663" spans="1:2" x14ac:dyDescent="0.25">
      <c r="A12663" s="254" t="s">
        <v>1277</v>
      </c>
      <c r="B12663" s="254">
        <v>-13.9441045</v>
      </c>
    </row>
    <row r="12664" spans="1:2" x14ac:dyDescent="0.25">
      <c r="A12664" s="254" t="s">
        <v>1278</v>
      </c>
      <c r="B12664" s="254">
        <v>0</v>
      </c>
    </row>
    <row r="12665" spans="1:2" x14ac:dyDescent="0.25">
      <c r="A12665" s="254" t="s">
        <v>1279</v>
      </c>
      <c r="B12665" s="254">
        <v>-24.936856200000001</v>
      </c>
    </row>
    <row r="12666" spans="1:2" x14ac:dyDescent="0.25">
      <c r="A12666" s="254" t="s">
        <v>1280</v>
      </c>
      <c r="B12666" s="254">
        <v>0</v>
      </c>
    </row>
    <row r="12667" spans="1:2" x14ac:dyDescent="0.25">
      <c r="A12667" s="254" t="s">
        <v>1281</v>
      </c>
      <c r="B12667" s="254">
        <v>-60.288434299999999</v>
      </c>
    </row>
    <row r="12668" spans="1:2" x14ac:dyDescent="0.25">
      <c r="A12668" s="254" t="s">
        <v>1282</v>
      </c>
      <c r="B12668" s="254">
        <v>0</v>
      </c>
    </row>
    <row r="12669" spans="1:2" x14ac:dyDescent="0.25">
      <c r="A12669" s="254" t="s">
        <v>1209</v>
      </c>
      <c r="B12669" s="254">
        <v>0</v>
      </c>
    </row>
    <row r="12670" spans="1:2" x14ac:dyDescent="0.25">
      <c r="A12670" s="254" t="s">
        <v>1119</v>
      </c>
      <c r="B12670" s="254">
        <v>0</v>
      </c>
    </row>
    <row r="12671" spans="1:2" x14ac:dyDescent="0.25">
      <c r="A12671" s="254" t="s">
        <v>1210</v>
      </c>
      <c r="B12671" s="254">
        <v>0</v>
      </c>
    </row>
    <row r="12672" spans="1:2" x14ac:dyDescent="0.25">
      <c r="A12672" s="254" t="s">
        <v>1211</v>
      </c>
      <c r="B12672" s="254">
        <v>0</v>
      </c>
    </row>
    <row r="12673" spans="1:2" x14ac:dyDescent="0.25">
      <c r="A12673" s="254" t="s">
        <v>1212</v>
      </c>
      <c r="B12673" s="254">
        <v>0</v>
      </c>
    </row>
    <row r="12674" spans="1:2" x14ac:dyDescent="0.25">
      <c r="A12674" s="254" t="s">
        <v>1120</v>
      </c>
      <c r="B12674" s="254">
        <v>0</v>
      </c>
    </row>
    <row r="12675" spans="1:2" x14ac:dyDescent="0.25">
      <c r="A12675" s="254" t="s">
        <v>1213</v>
      </c>
      <c r="B12675" s="254">
        <v>0</v>
      </c>
    </row>
    <row r="12676" spans="1:2" x14ac:dyDescent="0.25">
      <c r="A12676" s="254" t="s">
        <v>1214</v>
      </c>
      <c r="B12676" s="254">
        <v>0</v>
      </c>
    </row>
    <row r="12677" spans="1:2" x14ac:dyDescent="0.25">
      <c r="A12677" s="254" t="s">
        <v>1283</v>
      </c>
      <c r="B12677" s="254">
        <v>0</v>
      </c>
    </row>
    <row r="12678" spans="1:2" x14ac:dyDescent="0.25">
      <c r="A12678" s="254" t="s">
        <v>1184</v>
      </c>
      <c r="B12678" s="254">
        <v>0</v>
      </c>
    </row>
    <row r="12679" spans="1:2" x14ac:dyDescent="0.25">
      <c r="A12679" s="254" t="s">
        <v>1284</v>
      </c>
      <c r="B12679" s="254">
        <v>0</v>
      </c>
    </row>
    <row r="12680" spans="1:2" x14ac:dyDescent="0.25">
      <c r="A12680" s="254" t="s">
        <v>1285</v>
      </c>
      <c r="B12680" s="254">
        <v>0</v>
      </c>
    </row>
    <row r="12681" spans="1:2" x14ac:dyDescent="0.25">
      <c r="A12681" s="254" t="s">
        <v>1286</v>
      </c>
      <c r="B12681" s="254">
        <v>0</v>
      </c>
    </row>
    <row r="12682" spans="1:2" x14ac:dyDescent="0.25">
      <c r="A12682" s="254" t="s">
        <v>1185</v>
      </c>
      <c r="B12682" s="254">
        <v>0</v>
      </c>
    </row>
    <row r="12683" spans="1:2" x14ac:dyDescent="0.25">
      <c r="A12683" s="254" t="s">
        <v>1287</v>
      </c>
      <c r="B12683" s="254">
        <v>0</v>
      </c>
    </row>
    <row r="12684" spans="1:2" x14ac:dyDescent="0.25">
      <c r="A12684" s="254" t="s">
        <v>1288</v>
      </c>
      <c r="B12684" s="254">
        <v>0</v>
      </c>
    </row>
    <row r="12685" spans="1:2" x14ac:dyDescent="0.25">
      <c r="A12685" s="254" t="s">
        <v>1289</v>
      </c>
      <c r="B12685" s="254">
        <v>0</v>
      </c>
    </row>
    <row r="12686" spans="1:2" x14ac:dyDescent="0.25">
      <c r="A12686" s="254" t="s">
        <v>1186</v>
      </c>
      <c r="B12686" s="254">
        <v>0</v>
      </c>
    </row>
    <row r="12687" spans="1:2" x14ac:dyDescent="0.25">
      <c r="A12687" s="254" t="s">
        <v>1290</v>
      </c>
      <c r="B12687" s="254">
        <v>0</v>
      </c>
    </row>
    <row r="12688" spans="1:2" x14ac:dyDescent="0.25">
      <c r="A12688" s="254" t="s">
        <v>1291</v>
      </c>
      <c r="B12688" s="254">
        <v>0</v>
      </c>
    </row>
    <row r="12689" spans="1:2" x14ac:dyDescent="0.25">
      <c r="A12689" s="254" t="s">
        <v>1292</v>
      </c>
      <c r="B12689" s="254">
        <v>0</v>
      </c>
    </row>
    <row r="12690" spans="1:2" x14ac:dyDescent="0.25">
      <c r="A12690" s="254" t="s">
        <v>1187</v>
      </c>
      <c r="B12690" s="254">
        <v>0</v>
      </c>
    </row>
    <row r="12691" spans="1:2" x14ac:dyDescent="0.25">
      <c r="A12691" s="254" t="s">
        <v>1293</v>
      </c>
      <c r="B12691" s="254">
        <v>0</v>
      </c>
    </row>
    <row r="12692" spans="1:2" x14ac:dyDescent="0.25">
      <c r="A12692" s="254" t="s">
        <v>1294</v>
      </c>
      <c r="B12692" s="254">
        <v>0</v>
      </c>
    </row>
    <row r="12693" spans="1:2" x14ac:dyDescent="0.25">
      <c r="A12693" s="254" t="s">
        <v>948</v>
      </c>
      <c r="B12693" s="254">
        <v>0</v>
      </c>
    </row>
    <row r="12694" spans="1:2" x14ac:dyDescent="0.25">
      <c r="A12694" s="254" t="s">
        <v>945</v>
      </c>
      <c r="B12694" s="254">
        <v>0</v>
      </c>
    </row>
    <row r="12695" spans="1:2" x14ac:dyDescent="0.25">
      <c r="A12695" s="254" t="s">
        <v>949</v>
      </c>
      <c r="B12695" s="254">
        <v>0</v>
      </c>
    </row>
    <row r="12696" spans="1:2" x14ac:dyDescent="0.25">
      <c r="A12696" s="254" t="s">
        <v>950</v>
      </c>
      <c r="B12696" s="254">
        <v>0</v>
      </c>
    </row>
    <row r="12697" spans="1:2" x14ac:dyDescent="0.25">
      <c r="A12697" s="254" t="s">
        <v>1039</v>
      </c>
      <c r="B12697" s="254">
        <v>0</v>
      </c>
    </row>
    <row r="12698" spans="1:2" x14ac:dyDescent="0.25">
      <c r="A12698" s="254" t="s">
        <v>998</v>
      </c>
      <c r="B12698" s="254">
        <v>0</v>
      </c>
    </row>
    <row r="12699" spans="1:2" x14ac:dyDescent="0.25">
      <c r="A12699" s="254" t="s">
        <v>1040</v>
      </c>
      <c r="B12699" s="254">
        <v>0</v>
      </c>
    </row>
    <row r="12700" spans="1:2" x14ac:dyDescent="0.25">
      <c r="A12700" s="254" t="s">
        <v>1041</v>
      </c>
      <c r="B12700" s="254">
        <v>0</v>
      </c>
    </row>
    <row r="12701" spans="1:2" x14ac:dyDescent="0.25">
      <c r="A12701" s="254" t="s">
        <v>458</v>
      </c>
      <c r="B12701" s="254">
        <v>0</v>
      </c>
    </row>
    <row r="12702" spans="1:2" x14ac:dyDescent="0.25">
      <c r="A12702" s="254" t="s">
        <v>456</v>
      </c>
      <c r="B12702" s="254">
        <v>0</v>
      </c>
    </row>
    <row r="12703" spans="1:2" x14ac:dyDescent="0.25">
      <c r="A12703" s="254" t="s">
        <v>459</v>
      </c>
      <c r="B12703" s="254">
        <v>0</v>
      </c>
    </row>
    <row r="12704" spans="1:2" x14ac:dyDescent="0.25">
      <c r="A12704" s="254" t="s">
        <v>460</v>
      </c>
      <c r="B12704" s="254">
        <v>0</v>
      </c>
    </row>
    <row r="12705" spans="1:2" x14ac:dyDescent="0.25">
      <c r="A12705" s="254" t="s">
        <v>1042</v>
      </c>
      <c r="B12705" s="254">
        <v>0</v>
      </c>
    </row>
    <row r="12706" spans="1:2" x14ac:dyDescent="0.25">
      <c r="A12706" s="254" t="s">
        <v>999</v>
      </c>
      <c r="B12706" s="254">
        <v>0</v>
      </c>
    </row>
    <row r="12707" spans="1:2" x14ac:dyDescent="0.25">
      <c r="A12707" s="254" t="s">
        <v>1043</v>
      </c>
      <c r="B12707" s="254">
        <v>0</v>
      </c>
    </row>
    <row r="12708" spans="1:2" x14ac:dyDescent="0.25">
      <c r="A12708" s="254" t="s">
        <v>1044</v>
      </c>
      <c r="B12708" s="254">
        <v>0</v>
      </c>
    </row>
    <row r="12709" spans="1:2" x14ac:dyDescent="0.25">
      <c r="A12709" s="254" t="s">
        <v>461</v>
      </c>
      <c r="B12709" s="254">
        <v>0</v>
      </c>
    </row>
    <row r="12710" spans="1:2" x14ac:dyDescent="0.25">
      <c r="A12710" s="254" t="s">
        <v>457</v>
      </c>
      <c r="B12710" s="254">
        <v>0</v>
      </c>
    </row>
    <row r="12711" spans="1:2" x14ac:dyDescent="0.25">
      <c r="A12711" s="254" t="s">
        <v>462</v>
      </c>
      <c r="B12711" s="254">
        <v>0</v>
      </c>
    </row>
    <row r="12712" spans="1:2" x14ac:dyDescent="0.25">
      <c r="A12712" s="254" t="s">
        <v>463</v>
      </c>
      <c r="B12712" s="254">
        <v>0</v>
      </c>
    </row>
    <row r="12713" spans="1:2" x14ac:dyDescent="0.25">
      <c r="A12713" s="254" t="s">
        <v>1045</v>
      </c>
      <c r="B12713" s="254">
        <v>0</v>
      </c>
    </row>
    <row r="12714" spans="1:2" x14ac:dyDescent="0.25">
      <c r="A12714" s="254" t="s">
        <v>1000</v>
      </c>
      <c r="B12714" s="254">
        <v>0</v>
      </c>
    </row>
    <row r="12715" spans="1:2" x14ac:dyDescent="0.25">
      <c r="A12715" s="254" t="s">
        <v>1046</v>
      </c>
      <c r="B12715" s="254">
        <v>0</v>
      </c>
    </row>
    <row r="12716" spans="1:2" x14ac:dyDescent="0.25">
      <c r="A12716" s="254" t="s">
        <v>1047</v>
      </c>
      <c r="B12716" s="254">
        <v>0</v>
      </c>
    </row>
    <row r="12717" spans="1:2" x14ac:dyDescent="0.25">
      <c r="A12717" s="254" t="s">
        <v>139</v>
      </c>
      <c r="B12717" s="254">
        <v>0</v>
      </c>
    </row>
    <row r="12718" spans="1:2" x14ac:dyDescent="0.25">
      <c r="A12718" s="254" t="s">
        <v>120</v>
      </c>
      <c r="B12718" s="254">
        <v>0</v>
      </c>
    </row>
    <row r="12719" spans="1:2" x14ac:dyDescent="0.25">
      <c r="A12719" s="254" t="s">
        <v>140</v>
      </c>
      <c r="B12719" s="254">
        <v>0</v>
      </c>
    </row>
    <row r="12720" spans="1:2" x14ac:dyDescent="0.25">
      <c r="A12720" s="254" t="s">
        <v>141</v>
      </c>
      <c r="B12720" s="254">
        <v>0</v>
      </c>
    </row>
    <row r="12721" spans="1:2" x14ac:dyDescent="0.25">
      <c r="A12721" s="254" t="s">
        <v>1048</v>
      </c>
      <c r="B12721" s="254">
        <v>0</v>
      </c>
    </row>
    <row r="12722" spans="1:2" x14ac:dyDescent="0.25">
      <c r="A12722" s="254" t="s">
        <v>1001</v>
      </c>
      <c r="B12722" s="254">
        <v>0</v>
      </c>
    </row>
    <row r="12723" spans="1:2" x14ac:dyDescent="0.25">
      <c r="A12723" s="254" t="s">
        <v>1049</v>
      </c>
      <c r="B12723" s="254">
        <v>0</v>
      </c>
    </row>
    <row r="12724" spans="1:2" x14ac:dyDescent="0.25">
      <c r="A12724" s="254" t="s">
        <v>1050</v>
      </c>
      <c r="B12724" s="254">
        <v>0</v>
      </c>
    </row>
    <row r="12725" spans="1:2" x14ac:dyDescent="0.25">
      <c r="A12725" s="254" t="s">
        <v>1227</v>
      </c>
      <c r="B12725" s="254">
        <v>8.2608186999999997</v>
      </c>
    </row>
    <row r="12726" spans="1:2" x14ac:dyDescent="0.25">
      <c r="A12726" s="254" t="s">
        <v>1228</v>
      </c>
      <c r="B12726" s="254">
        <v>5.8503423799999998</v>
      </c>
    </row>
    <row r="12727" spans="1:2" x14ac:dyDescent="0.25">
      <c r="A12727" s="254" t="s">
        <v>1295</v>
      </c>
      <c r="B12727" s="254">
        <v>3.5341538300000002</v>
      </c>
    </row>
    <row r="12728" spans="1:2" x14ac:dyDescent="0.25">
      <c r="A12728" s="254" t="s">
        <v>1296</v>
      </c>
      <c r="B12728" s="254">
        <v>0.11291006200000001</v>
      </c>
    </row>
    <row r="12729" spans="1:2" x14ac:dyDescent="0.25">
      <c r="A12729" s="254" t="s">
        <v>1297</v>
      </c>
      <c r="B12729" s="254">
        <v>18.004704</v>
      </c>
    </row>
    <row r="12730" spans="1:2" x14ac:dyDescent="0.25">
      <c r="A12730" s="254" t="s">
        <v>1298</v>
      </c>
      <c r="B12730" s="254">
        <v>0</v>
      </c>
    </row>
    <row r="12731" spans="1:2" x14ac:dyDescent="0.25">
      <c r="A12731" s="254" t="s">
        <v>1299</v>
      </c>
      <c r="B12731" s="254">
        <v>32.198605100000002</v>
      </c>
    </row>
    <row r="12732" spans="1:2" x14ac:dyDescent="0.25">
      <c r="A12732" s="254" t="s">
        <v>1300</v>
      </c>
      <c r="B12732" s="254">
        <v>0</v>
      </c>
    </row>
    <row r="12733" spans="1:2" x14ac:dyDescent="0.25">
      <c r="A12733" s="254" t="s">
        <v>1301</v>
      </c>
      <c r="B12733" s="254">
        <v>77.844756099999998</v>
      </c>
    </row>
    <row r="12734" spans="1:2" x14ac:dyDescent="0.25">
      <c r="A12734" s="254" t="s">
        <v>1302</v>
      </c>
      <c r="B12734" s="254">
        <v>0</v>
      </c>
    </row>
    <row r="12735" spans="1:2" x14ac:dyDescent="0.25">
      <c r="A12735" s="254" t="s">
        <v>1905</v>
      </c>
      <c r="B12735" s="254"/>
    </row>
    <row r="12736" spans="1:2" x14ac:dyDescent="0.25">
      <c r="A12736" s="254" t="s">
        <v>928</v>
      </c>
      <c r="B12736" s="254" t="s">
        <v>929</v>
      </c>
    </row>
    <row r="12737" spans="1:2" x14ac:dyDescent="0.25">
      <c r="A12737" s="254" t="s">
        <v>930</v>
      </c>
      <c r="B12737" s="254" t="s">
        <v>931</v>
      </c>
    </row>
    <row r="12738" spans="1:2" x14ac:dyDescent="0.25">
      <c r="A12738" s="254" t="s">
        <v>943</v>
      </c>
      <c r="B12738" s="254">
        <v>-1.2791999999999999</v>
      </c>
    </row>
    <row r="12739" spans="1:2" x14ac:dyDescent="0.25">
      <c r="A12739" s="254" t="s">
        <v>944</v>
      </c>
      <c r="B12739" s="254">
        <v>-1.71594</v>
      </c>
    </row>
    <row r="12740" spans="1:2" x14ac:dyDescent="0.25">
      <c r="A12740" s="254" t="s">
        <v>538</v>
      </c>
      <c r="B12740" s="254">
        <v>-27.452954600000002</v>
      </c>
    </row>
    <row r="12741" spans="1:2" x14ac:dyDescent="0.25">
      <c r="A12741" s="254" t="s">
        <v>539</v>
      </c>
      <c r="B12741" s="254">
        <v>-7.9259300899999996</v>
      </c>
    </row>
    <row r="12742" spans="1:2" x14ac:dyDescent="0.25">
      <c r="A12742" s="254" t="s">
        <v>150</v>
      </c>
      <c r="B12742" s="254">
        <v>0</v>
      </c>
    </row>
    <row r="12743" spans="1:2" x14ac:dyDescent="0.25">
      <c r="A12743" s="254" t="s">
        <v>142</v>
      </c>
      <c r="B12743" s="254">
        <v>-6.7978473499999996</v>
      </c>
    </row>
    <row r="12744" spans="1:2" x14ac:dyDescent="0.25">
      <c r="A12744" s="254" t="s">
        <v>151</v>
      </c>
      <c r="B12744" s="254">
        <v>0</v>
      </c>
    </row>
    <row r="12745" spans="1:2" x14ac:dyDescent="0.25">
      <c r="A12745" s="254" t="s">
        <v>152</v>
      </c>
      <c r="B12745" s="254">
        <v>0</v>
      </c>
    </row>
    <row r="12746" spans="1:2" x14ac:dyDescent="0.25">
      <c r="A12746" s="254" t="s">
        <v>153</v>
      </c>
      <c r="B12746" s="254">
        <v>0</v>
      </c>
    </row>
    <row r="12747" spans="1:2" x14ac:dyDescent="0.25">
      <c r="A12747" s="254" t="s">
        <v>143</v>
      </c>
      <c r="B12747" s="254">
        <v>-1.78514638</v>
      </c>
    </row>
    <row r="12748" spans="1:2" x14ac:dyDescent="0.25">
      <c r="A12748" s="254" t="s">
        <v>154</v>
      </c>
      <c r="B12748" s="254">
        <v>0</v>
      </c>
    </row>
    <row r="12749" spans="1:2" x14ac:dyDescent="0.25">
      <c r="A12749" s="254" t="s">
        <v>155</v>
      </c>
      <c r="B12749" s="254">
        <v>0</v>
      </c>
    </row>
    <row r="12750" spans="1:2" x14ac:dyDescent="0.25">
      <c r="A12750" s="254" t="s">
        <v>1303</v>
      </c>
      <c r="B12750" s="254">
        <v>-5.4215096900000002E-2</v>
      </c>
    </row>
    <row r="12751" spans="1:2" x14ac:dyDescent="0.25">
      <c r="A12751" s="254" t="s">
        <v>1304</v>
      </c>
      <c r="B12751" s="254">
        <v>-18.004704</v>
      </c>
    </row>
    <row r="12752" spans="1:2" x14ac:dyDescent="0.25">
      <c r="A12752" s="254" t="s">
        <v>1305</v>
      </c>
      <c r="B12752" s="254">
        <v>-38.263024100000003</v>
      </c>
    </row>
    <row r="12753" spans="1:2" x14ac:dyDescent="0.25">
      <c r="A12753" s="254" t="s">
        <v>1306</v>
      </c>
      <c r="B12753" s="254">
        <v>-110.640575</v>
      </c>
    </row>
    <row r="12754" spans="1:2" x14ac:dyDescent="0.25">
      <c r="A12754" s="254" t="s">
        <v>156</v>
      </c>
      <c r="B12754" s="254">
        <v>0</v>
      </c>
    </row>
    <row r="12755" spans="1:2" x14ac:dyDescent="0.25">
      <c r="A12755" s="254" t="s">
        <v>144</v>
      </c>
      <c r="B12755" s="254">
        <v>0</v>
      </c>
    </row>
    <row r="12756" spans="1:2" x14ac:dyDescent="0.25">
      <c r="A12756" s="254" t="s">
        <v>157</v>
      </c>
      <c r="B12756" s="254">
        <v>0</v>
      </c>
    </row>
    <row r="12757" spans="1:2" x14ac:dyDescent="0.25">
      <c r="A12757" s="254" t="s">
        <v>158</v>
      </c>
      <c r="B12757" s="254">
        <v>0</v>
      </c>
    </row>
    <row r="12758" spans="1:2" x14ac:dyDescent="0.25">
      <c r="A12758" s="254" t="s">
        <v>159</v>
      </c>
      <c r="B12758" s="254">
        <v>0</v>
      </c>
    </row>
    <row r="12759" spans="1:2" x14ac:dyDescent="0.25">
      <c r="A12759" s="254" t="s">
        <v>145</v>
      </c>
      <c r="B12759" s="254">
        <v>0</v>
      </c>
    </row>
    <row r="12760" spans="1:2" x14ac:dyDescent="0.25">
      <c r="A12760" s="254" t="s">
        <v>160</v>
      </c>
      <c r="B12760" s="254">
        <v>0</v>
      </c>
    </row>
    <row r="12761" spans="1:2" x14ac:dyDescent="0.25">
      <c r="A12761" s="254" t="s">
        <v>161</v>
      </c>
      <c r="B12761" s="254">
        <v>0</v>
      </c>
    </row>
    <row r="12762" spans="1:2" x14ac:dyDescent="0.25">
      <c r="A12762" s="254" t="s">
        <v>162</v>
      </c>
      <c r="B12762" s="254">
        <v>0</v>
      </c>
    </row>
    <row r="12763" spans="1:2" x14ac:dyDescent="0.25">
      <c r="A12763" s="254" t="s">
        <v>146</v>
      </c>
      <c r="B12763" s="254">
        <v>0</v>
      </c>
    </row>
    <row r="12764" spans="1:2" x14ac:dyDescent="0.25">
      <c r="A12764" s="254" t="s">
        <v>163</v>
      </c>
      <c r="B12764" s="254">
        <v>0</v>
      </c>
    </row>
    <row r="12765" spans="1:2" x14ac:dyDescent="0.25">
      <c r="A12765" s="254" t="s">
        <v>164</v>
      </c>
      <c r="B12765" s="254">
        <v>0</v>
      </c>
    </row>
    <row r="12766" spans="1:2" x14ac:dyDescent="0.25">
      <c r="A12766" s="254" t="s">
        <v>165</v>
      </c>
      <c r="B12766" s="254">
        <v>0</v>
      </c>
    </row>
    <row r="12767" spans="1:2" x14ac:dyDescent="0.25">
      <c r="A12767" s="254" t="s">
        <v>147</v>
      </c>
      <c r="B12767" s="254">
        <v>0</v>
      </c>
    </row>
    <row r="12768" spans="1:2" x14ac:dyDescent="0.25">
      <c r="A12768" s="254" t="s">
        <v>166</v>
      </c>
      <c r="B12768" s="254">
        <v>0</v>
      </c>
    </row>
    <row r="12769" spans="1:2" x14ac:dyDescent="0.25">
      <c r="A12769" s="254" t="s">
        <v>167</v>
      </c>
      <c r="B12769" s="254">
        <v>0</v>
      </c>
    </row>
    <row r="12770" spans="1:2" x14ac:dyDescent="0.25">
      <c r="A12770" s="254" t="s">
        <v>168</v>
      </c>
      <c r="B12770" s="254">
        <v>0</v>
      </c>
    </row>
    <row r="12771" spans="1:2" x14ac:dyDescent="0.25">
      <c r="A12771" s="254" t="s">
        <v>148</v>
      </c>
      <c r="B12771" s="254">
        <v>0</v>
      </c>
    </row>
    <row r="12772" spans="1:2" x14ac:dyDescent="0.25">
      <c r="A12772" s="254" t="s">
        <v>169</v>
      </c>
      <c r="B12772" s="254">
        <v>0</v>
      </c>
    </row>
    <row r="12773" spans="1:2" x14ac:dyDescent="0.25">
      <c r="A12773" s="254" t="s">
        <v>170</v>
      </c>
      <c r="B12773" s="254">
        <v>0</v>
      </c>
    </row>
    <row r="12774" spans="1:2" x14ac:dyDescent="0.25">
      <c r="A12774" s="254" t="s">
        <v>171</v>
      </c>
      <c r="B12774" s="254">
        <v>0</v>
      </c>
    </row>
    <row r="12775" spans="1:2" x14ac:dyDescent="0.25">
      <c r="A12775" s="254" t="s">
        <v>149</v>
      </c>
      <c r="B12775" s="254">
        <v>0</v>
      </c>
    </row>
    <row r="12776" spans="1:2" x14ac:dyDescent="0.25">
      <c r="A12776" s="254" t="s">
        <v>172</v>
      </c>
      <c r="B12776" s="254">
        <v>0</v>
      </c>
    </row>
    <row r="12777" spans="1:2" x14ac:dyDescent="0.25">
      <c r="A12777" s="254" t="s">
        <v>173</v>
      </c>
      <c r="B12777" s="254">
        <v>0</v>
      </c>
    </row>
    <row r="12778" spans="1:2" x14ac:dyDescent="0.25">
      <c r="A12778" s="254" t="s">
        <v>1215</v>
      </c>
      <c r="B12778" s="254">
        <v>0</v>
      </c>
    </row>
    <row r="12779" spans="1:2" x14ac:dyDescent="0.25">
      <c r="A12779" s="254" t="s">
        <v>1121</v>
      </c>
      <c r="B12779" s="254">
        <v>7.0468089999999997</v>
      </c>
    </row>
    <row r="12780" spans="1:2" x14ac:dyDescent="0.25">
      <c r="A12780" s="254" t="s">
        <v>1216</v>
      </c>
      <c r="B12780" s="254">
        <v>0</v>
      </c>
    </row>
    <row r="12781" spans="1:2" x14ac:dyDescent="0.25">
      <c r="A12781" s="254" t="s">
        <v>1217</v>
      </c>
      <c r="B12781" s="254">
        <v>0</v>
      </c>
    </row>
    <row r="12782" spans="1:2" x14ac:dyDescent="0.25">
      <c r="A12782" s="254" t="s">
        <v>1218</v>
      </c>
      <c r="B12782" s="254">
        <v>0</v>
      </c>
    </row>
    <row r="12783" spans="1:2" x14ac:dyDescent="0.25">
      <c r="A12783" s="254" t="s">
        <v>1122</v>
      </c>
      <c r="B12783" s="254">
        <v>1.5079511800000001</v>
      </c>
    </row>
    <row r="12784" spans="1:2" x14ac:dyDescent="0.25">
      <c r="A12784" s="254" t="s">
        <v>1219</v>
      </c>
      <c r="B12784" s="254">
        <v>0</v>
      </c>
    </row>
    <row r="12785" spans="1:2" x14ac:dyDescent="0.25">
      <c r="A12785" s="254" t="s">
        <v>1220</v>
      </c>
      <c r="B12785" s="254">
        <v>0</v>
      </c>
    </row>
    <row r="12786" spans="1:2" x14ac:dyDescent="0.25">
      <c r="A12786" s="254" t="s">
        <v>1307</v>
      </c>
      <c r="B12786" s="254">
        <v>0</v>
      </c>
    </row>
    <row r="12787" spans="1:2" x14ac:dyDescent="0.25">
      <c r="A12787" s="254" t="s">
        <v>1197</v>
      </c>
      <c r="B12787" s="254">
        <v>9.1147382300000004</v>
      </c>
    </row>
    <row r="12788" spans="1:2" x14ac:dyDescent="0.25">
      <c r="A12788" s="254" t="s">
        <v>1308</v>
      </c>
      <c r="B12788" s="254">
        <v>0</v>
      </c>
    </row>
    <row r="12789" spans="1:2" x14ac:dyDescent="0.25">
      <c r="A12789" s="254" t="s">
        <v>1309</v>
      </c>
      <c r="B12789" s="254">
        <v>0</v>
      </c>
    </row>
    <row r="12790" spans="1:2" x14ac:dyDescent="0.25">
      <c r="A12790" s="254" t="s">
        <v>1310</v>
      </c>
      <c r="B12790" s="254">
        <v>0</v>
      </c>
    </row>
    <row r="12791" spans="1:2" x14ac:dyDescent="0.25">
      <c r="A12791" s="254" t="s">
        <v>1198</v>
      </c>
      <c r="B12791" s="254">
        <v>0.181965349</v>
      </c>
    </row>
    <row r="12792" spans="1:2" x14ac:dyDescent="0.25">
      <c r="A12792" s="254" t="s">
        <v>1311</v>
      </c>
      <c r="B12792" s="254">
        <v>0</v>
      </c>
    </row>
    <row r="12793" spans="1:2" x14ac:dyDescent="0.25">
      <c r="A12793" s="254" t="s">
        <v>1312</v>
      </c>
      <c r="B12793" s="254">
        <v>0</v>
      </c>
    </row>
    <row r="12794" spans="1:2" x14ac:dyDescent="0.25">
      <c r="A12794" s="254" t="s">
        <v>1313</v>
      </c>
      <c r="B12794" s="254">
        <v>0</v>
      </c>
    </row>
    <row r="12795" spans="1:2" x14ac:dyDescent="0.25">
      <c r="A12795" s="254" t="s">
        <v>1199</v>
      </c>
      <c r="B12795" s="254">
        <v>0</v>
      </c>
    </row>
    <row r="12796" spans="1:2" x14ac:dyDescent="0.25">
      <c r="A12796" s="254" t="s">
        <v>1314</v>
      </c>
      <c r="B12796" s="254">
        <v>0</v>
      </c>
    </row>
    <row r="12797" spans="1:2" x14ac:dyDescent="0.25">
      <c r="A12797" s="254" t="s">
        <v>1315</v>
      </c>
      <c r="B12797" s="254">
        <v>0</v>
      </c>
    </row>
    <row r="12798" spans="1:2" x14ac:dyDescent="0.25">
      <c r="A12798" s="254" t="s">
        <v>1316</v>
      </c>
      <c r="B12798" s="254">
        <v>0</v>
      </c>
    </row>
    <row r="12799" spans="1:2" x14ac:dyDescent="0.25">
      <c r="A12799" s="254" t="s">
        <v>1200</v>
      </c>
      <c r="B12799" s="254">
        <v>0</v>
      </c>
    </row>
    <row r="12800" spans="1:2" x14ac:dyDescent="0.25">
      <c r="A12800" s="254" t="s">
        <v>1317</v>
      </c>
      <c r="B12800" s="254">
        <v>0</v>
      </c>
    </row>
    <row r="12801" spans="1:2" x14ac:dyDescent="0.25">
      <c r="A12801" s="254" t="s">
        <v>1318</v>
      </c>
      <c r="B12801" s="254">
        <v>0</v>
      </c>
    </row>
    <row r="12802" spans="1:2" x14ac:dyDescent="0.25">
      <c r="A12802" s="254" t="s">
        <v>1221</v>
      </c>
      <c r="B12802" s="254">
        <v>0</v>
      </c>
    </row>
    <row r="12803" spans="1:2" x14ac:dyDescent="0.25">
      <c r="A12803" s="254" t="s">
        <v>1123</v>
      </c>
      <c r="B12803" s="254">
        <v>13.266727299999999</v>
      </c>
    </row>
    <row r="12804" spans="1:2" x14ac:dyDescent="0.25">
      <c r="A12804" s="254" t="s">
        <v>1222</v>
      </c>
      <c r="B12804" s="254">
        <v>0</v>
      </c>
    </row>
    <row r="12805" spans="1:2" x14ac:dyDescent="0.25">
      <c r="A12805" s="254" t="s">
        <v>1223</v>
      </c>
      <c r="B12805" s="254">
        <v>0</v>
      </c>
    </row>
    <row r="12806" spans="1:2" x14ac:dyDescent="0.25">
      <c r="A12806" s="254" t="s">
        <v>1224</v>
      </c>
      <c r="B12806" s="254">
        <v>0</v>
      </c>
    </row>
    <row r="12807" spans="1:2" x14ac:dyDescent="0.25">
      <c r="A12807" s="254" t="s">
        <v>1124</v>
      </c>
      <c r="B12807" s="254">
        <v>3.6536518400000002</v>
      </c>
    </row>
    <row r="12808" spans="1:2" x14ac:dyDescent="0.25">
      <c r="A12808" s="254" t="s">
        <v>1225</v>
      </c>
      <c r="B12808" s="254">
        <v>0</v>
      </c>
    </row>
    <row r="12809" spans="1:2" x14ac:dyDescent="0.25">
      <c r="A12809" s="254" t="s">
        <v>1226</v>
      </c>
      <c r="B12809" s="254">
        <v>0</v>
      </c>
    </row>
    <row r="12810" spans="1:2" x14ac:dyDescent="0.25">
      <c r="A12810" s="254" t="s">
        <v>1319</v>
      </c>
      <c r="B12810" s="254">
        <v>0</v>
      </c>
    </row>
    <row r="12811" spans="1:2" x14ac:dyDescent="0.25">
      <c r="A12811" s="254" t="s">
        <v>1201</v>
      </c>
      <c r="B12811" s="254">
        <v>3.4337415099999999</v>
      </c>
    </row>
    <row r="12812" spans="1:2" x14ac:dyDescent="0.25">
      <c r="A12812" s="254" t="s">
        <v>1320</v>
      </c>
      <c r="B12812" s="254">
        <v>0</v>
      </c>
    </row>
    <row r="12813" spans="1:2" x14ac:dyDescent="0.25">
      <c r="A12813" s="254" t="s">
        <v>1321</v>
      </c>
      <c r="B12813" s="254">
        <v>0</v>
      </c>
    </row>
    <row r="12814" spans="1:2" x14ac:dyDescent="0.25">
      <c r="A12814" s="254" t="s">
        <v>1322</v>
      </c>
      <c r="B12814" s="254">
        <v>0</v>
      </c>
    </row>
    <row r="12815" spans="1:2" x14ac:dyDescent="0.25">
      <c r="A12815" s="254" t="s">
        <v>1202</v>
      </c>
      <c r="B12815" s="254">
        <v>0.227218534</v>
      </c>
    </row>
    <row r="12816" spans="1:2" x14ac:dyDescent="0.25">
      <c r="A12816" s="254" t="s">
        <v>1323</v>
      </c>
      <c r="B12816" s="254">
        <v>0</v>
      </c>
    </row>
    <row r="12817" spans="1:2" x14ac:dyDescent="0.25">
      <c r="A12817" s="254" t="s">
        <v>1324</v>
      </c>
      <c r="B12817" s="254">
        <v>0</v>
      </c>
    </row>
    <row r="12818" spans="1:2" x14ac:dyDescent="0.25">
      <c r="A12818" s="254" t="s">
        <v>1325</v>
      </c>
      <c r="B12818" s="254">
        <v>0</v>
      </c>
    </row>
    <row r="12819" spans="1:2" x14ac:dyDescent="0.25">
      <c r="A12819" s="254" t="s">
        <v>1203</v>
      </c>
      <c r="B12819" s="254">
        <v>0</v>
      </c>
    </row>
    <row r="12820" spans="1:2" x14ac:dyDescent="0.25">
      <c r="A12820" s="254" t="s">
        <v>1326</v>
      </c>
      <c r="B12820" s="254">
        <v>0</v>
      </c>
    </row>
    <row r="12821" spans="1:2" x14ac:dyDescent="0.25">
      <c r="A12821" s="254" t="s">
        <v>1327</v>
      </c>
      <c r="B12821" s="254">
        <v>0</v>
      </c>
    </row>
    <row r="12822" spans="1:2" x14ac:dyDescent="0.25">
      <c r="A12822" s="254" t="s">
        <v>1328</v>
      </c>
      <c r="B12822" s="254">
        <v>0</v>
      </c>
    </row>
    <row r="12823" spans="1:2" x14ac:dyDescent="0.25">
      <c r="A12823" s="254" t="s">
        <v>1204</v>
      </c>
      <c r="B12823" s="254">
        <v>0</v>
      </c>
    </row>
    <row r="12824" spans="1:2" x14ac:dyDescent="0.25">
      <c r="A12824" s="254" t="s">
        <v>1329</v>
      </c>
      <c r="B12824" s="254">
        <v>0</v>
      </c>
    </row>
    <row r="12825" spans="1:2" x14ac:dyDescent="0.25">
      <c r="A12825" s="254" t="s">
        <v>1330</v>
      </c>
      <c r="B12825" s="254">
        <v>0</v>
      </c>
    </row>
    <row r="12826" spans="1:2" x14ac:dyDescent="0.25">
      <c r="A12826" s="254" t="s">
        <v>1241</v>
      </c>
      <c r="B12826" s="254">
        <v>10.267705299999999</v>
      </c>
    </row>
    <row r="12827" spans="1:2" x14ac:dyDescent="0.25">
      <c r="A12827" s="254" t="s">
        <v>1242</v>
      </c>
      <c r="B12827" s="254">
        <v>7.2716269100000002</v>
      </c>
    </row>
    <row r="12828" spans="1:2" x14ac:dyDescent="0.25">
      <c r="A12828" s="254" t="s">
        <v>1243</v>
      </c>
      <c r="B12828" s="254">
        <v>4.3927425800000002</v>
      </c>
    </row>
    <row r="12829" spans="1:2" x14ac:dyDescent="0.25">
      <c r="A12829" s="254" t="s">
        <v>1244</v>
      </c>
      <c r="B12829" s="254">
        <v>0.14034047799999999</v>
      </c>
    </row>
    <row r="12830" spans="1:2" x14ac:dyDescent="0.25">
      <c r="A12830" s="254" t="s">
        <v>1229</v>
      </c>
      <c r="B12830" s="254">
        <v>55.472996199999997</v>
      </c>
    </row>
    <row r="12831" spans="1:2" x14ac:dyDescent="0.25">
      <c r="A12831" s="254" t="s">
        <v>1230</v>
      </c>
      <c r="B12831" s="254">
        <v>6.2532719300000004</v>
      </c>
    </row>
    <row r="12832" spans="1:2" x14ac:dyDescent="0.25">
      <c r="A12832" s="254" t="s">
        <v>1331</v>
      </c>
      <c r="B12832" s="254">
        <v>15.3589468</v>
      </c>
    </row>
    <row r="12833" spans="1:2" x14ac:dyDescent="0.25">
      <c r="A12833" s="254" t="s">
        <v>1332</v>
      </c>
      <c r="B12833" s="254">
        <v>0.72813470999999996</v>
      </c>
    </row>
    <row r="12834" spans="1:2" x14ac:dyDescent="0.25">
      <c r="A12834" s="254" t="s">
        <v>1906</v>
      </c>
      <c r="B12834" s="254"/>
    </row>
    <row r="12835" spans="1:2" x14ac:dyDescent="0.25">
      <c r="A12835" s="254" t="s">
        <v>928</v>
      </c>
      <c r="B12835" s="254" t="s">
        <v>929</v>
      </c>
    </row>
    <row r="12836" spans="1:2" x14ac:dyDescent="0.25">
      <c r="A12836" s="254" t="s">
        <v>930</v>
      </c>
      <c r="B12836" s="254" t="s">
        <v>931</v>
      </c>
    </row>
    <row r="12837" spans="1:2" x14ac:dyDescent="0.25">
      <c r="A12837" s="254" t="s">
        <v>466</v>
      </c>
      <c r="B12837" s="254">
        <v>0</v>
      </c>
    </row>
    <row r="12838" spans="1:2" x14ac:dyDescent="0.25">
      <c r="A12838" s="254" t="s">
        <v>467</v>
      </c>
      <c r="B12838" s="254">
        <v>0</v>
      </c>
    </row>
    <row r="12839" spans="1:2" x14ac:dyDescent="0.25">
      <c r="A12839" s="254" t="s">
        <v>540</v>
      </c>
      <c r="B12839" s="254">
        <v>0</v>
      </c>
    </row>
    <row r="12840" spans="1:2" x14ac:dyDescent="0.25">
      <c r="A12840" s="254" t="s">
        <v>541</v>
      </c>
      <c r="B12840" s="254">
        <v>0</v>
      </c>
    </row>
    <row r="12841" spans="1:2" x14ac:dyDescent="0.25">
      <c r="A12841" s="254" t="s">
        <v>542</v>
      </c>
      <c r="B12841" s="254">
        <v>0</v>
      </c>
    </row>
    <row r="12842" spans="1:2" x14ac:dyDescent="0.25">
      <c r="A12842" s="254" t="s">
        <v>543</v>
      </c>
      <c r="B12842" s="254">
        <v>0</v>
      </c>
    </row>
    <row r="12843" spans="1:2" x14ac:dyDescent="0.25">
      <c r="A12843" s="254" t="s">
        <v>468</v>
      </c>
      <c r="B12843" s="254">
        <v>0</v>
      </c>
    </row>
    <row r="12844" spans="1:2" x14ac:dyDescent="0.25">
      <c r="A12844" s="254" t="s">
        <v>469</v>
      </c>
      <c r="B12844" s="254">
        <v>0</v>
      </c>
    </row>
    <row r="12845" spans="1:2" x14ac:dyDescent="0.25">
      <c r="A12845" s="254" t="s">
        <v>544</v>
      </c>
      <c r="B12845" s="254">
        <v>0.76044335600000001</v>
      </c>
    </row>
    <row r="12846" spans="1:2" x14ac:dyDescent="0.25">
      <c r="A12846" s="254" t="s">
        <v>545</v>
      </c>
      <c r="B12846" s="254">
        <v>0</v>
      </c>
    </row>
    <row r="12847" spans="1:2" x14ac:dyDescent="0.25">
      <c r="A12847" s="254" t="s">
        <v>546</v>
      </c>
      <c r="B12847" s="254">
        <v>0</v>
      </c>
    </row>
    <row r="12848" spans="1:2" x14ac:dyDescent="0.25">
      <c r="A12848" s="254" t="s">
        <v>547</v>
      </c>
      <c r="B12848" s="254">
        <v>0</v>
      </c>
    </row>
    <row r="12849" spans="1:2" x14ac:dyDescent="0.25">
      <c r="A12849" s="254" t="s">
        <v>1907</v>
      </c>
      <c r="B12849" s="254"/>
    </row>
    <row r="12850" spans="1:2" x14ac:dyDescent="0.25">
      <c r="A12850" s="254" t="s">
        <v>928</v>
      </c>
      <c r="B12850" s="254" t="s">
        <v>929</v>
      </c>
    </row>
    <row r="12851" spans="1:2" x14ac:dyDescent="0.25">
      <c r="A12851" s="254" t="s">
        <v>930</v>
      </c>
      <c r="B12851" s="254" t="s">
        <v>931</v>
      </c>
    </row>
    <row r="12852" spans="1:2" x14ac:dyDescent="0.25">
      <c r="A12852" s="254" t="s">
        <v>548</v>
      </c>
      <c r="B12852" s="254">
        <v>14.524809599999999</v>
      </c>
    </row>
    <row r="12853" spans="1:2" x14ac:dyDescent="0.25">
      <c r="A12853" s="254" t="s">
        <v>549</v>
      </c>
      <c r="B12853" s="254">
        <v>5.18433238E-2</v>
      </c>
    </row>
    <row r="12854" spans="1:2" x14ac:dyDescent="0.25">
      <c r="A12854" s="254" t="s">
        <v>550</v>
      </c>
      <c r="B12854" s="254">
        <v>10.480506</v>
      </c>
    </row>
    <row r="12855" spans="1:2" x14ac:dyDescent="0.25">
      <c r="A12855" s="254" t="s">
        <v>551</v>
      </c>
      <c r="B12855" s="254">
        <v>0.49952556199999998</v>
      </c>
    </row>
    <row r="12856" spans="1:2" x14ac:dyDescent="0.25">
      <c r="A12856" s="254" t="s">
        <v>1908</v>
      </c>
      <c r="B12856" s="254"/>
    </row>
    <row r="12857" spans="1:2" x14ac:dyDescent="0.25">
      <c r="A12857" s="254" t="s">
        <v>928</v>
      </c>
      <c r="B12857" s="254" t="s">
        <v>929</v>
      </c>
    </row>
    <row r="12858" spans="1:2" x14ac:dyDescent="0.25">
      <c r="A12858" s="254" t="s">
        <v>930</v>
      </c>
      <c r="B12858" s="254" t="s">
        <v>931</v>
      </c>
    </row>
    <row r="12859" spans="1:2" x14ac:dyDescent="0.25">
      <c r="A12859" s="254" t="s">
        <v>552</v>
      </c>
      <c r="B12859" s="254">
        <v>29.142071999999999</v>
      </c>
    </row>
    <row r="12860" spans="1:2" x14ac:dyDescent="0.25">
      <c r="A12860" s="254" t="s">
        <v>553</v>
      </c>
      <c r="B12860" s="254">
        <v>48.659492</v>
      </c>
    </row>
    <row r="12861" spans="1:2" x14ac:dyDescent="0.25">
      <c r="A12861" s="254" t="s">
        <v>8</v>
      </c>
      <c r="B12861" s="254">
        <v>0</v>
      </c>
    </row>
    <row r="12862" spans="1:2" x14ac:dyDescent="0.25">
      <c r="A12862" s="254" t="s">
        <v>9</v>
      </c>
      <c r="B12862" s="254">
        <v>0</v>
      </c>
    </row>
    <row r="12863" spans="1:2" x14ac:dyDescent="0.25">
      <c r="A12863" s="254" t="s">
        <v>10</v>
      </c>
      <c r="B12863" s="254">
        <v>0.42274519300000002</v>
      </c>
    </row>
    <row r="12864" spans="1:2" x14ac:dyDescent="0.25">
      <c r="A12864" s="254" t="s">
        <v>11</v>
      </c>
      <c r="B12864" s="254">
        <v>0</v>
      </c>
    </row>
    <row r="12865" spans="1:2" x14ac:dyDescent="0.25">
      <c r="A12865" s="254" t="s">
        <v>12</v>
      </c>
      <c r="B12865" s="254">
        <v>0</v>
      </c>
    </row>
    <row r="12866" spans="1:2" x14ac:dyDescent="0.25">
      <c r="A12866" s="254" t="s">
        <v>13</v>
      </c>
      <c r="B12866" s="254">
        <v>0</v>
      </c>
    </row>
    <row r="12867" spans="1:2" x14ac:dyDescent="0.25">
      <c r="A12867" s="254" t="s">
        <v>948</v>
      </c>
      <c r="B12867" s="254">
        <v>0</v>
      </c>
    </row>
    <row r="12868" spans="1:2" x14ac:dyDescent="0.25">
      <c r="A12868" s="254" t="s">
        <v>945</v>
      </c>
      <c r="B12868" s="254">
        <v>1.71594</v>
      </c>
    </row>
    <row r="12869" spans="1:2" x14ac:dyDescent="0.25">
      <c r="A12869" s="254" t="s">
        <v>949</v>
      </c>
      <c r="B12869" s="254">
        <v>0</v>
      </c>
    </row>
    <row r="12870" spans="1:2" x14ac:dyDescent="0.25">
      <c r="A12870" s="254" t="s">
        <v>950</v>
      </c>
      <c r="B12870" s="254">
        <v>0</v>
      </c>
    </row>
    <row r="12871" spans="1:2" x14ac:dyDescent="0.25">
      <c r="A12871" s="254" t="s">
        <v>458</v>
      </c>
      <c r="B12871" s="254">
        <v>0</v>
      </c>
    </row>
    <row r="12872" spans="1:2" x14ac:dyDescent="0.25">
      <c r="A12872" s="254" t="s">
        <v>456</v>
      </c>
      <c r="B12872" s="254">
        <v>9.2393630099999999</v>
      </c>
    </row>
    <row r="12873" spans="1:2" x14ac:dyDescent="0.25">
      <c r="A12873" s="254" t="s">
        <v>459</v>
      </c>
      <c r="B12873" s="254">
        <v>0</v>
      </c>
    </row>
    <row r="12874" spans="1:2" x14ac:dyDescent="0.25">
      <c r="A12874" s="254" t="s">
        <v>460</v>
      </c>
      <c r="B12874" s="254">
        <v>0</v>
      </c>
    </row>
    <row r="12875" spans="1:2" x14ac:dyDescent="0.25">
      <c r="A12875" s="254" t="s">
        <v>461</v>
      </c>
      <c r="B12875" s="254">
        <v>0</v>
      </c>
    </row>
    <row r="12876" spans="1:2" x14ac:dyDescent="0.25">
      <c r="A12876" s="254" t="s">
        <v>457</v>
      </c>
      <c r="B12876" s="254">
        <v>0.93907708400000001</v>
      </c>
    </row>
    <row r="12877" spans="1:2" x14ac:dyDescent="0.25">
      <c r="A12877" s="254" t="s">
        <v>462</v>
      </c>
      <c r="B12877" s="254">
        <v>0</v>
      </c>
    </row>
    <row r="12878" spans="1:2" x14ac:dyDescent="0.25">
      <c r="A12878" s="254" t="s">
        <v>463</v>
      </c>
      <c r="B12878" s="254">
        <v>0</v>
      </c>
    </row>
    <row r="12879" spans="1:2" x14ac:dyDescent="0.25">
      <c r="A12879" s="254" t="s">
        <v>20</v>
      </c>
      <c r="B12879" s="254">
        <v>0</v>
      </c>
    </row>
    <row r="12880" spans="1:2" x14ac:dyDescent="0.25">
      <c r="A12880" s="254" t="s">
        <v>15</v>
      </c>
      <c r="B12880" s="254">
        <v>0.36030207600000003</v>
      </c>
    </row>
    <row r="12881" spans="1:2" x14ac:dyDescent="0.25">
      <c r="A12881" s="254" t="s">
        <v>21</v>
      </c>
      <c r="B12881" s="254">
        <v>0</v>
      </c>
    </row>
    <row r="12882" spans="1:2" x14ac:dyDescent="0.25">
      <c r="A12882" s="254" t="s">
        <v>22</v>
      </c>
      <c r="B12882" s="254">
        <v>0</v>
      </c>
    </row>
    <row r="12883" spans="1:2" x14ac:dyDescent="0.25">
      <c r="A12883" s="254" t="s">
        <v>1333</v>
      </c>
      <c r="B12883" s="254">
        <v>0.392651637</v>
      </c>
    </row>
    <row r="12884" spans="1:2" x14ac:dyDescent="0.25">
      <c r="A12884" s="254" t="s">
        <v>1909</v>
      </c>
      <c r="B12884" s="254"/>
    </row>
    <row r="12885" spans="1:2" x14ac:dyDescent="0.25">
      <c r="A12885" s="254" t="s">
        <v>928</v>
      </c>
      <c r="B12885" s="254" t="s">
        <v>929</v>
      </c>
    </row>
    <row r="12886" spans="1:2" x14ac:dyDescent="0.25">
      <c r="A12886" s="254" t="s">
        <v>930</v>
      </c>
      <c r="B12886" s="254" t="s">
        <v>931</v>
      </c>
    </row>
    <row r="12887" spans="1:2" x14ac:dyDescent="0.25">
      <c r="A12887" s="254" t="s">
        <v>111</v>
      </c>
      <c r="B12887" s="254">
        <v>0</v>
      </c>
    </row>
    <row r="12888" spans="1:2" x14ac:dyDescent="0.25">
      <c r="A12888" s="254" t="s">
        <v>110</v>
      </c>
      <c r="B12888" s="254">
        <v>0</v>
      </c>
    </row>
    <row r="12889" spans="1:2" x14ac:dyDescent="0.25">
      <c r="A12889" s="254" t="s">
        <v>112</v>
      </c>
      <c r="B12889" s="254">
        <v>0</v>
      </c>
    </row>
    <row r="12890" spans="1:2" x14ac:dyDescent="0.25">
      <c r="A12890" s="254" t="s">
        <v>113</v>
      </c>
      <c r="B12890" s="254">
        <v>0</v>
      </c>
    </row>
    <row r="12891" spans="1:2" x14ac:dyDescent="0.25">
      <c r="A12891" s="254" t="s">
        <v>1334</v>
      </c>
      <c r="B12891" s="254">
        <v>60.288434299999999</v>
      </c>
    </row>
    <row r="12892" spans="1:2" x14ac:dyDescent="0.25">
      <c r="A12892" s="254" t="s">
        <v>1910</v>
      </c>
      <c r="B12892" s="254"/>
    </row>
    <row r="12893" spans="1:2" x14ac:dyDescent="0.25">
      <c r="A12893" s="254" t="s">
        <v>928</v>
      </c>
      <c r="B12893" s="254" t="s">
        <v>929</v>
      </c>
    </row>
    <row r="12894" spans="1:2" x14ac:dyDescent="0.25">
      <c r="A12894" s="254" t="s">
        <v>930</v>
      </c>
      <c r="B12894" s="254" t="s">
        <v>931</v>
      </c>
    </row>
    <row r="12895" spans="1:2" x14ac:dyDescent="0.25">
      <c r="A12895" s="254" t="s">
        <v>458</v>
      </c>
      <c r="B12895" s="254">
        <v>0</v>
      </c>
    </row>
    <row r="12896" spans="1:2" x14ac:dyDescent="0.25">
      <c r="A12896" s="254" t="s">
        <v>456</v>
      </c>
      <c r="B12896" s="254">
        <v>5.6859245100000004</v>
      </c>
    </row>
    <row r="12897" spans="1:2" x14ac:dyDescent="0.25">
      <c r="A12897" s="254" t="s">
        <v>459</v>
      </c>
      <c r="B12897" s="254">
        <v>0</v>
      </c>
    </row>
    <row r="12898" spans="1:2" x14ac:dyDescent="0.25">
      <c r="A12898" s="254" t="s">
        <v>460</v>
      </c>
      <c r="B12898" s="254">
        <v>0</v>
      </c>
    </row>
    <row r="12899" spans="1:2" x14ac:dyDescent="0.25">
      <c r="A12899" s="254" t="s">
        <v>461</v>
      </c>
      <c r="B12899" s="254">
        <v>0</v>
      </c>
    </row>
    <row r="12900" spans="1:2" x14ac:dyDescent="0.25">
      <c r="A12900" s="254" t="s">
        <v>457</v>
      </c>
      <c r="B12900" s="254">
        <v>6.0477759200000003</v>
      </c>
    </row>
    <row r="12901" spans="1:2" x14ac:dyDescent="0.25">
      <c r="A12901" s="254" t="s">
        <v>462</v>
      </c>
      <c r="B12901" s="254">
        <v>0</v>
      </c>
    </row>
    <row r="12902" spans="1:2" x14ac:dyDescent="0.25">
      <c r="A12902" s="254" t="s">
        <v>463</v>
      </c>
      <c r="B12902" s="254">
        <v>0</v>
      </c>
    </row>
    <row r="12903" spans="1:2" x14ac:dyDescent="0.25">
      <c r="A12903" s="254" t="s">
        <v>1299</v>
      </c>
      <c r="B12903" s="254">
        <v>6.064419</v>
      </c>
    </row>
    <row r="12904" spans="1:2" x14ac:dyDescent="0.25">
      <c r="A12904" s="254" t="s">
        <v>1911</v>
      </c>
      <c r="B12904" s="254"/>
    </row>
    <row r="12905" spans="1:2" x14ac:dyDescent="0.25">
      <c r="A12905" s="254" t="s">
        <v>928</v>
      </c>
      <c r="B12905" s="254" t="s">
        <v>929</v>
      </c>
    </row>
    <row r="12906" spans="1:2" x14ac:dyDescent="0.25">
      <c r="A12906" s="254" t="s">
        <v>930</v>
      </c>
      <c r="B12906" s="254" t="s">
        <v>931</v>
      </c>
    </row>
    <row r="12907" spans="1:2" x14ac:dyDescent="0.25">
      <c r="A12907" s="254" t="s">
        <v>111</v>
      </c>
      <c r="B12907" s="254">
        <v>0</v>
      </c>
    </row>
    <row r="12908" spans="1:2" x14ac:dyDescent="0.25">
      <c r="A12908" s="254" t="s">
        <v>110</v>
      </c>
      <c r="B12908" s="254">
        <v>0</v>
      </c>
    </row>
    <row r="12909" spans="1:2" x14ac:dyDescent="0.25">
      <c r="A12909" s="254" t="s">
        <v>112</v>
      </c>
      <c r="B12909" s="254">
        <v>0</v>
      </c>
    </row>
    <row r="12910" spans="1:2" x14ac:dyDescent="0.25">
      <c r="A12910" s="254" t="s">
        <v>113</v>
      </c>
      <c r="B12910" s="254">
        <v>0</v>
      </c>
    </row>
    <row r="12911" spans="1:2" x14ac:dyDescent="0.25">
      <c r="A12911" s="254" t="s">
        <v>1912</v>
      </c>
      <c r="B12911" s="254"/>
    </row>
    <row r="12912" spans="1:2" x14ac:dyDescent="0.25">
      <c r="A12912" s="254" t="s">
        <v>928</v>
      </c>
      <c r="B12912" s="254" t="s">
        <v>929</v>
      </c>
    </row>
    <row r="12913" spans="1:2" x14ac:dyDescent="0.25">
      <c r="A12913" s="254" t="s">
        <v>930</v>
      </c>
      <c r="B12913" s="254" t="s">
        <v>931</v>
      </c>
    </row>
    <row r="12914" spans="1:2" x14ac:dyDescent="0.25">
      <c r="A12914" s="254" t="s">
        <v>111</v>
      </c>
      <c r="B12914" s="254">
        <v>0</v>
      </c>
    </row>
    <row r="12915" spans="1:2" x14ac:dyDescent="0.25">
      <c r="A12915" s="254" t="s">
        <v>110</v>
      </c>
      <c r="B12915" s="254">
        <v>0</v>
      </c>
    </row>
    <row r="12916" spans="1:2" x14ac:dyDescent="0.25">
      <c r="A12916" s="254" t="s">
        <v>112</v>
      </c>
      <c r="B12916" s="254">
        <v>0</v>
      </c>
    </row>
    <row r="12917" spans="1:2" x14ac:dyDescent="0.25">
      <c r="A12917" s="254" t="s">
        <v>113</v>
      </c>
      <c r="B12917" s="254">
        <v>0</v>
      </c>
    </row>
    <row r="12918" spans="1:2" x14ac:dyDescent="0.25">
      <c r="A12918" s="254" t="s">
        <v>178</v>
      </c>
      <c r="B12918" s="254">
        <v>0</v>
      </c>
    </row>
    <row r="12919" spans="1:2" x14ac:dyDescent="0.25">
      <c r="A12919" s="254" t="s">
        <v>174</v>
      </c>
      <c r="B12919" s="254">
        <v>-0.93907708400000001</v>
      </c>
    </row>
    <row r="12920" spans="1:2" x14ac:dyDescent="0.25">
      <c r="A12920" s="254" t="s">
        <v>179</v>
      </c>
      <c r="B12920" s="254">
        <v>0</v>
      </c>
    </row>
    <row r="12921" spans="1:2" x14ac:dyDescent="0.25">
      <c r="A12921" s="254" t="s">
        <v>180</v>
      </c>
      <c r="B12921" s="254">
        <v>0</v>
      </c>
    </row>
    <row r="12922" spans="1:2" x14ac:dyDescent="0.25">
      <c r="A12922" s="254" t="s">
        <v>153</v>
      </c>
      <c r="B12922" s="254">
        <v>0</v>
      </c>
    </row>
    <row r="12923" spans="1:2" x14ac:dyDescent="0.25">
      <c r="A12923" s="254" t="s">
        <v>143</v>
      </c>
      <c r="B12923" s="254">
        <v>-0.93907708400000001</v>
      </c>
    </row>
    <row r="12924" spans="1:2" x14ac:dyDescent="0.25">
      <c r="A12924" s="254" t="s">
        <v>154</v>
      </c>
      <c r="B12924" s="254">
        <v>0</v>
      </c>
    </row>
    <row r="12925" spans="1:2" x14ac:dyDescent="0.25">
      <c r="A12925" s="254" t="s">
        <v>155</v>
      </c>
      <c r="B12925" s="254">
        <v>0</v>
      </c>
    </row>
    <row r="12926" spans="1:2" x14ac:dyDescent="0.25">
      <c r="A12926" s="254" t="s">
        <v>181</v>
      </c>
      <c r="B12926" s="254">
        <v>0</v>
      </c>
    </row>
    <row r="12927" spans="1:2" x14ac:dyDescent="0.25">
      <c r="A12927" s="254" t="s">
        <v>175</v>
      </c>
      <c r="B12927" s="254">
        <v>-6.0477759200000003</v>
      </c>
    </row>
    <row r="12928" spans="1:2" x14ac:dyDescent="0.25">
      <c r="A12928" s="254" t="s">
        <v>182</v>
      </c>
      <c r="B12928" s="254">
        <v>0</v>
      </c>
    </row>
    <row r="12929" spans="1:2" x14ac:dyDescent="0.25">
      <c r="A12929" s="254" t="s">
        <v>183</v>
      </c>
      <c r="B12929" s="254">
        <v>0</v>
      </c>
    </row>
    <row r="12930" spans="1:2" x14ac:dyDescent="0.25">
      <c r="A12930" s="254" t="s">
        <v>1019</v>
      </c>
      <c r="B12930" s="254">
        <v>0</v>
      </c>
    </row>
    <row r="12931" spans="1:2" x14ac:dyDescent="0.25">
      <c r="A12931" s="254" t="s">
        <v>1002</v>
      </c>
      <c r="B12931" s="254">
        <v>0</v>
      </c>
    </row>
    <row r="12932" spans="1:2" x14ac:dyDescent="0.25">
      <c r="A12932" s="254" t="s">
        <v>1017</v>
      </c>
      <c r="B12932" s="254">
        <v>0</v>
      </c>
    </row>
    <row r="12933" spans="1:2" x14ac:dyDescent="0.25">
      <c r="A12933" s="254" t="s">
        <v>1051</v>
      </c>
      <c r="B12933" s="254">
        <v>0</v>
      </c>
    </row>
    <row r="12934" spans="1:2" x14ac:dyDescent="0.25">
      <c r="A12934" s="254" t="s">
        <v>1020</v>
      </c>
      <c r="B12934" s="254">
        <v>0</v>
      </c>
    </row>
    <row r="12935" spans="1:2" x14ac:dyDescent="0.25">
      <c r="A12935" s="254" t="s">
        <v>1003</v>
      </c>
      <c r="B12935" s="254">
        <v>0</v>
      </c>
    </row>
    <row r="12936" spans="1:2" x14ac:dyDescent="0.25">
      <c r="A12936" s="254" t="s">
        <v>1018</v>
      </c>
      <c r="B12936" s="254">
        <v>0</v>
      </c>
    </row>
    <row r="12937" spans="1:2" x14ac:dyDescent="0.25">
      <c r="A12937" s="254" t="s">
        <v>1052</v>
      </c>
      <c r="B12937" s="254">
        <v>0</v>
      </c>
    </row>
    <row r="12938" spans="1:2" x14ac:dyDescent="0.25">
      <c r="A12938" s="254" t="s">
        <v>177</v>
      </c>
      <c r="B12938" s="254">
        <v>7.9259300899999996</v>
      </c>
    </row>
    <row r="12939" spans="1:2" x14ac:dyDescent="0.25">
      <c r="A12939" s="254" t="s">
        <v>1913</v>
      </c>
      <c r="B12939" s="254"/>
    </row>
    <row r="12940" spans="1:2" x14ac:dyDescent="0.25">
      <c r="A12940" s="254" t="s">
        <v>928</v>
      </c>
      <c r="B12940" s="254" t="s">
        <v>929</v>
      </c>
    </row>
    <row r="12941" spans="1:2" x14ac:dyDescent="0.25">
      <c r="A12941" s="254" t="s">
        <v>930</v>
      </c>
      <c r="B12941" s="254" t="s">
        <v>931</v>
      </c>
    </row>
    <row r="12942" spans="1:2" x14ac:dyDescent="0.25">
      <c r="A12942" s="254" t="s">
        <v>110</v>
      </c>
      <c r="B12942" s="254">
        <v>0</v>
      </c>
    </row>
    <row r="12943" spans="1:2" x14ac:dyDescent="0.25">
      <c r="A12943" s="254" t="s">
        <v>184</v>
      </c>
      <c r="B12943" s="254">
        <v>-0.36030207600000003</v>
      </c>
    </row>
    <row r="12944" spans="1:2" x14ac:dyDescent="0.25">
      <c r="A12944" s="254" t="s">
        <v>185</v>
      </c>
      <c r="B12944" s="254">
        <v>-0.36030207600000003</v>
      </c>
    </row>
    <row r="12945" spans="1:2" x14ac:dyDescent="0.25">
      <c r="A12945" s="254" t="s">
        <v>186</v>
      </c>
      <c r="B12945" s="254">
        <v>-6.0772431999999998</v>
      </c>
    </row>
    <row r="12946" spans="1:2" x14ac:dyDescent="0.25">
      <c r="A12946" s="254" t="s">
        <v>187</v>
      </c>
      <c r="B12946" s="254">
        <v>0</v>
      </c>
    </row>
    <row r="12947" spans="1:2" x14ac:dyDescent="0.25">
      <c r="A12947" s="254" t="s">
        <v>1002</v>
      </c>
      <c r="B12947" s="254">
        <v>0</v>
      </c>
    </row>
    <row r="12948" spans="1:2" x14ac:dyDescent="0.25">
      <c r="A12948" s="254" t="s">
        <v>1003</v>
      </c>
      <c r="B12948" s="254">
        <v>0</v>
      </c>
    </row>
    <row r="12949" spans="1:2" x14ac:dyDescent="0.25">
      <c r="A12949" s="254" t="s">
        <v>177</v>
      </c>
      <c r="B12949" s="254">
        <v>6.7978473499999996</v>
      </c>
    </row>
    <row r="12950" spans="1:2" x14ac:dyDescent="0.25">
      <c r="A12950" s="254" t="s">
        <v>1914</v>
      </c>
      <c r="B12950" s="254"/>
    </row>
    <row r="12951" spans="1:2" x14ac:dyDescent="0.25">
      <c r="A12951" s="254" t="s">
        <v>928</v>
      </c>
      <c r="B12951" s="254" t="s">
        <v>929</v>
      </c>
    </row>
    <row r="12952" spans="1:2" x14ac:dyDescent="0.25">
      <c r="A12952" s="254" t="s">
        <v>930</v>
      </c>
      <c r="B12952" s="254" t="s">
        <v>931</v>
      </c>
    </row>
    <row r="12953" spans="1:2" x14ac:dyDescent="0.25">
      <c r="A12953" s="254" t="s">
        <v>8</v>
      </c>
      <c r="B12953" s="254">
        <v>0</v>
      </c>
    </row>
    <row r="12954" spans="1:2" x14ac:dyDescent="0.25">
      <c r="A12954" s="254" t="s">
        <v>9</v>
      </c>
      <c r="B12954" s="254">
        <v>0</v>
      </c>
    </row>
    <row r="12955" spans="1:2" x14ac:dyDescent="0.25">
      <c r="A12955" s="254" t="s">
        <v>10</v>
      </c>
      <c r="B12955" s="254">
        <v>0</v>
      </c>
    </row>
    <row r="12956" spans="1:2" x14ac:dyDescent="0.25">
      <c r="A12956" s="254" t="s">
        <v>11</v>
      </c>
      <c r="B12956" s="254">
        <v>0</v>
      </c>
    </row>
    <row r="12957" spans="1:2" x14ac:dyDescent="0.25">
      <c r="A12957" s="254" t="s">
        <v>12</v>
      </c>
      <c r="B12957" s="254">
        <v>0</v>
      </c>
    </row>
    <row r="12958" spans="1:2" x14ac:dyDescent="0.25">
      <c r="A12958" s="254" t="s">
        <v>13</v>
      </c>
      <c r="B12958" s="254">
        <v>0</v>
      </c>
    </row>
    <row r="12959" spans="1:2" x14ac:dyDescent="0.25">
      <c r="A12959" s="254" t="s">
        <v>554</v>
      </c>
      <c r="B12959" s="254">
        <v>0</v>
      </c>
    </row>
    <row r="12960" spans="1:2" x14ac:dyDescent="0.25">
      <c r="A12960" s="254" t="s">
        <v>555</v>
      </c>
      <c r="B12960" s="254">
        <v>0</v>
      </c>
    </row>
    <row r="12961" spans="1:2" x14ac:dyDescent="0.25">
      <c r="A12961" s="254" t="s">
        <v>556</v>
      </c>
      <c r="B12961" s="254">
        <v>0</v>
      </c>
    </row>
    <row r="12962" spans="1:2" x14ac:dyDescent="0.25">
      <c r="A12962" s="254" t="s">
        <v>557</v>
      </c>
      <c r="B12962" s="254">
        <v>0</v>
      </c>
    </row>
    <row r="12963" spans="1:2" x14ac:dyDescent="0.25">
      <c r="A12963" s="254" t="s">
        <v>558</v>
      </c>
      <c r="B12963" s="254">
        <v>0</v>
      </c>
    </row>
    <row r="12964" spans="1:2" x14ac:dyDescent="0.25">
      <c r="A12964" s="254" t="s">
        <v>559</v>
      </c>
      <c r="B12964" s="254">
        <v>0</v>
      </c>
    </row>
    <row r="12965" spans="1:2" x14ac:dyDescent="0.25">
      <c r="A12965" s="254" t="s">
        <v>560</v>
      </c>
      <c r="B12965" s="254">
        <v>0</v>
      </c>
    </row>
    <row r="12966" spans="1:2" x14ac:dyDescent="0.25">
      <c r="A12966" s="254" t="s">
        <v>561</v>
      </c>
      <c r="B12966" s="254">
        <v>0</v>
      </c>
    </row>
    <row r="12967" spans="1:2" x14ac:dyDescent="0.25">
      <c r="A12967" s="254" t="s">
        <v>562</v>
      </c>
      <c r="B12967" s="254">
        <v>0</v>
      </c>
    </row>
    <row r="12968" spans="1:2" x14ac:dyDescent="0.25">
      <c r="A12968" s="254" t="s">
        <v>563</v>
      </c>
      <c r="B12968" s="254">
        <v>0</v>
      </c>
    </row>
    <row r="12969" spans="1:2" x14ac:dyDescent="0.25">
      <c r="A12969" s="254" t="s">
        <v>564</v>
      </c>
      <c r="B12969" s="254">
        <v>0</v>
      </c>
    </row>
    <row r="12970" spans="1:2" x14ac:dyDescent="0.25">
      <c r="A12970" s="254" t="s">
        <v>565</v>
      </c>
      <c r="B12970" s="254">
        <v>0</v>
      </c>
    </row>
    <row r="12971" spans="1:2" x14ac:dyDescent="0.25">
      <c r="A12971" s="254" t="s">
        <v>946</v>
      </c>
      <c r="B12971" s="254">
        <v>0</v>
      </c>
    </row>
    <row r="12972" spans="1:2" x14ac:dyDescent="0.25">
      <c r="A12972" s="254" t="s">
        <v>947</v>
      </c>
      <c r="B12972" s="254">
        <v>0</v>
      </c>
    </row>
    <row r="12973" spans="1:2" x14ac:dyDescent="0.25">
      <c r="A12973" s="254" t="s">
        <v>1053</v>
      </c>
      <c r="B12973" s="254">
        <v>0</v>
      </c>
    </row>
    <row r="12974" spans="1:2" x14ac:dyDescent="0.25">
      <c r="A12974" s="254" t="s">
        <v>1004</v>
      </c>
      <c r="B12974" s="254">
        <v>0</v>
      </c>
    </row>
    <row r="12975" spans="1:2" x14ac:dyDescent="0.25">
      <c r="A12975" s="254" t="s">
        <v>1054</v>
      </c>
      <c r="B12975" s="254">
        <v>0</v>
      </c>
    </row>
    <row r="12976" spans="1:2" x14ac:dyDescent="0.25">
      <c r="A12976" s="254" t="s">
        <v>1055</v>
      </c>
      <c r="B12976" s="254">
        <v>0</v>
      </c>
    </row>
    <row r="12977" spans="1:2" x14ac:dyDescent="0.25">
      <c r="A12977" s="254" t="s">
        <v>1056</v>
      </c>
      <c r="B12977" s="254">
        <v>0</v>
      </c>
    </row>
    <row r="12978" spans="1:2" x14ac:dyDescent="0.25">
      <c r="A12978" s="254" t="s">
        <v>1005</v>
      </c>
      <c r="B12978" s="254">
        <v>0</v>
      </c>
    </row>
    <row r="12979" spans="1:2" x14ac:dyDescent="0.25">
      <c r="A12979" s="254" t="s">
        <v>1057</v>
      </c>
      <c r="B12979" s="254">
        <v>0</v>
      </c>
    </row>
    <row r="12980" spans="1:2" x14ac:dyDescent="0.25">
      <c r="A12980" s="254" t="s">
        <v>1058</v>
      </c>
      <c r="B12980" s="254">
        <v>0</v>
      </c>
    </row>
    <row r="12981" spans="1:2" x14ac:dyDescent="0.25">
      <c r="A12981" s="254" t="s">
        <v>1059</v>
      </c>
      <c r="B12981" s="254">
        <v>0</v>
      </c>
    </row>
    <row r="12982" spans="1:2" x14ac:dyDescent="0.25">
      <c r="A12982" s="254" t="s">
        <v>1006</v>
      </c>
      <c r="B12982" s="254">
        <v>0</v>
      </c>
    </row>
    <row r="12983" spans="1:2" x14ac:dyDescent="0.25">
      <c r="A12983" s="254" t="s">
        <v>1060</v>
      </c>
      <c r="B12983" s="254">
        <v>0</v>
      </c>
    </row>
    <row r="12984" spans="1:2" x14ac:dyDescent="0.25">
      <c r="A12984" s="254" t="s">
        <v>1061</v>
      </c>
      <c r="B12984" s="254">
        <v>0</v>
      </c>
    </row>
    <row r="12985" spans="1:2" x14ac:dyDescent="0.25">
      <c r="A12985" s="254" t="s">
        <v>1062</v>
      </c>
      <c r="B12985" s="254">
        <v>0</v>
      </c>
    </row>
    <row r="12986" spans="1:2" x14ac:dyDescent="0.25">
      <c r="A12986" s="254" t="s">
        <v>1007</v>
      </c>
      <c r="B12986" s="254">
        <v>0</v>
      </c>
    </row>
    <row r="12987" spans="1:2" x14ac:dyDescent="0.25">
      <c r="A12987" s="254" t="s">
        <v>1063</v>
      </c>
      <c r="B12987" s="254">
        <v>0</v>
      </c>
    </row>
    <row r="12988" spans="1:2" x14ac:dyDescent="0.25">
      <c r="A12988" s="254" t="s">
        <v>1064</v>
      </c>
      <c r="B12988" s="254">
        <v>0</v>
      </c>
    </row>
    <row r="12989" spans="1:2" x14ac:dyDescent="0.25">
      <c r="A12989" s="254" t="s">
        <v>1065</v>
      </c>
      <c r="B12989" s="254">
        <v>0</v>
      </c>
    </row>
    <row r="12990" spans="1:2" x14ac:dyDescent="0.25">
      <c r="A12990" s="254" t="s">
        <v>1008</v>
      </c>
      <c r="B12990" s="254">
        <v>0</v>
      </c>
    </row>
    <row r="12991" spans="1:2" x14ac:dyDescent="0.25">
      <c r="A12991" s="254" t="s">
        <v>1066</v>
      </c>
      <c r="B12991" s="254">
        <v>0</v>
      </c>
    </row>
    <row r="12992" spans="1:2" x14ac:dyDescent="0.25">
      <c r="A12992" s="254" t="s">
        <v>1067</v>
      </c>
      <c r="B12992" s="254">
        <v>0</v>
      </c>
    </row>
    <row r="12993" spans="1:2" x14ac:dyDescent="0.25">
      <c r="A12993" s="254" t="s">
        <v>1068</v>
      </c>
      <c r="B12993" s="254">
        <v>0</v>
      </c>
    </row>
    <row r="12994" spans="1:2" x14ac:dyDescent="0.25">
      <c r="A12994" s="254" t="s">
        <v>1009</v>
      </c>
      <c r="B12994" s="254">
        <v>0</v>
      </c>
    </row>
    <row r="12995" spans="1:2" x14ac:dyDescent="0.25">
      <c r="A12995" s="254" t="s">
        <v>1069</v>
      </c>
      <c r="B12995" s="254">
        <v>0</v>
      </c>
    </row>
    <row r="12996" spans="1:2" x14ac:dyDescent="0.25">
      <c r="A12996" s="254" t="s">
        <v>1070</v>
      </c>
      <c r="B12996" s="254">
        <v>0</v>
      </c>
    </row>
    <row r="12997" spans="1:2" x14ac:dyDescent="0.25">
      <c r="A12997" s="254" t="s">
        <v>1071</v>
      </c>
      <c r="B12997" s="254">
        <v>0</v>
      </c>
    </row>
    <row r="12998" spans="1:2" x14ac:dyDescent="0.25">
      <c r="A12998" s="254" t="s">
        <v>1010</v>
      </c>
      <c r="B12998" s="254">
        <v>0</v>
      </c>
    </row>
    <row r="12999" spans="1:2" x14ac:dyDescent="0.25">
      <c r="A12999" s="254" t="s">
        <v>1072</v>
      </c>
      <c r="B12999" s="254">
        <v>0</v>
      </c>
    </row>
    <row r="13000" spans="1:2" x14ac:dyDescent="0.25">
      <c r="A13000" s="254" t="s">
        <v>1073</v>
      </c>
      <c r="B13000" s="254">
        <v>0</v>
      </c>
    </row>
    <row r="13001" spans="1:2" x14ac:dyDescent="0.25">
      <c r="A13001" s="254" t="s">
        <v>1074</v>
      </c>
      <c r="B13001" s="254">
        <v>0</v>
      </c>
    </row>
    <row r="13002" spans="1:2" x14ac:dyDescent="0.25">
      <c r="A13002" s="254" t="s">
        <v>1011</v>
      </c>
      <c r="B13002" s="254">
        <v>0</v>
      </c>
    </row>
    <row r="13003" spans="1:2" x14ac:dyDescent="0.25">
      <c r="A13003" s="254" t="s">
        <v>1075</v>
      </c>
      <c r="B13003" s="254">
        <v>0</v>
      </c>
    </row>
    <row r="13004" spans="1:2" x14ac:dyDescent="0.25">
      <c r="A13004" s="254" t="s">
        <v>1076</v>
      </c>
      <c r="B13004" s="254">
        <v>0</v>
      </c>
    </row>
    <row r="13005" spans="1:2" x14ac:dyDescent="0.25">
      <c r="A13005" s="254" t="s">
        <v>1205</v>
      </c>
      <c r="B13005" s="254">
        <v>0</v>
      </c>
    </row>
    <row r="13006" spans="1:2" x14ac:dyDescent="0.25">
      <c r="A13006" s="254" t="s">
        <v>1335</v>
      </c>
      <c r="B13006" s="254">
        <v>0</v>
      </c>
    </row>
    <row r="13007" spans="1:2" x14ac:dyDescent="0.25">
      <c r="A13007" s="254" t="s">
        <v>1336</v>
      </c>
      <c r="B13007" s="254">
        <v>0</v>
      </c>
    </row>
    <row r="13008" spans="1:2" x14ac:dyDescent="0.25">
      <c r="A13008" s="254" t="s">
        <v>1337</v>
      </c>
      <c r="B13008" s="254">
        <v>0</v>
      </c>
    </row>
    <row r="13009" spans="1:2" x14ac:dyDescent="0.25">
      <c r="A13009" s="254" t="s">
        <v>1338</v>
      </c>
      <c r="B13009" s="254">
        <v>0</v>
      </c>
    </row>
    <row r="13010" spans="1:2" x14ac:dyDescent="0.25">
      <c r="A13010" s="254" t="s">
        <v>1339</v>
      </c>
      <c r="B13010" s="254">
        <v>0</v>
      </c>
    </row>
    <row r="13011" spans="1:2" x14ac:dyDescent="0.25">
      <c r="A13011" s="254" t="s">
        <v>1340</v>
      </c>
      <c r="B13011" s="254">
        <v>0</v>
      </c>
    </row>
    <row r="13012" spans="1:2" x14ac:dyDescent="0.25">
      <c r="A13012" s="254" t="s">
        <v>1341</v>
      </c>
      <c r="B13012" s="254">
        <v>0</v>
      </c>
    </row>
    <row r="13013" spans="1:2" x14ac:dyDescent="0.25">
      <c r="A13013" s="254" t="s">
        <v>1915</v>
      </c>
      <c r="B13013" s="254"/>
    </row>
    <row r="13014" spans="1:2" x14ac:dyDescent="0.25">
      <c r="A13014" s="254" t="s">
        <v>928</v>
      </c>
      <c r="B13014" s="254" t="s">
        <v>929</v>
      </c>
    </row>
    <row r="13015" spans="1:2" x14ac:dyDescent="0.25">
      <c r="A13015" s="254" t="s">
        <v>930</v>
      </c>
      <c r="B13015" s="254" t="s">
        <v>931</v>
      </c>
    </row>
    <row r="13016" spans="1:2" x14ac:dyDescent="0.25">
      <c r="A13016" s="254" t="s">
        <v>189</v>
      </c>
      <c r="B13016" s="254">
        <v>0</v>
      </c>
    </row>
    <row r="13017" spans="1:2" x14ac:dyDescent="0.25">
      <c r="A13017" s="254" t="s">
        <v>188</v>
      </c>
      <c r="B13017" s="254">
        <v>6.0772431999999998</v>
      </c>
    </row>
    <row r="13018" spans="1:2" x14ac:dyDescent="0.25">
      <c r="A13018" s="254" t="s">
        <v>190</v>
      </c>
      <c r="B13018" s="254">
        <v>0</v>
      </c>
    </row>
    <row r="13019" spans="1:2" x14ac:dyDescent="0.25">
      <c r="A13019" s="254" t="s">
        <v>191</v>
      </c>
      <c r="B13019" s="254">
        <v>0</v>
      </c>
    </row>
    <row r="13020" spans="1:2" x14ac:dyDescent="0.25">
      <c r="A13020" s="254" t="s">
        <v>1916</v>
      </c>
      <c r="B13020" s="254"/>
    </row>
    <row r="13021" spans="1:2" x14ac:dyDescent="0.25">
      <c r="A13021" s="254" t="s">
        <v>928</v>
      </c>
      <c r="B13021" s="254" t="s">
        <v>929</v>
      </c>
    </row>
    <row r="13022" spans="1:2" x14ac:dyDescent="0.25">
      <c r="A13022" s="254" t="s">
        <v>930</v>
      </c>
      <c r="B13022" s="254" t="s">
        <v>931</v>
      </c>
    </row>
    <row r="13023" spans="1:2" x14ac:dyDescent="0.25">
      <c r="A13023" s="254" t="s">
        <v>111</v>
      </c>
      <c r="B13023" s="254">
        <v>0</v>
      </c>
    </row>
    <row r="13024" spans="1:2" x14ac:dyDescent="0.25">
      <c r="A13024" s="254" t="s">
        <v>110</v>
      </c>
      <c r="B13024" s="254">
        <v>0</v>
      </c>
    </row>
    <row r="13025" spans="1:2" x14ac:dyDescent="0.25">
      <c r="A13025" s="254" t="s">
        <v>112</v>
      </c>
      <c r="B13025" s="254">
        <v>0</v>
      </c>
    </row>
    <row r="13026" spans="1:2" x14ac:dyDescent="0.25">
      <c r="A13026" s="254" t="s">
        <v>113</v>
      </c>
      <c r="B13026" s="254">
        <v>0</v>
      </c>
    </row>
    <row r="13027" spans="1:2" x14ac:dyDescent="0.25">
      <c r="A13027" s="254" t="s">
        <v>178</v>
      </c>
      <c r="B13027" s="254">
        <v>0</v>
      </c>
    </row>
    <row r="13028" spans="1:2" x14ac:dyDescent="0.25">
      <c r="A13028" s="254" t="s">
        <v>174</v>
      </c>
      <c r="B13028" s="254">
        <v>-9.2393630099999999</v>
      </c>
    </row>
    <row r="13029" spans="1:2" x14ac:dyDescent="0.25">
      <c r="A13029" s="254" t="s">
        <v>179</v>
      </c>
      <c r="B13029" s="254">
        <v>0</v>
      </c>
    </row>
    <row r="13030" spans="1:2" x14ac:dyDescent="0.25">
      <c r="A13030" s="254" t="s">
        <v>180</v>
      </c>
      <c r="B13030" s="254">
        <v>0</v>
      </c>
    </row>
    <row r="13031" spans="1:2" x14ac:dyDescent="0.25">
      <c r="A13031" s="254" t="s">
        <v>153</v>
      </c>
      <c r="B13031" s="254">
        <v>0</v>
      </c>
    </row>
    <row r="13032" spans="1:2" x14ac:dyDescent="0.25">
      <c r="A13032" s="254" t="s">
        <v>143</v>
      </c>
      <c r="B13032" s="254">
        <v>-7.7814221200000002</v>
      </c>
    </row>
    <row r="13033" spans="1:2" x14ac:dyDescent="0.25">
      <c r="A13033" s="254" t="s">
        <v>154</v>
      </c>
      <c r="B13033" s="254">
        <v>0</v>
      </c>
    </row>
    <row r="13034" spans="1:2" x14ac:dyDescent="0.25">
      <c r="A13034" s="254" t="s">
        <v>155</v>
      </c>
      <c r="B13034" s="254">
        <v>0</v>
      </c>
    </row>
    <row r="13035" spans="1:2" x14ac:dyDescent="0.25">
      <c r="A13035" s="254" t="s">
        <v>181</v>
      </c>
      <c r="B13035" s="254">
        <v>0</v>
      </c>
    </row>
    <row r="13036" spans="1:2" x14ac:dyDescent="0.25">
      <c r="A13036" s="254" t="s">
        <v>175</v>
      </c>
      <c r="B13036" s="254">
        <v>-5.6859245100000004</v>
      </c>
    </row>
    <row r="13037" spans="1:2" x14ac:dyDescent="0.25">
      <c r="A13037" s="254" t="s">
        <v>182</v>
      </c>
      <c r="B13037" s="254">
        <v>0</v>
      </c>
    </row>
    <row r="13038" spans="1:2" x14ac:dyDescent="0.25">
      <c r="A13038" s="254" t="s">
        <v>183</v>
      </c>
      <c r="B13038" s="254">
        <v>0</v>
      </c>
    </row>
    <row r="13039" spans="1:2" x14ac:dyDescent="0.25">
      <c r="A13039" s="254" t="s">
        <v>1077</v>
      </c>
      <c r="B13039" s="254">
        <v>0</v>
      </c>
    </row>
    <row r="13040" spans="1:2" x14ac:dyDescent="0.25">
      <c r="A13040" s="254" t="s">
        <v>1012</v>
      </c>
      <c r="B13040" s="254">
        <v>-2.5939873200000001</v>
      </c>
    </row>
    <row r="13041" spans="1:2" x14ac:dyDescent="0.25">
      <c r="A13041" s="254" t="s">
        <v>1078</v>
      </c>
      <c r="B13041" s="254">
        <v>0</v>
      </c>
    </row>
    <row r="13042" spans="1:2" x14ac:dyDescent="0.25">
      <c r="A13042" s="254" t="s">
        <v>1079</v>
      </c>
      <c r="B13042" s="254">
        <v>0</v>
      </c>
    </row>
    <row r="13043" spans="1:2" x14ac:dyDescent="0.25">
      <c r="A13043" s="254" t="s">
        <v>1080</v>
      </c>
      <c r="B13043" s="254">
        <v>0</v>
      </c>
    </row>
    <row r="13044" spans="1:2" x14ac:dyDescent="0.25">
      <c r="A13044" s="254" t="s">
        <v>1013</v>
      </c>
      <c r="B13044" s="254">
        <v>-2.1522576</v>
      </c>
    </row>
    <row r="13045" spans="1:2" x14ac:dyDescent="0.25">
      <c r="A13045" s="254" t="s">
        <v>1081</v>
      </c>
      <c r="B13045" s="254">
        <v>0</v>
      </c>
    </row>
    <row r="13046" spans="1:2" x14ac:dyDescent="0.25">
      <c r="A13046" s="254" t="s">
        <v>1082</v>
      </c>
      <c r="B13046" s="254">
        <v>0</v>
      </c>
    </row>
    <row r="13047" spans="1:2" x14ac:dyDescent="0.25">
      <c r="A13047" s="254" t="s">
        <v>1334</v>
      </c>
      <c r="B13047" s="254">
        <v>-32.198605100000002</v>
      </c>
    </row>
    <row r="13048" spans="1:2" x14ac:dyDescent="0.25">
      <c r="A13048" s="254" t="s">
        <v>1342</v>
      </c>
      <c r="B13048" s="254">
        <v>-6.064419</v>
      </c>
    </row>
    <row r="13049" spans="1:2" x14ac:dyDescent="0.25">
      <c r="A13049" s="254" t="s">
        <v>1019</v>
      </c>
      <c r="B13049" s="254">
        <v>0</v>
      </c>
    </row>
    <row r="13050" spans="1:2" x14ac:dyDescent="0.25">
      <c r="A13050" s="254" t="s">
        <v>1002</v>
      </c>
      <c r="B13050" s="254">
        <v>0</v>
      </c>
    </row>
    <row r="13051" spans="1:2" x14ac:dyDescent="0.25">
      <c r="A13051" s="254" t="s">
        <v>1017</v>
      </c>
      <c r="B13051" s="254">
        <v>0</v>
      </c>
    </row>
    <row r="13052" spans="1:2" x14ac:dyDescent="0.25">
      <c r="A13052" s="254" t="s">
        <v>1051</v>
      </c>
      <c r="B13052" s="254">
        <v>0</v>
      </c>
    </row>
    <row r="13053" spans="1:2" x14ac:dyDescent="0.25">
      <c r="A13053" s="254" t="s">
        <v>1020</v>
      </c>
      <c r="B13053" s="254">
        <v>0</v>
      </c>
    </row>
    <row r="13054" spans="1:2" x14ac:dyDescent="0.25">
      <c r="A13054" s="254" t="s">
        <v>1003</v>
      </c>
      <c r="B13054" s="254">
        <v>0</v>
      </c>
    </row>
    <row r="13055" spans="1:2" x14ac:dyDescent="0.25">
      <c r="A13055" s="254" t="s">
        <v>1018</v>
      </c>
      <c r="B13055" s="254">
        <v>0</v>
      </c>
    </row>
    <row r="13056" spans="1:2" x14ac:dyDescent="0.25">
      <c r="A13056" s="254" t="s">
        <v>1052</v>
      </c>
      <c r="B13056" s="254">
        <v>0</v>
      </c>
    </row>
    <row r="13057" spans="1:2" x14ac:dyDescent="0.25">
      <c r="A13057" s="254" t="s">
        <v>177</v>
      </c>
      <c r="B13057" s="254">
        <v>27.452954600000002</v>
      </c>
    </row>
    <row r="13058" spans="1:2" x14ac:dyDescent="0.25">
      <c r="A13058" s="254" t="s">
        <v>1343</v>
      </c>
      <c r="B13058" s="254">
        <v>0</v>
      </c>
    </row>
    <row r="13059" spans="1:2" x14ac:dyDescent="0.25">
      <c r="A13059" s="254" t="s">
        <v>1344</v>
      </c>
      <c r="B13059" s="254">
        <v>0</v>
      </c>
    </row>
    <row r="13060" spans="1:2" x14ac:dyDescent="0.25">
      <c r="A13060" s="254" t="s">
        <v>1207</v>
      </c>
      <c r="B13060" s="254">
        <v>38.263024100000003</v>
      </c>
    </row>
    <row r="13061" spans="1:2" x14ac:dyDescent="0.25">
      <c r="A13061" s="254" t="s">
        <v>1917</v>
      </c>
      <c r="B13061" s="254"/>
    </row>
    <row r="13062" spans="1:2" x14ac:dyDescent="0.25">
      <c r="A13062" s="254" t="s">
        <v>928</v>
      </c>
      <c r="B13062" s="254" t="s">
        <v>929</v>
      </c>
    </row>
    <row r="13063" spans="1:2" x14ac:dyDescent="0.25">
      <c r="A13063" s="254" t="s">
        <v>930</v>
      </c>
      <c r="B13063" s="254" t="s">
        <v>931</v>
      </c>
    </row>
    <row r="13064" spans="1:2" x14ac:dyDescent="0.25">
      <c r="A13064" s="254" t="s">
        <v>111</v>
      </c>
      <c r="B13064" s="254">
        <v>0</v>
      </c>
    </row>
    <row r="13065" spans="1:2" x14ac:dyDescent="0.25">
      <c r="A13065" s="254" t="s">
        <v>110</v>
      </c>
      <c r="B13065" s="254">
        <v>0</v>
      </c>
    </row>
    <row r="13066" spans="1:2" x14ac:dyDescent="0.25">
      <c r="A13066" s="254" t="s">
        <v>112</v>
      </c>
      <c r="B13066" s="254">
        <v>0</v>
      </c>
    </row>
    <row r="13067" spans="1:2" x14ac:dyDescent="0.25">
      <c r="A13067" s="254" t="s">
        <v>113</v>
      </c>
      <c r="B13067" s="254">
        <v>0</v>
      </c>
    </row>
    <row r="13068" spans="1:2" x14ac:dyDescent="0.25">
      <c r="A13068" s="254" t="s">
        <v>1334</v>
      </c>
      <c r="B13068" s="254">
        <v>24.936856200000001</v>
      </c>
    </row>
    <row r="13069" spans="1:2" x14ac:dyDescent="0.25">
      <c r="A13069" s="254" t="s">
        <v>1918</v>
      </c>
      <c r="B13069" s="254"/>
    </row>
    <row r="13070" spans="1:2" x14ac:dyDescent="0.25">
      <c r="A13070" s="254" t="s">
        <v>928</v>
      </c>
      <c r="B13070" s="254" t="s">
        <v>929</v>
      </c>
    </row>
    <row r="13071" spans="1:2" x14ac:dyDescent="0.25">
      <c r="A13071" s="254" t="s">
        <v>930</v>
      </c>
      <c r="B13071" s="254" t="s">
        <v>931</v>
      </c>
    </row>
    <row r="13072" spans="1:2" x14ac:dyDescent="0.25">
      <c r="A13072" s="254" t="s">
        <v>113</v>
      </c>
      <c r="B13072" s="254">
        <v>0</v>
      </c>
    </row>
    <row r="13073" spans="1:2" x14ac:dyDescent="0.25">
      <c r="A13073" s="254" t="s">
        <v>184</v>
      </c>
      <c r="B13073" s="254">
        <v>0</v>
      </c>
    </row>
    <row r="13074" spans="1:2" x14ac:dyDescent="0.25">
      <c r="A13074" s="254" t="s">
        <v>185</v>
      </c>
      <c r="B13074" s="254">
        <v>0</v>
      </c>
    </row>
    <row r="13075" spans="1:2" x14ac:dyDescent="0.25">
      <c r="A13075" s="254" t="s">
        <v>186</v>
      </c>
      <c r="B13075" s="254">
        <v>0</v>
      </c>
    </row>
    <row r="13076" spans="1:2" x14ac:dyDescent="0.25">
      <c r="A13076" s="254" t="s">
        <v>187</v>
      </c>
      <c r="B13076" s="254">
        <v>0</v>
      </c>
    </row>
    <row r="13077" spans="1:2" x14ac:dyDescent="0.25">
      <c r="A13077" s="254" t="s">
        <v>1051</v>
      </c>
      <c r="B13077" s="254">
        <v>0</v>
      </c>
    </row>
    <row r="13078" spans="1:2" x14ac:dyDescent="0.25">
      <c r="A13078" s="254" t="s">
        <v>1052</v>
      </c>
      <c r="B13078" s="254">
        <v>0</v>
      </c>
    </row>
    <row r="13079" spans="1:2" x14ac:dyDescent="0.25">
      <c r="A13079" s="254" t="s">
        <v>177</v>
      </c>
      <c r="B13079" s="254">
        <v>0</v>
      </c>
    </row>
    <row r="13080" spans="1:2" x14ac:dyDescent="0.25">
      <c r="A13080" s="254" t="s">
        <v>1919</v>
      </c>
      <c r="B13080" s="254"/>
    </row>
    <row r="13081" spans="1:2" x14ac:dyDescent="0.25">
      <c r="A13081" s="254" t="s">
        <v>928</v>
      </c>
      <c r="B13081" s="254" t="s">
        <v>929</v>
      </c>
    </row>
    <row r="13082" spans="1:2" x14ac:dyDescent="0.25">
      <c r="A13082" s="254" t="s">
        <v>930</v>
      </c>
      <c r="B13082" s="254" t="s">
        <v>931</v>
      </c>
    </row>
    <row r="13083" spans="1:2" x14ac:dyDescent="0.25">
      <c r="A13083" s="254" t="s">
        <v>1334</v>
      </c>
      <c r="B13083" s="254">
        <v>-77.844756099999998</v>
      </c>
    </row>
    <row r="13084" spans="1:2" x14ac:dyDescent="0.25">
      <c r="A13084" s="254" t="s">
        <v>184</v>
      </c>
      <c r="B13084" s="254">
        <v>-0.392651637</v>
      </c>
    </row>
    <row r="13085" spans="1:2" x14ac:dyDescent="0.25">
      <c r="A13085" s="254" t="s">
        <v>199</v>
      </c>
      <c r="B13085" s="254">
        <v>-18.2911988</v>
      </c>
    </row>
    <row r="13086" spans="1:2" x14ac:dyDescent="0.25">
      <c r="A13086" s="254" t="s">
        <v>187</v>
      </c>
      <c r="B13086" s="254">
        <v>-14.1119685</v>
      </c>
    </row>
    <row r="13087" spans="1:2" x14ac:dyDescent="0.25">
      <c r="A13087" s="254" t="s">
        <v>1343</v>
      </c>
      <c r="B13087" s="254">
        <v>0</v>
      </c>
    </row>
    <row r="13088" spans="1:2" x14ac:dyDescent="0.25">
      <c r="A13088" s="254" t="s">
        <v>1344</v>
      </c>
      <c r="B13088" s="254">
        <v>0</v>
      </c>
    </row>
    <row r="13089" spans="1:2" x14ac:dyDescent="0.25">
      <c r="A13089" s="254" t="s">
        <v>177</v>
      </c>
      <c r="B13089" s="254">
        <v>110.640575</v>
      </c>
    </row>
    <row r="13091" spans="1:2" x14ac:dyDescent="0.25">
      <c r="A13091" s="254" t="s">
        <v>1920</v>
      </c>
      <c r="B13091" s="254"/>
    </row>
    <row r="13092" spans="1:2" x14ac:dyDescent="0.25">
      <c r="A13092" s="254" t="s">
        <v>928</v>
      </c>
      <c r="B13092" s="254" t="s">
        <v>929</v>
      </c>
    </row>
    <row r="13093" spans="1:2" x14ac:dyDescent="0.25">
      <c r="A13093" s="254" t="s">
        <v>930</v>
      </c>
      <c r="B13093" s="254" t="s">
        <v>931</v>
      </c>
    </row>
    <row r="13094" spans="1:2" x14ac:dyDescent="0.25">
      <c r="A13094" s="254" t="s">
        <v>1087</v>
      </c>
      <c r="B13094" s="254">
        <v>0</v>
      </c>
    </row>
    <row r="13095" spans="1:2" x14ac:dyDescent="0.25">
      <c r="A13095" s="254" t="s">
        <v>1088</v>
      </c>
      <c r="B13095" s="254">
        <v>0</v>
      </c>
    </row>
    <row r="13096" spans="1:2" x14ac:dyDescent="0.25">
      <c r="A13096" s="254" t="s">
        <v>1089</v>
      </c>
      <c r="B13096" s="254">
        <v>0</v>
      </c>
    </row>
    <row r="13097" spans="1:2" x14ac:dyDescent="0.25">
      <c r="A13097" s="254" t="s">
        <v>1090</v>
      </c>
      <c r="B13097" s="254">
        <v>0</v>
      </c>
    </row>
    <row r="13098" spans="1:2" x14ac:dyDescent="0.25">
      <c r="A13098" s="254" t="s">
        <v>1091</v>
      </c>
      <c r="B13098" s="254">
        <v>0</v>
      </c>
    </row>
    <row r="13099" spans="1:2" x14ac:dyDescent="0.25">
      <c r="A13099" s="254" t="s">
        <v>1092</v>
      </c>
      <c r="B13099" s="254">
        <v>0</v>
      </c>
    </row>
    <row r="13100" spans="1:2" x14ac:dyDescent="0.25">
      <c r="A13100" s="254" t="s">
        <v>1093</v>
      </c>
      <c r="B13100" s="254">
        <v>-1.49835991</v>
      </c>
    </row>
    <row r="13101" spans="1:2" x14ac:dyDescent="0.25">
      <c r="A13101" s="254" t="s">
        <v>1094</v>
      </c>
      <c r="B13101" s="254">
        <v>-2.4954027899999998E-2</v>
      </c>
    </row>
    <row r="13102" spans="1:2" x14ac:dyDescent="0.25">
      <c r="A13102" s="254" t="s">
        <v>1095</v>
      </c>
      <c r="B13102" s="254">
        <v>-0.203546106</v>
      </c>
    </row>
    <row r="13103" spans="1:2" x14ac:dyDescent="0.25">
      <c r="A13103" s="254" t="s">
        <v>1096</v>
      </c>
      <c r="B13103" s="254">
        <v>-3.86048409E-3</v>
      </c>
    </row>
    <row r="13104" spans="1:2" x14ac:dyDescent="0.25">
      <c r="A13104" s="254" t="s">
        <v>1097</v>
      </c>
      <c r="B13104" s="254">
        <v>0</v>
      </c>
    </row>
    <row r="13105" spans="1:2" x14ac:dyDescent="0.25">
      <c r="A13105" s="254" t="s">
        <v>1099</v>
      </c>
      <c r="B13105" s="254">
        <v>0</v>
      </c>
    </row>
    <row r="13106" spans="1:2" x14ac:dyDescent="0.25">
      <c r="A13106" s="254" t="s">
        <v>1100</v>
      </c>
      <c r="B13106" s="254">
        <v>3.02688815</v>
      </c>
    </row>
    <row r="13107" spans="1:2" x14ac:dyDescent="0.25">
      <c r="A13107" s="254" t="s">
        <v>1101</v>
      </c>
      <c r="B13107" s="254">
        <v>5.3038905099999999E-2</v>
      </c>
    </row>
    <row r="13108" spans="1:2" x14ac:dyDescent="0.25">
      <c r="A13108" s="254" t="s">
        <v>1102</v>
      </c>
      <c r="B13108" s="254">
        <v>0.44047250799999998</v>
      </c>
    </row>
    <row r="13109" spans="1:2" x14ac:dyDescent="0.25">
      <c r="A13109" s="254" t="s">
        <v>1103</v>
      </c>
      <c r="B13109" s="254">
        <v>8.0863962300000009E-3</v>
      </c>
    </row>
    <row r="13110" spans="1:2" x14ac:dyDescent="0.25">
      <c r="A13110" s="254" t="s">
        <v>1104</v>
      </c>
      <c r="B13110" s="254">
        <v>0</v>
      </c>
    </row>
    <row r="13111" spans="1:2" x14ac:dyDescent="0.25">
      <c r="A13111" s="254" t="s">
        <v>1105</v>
      </c>
      <c r="B13111" s="254">
        <v>0</v>
      </c>
    </row>
    <row r="13112" spans="1:2" x14ac:dyDescent="0.25">
      <c r="A13112" s="254" t="s">
        <v>1014</v>
      </c>
      <c r="B13112" s="254">
        <v>0</v>
      </c>
    </row>
    <row r="13113" spans="1:2" x14ac:dyDescent="0.25">
      <c r="A13113" s="254" t="s">
        <v>991</v>
      </c>
      <c r="B13113" s="254">
        <v>2.62039468</v>
      </c>
    </row>
    <row r="13114" spans="1:2" x14ac:dyDescent="0.25">
      <c r="A13114" s="254" t="s">
        <v>1015</v>
      </c>
      <c r="B13114" s="254">
        <v>0</v>
      </c>
    </row>
    <row r="13115" spans="1:2" x14ac:dyDescent="0.25">
      <c r="A13115" s="254" t="s">
        <v>1016</v>
      </c>
      <c r="B13115" s="254">
        <v>0</v>
      </c>
    </row>
    <row r="13116" spans="1:2" x14ac:dyDescent="0.25">
      <c r="A13116" s="254" t="s">
        <v>1921</v>
      </c>
      <c r="B13116" s="254"/>
    </row>
    <row r="13117" spans="1:2" x14ac:dyDescent="0.25">
      <c r="A13117" s="254" t="s">
        <v>928</v>
      </c>
      <c r="B13117" s="254" t="s">
        <v>929</v>
      </c>
    </row>
    <row r="13118" spans="1:2" x14ac:dyDescent="0.25">
      <c r="A13118" s="254" t="s">
        <v>930</v>
      </c>
      <c r="B13118" s="254" t="s">
        <v>931</v>
      </c>
    </row>
    <row r="13119" spans="1:2" x14ac:dyDescent="0.25">
      <c r="A13119" s="254" t="s">
        <v>1107</v>
      </c>
      <c r="B13119" s="254">
        <v>0</v>
      </c>
    </row>
    <row r="13120" spans="1:2" x14ac:dyDescent="0.25">
      <c r="A13120" s="254" t="s">
        <v>458</v>
      </c>
      <c r="B13120" s="254">
        <v>0</v>
      </c>
    </row>
    <row r="13121" spans="1:2" x14ac:dyDescent="0.25">
      <c r="A13121" s="254" t="s">
        <v>456</v>
      </c>
      <c r="B13121" s="254">
        <v>7.5785554800000003</v>
      </c>
    </row>
    <row r="13122" spans="1:2" x14ac:dyDescent="0.25">
      <c r="A13122" s="254" t="s">
        <v>459</v>
      </c>
      <c r="B13122" s="254">
        <v>0</v>
      </c>
    </row>
    <row r="13123" spans="1:2" x14ac:dyDescent="0.25">
      <c r="A13123" s="254" t="s">
        <v>460</v>
      </c>
      <c r="B13123" s="254">
        <v>0</v>
      </c>
    </row>
    <row r="13124" spans="1:2" x14ac:dyDescent="0.25">
      <c r="A13124" s="254" t="s">
        <v>461</v>
      </c>
      <c r="B13124" s="254">
        <v>0</v>
      </c>
    </row>
    <row r="13125" spans="1:2" x14ac:dyDescent="0.25">
      <c r="A13125" s="254" t="s">
        <v>457</v>
      </c>
      <c r="B13125" s="254">
        <v>0.84766249999999999</v>
      </c>
    </row>
    <row r="13126" spans="1:2" x14ac:dyDescent="0.25">
      <c r="A13126" s="254" t="s">
        <v>462</v>
      </c>
      <c r="B13126" s="254">
        <v>0</v>
      </c>
    </row>
    <row r="13127" spans="1:2" x14ac:dyDescent="0.25">
      <c r="A13127" s="254" t="s">
        <v>463</v>
      </c>
      <c r="B13127" s="254">
        <v>0</v>
      </c>
    </row>
    <row r="13128" spans="1:2" x14ac:dyDescent="0.25">
      <c r="A13128" s="254" t="s">
        <v>20</v>
      </c>
      <c r="B13128" s="254">
        <v>0</v>
      </c>
    </row>
    <row r="13129" spans="1:2" x14ac:dyDescent="0.25">
      <c r="A13129" s="254" t="s">
        <v>15</v>
      </c>
      <c r="B13129" s="254">
        <v>0.32522842299999999</v>
      </c>
    </row>
    <row r="13130" spans="1:2" x14ac:dyDescent="0.25">
      <c r="A13130" s="254" t="s">
        <v>21</v>
      </c>
      <c r="B13130" s="254">
        <v>0</v>
      </c>
    </row>
    <row r="13131" spans="1:2" x14ac:dyDescent="0.25">
      <c r="A13131" s="254" t="s">
        <v>22</v>
      </c>
      <c r="B13131" s="254">
        <v>0</v>
      </c>
    </row>
    <row r="13132" spans="1:2" x14ac:dyDescent="0.25">
      <c r="A13132" s="254" t="s">
        <v>23</v>
      </c>
      <c r="B13132" s="254">
        <v>0</v>
      </c>
    </row>
    <row r="13133" spans="1:2" x14ac:dyDescent="0.25">
      <c r="A13133" s="254" t="s">
        <v>16</v>
      </c>
      <c r="B13133" s="254">
        <v>1.7404156</v>
      </c>
    </row>
    <row r="13134" spans="1:2" x14ac:dyDescent="0.25">
      <c r="A13134" s="254" t="s">
        <v>24</v>
      </c>
      <c r="B13134" s="254">
        <v>0</v>
      </c>
    </row>
    <row r="13135" spans="1:2" x14ac:dyDescent="0.25">
      <c r="A13135" s="254" t="s">
        <v>25</v>
      </c>
      <c r="B13135" s="254">
        <v>0</v>
      </c>
    </row>
    <row r="13136" spans="1:2" x14ac:dyDescent="0.25">
      <c r="A13136" s="254" t="s">
        <v>1195</v>
      </c>
      <c r="B13136" s="254">
        <v>2.4743705000000001E-2</v>
      </c>
    </row>
    <row r="13141" spans="1:2" x14ac:dyDescent="0.25">
      <c r="A13141" s="254" t="s">
        <v>1922</v>
      </c>
      <c r="B13141" s="254"/>
    </row>
    <row r="13142" spans="1:2" x14ac:dyDescent="0.25">
      <c r="A13142" s="254" t="s">
        <v>928</v>
      </c>
      <c r="B13142" s="254" t="s">
        <v>929</v>
      </c>
    </row>
    <row r="13143" spans="1:2" x14ac:dyDescent="0.25">
      <c r="A13143" s="254" t="s">
        <v>930</v>
      </c>
      <c r="B13143" s="254" t="s">
        <v>931</v>
      </c>
    </row>
    <row r="13144" spans="1:2" x14ac:dyDescent="0.25">
      <c r="A13144" s="254" t="s">
        <v>112</v>
      </c>
      <c r="B13144" s="254">
        <v>0</v>
      </c>
    </row>
    <row r="13145" spans="1:2" x14ac:dyDescent="0.25">
      <c r="A13145" s="254" t="s">
        <v>184</v>
      </c>
      <c r="B13145" s="254">
        <v>0</v>
      </c>
    </row>
    <row r="13146" spans="1:2" x14ac:dyDescent="0.25">
      <c r="A13146" s="254" t="s">
        <v>185</v>
      </c>
      <c r="B13146" s="254">
        <v>0</v>
      </c>
    </row>
    <row r="13147" spans="1:2" x14ac:dyDescent="0.25">
      <c r="A13147" s="254" t="s">
        <v>186</v>
      </c>
      <c r="B13147" s="254">
        <v>0</v>
      </c>
    </row>
    <row r="13148" spans="1:2" x14ac:dyDescent="0.25">
      <c r="A13148" s="254" t="s">
        <v>187</v>
      </c>
      <c r="B13148" s="254">
        <v>0</v>
      </c>
    </row>
    <row r="13149" spans="1:2" x14ac:dyDescent="0.25">
      <c r="A13149" s="254" t="s">
        <v>1017</v>
      </c>
      <c r="B13149" s="254">
        <v>0</v>
      </c>
    </row>
    <row r="13150" spans="1:2" x14ac:dyDescent="0.25">
      <c r="A13150" s="254" t="s">
        <v>1018</v>
      </c>
      <c r="B13150" s="254">
        <v>0</v>
      </c>
    </row>
    <row r="13151" spans="1:2" x14ac:dyDescent="0.25">
      <c r="A13151" s="254" t="s">
        <v>177</v>
      </c>
      <c r="B13151" s="254">
        <v>0</v>
      </c>
    </row>
    <row r="13152" spans="1:2" x14ac:dyDescent="0.25">
      <c r="A13152" s="254" t="s">
        <v>1923</v>
      </c>
      <c r="B13152" s="254"/>
    </row>
    <row r="13153" spans="1:2" x14ac:dyDescent="0.25">
      <c r="A13153" s="254" t="s">
        <v>928</v>
      </c>
      <c r="B13153" s="254" t="s">
        <v>929</v>
      </c>
    </row>
    <row r="13154" spans="1:2" x14ac:dyDescent="0.25">
      <c r="A13154" s="254" t="s">
        <v>930</v>
      </c>
      <c r="B13154" s="254" t="s">
        <v>931</v>
      </c>
    </row>
    <row r="13155" spans="1:2" x14ac:dyDescent="0.25">
      <c r="A13155" s="254" t="s">
        <v>1111</v>
      </c>
      <c r="B13155" s="254">
        <v>1.1192446899999999</v>
      </c>
    </row>
    <row r="13156" spans="1:2" x14ac:dyDescent="0.25">
      <c r="A13156" s="254" t="s">
        <v>1112</v>
      </c>
      <c r="B13156" s="254">
        <v>2.00237079E-2</v>
      </c>
    </row>
    <row r="13157" spans="1:2" x14ac:dyDescent="0.25">
      <c r="A13157" s="254" t="s">
        <v>1113</v>
      </c>
      <c r="B13157" s="254">
        <v>0.54599328000000003</v>
      </c>
    </row>
    <row r="13158" spans="1:2" x14ac:dyDescent="0.25">
      <c r="A13158" s="254" t="s">
        <v>1114</v>
      </c>
      <c r="B13158" s="254">
        <v>1.11132E-2</v>
      </c>
    </row>
    <row r="13159" spans="1:2" x14ac:dyDescent="0.25">
      <c r="A13159" s="254" t="s">
        <v>1115</v>
      </c>
      <c r="B13159" s="254">
        <v>0</v>
      </c>
    </row>
    <row r="13160" spans="1:2" x14ac:dyDescent="0.25">
      <c r="A13160" s="254" t="s">
        <v>1116</v>
      </c>
      <c r="B13160" s="254">
        <v>2.4480401300000002E-3</v>
      </c>
    </row>
    <row r="13161" spans="1:2" x14ac:dyDescent="0.25">
      <c r="A13161" s="254" t="s">
        <v>26</v>
      </c>
      <c r="B13161" s="254">
        <v>15.866751900000001</v>
      </c>
    </row>
    <row r="13162" spans="1:2" x14ac:dyDescent="0.25">
      <c r="A13162" s="254" t="s">
        <v>27</v>
      </c>
      <c r="B13162" s="254">
        <v>1.64235445</v>
      </c>
    </row>
    <row r="13163" spans="1:2" x14ac:dyDescent="0.25">
      <c r="A13163" s="254" t="s">
        <v>1117</v>
      </c>
      <c r="B13163" s="254">
        <v>7.3858680000000003</v>
      </c>
    </row>
    <row r="13164" spans="1:2" x14ac:dyDescent="0.25">
      <c r="A13164" s="254" t="s">
        <v>1118</v>
      </c>
      <c r="B13164" s="254">
        <v>0.9248904</v>
      </c>
    </row>
    <row r="13165" spans="1:2" x14ac:dyDescent="0.25">
      <c r="A13165" s="254" t="s">
        <v>464</v>
      </c>
      <c r="B13165" s="254">
        <v>0</v>
      </c>
    </row>
    <row r="13166" spans="1:2" x14ac:dyDescent="0.25">
      <c r="A13166" s="254" t="s">
        <v>465</v>
      </c>
      <c r="B13166" s="254">
        <v>9.9561990000000003E-2</v>
      </c>
    </row>
    <row r="13167" spans="1:2" x14ac:dyDescent="0.25">
      <c r="A13167" s="254" t="s">
        <v>466</v>
      </c>
      <c r="B13167" s="254">
        <v>0</v>
      </c>
    </row>
    <row r="13168" spans="1:2" x14ac:dyDescent="0.25">
      <c r="A13168" s="254" t="s">
        <v>467</v>
      </c>
      <c r="B13168" s="254">
        <v>0</v>
      </c>
    </row>
    <row r="13169" spans="1:8" x14ac:dyDescent="0.25">
      <c r="A13169" s="254" t="s">
        <v>468</v>
      </c>
      <c r="B13169" s="254">
        <v>0</v>
      </c>
      <c r="C13169" s="254"/>
      <c r="D13169" s="254"/>
      <c r="E13169" s="254"/>
      <c r="F13169" s="254"/>
      <c r="G13169" s="254"/>
      <c r="H13169" s="254"/>
    </row>
    <row r="13170" spans="1:8" x14ac:dyDescent="0.25">
      <c r="A13170" s="254" t="s">
        <v>469</v>
      </c>
      <c r="B13170" s="254">
        <v>0</v>
      </c>
      <c r="C13170" s="254"/>
      <c r="D13170" s="254"/>
      <c r="E13170" s="254"/>
      <c r="F13170" s="254"/>
      <c r="G13170" s="254"/>
      <c r="H13170" s="254"/>
    </row>
    <row r="13171" spans="1:8" x14ac:dyDescent="0.25">
      <c r="A13171" s="254" t="s">
        <v>28</v>
      </c>
      <c r="B13171" s="254">
        <v>0</v>
      </c>
      <c r="C13171" s="254"/>
      <c r="D13171" s="254"/>
      <c r="E13171" s="254"/>
      <c r="F13171" s="254"/>
      <c r="G13171" s="254"/>
      <c r="H13171" s="254"/>
    </row>
    <row r="13172" spans="1:8" x14ac:dyDescent="0.25">
      <c r="A13172" s="254" t="s">
        <v>29</v>
      </c>
      <c r="B13172" s="254">
        <v>0</v>
      </c>
      <c r="C13172" s="254"/>
      <c r="D13172" s="254"/>
      <c r="E13172" s="254"/>
      <c r="F13172" s="254"/>
      <c r="G13172" s="254"/>
      <c r="H13172" s="254"/>
    </row>
    <row r="13173" spans="1:8" x14ac:dyDescent="0.25">
      <c r="A13173" s="254" t="s">
        <v>470</v>
      </c>
      <c r="B13173" s="254">
        <v>9.4007187200000004</v>
      </c>
      <c r="C13173" s="254"/>
      <c r="D13173" s="254"/>
      <c r="E13173" s="254"/>
      <c r="F13173" s="254"/>
      <c r="G13173" s="254"/>
      <c r="H13173" s="254"/>
    </row>
    <row r="13174" spans="1:8" x14ac:dyDescent="0.25">
      <c r="A13174" s="254" t="s">
        <v>471</v>
      </c>
      <c r="B13174" s="254">
        <v>0</v>
      </c>
      <c r="C13174" s="254"/>
      <c r="D13174" s="254"/>
      <c r="E13174" s="254"/>
      <c r="F13174" s="254"/>
      <c r="G13174" s="254"/>
      <c r="H13174" s="254"/>
    </row>
    <row r="13175" spans="1:8" x14ac:dyDescent="0.25">
      <c r="A13175" s="254" t="s">
        <v>1209</v>
      </c>
      <c r="B13175" s="254">
        <v>0</v>
      </c>
      <c r="C13175" s="254"/>
      <c r="D13175" s="254"/>
      <c r="E13175" s="254"/>
      <c r="F13175" s="254"/>
      <c r="G13175" s="254"/>
      <c r="H13175" s="254"/>
    </row>
    <row r="13176" spans="1:8" x14ac:dyDescent="0.25">
      <c r="A13176" s="254" t="s">
        <v>1119</v>
      </c>
      <c r="B13176" s="254">
        <v>0</v>
      </c>
      <c r="C13176" s="254"/>
      <c r="D13176" s="254"/>
      <c r="E13176" s="254"/>
      <c r="F13176" s="254"/>
      <c r="G13176" s="254"/>
      <c r="H13176" s="254"/>
    </row>
    <row r="13177" spans="1:8" x14ac:dyDescent="0.25">
      <c r="A13177" s="254" t="s">
        <v>1210</v>
      </c>
      <c r="B13177" s="254">
        <v>0</v>
      </c>
      <c r="C13177" s="254"/>
      <c r="D13177" s="254"/>
      <c r="E13177" s="254"/>
      <c r="F13177" s="254"/>
      <c r="G13177" s="254"/>
      <c r="H13177" s="254"/>
    </row>
    <row r="13178" spans="1:8" x14ac:dyDescent="0.25">
      <c r="A13178" s="254" t="s">
        <v>1211</v>
      </c>
      <c r="B13178" s="254">
        <v>0</v>
      </c>
      <c r="C13178" s="254"/>
      <c r="D13178" s="254"/>
      <c r="E13178" s="254"/>
      <c r="F13178" s="254"/>
      <c r="G13178" s="254"/>
      <c r="H13178" s="254"/>
    </row>
    <row r="13179" spans="1:8" x14ac:dyDescent="0.25">
      <c r="A13179" s="254" t="s">
        <v>1212</v>
      </c>
      <c r="B13179" s="254">
        <v>0</v>
      </c>
      <c r="C13179" s="254"/>
      <c r="D13179" s="254"/>
      <c r="E13179" s="254"/>
      <c r="F13179" s="254"/>
      <c r="G13179" s="254"/>
      <c r="H13179" s="254"/>
    </row>
    <row r="13180" spans="1:8" x14ac:dyDescent="0.25">
      <c r="A13180" s="254" t="s">
        <v>1120</v>
      </c>
      <c r="B13180" s="254">
        <v>0</v>
      </c>
      <c r="C13180" s="254"/>
      <c r="D13180" s="254"/>
      <c r="E13180" s="254"/>
      <c r="F13180" s="254"/>
      <c r="G13180" s="254"/>
      <c r="H13180" s="256"/>
    </row>
    <row r="13181" spans="1:8" x14ac:dyDescent="0.25">
      <c r="A13181" s="254" t="s">
        <v>1213</v>
      </c>
      <c r="B13181" s="254">
        <v>0</v>
      </c>
      <c r="C13181" s="254"/>
      <c r="D13181" s="254"/>
      <c r="E13181" s="254"/>
      <c r="F13181" s="254"/>
      <c r="G13181" s="254"/>
      <c r="H13181" s="254"/>
    </row>
    <row r="13182" spans="1:8" x14ac:dyDescent="0.25">
      <c r="A13182" s="254" t="s">
        <v>1214</v>
      </c>
      <c r="B13182" s="254">
        <v>0</v>
      </c>
      <c r="C13182" s="254"/>
      <c r="D13182" s="254"/>
      <c r="E13182" s="254"/>
      <c r="F13182" s="254"/>
      <c r="G13182" s="254"/>
      <c r="H13182" s="254"/>
    </row>
    <row r="13183" spans="1:8" x14ac:dyDescent="0.25">
      <c r="A13183" s="254" t="s">
        <v>1215</v>
      </c>
      <c r="B13183" s="254">
        <v>0</v>
      </c>
      <c r="C13183" s="254"/>
      <c r="D13183" s="254"/>
      <c r="E13183" s="254"/>
      <c r="F13183" s="254"/>
      <c r="G13183" s="254"/>
      <c r="H13183" s="254"/>
    </row>
    <row r="13184" spans="1:8" x14ac:dyDescent="0.25">
      <c r="A13184" s="254" t="s">
        <v>1121</v>
      </c>
      <c r="B13184" s="254">
        <v>1.4024531600000001</v>
      </c>
      <c r="C13184" s="254"/>
      <c r="D13184" s="254"/>
      <c r="E13184" s="254"/>
      <c r="F13184" s="254"/>
      <c r="G13184" s="254"/>
      <c r="H13184" s="254"/>
    </row>
    <row r="13185" spans="1:2" x14ac:dyDescent="0.25">
      <c r="A13185" s="254" t="s">
        <v>1216</v>
      </c>
      <c r="B13185" s="254">
        <v>0</v>
      </c>
    </row>
    <row r="13186" spans="1:2" x14ac:dyDescent="0.25">
      <c r="A13186" s="254" t="s">
        <v>1217</v>
      </c>
      <c r="B13186" s="254">
        <v>0</v>
      </c>
    </row>
    <row r="13187" spans="1:2" x14ac:dyDescent="0.25">
      <c r="A13187" s="254" t="s">
        <v>1218</v>
      </c>
      <c r="B13187" s="254">
        <v>0</v>
      </c>
    </row>
    <row r="13188" spans="1:2" x14ac:dyDescent="0.25">
      <c r="A13188" s="254" t="s">
        <v>1122</v>
      </c>
      <c r="B13188" s="254">
        <v>0.30011185299999998</v>
      </c>
    </row>
    <row r="13189" spans="1:2" x14ac:dyDescent="0.25">
      <c r="A13189" s="254" t="s">
        <v>1219</v>
      </c>
      <c r="B13189" s="254">
        <v>0</v>
      </c>
    </row>
    <row r="13190" spans="1:2" x14ac:dyDescent="0.25">
      <c r="A13190" s="254" t="s">
        <v>1220</v>
      </c>
      <c r="B13190" s="254">
        <v>0</v>
      </c>
    </row>
    <row r="13191" spans="1:2" x14ac:dyDescent="0.25">
      <c r="A13191" s="254" t="s">
        <v>1221</v>
      </c>
      <c r="B13191" s="254">
        <v>0</v>
      </c>
    </row>
    <row r="13192" spans="1:2" x14ac:dyDescent="0.25">
      <c r="A13192" s="254" t="s">
        <v>1123</v>
      </c>
      <c r="B13192" s="254">
        <v>2.7877103700000001</v>
      </c>
    </row>
    <row r="13193" spans="1:2" x14ac:dyDescent="0.25">
      <c r="A13193" s="254" t="s">
        <v>1222</v>
      </c>
      <c r="B13193" s="254">
        <v>0</v>
      </c>
    </row>
    <row r="13194" spans="1:2" x14ac:dyDescent="0.25">
      <c r="A13194" s="254" t="s">
        <v>1223</v>
      </c>
      <c r="B13194" s="254">
        <v>0</v>
      </c>
    </row>
    <row r="13195" spans="1:2" x14ac:dyDescent="0.25">
      <c r="A13195" s="254" t="s">
        <v>1224</v>
      </c>
      <c r="B13195" s="254">
        <v>0</v>
      </c>
    </row>
    <row r="13196" spans="1:2" x14ac:dyDescent="0.25">
      <c r="A13196" s="254" t="s">
        <v>1124</v>
      </c>
      <c r="B13196" s="254">
        <v>0.76517787699999995</v>
      </c>
    </row>
    <row r="13197" spans="1:2" x14ac:dyDescent="0.25">
      <c r="A13197" s="254" t="s">
        <v>1225</v>
      </c>
      <c r="B13197" s="254">
        <v>0</v>
      </c>
    </row>
    <row r="13198" spans="1:2" x14ac:dyDescent="0.25">
      <c r="A13198" s="254" t="s">
        <v>1226</v>
      </c>
      <c r="B13198" s="254">
        <v>0</v>
      </c>
    </row>
    <row r="13199" spans="1:2" x14ac:dyDescent="0.25">
      <c r="A13199" s="254" t="s">
        <v>1227</v>
      </c>
      <c r="B13199" s="254">
        <v>2.2672557200000001</v>
      </c>
    </row>
    <row r="13200" spans="1:2" x14ac:dyDescent="0.25">
      <c r="A13200" s="254" t="s">
        <v>1228</v>
      </c>
      <c r="B13200" s="254">
        <v>1.5887057899999999</v>
      </c>
    </row>
    <row r="13201" spans="1:2" x14ac:dyDescent="0.25">
      <c r="A13201" s="254" t="s">
        <v>1229</v>
      </c>
      <c r="B13201" s="254">
        <v>11.8031139</v>
      </c>
    </row>
    <row r="13202" spans="1:2" x14ac:dyDescent="0.25">
      <c r="A13202" s="254" t="s">
        <v>1230</v>
      </c>
      <c r="B13202" s="254">
        <v>1.3004886200000001</v>
      </c>
    </row>
    <row r="13203" spans="1:2" x14ac:dyDescent="0.25">
      <c r="A13203" s="254" t="s">
        <v>1924</v>
      </c>
      <c r="B13203" s="254"/>
    </row>
    <row r="13204" spans="1:2" x14ac:dyDescent="0.25">
      <c r="A13204" s="254" t="s">
        <v>928</v>
      </c>
      <c r="B13204" s="254" t="s">
        <v>929</v>
      </c>
    </row>
    <row r="13205" spans="1:2" x14ac:dyDescent="0.25">
      <c r="A13205" s="254" t="s">
        <v>930</v>
      </c>
      <c r="B13205" s="254" t="s">
        <v>931</v>
      </c>
    </row>
    <row r="13206" spans="1:2" x14ac:dyDescent="0.25">
      <c r="A13206" s="254" t="s">
        <v>1087</v>
      </c>
      <c r="B13206" s="254">
        <v>-1.9883147800000001</v>
      </c>
    </row>
    <row r="13207" spans="1:2" x14ac:dyDescent="0.25">
      <c r="A13207" s="254" t="s">
        <v>1088</v>
      </c>
      <c r="B13207" s="254">
        <v>-0.297044274</v>
      </c>
    </row>
    <row r="13208" spans="1:2" x14ac:dyDescent="0.25">
      <c r="A13208" s="254" t="s">
        <v>1089</v>
      </c>
      <c r="B13208" s="254">
        <v>-1.7952316500000001</v>
      </c>
    </row>
    <row r="13209" spans="1:2" x14ac:dyDescent="0.25">
      <c r="A13209" s="254" t="s">
        <v>1090</v>
      </c>
      <c r="B13209" s="254">
        <v>-9.1864849200000001E-2</v>
      </c>
    </row>
    <row r="13210" spans="1:2" x14ac:dyDescent="0.25">
      <c r="A13210" s="254" t="s">
        <v>1091</v>
      </c>
      <c r="B13210" s="254">
        <v>0</v>
      </c>
    </row>
    <row r="13211" spans="1:2" x14ac:dyDescent="0.25">
      <c r="A13211" s="254" t="s">
        <v>1092</v>
      </c>
      <c r="B13211" s="254">
        <v>0</v>
      </c>
    </row>
    <row r="13212" spans="1:2" x14ac:dyDescent="0.25">
      <c r="A13212" s="254" t="s">
        <v>472</v>
      </c>
      <c r="B13212" s="254">
        <v>0</v>
      </c>
    </row>
    <row r="13213" spans="1:2" x14ac:dyDescent="0.25">
      <c r="A13213" s="254" t="s">
        <v>473</v>
      </c>
      <c r="B13213" s="254">
        <v>-1.25367929</v>
      </c>
    </row>
    <row r="13214" spans="1:2" x14ac:dyDescent="0.25">
      <c r="A13214" s="254" t="s">
        <v>474</v>
      </c>
      <c r="B13214" s="254">
        <v>-7.22299516</v>
      </c>
    </row>
    <row r="13215" spans="1:2" x14ac:dyDescent="0.25">
      <c r="A13215" s="254" t="s">
        <v>475</v>
      </c>
      <c r="B13215" s="254">
        <v>-0.38604656700000001</v>
      </c>
    </row>
    <row r="13216" spans="1:2" x14ac:dyDescent="0.25">
      <c r="A13216" s="254" t="s">
        <v>476</v>
      </c>
      <c r="B13216" s="254">
        <v>0</v>
      </c>
    </row>
    <row r="13217" spans="1:2" x14ac:dyDescent="0.25">
      <c r="A13217" s="254" t="s">
        <v>477</v>
      </c>
      <c r="B13217" s="254">
        <v>0</v>
      </c>
    </row>
    <row r="13218" spans="1:2" x14ac:dyDescent="0.25">
      <c r="A13218" s="254" t="s">
        <v>1559</v>
      </c>
      <c r="B13218" s="254">
        <v>-0.95509127000000005</v>
      </c>
    </row>
    <row r="13219" spans="1:2" x14ac:dyDescent="0.25">
      <c r="A13219" s="254" t="s">
        <v>1100</v>
      </c>
      <c r="B13219" s="254">
        <v>38.970969599999997</v>
      </c>
    </row>
    <row r="13220" spans="1:2" x14ac:dyDescent="0.25">
      <c r="A13220" s="254" t="s">
        <v>1101</v>
      </c>
      <c r="B13220" s="254">
        <v>7.0757470600000003</v>
      </c>
    </row>
    <row r="13221" spans="1:2" x14ac:dyDescent="0.25">
      <c r="A13221" s="254" t="s">
        <v>1102</v>
      </c>
      <c r="B13221" s="254">
        <v>42.409535499999997</v>
      </c>
    </row>
    <row r="13222" spans="1:2" x14ac:dyDescent="0.25">
      <c r="A13222" s="254" t="s">
        <v>1103</v>
      </c>
      <c r="B13222" s="254">
        <v>2.1865976100000002</v>
      </c>
    </row>
    <row r="13223" spans="1:2" x14ac:dyDescent="0.25">
      <c r="A13223" s="254" t="s">
        <v>1104</v>
      </c>
      <c r="B13223" s="254">
        <v>0</v>
      </c>
    </row>
    <row r="13224" spans="1:2" x14ac:dyDescent="0.25">
      <c r="A13224" s="254" t="s">
        <v>1105</v>
      </c>
      <c r="B13224" s="254">
        <v>0</v>
      </c>
    </row>
    <row r="13225" spans="1:2" x14ac:dyDescent="0.25">
      <c r="A13225" s="254" t="s">
        <v>1560</v>
      </c>
      <c r="B13225" s="254">
        <v>19.700114200000002</v>
      </c>
    </row>
    <row r="13226" spans="1:2" x14ac:dyDescent="0.25">
      <c r="A13226" s="254" t="s">
        <v>1925</v>
      </c>
      <c r="B13226" s="254"/>
    </row>
    <row r="13227" spans="1:2" x14ac:dyDescent="0.25">
      <c r="A13227" s="254" t="s">
        <v>928</v>
      </c>
      <c r="B13227" s="254" t="s">
        <v>929</v>
      </c>
    </row>
    <row r="13228" spans="1:2" x14ac:dyDescent="0.25">
      <c r="A13228" s="254" t="s">
        <v>930</v>
      </c>
      <c r="B13228" s="254" t="s">
        <v>931</v>
      </c>
    </row>
    <row r="13229" spans="1:2" x14ac:dyDescent="0.25">
      <c r="A13229" s="254" t="s">
        <v>478</v>
      </c>
      <c r="B13229" s="254">
        <v>-10.476464099999999</v>
      </c>
    </row>
    <row r="13230" spans="1:2" x14ac:dyDescent="0.25">
      <c r="A13230" s="254" t="s">
        <v>932</v>
      </c>
      <c r="B13230" s="254">
        <v>-0.51759039699999998</v>
      </c>
    </row>
    <row r="13231" spans="1:2" x14ac:dyDescent="0.25">
      <c r="A13231" s="254" t="s">
        <v>184</v>
      </c>
      <c r="B13231" s="254">
        <v>-48.640726000000001</v>
      </c>
    </row>
    <row r="13232" spans="1:2" x14ac:dyDescent="0.25">
      <c r="A13232" s="254" t="s">
        <v>933</v>
      </c>
      <c r="B13232" s="254">
        <v>0</v>
      </c>
    </row>
    <row r="13233" spans="1:2" x14ac:dyDescent="0.25">
      <c r="A13233" s="254" t="s">
        <v>934</v>
      </c>
      <c r="B13233" s="254">
        <v>1.25367929</v>
      </c>
    </row>
    <row r="13234" spans="1:2" x14ac:dyDescent="0.25">
      <c r="A13234" s="254" t="s">
        <v>935</v>
      </c>
      <c r="B13234" s="254">
        <v>7.22299516</v>
      </c>
    </row>
    <row r="13235" spans="1:2" x14ac:dyDescent="0.25">
      <c r="A13235" s="254" t="s">
        <v>936</v>
      </c>
      <c r="B13235" s="254">
        <v>0.38604656700000001</v>
      </c>
    </row>
    <row r="13236" spans="1:2" x14ac:dyDescent="0.25">
      <c r="A13236" s="254" t="s">
        <v>937</v>
      </c>
      <c r="B13236" s="254">
        <v>0</v>
      </c>
    </row>
    <row r="13237" spans="1:2" x14ac:dyDescent="0.25">
      <c r="A13237" s="254" t="s">
        <v>938</v>
      </c>
      <c r="B13237" s="254">
        <v>0</v>
      </c>
    </row>
    <row r="13238" spans="1:2" x14ac:dyDescent="0.25">
      <c r="A13238" s="254" t="s">
        <v>2</v>
      </c>
      <c r="B13238" s="254">
        <v>35.1708</v>
      </c>
    </row>
    <row r="13239" spans="1:2" x14ac:dyDescent="0.25">
      <c r="A13239" s="254" t="s">
        <v>3</v>
      </c>
      <c r="B13239" s="254">
        <v>4.4042399999999997</v>
      </c>
    </row>
    <row r="13240" spans="1:2" x14ac:dyDescent="0.25">
      <c r="A13240" s="254" t="s">
        <v>4</v>
      </c>
      <c r="B13240" s="254">
        <v>15.820632</v>
      </c>
    </row>
    <row r="13241" spans="1:2" x14ac:dyDescent="0.25">
      <c r="A13241" s="254" t="s">
        <v>5</v>
      </c>
      <c r="B13241" s="254">
        <v>0.47045999999999999</v>
      </c>
    </row>
    <row r="13242" spans="1:2" x14ac:dyDescent="0.25">
      <c r="A13242" s="254" t="s">
        <v>6</v>
      </c>
      <c r="B13242" s="254">
        <v>0</v>
      </c>
    </row>
    <row r="13243" spans="1:2" x14ac:dyDescent="0.25">
      <c r="A13243" s="254" t="s">
        <v>7</v>
      </c>
      <c r="B13243" s="254">
        <v>0</v>
      </c>
    </row>
    <row r="13244" spans="1:2" x14ac:dyDescent="0.25">
      <c r="A13244" s="254" t="s">
        <v>480</v>
      </c>
      <c r="B13244" s="254">
        <v>0</v>
      </c>
    </row>
    <row r="13245" spans="1:2" x14ac:dyDescent="0.25">
      <c r="A13245" s="254" t="s">
        <v>481</v>
      </c>
      <c r="B13245" s="254">
        <v>0.47410471399999998</v>
      </c>
    </row>
    <row r="13246" spans="1:2" x14ac:dyDescent="0.25">
      <c r="A13246" s="254" t="s">
        <v>482</v>
      </c>
      <c r="B13246" s="254">
        <v>0</v>
      </c>
    </row>
    <row r="13247" spans="1:2" x14ac:dyDescent="0.25">
      <c r="A13247" s="254" t="s">
        <v>483</v>
      </c>
      <c r="B13247" s="254">
        <v>5.4407830599999998E-2</v>
      </c>
    </row>
    <row r="13248" spans="1:2" x14ac:dyDescent="0.25">
      <c r="A13248" s="254" t="s">
        <v>484</v>
      </c>
      <c r="B13248" s="254">
        <v>0</v>
      </c>
    </row>
    <row r="13249" spans="1:2" x14ac:dyDescent="0.25">
      <c r="A13249" s="254" t="s">
        <v>485</v>
      </c>
      <c r="B13249" s="254">
        <v>0</v>
      </c>
    </row>
    <row r="13250" spans="1:2" x14ac:dyDescent="0.25">
      <c r="A13250" s="254" t="s">
        <v>1926</v>
      </c>
      <c r="B13250" s="254"/>
    </row>
    <row r="13251" spans="1:2" x14ac:dyDescent="0.25">
      <c r="A13251" s="254" t="s">
        <v>928</v>
      </c>
      <c r="B13251" s="254" t="s">
        <v>929</v>
      </c>
    </row>
    <row r="13252" spans="1:2" x14ac:dyDescent="0.25">
      <c r="A13252" s="254" t="s">
        <v>930</v>
      </c>
      <c r="B13252" s="254" t="s">
        <v>931</v>
      </c>
    </row>
    <row r="13253" spans="1:2" x14ac:dyDescent="0.25">
      <c r="A13253" s="254" t="s">
        <v>1125</v>
      </c>
      <c r="B13253" s="254">
        <v>0</v>
      </c>
    </row>
    <row r="13254" spans="1:2" x14ac:dyDescent="0.25">
      <c r="A13254" s="254" t="s">
        <v>1126</v>
      </c>
      <c r="B13254" s="254">
        <v>0</v>
      </c>
    </row>
    <row r="13255" spans="1:2" x14ac:dyDescent="0.25">
      <c r="A13255" s="254" t="s">
        <v>1127</v>
      </c>
      <c r="B13255" s="254">
        <v>0</v>
      </c>
    </row>
    <row r="13256" spans="1:2" x14ac:dyDescent="0.25">
      <c r="A13256" s="254" t="s">
        <v>1128</v>
      </c>
      <c r="B13256" s="254">
        <v>0</v>
      </c>
    </row>
    <row r="13257" spans="1:2" x14ac:dyDescent="0.25">
      <c r="A13257" s="254" t="s">
        <v>1129</v>
      </c>
      <c r="B13257" s="254">
        <v>0</v>
      </c>
    </row>
    <row r="13258" spans="1:2" x14ac:dyDescent="0.25">
      <c r="A13258" s="254" t="s">
        <v>1130</v>
      </c>
      <c r="B13258" s="254">
        <v>0</v>
      </c>
    </row>
    <row r="13259" spans="1:2" x14ac:dyDescent="0.25">
      <c r="A13259" s="254" t="s">
        <v>1131</v>
      </c>
      <c r="B13259" s="254">
        <v>1.9883147800000001</v>
      </c>
    </row>
    <row r="13260" spans="1:2" x14ac:dyDescent="0.25">
      <c r="A13260" s="254" t="s">
        <v>1132</v>
      </c>
      <c r="B13260" s="254">
        <v>0.297044274</v>
      </c>
    </row>
    <row r="13261" spans="1:2" x14ac:dyDescent="0.25">
      <c r="A13261" s="254" t="s">
        <v>1133</v>
      </c>
      <c r="B13261" s="254">
        <v>1.7952316500000001</v>
      </c>
    </row>
    <row r="13262" spans="1:2" x14ac:dyDescent="0.25">
      <c r="A13262" s="254" t="s">
        <v>1134</v>
      </c>
      <c r="B13262" s="254">
        <v>9.1864849200000001E-2</v>
      </c>
    </row>
    <row r="13263" spans="1:2" x14ac:dyDescent="0.25">
      <c r="A13263" s="254" t="s">
        <v>1135</v>
      </c>
      <c r="B13263" s="254">
        <v>0</v>
      </c>
    </row>
    <row r="13264" spans="1:2" x14ac:dyDescent="0.25">
      <c r="A13264" s="254" t="s">
        <v>1136</v>
      </c>
      <c r="B13264" s="254">
        <v>0</v>
      </c>
    </row>
    <row r="13265" spans="1:2" x14ac:dyDescent="0.25">
      <c r="A13265" s="254" t="s">
        <v>1231</v>
      </c>
      <c r="B13265" s="254">
        <v>0.95509127000000005</v>
      </c>
    </row>
    <row r="13266" spans="1:2" x14ac:dyDescent="0.25">
      <c r="A13266" s="254" t="s">
        <v>1927</v>
      </c>
      <c r="B13266" s="254"/>
    </row>
    <row r="13267" spans="1:2" x14ac:dyDescent="0.25">
      <c r="A13267" s="254" t="s">
        <v>928</v>
      </c>
      <c r="B13267" s="254" t="s">
        <v>929</v>
      </c>
    </row>
    <row r="13268" spans="1:2" x14ac:dyDescent="0.25">
      <c r="A13268" s="254" t="s">
        <v>930</v>
      </c>
      <c r="B13268" s="254" t="s">
        <v>931</v>
      </c>
    </row>
    <row r="13269" spans="1:2" x14ac:dyDescent="0.25">
      <c r="A13269" s="254" t="s">
        <v>30</v>
      </c>
      <c r="B13269" s="254">
        <v>2.3028484599999999</v>
      </c>
    </row>
    <row r="13270" spans="1:2" x14ac:dyDescent="0.25">
      <c r="A13270" s="254" t="s">
        <v>31</v>
      </c>
      <c r="B13270" s="254">
        <v>4.2312084899999998E-2</v>
      </c>
    </row>
    <row r="13271" spans="1:2" x14ac:dyDescent="0.25">
      <c r="A13271" s="254" t="s">
        <v>32</v>
      </c>
      <c r="B13271" s="254">
        <v>0.29077523999999999</v>
      </c>
    </row>
    <row r="13272" spans="1:2" x14ac:dyDescent="0.25">
      <c r="A13272" s="254" t="s">
        <v>33</v>
      </c>
      <c r="B13272" s="254">
        <v>6.3666702500000004E-3</v>
      </c>
    </row>
    <row r="13273" spans="1:2" x14ac:dyDescent="0.25">
      <c r="A13273" s="254" t="s">
        <v>34</v>
      </c>
      <c r="B13273" s="254">
        <v>0</v>
      </c>
    </row>
    <row r="13274" spans="1:2" x14ac:dyDescent="0.25">
      <c r="A13274" s="254" t="s">
        <v>35</v>
      </c>
      <c r="B13274" s="254">
        <v>0</v>
      </c>
    </row>
    <row r="13275" spans="1:2" x14ac:dyDescent="0.25">
      <c r="A13275" s="254" t="s">
        <v>26</v>
      </c>
      <c r="B13275" s="254">
        <v>36.584991899999999</v>
      </c>
    </row>
    <row r="13276" spans="1:2" x14ac:dyDescent="0.25">
      <c r="A13276" s="254" t="s">
        <v>27</v>
      </c>
      <c r="B13276" s="254">
        <v>0.74498840499999996</v>
      </c>
    </row>
    <row r="13277" spans="1:2" x14ac:dyDescent="0.25">
      <c r="A13277" s="254" t="s">
        <v>36</v>
      </c>
      <c r="B13277" s="254">
        <v>7.7550282399999997</v>
      </c>
    </row>
    <row r="13278" spans="1:2" x14ac:dyDescent="0.25">
      <c r="A13278" s="254" t="s">
        <v>37</v>
      </c>
      <c r="B13278" s="254">
        <v>0.221516038</v>
      </c>
    </row>
    <row r="13279" spans="1:2" x14ac:dyDescent="0.25">
      <c r="A13279" s="254" t="s">
        <v>38</v>
      </c>
      <c r="B13279" s="254">
        <v>0</v>
      </c>
    </row>
    <row r="13280" spans="1:2" x14ac:dyDescent="0.25">
      <c r="A13280" s="254" t="s">
        <v>39</v>
      </c>
      <c r="B13280" s="254">
        <v>0</v>
      </c>
    </row>
    <row r="13281" spans="1:2" x14ac:dyDescent="0.25">
      <c r="A13281" s="254" t="s">
        <v>1014</v>
      </c>
      <c r="B13281" s="254">
        <v>0</v>
      </c>
    </row>
    <row r="13282" spans="1:2" x14ac:dyDescent="0.25">
      <c r="A13282" s="254" t="s">
        <v>991</v>
      </c>
      <c r="B13282" s="254">
        <v>2.10551011</v>
      </c>
    </row>
    <row r="13283" spans="1:2" x14ac:dyDescent="0.25">
      <c r="A13283" s="254" t="s">
        <v>1015</v>
      </c>
      <c r="B13283" s="254">
        <v>0</v>
      </c>
    </row>
    <row r="13284" spans="1:2" x14ac:dyDescent="0.25">
      <c r="A13284" s="254" t="s">
        <v>1016</v>
      </c>
      <c r="B13284" s="254">
        <v>0</v>
      </c>
    </row>
    <row r="13285" spans="1:2" x14ac:dyDescent="0.25">
      <c r="A13285" s="254" t="s">
        <v>41</v>
      </c>
      <c r="B13285" s="254">
        <v>0</v>
      </c>
    </row>
    <row r="13286" spans="1:2" x14ac:dyDescent="0.25">
      <c r="A13286" s="254" t="s">
        <v>40</v>
      </c>
      <c r="B13286" s="254">
        <v>0</v>
      </c>
    </row>
    <row r="13287" spans="1:2" x14ac:dyDescent="0.25">
      <c r="A13287" s="254" t="s">
        <v>42</v>
      </c>
      <c r="B13287" s="254">
        <v>0</v>
      </c>
    </row>
    <row r="13288" spans="1:2" x14ac:dyDescent="0.25">
      <c r="A13288" s="254" t="s">
        <v>43</v>
      </c>
      <c r="B13288" s="254">
        <v>0</v>
      </c>
    </row>
    <row r="13289" spans="1:2" x14ac:dyDescent="0.25">
      <c r="A13289" s="254" t="s">
        <v>1232</v>
      </c>
      <c r="B13289" s="254">
        <v>14.296161100000001</v>
      </c>
    </row>
    <row r="13290" spans="1:2" x14ac:dyDescent="0.25">
      <c r="A13290" s="254" t="s">
        <v>1928</v>
      </c>
      <c r="B13290" s="254"/>
    </row>
    <row r="13291" spans="1:2" x14ac:dyDescent="0.25">
      <c r="A13291" s="254" t="s">
        <v>928</v>
      </c>
      <c r="B13291" s="254" t="s">
        <v>929</v>
      </c>
    </row>
    <row r="13292" spans="1:2" x14ac:dyDescent="0.25">
      <c r="A13292" s="254" t="s">
        <v>930</v>
      </c>
      <c r="B13292" s="254" t="s">
        <v>931</v>
      </c>
    </row>
    <row r="13293" spans="1:2" x14ac:dyDescent="0.25">
      <c r="A13293" s="254" t="s">
        <v>478</v>
      </c>
      <c r="B13293" s="254">
        <v>-14.472168099999999</v>
      </c>
    </row>
    <row r="13294" spans="1:2" x14ac:dyDescent="0.25">
      <c r="A13294" s="254" t="s">
        <v>479</v>
      </c>
      <c r="B13294" s="254">
        <v>-5.18433238E-2</v>
      </c>
    </row>
    <row r="13295" spans="1:2" x14ac:dyDescent="0.25">
      <c r="A13295" s="254" t="s">
        <v>184</v>
      </c>
      <c r="B13295" s="254">
        <v>-28.919807299999999</v>
      </c>
    </row>
    <row r="13296" spans="1:2" x14ac:dyDescent="0.25">
      <c r="A13296" s="254" t="s">
        <v>1142</v>
      </c>
      <c r="B13296" s="254">
        <v>1.49835991</v>
      </c>
    </row>
    <row r="13297" spans="1:2" x14ac:dyDescent="0.25">
      <c r="A13297" s="254" t="s">
        <v>1143</v>
      </c>
      <c r="B13297" s="254">
        <v>2.4954027899999998E-2</v>
      </c>
    </row>
    <row r="13298" spans="1:2" x14ac:dyDescent="0.25">
      <c r="A13298" s="254" t="s">
        <v>1144</v>
      </c>
      <c r="B13298" s="254">
        <v>0.203546106</v>
      </c>
    </row>
    <row r="13299" spans="1:2" x14ac:dyDescent="0.25">
      <c r="A13299" s="254" t="s">
        <v>1145</v>
      </c>
      <c r="B13299" s="254">
        <v>3.86048409E-3</v>
      </c>
    </row>
    <row r="13300" spans="1:2" x14ac:dyDescent="0.25">
      <c r="A13300" s="254" t="s">
        <v>1146</v>
      </c>
      <c r="B13300" s="254">
        <v>0</v>
      </c>
    </row>
    <row r="13301" spans="1:2" x14ac:dyDescent="0.25">
      <c r="A13301" s="254" t="s">
        <v>1147</v>
      </c>
      <c r="B13301" s="254">
        <v>0</v>
      </c>
    </row>
    <row r="13302" spans="1:2" x14ac:dyDescent="0.25">
      <c r="A13302" s="254" t="s">
        <v>2</v>
      </c>
      <c r="B13302" s="254">
        <v>2.5999680000000001</v>
      </c>
    </row>
    <row r="13303" spans="1:2" x14ac:dyDescent="0.25">
      <c r="A13303" s="254" t="s">
        <v>3</v>
      </c>
      <c r="B13303" s="254">
        <v>5.2920000000000002E-2</v>
      </c>
    </row>
    <row r="13304" spans="1:2" x14ac:dyDescent="0.25">
      <c r="A13304" s="254" t="s">
        <v>4</v>
      </c>
      <c r="B13304" s="254">
        <v>1.0122688799999999</v>
      </c>
    </row>
    <row r="13305" spans="1:2" x14ac:dyDescent="0.25">
      <c r="A13305" s="254" t="s">
        <v>5</v>
      </c>
      <c r="B13305" s="254">
        <v>1.1004E-2</v>
      </c>
    </row>
    <row r="13306" spans="1:2" x14ac:dyDescent="0.25">
      <c r="A13306" s="254" t="s">
        <v>6</v>
      </c>
      <c r="B13306" s="254">
        <v>0</v>
      </c>
    </row>
    <row r="13307" spans="1:2" x14ac:dyDescent="0.25">
      <c r="A13307" s="254" t="s">
        <v>7</v>
      </c>
      <c r="B13307" s="254">
        <v>0</v>
      </c>
    </row>
    <row r="13308" spans="1:2" x14ac:dyDescent="0.25">
      <c r="A13308" s="254" t="s">
        <v>1148</v>
      </c>
      <c r="B13308" s="254">
        <v>0</v>
      </c>
    </row>
    <row r="13309" spans="1:2" x14ac:dyDescent="0.25">
      <c r="A13309" s="254" t="s">
        <v>1149</v>
      </c>
      <c r="B13309" s="254">
        <v>1.16573339E-2</v>
      </c>
    </row>
    <row r="13310" spans="1:2" x14ac:dyDescent="0.25">
      <c r="A13310" s="254" t="s">
        <v>1150</v>
      </c>
      <c r="B13310" s="254">
        <v>0</v>
      </c>
    </row>
    <row r="13311" spans="1:2" x14ac:dyDescent="0.25">
      <c r="A13311" s="254" t="s">
        <v>1151</v>
      </c>
      <c r="B13311" s="254">
        <v>1.81798898E-3</v>
      </c>
    </row>
    <row r="13312" spans="1:2" x14ac:dyDescent="0.25">
      <c r="A13312" s="254" t="s">
        <v>1152</v>
      </c>
      <c r="B13312" s="254">
        <v>0</v>
      </c>
    </row>
    <row r="13313" spans="1:2" x14ac:dyDescent="0.25">
      <c r="A13313" s="254" t="s">
        <v>1153</v>
      </c>
      <c r="B13313" s="254">
        <v>0</v>
      </c>
    </row>
    <row r="13314" spans="1:2" x14ac:dyDescent="0.25">
      <c r="A13314" s="254" t="s">
        <v>1929</v>
      </c>
      <c r="B13314" s="254"/>
    </row>
    <row r="13315" spans="1:2" x14ac:dyDescent="0.25">
      <c r="A13315" s="254" t="s">
        <v>928</v>
      </c>
      <c r="B13315" s="254" t="s">
        <v>929</v>
      </c>
    </row>
    <row r="13316" spans="1:2" x14ac:dyDescent="0.25">
      <c r="A13316" s="254" t="s">
        <v>930</v>
      </c>
      <c r="B13316" s="254" t="s">
        <v>931</v>
      </c>
    </row>
    <row r="13317" spans="1:2" x14ac:dyDescent="0.25">
      <c r="A13317" s="254" t="s">
        <v>470</v>
      </c>
      <c r="B13317" s="254">
        <v>69.634953499999995</v>
      </c>
    </row>
    <row r="13318" spans="1:2" x14ac:dyDescent="0.25">
      <c r="A13318" s="254" t="s">
        <v>471</v>
      </c>
      <c r="B13318" s="254">
        <v>0</v>
      </c>
    </row>
    <row r="13319" spans="1:2" x14ac:dyDescent="0.25">
      <c r="A13319" s="254" t="s">
        <v>486</v>
      </c>
      <c r="B13319" s="254">
        <v>45.6777522</v>
      </c>
    </row>
    <row r="13320" spans="1:2" x14ac:dyDescent="0.25">
      <c r="A13320" s="254" t="s">
        <v>487</v>
      </c>
      <c r="B13320" s="254">
        <v>0</v>
      </c>
    </row>
    <row r="13321" spans="1:2" x14ac:dyDescent="0.25">
      <c r="A13321" s="254" t="s">
        <v>488</v>
      </c>
      <c r="B13321" s="254">
        <v>0</v>
      </c>
    </row>
    <row r="13322" spans="1:2" x14ac:dyDescent="0.25">
      <c r="A13322" s="254" t="s">
        <v>489</v>
      </c>
      <c r="B13322" s="254">
        <v>0</v>
      </c>
    </row>
    <row r="13323" spans="1:2" x14ac:dyDescent="0.25">
      <c r="A13323" s="254" t="s">
        <v>1930</v>
      </c>
      <c r="B13323" s="254"/>
    </row>
    <row r="13324" spans="1:2" x14ac:dyDescent="0.25">
      <c r="A13324" s="254" t="s">
        <v>928</v>
      </c>
      <c r="B13324" s="254" t="s">
        <v>929</v>
      </c>
    </row>
    <row r="13325" spans="1:2" x14ac:dyDescent="0.25">
      <c r="A13325" s="254" t="s">
        <v>930</v>
      </c>
      <c r="B13325" s="254" t="s">
        <v>931</v>
      </c>
    </row>
    <row r="13326" spans="1:2" x14ac:dyDescent="0.25">
      <c r="A13326" s="254" t="s">
        <v>111</v>
      </c>
      <c r="B13326" s="254">
        <v>0</v>
      </c>
    </row>
    <row r="13327" spans="1:2" x14ac:dyDescent="0.25">
      <c r="A13327" s="254" t="s">
        <v>184</v>
      </c>
      <c r="B13327" s="254">
        <v>0</v>
      </c>
    </row>
    <row r="13328" spans="1:2" x14ac:dyDescent="0.25">
      <c r="A13328" s="254" t="s">
        <v>185</v>
      </c>
      <c r="B13328" s="254">
        <v>0</v>
      </c>
    </row>
    <row r="13329" spans="1:2" x14ac:dyDescent="0.25">
      <c r="A13329" s="254" t="s">
        <v>186</v>
      </c>
      <c r="B13329" s="254">
        <v>0</v>
      </c>
    </row>
    <row r="13330" spans="1:2" x14ac:dyDescent="0.25">
      <c r="A13330" s="254" t="s">
        <v>187</v>
      </c>
      <c r="B13330" s="254">
        <v>0</v>
      </c>
    </row>
    <row r="13331" spans="1:2" x14ac:dyDescent="0.25">
      <c r="A13331" s="254" t="s">
        <v>1019</v>
      </c>
      <c r="B13331" s="254">
        <v>0</v>
      </c>
    </row>
    <row r="13332" spans="1:2" x14ac:dyDescent="0.25">
      <c r="A13332" s="254" t="s">
        <v>1020</v>
      </c>
      <c r="B13332" s="254">
        <v>0</v>
      </c>
    </row>
    <row r="13333" spans="1:2" x14ac:dyDescent="0.25">
      <c r="A13333" s="254" t="s">
        <v>177</v>
      </c>
      <c r="B13333" s="254">
        <v>0</v>
      </c>
    </row>
    <row r="13334" spans="1:2" x14ac:dyDescent="0.25">
      <c r="A13334" s="254" t="s">
        <v>1931</v>
      </c>
      <c r="B13334" s="254"/>
    </row>
    <row r="13335" spans="1:2" x14ac:dyDescent="0.25">
      <c r="A13335" s="254" t="s">
        <v>928</v>
      </c>
      <c r="B13335" s="254" t="s">
        <v>929</v>
      </c>
    </row>
    <row r="13336" spans="1:2" x14ac:dyDescent="0.25">
      <c r="A13336" s="254" t="s">
        <v>930</v>
      </c>
      <c r="B13336" s="254" t="s">
        <v>931</v>
      </c>
    </row>
    <row r="13337" spans="1:2" x14ac:dyDescent="0.25">
      <c r="A13337" s="254" t="s">
        <v>1154</v>
      </c>
      <c r="B13337" s="254">
        <v>0</v>
      </c>
    </row>
    <row r="13338" spans="1:2" x14ac:dyDescent="0.25">
      <c r="A13338" s="254" t="s">
        <v>1155</v>
      </c>
      <c r="B13338" s="254">
        <v>-1.16573339E-2</v>
      </c>
    </row>
    <row r="13339" spans="1:2" x14ac:dyDescent="0.25">
      <c r="A13339" s="254" t="s">
        <v>1156</v>
      </c>
      <c r="B13339" s="254">
        <v>0</v>
      </c>
    </row>
    <row r="13340" spans="1:2" x14ac:dyDescent="0.25">
      <c r="A13340" s="254" t="s">
        <v>1157</v>
      </c>
      <c r="B13340" s="254">
        <v>-1.81798898E-3</v>
      </c>
    </row>
    <row r="13341" spans="1:2" x14ac:dyDescent="0.25">
      <c r="A13341" s="254" t="s">
        <v>1158</v>
      </c>
      <c r="B13341" s="254">
        <v>0</v>
      </c>
    </row>
    <row r="13342" spans="1:2" x14ac:dyDescent="0.25">
      <c r="A13342" s="254" t="s">
        <v>1159</v>
      </c>
      <c r="B13342" s="254">
        <v>0</v>
      </c>
    </row>
    <row r="13343" spans="1:2" x14ac:dyDescent="0.25">
      <c r="A13343" s="254" t="s">
        <v>1160</v>
      </c>
      <c r="B13343" s="254">
        <v>0</v>
      </c>
    </row>
    <row r="13344" spans="1:2" x14ac:dyDescent="0.25">
      <c r="A13344" s="254" t="s">
        <v>1161</v>
      </c>
      <c r="B13344" s="254">
        <v>-2.4480401300000002E-3</v>
      </c>
    </row>
    <row r="13345" spans="1:2" x14ac:dyDescent="0.25">
      <c r="A13345" s="254" t="s">
        <v>490</v>
      </c>
      <c r="B13345" s="254">
        <v>0</v>
      </c>
    </row>
    <row r="13346" spans="1:2" x14ac:dyDescent="0.25">
      <c r="A13346" s="254" t="s">
        <v>491</v>
      </c>
      <c r="B13346" s="254">
        <v>-0.47410471399999998</v>
      </c>
    </row>
    <row r="13347" spans="1:2" x14ac:dyDescent="0.25">
      <c r="A13347" s="254" t="s">
        <v>492</v>
      </c>
      <c r="B13347" s="254">
        <v>0</v>
      </c>
    </row>
    <row r="13348" spans="1:2" x14ac:dyDescent="0.25">
      <c r="A13348" s="254" t="s">
        <v>493</v>
      </c>
      <c r="B13348" s="254">
        <v>-5.4407830599999998E-2</v>
      </c>
    </row>
    <row r="13349" spans="1:2" x14ac:dyDescent="0.25">
      <c r="A13349" s="254" t="s">
        <v>494</v>
      </c>
      <c r="B13349" s="254">
        <v>0</v>
      </c>
    </row>
    <row r="13350" spans="1:2" x14ac:dyDescent="0.25">
      <c r="A13350" s="254" t="s">
        <v>495</v>
      </c>
      <c r="B13350" s="254">
        <v>0</v>
      </c>
    </row>
    <row r="13351" spans="1:2" x14ac:dyDescent="0.25">
      <c r="A13351" s="254" t="s">
        <v>496</v>
      </c>
      <c r="B13351" s="254">
        <v>0</v>
      </c>
    </row>
    <row r="13352" spans="1:2" x14ac:dyDescent="0.25">
      <c r="A13352" s="254" t="s">
        <v>497</v>
      </c>
      <c r="B13352" s="254">
        <v>-9.9561990000000003E-2</v>
      </c>
    </row>
    <row r="13353" spans="1:2" x14ac:dyDescent="0.25">
      <c r="A13353" s="254" t="s">
        <v>498</v>
      </c>
      <c r="B13353" s="254">
        <v>0</v>
      </c>
    </row>
    <row r="13354" spans="1:2" x14ac:dyDescent="0.25">
      <c r="A13354" s="254" t="s">
        <v>499</v>
      </c>
      <c r="B13354" s="254">
        <v>0</v>
      </c>
    </row>
    <row r="13355" spans="1:2" x14ac:dyDescent="0.25">
      <c r="A13355" s="254" t="s">
        <v>500</v>
      </c>
      <c r="B13355" s="254">
        <v>0</v>
      </c>
    </row>
    <row r="13356" spans="1:2" x14ac:dyDescent="0.25">
      <c r="A13356" s="254" t="s">
        <v>501</v>
      </c>
      <c r="B13356" s="254">
        <v>0</v>
      </c>
    </row>
    <row r="13357" spans="1:2" x14ac:dyDescent="0.25">
      <c r="A13357" s="254" t="s">
        <v>502</v>
      </c>
      <c r="B13357" s="254">
        <v>0</v>
      </c>
    </row>
    <row r="13358" spans="1:2" x14ac:dyDescent="0.25">
      <c r="A13358" s="254" t="s">
        <v>503</v>
      </c>
      <c r="B13358" s="254">
        <v>0</v>
      </c>
    </row>
    <row r="13359" spans="1:2" x14ac:dyDescent="0.25">
      <c r="A13359" s="254" t="s">
        <v>94</v>
      </c>
      <c r="B13359" s="254">
        <v>0</v>
      </c>
    </row>
    <row r="13360" spans="1:2" x14ac:dyDescent="0.25">
      <c r="A13360" s="254" t="s">
        <v>95</v>
      </c>
      <c r="B13360" s="254">
        <v>0</v>
      </c>
    </row>
    <row r="13361" spans="1:2" x14ac:dyDescent="0.25">
      <c r="A13361" s="254" t="s">
        <v>504</v>
      </c>
      <c r="B13361" s="254">
        <v>0</v>
      </c>
    </row>
    <row r="13362" spans="1:2" x14ac:dyDescent="0.25">
      <c r="A13362" s="254" t="s">
        <v>505</v>
      </c>
      <c r="B13362" s="254">
        <v>0</v>
      </c>
    </row>
    <row r="13363" spans="1:2" x14ac:dyDescent="0.25">
      <c r="A13363" s="254" t="s">
        <v>506</v>
      </c>
      <c r="B13363" s="254">
        <v>-0.97846367899999998</v>
      </c>
    </row>
    <row r="13364" spans="1:2" x14ac:dyDescent="0.25">
      <c r="A13364" s="254" t="s">
        <v>507</v>
      </c>
      <c r="B13364" s="254">
        <v>0</v>
      </c>
    </row>
    <row r="13365" spans="1:2" x14ac:dyDescent="0.25">
      <c r="A13365" s="254" t="s">
        <v>508</v>
      </c>
      <c r="B13365" s="254">
        <v>0</v>
      </c>
    </row>
    <row r="13366" spans="1:2" x14ac:dyDescent="0.25">
      <c r="A13366" s="254" t="s">
        <v>509</v>
      </c>
      <c r="B13366" s="254">
        <v>0</v>
      </c>
    </row>
    <row r="13367" spans="1:2" x14ac:dyDescent="0.25">
      <c r="A13367" s="254" t="s">
        <v>96</v>
      </c>
      <c r="B13367" s="254">
        <v>0</v>
      </c>
    </row>
    <row r="13368" spans="1:2" x14ac:dyDescent="0.25">
      <c r="A13368" s="254" t="s">
        <v>97</v>
      </c>
      <c r="B13368" s="254">
        <v>0</v>
      </c>
    </row>
    <row r="13369" spans="1:2" x14ac:dyDescent="0.25">
      <c r="A13369" s="254" t="s">
        <v>510</v>
      </c>
      <c r="B13369" s="254">
        <v>-69.634953499999995</v>
      </c>
    </row>
    <row r="13370" spans="1:2" x14ac:dyDescent="0.25">
      <c r="A13370" s="254" t="s">
        <v>511</v>
      </c>
      <c r="B13370" s="254">
        <v>0</v>
      </c>
    </row>
    <row r="13371" spans="1:2" x14ac:dyDescent="0.25">
      <c r="A13371" s="254" t="s">
        <v>512</v>
      </c>
      <c r="B13371" s="254">
        <v>-45.6777522</v>
      </c>
    </row>
    <row r="13372" spans="1:2" x14ac:dyDescent="0.25">
      <c r="A13372" s="254" t="s">
        <v>513</v>
      </c>
      <c r="B13372" s="254">
        <v>0</v>
      </c>
    </row>
    <row r="13373" spans="1:2" x14ac:dyDescent="0.25">
      <c r="A13373" s="254" t="s">
        <v>514</v>
      </c>
      <c r="B13373" s="254">
        <v>0</v>
      </c>
    </row>
    <row r="13374" spans="1:2" x14ac:dyDescent="0.25">
      <c r="A13374" s="254" t="s">
        <v>515</v>
      </c>
      <c r="B13374" s="254">
        <v>0</v>
      </c>
    </row>
    <row r="13375" spans="1:2" x14ac:dyDescent="0.25">
      <c r="A13375" s="254" t="s">
        <v>62</v>
      </c>
      <c r="B13375" s="254">
        <v>-9.4007187200000004</v>
      </c>
    </row>
    <row r="13376" spans="1:2" x14ac:dyDescent="0.25">
      <c r="A13376" s="254" t="s">
        <v>63</v>
      </c>
      <c r="B13376" s="254">
        <v>0</v>
      </c>
    </row>
    <row r="13377" spans="1:2" x14ac:dyDescent="0.25">
      <c r="A13377" s="254" t="s">
        <v>64</v>
      </c>
      <c r="B13377" s="254">
        <v>0</v>
      </c>
    </row>
    <row r="13378" spans="1:2" x14ac:dyDescent="0.25">
      <c r="A13378" s="254" t="s">
        <v>65</v>
      </c>
      <c r="B13378" s="254">
        <v>0</v>
      </c>
    </row>
    <row r="13379" spans="1:2" x14ac:dyDescent="0.25">
      <c r="A13379" s="254" t="s">
        <v>66</v>
      </c>
      <c r="B13379" s="254">
        <v>0</v>
      </c>
    </row>
    <row r="13380" spans="1:2" x14ac:dyDescent="0.25">
      <c r="A13380" s="254" t="s">
        <v>67</v>
      </c>
      <c r="B13380" s="254">
        <v>0</v>
      </c>
    </row>
    <row r="13381" spans="1:2" x14ac:dyDescent="0.25">
      <c r="A13381" s="254" t="s">
        <v>68</v>
      </c>
      <c r="B13381" s="254">
        <v>0</v>
      </c>
    </row>
    <row r="13382" spans="1:2" x14ac:dyDescent="0.25">
      <c r="A13382" s="254" t="s">
        <v>69</v>
      </c>
      <c r="B13382" s="254">
        <v>0</v>
      </c>
    </row>
    <row r="13383" spans="1:2" x14ac:dyDescent="0.25">
      <c r="A13383" s="254" t="s">
        <v>70</v>
      </c>
      <c r="B13383" s="254">
        <v>0</v>
      </c>
    </row>
    <row r="13384" spans="1:2" x14ac:dyDescent="0.25">
      <c r="A13384" s="254" t="s">
        <v>71</v>
      </c>
      <c r="B13384" s="254">
        <v>0</v>
      </c>
    </row>
    <row r="13385" spans="1:2" x14ac:dyDescent="0.25">
      <c r="A13385" s="254" t="s">
        <v>72</v>
      </c>
      <c r="B13385" s="254">
        <v>0</v>
      </c>
    </row>
    <row r="13386" spans="1:2" x14ac:dyDescent="0.25">
      <c r="A13386" s="254" t="s">
        <v>73</v>
      </c>
      <c r="B13386" s="254">
        <v>0</v>
      </c>
    </row>
    <row r="13387" spans="1:2" x14ac:dyDescent="0.25">
      <c r="A13387" s="254" t="s">
        <v>74</v>
      </c>
      <c r="B13387" s="254">
        <v>0</v>
      </c>
    </row>
    <row r="13388" spans="1:2" x14ac:dyDescent="0.25">
      <c r="A13388" s="254" t="s">
        <v>75</v>
      </c>
      <c r="B13388" s="254">
        <v>0</v>
      </c>
    </row>
    <row r="13389" spans="1:2" x14ac:dyDescent="0.25">
      <c r="A13389" s="254" t="s">
        <v>1233</v>
      </c>
      <c r="B13389" s="254">
        <v>0</v>
      </c>
    </row>
    <row r="13390" spans="1:2" x14ac:dyDescent="0.25">
      <c r="A13390" s="254" t="s">
        <v>1162</v>
      </c>
      <c r="B13390" s="254">
        <v>0</v>
      </c>
    </row>
    <row r="13391" spans="1:2" x14ac:dyDescent="0.25">
      <c r="A13391" s="254" t="s">
        <v>1234</v>
      </c>
      <c r="B13391" s="254">
        <v>0</v>
      </c>
    </row>
    <row r="13392" spans="1:2" x14ac:dyDescent="0.25">
      <c r="A13392" s="254" t="s">
        <v>1235</v>
      </c>
      <c r="B13392" s="254">
        <v>0</v>
      </c>
    </row>
    <row r="13393" spans="1:8" x14ac:dyDescent="0.25">
      <c r="A13393" s="254" t="s">
        <v>1236</v>
      </c>
      <c r="B13393" s="254">
        <v>0</v>
      </c>
      <c r="C13393" s="254"/>
      <c r="D13393" s="254"/>
      <c r="E13393" s="254"/>
      <c r="F13393" s="254"/>
      <c r="G13393" s="254"/>
      <c r="H13393" s="254"/>
    </row>
    <row r="13394" spans="1:8" x14ac:dyDescent="0.25">
      <c r="A13394" s="254" t="s">
        <v>1163</v>
      </c>
      <c r="B13394" s="254">
        <v>0</v>
      </c>
      <c r="C13394" s="254"/>
      <c r="D13394" s="254"/>
      <c r="E13394" s="254"/>
      <c r="F13394" s="254"/>
      <c r="G13394" s="254"/>
      <c r="H13394" s="256"/>
    </row>
    <row r="13395" spans="1:8" x14ac:dyDescent="0.25">
      <c r="A13395" s="254" t="s">
        <v>1237</v>
      </c>
      <c r="B13395" s="254">
        <v>0</v>
      </c>
      <c r="C13395" s="254"/>
      <c r="D13395" s="254"/>
      <c r="E13395" s="254"/>
      <c r="F13395" s="254"/>
      <c r="G13395" s="254"/>
      <c r="H13395" s="254"/>
    </row>
    <row r="13396" spans="1:8" x14ac:dyDescent="0.25">
      <c r="A13396" s="254" t="s">
        <v>1238</v>
      </c>
      <c r="B13396" s="254">
        <v>0</v>
      </c>
      <c r="C13396" s="254"/>
      <c r="D13396" s="254"/>
      <c r="E13396" s="254"/>
      <c r="F13396" s="254"/>
      <c r="G13396" s="254"/>
      <c r="H13396" s="254"/>
    </row>
    <row r="13397" spans="1:8" x14ac:dyDescent="0.25">
      <c r="A13397" s="254" t="s">
        <v>156</v>
      </c>
      <c r="B13397" s="254">
        <v>0</v>
      </c>
      <c r="C13397" s="254"/>
      <c r="D13397" s="254"/>
      <c r="E13397" s="254"/>
      <c r="F13397" s="254"/>
      <c r="G13397" s="254"/>
      <c r="H13397" s="254"/>
    </row>
    <row r="13398" spans="1:8" x14ac:dyDescent="0.25">
      <c r="A13398" s="254" t="s">
        <v>144</v>
      </c>
      <c r="B13398" s="254">
        <v>0</v>
      </c>
      <c r="C13398" s="254"/>
      <c r="D13398" s="254"/>
      <c r="E13398" s="254"/>
      <c r="F13398" s="254"/>
      <c r="G13398" s="254"/>
      <c r="H13398" s="254"/>
    </row>
    <row r="13399" spans="1:8" x14ac:dyDescent="0.25">
      <c r="A13399" s="254" t="s">
        <v>157</v>
      </c>
      <c r="B13399" s="254">
        <v>0</v>
      </c>
      <c r="C13399" s="254"/>
      <c r="D13399" s="254"/>
      <c r="E13399" s="254"/>
      <c r="F13399" s="254"/>
      <c r="G13399" s="254"/>
      <c r="H13399" s="254"/>
    </row>
    <row r="13400" spans="1:8" x14ac:dyDescent="0.25">
      <c r="A13400" s="254" t="s">
        <v>158</v>
      </c>
      <c r="B13400" s="254">
        <v>0</v>
      </c>
      <c r="C13400" s="254"/>
      <c r="D13400" s="254"/>
      <c r="E13400" s="254"/>
      <c r="F13400" s="254"/>
      <c r="G13400" s="254"/>
      <c r="H13400" s="254"/>
    </row>
    <row r="13401" spans="1:8" x14ac:dyDescent="0.25">
      <c r="A13401" s="254" t="s">
        <v>159</v>
      </c>
      <c r="B13401" s="254">
        <v>0</v>
      </c>
      <c r="C13401" s="254"/>
      <c r="D13401" s="254"/>
      <c r="E13401" s="254"/>
      <c r="F13401" s="254"/>
      <c r="G13401" s="254"/>
      <c r="H13401" s="254"/>
    </row>
    <row r="13402" spans="1:8" x14ac:dyDescent="0.25">
      <c r="A13402" s="254" t="s">
        <v>145</v>
      </c>
      <c r="B13402" s="254">
        <v>0</v>
      </c>
      <c r="C13402" s="254"/>
      <c r="D13402" s="254"/>
      <c r="E13402" s="254"/>
      <c r="F13402" s="254"/>
      <c r="G13402" s="254"/>
      <c r="H13402" s="254"/>
    </row>
    <row r="13403" spans="1:8" x14ac:dyDescent="0.25">
      <c r="A13403" s="254" t="s">
        <v>160</v>
      </c>
      <c r="B13403" s="254">
        <v>0</v>
      </c>
      <c r="C13403" s="254"/>
      <c r="D13403" s="254"/>
      <c r="E13403" s="254"/>
      <c r="F13403" s="254"/>
      <c r="G13403" s="254"/>
      <c r="H13403" s="254"/>
    </row>
    <row r="13404" spans="1:8" x14ac:dyDescent="0.25">
      <c r="A13404" s="254" t="s">
        <v>161</v>
      </c>
      <c r="B13404" s="254">
        <v>0</v>
      </c>
      <c r="C13404" s="254"/>
      <c r="D13404" s="254"/>
      <c r="E13404" s="254"/>
      <c r="F13404" s="254"/>
      <c r="G13404" s="254"/>
      <c r="H13404" s="254"/>
    </row>
    <row r="13405" spans="1:8" x14ac:dyDescent="0.25">
      <c r="A13405" s="254" t="s">
        <v>162</v>
      </c>
      <c r="B13405" s="254">
        <v>0</v>
      </c>
      <c r="C13405" s="254"/>
      <c r="D13405" s="254"/>
      <c r="E13405" s="254"/>
      <c r="F13405" s="254"/>
      <c r="G13405" s="254"/>
      <c r="H13405" s="254"/>
    </row>
    <row r="13406" spans="1:8" x14ac:dyDescent="0.25">
      <c r="A13406" s="254" t="s">
        <v>146</v>
      </c>
      <c r="B13406" s="254">
        <v>0</v>
      </c>
      <c r="C13406" s="254"/>
      <c r="D13406" s="254"/>
      <c r="E13406" s="254"/>
      <c r="F13406" s="254"/>
      <c r="G13406" s="254"/>
      <c r="H13406" s="254"/>
    </row>
    <row r="13407" spans="1:8" x14ac:dyDescent="0.25">
      <c r="A13407" s="254" t="s">
        <v>163</v>
      </c>
      <c r="B13407" s="254">
        <v>0</v>
      </c>
      <c r="C13407" s="254"/>
      <c r="D13407" s="254"/>
      <c r="E13407" s="254"/>
      <c r="F13407" s="254"/>
      <c r="G13407" s="254"/>
      <c r="H13407" s="254"/>
    </row>
    <row r="13408" spans="1:8" x14ac:dyDescent="0.25">
      <c r="A13408" s="254" t="s">
        <v>164</v>
      </c>
      <c r="B13408" s="254">
        <v>0</v>
      </c>
      <c r="C13408" s="254"/>
      <c r="D13408" s="254"/>
      <c r="E13408" s="254"/>
      <c r="F13408" s="254"/>
      <c r="G13408" s="254"/>
      <c r="H13408" s="254"/>
    </row>
    <row r="13409" spans="1:2" x14ac:dyDescent="0.25">
      <c r="A13409" s="254" t="s">
        <v>165</v>
      </c>
      <c r="B13409" s="254">
        <v>0</v>
      </c>
    </row>
    <row r="13410" spans="1:2" x14ac:dyDescent="0.25">
      <c r="A13410" s="254" t="s">
        <v>147</v>
      </c>
      <c r="B13410" s="254">
        <v>0</v>
      </c>
    </row>
    <row r="13411" spans="1:2" x14ac:dyDescent="0.25">
      <c r="A13411" s="254" t="s">
        <v>166</v>
      </c>
      <c r="B13411" s="254">
        <v>0</v>
      </c>
    </row>
    <row r="13412" spans="1:2" x14ac:dyDescent="0.25">
      <c r="A13412" s="254" t="s">
        <v>167</v>
      </c>
      <c r="B13412" s="254">
        <v>0</v>
      </c>
    </row>
    <row r="13413" spans="1:2" x14ac:dyDescent="0.25">
      <c r="A13413" s="254" t="s">
        <v>168</v>
      </c>
      <c r="B13413" s="254">
        <v>0</v>
      </c>
    </row>
    <row r="13414" spans="1:2" x14ac:dyDescent="0.25">
      <c r="A13414" s="254" t="s">
        <v>148</v>
      </c>
      <c r="B13414" s="254">
        <v>0</v>
      </c>
    </row>
    <row r="13415" spans="1:2" x14ac:dyDescent="0.25">
      <c r="A13415" s="254" t="s">
        <v>169</v>
      </c>
      <c r="B13415" s="254">
        <v>0</v>
      </c>
    </row>
    <row r="13416" spans="1:2" x14ac:dyDescent="0.25">
      <c r="A13416" s="254" t="s">
        <v>170</v>
      </c>
      <c r="B13416" s="254">
        <v>0</v>
      </c>
    </row>
    <row r="13417" spans="1:2" x14ac:dyDescent="0.25">
      <c r="A13417" s="254" t="s">
        <v>171</v>
      </c>
      <c r="B13417" s="254">
        <v>0</v>
      </c>
    </row>
    <row r="13418" spans="1:2" x14ac:dyDescent="0.25">
      <c r="A13418" s="254" t="s">
        <v>149</v>
      </c>
      <c r="B13418" s="254">
        <v>0</v>
      </c>
    </row>
    <row r="13419" spans="1:2" x14ac:dyDescent="0.25">
      <c r="A13419" s="254" t="s">
        <v>172</v>
      </c>
      <c r="B13419" s="254">
        <v>0</v>
      </c>
    </row>
    <row r="13420" spans="1:2" x14ac:dyDescent="0.25">
      <c r="A13420" s="254" t="s">
        <v>173</v>
      </c>
      <c r="B13420" s="254">
        <v>0</v>
      </c>
    </row>
    <row r="13421" spans="1:2" x14ac:dyDescent="0.25">
      <c r="A13421" s="254" t="s">
        <v>1164</v>
      </c>
      <c r="B13421" s="254">
        <v>0</v>
      </c>
    </row>
    <row r="13422" spans="1:2" x14ac:dyDescent="0.25">
      <c r="A13422" s="254" t="s">
        <v>1165</v>
      </c>
      <c r="B13422" s="254">
        <v>0</v>
      </c>
    </row>
    <row r="13423" spans="1:2" x14ac:dyDescent="0.25">
      <c r="A13423" s="254" t="s">
        <v>939</v>
      </c>
      <c r="B13423" s="254">
        <v>0</v>
      </c>
    </row>
    <row r="13424" spans="1:2" x14ac:dyDescent="0.25">
      <c r="A13424" s="254" t="s">
        <v>1239</v>
      </c>
      <c r="B13424" s="254">
        <v>-2.2672557200000001</v>
      </c>
    </row>
    <row r="13425" spans="1:2" x14ac:dyDescent="0.25">
      <c r="A13425" s="254" t="s">
        <v>1240</v>
      </c>
      <c r="B13425" s="254">
        <v>-1.5887057899999999</v>
      </c>
    </row>
    <row r="13426" spans="1:2" x14ac:dyDescent="0.25">
      <c r="A13426" s="254" t="s">
        <v>1241</v>
      </c>
      <c r="B13426" s="254">
        <v>-10.7964558</v>
      </c>
    </row>
    <row r="13427" spans="1:2" x14ac:dyDescent="0.25">
      <c r="A13427" s="254" t="s">
        <v>1242</v>
      </c>
      <c r="B13427" s="254">
        <v>-7.5652656599999997</v>
      </c>
    </row>
    <row r="13428" spans="1:2" x14ac:dyDescent="0.25">
      <c r="A13428" s="254" t="s">
        <v>1243</v>
      </c>
      <c r="B13428" s="254">
        <v>-4.8531988500000001</v>
      </c>
    </row>
    <row r="13429" spans="1:2" x14ac:dyDescent="0.25">
      <c r="A13429" s="254" t="s">
        <v>1244</v>
      </c>
      <c r="B13429" s="254">
        <v>-0.14814436</v>
      </c>
    </row>
    <row r="13430" spans="1:2" x14ac:dyDescent="0.25">
      <c r="A13430" s="254" t="s">
        <v>1245</v>
      </c>
      <c r="B13430" s="254">
        <v>-2.4743705000000001E-2</v>
      </c>
    </row>
    <row r="13431" spans="1:2" x14ac:dyDescent="0.25">
      <c r="A13431" s="254" t="s">
        <v>1246</v>
      </c>
      <c r="B13431" s="254">
        <v>-1.1627009799999999E-2</v>
      </c>
    </row>
    <row r="13432" spans="1:2" x14ac:dyDescent="0.25">
      <c r="A13432" s="254" t="s">
        <v>1247</v>
      </c>
      <c r="B13432" s="254">
        <v>0</v>
      </c>
    </row>
    <row r="13433" spans="1:2" x14ac:dyDescent="0.25">
      <c r="A13433" s="254" t="s">
        <v>44</v>
      </c>
      <c r="B13433" s="254">
        <v>0</v>
      </c>
    </row>
    <row r="13434" spans="1:2" x14ac:dyDescent="0.25">
      <c r="A13434" s="254" t="s">
        <v>45</v>
      </c>
      <c r="B13434" s="254">
        <v>1.7896460999999999E-2</v>
      </c>
    </row>
    <row r="13435" spans="1:2" x14ac:dyDescent="0.25">
      <c r="A13435" s="254" t="s">
        <v>46</v>
      </c>
      <c r="B13435" s="254">
        <v>0</v>
      </c>
    </row>
    <row r="13436" spans="1:2" x14ac:dyDescent="0.25">
      <c r="A13436" s="254" t="s">
        <v>47</v>
      </c>
      <c r="B13436" s="254">
        <v>3.1924162399999999E-3</v>
      </c>
    </row>
    <row r="13437" spans="1:2" x14ac:dyDescent="0.25">
      <c r="A13437" s="254" t="s">
        <v>48</v>
      </c>
      <c r="B13437" s="254">
        <v>0</v>
      </c>
    </row>
    <row r="13438" spans="1:2" x14ac:dyDescent="0.25">
      <c r="A13438" s="254" t="s">
        <v>49</v>
      </c>
      <c r="B13438" s="254">
        <v>0</v>
      </c>
    </row>
    <row r="13439" spans="1:2" x14ac:dyDescent="0.25">
      <c r="A13439" s="254" t="s">
        <v>516</v>
      </c>
      <c r="B13439" s="254">
        <v>0</v>
      </c>
    </row>
    <row r="13440" spans="1:2" x14ac:dyDescent="0.25">
      <c r="A13440" s="254" t="s">
        <v>517</v>
      </c>
      <c r="B13440" s="254">
        <v>0.72785051700000003</v>
      </c>
    </row>
    <row r="13441" spans="1:2" x14ac:dyDescent="0.25">
      <c r="A13441" s="254" t="s">
        <v>518</v>
      </c>
      <c r="B13441" s="254">
        <v>0</v>
      </c>
    </row>
    <row r="13442" spans="1:2" x14ac:dyDescent="0.25">
      <c r="A13442" s="254" t="s">
        <v>519</v>
      </c>
      <c r="B13442" s="254">
        <v>9.5540976E-2</v>
      </c>
    </row>
    <row r="13443" spans="1:2" x14ac:dyDescent="0.25">
      <c r="A13443" s="254" t="s">
        <v>520</v>
      </c>
      <c r="B13443" s="254">
        <v>0</v>
      </c>
    </row>
    <row r="13444" spans="1:2" x14ac:dyDescent="0.25">
      <c r="A13444" s="254" t="s">
        <v>521</v>
      </c>
      <c r="B13444" s="254">
        <v>0</v>
      </c>
    </row>
    <row r="13445" spans="1:2" x14ac:dyDescent="0.25">
      <c r="A13445" s="254" t="s">
        <v>50</v>
      </c>
      <c r="B13445" s="254">
        <v>0</v>
      </c>
    </row>
    <row r="13446" spans="1:2" x14ac:dyDescent="0.25">
      <c r="A13446" s="254" t="s">
        <v>51</v>
      </c>
      <c r="B13446" s="254">
        <v>0</v>
      </c>
    </row>
    <row r="13447" spans="1:2" x14ac:dyDescent="0.25">
      <c r="A13447" s="254" t="s">
        <v>52</v>
      </c>
      <c r="B13447" s="254">
        <v>0</v>
      </c>
    </row>
    <row r="13448" spans="1:2" x14ac:dyDescent="0.25">
      <c r="A13448" s="254" t="s">
        <v>53</v>
      </c>
      <c r="B13448" s="254">
        <v>0</v>
      </c>
    </row>
    <row r="13449" spans="1:2" x14ac:dyDescent="0.25">
      <c r="A13449" s="254" t="s">
        <v>54</v>
      </c>
      <c r="B13449" s="254">
        <v>0</v>
      </c>
    </row>
    <row r="13450" spans="1:2" x14ac:dyDescent="0.25">
      <c r="A13450" s="254" t="s">
        <v>55</v>
      </c>
      <c r="B13450" s="254">
        <v>0</v>
      </c>
    </row>
    <row r="13451" spans="1:2" x14ac:dyDescent="0.25">
      <c r="A13451" s="254" t="s">
        <v>56</v>
      </c>
      <c r="B13451" s="254">
        <v>0</v>
      </c>
    </row>
    <row r="13452" spans="1:2" x14ac:dyDescent="0.25">
      <c r="A13452" s="254" t="s">
        <v>57</v>
      </c>
      <c r="B13452" s="254">
        <v>0</v>
      </c>
    </row>
    <row r="13453" spans="1:2" x14ac:dyDescent="0.25">
      <c r="A13453" s="254" t="s">
        <v>58</v>
      </c>
      <c r="B13453" s="254">
        <v>0</v>
      </c>
    </row>
    <row r="13454" spans="1:2" x14ac:dyDescent="0.25">
      <c r="A13454" s="254" t="s">
        <v>59</v>
      </c>
      <c r="B13454" s="254">
        <v>0</v>
      </c>
    </row>
    <row r="13455" spans="1:2" x14ac:dyDescent="0.25">
      <c r="A13455" s="254" t="s">
        <v>60</v>
      </c>
      <c r="B13455" s="254">
        <v>0</v>
      </c>
    </row>
    <row r="13456" spans="1:2" x14ac:dyDescent="0.25">
      <c r="A13456" s="254" t="s">
        <v>61</v>
      </c>
      <c r="B13456" s="254">
        <v>0</v>
      </c>
    </row>
    <row r="13457" spans="1:2" x14ac:dyDescent="0.25">
      <c r="A13457" s="254" t="s">
        <v>522</v>
      </c>
      <c r="B13457" s="254">
        <v>0</v>
      </c>
    </row>
    <row r="13458" spans="1:2" x14ac:dyDescent="0.25">
      <c r="A13458" s="254" t="s">
        <v>523</v>
      </c>
      <c r="B13458" s="254">
        <v>0</v>
      </c>
    </row>
    <row r="13459" spans="1:2" x14ac:dyDescent="0.25">
      <c r="A13459" s="254" t="s">
        <v>524</v>
      </c>
      <c r="B13459" s="254">
        <v>0</v>
      </c>
    </row>
    <row r="13460" spans="1:2" x14ac:dyDescent="0.25">
      <c r="A13460" s="254" t="s">
        <v>525</v>
      </c>
      <c r="B13460" s="254">
        <v>0</v>
      </c>
    </row>
    <row r="13461" spans="1:2" x14ac:dyDescent="0.25">
      <c r="A13461" s="254" t="s">
        <v>526</v>
      </c>
      <c r="B13461" s="254">
        <v>0</v>
      </c>
    </row>
    <row r="13462" spans="1:2" x14ac:dyDescent="0.25">
      <c r="A13462" s="254" t="s">
        <v>527</v>
      </c>
      <c r="B13462" s="254">
        <v>0</v>
      </c>
    </row>
    <row r="13463" spans="1:2" x14ac:dyDescent="0.25">
      <c r="A13463" s="254" t="s">
        <v>98</v>
      </c>
      <c r="B13463" s="254">
        <v>0</v>
      </c>
    </row>
    <row r="13464" spans="1:2" x14ac:dyDescent="0.25">
      <c r="A13464" s="254" t="s">
        <v>99</v>
      </c>
      <c r="B13464" s="254">
        <v>0</v>
      </c>
    </row>
    <row r="13465" spans="1:2" x14ac:dyDescent="0.25">
      <c r="A13465" s="254" t="s">
        <v>100</v>
      </c>
      <c r="B13465" s="254">
        <v>1.2709814100000001</v>
      </c>
    </row>
    <row r="13466" spans="1:2" x14ac:dyDescent="0.25">
      <c r="A13466" s="254" t="s">
        <v>101</v>
      </c>
      <c r="B13466" s="254">
        <v>0</v>
      </c>
    </row>
    <row r="13467" spans="1:2" x14ac:dyDescent="0.25">
      <c r="A13467" s="254" t="s">
        <v>102</v>
      </c>
      <c r="B13467" s="254">
        <v>0</v>
      </c>
    </row>
    <row r="13468" spans="1:2" x14ac:dyDescent="0.25">
      <c r="A13468" s="254" t="s">
        <v>103</v>
      </c>
      <c r="B13468" s="254">
        <v>0</v>
      </c>
    </row>
    <row r="13469" spans="1:2" x14ac:dyDescent="0.25">
      <c r="A13469" s="254" t="s">
        <v>104</v>
      </c>
      <c r="B13469" s="254">
        <v>0</v>
      </c>
    </row>
    <row r="13470" spans="1:2" x14ac:dyDescent="0.25">
      <c r="A13470" s="254" t="s">
        <v>105</v>
      </c>
      <c r="B13470" s="254">
        <v>0</v>
      </c>
    </row>
    <row r="13471" spans="1:2" x14ac:dyDescent="0.25">
      <c r="A13471" s="254" t="s">
        <v>106</v>
      </c>
      <c r="B13471" s="254">
        <v>0</v>
      </c>
    </row>
    <row r="13472" spans="1:2" x14ac:dyDescent="0.25">
      <c r="A13472" s="254" t="s">
        <v>107</v>
      </c>
      <c r="B13472" s="254">
        <v>0</v>
      </c>
    </row>
    <row r="13473" spans="1:2" x14ac:dyDescent="0.25">
      <c r="A13473" s="254" t="s">
        <v>108</v>
      </c>
      <c r="B13473" s="254">
        <v>0</v>
      </c>
    </row>
    <row r="13474" spans="1:2" x14ac:dyDescent="0.25">
      <c r="A13474" s="254" t="s">
        <v>109</v>
      </c>
      <c r="B13474" s="254">
        <v>0</v>
      </c>
    </row>
    <row r="13475" spans="1:2" x14ac:dyDescent="0.25">
      <c r="A13475" s="254" t="s">
        <v>528</v>
      </c>
      <c r="B13475" s="254">
        <v>0</v>
      </c>
    </row>
    <row r="13476" spans="1:2" x14ac:dyDescent="0.25">
      <c r="A13476" s="254" t="s">
        <v>529</v>
      </c>
      <c r="B13476" s="254">
        <v>0</v>
      </c>
    </row>
    <row r="13477" spans="1:2" x14ac:dyDescent="0.25">
      <c r="A13477" s="254" t="s">
        <v>530</v>
      </c>
      <c r="B13477" s="254">
        <v>0</v>
      </c>
    </row>
    <row r="13478" spans="1:2" x14ac:dyDescent="0.25">
      <c r="A13478" s="254" t="s">
        <v>531</v>
      </c>
      <c r="B13478" s="254">
        <v>0</v>
      </c>
    </row>
    <row r="13479" spans="1:2" x14ac:dyDescent="0.25">
      <c r="A13479" s="254" t="s">
        <v>532</v>
      </c>
      <c r="B13479" s="254">
        <v>0</v>
      </c>
    </row>
    <row r="13480" spans="1:2" x14ac:dyDescent="0.25">
      <c r="A13480" s="254" t="s">
        <v>533</v>
      </c>
      <c r="B13480" s="254">
        <v>0</v>
      </c>
    </row>
    <row r="13481" spans="1:2" x14ac:dyDescent="0.25">
      <c r="A13481" s="254" t="s">
        <v>76</v>
      </c>
      <c r="B13481" s="254">
        <v>94.035464300000001</v>
      </c>
    </row>
    <row r="13482" spans="1:2" x14ac:dyDescent="0.25">
      <c r="A13482" s="254" t="s">
        <v>77</v>
      </c>
      <c r="B13482" s="254">
        <v>0</v>
      </c>
    </row>
    <row r="13483" spans="1:2" x14ac:dyDescent="0.25">
      <c r="A13483" s="254" t="s">
        <v>78</v>
      </c>
      <c r="B13483" s="254">
        <v>70.161344200000002</v>
      </c>
    </row>
    <row r="13484" spans="1:2" x14ac:dyDescent="0.25">
      <c r="A13484" s="254" t="s">
        <v>79</v>
      </c>
      <c r="B13484" s="254">
        <v>0</v>
      </c>
    </row>
    <row r="13485" spans="1:2" x14ac:dyDescent="0.25">
      <c r="A13485" s="254" t="s">
        <v>80</v>
      </c>
      <c r="B13485" s="254">
        <v>0</v>
      </c>
    </row>
    <row r="13486" spans="1:2" x14ac:dyDescent="0.25">
      <c r="A13486" s="254" t="s">
        <v>81</v>
      </c>
      <c r="B13486" s="254">
        <v>0</v>
      </c>
    </row>
    <row r="13487" spans="1:2" x14ac:dyDescent="0.25">
      <c r="A13487" s="254" t="s">
        <v>82</v>
      </c>
      <c r="B13487" s="254">
        <v>0</v>
      </c>
    </row>
    <row r="13488" spans="1:2" x14ac:dyDescent="0.25">
      <c r="A13488" s="254" t="s">
        <v>83</v>
      </c>
      <c r="B13488" s="254">
        <v>0</v>
      </c>
    </row>
    <row r="13489" spans="1:2" x14ac:dyDescent="0.25">
      <c r="A13489" s="254" t="s">
        <v>84</v>
      </c>
      <c r="B13489" s="254">
        <v>0</v>
      </c>
    </row>
    <row r="13490" spans="1:2" x14ac:dyDescent="0.25">
      <c r="A13490" s="254" t="s">
        <v>85</v>
      </c>
      <c r="B13490" s="254">
        <v>0</v>
      </c>
    </row>
    <row r="13491" spans="1:2" x14ac:dyDescent="0.25">
      <c r="A13491" s="254" t="s">
        <v>86</v>
      </c>
      <c r="B13491" s="254">
        <v>0</v>
      </c>
    </row>
    <row r="13492" spans="1:2" x14ac:dyDescent="0.25">
      <c r="A13492" s="254" t="s">
        <v>87</v>
      </c>
      <c r="B13492" s="254">
        <v>0</v>
      </c>
    </row>
    <row r="13493" spans="1:2" x14ac:dyDescent="0.25">
      <c r="A13493" s="254" t="s">
        <v>88</v>
      </c>
      <c r="B13493" s="254">
        <v>0</v>
      </c>
    </row>
    <row r="13494" spans="1:2" x14ac:dyDescent="0.25">
      <c r="A13494" s="254" t="s">
        <v>89</v>
      </c>
      <c r="B13494" s="254">
        <v>0</v>
      </c>
    </row>
    <row r="13495" spans="1:2" x14ac:dyDescent="0.25">
      <c r="A13495" s="254" t="s">
        <v>90</v>
      </c>
      <c r="B13495" s="254">
        <v>0</v>
      </c>
    </row>
    <row r="13496" spans="1:2" x14ac:dyDescent="0.25">
      <c r="A13496" s="254" t="s">
        <v>91</v>
      </c>
      <c r="B13496" s="254">
        <v>0</v>
      </c>
    </row>
    <row r="13497" spans="1:2" x14ac:dyDescent="0.25">
      <c r="A13497" s="254" t="s">
        <v>92</v>
      </c>
      <c r="B13497" s="254">
        <v>0</v>
      </c>
    </row>
    <row r="13498" spans="1:2" x14ac:dyDescent="0.25">
      <c r="A13498" s="254" t="s">
        <v>93</v>
      </c>
      <c r="B13498" s="254">
        <v>0</v>
      </c>
    </row>
    <row r="13499" spans="1:2" x14ac:dyDescent="0.25">
      <c r="A13499" s="254" t="s">
        <v>1248</v>
      </c>
      <c r="B13499" s="254">
        <v>0</v>
      </c>
    </row>
    <row r="13500" spans="1:2" x14ac:dyDescent="0.25">
      <c r="A13500" s="254" t="s">
        <v>1175</v>
      </c>
      <c r="B13500" s="254">
        <v>0</v>
      </c>
    </row>
    <row r="13501" spans="1:2" x14ac:dyDescent="0.25">
      <c r="A13501" s="254" t="s">
        <v>1249</v>
      </c>
      <c r="B13501" s="254">
        <v>0</v>
      </c>
    </row>
    <row r="13502" spans="1:2" x14ac:dyDescent="0.25">
      <c r="A13502" s="254" t="s">
        <v>1250</v>
      </c>
      <c r="B13502" s="254">
        <v>0</v>
      </c>
    </row>
    <row r="13503" spans="1:2" x14ac:dyDescent="0.25">
      <c r="A13503" s="254" t="s">
        <v>1251</v>
      </c>
      <c r="B13503" s="254">
        <v>0</v>
      </c>
    </row>
    <row r="13504" spans="1:2" x14ac:dyDescent="0.25">
      <c r="A13504" s="254" t="s">
        <v>1176</v>
      </c>
      <c r="B13504" s="254">
        <v>0</v>
      </c>
    </row>
    <row r="13505" spans="1:2" x14ac:dyDescent="0.25">
      <c r="A13505" s="254" t="s">
        <v>1252</v>
      </c>
      <c r="B13505" s="254">
        <v>0</v>
      </c>
    </row>
    <row r="13506" spans="1:2" x14ac:dyDescent="0.25">
      <c r="A13506" s="254" t="s">
        <v>1253</v>
      </c>
      <c r="B13506" s="254">
        <v>0</v>
      </c>
    </row>
    <row r="13507" spans="1:2" x14ac:dyDescent="0.25">
      <c r="A13507" s="254" t="s">
        <v>1254</v>
      </c>
      <c r="B13507" s="254">
        <v>0</v>
      </c>
    </row>
    <row r="13508" spans="1:2" x14ac:dyDescent="0.25">
      <c r="A13508" s="254" t="s">
        <v>1177</v>
      </c>
      <c r="B13508" s="254">
        <v>0</v>
      </c>
    </row>
    <row r="13509" spans="1:2" x14ac:dyDescent="0.25">
      <c r="A13509" s="254" t="s">
        <v>1255</v>
      </c>
      <c r="B13509" s="254">
        <v>0</v>
      </c>
    </row>
    <row r="13510" spans="1:2" x14ac:dyDescent="0.25">
      <c r="A13510" s="254" t="s">
        <v>1256</v>
      </c>
      <c r="B13510" s="254">
        <v>0</v>
      </c>
    </row>
    <row r="13511" spans="1:2" x14ac:dyDescent="0.25">
      <c r="A13511" s="254" t="s">
        <v>1257</v>
      </c>
      <c r="B13511" s="254">
        <v>0</v>
      </c>
    </row>
    <row r="13512" spans="1:2" x14ac:dyDescent="0.25">
      <c r="A13512" s="254" t="s">
        <v>1178</v>
      </c>
      <c r="B13512" s="254">
        <v>0</v>
      </c>
    </row>
    <row r="13513" spans="1:2" x14ac:dyDescent="0.25">
      <c r="A13513" s="254" t="s">
        <v>1258</v>
      </c>
      <c r="B13513" s="254">
        <v>0</v>
      </c>
    </row>
    <row r="13514" spans="1:2" x14ac:dyDescent="0.25">
      <c r="A13514" s="254" t="s">
        <v>1259</v>
      </c>
      <c r="B13514" s="254">
        <v>0</v>
      </c>
    </row>
    <row r="13515" spans="1:2" x14ac:dyDescent="0.25">
      <c r="A13515" s="254" t="s">
        <v>1260</v>
      </c>
      <c r="B13515" s="254">
        <v>0</v>
      </c>
    </row>
    <row r="13516" spans="1:2" x14ac:dyDescent="0.25">
      <c r="A13516" s="254" t="s">
        <v>1179</v>
      </c>
      <c r="B13516" s="254">
        <v>0</v>
      </c>
    </row>
    <row r="13517" spans="1:2" x14ac:dyDescent="0.25">
      <c r="A13517" s="254" t="s">
        <v>1261</v>
      </c>
      <c r="B13517" s="254">
        <v>0</v>
      </c>
    </row>
    <row r="13518" spans="1:2" x14ac:dyDescent="0.25">
      <c r="A13518" s="254" t="s">
        <v>1262</v>
      </c>
      <c r="B13518" s="254">
        <v>0</v>
      </c>
    </row>
    <row r="13519" spans="1:2" x14ac:dyDescent="0.25">
      <c r="A13519" s="254" t="s">
        <v>1263</v>
      </c>
      <c r="B13519" s="254">
        <v>0</v>
      </c>
    </row>
    <row r="13520" spans="1:2" x14ac:dyDescent="0.25">
      <c r="A13520" s="254" t="s">
        <v>1180</v>
      </c>
      <c r="B13520" s="254">
        <v>0</v>
      </c>
    </row>
    <row r="13521" spans="1:2" x14ac:dyDescent="0.25">
      <c r="A13521" s="254" t="s">
        <v>1264</v>
      </c>
      <c r="B13521" s="254">
        <v>0</v>
      </c>
    </row>
    <row r="13522" spans="1:2" x14ac:dyDescent="0.25">
      <c r="A13522" s="254" t="s">
        <v>1265</v>
      </c>
      <c r="B13522" s="254">
        <v>0</v>
      </c>
    </row>
    <row r="13523" spans="1:2" x14ac:dyDescent="0.25">
      <c r="A13523" s="254" t="s">
        <v>940</v>
      </c>
      <c r="B13523" s="254">
        <v>0</v>
      </c>
    </row>
    <row r="13524" spans="1:2" x14ac:dyDescent="0.25">
      <c r="A13524" s="254" t="s">
        <v>941</v>
      </c>
      <c r="B13524" s="254">
        <v>0</v>
      </c>
    </row>
    <row r="13525" spans="1:2" x14ac:dyDescent="0.25">
      <c r="A13525" s="254" t="s">
        <v>942</v>
      </c>
      <c r="B13525" s="254">
        <v>0</v>
      </c>
    </row>
    <row r="13526" spans="1:2" x14ac:dyDescent="0.25">
      <c r="A13526" s="254" t="s">
        <v>1266</v>
      </c>
      <c r="B13526" s="254">
        <v>15.414981300000001</v>
      </c>
    </row>
    <row r="13527" spans="1:2" x14ac:dyDescent="0.25">
      <c r="A13527" s="254" t="s">
        <v>1267</v>
      </c>
      <c r="B13527" s="254">
        <v>10.801547299999999</v>
      </c>
    </row>
    <row r="13528" spans="1:2" x14ac:dyDescent="0.25">
      <c r="A13528" s="254" t="s">
        <v>1268</v>
      </c>
      <c r="B13528" s="254">
        <v>7.31776173</v>
      </c>
    </row>
    <row r="13529" spans="1:2" x14ac:dyDescent="0.25">
      <c r="A13529" s="254" t="s">
        <v>1269</v>
      </c>
      <c r="B13529" s="254">
        <v>0.22337537900000001</v>
      </c>
    </row>
    <row r="13530" spans="1:2" x14ac:dyDescent="0.25">
      <c r="A13530" s="254" t="s">
        <v>1270</v>
      </c>
      <c r="B13530" s="254">
        <v>3.00454967E-2</v>
      </c>
    </row>
    <row r="13531" spans="1:2" x14ac:dyDescent="0.25">
      <c r="A13531" s="254" t="s">
        <v>1271</v>
      </c>
      <c r="B13531" s="254">
        <v>1.41183096E-2</v>
      </c>
    </row>
    <row r="13532" spans="1:2" x14ac:dyDescent="0.25">
      <c r="A13532" s="254" t="s">
        <v>1272</v>
      </c>
      <c r="B13532" s="254">
        <v>0</v>
      </c>
    </row>
    <row r="13535" spans="1:2" x14ac:dyDescent="0.25">
      <c r="A13535" s="254" t="s">
        <v>1932</v>
      </c>
      <c r="B13535" s="254"/>
    </row>
    <row r="13536" spans="1:2" x14ac:dyDescent="0.25">
      <c r="A13536" s="254" t="s">
        <v>928</v>
      </c>
      <c r="B13536" s="254" t="s">
        <v>929</v>
      </c>
    </row>
    <row r="13537" spans="1:2" x14ac:dyDescent="0.25">
      <c r="A13537" s="254" t="s">
        <v>930</v>
      </c>
      <c r="B13537" s="254" t="s">
        <v>931</v>
      </c>
    </row>
    <row r="13538" spans="1:2" x14ac:dyDescent="0.25">
      <c r="A13538" s="254" t="s">
        <v>121</v>
      </c>
      <c r="B13538" s="254">
        <v>0</v>
      </c>
    </row>
    <row r="13539" spans="1:2" x14ac:dyDescent="0.25">
      <c r="A13539" s="254" t="s">
        <v>114</v>
      </c>
      <c r="B13539" s="254">
        <v>0</v>
      </c>
    </row>
    <row r="13540" spans="1:2" x14ac:dyDescent="0.25">
      <c r="A13540" s="254" t="s">
        <v>122</v>
      </c>
      <c r="B13540" s="254">
        <v>0</v>
      </c>
    </row>
    <row r="13541" spans="1:2" x14ac:dyDescent="0.25">
      <c r="A13541" s="254" t="s">
        <v>123</v>
      </c>
      <c r="B13541" s="254">
        <v>0</v>
      </c>
    </row>
    <row r="13542" spans="1:2" x14ac:dyDescent="0.25">
      <c r="A13542" s="254" t="s">
        <v>124</v>
      </c>
      <c r="B13542" s="254">
        <v>0</v>
      </c>
    </row>
    <row r="13543" spans="1:2" x14ac:dyDescent="0.25">
      <c r="A13543" s="254" t="s">
        <v>115</v>
      </c>
      <c r="B13543" s="254">
        <v>0</v>
      </c>
    </row>
    <row r="13544" spans="1:2" x14ac:dyDescent="0.25">
      <c r="A13544" s="254" t="s">
        <v>125</v>
      </c>
      <c r="B13544" s="254">
        <v>0</v>
      </c>
    </row>
    <row r="13545" spans="1:2" x14ac:dyDescent="0.25">
      <c r="A13545" s="254" t="s">
        <v>126</v>
      </c>
      <c r="B13545" s="254">
        <v>0</v>
      </c>
    </row>
    <row r="13546" spans="1:2" x14ac:dyDescent="0.25">
      <c r="A13546" s="254" t="s">
        <v>127</v>
      </c>
      <c r="B13546" s="254">
        <v>0</v>
      </c>
    </row>
    <row r="13547" spans="1:2" x14ac:dyDescent="0.25">
      <c r="A13547" s="254" t="s">
        <v>116</v>
      </c>
      <c r="B13547" s="254">
        <v>0</v>
      </c>
    </row>
    <row r="13548" spans="1:2" x14ac:dyDescent="0.25">
      <c r="A13548" s="254" t="s">
        <v>128</v>
      </c>
      <c r="B13548" s="254">
        <v>0</v>
      </c>
    </row>
    <row r="13549" spans="1:2" x14ac:dyDescent="0.25">
      <c r="A13549" s="254" t="s">
        <v>129</v>
      </c>
      <c r="B13549" s="254">
        <v>0</v>
      </c>
    </row>
    <row r="13550" spans="1:2" x14ac:dyDescent="0.25">
      <c r="A13550" s="254" t="s">
        <v>130</v>
      </c>
      <c r="B13550" s="254">
        <v>0</v>
      </c>
    </row>
    <row r="13551" spans="1:2" x14ac:dyDescent="0.25">
      <c r="A13551" s="254" t="s">
        <v>117</v>
      </c>
      <c r="B13551" s="254">
        <v>0</v>
      </c>
    </row>
    <row r="13552" spans="1:2" x14ac:dyDescent="0.25">
      <c r="A13552" s="254" t="s">
        <v>131</v>
      </c>
      <c r="B13552" s="254">
        <v>0</v>
      </c>
    </row>
    <row r="13553" spans="1:2" x14ac:dyDescent="0.25">
      <c r="A13553" s="254" t="s">
        <v>132</v>
      </c>
      <c r="B13553" s="254">
        <v>0</v>
      </c>
    </row>
    <row r="13554" spans="1:2" x14ac:dyDescent="0.25">
      <c r="A13554" s="254" t="s">
        <v>133</v>
      </c>
      <c r="B13554" s="254">
        <v>0</v>
      </c>
    </row>
    <row r="13555" spans="1:2" x14ac:dyDescent="0.25">
      <c r="A13555" s="254" t="s">
        <v>118</v>
      </c>
      <c r="B13555" s="254">
        <v>0</v>
      </c>
    </row>
    <row r="13556" spans="1:2" x14ac:dyDescent="0.25">
      <c r="A13556" s="254" t="s">
        <v>134</v>
      </c>
      <c r="B13556" s="254">
        <v>0</v>
      </c>
    </row>
    <row r="13557" spans="1:2" x14ac:dyDescent="0.25">
      <c r="A13557" s="254" t="s">
        <v>135</v>
      </c>
      <c r="B13557" s="254">
        <v>0</v>
      </c>
    </row>
    <row r="13558" spans="1:2" x14ac:dyDescent="0.25">
      <c r="A13558" s="254" t="s">
        <v>136</v>
      </c>
      <c r="B13558" s="254">
        <v>0</v>
      </c>
    </row>
    <row r="13559" spans="1:2" x14ac:dyDescent="0.25">
      <c r="A13559" s="254" t="s">
        <v>119</v>
      </c>
      <c r="B13559" s="254">
        <v>0</v>
      </c>
    </row>
    <row r="13560" spans="1:2" x14ac:dyDescent="0.25">
      <c r="A13560" s="254" t="s">
        <v>137</v>
      </c>
      <c r="B13560" s="254">
        <v>0</v>
      </c>
    </row>
    <row r="13561" spans="1:2" x14ac:dyDescent="0.25">
      <c r="A13561" s="254" t="s">
        <v>138</v>
      </c>
      <c r="B13561" s="254">
        <v>0</v>
      </c>
    </row>
    <row r="13562" spans="1:2" x14ac:dyDescent="0.25">
      <c r="A13562" s="254" t="s">
        <v>1021</v>
      </c>
      <c r="B13562" s="254">
        <v>0</v>
      </c>
    </row>
    <row r="13563" spans="1:2" x14ac:dyDescent="0.25">
      <c r="A13563" s="254" t="s">
        <v>992</v>
      </c>
      <c r="B13563" s="254">
        <v>0</v>
      </c>
    </row>
    <row r="13564" spans="1:2" x14ac:dyDescent="0.25">
      <c r="A13564" s="254" t="s">
        <v>1022</v>
      </c>
      <c r="B13564" s="254">
        <v>0</v>
      </c>
    </row>
    <row r="13565" spans="1:2" x14ac:dyDescent="0.25">
      <c r="A13565" s="254" t="s">
        <v>1023</v>
      </c>
      <c r="B13565" s="254">
        <v>0</v>
      </c>
    </row>
    <row r="13566" spans="1:2" x14ac:dyDescent="0.25">
      <c r="A13566" s="254" t="s">
        <v>1024</v>
      </c>
      <c r="B13566" s="254">
        <v>0</v>
      </c>
    </row>
    <row r="13567" spans="1:2" x14ac:dyDescent="0.25">
      <c r="A13567" s="254" t="s">
        <v>993</v>
      </c>
      <c r="B13567" s="254">
        <v>0</v>
      </c>
    </row>
    <row r="13568" spans="1:2" x14ac:dyDescent="0.25">
      <c r="A13568" s="254" t="s">
        <v>1025</v>
      </c>
      <c r="B13568" s="254">
        <v>0</v>
      </c>
    </row>
    <row r="13569" spans="1:2" x14ac:dyDescent="0.25">
      <c r="A13569" s="254" t="s">
        <v>1026</v>
      </c>
      <c r="B13569" s="254">
        <v>0</v>
      </c>
    </row>
    <row r="13570" spans="1:2" x14ac:dyDescent="0.25">
      <c r="A13570" s="254" t="s">
        <v>1027</v>
      </c>
      <c r="B13570" s="254">
        <v>0</v>
      </c>
    </row>
    <row r="13571" spans="1:2" x14ac:dyDescent="0.25">
      <c r="A13571" s="254" t="s">
        <v>994</v>
      </c>
      <c r="B13571" s="254">
        <v>0</v>
      </c>
    </row>
    <row r="13572" spans="1:2" x14ac:dyDescent="0.25">
      <c r="A13572" s="254" t="s">
        <v>1028</v>
      </c>
      <c r="B13572" s="254">
        <v>0</v>
      </c>
    </row>
    <row r="13573" spans="1:2" x14ac:dyDescent="0.25">
      <c r="A13573" s="254" t="s">
        <v>1029</v>
      </c>
      <c r="B13573" s="254">
        <v>0</v>
      </c>
    </row>
    <row r="13574" spans="1:2" x14ac:dyDescent="0.25">
      <c r="A13574" s="254" t="s">
        <v>1030</v>
      </c>
      <c r="B13574" s="254">
        <v>0</v>
      </c>
    </row>
    <row r="13575" spans="1:2" x14ac:dyDescent="0.25">
      <c r="A13575" s="254" t="s">
        <v>995</v>
      </c>
      <c r="B13575" s="254">
        <v>0</v>
      </c>
    </row>
    <row r="13576" spans="1:2" x14ac:dyDescent="0.25">
      <c r="A13576" s="254" t="s">
        <v>1031</v>
      </c>
      <c r="B13576" s="254">
        <v>0</v>
      </c>
    </row>
    <row r="13577" spans="1:2" x14ac:dyDescent="0.25">
      <c r="A13577" s="254" t="s">
        <v>1032</v>
      </c>
      <c r="B13577" s="254">
        <v>0</v>
      </c>
    </row>
    <row r="13578" spans="1:2" x14ac:dyDescent="0.25">
      <c r="A13578" s="254" t="s">
        <v>17</v>
      </c>
      <c r="B13578" s="254">
        <v>0</v>
      </c>
    </row>
    <row r="13579" spans="1:2" x14ac:dyDescent="0.25">
      <c r="A13579" s="254" t="s">
        <v>14</v>
      </c>
      <c r="B13579" s="254">
        <v>0</v>
      </c>
    </row>
    <row r="13580" spans="1:2" x14ac:dyDescent="0.25">
      <c r="A13580" s="254" t="s">
        <v>18</v>
      </c>
      <c r="B13580" s="254">
        <v>0</v>
      </c>
    </row>
    <row r="13581" spans="1:2" x14ac:dyDescent="0.25">
      <c r="A13581" s="254" t="s">
        <v>19</v>
      </c>
      <c r="B13581" s="254">
        <v>0</v>
      </c>
    </row>
    <row r="13582" spans="1:2" x14ac:dyDescent="0.25">
      <c r="A13582" s="254" t="s">
        <v>1033</v>
      </c>
      <c r="B13582" s="254">
        <v>0</v>
      </c>
    </row>
    <row r="13583" spans="1:2" x14ac:dyDescent="0.25">
      <c r="A13583" s="254" t="s">
        <v>996</v>
      </c>
      <c r="B13583" s="254">
        <v>0</v>
      </c>
    </row>
    <row r="13584" spans="1:2" x14ac:dyDescent="0.25">
      <c r="A13584" s="254" t="s">
        <v>1034</v>
      </c>
      <c r="B13584" s="254">
        <v>0</v>
      </c>
    </row>
    <row r="13585" spans="1:2" x14ac:dyDescent="0.25">
      <c r="A13585" s="254" t="s">
        <v>1035</v>
      </c>
      <c r="B13585" s="254">
        <v>0</v>
      </c>
    </row>
    <row r="13586" spans="1:2" x14ac:dyDescent="0.25">
      <c r="A13586" s="254" t="s">
        <v>535</v>
      </c>
      <c r="B13586" s="254">
        <v>0</v>
      </c>
    </row>
    <row r="13587" spans="1:2" x14ac:dyDescent="0.25">
      <c r="A13587" s="254" t="s">
        <v>534</v>
      </c>
      <c r="B13587" s="254">
        <v>0</v>
      </c>
    </row>
    <row r="13588" spans="1:2" x14ac:dyDescent="0.25">
      <c r="A13588" s="254" t="s">
        <v>536</v>
      </c>
      <c r="B13588" s="254">
        <v>0</v>
      </c>
    </row>
    <row r="13589" spans="1:2" x14ac:dyDescent="0.25">
      <c r="A13589" s="254" t="s">
        <v>537</v>
      </c>
      <c r="B13589" s="254">
        <v>0</v>
      </c>
    </row>
    <row r="13590" spans="1:2" x14ac:dyDescent="0.25">
      <c r="A13590" s="254" t="s">
        <v>1036</v>
      </c>
      <c r="B13590" s="254">
        <v>0</v>
      </c>
    </row>
    <row r="13591" spans="1:2" x14ac:dyDescent="0.25">
      <c r="A13591" s="254" t="s">
        <v>997</v>
      </c>
      <c r="B13591" s="254">
        <v>0</v>
      </c>
    </row>
    <row r="13592" spans="1:2" x14ac:dyDescent="0.25">
      <c r="A13592" s="254" t="s">
        <v>1037</v>
      </c>
      <c r="B13592" s="254">
        <v>0</v>
      </c>
    </row>
    <row r="13593" spans="1:2" x14ac:dyDescent="0.25">
      <c r="A13593" s="254" t="s">
        <v>1038</v>
      </c>
      <c r="B13593" s="254">
        <v>0</v>
      </c>
    </row>
    <row r="13594" spans="1:2" x14ac:dyDescent="0.25">
      <c r="A13594" s="254" t="s">
        <v>1273</v>
      </c>
      <c r="B13594" s="254">
        <v>-13.4193511</v>
      </c>
    </row>
    <row r="13595" spans="1:2" x14ac:dyDescent="0.25">
      <c r="A13595" s="254" t="s">
        <v>1274</v>
      </c>
      <c r="B13595" s="254">
        <v>-9.4031743399999996</v>
      </c>
    </row>
    <row r="13596" spans="1:2" x14ac:dyDescent="0.25">
      <c r="A13596" s="254" t="s">
        <v>1275</v>
      </c>
      <c r="B13596" s="254">
        <v>-6.0322369299999998</v>
      </c>
    </row>
    <row r="13597" spans="1:2" x14ac:dyDescent="0.25">
      <c r="A13597" s="254" t="s">
        <v>1276</v>
      </c>
      <c r="B13597" s="254">
        <v>-0.184134611</v>
      </c>
    </row>
    <row r="13598" spans="1:2" x14ac:dyDescent="0.25">
      <c r="A13598" s="254" t="s">
        <v>1277</v>
      </c>
      <c r="B13598" s="254">
        <v>-12.9065078</v>
      </c>
    </row>
    <row r="13599" spans="1:2" x14ac:dyDescent="0.25">
      <c r="A13599" s="254" t="s">
        <v>1278</v>
      </c>
      <c r="B13599" s="254">
        <v>0</v>
      </c>
    </row>
    <row r="13600" spans="1:2" x14ac:dyDescent="0.25">
      <c r="A13600" s="254" t="s">
        <v>1279</v>
      </c>
      <c r="B13600" s="254">
        <v>-33.9196119</v>
      </c>
    </row>
    <row r="13601" spans="1:2" x14ac:dyDescent="0.25">
      <c r="A13601" s="254" t="s">
        <v>1280</v>
      </c>
      <c r="B13601" s="254">
        <v>0</v>
      </c>
    </row>
    <row r="13602" spans="1:2" x14ac:dyDescent="0.25">
      <c r="A13602" s="254" t="s">
        <v>1281</v>
      </c>
      <c r="B13602" s="254">
        <v>-82.6042779</v>
      </c>
    </row>
    <row r="13603" spans="1:2" x14ac:dyDescent="0.25">
      <c r="A13603" s="254" t="s">
        <v>1282</v>
      </c>
      <c r="B13603" s="254">
        <v>0</v>
      </c>
    </row>
    <row r="13604" spans="1:2" x14ac:dyDescent="0.25">
      <c r="A13604" s="254" t="s">
        <v>1209</v>
      </c>
      <c r="B13604" s="254">
        <v>0</v>
      </c>
    </row>
    <row r="13605" spans="1:2" x14ac:dyDescent="0.25">
      <c r="A13605" s="254" t="s">
        <v>1119</v>
      </c>
      <c r="B13605" s="254">
        <v>0</v>
      </c>
    </row>
    <row r="13606" spans="1:2" x14ac:dyDescent="0.25">
      <c r="A13606" s="254" t="s">
        <v>1210</v>
      </c>
      <c r="B13606" s="254">
        <v>0</v>
      </c>
    </row>
    <row r="13607" spans="1:2" x14ac:dyDescent="0.25">
      <c r="A13607" s="254" t="s">
        <v>1211</v>
      </c>
      <c r="B13607" s="254">
        <v>0</v>
      </c>
    </row>
    <row r="13608" spans="1:2" x14ac:dyDescent="0.25">
      <c r="A13608" s="254" t="s">
        <v>1212</v>
      </c>
      <c r="B13608" s="254">
        <v>0</v>
      </c>
    </row>
    <row r="13609" spans="1:2" x14ac:dyDescent="0.25">
      <c r="A13609" s="254" t="s">
        <v>1120</v>
      </c>
      <c r="B13609" s="254">
        <v>0</v>
      </c>
    </row>
    <row r="13610" spans="1:2" x14ac:dyDescent="0.25">
      <c r="A13610" s="254" t="s">
        <v>1213</v>
      </c>
      <c r="B13610" s="254">
        <v>0</v>
      </c>
    </row>
    <row r="13611" spans="1:2" x14ac:dyDescent="0.25">
      <c r="A13611" s="254" t="s">
        <v>1214</v>
      </c>
      <c r="B13611" s="254">
        <v>0</v>
      </c>
    </row>
    <row r="13612" spans="1:2" x14ac:dyDescent="0.25">
      <c r="A13612" s="254" t="s">
        <v>1283</v>
      </c>
      <c r="B13612" s="254">
        <v>0</v>
      </c>
    </row>
    <row r="13613" spans="1:2" x14ac:dyDescent="0.25">
      <c r="A13613" s="254" t="s">
        <v>1184</v>
      </c>
      <c r="B13613" s="254">
        <v>0</v>
      </c>
    </row>
    <row r="13614" spans="1:2" x14ac:dyDescent="0.25">
      <c r="A13614" s="254" t="s">
        <v>1284</v>
      </c>
      <c r="B13614" s="254">
        <v>0</v>
      </c>
    </row>
    <row r="13615" spans="1:2" x14ac:dyDescent="0.25">
      <c r="A13615" s="254" t="s">
        <v>1285</v>
      </c>
      <c r="B13615" s="254">
        <v>0</v>
      </c>
    </row>
    <row r="13616" spans="1:2" x14ac:dyDescent="0.25">
      <c r="A13616" s="254" t="s">
        <v>1286</v>
      </c>
      <c r="B13616" s="254">
        <v>0</v>
      </c>
    </row>
    <row r="13617" spans="1:2" x14ac:dyDescent="0.25">
      <c r="A13617" s="254" t="s">
        <v>1185</v>
      </c>
      <c r="B13617" s="254">
        <v>0</v>
      </c>
    </row>
    <row r="13618" spans="1:2" x14ac:dyDescent="0.25">
      <c r="A13618" s="254" t="s">
        <v>1287</v>
      </c>
      <c r="B13618" s="254">
        <v>0</v>
      </c>
    </row>
    <row r="13619" spans="1:2" x14ac:dyDescent="0.25">
      <c r="A13619" s="254" t="s">
        <v>1288</v>
      </c>
      <c r="B13619" s="254">
        <v>0</v>
      </c>
    </row>
    <row r="13620" spans="1:2" x14ac:dyDescent="0.25">
      <c r="A13620" s="254" t="s">
        <v>1289</v>
      </c>
      <c r="B13620" s="254">
        <v>0</v>
      </c>
    </row>
    <row r="13621" spans="1:2" x14ac:dyDescent="0.25">
      <c r="A13621" s="254" t="s">
        <v>1186</v>
      </c>
      <c r="B13621" s="254">
        <v>0</v>
      </c>
    </row>
    <row r="13622" spans="1:2" x14ac:dyDescent="0.25">
      <c r="A13622" s="254" t="s">
        <v>1290</v>
      </c>
      <c r="B13622" s="254">
        <v>0</v>
      </c>
    </row>
    <row r="13623" spans="1:2" x14ac:dyDescent="0.25">
      <c r="A13623" s="254" t="s">
        <v>1291</v>
      </c>
      <c r="B13623" s="254">
        <v>0</v>
      </c>
    </row>
    <row r="13624" spans="1:2" x14ac:dyDescent="0.25">
      <c r="A13624" s="254" t="s">
        <v>1292</v>
      </c>
      <c r="B13624" s="254">
        <v>0</v>
      </c>
    </row>
    <row r="13625" spans="1:2" x14ac:dyDescent="0.25">
      <c r="A13625" s="254" t="s">
        <v>1187</v>
      </c>
      <c r="B13625" s="254">
        <v>0</v>
      </c>
    </row>
    <row r="13626" spans="1:2" x14ac:dyDescent="0.25">
      <c r="A13626" s="254" t="s">
        <v>1293</v>
      </c>
      <c r="B13626" s="254">
        <v>0</v>
      </c>
    </row>
    <row r="13627" spans="1:2" x14ac:dyDescent="0.25">
      <c r="A13627" s="254" t="s">
        <v>1294</v>
      </c>
      <c r="B13627" s="254">
        <v>0</v>
      </c>
    </row>
    <row r="13628" spans="1:2" x14ac:dyDescent="0.25">
      <c r="A13628" s="254" t="s">
        <v>948</v>
      </c>
      <c r="B13628" s="254">
        <v>0</v>
      </c>
    </row>
    <row r="13629" spans="1:2" x14ac:dyDescent="0.25">
      <c r="A13629" s="254" t="s">
        <v>945</v>
      </c>
      <c r="B13629" s="254">
        <v>0</v>
      </c>
    </row>
    <row r="13630" spans="1:2" x14ac:dyDescent="0.25">
      <c r="A13630" s="254" t="s">
        <v>949</v>
      </c>
      <c r="B13630" s="254">
        <v>0</v>
      </c>
    </row>
    <row r="13631" spans="1:2" x14ac:dyDescent="0.25">
      <c r="A13631" s="254" t="s">
        <v>950</v>
      </c>
      <c r="B13631" s="254">
        <v>0</v>
      </c>
    </row>
    <row r="13632" spans="1:2" x14ac:dyDescent="0.25">
      <c r="A13632" s="254" t="s">
        <v>1039</v>
      </c>
      <c r="B13632" s="254">
        <v>0</v>
      </c>
    </row>
    <row r="13633" spans="1:2" x14ac:dyDescent="0.25">
      <c r="A13633" s="254" t="s">
        <v>998</v>
      </c>
      <c r="B13633" s="254">
        <v>0</v>
      </c>
    </row>
    <row r="13634" spans="1:2" x14ac:dyDescent="0.25">
      <c r="A13634" s="254" t="s">
        <v>1040</v>
      </c>
      <c r="B13634" s="254">
        <v>0</v>
      </c>
    </row>
    <row r="13635" spans="1:2" x14ac:dyDescent="0.25">
      <c r="A13635" s="254" t="s">
        <v>1041</v>
      </c>
      <c r="B13635" s="254">
        <v>0</v>
      </c>
    </row>
    <row r="13636" spans="1:2" x14ac:dyDescent="0.25">
      <c r="A13636" s="254" t="s">
        <v>458</v>
      </c>
      <c r="B13636" s="254">
        <v>0</v>
      </c>
    </row>
    <row r="13637" spans="1:2" x14ac:dyDescent="0.25">
      <c r="A13637" s="254" t="s">
        <v>456</v>
      </c>
      <c r="B13637" s="254">
        <v>0</v>
      </c>
    </row>
    <row r="13638" spans="1:2" x14ac:dyDescent="0.25">
      <c r="A13638" s="254" t="s">
        <v>459</v>
      </c>
      <c r="B13638" s="254">
        <v>0</v>
      </c>
    </row>
    <row r="13639" spans="1:2" x14ac:dyDescent="0.25">
      <c r="A13639" s="254" t="s">
        <v>460</v>
      </c>
      <c r="B13639" s="254">
        <v>0</v>
      </c>
    </row>
    <row r="13640" spans="1:2" x14ac:dyDescent="0.25">
      <c r="A13640" s="254" t="s">
        <v>1042</v>
      </c>
      <c r="B13640" s="254">
        <v>0</v>
      </c>
    </row>
    <row r="13641" spans="1:2" x14ac:dyDescent="0.25">
      <c r="A13641" s="254" t="s">
        <v>999</v>
      </c>
      <c r="B13641" s="254">
        <v>0</v>
      </c>
    </row>
    <row r="13642" spans="1:2" x14ac:dyDescent="0.25">
      <c r="A13642" s="254" t="s">
        <v>1043</v>
      </c>
      <c r="B13642" s="254">
        <v>0</v>
      </c>
    </row>
    <row r="13643" spans="1:2" x14ac:dyDescent="0.25">
      <c r="A13643" s="254" t="s">
        <v>1044</v>
      </c>
      <c r="B13643" s="254">
        <v>0</v>
      </c>
    </row>
    <row r="13644" spans="1:2" x14ac:dyDescent="0.25">
      <c r="A13644" s="254" t="s">
        <v>461</v>
      </c>
      <c r="B13644" s="254">
        <v>0</v>
      </c>
    </row>
    <row r="13645" spans="1:2" x14ac:dyDescent="0.25">
      <c r="A13645" s="254" t="s">
        <v>457</v>
      </c>
      <c r="B13645" s="254">
        <v>0</v>
      </c>
    </row>
    <row r="13646" spans="1:2" x14ac:dyDescent="0.25">
      <c r="A13646" s="254" t="s">
        <v>462</v>
      </c>
      <c r="B13646" s="254">
        <v>0</v>
      </c>
    </row>
    <row r="13647" spans="1:2" x14ac:dyDescent="0.25">
      <c r="A13647" s="254" t="s">
        <v>463</v>
      </c>
      <c r="B13647" s="254">
        <v>0</v>
      </c>
    </row>
    <row r="13648" spans="1:2" x14ac:dyDescent="0.25">
      <c r="A13648" s="254" t="s">
        <v>1045</v>
      </c>
      <c r="B13648" s="254">
        <v>0</v>
      </c>
    </row>
    <row r="13649" spans="1:2" x14ac:dyDescent="0.25">
      <c r="A13649" s="254" t="s">
        <v>1000</v>
      </c>
      <c r="B13649" s="254">
        <v>0</v>
      </c>
    </row>
    <row r="13650" spans="1:2" x14ac:dyDescent="0.25">
      <c r="A13650" s="254" t="s">
        <v>1046</v>
      </c>
      <c r="B13650" s="254">
        <v>0</v>
      </c>
    </row>
    <row r="13651" spans="1:2" x14ac:dyDescent="0.25">
      <c r="A13651" s="254" t="s">
        <v>1047</v>
      </c>
      <c r="B13651" s="254">
        <v>0</v>
      </c>
    </row>
    <row r="13652" spans="1:2" x14ac:dyDescent="0.25">
      <c r="A13652" s="254" t="s">
        <v>139</v>
      </c>
      <c r="B13652" s="254">
        <v>0</v>
      </c>
    </row>
    <row r="13653" spans="1:2" x14ac:dyDescent="0.25">
      <c r="A13653" s="254" t="s">
        <v>120</v>
      </c>
      <c r="B13653" s="254">
        <v>0</v>
      </c>
    </row>
    <row r="13654" spans="1:2" x14ac:dyDescent="0.25">
      <c r="A13654" s="254" t="s">
        <v>140</v>
      </c>
      <c r="B13654" s="254">
        <v>0</v>
      </c>
    </row>
    <row r="13655" spans="1:2" x14ac:dyDescent="0.25">
      <c r="A13655" s="254" t="s">
        <v>141</v>
      </c>
      <c r="B13655" s="254">
        <v>0</v>
      </c>
    </row>
    <row r="13656" spans="1:2" x14ac:dyDescent="0.25">
      <c r="A13656" s="254" t="s">
        <v>1048</v>
      </c>
      <c r="B13656" s="254">
        <v>0</v>
      </c>
    </row>
    <row r="13657" spans="1:2" x14ac:dyDescent="0.25">
      <c r="A13657" s="254" t="s">
        <v>1001</v>
      </c>
      <c r="B13657" s="254">
        <v>0</v>
      </c>
    </row>
    <row r="13658" spans="1:2" x14ac:dyDescent="0.25">
      <c r="A13658" s="254" t="s">
        <v>1049</v>
      </c>
      <c r="B13658" s="254">
        <v>0</v>
      </c>
    </row>
    <row r="13659" spans="1:2" x14ac:dyDescent="0.25">
      <c r="A13659" s="254" t="s">
        <v>1050</v>
      </c>
      <c r="B13659" s="254">
        <v>0</v>
      </c>
    </row>
    <row r="13660" spans="1:2" x14ac:dyDescent="0.25">
      <c r="A13660" s="254" t="s">
        <v>1227</v>
      </c>
      <c r="B13660" s="254">
        <v>10.7964558</v>
      </c>
    </row>
    <row r="13661" spans="1:2" x14ac:dyDescent="0.25">
      <c r="A13661" s="254" t="s">
        <v>1228</v>
      </c>
      <c r="B13661" s="254">
        <v>7.5652656599999997</v>
      </c>
    </row>
    <row r="13662" spans="1:2" x14ac:dyDescent="0.25">
      <c r="A13662" s="254" t="s">
        <v>1295</v>
      </c>
      <c r="B13662" s="254">
        <v>4.8531988500000001</v>
      </c>
    </row>
    <row r="13663" spans="1:2" x14ac:dyDescent="0.25">
      <c r="A13663" s="254" t="s">
        <v>1296</v>
      </c>
      <c r="B13663" s="254">
        <v>0.14814436</v>
      </c>
    </row>
    <row r="13664" spans="1:2" x14ac:dyDescent="0.25">
      <c r="A13664" s="254" t="s">
        <v>1297</v>
      </c>
      <c r="B13664" s="254">
        <v>16.664953499999999</v>
      </c>
    </row>
    <row r="13665" spans="1:2" x14ac:dyDescent="0.25">
      <c r="A13665" s="254" t="s">
        <v>1298</v>
      </c>
      <c r="B13665" s="254">
        <v>0</v>
      </c>
    </row>
    <row r="13666" spans="1:2" x14ac:dyDescent="0.25">
      <c r="A13666" s="254" t="s">
        <v>1299</v>
      </c>
      <c r="B13666" s="254">
        <v>43.797188400000003</v>
      </c>
    </row>
    <row r="13667" spans="1:2" x14ac:dyDescent="0.25">
      <c r="A13667" s="254" t="s">
        <v>1300</v>
      </c>
      <c r="B13667" s="254">
        <v>0</v>
      </c>
    </row>
    <row r="13668" spans="1:2" x14ac:dyDescent="0.25">
      <c r="A13668" s="254" t="s">
        <v>1301</v>
      </c>
      <c r="B13668" s="254">
        <v>106.65909499999999</v>
      </c>
    </row>
    <row r="13669" spans="1:2" x14ac:dyDescent="0.25">
      <c r="A13669" s="254" t="s">
        <v>1302</v>
      </c>
      <c r="B13669" s="254">
        <v>0</v>
      </c>
    </row>
    <row r="13670" spans="1:2" x14ac:dyDescent="0.25">
      <c r="A13670" s="254" t="s">
        <v>1933</v>
      </c>
      <c r="B13670" s="254"/>
    </row>
    <row r="13671" spans="1:2" x14ac:dyDescent="0.25">
      <c r="A13671" s="254" t="s">
        <v>928</v>
      </c>
      <c r="B13671" s="254" t="s">
        <v>929</v>
      </c>
    </row>
    <row r="13672" spans="1:2" x14ac:dyDescent="0.25">
      <c r="A13672" s="254" t="s">
        <v>930</v>
      </c>
      <c r="B13672" s="254" t="s">
        <v>931</v>
      </c>
    </row>
    <row r="13673" spans="1:2" x14ac:dyDescent="0.25">
      <c r="A13673" s="254" t="s">
        <v>943</v>
      </c>
      <c r="B13673" s="254">
        <v>-1.2791999999999999</v>
      </c>
    </row>
    <row r="13674" spans="1:2" x14ac:dyDescent="0.25">
      <c r="A13674" s="254" t="s">
        <v>944</v>
      </c>
      <c r="B13674" s="254">
        <v>-1.71594</v>
      </c>
    </row>
    <row r="13675" spans="1:2" x14ac:dyDescent="0.25">
      <c r="A13675" s="254" t="s">
        <v>538</v>
      </c>
      <c r="B13675" s="254">
        <v>-26.884957700000001</v>
      </c>
    </row>
    <row r="13676" spans="1:2" x14ac:dyDescent="0.25">
      <c r="A13676" s="254" t="s">
        <v>539</v>
      </c>
      <c r="B13676" s="254">
        <v>-7.7431009199999998</v>
      </c>
    </row>
    <row r="13677" spans="1:2" x14ac:dyDescent="0.25">
      <c r="A13677" s="254" t="s">
        <v>150</v>
      </c>
      <c r="B13677" s="254">
        <v>0</v>
      </c>
    </row>
    <row r="13678" spans="1:2" x14ac:dyDescent="0.25">
      <c r="A13678" s="254" t="s">
        <v>142</v>
      </c>
      <c r="B13678" s="254">
        <v>-7.8846613899999998</v>
      </c>
    </row>
    <row r="13679" spans="1:2" x14ac:dyDescent="0.25">
      <c r="A13679" s="254" t="s">
        <v>151</v>
      </c>
      <c r="B13679" s="254">
        <v>0</v>
      </c>
    </row>
    <row r="13680" spans="1:2" x14ac:dyDescent="0.25">
      <c r="A13680" s="254" t="s">
        <v>152</v>
      </c>
      <c r="B13680" s="254">
        <v>0</v>
      </c>
    </row>
    <row r="13681" spans="1:2" x14ac:dyDescent="0.25">
      <c r="A13681" s="254" t="s">
        <v>153</v>
      </c>
      <c r="B13681" s="254">
        <v>0</v>
      </c>
    </row>
    <row r="13682" spans="1:2" x14ac:dyDescent="0.25">
      <c r="A13682" s="254" t="s">
        <v>143</v>
      </c>
      <c r="B13682" s="254">
        <v>-1.7404156</v>
      </c>
    </row>
    <row r="13683" spans="1:2" x14ac:dyDescent="0.25">
      <c r="A13683" s="254" t="s">
        <v>154</v>
      </c>
      <c r="B13683" s="254">
        <v>0</v>
      </c>
    </row>
    <row r="13684" spans="1:2" x14ac:dyDescent="0.25">
      <c r="A13684" s="254" t="s">
        <v>155</v>
      </c>
      <c r="B13684" s="254">
        <v>0</v>
      </c>
    </row>
    <row r="13685" spans="1:2" x14ac:dyDescent="0.25">
      <c r="A13685" s="254" t="s">
        <v>1303</v>
      </c>
      <c r="B13685" s="254">
        <v>-4.4163806299999997E-2</v>
      </c>
    </row>
    <row r="13686" spans="1:2" x14ac:dyDescent="0.25">
      <c r="A13686" s="254" t="s">
        <v>1304</v>
      </c>
      <c r="B13686" s="254">
        <v>-16.664953499999999</v>
      </c>
    </row>
    <row r="13687" spans="1:2" x14ac:dyDescent="0.25">
      <c r="A13687" s="254" t="s">
        <v>1305</v>
      </c>
      <c r="B13687" s="254">
        <v>-49.9864794</v>
      </c>
    </row>
    <row r="13688" spans="1:2" x14ac:dyDescent="0.25">
      <c r="A13688" s="254" t="s">
        <v>1306</v>
      </c>
      <c r="B13688" s="254">
        <v>-141.02828400000001</v>
      </c>
    </row>
    <row r="13689" spans="1:2" x14ac:dyDescent="0.25">
      <c r="A13689" s="254" t="s">
        <v>156</v>
      </c>
      <c r="B13689" s="254">
        <v>0</v>
      </c>
    </row>
    <row r="13690" spans="1:2" x14ac:dyDescent="0.25">
      <c r="A13690" s="254" t="s">
        <v>144</v>
      </c>
      <c r="B13690" s="254">
        <v>0</v>
      </c>
    </row>
    <row r="13691" spans="1:2" x14ac:dyDescent="0.25">
      <c r="A13691" s="254" t="s">
        <v>157</v>
      </c>
      <c r="B13691" s="254">
        <v>0</v>
      </c>
    </row>
    <row r="13692" spans="1:2" x14ac:dyDescent="0.25">
      <c r="A13692" s="254" t="s">
        <v>158</v>
      </c>
      <c r="B13692" s="254">
        <v>0</v>
      </c>
    </row>
    <row r="13693" spans="1:2" x14ac:dyDescent="0.25">
      <c r="A13693" s="254" t="s">
        <v>159</v>
      </c>
      <c r="B13693" s="254">
        <v>0</v>
      </c>
    </row>
    <row r="13694" spans="1:2" x14ac:dyDescent="0.25">
      <c r="A13694" s="254" t="s">
        <v>145</v>
      </c>
      <c r="B13694" s="254">
        <v>0</v>
      </c>
    </row>
    <row r="13695" spans="1:2" x14ac:dyDescent="0.25">
      <c r="A13695" s="254" t="s">
        <v>160</v>
      </c>
      <c r="B13695" s="254">
        <v>0</v>
      </c>
    </row>
    <row r="13696" spans="1:2" x14ac:dyDescent="0.25">
      <c r="A13696" s="254" t="s">
        <v>161</v>
      </c>
      <c r="B13696" s="254">
        <v>0</v>
      </c>
    </row>
    <row r="13697" spans="1:2" x14ac:dyDescent="0.25">
      <c r="A13697" s="254" t="s">
        <v>162</v>
      </c>
      <c r="B13697" s="254">
        <v>0</v>
      </c>
    </row>
    <row r="13698" spans="1:2" x14ac:dyDescent="0.25">
      <c r="A13698" s="254" t="s">
        <v>146</v>
      </c>
      <c r="B13698" s="254">
        <v>0</v>
      </c>
    </row>
    <row r="13699" spans="1:2" x14ac:dyDescent="0.25">
      <c r="A13699" s="254" t="s">
        <v>163</v>
      </c>
      <c r="B13699" s="254">
        <v>0</v>
      </c>
    </row>
    <row r="13700" spans="1:2" x14ac:dyDescent="0.25">
      <c r="A13700" s="254" t="s">
        <v>164</v>
      </c>
      <c r="B13700" s="254">
        <v>0</v>
      </c>
    </row>
    <row r="13701" spans="1:2" x14ac:dyDescent="0.25">
      <c r="A13701" s="254" t="s">
        <v>165</v>
      </c>
      <c r="B13701" s="254">
        <v>0</v>
      </c>
    </row>
    <row r="13702" spans="1:2" x14ac:dyDescent="0.25">
      <c r="A13702" s="254" t="s">
        <v>147</v>
      </c>
      <c r="B13702" s="254">
        <v>0</v>
      </c>
    </row>
    <row r="13703" spans="1:2" x14ac:dyDescent="0.25">
      <c r="A13703" s="254" t="s">
        <v>166</v>
      </c>
      <c r="B13703" s="254">
        <v>0</v>
      </c>
    </row>
    <row r="13704" spans="1:2" x14ac:dyDescent="0.25">
      <c r="A13704" s="254" t="s">
        <v>167</v>
      </c>
      <c r="B13704" s="254">
        <v>0</v>
      </c>
    </row>
    <row r="13705" spans="1:2" x14ac:dyDescent="0.25">
      <c r="A13705" s="254" t="s">
        <v>168</v>
      </c>
      <c r="B13705" s="254">
        <v>0</v>
      </c>
    </row>
    <row r="13706" spans="1:2" x14ac:dyDescent="0.25">
      <c r="A13706" s="254" t="s">
        <v>148</v>
      </c>
      <c r="B13706" s="254">
        <v>0</v>
      </c>
    </row>
    <row r="13707" spans="1:2" x14ac:dyDescent="0.25">
      <c r="A13707" s="254" t="s">
        <v>169</v>
      </c>
      <c r="B13707" s="254">
        <v>0</v>
      </c>
    </row>
    <row r="13708" spans="1:2" x14ac:dyDescent="0.25">
      <c r="A13708" s="254" t="s">
        <v>170</v>
      </c>
      <c r="B13708" s="254">
        <v>0</v>
      </c>
    </row>
    <row r="13709" spans="1:2" x14ac:dyDescent="0.25">
      <c r="A13709" s="254" t="s">
        <v>171</v>
      </c>
      <c r="B13709" s="254">
        <v>0</v>
      </c>
    </row>
    <row r="13710" spans="1:2" x14ac:dyDescent="0.25">
      <c r="A13710" s="254" t="s">
        <v>149</v>
      </c>
      <c r="B13710" s="254">
        <v>0</v>
      </c>
    </row>
    <row r="13711" spans="1:2" x14ac:dyDescent="0.25">
      <c r="A13711" s="254" t="s">
        <v>172</v>
      </c>
      <c r="B13711" s="254">
        <v>0</v>
      </c>
    </row>
    <row r="13712" spans="1:2" x14ac:dyDescent="0.25">
      <c r="A13712" s="254" t="s">
        <v>173</v>
      </c>
      <c r="B13712" s="254">
        <v>0</v>
      </c>
    </row>
    <row r="13713" spans="1:2" x14ac:dyDescent="0.25">
      <c r="A13713" s="254" t="s">
        <v>1215</v>
      </c>
      <c r="B13713" s="254">
        <v>0</v>
      </c>
    </row>
    <row r="13714" spans="1:2" x14ac:dyDescent="0.25">
      <c r="A13714" s="254" t="s">
        <v>1121</v>
      </c>
      <c r="B13714" s="254">
        <v>6.6783484</v>
      </c>
    </row>
    <row r="13715" spans="1:2" x14ac:dyDescent="0.25">
      <c r="A13715" s="254" t="s">
        <v>1216</v>
      </c>
      <c r="B13715" s="254">
        <v>0</v>
      </c>
    </row>
    <row r="13716" spans="1:2" x14ac:dyDescent="0.25">
      <c r="A13716" s="254" t="s">
        <v>1217</v>
      </c>
      <c r="B13716" s="254">
        <v>0</v>
      </c>
    </row>
    <row r="13717" spans="1:2" x14ac:dyDescent="0.25">
      <c r="A13717" s="254" t="s">
        <v>1218</v>
      </c>
      <c r="B13717" s="254">
        <v>0</v>
      </c>
    </row>
    <row r="13718" spans="1:2" x14ac:dyDescent="0.25">
      <c r="A13718" s="254" t="s">
        <v>1122</v>
      </c>
      <c r="B13718" s="254">
        <v>1.42910406</v>
      </c>
    </row>
    <row r="13719" spans="1:2" x14ac:dyDescent="0.25">
      <c r="A13719" s="254" t="s">
        <v>1219</v>
      </c>
      <c r="B13719" s="254">
        <v>0</v>
      </c>
    </row>
    <row r="13720" spans="1:2" x14ac:dyDescent="0.25">
      <c r="A13720" s="254" t="s">
        <v>1220</v>
      </c>
      <c r="B13720" s="254">
        <v>0</v>
      </c>
    </row>
    <row r="13721" spans="1:2" x14ac:dyDescent="0.25">
      <c r="A13721" s="254" t="s">
        <v>1307</v>
      </c>
      <c r="B13721" s="254">
        <v>0</v>
      </c>
    </row>
    <row r="13722" spans="1:2" x14ac:dyDescent="0.25">
      <c r="A13722" s="254" t="s">
        <v>1197</v>
      </c>
      <c r="B13722" s="254">
        <v>9.1147382300000004</v>
      </c>
    </row>
    <row r="13723" spans="1:2" x14ac:dyDescent="0.25">
      <c r="A13723" s="254" t="s">
        <v>1308</v>
      </c>
      <c r="B13723" s="254">
        <v>0</v>
      </c>
    </row>
    <row r="13724" spans="1:2" x14ac:dyDescent="0.25">
      <c r="A13724" s="254" t="s">
        <v>1309</v>
      </c>
      <c r="B13724" s="254">
        <v>0</v>
      </c>
    </row>
    <row r="13725" spans="1:2" x14ac:dyDescent="0.25">
      <c r="A13725" s="254" t="s">
        <v>1310</v>
      </c>
      <c r="B13725" s="254">
        <v>0</v>
      </c>
    </row>
    <row r="13726" spans="1:2" x14ac:dyDescent="0.25">
      <c r="A13726" s="254" t="s">
        <v>1198</v>
      </c>
      <c r="B13726" s="254">
        <v>0.181965349</v>
      </c>
    </row>
    <row r="13727" spans="1:2" x14ac:dyDescent="0.25">
      <c r="A13727" s="254" t="s">
        <v>1311</v>
      </c>
      <c r="B13727" s="254">
        <v>0</v>
      </c>
    </row>
    <row r="13728" spans="1:2" x14ac:dyDescent="0.25">
      <c r="A13728" s="254" t="s">
        <v>1312</v>
      </c>
      <c r="B13728" s="254">
        <v>0</v>
      </c>
    </row>
    <row r="13729" spans="1:2" x14ac:dyDescent="0.25">
      <c r="A13729" s="254" t="s">
        <v>1313</v>
      </c>
      <c r="B13729" s="254">
        <v>0</v>
      </c>
    </row>
    <row r="13730" spans="1:2" x14ac:dyDescent="0.25">
      <c r="A13730" s="254" t="s">
        <v>1199</v>
      </c>
      <c r="B13730" s="254">
        <v>0</v>
      </c>
    </row>
    <row r="13731" spans="1:2" x14ac:dyDescent="0.25">
      <c r="A13731" s="254" t="s">
        <v>1314</v>
      </c>
      <c r="B13731" s="254">
        <v>0</v>
      </c>
    </row>
    <row r="13732" spans="1:2" x14ac:dyDescent="0.25">
      <c r="A13732" s="254" t="s">
        <v>1315</v>
      </c>
      <c r="B13732" s="254">
        <v>0</v>
      </c>
    </row>
    <row r="13733" spans="1:2" x14ac:dyDescent="0.25">
      <c r="A13733" s="254" t="s">
        <v>1316</v>
      </c>
      <c r="B13733" s="254">
        <v>0</v>
      </c>
    </row>
    <row r="13734" spans="1:2" x14ac:dyDescent="0.25">
      <c r="A13734" s="254" t="s">
        <v>1200</v>
      </c>
      <c r="B13734" s="254">
        <v>0</v>
      </c>
    </row>
    <row r="13735" spans="1:2" x14ac:dyDescent="0.25">
      <c r="A13735" s="254" t="s">
        <v>1317</v>
      </c>
      <c r="B13735" s="254">
        <v>0</v>
      </c>
    </row>
    <row r="13736" spans="1:2" x14ac:dyDescent="0.25">
      <c r="A13736" s="254" t="s">
        <v>1318</v>
      </c>
      <c r="B13736" s="254">
        <v>0</v>
      </c>
    </row>
    <row r="13737" spans="1:2" x14ac:dyDescent="0.25">
      <c r="A13737" s="254" t="s">
        <v>1221</v>
      </c>
      <c r="B13737" s="254">
        <v>0</v>
      </c>
    </row>
    <row r="13738" spans="1:2" x14ac:dyDescent="0.25">
      <c r="A13738" s="254" t="s">
        <v>1123</v>
      </c>
      <c r="B13738" s="254">
        <v>13.2748113</v>
      </c>
    </row>
    <row r="13739" spans="1:2" x14ac:dyDescent="0.25">
      <c r="A13739" s="254" t="s">
        <v>1222</v>
      </c>
      <c r="B13739" s="254">
        <v>0</v>
      </c>
    </row>
    <row r="13740" spans="1:2" x14ac:dyDescent="0.25">
      <c r="A13740" s="254" t="s">
        <v>1223</v>
      </c>
      <c r="B13740" s="254">
        <v>0</v>
      </c>
    </row>
    <row r="13741" spans="1:2" x14ac:dyDescent="0.25">
      <c r="A13741" s="254" t="s">
        <v>1224</v>
      </c>
      <c r="B13741" s="254">
        <v>0</v>
      </c>
    </row>
    <row r="13742" spans="1:2" x14ac:dyDescent="0.25">
      <c r="A13742" s="254" t="s">
        <v>1124</v>
      </c>
      <c r="B13742" s="254">
        <v>3.6437041799999998</v>
      </c>
    </row>
    <row r="13743" spans="1:2" x14ac:dyDescent="0.25">
      <c r="A13743" s="254" t="s">
        <v>1225</v>
      </c>
      <c r="B13743" s="254">
        <v>0</v>
      </c>
    </row>
    <row r="13744" spans="1:2" x14ac:dyDescent="0.25">
      <c r="A13744" s="254" t="s">
        <v>1226</v>
      </c>
      <c r="B13744" s="254">
        <v>0</v>
      </c>
    </row>
    <row r="13745" spans="1:2" x14ac:dyDescent="0.25">
      <c r="A13745" s="254" t="s">
        <v>1319</v>
      </c>
      <c r="B13745" s="254">
        <v>0</v>
      </c>
    </row>
    <row r="13746" spans="1:2" x14ac:dyDescent="0.25">
      <c r="A13746" s="254" t="s">
        <v>1201</v>
      </c>
      <c r="B13746" s="254">
        <v>3.4050623400000002</v>
      </c>
    </row>
    <row r="13747" spans="1:2" x14ac:dyDescent="0.25">
      <c r="A13747" s="254" t="s">
        <v>1320</v>
      </c>
      <c r="B13747" s="254">
        <v>0</v>
      </c>
    </row>
    <row r="13748" spans="1:2" x14ac:dyDescent="0.25">
      <c r="A13748" s="254" t="s">
        <v>1321</v>
      </c>
      <c r="B13748" s="254">
        <v>0</v>
      </c>
    </row>
    <row r="13749" spans="1:2" x14ac:dyDescent="0.25">
      <c r="A13749" s="254" t="s">
        <v>1322</v>
      </c>
      <c r="B13749" s="254">
        <v>0</v>
      </c>
    </row>
    <row r="13750" spans="1:2" x14ac:dyDescent="0.25">
      <c r="A13750" s="254" t="s">
        <v>1202</v>
      </c>
      <c r="B13750" s="254">
        <v>0.225180827</v>
      </c>
    </row>
    <row r="13751" spans="1:2" x14ac:dyDescent="0.25">
      <c r="A13751" s="254" t="s">
        <v>1323</v>
      </c>
      <c r="B13751" s="254">
        <v>0</v>
      </c>
    </row>
    <row r="13752" spans="1:2" x14ac:dyDescent="0.25">
      <c r="A13752" s="254" t="s">
        <v>1324</v>
      </c>
      <c r="B13752" s="254">
        <v>0</v>
      </c>
    </row>
    <row r="13753" spans="1:2" x14ac:dyDescent="0.25">
      <c r="A13753" s="254" t="s">
        <v>1325</v>
      </c>
      <c r="B13753" s="254">
        <v>0</v>
      </c>
    </row>
    <row r="13754" spans="1:2" x14ac:dyDescent="0.25">
      <c r="A13754" s="254" t="s">
        <v>1203</v>
      </c>
      <c r="B13754" s="254">
        <v>0</v>
      </c>
    </row>
    <row r="13755" spans="1:2" x14ac:dyDescent="0.25">
      <c r="A13755" s="254" t="s">
        <v>1326</v>
      </c>
      <c r="B13755" s="254">
        <v>0</v>
      </c>
    </row>
    <row r="13756" spans="1:2" x14ac:dyDescent="0.25">
      <c r="A13756" s="254" t="s">
        <v>1327</v>
      </c>
      <c r="B13756" s="254">
        <v>0</v>
      </c>
    </row>
    <row r="13757" spans="1:2" x14ac:dyDescent="0.25">
      <c r="A13757" s="254" t="s">
        <v>1328</v>
      </c>
      <c r="B13757" s="254">
        <v>0</v>
      </c>
    </row>
    <row r="13758" spans="1:2" x14ac:dyDescent="0.25">
      <c r="A13758" s="254" t="s">
        <v>1204</v>
      </c>
      <c r="B13758" s="254">
        <v>0</v>
      </c>
    </row>
    <row r="13759" spans="1:2" x14ac:dyDescent="0.25">
      <c r="A13759" s="254" t="s">
        <v>1329</v>
      </c>
      <c r="B13759" s="254">
        <v>0</v>
      </c>
    </row>
    <row r="13760" spans="1:2" x14ac:dyDescent="0.25">
      <c r="A13760" s="254" t="s">
        <v>1330</v>
      </c>
      <c r="B13760" s="254">
        <v>0</v>
      </c>
    </row>
    <row r="13761" spans="1:2" x14ac:dyDescent="0.25">
      <c r="A13761" s="254" t="s">
        <v>1241</v>
      </c>
      <c r="B13761" s="254">
        <v>13.4193511</v>
      </c>
    </row>
    <row r="13762" spans="1:2" x14ac:dyDescent="0.25">
      <c r="A13762" s="254" t="s">
        <v>1242</v>
      </c>
      <c r="B13762" s="254">
        <v>9.4031743399999996</v>
      </c>
    </row>
    <row r="13763" spans="1:2" x14ac:dyDescent="0.25">
      <c r="A13763" s="254" t="s">
        <v>1243</v>
      </c>
      <c r="B13763" s="254">
        <v>6.0322369299999998</v>
      </c>
    </row>
    <row r="13764" spans="1:2" x14ac:dyDescent="0.25">
      <c r="A13764" s="254" t="s">
        <v>1244</v>
      </c>
      <c r="B13764" s="254">
        <v>0.184134611</v>
      </c>
    </row>
    <row r="13765" spans="1:2" x14ac:dyDescent="0.25">
      <c r="A13765" s="254" t="s">
        <v>1229</v>
      </c>
      <c r="B13765" s="254">
        <v>56.2053042</v>
      </c>
    </row>
    <row r="13766" spans="1:2" x14ac:dyDescent="0.25">
      <c r="A13766" s="254" t="s">
        <v>1230</v>
      </c>
      <c r="B13766" s="254">
        <v>6.19280294</v>
      </c>
    </row>
    <row r="13767" spans="1:2" x14ac:dyDescent="0.25">
      <c r="A13767" s="254" t="s">
        <v>1331</v>
      </c>
      <c r="B13767" s="254">
        <v>16.434953199999999</v>
      </c>
    </row>
    <row r="13768" spans="1:2" x14ac:dyDescent="0.25">
      <c r="A13768" s="254" t="s">
        <v>1332</v>
      </c>
      <c r="B13768" s="254">
        <v>0.76624419799999999</v>
      </c>
    </row>
    <row r="13769" spans="1:2" x14ac:dyDescent="0.25">
      <c r="A13769" s="254" t="s">
        <v>1934</v>
      </c>
      <c r="B13769" s="254"/>
    </row>
    <row r="13770" spans="1:2" x14ac:dyDescent="0.25">
      <c r="A13770" s="254" t="s">
        <v>928</v>
      </c>
      <c r="B13770" s="254" t="s">
        <v>929</v>
      </c>
    </row>
    <row r="13771" spans="1:2" x14ac:dyDescent="0.25">
      <c r="A13771" s="254" t="s">
        <v>930</v>
      </c>
      <c r="B13771" s="254" t="s">
        <v>931</v>
      </c>
    </row>
    <row r="13772" spans="1:2" x14ac:dyDescent="0.25">
      <c r="A13772" s="254" t="s">
        <v>466</v>
      </c>
      <c r="B13772" s="254">
        <v>0</v>
      </c>
    </row>
    <row r="13773" spans="1:2" x14ac:dyDescent="0.25">
      <c r="A13773" s="254" t="s">
        <v>467</v>
      </c>
      <c r="B13773" s="254">
        <v>0</v>
      </c>
    </row>
    <row r="13774" spans="1:2" x14ac:dyDescent="0.25">
      <c r="A13774" s="254" t="s">
        <v>540</v>
      </c>
      <c r="B13774" s="254">
        <v>0</v>
      </c>
    </row>
    <row r="13775" spans="1:2" x14ac:dyDescent="0.25">
      <c r="A13775" s="254" t="s">
        <v>541</v>
      </c>
      <c r="B13775" s="254">
        <v>0</v>
      </c>
    </row>
    <row r="13776" spans="1:2" x14ac:dyDescent="0.25">
      <c r="A13776" s="254" t="s">
        <v>542</v>
      </c>
      <c r="B13776" s="254">
        <v>0</v>
      </c>
    </row>
    <row r="13777" spans="1:2" x14ac:dyDescent="0.25">
      <c r="A13777" s="254" t="s">
        <v>543</v>
      </c>
      <c r="B13777" s="254">
        <v>0</v>
      </c>
    </row>
    <row r="13778" spans="1:2" x14ac:dyDescent="0.25">
      <c r="A13778" s="254" t="s">
        <v>468</v>
      </c>
      <c r="B13778" s="254">
        <v>0</v>
      </c>
    </row>
    <row r="13779" spans="1:2" x14ac:dyDescent="0.25">
      <c r="A13779" s="254" t="s">
        <v>469</v>
      </c>
      <c r="B13779" s="254">
        <v>0</v>
      </c>
    </row>
    <row r="13780" spans="1:2" x14ac:dyDescent="0.25">
      <c r="A13780" s="254" t="s">
        <v>544</v>
      </c>
      <c r="B13780" s="254">
        <v>0.97846367899999998</v>
      </c>
    </row>
    <row r="13781" spans="1:2" x14ac:dyDescent="0.25">
      <c r="A13781" s="254" t="s">
        <v>545</v>
      </c>
      <c r="B13781" s="254">
        <v>0</v>
      </c>
    </row>
    <row r="13782" spans="1:2" x14ac:dyDescent="0.25">
      <c r="A13782" s="254" t="s">
        <v>546</v>
      </c>
      <c r="B13782" s="254">
        <v>0</v>
      </c>
    </row>
    <row r="13783" spans="1:2" x14ac:dyDescent="0.25">
      <c r="A13783" s="254" t="s">
        <v>547</v>
      </c>
      <c r="B13783" s="254">
        <v>0</v>
      </c>
    </row>
    <row r="13784" spans="1:2" x14ac:dyDescent="0.25">
      <c r="A13784" s="254" t="s">
        <v>1935</v>
      </c>
      <c r="B13784" s="254"/>
    </row>
    <row r="13785" spans="1:2" x14ac:dyDescent="0.25">
      <c r="A13785" s="254" t="s">
        <v>928</v>
      </c>
      <c r="B13785" s="254" t="s">
        <v>929</v>
      </c>
    </row>
    <row r="13786" spans="1:2" x14ac:dyDescent="0.25">
      <c r="A13786" s="254" t="s">
        <v>930</v>
      </c>
      <c r="B13786" s="254" t="s">
        <v>931</v>
      </c>
    </row>
    <row r="13787" spans="1:2" x14ac:dyDescent="0.25">
      <c r="A13787" s="254" t="s">
        <v>548</v>
      </c>
      <c r="B13787" s="254">
        <v>14.472168099999999</v>
      </c>
    </row>
    <row r="13788" spans="1:2" x14ac:dyDescent="0.25">
      <c r="A13788" s="254" t="s">
        <v>549</v>
      </c>
      <c r="B13788" s="254">
        <v>5.18433238E-2</v>
      </c>
    </row>
    <row r="13789" spans="1:2" x14ac:dyDescent="0.25">
      <c r="A13789" s="254" t="s">
        <v>550</v>
      </c>
      <c r="B13789" s="254">
        <v>10.476464099999999</v>
      </c>
    </row>
    <row r="13790" spans="1:2" x14ac:dyDescent="0.25">
      <c r="A13790" s="254" t="s">
        <v>551</v>
      </c>
      <c r="B13790" s="254">
        <v>0.51759039699999998</v>
      </c>
    </row>
    <row r="13791" spans="1:2" x14ac:dyDescent="0.25">
      <c r="A13791" s="254" t="s">
        <v>1936</v>
      </c>
      <c r="B13791" s="254"/>
    </row>
    <row r="13792" spans="1:2" x14ac:dyDescent="0.25">
      <c r="A13792" s="254" t="s">
        <v>928</v>
      </c>
      <c r="B13792" s="254" t="s">
        <v>929</v>
      </c>
    </row>
    <row r="13793" spans="1:2" x14ac:dyDescent="0.25">
      <c r="A13793" s="254" t="s">
        <v>930</v>
      </c>
      <c r="B13793" s="254" t="s">
        <v>931</v>
      </c>
    </row>
    <row r="13794" spans="1:2" x14ac:dyDescent="0.25">
      <c r="A13794" s="254" t="s">
        <v>552</v>
      </c>
      <c r="B13794" s="254">
        <v>28.919807299999999</v>
      </c>
    </row>
    <row r="13795" spans="1:2" x14ac:dyDescent="0.25">
      <c r="A13795" s="254" t="s">
        <v>553</v>
      </c>
      <c r="B13795" s="254">
        <v>48.640726000000001</v>
      </c>
    </row>
    <row r="13796" spans="1:2" x14ac:dyDescent="0.25">
      <c r="A13796" s="254" t="s">
        <v>8</v>
      </c>
      <c r="B13796" s="254">
        <v>0</v>
      </c>
    </row>
    <row r="13797" spans="1:2" x14ac:dyDescent="0.25">
      <c r="A13797" s="254" t="s">
        <v>9</v>
      </c>
      <c r="B13797" s="254">
        <v>0</v>
      </c>
    </row>
    <row r="13798" spans="1:2" x14ac:dyDescent="0.25">
      <c r="A13798" s="254" t="s">
        <v>10</v>
      </c>
      <c r="B13798" s="254">
        <v>0.54394691399999995</v>
      </c>
    </row>
    <row r="13799" spans="1:2" x14ac:dyDescent="0.25">
      <c r="A13799" s="254" t="s">
        <v>11</v>
      </c>
      <c r="B13799" s="254">
        <v>0</v>
      </c>
    </row>
    <row r="13800" spans="1:2" x14ac:dyDescent="0.25">
      <c r="A13800" s="254" t="s">
        <v>12</v>
      </c>
      <c r="B13800" s="254">
        <v>0</v>
      </c>
    </row>
    <row r="13801" spans="1:2" x14ac:dyDescent="0.25">
      <c r="A13801" s="254" t="s">
        <v>13</v>
      </c>
      <c r="B13801" s="254">
        <v>0</v>
      </c>
    </row>
    <row r="13802" spans="1:2" x14ac:dyDescent="0.25">
      <c r="A13802" s="254" t="s">
        <v>948</v>
      </c>
      <c r="B13802" s="254">
        <v>0</v>
      </c>
    </row>
    <row r="13803" spans="1:2" x14ac:dyDescent="0.25">
      <c r="A13803" s="254" t="s">
        <v>945</v>
      </c>
      <c r="B13803" s="254">
        <v>1.71594</v>
      </c>
    </row>
    <row r="13804" spans="1:2" x14ac:dyDescent="0.25">
      <c r="A13804" s="254" t="s">
        <v>949</v>
      </c>
      <c r="B13804" s="254">
        <v>0</v>
      </c>
    </row>
    <row r="13805" spans="1:2" x14ac:dyDescent="0.25">
      <c r="A13805" s="254" t="s">
        <v>950</v>
      </c>
      <c r="B13805" s="254">
        <v>0</v>
      </c>
    </row>
    <row r="13806" spans="1:2" x14ac:dyDescent="0.25">
      <c r="A13806" s="254" t="s">
        <v>458</v>
      </c>
      <c r="B13806" s="254">
        <v>0</v>
      </c>
    </row>
    <row r="13807" spans="1:2" x14ac:dyDescent="0.25">
      <c r="A13807" s="254" t="s">
        <v>456</v>
      </c>
      <c r="B13807" s="254">
        <v>8.8945729199999999</v>
      </c>
    </row>
    <row r="13808" spans="1:2" x14ac:dyDescent="0.25">
      <c r="A13808" s="254" t="s">
        <v>459</v>
      </c>
      <c r="B13808" s="254">
        <v>0</v>
      </c>
    </row>
    <row r="13809" spans="1:2" x14ac:dyDescent="0.25">
      <c r="A13809" s="254" t="s">
        <v>460</v>
      </c>
      <c r="B13809" s="254">
        <v>0</v>
      </c>
    </row>
    <row r="13810" spans="1:2" x14ac:dyDescent="0.25">
      <c r="A13810" s="254" t="s">
        <v>461</v>
      </c>
      <c r="B13810" s="254">
        <v>0</v>
      </c>
    </row>
    <row r="13811" spans="1:2" x14ac:dyDescent="0.25">
      <c r="A13811" s="254" t="s">
        <v>457</v>
      </c>
      <c r="B13811" s="254">
        <v>0.84766249999999999</v>
      </c>
    </row>
    <row r="13812" spans="1:2" x14ac:dyDescent="0.25">
      <c r="A13812" s="254" t="s">
        <v>462</v>
      </c>
      <c r="B13812" s="254">
        <v>0</v>
      </c>
    </row>
    <row r="13813" spans="1:2" x14ac:dyDescent="0.25">
      <c r="A13813" s="254" t="s">
        <v>463</v>
      </c>
      <c r="B13813" s="254">
        <v>0</v>
      </c>
    </row>
    <row r="13814" spans="1:2" x14ac:dyDescent="0.25">
      <c r="A13814" s="254" t="s">
        <v>20</v>
      </c>
      <c r="B13814" s="254">
        <v>0</v>
      </c>
    </row>
    <row r="13815" spans="1:2" x14ac:dyDescent="0.25">
      <c r="A13815" s="254" t="s">
        <v>15</v>
      </c>
      <c r="B13815" s="254">
        <v>0.32522842299999999</v>
      </c>
    </row>
    <row r="13816" spans="1:2" x14ac:dyDescent="0.25">
      <c r="A13816" s="254" t="s">
        <v>21</v>
      </c>
      <c r="B13816" s="254">
        <v>0</v>
      </c>
    </row>
    <row r="13817" spans="1:2" x14ac:dyDescent="0.25">
      <c r="A13817" s="254" t="s">
        <v>22</v>
      </c>
      <c r="B13817" s="254">
        <v>0</v>
      </c>
    </row>
    <row r="13818" spans="1:2" x14ac:dyDescent="0.25">
      <c r="A13818" s="254" t="s">
        <v>1333</v>
      </c>
      <c r="B13818" s="254">
        <v>0.37291366300000001</v>
      </c>
    </row>
    <row r="13819" spans="1:2" x14ac:dyDescent="0.25">
      <c r="A13819" s="254" t="s">
        <v>1937</v>
      </c>
      <c r="B13819" s="254"/>
    </row>
    <row r="13820" spans="1:2" x14ac:dyDescent="0.25">
      <c r="A13820" s="254" t="s">
        <v>928</v>
      </c>
      <c r="B13820" s="254" t="s">
        <v>929</v>
      </c>
    </row>
    <row r="13821" spans="1:2" x14ac:dyDescent="0.25">
      <c r="A13821" s="254" t="s">
        <v>930</v>
      </c>
      <c r="B13821" s="254" t="s">
        <v>931</v>
      </c>
    </row>
    <row r="13822" spans="1:2" x14ac:dyDescent="0.25">
      <c r="A13822" s="254" t="s">
        <v>111</v>
      </c>
      <c r="B13822" s="254">
        <v>0</v>
      </c>
    </row>
    <row r="13823" spans="1:2" x14ac:dyDescent="0.25">
      <c r="A13823" s="254" t="s">
        <v>110</v>
      </c>
      <c r="B13823" s="254">
        <v>0</v>
      </c>
    </row>
    <row r="13824" spans="1:2" x14ac:dyDescent="0.25">
      <c r="A13824" s="254" t="s">
        <v>112</v>
      </c>
      <c r="B13824" s="254">
        <v>0</v>
      </c>
    </row>
    <row r="13825" spans="1:2" x14ac:dyDescent="0.25">
      <c r="A13825" s="254" t="s">
        <v>113</v>
      </c>
      <c r="B13825" s="254">
        <v>0</v>
      </c>
    </row>
    <row r="13826" spans="1:2" x14ac:dyDescent="0.25">
      <c r="A13826" s="254" t="s">
        <v>1334</v>
      </c>
      <c r="B13826" s="254">
        <v>82.6042779</v>
      </c>
    </row>
    <row r="13827" spans="1:2" x14ac:dyDescent="0.25">
      <c r="A13827" s="254" t="s">
        <v>1938</v>
      </c>
      <c r="B13827" s="254"/>
    </row>
    <row r="13828" spans="1:2" x14ac:dyDescent="0.25">
      <c r="A13828" s="254" t="s">
        <v>928</v>
      </c>
      <c r="B13828" s="254" t="s">
        <v>929</v>
      </c>
    </row>
    <row r="13829" spans="1:2" x14ac:dyDescent="0.25">
      <c r="A13829" s="254" t="s">
        <v>930</v>
      </c>
      <c r="B13829" s="254" t="s">
        <v>931</v>
      </c>
    </row>
    <row r="13830" spans="1:2" x14ac:dyDescent="0.25">
      <c r="A13830" s="254" t="s">
        <v>458</v>
      </c>
      <c r="B13830" s="254">
        <v>0</v>
      </c>
    </row>
    <row r="13831" spans="1:2" x14ac:dyDescent="0.25">
      <c r="A13831" s="254" t="s">
        <v>456</v>
      </c>
      <c r="B13831" s="254">
        <v>5.6859245100000004</v>
      </c>
    </row>
    <row r="13832" spans="1:2" x14ac:dyDescent="0.25">
      <c r="A13832" s="254" t="s">
        <v>459</v>
      </c>
      <c r="B13832" s="254">
        <v>0</v>
      </c>
    </row>
    <row r="13833" spans="1:2" x14ac:dyDescent="0.25">
      <c r="A13833" s="254" t="s">
        <v>460</v>
      </c>
      <c r="B13833" s="254">
        <v>0</v>
      </c>
    </row>
    <row r="13834" spans="1:2" x14ac:dyDescent="0.25">
      <c r="A13834" s="254" t="s">
        <v>461</v>
      </c>
      <c r="B13834" s="254">
        <v>0</v>
      </c>
    </row>
    <row r="13835" spans="1:2" x14ac:dyDescent="0.25">
      <c r="A13835" s="254" t="s">
        <v>457</v>
      </c>
      <c r="B13835" s="254">
        <v>6.0477759200000003</v>
      </c>
    </row>
    <row r="13836" spans="1:2" x14ac:dyDescent="0.25">
      <c r="A13836" s="254" t="s">
        <v>462</v>
      </c>
      <c r="B13836" s="254">
        <v>0</v>
      </c>
    </row>
    <row r="13837" spans="1:2" x14ac:dyDescent="0.25">
      <c r="A13837" s="254" t="s">
        <v>463</v>
      </c>
      <c r="B13837" s="254">
        <v>0</v>
      </c>
    </row>
    <row r="13838" spans="1:2" x14ac:dyDescent="0.25">
      <c r="A13838" s="254" t="s">
        <v>1299</v>
      </c>
      <c r="B13838" s="254">
        <v>6.1892909999999999</v>
      </c>
    </row>
    <row r="13839" spans="1:2" x14ac:dyDescent="0.25">
      <c r="A13839" s="254" t="s">
        <v>1939</v>
      </c>
      <c r="B13839" s="254"/>
    </row>
    <row r="13840" spans="1:2" x14ac:dyDescent="0.25">
      <c r="A13840" s="254" t="s">
        <v>928</v>
      </c>
      <c r="B13840" s="254" t="s">
        <v>929</v>
      </c>
    </row>
    <row r="13841" spans="1:2" x14ac:dyDescent="0.25">
      <c r="A13841" s="254" t="s">
        <v>930</v>
      </c>
      <c r="B13841" s="254" t="s">
        <v>931</v>
      </c>
    </row>
    <row r="13842" spans="1:2" x14ac:dyDescent="0.25">
      <c r="A13842" s="254" t="s">
        <v>111</v>
      </c>
      <c r="B13842" s="254">
        <v>0</v>
      </c>
    </row>
    <row r="13843" spans="1:2" x14ac:dyDescent="0.25">
      <c r="A13843" s="254" t="s">
        <v>110</v>
      </c>
      <c r="B13843" s="254">
        <v>0</v>
      </c>
    </row>
    <row r="13844" spans="1:2" x14ac:dyDescent="0.25">
      <c r="A13844" s="254" t="s">
        <v>112</v>
      </c>
      <c r="B13844" s="254">
        <v>0</v>
      </c>
    </row>
    <row r="13845" spans="1:2" x14ac:dyDescent="0.25">
      <c r="A13845" s="254" t="s">
        <v>113</v>
      </c>
      <c r="B13845" s="254">
        <v>0</v>
      </c>
    </row>
    <row r="13846" spans="1:2" x14ac:dyDescent="0.25">
      <c r="A13846" s="254" t="s">
        <v>1940</v>
      </c>
      <c r="B13846" s="254"/>
    </row>
    <row r="13847" spans="1:2" x14ac:dyDescent="0.25">
      <c r="A13847" s="254" t="s">
        <v>928</v>
      </c>
      <c r="B13847" s="254" t="s">
        <v>929</v>
      </c>
    </row>
    <row r="13848" spans="1:2" x14ac:dyDescent="0.25">
      <c r="A13848" s="254" t="s">
        <v>930</v>
      </c>
      <c r="B13848" s="254" t="s">
        <v>931</v>
      </c>
    </row>
    <row r="13849" spans="1:2" x14ac:dyDescent="0.25">
      <c r="A13849" s="254" t="s">
        <v>111</v>
      </c>
      <c r="B13849" s="254">
        <v>0</v>
      </c>
    </row>
    <row r="13850" spans="1:2" x14ac:dyDescent="0.25">
      <c r="A13850" s="254" t="s">
        <v>110</v>
      </c>
      <c r="B13850" s="254">
        <v>0</v>
      </c>
    </row>
    <row r="13851" spans="1:2" x14ac:dyDescent="0.25">
      <c r="A13851" s="254" t="s">
        <v>112</v>
      </c>
      <c r="B13851" s="254">
        <v>0</v>
      </c>
    </row>
    <row r="13852" spans="1:2" x14ac:dyDescent="0.25">
      <c r="A13852" s="254" t="s">
        <v>113</v>
      </c>
      <c r="B13852" s="254">
        <v>0</v>
      </c>
    </row>
    <row r="13853" spans="1:2" x14ac:dyDescent="0.25">
      <c r="A13853" s="254" t="s">
        <v>178</v>
      </c>
      <c r="B13853" s="254">
        <v>0</v>
      </c>
    </row>
    <row r="13854" spans="1:2" x14ac:dyDescent="0.25">
      <c r="A13854" s="254" t="s">
        <v>174</v>
      </c>
      <c r="B13854" s="254">
        <v>-0.84766249999999999</v>
      </c>
    </row>
    <row r="13855" spans="1:2" x14ac:dyDescent="0.25">
      <c r="A13855" s="254" t="s">
        <v>179</v>
      </c>
      <c r="B13855" s="254">
        <v>0</v>
      </c>
    </row>
    <row r="13856" spans="1:2" x14ac:dyDescent="0.25">
      <c r="A13856" s="254" t="s">
        <v>180</v>
      </c>
      <c r="B13856" s="254">
        <v>0</v>
      </c>
    </row>
    <row r="13857" spans="1:2" x14ac:dyDescent="0.25">
      <c r="A13857" s="254" t="s">
        <v>153</v>
      </c>
      <c r="B13857" s="254">
        <v>0</v>
      </c>
    </row>
    <row r="13858" spans="1:2" x14ac:dyDescent="0.25">
      <c r="A13858" s="254" t="s">
        <v>143</v>
      </c>
      <c r="B13858" s="254">
        <v>-0.84766249999999999</v>
      </c>
    </row>
    <row r="13859" spans="1:2" x14ac:dyDescent="0.25">
      <c r="A13859" s="254" t="s">
        <v>154</v>
      </c>
      <c r="B13859" s="254">
        <v>0</v>
      </c>
    </row>
    <row r="13860" spans="1:2" x14ac:dyDescent="0.25">
      <c r="A13860" s="254" t="s">
        <v>155</v>
      </c>
      <c r="B13860" s="254">
        <v>0</v>
      </c>
    </row>
    <row r="13861" spans="1:2" x14ac:dyDescent="0.25">
      <c r="A13861" s="254" t="s">
        <v>181</v>
      </c>
      <c r="B13861" s="254">
        <v>0</v>
      </c>
    </row>
    <row r="13862" spans="1:2" x14ac:dyDescent="0.25">
      <c r="A13862" s="254" t="s">
        <v>175</v>
      </c>
      <c r="B13862" s="254">
        <v>-6.0477759200000003</v>
      </c>
    </row>
    <row r="13863" spans="1:2" x14ac:dyDescent="0.25">
      <c r="A13863" s="254" t="s">
        <v>182</v>
      </c>
      <c r="B13863" s="254">
        <v>0</v>
      </c>
    </row>
    <row r="13864" spans="1:2" x14ac:dyDescent="0.25">
      <c r="A13864" s="254" t="s">
        <v>183</v>
      </c>
      <c r="B13864" s="254">
        <v>0</v>
      </c>
    </row>
    <row r="13865" spans="1:2" x14ac:dyDescent="0.25">
      <c r="A13865" s="254" t="s">
        <v>1019</v>
      </c>
      <c r="B13865" s="254">
        <v>0</v>
      </c>
    </row>
    <row r="13866" spans="1:2" x14ac:dyDescent="0.25">
      <c r="A13866" s="254" t="s">
        <v>1002</v>
      </c>
      <c r="B13866" s="254">
        <v>0</v>
      </c>
    </row>
    <row r="13867" spans="1:2" x14ac:dyDescent="0.25">
      <c r="A13867" s="254" t="s">
        <v>1017</v>
      </c>
      <c r="B13867" s="254">
        <v>0</v>
      </c>
    </row>
    <row r="13868" spans="1:2" x14ac:dyDescent="0.25">
      <c r="A13868" s="254" t="s">
        <v>1051</v>
      </c>
      <c r="B13868" s="254">
        <v>0</v>
      </c>
    </row>
    <row r="13869" spans="1:2" x14ac:dyDescent="0.25">
      <c r="A13869" s="254" t="s">
        <v>1020</v>
      </c>
      <c r="B13869" s="254">
        <v>0</v>
      </c>
    </row>
    <row r="13870" spans="1:2" x14ac:dyDescent="0.25">
      <c r="A13870" s="254" t="s">
        <v>1003</v>
      </c>
      <c r="B13870" s="254">
        <v>0</v>
      </c>
    </row>
    <row r="13871" spans="1:2" x14ac:dyDescent="0.25">
      <c r="A13871" s="254" t="s">
        <v>1018</v>
      </c>
      <c r="B13871" s="254">
        <v>0</v>
      </c>
    </row>
    <row r="13872" spans="1:2" x14ac:dyDescent="0.25">
      <c r="A13872" s="254" t="s">
        <v>1052</v>
      </c>
      <c r="B13872" s="254">
        <v>0</v>
      </c>
    </row>
    <row r="13873" spans="1:2" x14ac:dyDescent="0.25">
      <c r="A13873" s="254" t="s">
        <v>177</v>
      </c>
      <c r="B13873" s="254">
        <v>7.7431009199999998</v>
      </c>
    </row>
    <row r="13874" spans="1:2" x14ac:dyDescent="0.25">
      <c r="A13874" s="254" t="s">
        <v>1941</v>
      </c>
      <c r="B13874" s="254"/>
    </row>
    <row r="13875" spans="1:2" x14ac:dyDescent="0.25">
      <c r="A13875" s="254" t="s">
        <v>928</v>
      </c>
      <c r="B13875" s="254" t="s">
        <v>929</v>
      </c>
    </row>
    <row r="13876" spans="1:2" x14ac:dyDescent="0.25">
      <c r="A13876" s="254" t="s">
        <v>930</v>
      </c>
      <c r="B13876" s="254" t="s">
        <v>931</v>
      </c>
    </row>
    <row r="13877" spans="1:2" x14ac:dyDescent="0.25">
      <c r="A13877" s="254" t="s">
        <v>110</v>
      </c>
      <c r="B13877" s="254">
        <v>0</v>
      </c>
    </row>
    <row r="13878" spans="1:2" x14ac:dyDescent="0.25">
      <c r="A13878" s="254" t="s">
        <v>184</v>
      </c>
      <c r="B13878" s="254">
        <v>-0.32522842299999999</v>
      </c>
    </row>
    <row r="13879" spans="1:2" x14ac:dyDescent="0.25">
      <c r="A13879" s="254" t="s">
        <v>185</v>
      </c>
      <c r="B13879" s="254">
        <v>-0.32522842299999999</v>
      </c>
    </row>
    <row r="13880" spans="1:2" x14ac:dyDescent="0.25">
      <c r="A13880" s="254" t="s">
        <v>186</v>
      </c>
      <c r="B13880" s="254">
        <v>-7.2342045400000003</v>
      </c>
    </row>
    <row r="13881" spans="1:2" x14ac:dyDescent="0.25">
      <c r="A13881" s="254" t="s">
        <v>187</v>
      </c>
      <c r="B13881" s="254">
        <v>0</v>
      </c>
    </row>
    <row r="13882" spans="1:2" x14ac:dyDescent="0.25">
      <c r="A13882" s="254" t="s">
        <v>1002</v>
      </c>
      <c r="B13882" s="254">
        <v>0</v>
      </c>
    </row>
    <row r="13883" spans="1:2" x14ac:dyDescent="0.25">
      <c r="A13883" s="254" t="s">
        <v>1003</v>
      </c>
      <c r="B13883" s="254">
        <v>0</v>
      </c>
    </row>
    <row r="13884" spans="1:2" x14ac:dyDescent="0.25">
      <c r="A13884" s="254" t="s">
        <v>177</v>
      </c>
      <c r="B13884" s="254">
        <v>7.8846613899999998</v>
      </c>
    </row>
    <row r="13885" spans="1:2" x14ac:dyDescent="0.25">
      <c r="A13885" s="254" t="s">
        <v>1942</v>
      </c>
      <c r="B13885" s="254"/>
    </row>
    <row r="13886" spans="1:2" x14ac:dyDescent="0.25">
      <c r="A13886" s="254" t="s">
        <v>928</v>
      </c>
      <c r="B13886" s="254" t="s">
        <v>929</v>
      </c>
    </row>
    <row r="13887" spans="1:2" x14ac:dyDescent="0.25">
      <c r="A13887" s="254" t="s">
        <v>930</v>
      </c>
      <c r="B13887" s="254" t="s">
        <v>931</v>
      </c>
    </row>
    <row r="13888" spans="1:2" x14ac:dyDescent="0.25">
      <c r="A13888" s="254" t="s">
        <v>8</v>
      </c>
      <c r="B13888" s="254">
        <v>0</v>
      </c>
    </row>
    <row r="13889" spans="1:2" x14ac:dyDescent="0.25">
      <c r="A13889" s="254" t="s">
        <v>9</v>
      </c>
      <c r="B13889" s="254">
        <v>0</v>
      </c>
    </row>
    <row r="13890" spans="1:2" x14ac:dyDescent="0.25">
      <c r="A13890" s="254" t="s">
        <v>10</v>
      </c>
      <c r="B13890" s="254">
        <v>0</v>
      </c>
    </row>
    <row r="13891" spans="1:2" x14ac:dyDescent="0.25">
      <c r="A13891" s="254" t="s">
        <v>11</v>
      </c>
      <c r="B13891" s="254">
        <v>0</v>
      </c>
    </row>
    <row r="13892" spans="1:2" x14ac:dyDescent="0.25">
      <c r="A13892" s="254" t="s">
        <v>12</v>
      </c>
      <c r="B13892" s="254">
        <v>0</v>
      </c>
    </row>
    <row r="13893" spans="1:2" x14ac:dyDescent="0.25">
      <c r="A13893" s="254" t="s">
        <v>13</v>
      </c>
      <c r="B13893" s="254">
        <v>0</v>
      </c>
    </row>
    <row r="13894" spans="1:2" x14ac:dyDescent="0.25">
      <c r="A13894" s="254" t="s">
        <v>554</v>
      </c>
      <c r="B13894" s="254">
        <v>0</v>
      </c>
    </row>
    <row r="13895" spans="1:2" x14ac:dyDescent="0.25">
      <c r="A13895" s="254" t="s">
        <v>555</v>
      </c>
      <c r="B13895" s="254">
        <v>0</v>
      </c>
    </row>
    <row r="13896" spans="1:2" x14ac:dyDescent="0.25">
      <c r="A13896" s="254" t="s">
        <v>556</v>
      </c>
      <c r="B13896" s="254">
        <v>0</v>
      </c>
    </row>
    <row r="13897" spans="1:2" x14ac:dyDescent="0.25">
      <c r="A13897" s="254" t="s">
        <v>557</v>
      </c>
      <c r="B13897" s="254">
        <v>0</v>
      </c>
    </row>
    <row r="13898" spans="1:2" x14ac:dyDescent="0.25">
      <c r="A13898" s="254" t="s">
        <v>558</v>
      </c>
      <c r="B13898" s="254">
        <v>0</v>
      </c>
    </row>
    <row r="13899" spans="1:2" x14ac:dyDescent="0.25">
      <c r="A13899" s="254" t="s">
        <v>559</v>
      </c>
      <c r="B13899" s="254">
        <v>0</v>
      </c>
    </row>
    <row r="13900" spans="1:2" x14ac:dyDescent="0.25">
      <c r="A13900" s="254" t="s">
        <v>560</v>
      </c>
      <c r="B13900" s="254">
        <v>0</v>
      </c>
    </row>
    <row r="13901" spans="1:2" x14ac:dyDescent="0.25">
      <c r="A13901" s="254" t="s">
        <v>561</v>
      </c>
      <c r="B13901" s="254">
        <v>0</v>
      </c>
    </row>
    <row r="13902" spans="1:2" x14ac:dyDescent="0.25">
      <c r="A13902" s="254" t="s">
        <v>562</v>
      </c>
      <c r="B13902" s="254">
        <v>0</v>
      </c>
    </row>
    <row r="13903" spans="1:2" x14ac:dyDescent="0.25">
      <c r="A13903" s="254" t="s">
        <v>563</v>
      </c>
      <c r="B13903" s="254">
        <v>0</v>
      </c>
    </row>
    <row r="13904" spans="1:2" x14ac:dyDescent="0.25">
      <c r="A13904" s="254" t="s">
        <v>564</v>
      </c>
      <c r="B13904" s="254">
        <v>0</v>
      </c>
    </row>
    <row r="13905" spans="1:2" x14ac:dyDescent="0.25">
      <c r="A13905" s="254" t="s">
        <v>565</v>
      </c>
      <c r="B13905" s="254">
        <v>0</v>
      </c>
    </row>
    <row r="13906" spans="1:2" x14ac:dyDescent="0.25">
      <c r="A13906" s="254" t="s">
        <v>946</v>
      </c>
      <c r="B13906" s="254">
        <v>0</v>
      </c>
    </row>
    <row r="13907" spans="1:2" x14ac:dyDescent="0.25">
      <c r="A13907" s="254" t="s">
        <v>947</v>
      </c>
      <c r="B13907" s="254">
        <v>0</v>
      </c>
    </row>
    <row r="13908" spans="1:2" x14ac:dyDescent="0.25">
      <c r="A13908" s="254" t="s">
        <v>1053</v>
      </c>
      <c r="B13908" s="254">
        <v>0</v>
      </c>
    </row>
    <row r="13909" spans="1:2" x14ac:dyDescent="0.25">
      <c r="A13909" s="254" t="s">
        <v>1004</v>
      </c>
      <c r="B13909" s="254">
        <v>0</v>
      </c>
    </row>
    <row r="13910" spans="1:2" x14ac:dyDescent="0.25">
      <c r="A13910" s="254" t="s">
        <v>1054</v>
      </c>
      <c r="B13910" s="254">
        <v>0</v>
      </c>
    </row>
    <row r="13911" spans="1:2" x14ac:dyDescent="0.25">
      <c r="A13911" s="254" t="s">
        <v>1055</v>
      </c>
      <c r="B13911" s="254">
        <v>0</v>
      </c>
    </row>
    <row r="13912" spans="1:2" x14ac:dyDescent="0.25">
      <c r="A13912" s="254" t="s">
        <v>1056</v>
      </c>
      <c r="B13912" s="254">
        <v>0</v>
      </c>
    </row>
    <row r="13913" spans="1:2" x14ac:dyDescent="0.25">
      <c r="A13913" s="254" t="s">
        <v>1005</v>
      </c>
      <c r="B13913" s="254">
        <v>0</v>
      </c>
    </row>
    <row r="13914" spans="1:2" x14ac:dyDescent="0.25">
      <c r="A13914" s="254" t="s">
        <v>1057</v>
      </c>
      <c r="B13914" s="254">
        <v>0</v>
      </c>
    </row>
    <row r="13915" spans="1:2" x14ac:dyDescent="0.25">
      <c r="A13915" s="254" t="s">
        <v>1058</v>
      </c>
      <c r="B13915" s="254">
        <v>0</v>
      </c>
    </row>
    <row r="13916" spans="1:2" x14ac:dyDescent="0.25">
      <c r="A13916" s="254" t="s">
        <v>1059</v>
      </c>
      <c r="B13916" s="254">
        <v>0</v>
      </c>
    </row>
    <row r="13917" spans="1:2" x14ac:dyDescent="0.25">
      <c r="A13917" s="254" t="s">
        <v>1006</v>
      </c>
      <c r="B13917" s="254">
        <v>0</v>
      </c>
    </row>
    <row r="13918" spans="1:2" x14ac:dyDescent="0.25">
      <c r="A13918" s="254" t="s">
        <v>1060</v>
      </c>
      <c r="B13918" s="254">
        <v>0</v>
      </c>
    </row>
    <row r="13919" spans="1:2" x14ac:dyDescent="0.25">
      <c r="A13919" s="254" t="s">
        <v>1061</v>
      </c>
      <c r="B13919" s="254">
        <v>0</v>
      </c>
    </row>
    <row r="13920" spans="1:2" x14ac:dyDescent="0.25">
      <c r="A13920" s="254" t="s">
        <v>1062</v>
      </c>
      <c r="B13920" s="254">
        <v>0</v>
      </c>
    </row>
    <row r="13921" spans="1:2" x14ac:dyDescent="0.25">
      <c r="A13921" s="254" t="s">
        <v>1007</v>
      </c>
      <c r="B13921" s="254">
        <v>0</v>
      </c>
    </row>
    <row r="13922" spans="1:2" x14ac:dyDescent="0.25">
      <c r="A13922" s="254" t="s">
        <v>1063</v>
      </c>
      <c r="B13922" s="254">
        <v>0</v>
      </c>
    </row>
    <row r="13923" spans="1:2" x14ac:dyDescent="0.25">
      <c r="A13923" s="254" t="s">
        <v>1064</v>
      </c>
      <c r="B13923" s="254">
        <v>0</v>
      </c>
    </row>
    <row r="13924" spans="1:2" x14ac:dyDescent="0.25">
      <c r="A13924" s="254" t="s">
        <v>1065</v>
      </c>
      <c r="B13924" s="254">
        <v>0</v>
      </c>
    </row>
    <row r="13925" spans="1:2" x14ac:dyDescent="0.25">
      <c r="A13925" s="254" t="s">
        <v>1008</v>
      </c>
      <c r="B13925" s="254">
        <v>0</v>
      </c>
    </row>
    <row r="13926" spans="1:2" x14ac:dyDescent="0.25">
      <c r="A13926" s="254" t="s">
        <v>1066</v>
      </c>
      <c r="B13926" s="254">
        <v>0</v>
      </c>
    </row>
    <row r="13927" spans="1:2" x14ac:dyDescent="0.25">
      <c r="A13927" s="254" t="s">
        <v>1067</v>
      </c>
      <c r="B13927" s="254">
        <v>0</v>
      </c>
    </row>
    <row r="13928" spans="1:2" x14ac:dyDescent="0.25">
      <c r="A13928" s="254" t="s">
        <v>1068</v>
      </c>
      <c r="B13928" s="254">
        <v>0</v>
      </c>
    </row>
    <row r="13929" spans="1:2" x14ac:dyDescent="0.25">
      <c r="A13929" s="254" t="s">
        <v>1009</v>
      </c>
      <c r="B13929" s="254">
        <v>0</v>
      </c>
    </row>
    <row r="13930" spans="1:2" x14ac:dyDescent="0.25">
      <c r="A13930" s="254" t="s">
        <v>1069</v>
      </c>
      <c r="B13930" s="254">
        <v>0</v>
      </c>
    </row>
    <row r="13931" spans="1:2" x14ac:dyDescent="0.25">
      <c r="A13931" s="254" t="s">
        <v>1070</v>
      </c>
      <c r="B13931" s="254">
        <v>0</v>
      </c>
    </row>
    <row r="13932" spans="1:2" x14ac:dyDescent="0.25">
      <c r="A13932" s="254" t="s">
        <v>1071</v>
      </c>
      <c r="B13932" s="254">
        <v>0</v>
      </c>
    </row>
    <row r="13933" spans="1:2" x14ac:dyDescent="0.25">
      <c r="A13933" s="254" t="s">
        <v>1010</v>
      </c>
      <c r="B13933" s="254">
        <v>0</v>
      </c>
    </row>
    <row r="13934" spans="1:2" x14ac:dyDescent="0.25">
      <c r="A13934" s="254" t="s">
        <v>1072</v>
      </c>
      <c r="B13934" s="254">
        <v>0</v>
      </c>
    </row>
    <row r="13935" spans="1:2" x14ac:dyDescent="0.25">
      <c r="A13935" s="254" t="s">
        <v>1073</v>
      </c>
      <c r="B13935" s="254">
        <v>0</v>
      </c>
    </row>
    <row r="13936" spans="1:2" x14ac:dyDescent="0.25">
      <c r="A13936" s="254" t="s">
        <v>1074</v>
      </c>
      <c r="B13936" s="254">
        <v>0</v>
      </c>
    </row>
    <row r="13937" spans="1:2" x14ac:dyDescent="0.25">
      <c r="A13937" s="254" t="s">
        <v>1011</v>
      </c>
      <c r="B13937" s="254">
        <v>0</v>
      </c>
    </row>
    <row r="13938" spans="1:2" x14ac:dyDescent="0.25">
      <c r="A13938" s="254" t="s">
        <v>1075</v>
      </c>
      <c r="B13938" s="254">
        <v>0</v>
      </c>
    </row>
    <row r="13939" spans="1:2" x14ac:dyDescent="0.25">
      <c r="A13939" s="254" t="s">
        <v>1076</v>
      </c>
      <c r="B13939" s="254">
        <v>0</v>
      </c>
    </row>
    <row r="13940" spans="1:2" x14ac:dyDescent="0.25">
      <c r="A13940" s="254" t="s">
        <v>1205</v>
      </c>
      <c r="B13940" s="254">
        <v>0</v>
      </c>
    </row>
    <row r="13941" spans="1:2" x14ac:dyDescent="0.25">
      <c r="A13941" s="254" t="s">
        <v>1335</v>
      </c>
      <c r="B13941" s="254">
        <v>0</v>
      </c>
    </row>
    <row r="13942" spans="1:2" x14ac:dyDescent="0.25">
      <c r="A13942" s="254" t="s">
        <v>1336</v>
      </c>
      <c r="B13942" s="254">
        <v>0</v>
      </c>
    </row>
    <row r="13943" spans="1:2" x14ac:dyDescent="0.25">
      <c r="A13943" s="254" t="s">
        <v>1337</v>
      </c>
      <c r="B13943" s="254">
        <v>0</v>
      </c>
    </row>
    <row r="13944" spans="1:2" x14ac:dyDescent="0.25">
      <c r="A13944" s="254" t="s">
        <v>1338</v>
      </c>
      <c r="B13944" s="254">
        <v>0</v>
      </c>
    </row>
    <row r="13945" spans="1:2" x14ac:dyDescent="0.25">
      <c r="A13945" s="254" t="s">
        <v>1339</v>
      </c>
      <c r="B13945" s="254">
        <v>0</v>
      </c>
    </row>
    <row r="13946" spans="1:2" x14ac:dyDescent="0.25">
      <c r="A13946" s="254" t="s">
        <v>1340</v>
      </c>
      <c r="B13946" s="254">
        <v>0</v>
      </c>
    </row>
    <row r="13947" spans="1:2" x14ac:dyDescent="0.25">
      <c r="A13947" s="254" t="s">
        <v>1341</v>
      </c>
      <c r="B13947" s="254">
        <v>0</v>
      </c>
    </row>
    <row r="13948" spans="1:2" x14ac:dyDescent="0.25">
      <c r="A13948" s="254" t="s">
        <v>1943</v>
      </c>
      <c r="B13948" s="254"/>
    </row>
    <row r="13949" spans="1:2" x14ac:dyDescent="0.25">
      <c r="A13949" s="254" t="s">
        <v>928</v>
      </c>
      <c r="B13949" s="254" t="s">
        <v>929</v>
      </c>
    </row>
    <row r="13950" spans="1:2" x14ac:dyDescent="0.25">
      <c r="A13950" s="254" t="s">
        <v>930</v>
      </c>
      <c r="B13950" s="254" t="s">
        <v>931</v>
      </c>
    </row>
    <row r="13951" spans="1:2" x14ac:dyDescent="0.25">
      <c r="A13951" s="254" t="s">
        <v>189</v>
      </c>
      <c r="B13951" s="254">
        <v>0</v>
      </c>
    </row>
    <row r="13952" spans="1:2" x14ac:dyDescent="0.25">
      <c r="A13952" s="254" t="s">
        <v>188</v>
      </c>
      <c r="B13952" s="254">
        <v>7.2342045400000003</v>
      </c>
    </row>
    <row r="13953" spans="1:2" x14ac:dyDescent="0.25">
      <c r="A13953" s="254" t="s">
        <v>190</v>
      </c>
      <c r="B13953" s="254">
        <v>0</v>
      </c>
    </row>
    <row r="13954" spans="1:2" x14ac:dyDescent="0.25">
      <c r="A13954" s="254" t="s">
        <v>191</v>
      </c>
      <c r="B13954" s="254">
        <v>0</v>
      </c>
    </row>
    <row r="13955" spans="1:2" x14ac:dyDescent="0.25">
      <c r="A13955" s="254" t="s">
        <v>1944</v>
      </c>
      <c r="B13955" s="254"/>
    </row>
    <row r="13956" spans="1:2" x14ac:dyDescent="0.25">
      <c r="A13956" s="254" t="s">
        <v>928</v>
      </c>
      <c r="B13956" s="254" t="s">
        <v>929</v>
      </c>
    </row>
    <row r="13957" spans="1:2" x14ac:dyDescent="0.25">
      <c r="A13957" s="254" t="s">
        <v>930</v>
      </c>
      <c r="B13957" s="254" t="s">
        <v>931</v>
      </c>
    </row>
    <row r="13958" spans="1:2" x14ac:dyDescent="0.25">
      <c r="A13958" s="254" t="s">
        <v>111</v>
      </c>
      <c r="B13958" s="254">
        <v>0</v>
      </c>
    </row>
    <row r="13959" spans="1:2" x14ac:dyDescent="0.25">
      <c r="A13959" s="254" t="s">
        <v>110</v>
      </c>
      <c r="B13959" s="254">
        <v>0</v>
      </c>
    </row>
    <row r="13960" spans="1:2" x14ac:dyDescent="0.25">
      <c r="A13960" s="254" t="s">
        <v>112</v>
      </c>
      <c r="B13960" s="254">
        <v>0</v>
      </c>
    </row>
    <row r="13961" spans="1:2" x14ac:dyDescent="0.25">
      <c r="A13961" s="254" t="s">
        <v>113</v>
      </c>
      <c r="B13961" s="254">
        <v>0</v>
      </c>
    </row>
    <row r="13962" spans="1:2" x14ac:dyDescent="0.25">
      <c r="A13962" s="254" t="s">
        <v>178</v>
      </c>
      <c r="B13962" s="254">
        <v>0</v>
      </c>
    </row>
    <row r="13963" spans="1:2" x14ac:dyDescent="0.25">
      <c r="A13963" s="254" t="s">
        <v>174</v>
      </c>
      <c r="B13963" s="254">
        <v>-8.8945729199999999</v>
      </c>
    </row>
    <row r="13964" spans="1:2" x14ac:dyDescent="0.25">
      <c r="A13964" s="254" t="s">
        <v>179</v>
      </c>
      <c r="B13964" s="254">
        <v>0</v>
      </c>
    </row>
    <row r="13965" spans="1:2" x14ac:dyDescent="0.25">
      <c r="A13965" s="254" t="s">
        <v>180</v>
      </c>
      <c r="B13965" s="254">
        <v>0</v>
      </c>
    </row>
    <row r="13966" spans="1:2" x14ac:dyDescent="0.25">
      <c r="A13966" s="254" t="s">
        <v>153</v>
      </c>
      <c r="B13966" s="254">
        <v>0</v>
      </c>
    </row>
    <row r="13967" spans="1:2" x14ac:dyDescent="0.25">
      <c r="A13967" s="254" t="s">
        <v>143</v>
      </c>
      <c r="B13967" s="254">
        <v>-7.5785554800000003</v>
      </c>
    </row>
    <row r="13968" spans="1:2" x14ac:dyDescent="0.25">
      <c r="A13968" s="254" t="s">
        <v>154</v>
      </c>
      <c r="B13968" s="254">
        <v>0</v>
      </c>
    </row>
    <row r="13969" spans="1:2" x14ac:dyDescent="0.25">
      <c r="A13969" s="254" t="s">
        <v>155</v>
      </c>
      <c r="B13969" s="254">
        <v>0</v>
      </c>
    </row>
    <row r="13970" spans="1:2" x14ac:dyDescent="0.25">
      <c r="A13970" s="254" t="s">
        <v>181</v>
      </c>
      <c r="B13970" s="254">
        <v>0</v>
      </c>
    </row>
    <row r="13971" spans="1:2" x14ac:dyDescent="0.25">
      <c r="A13971" s="254" t="s">
        <v>175</v>
      </c>
      <c r="B13971" s="254">
        <v>-5.6859245100000004</v>
      </c>
    </row>
    <row r="13972" spans="1:2" x14ac:dyDescent="0.25">
      <c r="A13972" s="254" t="s">
        <v>182</v>
      </c>
      <c r="B13972" s="254">
        <v>0</v>
      </c>
    </row>
    <row r="13973" spans="1:2" x14ac:dyDescent="0.25">
      <c r="A13973" s="254" t="s">
        <v>183</v>
      </c>
      <c r="B13973" s="254">
        <v>0</v>
      </c>
    </row>
    <row r="13974" spans="1:2" x14ac:dyDescent="0.25">
      <c r="A13974" s="254" t="s">
        <v>1077</v>
      </c>
      <c r="B13974" s="254">
        <v>0</v>
      </c>
    </row>
    <row r="13975" spans="1:2" x14ac:dyDescent="0.25">
      <c r="A13975" s="254" t="s">
        <v>1012</v>
      </c>
      <c r="B13975" s="254">
        <v>-2.62039468</v>
      </c>
    </row>
    <row r="13976" spans="1:2" x14ac:dyDescent="0.25">
      <c r="A13976" s="254" t="s">
        <v>1078</v>
      </c>
      <c r="B13976" s="254">
        <v>0</v>
      </c>
    </row>
    <row r="13977" spans="1:2" x14ac:dyDescent="0.25">
      <c r="A13977" s="254" t="s">
        <v>1079</v>
      </c>
      <c r="B13977" s="254">
        <v>0</v>
      </c>
    </row>
    <row r="13978" spans="1:2" x14ac:dyDescent="0.25">
      <c r="A13978" s="254" t="s">
        <v>1080</v>
      </c>
      <c r="B13978" s="254">
        <v>0</v>
      </c>
    </row>
    <row r="13979" spans="1:2" x14ac:dyDescent="0.25">
      <c r="A13979" s="254" t="s">
        <v>1013</v>
      </c>
      <c r="B13979" s="254">
        <v>-2.10551011</v>
      </c>
    </row>
    <row r="13980" spans="1:2" x14ac:dyDescent="0.25">
      <c r="A13980" s="254" t="s">
        <v>1081</v>
      </c>
      <c r="B13980" s="254">
        <v>0</v>
      </c>
    </row>
    <row r="13981" spans="1:2" x14ac:dyDescent="0.25">
      <c r="A13981" s="254" t="s">
        <v>1082</v>
      </c>
      <c r="B13981" s="254">
        <v>0</v>
      </c>
    </row>
    <row r="13982" spans="1:2" x14ac:dyDescent="0.25">
      <c r="A13982" s="254" t="s">
        <v>1334</v>
      </c>
      <c r="B13982" s="254">
        <v>-43.797188400000003</v>
      </c>
    </row>
    <row r="13983" spans="1:2" x14ac:dyDescent="0.25">
      <c r="A13983" s="254" t="s">
        <v>1342</v>
      </c>
      <c r="B13983" s="254">
        <v>-6.1892909999999999</v>
      </c>
    </row>
    <row r="13984" spans="1:2" x14ac:dyDescent="0.25">
      <c r="A13984" s="254" t="s">
        <v>1019</v>
      </c>
      <c r="B13984" s="254">
        <v>0</v>
      </c>
    </row>
    <row r="13985" spans="1:2" x14ac:dyDescent="0.25">
      <c r="A13985" s="254" t="s">
        <v>1002</v>
      </c>
      <c r="B13985" s="254">
        <v>0</v>
      </c>
    </row>
    <row r="13986" spans="1:2" x14ac:dyDescent="0.25">
      <c r="A13986" s="254" t="s">
        <v>1017</v>
      </c>
      <c r="B13986" s="254">
        <v>0</v>
      </c>
    </row>
    <row r="13987" spans="1:2" x14ac:dyDescent="0.25">
      <c r="A13987" s="254" t="s">
        <v>1051</v>
      </c>
      <c r="B13987" s="254">
        <v>0</v>
      </c>
    </row>
    <row r="13988" spans="1:2" x14ac:dyDescent="0.25">
      <c r="A13988" s="254" t="s">
        <v>1020</v>
      </c>
      <c r="B13988" s="254">
        <v>0</v>
      </c>
    </row>
    <row r="13989" spans="1:2" x14ac:dyDescent="0.25">
      <c r="A13989" s="254" t="s">
        <v>1003</v>
      </c>
      <c r="B13989" s="254">
        <v>0</v>
      </c>
    </row>
    <row r="13990" spans="1:2" x14ac:dyDescent="0.25">
      <c r="A13990" s="254" t="s">
        <v>1018</v>
      </c>
      <c r="B13990" s="254">
        <v>0</v>
      </c>
    </row>
    <row r="13991" spans="1:2" x14ac:dyDescent="0.25">
      <c r="A13991" s="254" t="s">
        <v>1052</v>
      </c>
      <c r="B13991" s="254">
        <v>0</v>
      </c>
    </row>
    <row r="13992" spans="1:2" x14ac:dyDescent="0.25">
      <c r="A13992" s="254" t="s">
        <v>177</v>
      </c>
      <c r="B13992" s="254">
        <v>26.884957700000001</v>
      </c>
    </row>
    <row r="13993" spans="1:2" x14ac:dyDescent="0.25">
      <c r="A13993" s="254" t="s">
        <v>1343</v>
      </c>
      <c r="B13993" s="254">
        <v>0</v>
      </c>
    </row>
    <row r="13994" spans="1:2" x14ac:dyDescent="0.25">
      <c r="A13994" s="254" t="s">
        <v>1344</v>
      </c>
      <c r="B13994" s="254">
        <v>0</v>
      </c>
    </row>
    <row r="13995" spans="1:2" x14ac:dyDescent="0.25">
      <c r="A13995" s="254" t="s">
        <v>1207</v>
      </c>
      <c r="B13995" s="254">
        <v>49.9864794</v>
      </c>
    </row>
    <row r="13996" spans="1:2" x14ac:dyDescent="0.25">
      <c r="A13996" s="254" t="s">
        <v>1945</v>
      </c>
      <c r="B13996" s="254"/>
    </row>
    <row r="13997" spans="1:2" x14ac:dyDescent="0.25">
      <c r="A13997" s="254" t="s">
        <v>928</v>
      </c>
      <c r="B13997" s="254" t="s">
        <v>929</v>
      </c>
    </row>
    <row r="13998" spans="1:2" x14ac:dyDescent="0.25">
      <c r="A13998" s="254" t="s">
        <v>930</v>
      </c>
      <c r="B13998" s="254" t="s">
        <v>931</v>
      </c>
    </row>
    <row r="13999" spans="1:2" x14ac:dyDescent="0.25">
      <c r="A13999" s="254" t="s">
        <v>111</v>
      </c>
      <c r="B13999" s="254">
        <v>0</v>
      </c>
    </row>
    <row r="14000" spans="1:2" x14ac:dyDescent="0.25">
      <c r="A14000" s="254" t="s">
        <v>110</v>
      </c>
      <c r="B14000" s="254">
        <v>0</v>
      </c>
    </row>
    <row r="14001" spans="1:2" x14ac:dyDescent="0.25">
      <c r="A14001" s="254" t="s">
        <v>112</v>
      </c>
      <c r="B14001" s="254">
        <v>0</v>
      </c>
    </row>
    <row r="14002" spans="1:2" x14ac:dyDescent="0.25">
      <c r="A14002" s="254" t="s">
        <v>113</v>
      </c>
      <c r="B14002" s="254">
        <v>0</v>
      </c>
    </row>
    <row r="14003" spans="1:2" x14ac:dyDescent="0.25">
      <c r="A14003" s="254" t="s">
        <v>1334</v>
      </c>
      <c r="B14003" s="254">
        <v>33.9196119</v>
      </c>
    </row>
    <row r="14004" spans="1:2" x14ac:dyDescent="0.25">
      <c r="A14004" s="254" t="s">
        <v>1946</v>
      </c>
      <c r="B14004" s="254"/>
    </row>
    <row r="14005" spans="1:2" x14ac:dyDescent="0.25">
      <c r="A14005" s="254" t="s">
        <v>928</v>
      </c>
      <c r="B14005" s="254" t="s">
        <v>929</v>
      </c>
    </row>
    <row r="14006" spans="1:2" x14ac:dyDescent="0.25">
      <c r="A14006" s="254" t="s">
        <v>930</v>
      </c>
      <c r="B14006" s="254" t="s">
        <v>931</v>
      </c>
    </row>
    <row r="14007" spans="1:2" x14ac:dyDescent="0.25">
      <c r="A14007" s="254" t="s">
        <v>113</v>
      </c>
      <c r="B14007" s="254">
        <v>0</v>
      </c>
    </row>
    <row r="14008" spans="1:2" x14ac:dyDescent="0.25">
      <c r="A14008" s="254" t="s">
        <v>184</v>
      </c>
      <c r="B14008" s="254">
        <v>0</v>
      </c>
    </row>
    <row r="14009" spans="1:2" x14ac:dyDescent="0.25">
      <c r="A14009" s="254" t="s">
        <v>185</v>
      </c>
      <c r="B14009" s="254">
        <v>0</v>
      </c>
    </row>
    <row r="14010" spans="1:2" x14ac:dyDescent="0.25">
      <c r="A14010" s="254" t="s">
        <v>186</v>
      </c>
      <c r="B14010" s="254">
        <v>0</v>
      </c>
    </row>
    <row r="14011" spans="1:2" x14ac:dyDescent="0.25">
      <c r="A14011" s="254" t="s">
        <v>187</v>
      </c>
      <c r="B14011" s="254">
        <v>0</v>
      </c>
    </row>
    <row r="14012" spans="1:2" x14ac:dyDescent="0.25">
      <c r="A14012" s="254" t="s">
        <v>1051</v>
      </c>
      <c r="B14012" s="254">
        <v>0</v>
      </c>
    </row>
    <row r="14013" spans="1:2" x14ac:dyDescent="0.25">
      <c r="A14013" s="254" t="s">
        <v>1052</v>
      </c>
      <c r="B14013" s="254">
        <v>0</v>
      </c>
    </row>
    <row r="14014" spans="1:2" x14ac:dyDescent="0.25">
      <c r="A14014" s="254" t="s">
        <v>177</v>
      </c>
      <c r="B14014" s="254">
        <v>0</v>
      </c>
    </row>
    <row r="14015" spans="1:2" x14ac:dyDescent="0.25">
      <c r="A14015" s="254" t="s">
        <v>1947</v>
      </c>
      <c r="B14015" s="254"/>
    </row>
    <row r="14016" spans="1:2" x14ac:dyDescent="0.25">
      <c r="A14016" s="254" t="s">
        <v>928</v>
      </c>
      <c r="B14016" s="254" t="s">
        <v>929</v>
      </c>
    </row>
    <row r="14017" spans="1:3" x14ac:dyDescent="0.25">
      <c r="A14017" s="254" t="s">
        <v>930</v>
      </c>
      <c r="B14017" s="254" t="s">
        <v>931</v>
      </c>
    </row>
    <row r="14018" spans="1:3" x14ac:dyDescent="0.25">
      <c r="A14018" s="254" t="s">
        <v>1334</v>
      </c>
      <c r="B14018" s="254">
        <v>-106.65909499999999</v>
      </c>
    </row>
    <row r="14019" spans="1:3" x14ac:dyDescent="0.25">
      <c r="A14019" s="254" t="s">
        <v>184</v>
      </c>
      <c r="B14019" s="254">
        <v>-0.37291366300000001</v>
      </c>
    </row>
    <row r="14020" spans="1:3" x14ac:dyDescent="0.25">
      <c r="A14020" s="254" t="s">
        <v>199</v>
      </c>
      <c r="B14020" s="254">
        <v>-19.700114200000002</v>
      </c>
    </row>
    <row r="14021" spans="1:3" x14ac:dyDescent="0.25">
      <c r="A14021" s="254" t="s">
        <v>187</v>
      </c>
      <c r="B14021" s="254">
        <v>-14.296161100000001</v>
      </c>
    </row>
    <row r="14022" spans="1:3" x14ac:dyDescent="0.25">
      <c r="A14022" s="254" t="s">
        <v>1343</v>
      </c>
      <c r="B14022" s="254">
        <v>0</v>
      </c>
    </row>
    <row r="14023" spans="1:3" x14ac:dyDescent="0.25">
      <c r="A14023" s="254" t="s">
        <v>1344</v>
      </c>
      <c r="B14023" s="254">
        <v>0</v>
      </c>
    </row>
    <row r="14024" spans="1:3" x14ac:dyDescent="0.25">
      <c r="A14024" s="254" t="s">
        <v>177</v>
      </c>
      <c r="B14024" s="254">
        <v>141.02828400000001</v>
      </c>
    </row>
    <row r="14026" spans="1:3" x14ac:dyDescent="0.25">
      <c r="A14026" s="14" t="s">
        <v>1948</v>
      </c>
      <c r="B14026" s="14"/>
      <c r="C14026" s="261" t="s">
        <v>375</v>
      </c>
    </row>
    <row r="14027" spans="1:3" x14ac:dyDescent="0.25">
      <c r="A14027" s="254" t="s">
        <v>928</v>
      </c>
      <c r="B14027" s="254" t="s">
        <v>929</v>
      </c>
    </row>
    <row r="14028" spans="1:3" x14ac:dyDescent="0.25">
      <c r="A14028" s="254" t="s">
        <v>930</v>
      </c>
      <c r="B14028" s="254" t="s">
        <v>931</v>
      </c>
    </row>
    <row r="14029" spans="1:3" x14ac:dyDescent="0.25">
      <c r="A14029" s="254" t="s">
        <v>1087</v>
      </c>
      <c r="B14029" s="254">
        <v>0</v>
      </c>
    </row>
    <row r="14030" spans="1:3" x14ac:dyDescent="0.25">
      <c r="A14030" s="254" t="s">
        <v>1088</v>
      </c>
      <c r="B14030" s="254">
        <v>0</v>
      </c>
    </row>
    <row r="14031" spans="1:3" x14ac:dyDescent="0.25">
      <c r="A14031" s="254" t="s">
        <v>1089</v>
      </c>
      <c r="B14031" s="254">
        <v>0</v>
      </c>
    </row>
    <row r="14032" spans="1:3" x14ac:dyDescent="0.25">
      <c r="A14032" s="254" t="s">
        <v>1090</v>
      </c>
      <c r="B14032" s="254">
        <v>0</v>
      </c>
    </row>
    <row r="14033" spans="1:2" x14ac:dyDescent="0.25">
      <c r="A14033" s="254" t="s">
        <v>1091</v>
      </c>
      <c r="B14033" s="254">
        <v>0</v>
      </c>
    </row>
    <row r="14034" spans="1:2" x14ac:dyDescent="0.25">
      <c r="A14034" s="254" t="s">
        <v>1092</v>
      </c>
      <c r="B14034" s="254">
        <v>0</v>
      </c>
    </row>
    <row r="14035" spans="1:2" x14ac:dyDescent="0.25">
      <c r="A14035" s="254" t="s">
        <v>1093</v>
      </c>
      <c r="B14035" s="254">
        <v>-15.541586300000001</v>
      </c>
    </row>
    <row r="14036" spans="1:2" x14ac:dyDescent="0.25">
      <c r="A14036" s="254" t="s">
        <v>1094</v>
      </c>
      <c r="B14036" s="254">
        <v>0</v>
      </c>
    </row>
    <row r="14037" spans="1:2" x14ac:dyDescent="0.25">
      <c r="A14037" s="254" t="s">
        <v>1095</v>
      </c>
      <c r="B14037" s="254">
        <v>-4.56531982</v>
      </c>
    </row>
    <row r="14038" spans="1:2" x14ac:dyDescent="0.25">
      <c r="A14038" s="254" t="s">
        <v>1096</v>
      </c>
      <c r="B14038" s="254">
        <v>0</v>
      </c>
    </row>
    <row r="14039" spans="1:2" x14ac:dyDescent="0.25">
      <c r="A14039" s="254" t="s">
        <v>1097</v>
      </c>
      <c r="B14039" s="254">
        <v>0</v>
      </c>
    </row>
    <row r="14040" spans="1:2" x14ac:dyDescent="0.25">
      <c r="A14040" s="254" t="s">
        <v>1099</v>
      </c>
      <c r="B14040" s="254">
        <v>0</v>
      </c>
    </row>
    <row r="14041" spans="1:2" x14ac:dyDescent="0.25">
      <c r="A14041" s="254" t="s">
        <v>1100</v>
      </c>
      <c r="B14041" s="254">
        <v>42.850373599999998</v>
      </c>
    </row>
    <row r="14042" spans="1:2" x14ac:dyDescent="0.25">
      <c r="A14042" s="254" t="s">
        <v>1101</v>
      </c>
      <c r="B14042" s="254">
        <v>0</v>
      </c>
    </row>
    <row r="14043" spans="1:2" x14ac:dyDescent="0.25">
      <c r="A14043" s="254" t="s">
        <v>1102</v>
      </c>
      <c r="B14043" s="254">
        <v>13.909022800000001</v>
      </c>
    </row>
    <row r="14044" spans="1:2" x14ac:dyDescent="0.25">
      <c r="A14044" s="254" t="s">
        <v>1103</v>
      </c>
      <c r="B14044" s="254">
        <v>0</v>
      </c>
    </row>
    <row r="14045" spans="1:2" x14ac:dyDescent="0.25">
      <c r="A14045" s="254" t="s">
        <v>1104</v>
      </c>
      <c r="B14045" s="254">
        <v>0</v>
      </c>
    </row>
    <row r="14046" spans="1:2" x14ac:dyDescent="0.25">
      <c r="A14046" s="254" t="s">
        <v>1105</v>
      </c>
      <c r="B14046" s="254">
        <v>0</v>
      </c>
    </row>
    <row r="14047" spans="1:2" x14ac:dyDescent="0.25">
      <c r="A14047" s="254" t="s">
        <v>991</v>
      </c>
      <c r="B14047" s="254">
        <v>6.74976048</v>
      </c>
    </row>
    <row r="14051" spans="1:2" x14ac:dyDescent="0.25">
      <c r="A14051" s="254" t="s">
        <v>1949</v>
      </c>
      <c r="B14051" s="254"/>
    </row>
    <row r="14052" spans="1:2" x14ac:dyDescent="0.25">
      <c r="A14052" s="254" t="s">
        <v>928</v>
      </c>
      <c r="B14052" s="254" t="s">
        <v>929</v>
      </c>
    </row>
    <row r="14053" spans="1:2" x14ac:dyDescent="0.25">
      <c r="A14053" s="254" t="s">
        <v>930</v>
      </c>
      <c r="B14053" s="254" t="s">
        <v>931</v>
      </c>
    </row>
    <row r="14054" spans="1:2" x14ac:dyDescent="0.25">
      <c r="A14054" s="254" t="s">
        <v>1107</v>
      </c>
      <c r="B14054" s="254">
        <v>0</v>
      </c>
    </row>
    <row r="14055" spans="1:2" x14ac:dyDescent="0.25">
      <c r="A14055" s="254" t="s">
        <v>456</v>
      </c>
      <c r="B14055" s="254">
        <v>8.08690569</v>
      </c>
    </row>
    <row r="14056" spans="1:2" x14ac:dyDescent="0.25">
      <c r="A14056" s="254" t="s">
        <v>457</v>
      </c>
      <c r="B14056" s="254">
        <v>1.5953268700000001</v>
      </c>
    </row>
    <row r="14057" spans="1:2" x14ac:dyDescent="0.25">
      <c r="A14057" s="254" t="s">
        <v>15</v>
      </c>
      <c r="B14057" s="254">
        <v>0.58212900499999998</v>
      </c>
    </row>
    <row r="14058" spans="1:2" x14ac:dyDescent="0.25">
      <c r="A14058" s="254" t="s">
        <v>16</v>
      </c>
      <c r="B14058" s="254">
        <v>1.8436225500000001</v>
      </c>
    </row>
    <row r="14076" spans="1:1" x14ac:dyDescent="0.25">
      <c r="A14076" s="254" t="s">
        <v>1950</v>
      </c>
    </row>
    <row r="14087" spans="1:2" x14ac:dyDescent="0.25">
      <c r="A14087" s="254" t="s">
        <v>1951</v>
      </c>
      <c r="B14087" s="254"/>
    </row>
    <row r="14088" spans="1:2" x14ac:dyDescent="0.25">
      <c r="A14088" s="254" t="s">
        <v>928</v>
      </c>
      <c r="B14088" s="254" t="s">
        <v>929</v>
      </c>
    </row>
    <row r="14089" spans="1:2" x14ac:dyDescent="0.25">
      <c r="A14089" s="254" t="s">
        <v>930</v>
      </c>
      <c r="B14089" s="254" t="s">
        <v>931</v>
      </c>
    </row>
    <row r="14090" spans="1:2" x14ac:dyDescent="0.25">
      <c r="A14090" s="254" t="s">
        <v>1111</v>
      </c>
      <c r="B14090" s="254">
        <v>11.5795919</v>
      </c>
    </row>
    <row r="14091" spans="1:2" x14ac:dyDescent="0.25">
      <c r="A14091" s="254" t="s">
        <v>1112</v>
      </c>
      <c r="B14091" s="254">
        <v>0</v>
      </c>
    </row>
    <row r="14092" spans="1:2" x14ac:dyDescent="0.25">
      <c r="A14092" s="254" t="s">
        <v>1113</v>
      </c>
      <c r="B14092" s="254">
        <v>3.1931810399999998</v>
      </c>
    </row>
    <row r="14093" spans="1:2" x14ac:dyDescent="0.25">
      <c r="A14093" s="254" t="s">
        <v>1114</v>
      </c>
      <c r="B14093" s="254">
        <v>0</v>
      </c>
    </row>
    <row r="14094" spans="1:2" x14ac:dyDescent="0.25">
      <c r="A14094" s="254" t="s">
        <v>1115</v>
      </c>
      <c r="B14094" s="254">
        <v>0</v>
      </c>
    </row>
    <row r="14095" spans="1:2" x14ac:dyDescent="0.25">
      <c r="A14095" s="254" t="s">
        <v>1116</v>
      </c>
      <c r="B14095" s="254">
        <v>0</v>
      </c>
    </row>
    <row r="14096" spans="1:2" x14ac:dyDescent="0.25">
      <c r="A14096" s="254" t="s">
        <v>26</v>
      </c>
      <c r="B14096" s="254">
        <v>12.2722125</v>
      </c>
    </row>
    <row r="14097" spans="1:2" x14ac:dyDescent="0.25">
      <c r="A14097" s="254" t="s">
        <v>27</v>
      </c>
      <c r="B14097" s="254">
        <v>0</v>
      </c>
    </row>
    <row r="14098" spans="1:2" x14ac:dyDescent="0.25">
      <c r="A14098" s="254" t="s">
        <v>1117</v>
      </c>
      <c r="B14098" s="254">
        <v>6.7432368</v>
      </c>
    </row>
    <row r="14099" spans="1:2" x14ac:dyDescent="0.25">
      <c r="A14099" s="254" t="s">
        <v>1118</v>
      </c>
      <c r="B14099" s="254">
        <v>0</v>
      </c>
    </row>
    <row r="14100" spans="1:2" x14ac:dyDescent="0.25">
      <c r="A14100" s="254" t="s">
        <v>464</v>
      </c>
      <c r="B14100" s="254">
        <v>0</v>
      </c>
    </row>
    <row r="14101" spans="1:2" x14ac:dyDescent="0.25">
      <c r="A14101" s="254" t="s">
        <v>465</v>
      </c>
      <c r="B14101" s="254">
        <v>0</v>
      </c>
    </row>
    <row r="14102" spans="1:2" x14ac:dyDescent="0.25">
      <c r="A14102" s="254" t="s">
        <v>466</v>
      </c>
      <c r="B14102" s="254">
        <v>0</v>
      </c>
    </row>
    <row r="14103" spans="1:2" x14ac:dyDescent="0.25">
      <c r="A14103" s="254" t="s">
        <v>467</v>
      </c>
      <c r="B14103" s="254">
        <v>0</v>
      </c>
    </row>
    <row r="14104" spans="1:2" x14ac:dyDescent="0.25">
      <c r="A14104" s="254" t="s">
        <v>468</v>
      </c>
      <c r="B14104" s="254">
        <v>0</v>
      </c>
    </row>
    <row r="14105" spans="1:2" x14ac:dyDescent="0.25">
      <c r="A14105" s="254" t="s">
        <v>469</v>
      </c>
      <c r="B14105" s="254">
        <v>0</v>
      </c>
    </row>
    <row r="14106" spans="1:2" x14ac:dyDescent="0.25">
      <c r="A14106" s="254" t="s">
        <v>28</v>
      </c>
      <c r="B14106" s="254">
        <v>0</v>
      </c>
    </row>
    <row r="14107" spans="1:2" x14ac:dyDescent="0.25">
      <c r="A14107" s="254" t="s">
        <v>29</v>
      </c>
      <c r="B14107" s="254">
        <v>0</v>
      </c>
    </row>
    <row r="14108" spans="1:2" x14ac:dyDescent="0.25">
      <c r="A14108" s="254" t="s">
        <v>470</v>
      </c>
      <c r="B14108" s="254">
        <v>0</v>
      </c>
    </row>
    <row r="14109" spans="1:2" x14ac:dyDescent="0.25">
      <c r="A14109" s="254" t="s">
        <v>471</v>
      </c>
      <c r="B14109" s="254">
        <v>0</v>
      </c>
    </row>
    <row r="14110" spans="1:2" x14ac:dyDescent="0.25">
      <c r="A14110" s="254" t="s">
        <v>1119</v>
      </c>
      <c r="B14110" s="254">
        <v>0</v>
      </c>
    </row>
    <row r="14111" spans="1:2" x14ac:dyDescent="0.25">
      <c r="A14111" s="254" t="s">
        <v>1120</v>
      </c>
      <c r="B14111" s="254">
        <v>0</v>
      </c>
    </row>
    <row r="14112" spans="1:2" x14ac:dyDescent="0.25">
      <c r="A14112" s="254" t="s">
        <v>1121</v>
      </c>
      <c r="B14112" s="254">
        <v>1.7647586200000001</v>
      </c>
    </row>
    <row r="14113" spans="1:2" x14ac:dyDescent="0.25">
      <c r="A14113" s="254" t="s">
        <v>1122</v>
      </c>
      <c r="B14113" s="254">
        <v>0</v>
      </c>
    </row>
    <row r="14114" spans="1:2" x14ac:dyDescent="0.25">
      <c r="A14114" s="254" t="s">
        <v>1123</v>
      </c>
      <c r="B14114" s="254">
        <v>5.0026876600000003</v>
      </c>
    </row>
    <row r="14115" spans="1:2" x14ac:dyDescent="0.25">
      <c r="A14115" s="254" t="s">
        <v>1124</v>
      </c>
      <c r="B14115" s="254">
        <v>0</v>
      </c>
    </row>
    <row r="14138" spans="1:2" x14ac:dyDescent="0.25">
      <c r="A14138" s="254" t="s">
        <v>1952</v>
      </c>
      <c r="B14138" s="254"/>
    </row>
    <row r="14139" spans="1:2" x14ac:dyDescent="0.25">
      <c r="A14139" s="254" t="s">
        <v>928</v>
      </c>
      <c r="B14139" s="254" t="s">
        <v>929</v>
      </c>
    </row>
    <row r="14140" spans="1:2" x14ac:dyDescent="0.25">
      <c r="A14140" s="254" t="s">
        <v>930</v>
      </c>
      <c r="B14140" s="254" t="s">
        <v>931</v>
      </c>
    </row>
    <row r="14141" spans="1:2" x14ac:dyDescent="0.25">
      <c r="A14141" s="254" t="s">
        <v>1087</v>
      </c>
      <c r="B14141" s="254">
        <v>-0.80236760600000001</v>
      </c>
    </row>
    <row r="14142" spans="1:2" x14ac:dyDescent="0.25">
      <c r="A14142" s="254" t="s">
        <v>1088</v>
      </c>
      <c r="B14142" s="254">
        <v>0</v>
      </c>
    </row>
    <row r="14143" spans="1:2" x14ac:dyDescent="0.25">
      <c r="A14143" s="254" t="s">
        <v>1089</v>
      </c>
      <c r="B14143" s="254">
        <v>-0.74795146099999998</v>
      </c>
    </row>
    <row r="14144" spans="1:2" x14ac:dyDescent="0.25">
      <c r="A14144" s="254" t="s">
        <v>1090</v>
      </c>
      <c r="B14144" s="254">
        <v>0</v>
      </c>
    </row>
    <row r="14145" spans="1:2" x14ac:dyDescent="0.25">
      <c r="A14145" s="254" t="s">
        <v>1091</v>
      </c>
      <c r="B14145" s="254">
        <v>0</v>
      </c>
    </row>
    <row r="14146" spans="1:2" x14ac:dyDescent="0.25">
      <c r="A14146" s="254" t="s">
        <v>1092</v>
      </c>
      <c r="B14146" s="254">
        <v>0</v>
      </c>
    </row>
    <row r="14147" spans="1:2" x14ac:dyDescent="0.25">
      <c r="A14147" s="254" t="s">
        <v>472</v>
      </c>
      <c r="B14147" s="254">
        <v>0</v>
      </c>
    </row>
    <row r="14148" spans="1:2" x14ac:dyDescent="0.25">
      <c r="A14148" s="254" t="s">
        <v>473</v>
      </c>
      <c r="B14148" s="254">
        <v>0</v>
      </c>
    </row>
    <row r="14149" spans="1:2" x14ac:dyDescent="0.25">
      <c r="A14149" s="254" t="s">
        <v>474</v>
      </c>
      <c r="B14149" s="254">
        <v>-7.5153870899999999</v>
      </c>
    </row>
    <row r="14150" spans="1:2" x14ac:dyDescent="0.25">
      <c r="A14150" s="254" t="s">
        <v>475</v>
      </c>
      <c r="B14150" s="254">
        <v>0</v>
      </c>
    </row>
    <row r="14151" spans="1:2" x14ac:dyDescent="0.25">
      <c r="A14151" s="254" t="s">
        <v>476</v>
      </c>
      <c r="B14151" s="254">
        <v>0</v>
      </c>
    </row>
    <row r="14152" spans="1:2" x14ac:dyDescent="0.25">
      <c r="A14152" s="254" t="s">
        <v>477</v>
      </c>
      <c r="B14152" s="254">
        <v>0</v>
      </c>
    </row>
    <row r="14153" spans="1:2" x14ac:dyDescent="0.25">
      <c r="A14153" s="254" t="s">
        <v>1100</v>
      </c>
      <c r="B14153" s="254">
        <v>20.059190099999999</v>
      </c>
    </row>
    <row r="14154" spans="1:2" x14ac:dyDescent="0.25">
      <c r="A14154" s="254" t="s">
        <v>1101</v>
      </c>
      <c r="B14154" s="254">
        <v>0</v>
      </c>
    </row>
    <row r="14155" spans="1:2" x14ac:dyDescent="0.25">
      <c r="A14155" s="254" t="s">
        <v>1102</v>
      </c>
      <c r="B14155" s="254">
        <v>26.214173599999999</v>
      </c>
    </row>
    <row r="14156" spans="1:2" x14ac:dyDescent="0.25">
      <c r="A14156" s="254" t="s">
        <v>1103</v>
      </c>
      <c r="B14156" s="254">
        <v>0</v>
      </c>
    </row>
    <row r="14157" spans="1:2" x14ac:dyDescent="0.25">
      <c r="A14157" s="254" t="s">
        <v>1104</v>
      </c>
      <c r="B14157" s="254">
        <v>0</v>
      </c>
    </row>
    <row r="14158" spans="1:2" x14ac:dyDescent="0.25">
      <c r="A14158" s="254" t="s">
        <v>1105</v>
      </c>
      <c r="B14158" s="254">
        <v>0</v>
      </c>
    </row>
    <row r="14161" spans="1:2" x14ac:dyDescent="0.25">
      <c r="A14161" s="254" t="s">
        <v>1953</v>
      </c>
      <c r="B14161" s="254"/>
    </row>
    <row r="14162" spans="1:2" x14ac:dyDescent="0.25">
      <c r="A14162" s="254" t="s">
        <v>928</v>
      </c>
      <c r="B14162" s="254" t="s">
        <v>929</v>
      </c>
    </row>
    <row r="14163" spans="1:2" x14ac:dyDescent="0.25">
      <c r="A14163" s="254" t="s">
        <v>930</v>
      </c>
      <c r="B14163" s="254" t="s">
        <v>931</v>
      </c>
    </row>
    <row r="14164" spans="1:2" x14ac:dyDescent="0.25">
      <c r="A14164" s="254" t="s">
        <v>478</v>
      </c>
      <c r="B14164" s="254">
        <v>-10.4301844</v>
      </c>
    </row>
    <row r="14165" spans="1:2" x14ac:dyDescent="0.25">
      <c r="A14165" s="254" t="s">
        <v>932</v>
      </c>
      <c r="B14165" s="254">
        <v>0</v>
      </c>
    </row>
    <row r="14166" spans="1:2" x14ac:dyDescent="0.25">
      <c r="A14166" s="254" t="s">
        <v>184</v>
      </c>
      <c r="B14166" s="254">
        <v>-48.4258563</v>
      </c>
    </row>
    <row r="14167" spans="1:2" x14ac:dyDescent="0.25">
      <c r="A14167" s="254" t="s">
        <v>933</v>
      </c>
      <c r="B14167" s="254">
        <v>0</v>
      </c>
    </row>
    <row r="14168" spans="1:2" x14ac:dyDescent="0.25">
      <c r="A14168" s="254" t="s">
        <v>934</v>
      </c>
      <c r="B14168" s="254">
        <v>0</v>
      </c>
    </row>
    <row r="14169" spans="1:2" x14ac:dyDescent="0.25">
      <c r="A14169" s="254" t="s">
        <v>935</v>
      </c>
      <c r="B14169" s="254">
        <v>7.5153870899999999</v>
      </c>
    </row>
    <row r="14170" spans="1:2" x14ac:dyDescent="0.25">
      <c r="A14170" s="254" t="s">
        <v>936</v>
      </c>
      <c r="B14170" s="254">
        <v>0</v>
      </c>
    </row>
    <row r="14171" spans="1:2" x14ac:dyDescent="0.25">
      <c r="A14171" s="254" t="s">
        <v>937</v>
      </c>
      <c r="B14171" s="254">
        <v>0</v>
      </c>
    </row>
    <row r="14172" spans="1:2" x14ac:dyDescent="0.25">
      <c r="A14172" s="254" t="s">
        <v>938</v>
      </c>
      <c r="B14172" s="254">
        <v>0</v>
      </c>
    </row>
    <row r="14173" spans="1:2" x14ac:dyDescent="0.25">
      <c r="A14173" s="254" t="s">
        <v>2</v>
      </c>
      <c r="B14173" s="254">
        <v>35.490720000000003</v>
      </c>
    </row>
    <row r="14174" spans="1:2" x14ac:dyDescent="0.25">
      <c r="A14174" s="254" t="s">
        <v>3</v>
      </c>
      <c r="B14174" s="254">
        <v>0</v>
      </c>
    </row>
    <row r="14175" spans="1:2" x14ac:dyDescent="0.25">
      <c r="A14175" s="254" t="s">
        <v>4</v>
      </c>
      <c r="B14175" s="254">
        <v>15.8499336</v>
      </c>
    </row>
    <row r="14176" spans="1:2" x14ac:dyDescent="0.25">
      <c r="A14176" s="254" t="s">
        <v>5</v>
      </c>
      <c r="B14176" s="254">
        <v>0</v>
      </c>
    </row>
    <row r="14177" spans="1:2" x14ac:dyDescent="0.25">
      <c r="A14177" s="254" t="s">
        <v>6</v>
      </c>
      <c r="B14177" s="254">
        <v>0</v>
      </c>
    </row>
    <row r="14178" spans="1:2" x14ac:dyDescent="0.25">
      <c r="A14178" s="254" t="s">
        <v>7</v>
      </c>
      <c r="B14178" s="254">
        <v>0</v>
      </c>
    </row>
    <row r="14179" spans="1:2" x14ac:dyDescent="0.25">
      <c r="A14179" s="254" t="s">
        <v>480</v>
      </c>
      <c r="B14179" s="254">
        <v>0</v>
      </c>
    </row>
    <row r="14180" spans="1:2" x14ac:dyDescent="0.25">
      <c r="A14180" s="254" t="s">
        <v>481</v>
      </c>
      <c r="B14180" s="254">
        <v>0</v>
      </c>
    </row>
    <row r="14181" spans="1:2" x14ac:dyDescent="0.25">
      <c r="A14181" s="254" t="s">
        <v>482</v>
      </c>
      <c r="B14181" s="254">
        <v>0</v>
      </c>
    </row>
    <row r="14182" spans="1:2" x14ac:dyDescent="0.25">
      <c r="A14182" s="254" t="s">
        <v>483</v>
      </c>
      <c r="B14182" s="254">
        <v>0</v>
      </c>
    </row>
    <row r="14183" spans="1:2" x14ac:dyDescent="0.25">
      <c r="A14183" s="254" t="s">
        <v>484</v>
      </c>
      <c r="B14183" s="254">
        <v>0</v>
      </c>
    </row>
    <row r="14184" spans="1:2" x14ac:dyDescent="0.25">
      <c r="A14184" s="254" t="s">
        <v>485</v>
      </c>
      <c r="B14184" s="254">
        <v>0</v>
      </c>
    </row>
    <row r="14185" spans="1:2" x14ac:dyDescent="0.25">
      <c r="A14185" s="254" t="s">
        <v>1954</v>
      </c>
      <c r="B14185" s="254"/>
    </row>
    <row r="14186" spans="1:2" x14ac:dyDescent="0.25">
      <c r="A14186" s="254" t="s">
        <v>928</v>
      </c>
      <c r="B14186" s="254" t="s">
        <v>929</v>
      </c>
    </row>
    <row r="14187" spans="1:2" x14ac:dyDescent="0.25">
      <c r="A14187" s="254" t="s">
        <v>930</v>
      </c>
      <c r="B14187" s="254" t="s">
        <v>931</v>
      </c>
    </row>
    <row r="14188" spans="1:2" x14ac:dyDescent="0.25">
      <c r="A14188" s="254" t="s">
        <v>1125</v>
      </c>
      <c r="B14188" s="254">
        <v>0</v>
      </c>
    </row>
    <row r="14189" spans="1:2" x14ac:dyDescent="0.25">
      <c r="A14189" s="254" t="s">
        <v>1126</v>
      </c>
      <c r="B14189" s="254">
        <v>0</v>
      </c>
    </row>
    <row r="14190" spans="1:2" x14ac:dyDescent="0.25">
      <c r="A14190" s="254" t="s">
        <v>1127</v>
      </c>
      <c r="B14190" s="254">
        <v>0</v>
      </c>
    </row>
    <row r="14191" spans="1:2" x14ac:dyDescent="0.25">
      <c r="A14191" s="254" t="s">
        <v>1128</v>
      </c>
      <c r="B14191" s="254">
        <v>0</v>
      </c>
    </row>
    <row r="14192" spans="1:2" x14ac:dyDescent="0.25">
      <c r="A14192" s="254" t="s">
        <v>1129</v>
      </c>
      <c r="B14192" s="254">
        <v>0</v>
      </c>
    </row>
    <row r="14193" spans="1:2" x14ac:dyDescent="0.25">
      <c r="A14193" s="254" t="s">
        <v>1130</v>
      </c>
      <c r="B14193" s="254">
        <v>0</v>
      </c>
    </row>
    <row r="14194" spans="1:2" x14ac:dyDescent="0.25">
      <c r="A14194" s="254" t="s">
        <v>1131</v>
      </c>
      <c r="B14194" s="254">
        <v>0.80236760600000001</v>
      </c>
    </row>
    <row r="14195" spans="1:2" x14ac:dyDescent="0.25">
      <c r="A14195" s="254" t="s">
        <v>1132</v>
      </c>
      <c r="B14195" s="254">
        <v>0</v>
      </c>
    </row>
    <row r="14196" spans="1:2" x14ac:dyDescent="0.25">
      <c r="A14196" s="254" t="s">
        <v>1133</v>
      </c>
      <c r="B14196" s="254">
        <v>0.74795146099999998</v>
      </c>
    </row>
    <row r="14197" spans="1:2" x14ac:dyDescent="0.25">
      <c r="A14197" s="254" t="s">
        <v>1134</v>
      </c>
      <c r="B14197" s="254">
        <v>0</v>
      </c>
    </row>
    <row r="14198" spans="1:2" x14ac:dyDescent="0.25">
      <c r="A14198" s="254" t="s">
        <v>1135</v>
      </c>
      <c r="B14198" s="254">
        <v>0</v>
      </c>
    </row>
    <row r="14199" spans="1:2" x14ac:dyDescent="0.25">
      <c r="A14199" s="254" t="s">
        <v>1136</v>
      </c>
      <c r="B14199" s="254">
        <v>0</v>
      </c>
    </row>
    <row r="14201" spans="1:2" x14ac:dyDescent="0.25">
      <c r="A14201" s="254" t="s">
        <v>1955</v>
      </c>
      <c r="B14201" s="254"/>
    </row>
    <row r="14202" spans="1:2" x14ac:dyDescent="0.25">
      <c r="A14202" s="254" t="s">
        <v>928</v>
      </c>
      <c r="B14202" s="254" t="s">
        <v>929</v>
      </c>
    </row>
    <row r="14203" spans="1:2" x14ac:dyDescent="0.25">
      <c r="A14203" s="254" t="s">
        <v>930</v>
      </c>
      <c r="B14203" s="254" t="s">
        <v>931</v>
      </c>
    </row>
    <row r="14204" spans="1:2" x14ac:dyDescent="0.25">
      <c r="A14204" s="254" t="s">
        <v>30</v>
      </c>
      <c r="B14204" s="254">
        <v>18.0948469</v>
      </c>
    </row>
    <row r="14205" spans="1:2" x14ac:dyDescent="0.25">
      <c r="A14205" s="254" t="s">
        <v>31</v>
      </c>
      <c r="B14205" s="254">
        <v>0</v>
      </c>
    </row>
    <row r="14206" spans="1:2" x14ac:dyDescent="0.25">
      <c r="A14206" s="254" t="s">
        <v>32</v>
      </c>
      <c r="B14206" s="254">
        <v>4.2264936300000002</v>
      </c>
    </row>
    <row r="14207" spans="1:2" x14ac:dyDescent="0.25">
      <c r="A14207" s="254" t="s">
        <v>33</v>
      </c>
      <c r="B14207" s="254">
        <v>0</v>
      </c>
    </row>
    <row r="14208" spans="1:2" x14ac:dyDescent="0.25">
      <c r="A14208" s="254" t="s">
        <v>34</v>
      </c>
      <c r="B14208" s="254">
        <v>0</v>
      </c>
    </row>
    <row r="14209" spans="1:2" x14ac:dyDescent="0.25">
      <c r="A14209" s="254" t="s">
        <v>35</v>
      </c>
      <c r="B14209" s="254">
        <v>0</v>
      </c>
    </row>
    <row r="14210" spans="1:2" x14ac:dyDescent="0.25">
      <c r="A14210" s="254" t="s">
        <v>26</v>
      </c>
      <c r="B14210" s="254">
        <v>44.531402100000001</v>
      </c>
    </row>
    <row r="14211" spans="1:2" x14ac:dyDescent="0.25">
      <c r="A14211" s="254" t="s">
        <v>27</v>
      </c>
      <c r="B14211" s="254">
        <v>0</v>
      </c>
    </row>
    <row r="14212" spans="1:2" x14ac:dyDescent="0.25">
      <c r="A14212" s="254" t="s">
        <v>36</v>
      </c>
      <c r="B14212" s="254">
        <v>7.9970828599999999</v>
      </c>
    </row>
    <row r="14213" spans="1:2" x14ac:dyDescent="0.25">
      <c r="A14213" s="254" t="s">
        <v>37</v>
      </c>
      <c r="B14213" s="254">
        <v>0</v>
      </c>
    </row>
    <row r="14214" spans="1:2" x14ac:dyDescent="0.25">
      <c r="A14214" s="254" t="s">
        <v>38</v>
      </c>
      <c r="B14214" s="254">
        <v>0</v>
      </c>
    </row>
    <row r="14215" spans="1:2" x14ac:dyDescent="0.25">
      <c r="A14215" s="254" t="s">
        <v>39</v>
      </c>
      <c r="B14215" s="254">
        <v>0</v>
      </c>
    </row>
    <row r="14216" spans="1:2" x14ac:dyDescent="0.25">
      <c r="A14216" s="254" t="s">
        <v>991</v>
      </c>
      <c r="B14216" s="254">
        <v>2.5311601800000001</v>
      </c>
    </row>
    <row r="14217" spans="1:2" x14ac:dyDescent="0.25">
      <c r="A14217" s="254" t="s">
        <v>40</v>
      </c>
      <c r="B14217" s="254">
        <v>0</v>
      </c>
    </row>
    <row r="14225" spans="1:2" x14ac:dyDescent="0.25">
      <c r="A14225" s="254" t="s">
        <v>1956</v>
      </c>
      <c r="B14225" s="254"/>
    </row>
    <row r="14226" spans="1:2" x14ac:dyDescent="0.25">
      <c r="A14226" s="254" t="s">
        <v>928</v>
      </c>
      <c r="B14226" s="254" t="s">
        <v>929</v>
      </c>
    </row>
    <row r="14227" spans="1:2" x14ac:dyDescent="0.25">
      <c r="A14227" s="254" t="s">
        <v>930</v>
      </c>
      <c r="B14227" s="254" t="s">
        <v>931</v>
      </c>
    </row>
    <row r="14228" spans="1:2" x14ac:dyDescent="0.25">
      <c r="A14228" s="254" t="s">
        <v>478</v>
      </c>
      <c r="B14228" s="254">
        <v>-13.990016000000001</v>
      </c>
    </row>
    <row r="14229" spans="1:2" x14ac:dyDescent="0.25">
      <c r="A14229" s="254" t="s">
        <v>479</v>
      </c>
      <c r="B14229" s="254">
        <v>0</v>
      </c>
    </row>
    <row r="14230" spans="1:2" x14ac:dyDescent="0.25">
      <c r="A14230" s="254" t="s">
        <v>184</v>
      </c>
      <c r="B14230" s="254">
        <v>-29.6259163</v>
      </c>
    </row>
    <row r="14231" spans="1:2" x14ac:dyDescent="0.25">
      <c r="A14231" s="254" t="s">
        <v>1142</v>
      </c>
      <c r="B14231" s="254">
        <v>15.541586300000001</v>
      </c>
    </row>
    <row r="14232" spans="1:2" x14ac:dyDescent="0.25">
      <c r="A14232" s="254" t="s">
        <v>1143</v>
      </c>
      <c r="B14232" s="254">
        <v>0</v>
      </c>
    </row>
    <row r="14233" spans="1:2" x14ac:dyDescent="0.25">
      <c r="A14233" s="254" t="s">
        <v>1144</v>
      </c>
      <c r="B14233" s="254">
        <v>4.56531982</v>
      </c>
    </row>
    <row r="14234" spans="1:2" x14ac:dyDescent="0.25">
      <c r="A14234" s="254" t="s">
        <v>1145</v>
      </c>
      <c r="B14234" s="254">
        <v>0</v>
      </c>
    </row>
    <row r="14235" spans="1:2" x14ac:dyDescent="0.25">
      <c r="A14235" s="254" t="s">
        <v>1146</v>
      </c>
      <c r="B14235" s="254">
        <v>0</v>
      </c>
    </row>
    <row r="14236" spans="1:2" x14ac:dyDescent="0.25">
      <c r="A14236" s="254" t="s">
        <v>1147</v>
      </c>
      <c r="B14236" s="254">
        <v>0</v>
      </c>
    </row>
    <row r="14237" spans="1:2" x14ac:dyDescent="0.25">
      <c r="A14237" s="254" t="s">
        <v>2</v>
      </c>
      <c r="B14237" s="254">
        <v>16.806215999999999</v>
      </c>
    </row>
    <row r="14238" spans="1:2" x14ac:dyDescent="0.25">
      <c r="A14238" s="254" t="s">
        <v>3</v>
      </c>
      <c r="B14238" s="254">
        <v>0</v>
      </c>
    </row>
    <row r="14239" spans="1:2" x14ac:dyDescent="0.25">
      <c r="A14239" s="254" t="s">
        <v>4</v>
      </c>
      <c r="B14239" s="254">
        <v>6.7028102399999998</v>
      </c>
    </row>
    <row r="14240" spans="1:2" x14ac:dyDescent="0.25">
      <c r="A14240" s="254" t="s">
        <v>5</v>
      </c>
      <c r="B14240" s="254">
        <v>0</v>
      </c>
    </row>
    <row r="14241" spans="1:2" x14ac:dyDescent="0.25">
      <c r="A14241" s="254" t="s">
        <v>6</v>
      </c>
      <c r="B14241" s="254">
        <v>0</v>
      </c>
    </row>
    <row r="14242" spans="1:2" x14ac:dyDescent="0.25">
      <c r="A14242" s="254" t="s">
        <v>7</v>
      </c>
      <c r="B14242" s="254">
        <v>0</v>
      </c>
    </row>
    <row r="14243" spans="1:2" x14ac:dyDescent="0.25">
      <c r="A14243" s="254" t="s">
        <v>1148</v>
      </c>
      <c r="B14243" s="254">
        <v>0</v>
      </c>
    </row>
    <row r="14244" spans="1:2" x14ac:dyDescent="0.25">
      <c r="A14244" s="254" t="s">
        <v>1149</v>
      </c>
      <c r="B14244" s="254">
        <v>0</v>
      </c>
    </row>
    <row r="14245" spans="1:2" x14ac:dyDescent="0.25">
      <c r="A14245" s="254" t="s">
        <v>1150</v>
      </c>
      <c r="B14245" s="254">
        <v>0</v>
      </c>
    </row>
    <row r="14246" spans="1:2" x14ac:dyDescent="0.25">
      <c r="A14246" s="254" t="s">
        <v>1151</v>
      </c>
      <c r="B14246" s="254">
        <v>0</v>
      </c>
    </row>
    <row r="14247" spans="1:2" x14ac:dyDescent="0.25">
      <c r="A14247" s="254" t="s">
        <v>1152</v>
      </c>
      <c r="B14247" s="254">
        <v>0</v>
      </c>
    </row>
    <row r="14248" spans="1:2" x14ac:dyDescent="0.25">
      <c r="A14248" s="254" t="s">
        <v>1153</v>
      </c>
      <c r="B14248" s="254">
        <v>0</v>
      </c>
    </row>
    <row r="14249" spans="1:2" x14ac:dyDescent="0.25">
      <c r="A14249" s="254" t="s">
        <v>1957</v>
      </c>
      <c r="B14249" s="254"/>
    </row>
    <row r="14250" spans="1:2" x14ac:dyDescent="0.25">
      <c r="A14250" s="254" t="s">
        <v>928</v>
      </c>
      <c r="B14250" s="254" t="s">
        <v>929</v>
      </c>
    </row>
    <row r="14251" spans="1:2" x14ac:dyDescent="0.25">
      <c r="A14251" s="254" t="s">
        <v>930</v>
      </c>
      <c r="B14251" s="254" t="s">
        <v>931</v>
      </c>
    </row>
    <row r="14252" spans="1:2" x14ac:dyDescent="0.25">
      <c r="A14252" s="254" t="s">
        <v>470</v>
      </c>
      <c r="B14252" s="254">
        <v>0</v>
      </c>
    </row>
    <row r="14253" spans="1:2" x14ac:dyDescent="0.25">
      <c r="A14253" s="254" t="s">
        <v>471</v>
      </c>
      <c r="B14253" s="254">
        <v>0</v>
      </c>
    </row>
    <row r="14254" spans="1:2" x14ac:dyDescent="0.25">
      <c r="A14254" s="254" t="s">
        <v>486</v>
      </c>
      <c r="B14254" s="254">
        <v>0</v>
      </c>
    </row>
    <row r="14255" spans="1:2" x14ac:dyDescent="0.25">
      <c r="A14255" s="254" t="s">
        <v>487</v>
      </c>
      <c r="B14255" s="254">
        <v>0</v>
      </c>
    </row>
    <row r="14256" spans="1:2" x14ac:dyDescent="0.25">
      <c r="A14256" s="254" t="s">
        <v>488</v>
      </c>
      <c r="B14256" s="254">
        <v>0</v>
      </c>
    </row>
    <row r="14257" spans="1:2" x14ac:dyDescent="0.25">
      <c r="A14257" s="254" t="s">
        <v>489</v>
      </c>
      <c r="B14257" s="254">
        <v>0</v>
      </c>
    </row>
    <row r="14258" spans="1:2" x14ac:dyDescent="0.25">
      <c r="A14258" s="254" t="s">
        <v>1958</v>
      </c>
      <c r="B14258" s="254"/>
    </row>
    <row r="14269" spans="1:2" x14ac:dyDescent="0.25">
      <c r="A14269" s="254" t="s">
        <v>1959</v>
      </c>
      <c r="B14269" s="254"/>
    </row>
    <row r="14270" spans="1:2" x14ac:dyDescent="0.25">
      <c r="A14270" s="254" t="s">
        <v>928</v>
      </c>
      <c r="B14270" s="254" t="s">
        <v>929</v>
      </c>
    </row>
    <row r="14271" spans="1:2" x14ac:dyDescent="0.25">
      <c r="A14271" s="254" t="s">
        <v>930</v>
      </c>
      <c r="B14271" s="254" t="s">
        <v>931</v>
      </c>
    </row>
    <row r="14272" spans="1:2" x14ac:dyDescent="0.25">
      <c r="A14272" s="254" t="s">
        <v>1154</v>
      </c>
      <c r="B14272" s="254">
        <v>0</v>
      </c>
    </row>
    <row r="14273" spans="1:2" x14ac:dyDescent="0.25">
      <c r="A14273" s="254" t="s">
        <v>1155</v>
      </c>
      <c r="B14273" s="254">
        <v>0</v>
      </c>
    </row>
    <row r="14274" spans="1:2" x14ac:dyDescent="0.25">
      <c r="A14274" s="254" t="s">
        <v>1156</v>
      </c>
      <c r="B14274" s="254">
        <v>0</v>
      </c>
    </row>
    <row r="14275" spans="1:2" x14ac:dyDescent="0.25">
      <c r="A14275" s="254" t="s">
        <v>1157</v>
      </c>
      <c r="B14275" s="254">
        <v>0</v>
      </c>
    </row>
    <row r="14276" spans="1:2" x14ac:dyDescent="0.25">
      <c r="A14276" s="254" t="s">
        <v>1158</v>
      </c>
      <c r="B14276" s="254">
        <v>0</v>
      </c>
    </row>
    <row r="14277" spans="1:2" x14ac:dyDescent="0.25">
      <c r="A14277" s="254" t="s">
        <v>1159</v>
      </c>
      <c r="B14277" s="254">
        <v>0</v>
      </c>
    </row>
    <row r="14278" spans="1:2" x14ac:dyDescent="0.25">
      <c r="A14278" s="254" t="s">
        <v>1160</v>
      </c>
      <c r="B14278" s="254">
        <v>0</v>
      </c>
    </row>
    <row r="14279" spans="1:2" x14ac:dyDescent="0.25">
      <c r="A14279" s="254" t="s">
        <v>1161</v>
      </c>
      <c r="B14279" s="254">
        <v>0</v>
      </c>
    </row>
    <row r="14280" spans="1:2" x14ac:dyDescent="0.25">
      <c r="A14280" s="254" t="s">
        <v>490</v>
      </c>
      <c r="B14280" s="254">
        <v>0</v>
      </c>
    </row>
    <row r="14281" spans="1:2" x14ac:dyDescent="0.25">
      <c r="A14281" s="254" t="s">
        <v>491</v>
      </c>
      <c r="B14281" s="254">
        <v>0</v>
      </c>
    </row>
    <row r="14282" spans="1:2" x14ac:dyDescent="0.25">
      <c r="A14282" s="254" t="s">
        <v>492</v>
      </c>
      <c r="B14282" s="254">
        <v>0</v>
      </c>
    </row>
    <row r="14283" spans="1:2" x14ac:dyDescent="0.25">
      <c r="A14283" s="254" t="s">
        <v>493</v>
      </c>
      <c r="B14283" s="254">
        <v>0</v>
      </c>
    </row>
    <row r="14284" spans="1:2" x14ac:dyDescent="0.25">
      <c r="A14284" s="254" t="s">
        <v>494</v>
      </c>
      <c r="B14284" s="254">
        <v>0</v>
      </c>
    </row>
    <row r="14285" spans="1:2" x14ac:dyDescent="0.25">
      <c r="A14285" s="254" t="s">
        <v>495</v>
      </c>
      <c r="B14285" s="254">
        <v>0</v>
      </c>
    </row>
    <row r="14286" spans="1:2" x14ac:dyDescent="0.25">
      <c r="A14286" s="254" t="s">
        <v>496</v>
      </c>
      <c r="B14286" s="254">
        <v>0</v>
      </c>
    </row>
    <row r="14287" spans="1:2" x14ac:dyDescent="0.25">
      <c r="A14287" s="254" t="s">
        <v>497</v>
      </c>
      <c r="B14287" s="254">
        <v>0</v>
      </c>
    </row>
    <row r="14288" spans="1:2" x14ac:dyDescent="0.25">
      <c r="A14288" s="254" t="s">
        <v>498</v>
      </c>
      <c r="B14288" s="254">
        <v>0</v>
      </c>
    </row>
    <row r="14289" spans="1:2" x14ac:dyDescent="0.25">
      <c r="A14289" s="254" t="s">
        <v>499</v>
      </c>
      <c r="B14289" s="254">
        <v>0</v>
      </c>
    </row>
    <row r="14290" spans="1:2" x14ac:dyDescent="0.25">
      <c r="A14290" s="254" t="s">
        <v>500</v>
      </c>
      <c r="B14290" s="254">
        <v>0</v>
      </c>
    </row>
    <row r="14291" spans="1:2" x14ac:dyDescent="0.25">
      <c r="A14291" s="254" t="s">
        <v>501</v>
      </c>
      <c r="B14291" s="254">
        <v>0</v>
      </c>
    </row>
    <row r="14292" spans="1:2" x14ac:dyDescent="0.25">
      <c r="A14292" s="254" t="s">
        <v>502</v>
      </c>
      <c r="B14292" s="254">
        <v>0</v>
      </c>
    </row>
    <row r="14293" spans="1:2" x14ac:dyDescent="0.25">
      <c r="A14293" s="254" t="s">
        <v>503</v>
      </c>
      <c r="B14293" s="254">
        <v>0</v>
      </c>
    </row>
    <row r="14294" spans="1:2" x14ac:dyDescent="0.25">
      <c r="A14294" s="254" t="s">
        <v>94</v>
      </c>
      <c r="B14294" s="254">
        <v>0</v>
      </c>
    </row>
    <row r="14295" spans="1:2" x14ac:dyDescent="0.25">
      <c r="A14295" s="254" t="s">
        <v>95</v>
      </c>
      <c r="B14295" s="254">
        <v>0</v>
      </c>
    </row>
    <row r="14296" spans="1:2" x14ac:dyDescent="0.25">
      <c r="A14296" s="254" t="s">
        <v>504</v>
      </c>
      <c r="B14296" s="254">
        <v>0</v>
      </c>
    </row>
    <row r="14297" spans="1:2" x14ac:dyDescent="0.25">
      <c r="A14297" s="254" t="s">
        <v>505</v>
      </c>
      <c r="B14297" s="254">
        <v>0</v>
      </c>
    </row>
    <row r="14298" spans="1:2" x14ac:dyDescent="0.25">
      <c r="A14298" s="254" t="s">
        <v>506</v>
      </c>
      <c r="B14298" s="254">
        <v>0</v>
      </c>
    </row>
    <row r="14299" spans="1:2" x14ac:dyDescent="0.25">
      <c r="A14299" s="254" t="s">
        <v>507</v>
      </c>
      <c r="B14299" s="254">
        <v>0</v>
      </c>
    </row>
    <row r="14300" spans="1:2" x14ac:dyDescent="0.25">
      <c r="A14300" s="254" t="s">
        <v>508</v>
      </c>
      <c r="B14300" s="254">
        <v>0</v>
      </c>
    </row>
    <row r="14301" spans="1:2" x14ac:dyDescent="0.25">
      <c r="A14301" s="254" t="s">
        <v>509</v>
      </c>
      <c r="B14301" s="254">
        <v>0</v>
      </c>
    </row>
    <row r="14302" spans="1:2" x14ac:dyDescent="0.25">
      <c r="A14302" s="254" t="s">
        <v>96</v>
      </c>
      <c r="B14302" s="254">
        <v>0</v>
      </c>
    </row>
    <row r="14303" spans="1:2" x14ac:dyDescent="0.25">
      <c r="A14303" s="254" t="s">
        <v>97</v>
      </c>
      <c r="B14303" s="254">
        <v>0</v>
      </c>
    </row>
    <row r="14304" spans="1:2" x14ac:dyDescent="0.25">
      <c r="A14304" s="254" t="s">
        <v>510</v>
      </c>
      <c r="B14304" s="254">
        <v>0</v>
      </c>
    </row>
    <row r="14305" spans="1:2" x14ac:dyDescent="0.25">
      <c r="A14305" s="254" t="s">
        <v>511</v>
      </c>
      <c r="B14305" s="254">
        <v>0</v>
      </c>
    </row>
    <row r="14306" spans="1:2" x14ac:dyDescent="0.25">
      <c r="A14306" s="254" t="s">
        <v>512</v>
      </c>
      <c r="B14306" s="254">
        <v>0</v>
      </c>
    </row>
    <row r="14307" spans="1:2" x14ac:dyDescent="0.25">
      <c r="A14307" s="254" t="s">
        <v>513</v>
      </c>
      <c r="B14307" s="254">
        <v>0</v>
      </c>
    </row>
    <row r="14308" spans="1:2" x14ac:dyDescent="0.25">
      <c r="A14308" s="254" t="s">
        <v>514</v>
      </c>
      <c r="B14308" s="254">
        <v>0</v>
      </c>
    </row>
    <row r="14309" spans="1:2" x14ac:dyDescent="0.25">
      <c r="A14309" s="254" t="s">
        <v>515</v>
      </c>
      <c r="B14309" s="254">
        <v>0</v>
      </c>
    </row>
    <row r="14310" spans="1:2" x14ac:dyDescent="0.25">
      <c r="A14310" s="254" t="s">
        <v>62</v>
      </c>
      <c r="B14310" s="254">
        <v>0</v>
      </c>
    </row>
    <row r="14311" spans="1:2" x14ac:dyDescent="0.25">
      <c r="A14311" s="254" t="s">
        <v>63</v>
      </c>
      <c r="B14311" s="254">
        <v>0</v>
      </c>
    </row>
    <row r="14312" spans="1:2" x14ac:dyDescent="0.25">
      <c r="A14312" s="254" t="s">
        <v>64</v>
      </c>
      <c r="B14312" s="254">
        <v>0</v>
      </c>
    </row>
    <row r="14313" spans="1:2" x14ac:dyDescent="0.25">
      <c r="A14313" s="254" t="s">
        <v>65</v>
      </c>
      <c r="B14313" s="254">
        <v>0</v>
      </c>
    </row>
    <row r="14314" spans="1:2" x14ac:dyDescent="0.25">
      <c r="A14314" s="254" t="s">
        <v>66</v>
      </c>
      <c r="B14314" s="254">
        <v>0</v>
      </c>
    </row>
    <row r="14315" spans="1:2" x14ac:dyDescent="0.25">
      <c r="A14315" s="254" t="s">
        <v>67</v>
      </c>
      <c r="B14315" s="254">
        <v>0</v>
      </c>
    </row>
    <row r="14316" spans="1:2" x14ac:dyDescent="0.25">
      <c r="A14316" s="254" t="s">
        <v>68</v>
      </c>
      <c r="B14316" s="254">
        <v>0</v>
      </c>
    </row>
    <row r="14317" spans="1:2" x14ac:dyDescent="0.25">
      <c r="A14317" s="254" t="s">
        <v>69</v>
      </c>
      <c r="B14317" s="254">
        <v>0</v>
      </c>
    </row>
    <row r="14318" spans="1:2" x14ac:dyDescent="0.25">
      <c r="A14318" s="254" t="s">
        <v>70</v>
      </c>
      <c r="B14318" s="254">
        <v>0</v>
      </c>
    </row>
    <row r="14319" spans="1:2" x14ac:dyDescent="0.25">
      <c r="A14319" s="254" t="s">
        <v>71</v>
      </c>
      <c r="B14319" s="254">
        <v>0</v>
      </c>
    </row>
    <row r="14320" spans="1:2" x14ac:dyDescent="0.25">
      <c r="A14320" s="254" t="s">
        <v>72</v>
      </c>
      <c r="B14320" s="254">
        <v>0</v>
      </c>
    </row>
    <row r="14321" spans="1:2" x14ac:dyDescent="0.25">
      <c r="A14321" s="254" t="s">
        <v>73</v>
      </c>
      <c r="B14321" s="254">
        <v>0</v>
      </c>
    </row>
    <row r="14322" spans="1:2" x14ac:dyDescent="0.25">
      <c r="A14322" s="254" t="s">
        <v>74</v>
      </c>
      <c r="B14322" s="254">
        <v>0</v>
      </c>
    </row>
    <row r="14323" spans="1:2" x14ac:dyDescent="0.25">
      <c r="A14323" s="254" t="s">
        <v>75</v>
      </c>
      <c r="B14323" s="254">
        <v>0</v>
      </c>
    </row>
    <row r="14324" spans="1:2" x14ac:dyDescent="0.25">
      <c r="A14324" s="254" t="s">
        <v>1162</v>
      </c>
      <c r="B14324" s="254">
        <v>0</v>
      </c>
    </row>
    <row r="14325" spans="1:2" x14ac:dyDescent="0.25">
      <c r="A14325" s="254" t="s">
        <v>1163</v>
      </c>
      <c r="B14325" s="254">
        <v>0</v>
      </c>
    </row>
    <row r="14326" spans="1:2" x14ac:dyDescent="0.25">
      <c r="A14326" s="254" t="s">
        <v>144</v>
      </c>
      <c r="B14326" s="254">
        <v>0</v>
      </c>
    </row>
    <row r="14327" spans="1:2" x14ac:dyDescent="0.25">
      <c r="A14327" s="254" t="s">
        <v>145</v>
      </c>
      <c r="B14327" s="254">
        <v>0</v>
      </c>
    </row>
    <row r="14328" spans="1:2" x14ac:dyDescent="0.25">
      <c r="A14328" s="254" t="s">
        <v>146</v>
      </c>
      <c r="B14328" s="254">
        <v>0</v>
      </c>
    </row>
    <row r="14329" spans="1:2" x14ac:dyDescent="0.25">
      <c r="A14329" s="254" t="s">
        <v>147</v>
      </c>
      <c r="B14329" s="254">
        <v>0</v>
      </c>
    </row>
    <row r="14330" spans="1:2" x14ac:dyDescent="0.25">
      <c r="A14330" s="254" t="s">
        <v>148</v>
      </c>
      <c r="B14330" s="254">
        <v>0</v>
      </c>
    </row>
    <row r="14331" spans="1:2" x14ac:dyDescent="0.25">
      <c r="A14331" s="254" t="s">
        <v>149</v>
      </c>
      <c r="B14331" s="254">
        <v>0</v>
      </c>
    </row>
    <row r="14332" spans="1:2" x14ac:dyDescent="0.25">
      <c r="A14332" s="254" t="s">
        <v>1164</v>
      </c>
      <c r="B14332" s="254">
        <v>0</v>
      </c>
    </row>
    <row r="14333" spans="1:2" x14ac:dyDescent="0.25">
      <c r="A14333" s="254" t="s">
        <v>1165</v>
      </c>
      <c r="B14333" s="254">
        <v>0</v>
      </c>
    </row>
    <row r="14334" spans="1:2" x14ac:dyDescent="0.25">
      <c r="A14334" s="254" t="s">
        <v>939</v>
      </c>
      <c r="B14334" s="254">
        <v>0</v>
      </c>
    </row>
    <row r="14335" spans="1:2" x14ac:dyDescent="0.25">
      <c r="A14335" s="254" t="s">
        <v>44</v>
      </c>
      <c r="B14335" s="254">
        <v>0</v>
      </c>
    </row>
    <row r="14336" spans="1:2" x14ac:dyDescent="0.25">
      <c r="A14336" s="254" t="s">
        <v>45</v>
      </c>
      <c r="B14336" s="254">
        <v>0</v>
      </c>
    </row>
    <row r="14337" spans="1:2" x14ac:dyDescent="0.25">
      <c r="A14337" s="254" t="s">
        <v>46</v>
      </c>
      <c r="B14337" s="254">
        <v>0</v>
      </c>
    </row>
    <row r="14338" spans="1:2" x14ac:dyDescent="0.25">
      <c r="A14338" s="254" t="s">
        <v>47</v>
      </c>
      <c r="B14338" s="254">
        <v>0</v>
      </c>
    </row>
    <row r="14339" spans="1:2" x14ac:dyDescent="0.25">
      <c r="A14339" s="254" t="s">
        <v>48</v>
      </c>
      <c r="B14339" s="254">
        <v>0</v>
      </c>
    </row>
    <row r="14340" spans="1:2" x14ac:dyDescent="0.25">
      <c r="A14340" s="254" t="s">
        <v>49</v>
      </c>
      <c r="B14340" s="254">
        <v>0</v>
      </c>
    </row>
    <row r="14341" spans="1:2" x14ac:dyDescent="0.25">
      <c r="A14341" s="254" t="s">
        <v>516</v>
      </c>
      <c r="B14341" s="254">
        <v>0</v>
      </c>
    </row>
    <row r="14342" spans="1:2" x14ac:dyDescent="0.25">
      <c r="A14342" s="254" t="s">
        <v>517</v>
      </c>
      <c r="B14342" s="254">
        <v>0</v>
      </c>
    </row>
    <row r="14343" spans="1:2" x14ac:dyDescent="0.25">
      <c r="A14343" s="254" t="s">
        <v>518</v>
      </c>
      <c r="B14343" s="254">
        <v>0</v>
      </c>
    </row>
    <row r="14344" spans="1:2" x14ac:dyDescent="0.25">
      <c r="A14344" s="254" t="s">
        <v>519</v>
      </c>
      <c r="B14344" s="254">
        <v>0</v>
      </c>
    </row>
    <row r="14345" spans="1:2" x14ac:dyDescent="0.25">
      <c r="A14345" s="254" t="s">
        <v>520</v>
      </c>
      <c r="B14345" s="254">
        <v>0</v>
      </c>
    </row>
    <row r="14346" spans="1:2" x14ac:dyDescent="0.25">
      <c r="A14346" s="254" t="s">
        <v>521</v>
      </c>
      <c r="B14346" s="254">
        <v>0</v>
      </c>
    </row>
    <row r="14347" spans="1:2" x14ac:dyDescent="0.25">
      <c r="A14347" s="254" t="s">
        <v>50</v>
      </c>
      <c r="B14347" s="254">
        <v>0</v>
      </c>
    </row>
    <row r="14348" spans="1:2" x14ac:dyDescent="0.25">
      <c r="A14348" s="254" t="s">
        <v>51</v>
      </c>
      <c r="B14348" s="254">
        <v>0</v>
      </c>
    </row>
    <row r="14349" spans="1:2" x14ac:dyDescent="0.25">
      <c r="A14349" s="254" t="s">
        <v>52</v>
      </c>
      <c r="B14349" s="254">
        <v>0</v>
      </c>
    </row>
    <row r="14350" spans="1:2" x14ac:dyDescent="0.25">
      <c r="A14350" s="254" t="s">
        <v>53</v>
      </c>
      <c r="B14350" s="254">
        <v>0</v>
      </c>
    </row>
    <row r="14351" spans="1:2" x14ac:dyDescent="0.25">
      <c r="A14351" s="254" t="s">
        <v>54</v>
      </c>
      <c r="B14351" s="254">
        <v>0</v>
      </c>
    </row>
    <row r="14352" spans="1:2" x14ac:dyDescent="0.25">
      <c r="A14352" s="254" t="s">
        <v>55</v>
      </c>
      <c r="B14352" s="254">
        <v>0</v>
      </c>
    </row>
    <row r="14353" spans="1:2" x14ac:dyDescent="0.25">
      <c r="A14353" s="254" t="s">
        <v>56</v>
      </c>
      <c r="B14353" s="254">
        <v>0</v>
      </c>
    </row>
    <row r="14354" spans="1:2" x14ac:dyDescent="0.25">
      <c r="A14354" s="254" t="s">
        <v>57</v>
      </c>
      <c r="B14354" s="254">
        <v>0</v>
      </c>
    </row>
    <row r="14355" spans="1:2" x14ac:dyDescent="0.25">
      <c r="A14355" s="254" t="s">
        <v>58</v>
      </c>
      <c r="B14355" s="254">
        <v>0</v>
      </c>
    </row>
    <row r="14356" spans="1:2" x14ac:dyDescent="0.25">
      <c r="A14356" s="254" t="s">
        <v>59</v>
      </c>
      <c r="B14356" s="254">
        <v>0</v>
      </c>
    </row>
    <row r="14357" spans="1:2" x14ac:dyDescent="0.25">
      <c r="A14357" s="254" t="s">
        <v>60</v>
      </c>
      <c r="B14357" s="254">
        <v>0</v>
      </c>
    </row>
    <row r="14358" spans="1:2" x14ac:dyDescent="0.25">
      <c r="A14358" s="254" t="s">
        <v>61</v>
      </c>
      <c r="B14358" s="254">
        <v>0</v>
      </c>
    </row>
    <row r="14359" spans="1:2" x14ac:dyDescent="0.25">
      <c r="A14359" s="254" t="s">
        <v>522</v>
      </c>
      <c r="B14359" s="254">
        <v>0</v>
      </c>
    </row>
    <row r="14360" spans="1:2" x14ac:dyDescent="0.25">
      <c r="A14360" s="254" t="s">
        <v>523</v>
      </c>
      <c r="B14360" s="254">
        <v>0</v>
      </c>
    </row>
    <row r="14361" spans="1:2" x14ac:dyDescent="0.25">
      <c r="A14361" s="254" t="s">
        <v>524</v>
      </c>
      <c r="B14361" s="254">
        <v>0</v>
      </c>
    </row>
    <row r="14362" spans="1:2" x14ac:dyDescent="0.25">
      <c r="A14362" s="254" t="s">
        <v>525</v>
      </c>
      <c r="B14362" s="254">
        <v>0</v>
      </c>
    </row>
    <row r="14363" spans="1:2" x14ac:dyDescent="0.25">
      <c r="A14363" s="254" t="s">
        <v>526</v>
      </c>
      <c r="B14363" s="254">
        <v>0</v>
      </c>
    </row>
    <row r="14364" spans="1:2" x14ac:dyDescent="0.25">
      <c r="A14364" s="254" t="s">
        <v>527</v>
      </c>
      <c r="B14364" s="254">
        <v>0</v>
      </c>
    </row>
    <row r="14365" spans="1:2" x14ac:dyDescent="0.25">
      <c r="A14365" s="254" t="s">
        <v>98</v>
      </c>
      <c r="B14365" s="254">
        <v>0</v>
      </c>
    </row>
    <row r="14366" spans="1:2" x14ac:dyDescent="0.25">
      <c r="A14366" s="254" t="s">
        <v>99</v>
      </c>
      <c r="B14366" s="254">
        <v>0</v>
      </c>
    </row>
    <row r="14367" spans="1:2" x14ac:dyDescent="0.25">
      <c r="A14367" s="254" t="s">
        <v>100</v>
      </c>
      <c r="B14367" s="254">
        <v>0</v>
      </c>
    </row>
    <row r="14368" spans="1:2" x14ac:dyDescent="0.25">
      <c r="A14368" s="254" t="s">
        <v>101</v>
      </c>
      <c r="B14368" s="254">
        <v>0</v>
      </c>
    </row>
    <row r="14369" spans="1:2" x14ac:dyDescent="0.25">
      <c r="A14369" s="254" t="s">
        <v>102</v>
      </c>
      <c r="B14369" s="254">
        <v>0</v>
      </c>
    </row>
    <row r="14370" spans="1:2" x14ac:dyDescent="0.25">
      <c r="A14370" s="254" t="s">
        <v>103</v>
      </c>
      <c r="B14370" s="254">
        <v>0</v>
      </c>
    </row>
    <row r="14371" spans="1:2" x14ac:dyDescent="0.25">
      <c r="A14371" s="254" t="s">
        <v>104</v>
      </c>
      <c r="B14371" s="254">
        <v>0</v>
      </c>
    </row>
    <row r="14372" spans="1:2" x14ac:dyDescent="0.25">
      <c r="A14372" s="254" t="s">
        <v>105</v>
      </c>
      <c r="B14372" s="254">
        <v>0</v>
      </c>
    </row>
    <row r="14373" spans="1:2" x14ac:dyDescent="0.25">
      <c r="A14373" s="254" t="s">
        <v>106</v>
      </c>
      <c r="B14373" s="254">
        <v>0</v>
      </c>
    </row>
    <row r="14374" spans="1:2" x14ac:dyDescent="0.25">
      <c r="A14374" s="254" t="s">
        <v>107</v>
      </c>
      <c r="B14374" s="254">
        <v>0</v>
      </c>
    </row>
    <row r="14375" spans="1:2" x14ac:dyDescent="0.25">
      <c r="A14375" s="254" t="s">
        <v>108</v>
      </c>
      <c r="B14375" s="254">
        <v>0</v>
      </c>
    </row>
    <row r="14376" spans="1:2" x14ac:dyDescent="0.25">
      <c r="A14376" s="254" t="s">
        <v>109</v>
      </c>
      <c r="B14376" s="254">
        <v>0</v>
      </c>
    </row>
    <row r="14377" spans="1:2" x14ac:dyDescent="0.25">
      <c r="A14377" s="254" t="s">
        <v>528</v>
      </c>
      <c r="B14377" s="254">
        <v>0</v>
      </c>
    </row>
    <row r="14378" spans="1:2" x14ac:dyDescent="0.25">
      <c r="A14378" s="254" t="s">
        <v>529</v>
      </c>
      <c r="B14378" s="254">
        <v>0</v>
      </c>
    </row>
    <row r="14379" spans="1:2" x14ac:dyDescent="0.25">
      <c r="A14379" s="254" t="s">
        <v>530</v>
      </c>
      <c r="B14379" s="254">
        <v>0</v>
      </c>
    </row>
    <row r="14380" spans="1:2" x14ac:dyDescent="0.25">
      <c r="A14380" s="254" t="s">
        <v>531</v>
      </c>
      <c r="B14380" s="254">
        <v>0</v>
      </c>
    </row>
    <row r="14381" spans="1:2" x14ac:dyDescent="0.25">
      <c r="A14381" s="254" t="s">
        <v>532</v>
      </c>
      <c r="B14381" s="254">
        <v>0</v>
      </c>
    </row>
    <row r="14382" spans="1:2" x14ac:dyDescent="0.25">
      <c r="A14382" s="254" t="s">
        <v>533</v>
      </c>
      <c r="B14382" s="254">
        <v>0</v>
      </c>
    </row>
    <row r="14383" spans="1:2" x14ac:dyDescent="0.25">
      <c r="A14383" s="254" t="s">
        <v>76</v>
      </c>
      <c r="B14383" s="254">
        <v>0</v>
      </c>
    </row>
    <row r="14384" spans="1:2" x14ac:dyDescent="0.25">
      <c r="A14384" s="254" t="s">
        <v>77</v>
      </c>
      <c r="B14384" s="254">
        <v>0</v>
      </c>
    </row>
    <row r="14385" spans="1:2" x14ac:dyDescent="0.25">
      <c r="A14385" s="254" t="s">
        <v>78</v>
      </c>
      <c r="B14385" s="254">
        <v>0</v>
      </c>
    </row>
    <row r="14386" spans="1:2" x14ac:dyDescent="0.25">
      <c r="A14386" s="254" t="s">
        <v>79</v>
      </c>
      <c r="B14386" s="254">
        <v>0</v>
      </c>
    </row>
    <row r="14387" spans="1:2" x14ac:dyDescent="0.25">
      <c r="A14387" s="254" t="s">
        <v>80</v>
      </c>
      <c r="B14387" s="254">
        <v>0</v>
      </c>
    </row>
    <row r="14388" spans="1:2" x14ac:dyDescent="0.25">
      <c r="A14388" s="254" t="s">
        <v>81</v>
      </c>
      <c r="B14388" s="254">
        <v>0</v>
      </c>
    </row>
    <row r="14389" spans="1:2" x14ac:dyDescent="0.25">
      <c r="A14389" s="254" t="s">
        <v>82</v>
      </c>
      <c r="B14389" s="254">
        <v>0</v>
      </c>
    </row>
    <row r="14390" spans="1:2" x14ac:dyDescent="0.25">
      <c r="A14390" s="254" t="s">
        <v>83</v>
      </c>
      <c r="B14390" s="254">
        <v>0</v>
      </c>
    </row>
    <row r="14391" spans="1:2" x14ac:dyDescent="0.25">
      <c r="A14391" s="254" t="s">
        <v>84</v>
      </c>
      <c r="B14391" s="254">
        <v>0</v>
      </c>
    </row>
    <row r="14392" spans="1:2" x14ac:dyDescent="0.25">
      <c r="A14392" s="254" t="s">
        <v>85</v>
      </c>
      <c r="B14392" s="254">
        <v>0</v>
      </c>
    </row>
    <row r="14393" spans="1:2" x14ac:dyDescent="0.25">
      <c r="A14393" s="254" t="s">
        <v>86</v>
      </c>
      <c r="B14393" s="254">
        <v>0</v>
      </c>
    </row>
    <row r="14394" spans="1:2" x14ac:dyDescent="0.25">
      <c r="A14394" s="254" t="s">
        <v>87</v>
      </c>
      <c r="B14394" s="254">
        <v>0</v>
      </c>
    </row>
    <row r="14395" spans="1:2" x14ac:dyDescent="0.25">
      <c r="A14395" s="254" t="s">
        <v>88</v>
      </c>
      <c r="B14395" s="254">
        <v>0</v>
      </c>
    </row>
    <row r="14396" spans="1:2" x14ac:dyDescent="0.25">
      <c r="A14396" s="254" t="s">
        <v>89</v>
      </c>
      <c r="B14396" s="254">
        <v>0</v>
      </c>
    </row>
    <row r="14397" spans="1:2" x14ac:dyDescent="0.25">
      <c r="A14397" s="254" t="s">
        <v>90</v>
      </c>
      <c r="B14397" s="254">
        <v>0</v>
      </c>
    </row>
    <row r="14398" spans="1:2" x14ac:dyDescent="0.25">
      <c r="A14398" s="254" t="s">
        <v>91</v>
      </c>
      <c r="B14398" s="254">
        <v>0</v>
      </c>
    </row>
    <row r="14399" spans="1:2" x14ac:dyDescent="0.25">
      <c r="A14399" s="254" t="s">
        <v>92</v>
      </c>
      <c r="B14399" s="254">
        <v>0</v>
      </c>
    </row>
    <row r="14400" spans="1:2" x14ac:dyDescent="0.25">
      <c r="A14400" s="254" t="s">
        <v>93</v>
      </c>
      <c r="B14400" s="254">
        <v>0</v>
      </c>
    </row>
    <row r="14401" spans="1:2" x14ac:dyDescent="0.25">
      <c r="A14401" s="254" t="s">
        <v>1175</v>
      </c>
      <c r="B14401" s="254">
        <v>0</v>
      </c>
    </row>
    <row r="14402" spans="1:2" x14ac:dyDescent="0.25">
      <c r="A14402" s="254" t="s">
        <v>1176</v>
      </c>
      <c r="B14402" s="254">
        <v>0</v>
      </c>
    </row>
    <row r="14403" spans="1:2" x14ac:dyDescent="0.25">
      <c r="A14403" s="254" t="s">
        <v>1177</v>
      </c>
      <c r="B14403" s="254">
        <v>0</v>
      </c>
    </row>
    <row r="14404" spans="1:2" x14ac:dyDescent="0.25">
      <c r="A14404" s="254" t="s">
        <v>1178</v>
      </c>
      <c r="B14404" s="254">
        <v>0</v>
      </c>
    </row>
    <row r="14405" spans="1:2" x14ac:dyDescent="0.25">
      <c r="A14405" s="254" t="s">
        <v>1179</v>
      </c>
      <c r="B14405" s="254">
        <v>0</v>
      </c>
    </row>
    <row r="14406" spans="1:2" x14ac:dyDescent="0.25">
      <c r="A14406" s="254" t="s">
        <v>1180</v>
      </c>
      <c r="B14406" s="254">
        <v>0</v>
      </c>
    </row>
    <row r="14407" spans="1:2" x14ac:dyDescent="0.25">
      <c r="A14407" s="254" t="s">
        <v>940</v>
      </c>
      <c r="B14407" s="254">
        <v>0</v>
      </c>
    </row>
    <row r="14408" spans="1:2" x14ac:dyDescent="0.25">
      <c r="A14408" s="254" t="s">
        <v>941</v>
      </c>
      <c r="B14408" s="254">
        <v>0</v>
      </c>
    </row>
    <row r="14409" spans="1:2" x14ac:dyDescent="0.25">
      <c r="A14409" s="254" t="s">
        <v>942</v>
      </c>
      <c r="B14409" s="254">
        <v>0</v>
      </c>
    </row>
    <row r="14470" spans="1:2" x14ac:dyDescent="0.25">
      <c r="A14470" s="254" t="s">
        <v>1960</v>
      </c>
      <c r="B14470" s="254"/>
    </row>
    <row r="14471" spans="1:2" x14ac:dyDescent="0.25">
      <c r="A14471" s="254" t="s">
        <v>928</v>
      </c>
      <c r="B14471" s="254" t="s">
        <v>929</v>
      </c>
    </row>
    <row r="14472" spans="1:2" x14ac:dyDescent="0.25">
      <c r="A14472" s="254" t="s">
        <v>930</v>
      </c>
      <c r="B14472" s="254" t="s">
        <v>931</v>
      </c>
    </row>
    <row r="14473" spans="1:2" x14ac:dyDescent="0.25">
      <c r="A14473" s="254" t="s">
        <v>114</v>
      </c>
      <c r="B14473" s="254">
        <v>0</v>
      </c>
    </row>
    <row r="14474" spans="1:2" x14ac:dyDescent="0.25">
      <c r="A14474" s="254" t="s">
        <v>115</v>
      </c>
      <c r="B14474" s="254">
        <v>0</v>
      </c>
    </row>
    <row r="14475" spans="1:2" x14ac:dyDescent="0.25">
      <c r="A14475" s="254" t="s">
        <v>116</v>
      </c>
      <c r="B14475" s="254">
        <v>0</v>
      </c>
    </row>
    <row r="14476" spans="1:2" x14ac:dyDescent="0.25">
      <c r="A14476" s="254" t="s">
        <v>117</v>
      </c>
      <c r="B14476" s="254">
        <v>0</v>
      </c>
    </row>
    <row r="14477" spans="1:2" x14ac:dyDescent="0.25">
      <c r="A14477" s="254" t="s">
        <v>118</v>
      </c>
      <c r="B14477" s="254">
        <v>0</v>
      </c>
    </row>
    <row r="14478" spans="1:2" x14ac:dyDescent="0.25">
      <c r="A14478" s="254" t="s">
        <v>119</v>
      </c>
      <c r="B14478" s="254">
        <v>0</v>
      </c>
    </row>
    <row r="14479" spans="1:2" x14ac:dyDescent="0.25">
      <c r="A14479" s="254" t="s">
        <v>992</v>
      </c>
      <c r="B14479" s="254">
        <v>0</v>
      </c>
    </row>
    <row r="14480" spans="1:2" x14ac:dyDescent="0.25">
      <c r="A14480" s="254" t="s">
        <v>993</v>
      </c>
      <c r="B14480" s="254">
        <v>0</v>
      </c>
    </row>
    <row r="14481" spans="1:2" x14ac:dyDescent="0.25">
      <c r="A14481" s="254" t="s">
        <v>994</v>
      </c>
      <c r="B14481" s="254">
        <v>0</v>
      </c>
    </row>
    <row r="14482" spans="1:2" x14ac:dyDescent="0.25">
      <c r="A14482" s="254" t="s">
        <v>995</v>
      </c>
      <c r="B14482" s="254">
        <v>0</v>
      </c>
    </row>
    <row r="14483" spans="1:2" x14ac:dyDescent="0.25">
      <c r="A14483" s="254" t="s">
        <v>14</v>
      </c>
      <c r="B14483" s="254">
        <v>0</v>
      </c>
    </row>
    <row r="14484" spans="1:2" x14ac:dyDescent="0.25">
      <c r="A14484" s="254" t="s">
        <v>996</v>
      </c>
      <c r="B14484" s="254">
        <v>0</v>
      </c>
    </row>
    <row r="14485" spans="1:2" x14ac:dyDescent="0.25">
      <c r="A14485" s="254" t="s">
        <v>534</v>
      </c>
      <c r="B14485" s="254">
        <v>0</v>
      </c>
    </row>
    <row r="14486" spans="1:2" x14ac:dyDescent="0.25">
      <c r="A14486" s="254" t="s">
        <v>997</v>
      </c>
      <c r="B14486" s="254">
        <v>0</v>
      </c>
    </row>
    <row r="14487" spans="1:2" x14ac:dyDescent="0.25">
      <c r="A14487" s="254" t="s">
        <v>1119</v>
      </c>
      <c r="B14487" s="254">
        <v>0</v>
      </c>
    </row>
    <row r="14488" spans="1:2" x14ac:dyDescent="0.25">
      <c r="A14488" s="254" t="s">
        <v>1120</v>
      </c>
      <c r="B14488" s="254">
        <v>0</v>
      </c>
    </row>
    <row r="14489" spans="1:2" x14ac:dyDescent="0.25">
      <c r="A14489" s="254" t="s">
        <v>1184</v>
      </c>
      <c r="B14489" s="254">
        <v>0</v>
      </c>
    </row>
    <row r="14490" spans="1:2" x14ac:dyDescent="0.25">
      <c r="A14490" s="254" t="s">
        <v>1185</v>
      </c>
      <c r="B14490" s="254">
        <v>0</v>
      </c>
    </row>
    <row r="14491" spans="1:2" x14ac:dyDescent="0.25">
      <c r="A14491" s="254" t="s">
        <v>1186</v>
      </c>
      <c r="B14491" s="254">
        <v>0</v>
      </c>
    </row>
    <row r="14492" spans="1:2" x14ac:dyDescent="0.25">
      <c r="A14492" s="254" t="s">
        <v>1187</v>
      </c>
      <c r="B14492" s="254">
        <v>0</v>
      </c>
    </row>
    <row r="14493" spans="1:2" x14ac:dyDescent="0.25">
      <c r="A14493" s="254" t="s">
        <v>945</v>
      </c>
      <c r="B14493" s="254">
        <v>0</v>
      </c>
    </row>
    <row r="14494" spans="1:2" x14ac:dyDescent="0.25">
      <c r="A14494" s="254" t="s">
        <v>998</v>
      </c>
      <c r="B14494" s="254">
        <v>0</v>
      </c>
    </row>
    <row r="14495" spans="1:2" x14ac:dyDescent="0.25">
      <c r="A14495" s="254" t="s">
        <v>456</v>
      </c>
      <c r="B14495" s="254">
        <v>0</v>
      </c>
    </row>
    <row r="14496" spans="1:2" x14ac:dyDescent="0.25">
      <c r="A14496" s="254" t="s">
        <v>999</v>
      </c>
      <c r="B14496" s="254">
        <v>0</v>
      </c>
    </row>
    <row r="14497" spans="1:2" x14ac:dyDescent="0.25">
      <c r="A14497" s="254" t="s">
        <v>457</v>
      </c>
      <c r="B14497" s="254">
        <v>0</v>
      </c>
    </row>
    <row r="14498" spans="1:2" x14ac:dyDescent="0.25">
      <c r="A14498" s="254" t="s">
        <v>1000</v>
      </c>
      <c r="B14498" s="254">
        <v>0</v>
      </c>
    </row>
    <row r="14499" spans="1:2" x14ac:dyDescent="0.25">
      <c r="A14499" s="254" t="s">
        <v>120</v>
      </c>
      <c r="B14499" s="254">
        <v>0</v>
      </c>
    </row>
    <row r="14500" spans="1:2" x14ac:dyDescent="0.25">
      <c r="A14500" s="254" t="s">
        <v>1001</v>
      </c>
      <c r="B14500" s="254">
        <v>0</v>
      </c>
    </row>
    <row r="14605" spans="1:2" x14ac:dyDescent="0.25">
      <c r="A14605" s="254" t="s">
        <v>1961</v>
      </c>
      <c r="B14605" s="254"/>
    </row>
    <row r="14606" spans="1:2" x14ac:dyDescent="0.25">
      <c r="A14606" s="254" t="s">
        <v>928</v>
      </c>
      <c r="B14606" s="254" t="s">
        <v>929</v>
      </c>
    </row>
    <row r="14607" spans="1:2" x14ac:dyDescent="0.25">
      <c r="A14607" s="254" t="s">
        <v>930</v>
      </c>
      <c r="B14607" s="254" t="s">
        <v>931</v>
      </c>
    </row>
    <row r="14608" spans="1:2" x14ac:dyDescent="0.25">
      <c r="A14608" s="254" t="s">
        <v>943</v>
      </c>
      <c r="B14608" s="254">
        <v>-1.2853600000000001</v>
      </c>
    </row>
    <row r="14609" spans="1:2" x14ac:dyDescent="0.25">
      <c r="A14609" s="254" t="s">
        <v>944</v>
      </c>
      <c r="B14609" s="254">
        <v>-1.4298299999999999</v>
      </c>
    </row>
    <row r="14610" spans="1:2" x14ac:dyDescent="0.25">
      <c r="A14610" s="254" t="s">
        <v>538</v>
      </c>
      <c r="B14610" s="254">
        <v>-32.881487800000002</v>
      </c>
    </row>
    <row r="14611" spans="1:2" x14ac:dyDescent="0.25">
      <c r="A14611" s="254" t="s">
        <v>539</v>
      </c>
      <c r="B14611" s="254">
        <v>-10.296169799999999</v>
      </c>
    </row>
    <row r="14612" spans="1:2" x14ac:dyDescent="0.25">
      <c r="A14612" s="254" t="s">
        <v>142</v>
      </c>
      <c r="B14612" s="254">
        <v>-14.5235845</v>
      </c>
    </row>
    <row r="14613" spans="1:2" x14ac:dyDescent="0.25">
      <c r="A14613" s="254" t="s">
        <v>143</v>
      </c>
      <c r="B14613" s="254">
        <v>-1.8436225500000001</v>
      </c>
    </row>
    <row r="14614" spans="1:2" x14ac:dyDescent="0.25">
      <c r="A14614" s="254" t="s">
        <v>144</v>
      </c>
      <c r="B14614" s="254">
        <v>0</v>
      </c>
    </row>
    <row r="14615" spans="1:2" x14ac:dyDescent="0.25">
      <c r="A14615" s="254" t="s">
        <v>145</v>
      </c>
      <c r="B14615" s="254">
        <v>0</v>
      </c>
    </row>
    <row r="14616" spans="1:2" x14ac:dyDescent="0.25">
      <c r="A14616" s="254" t="s">
        <v>146</v>
      </c>
      <c r="B14616" s="254">
        <v>0</v>
      </c>
    </row>
    <row r="14617" spans="1:2" x14ac:dyDescent="0.25">
      <c r="A14617" s="254" t="s">
        <v>147</v>
      </c>
      <c r="B14617" s="254">
        <v>0</v>
      </c>
    </row>
    <row r="14618" spans="1:2" x14ac:dyDescent="0.25">
      <c r="A14618" s="254" t="s">
        <v>148</v>
      </c>
      <c r="B14618" s="254">
        <v>0</v>
      </c>
    </row>
    <row r="14619" spans="1:2" x14ac:dyDescent="0.25">
      <c r="A14619" s="254" t="s">
        <v>149</v>
      </c>
      <c r="B14619" s="254">
        <v>0</v>
      </c>
    </row>
    <row r="14620" spans="1:2" x14ac:dyDescent="0.25">
      <c r="A14620" s="254" t="s">
        <v>1121</v>
      </c>
      <c r="B14620" s="254">
        <v>9.2882032399999996</v>
      </c>
    </row>
    <row r="14621" spans="1:2" x14ac:dyDescent="0.25">
      <c r="A14621" s="254" t="s">
        <v>1122</v>
      </c>
      <c r="B14621" s="254">
        <v>0</v>
      </c>
    </row>
    <row r="14622" spans="1:2" x14ac:dyDescent="0.25">
      <c r="A14622" s="254" t="s">
        <v>1197</v>
      </c>
      <c r="B14622" s="254">
        <v>9.1480222599999994</v>
      </c>
    </row>
    <row r="14623" spans="1:2" x14ac:dyDescent="0.25">
      <c r="A14623" s="254" t="s">
        <v>1198</v>
      </c>
      <c r="B14623" s="254">
        <v>0</v>
      </c>
    </row>
    <row r="14624" spans="1:2" x14ac:dyDescent="0.25">
      <c r="A14624" s="254" t="s">
        <v>1199</v>
      </c>
      <c r="B14624" s="254">
        <v>0</v>
      </c>
    </row>
    <row r="14625" spans="1:2" x14ac:dyDescent="0.25">
      <c r="A14625" s="254" t="s">
        <v>1200</v>
      </c>
      <c r="B14625" s="254">
        <v>0</v>
      </c>
    </row>
    <row r="14626" spans="1:2" x14ac:dyDescent="0.25">
      <c r="A14626" s="254" t="s">
        <v>1123</v>
      </c>
      <c r="B14626" s="254">
        <v>26.329934999999999</v>
      </c>
    </row>
    <row r="14627" spans="1:2" x14ac:dyDescent="0.25">
      <c r="A14627" s="254" t="s">
        <v>1124</v>
      </c>
      <c r="B14627" s="254">
        <v>0</v>
      </c>
    </row>
    <row r="14628" spans="1:2" x14ac:dyDescent="0.25">
      <c r="A14628" s="254" t="s">
        <v>1201</v>
      </c>
      <c r="B14628" s="254">
        <v>15.6318415</v>
      </c>
    </row>
    <row r="14629" spans="1:2" x14ac:dyDescent="0.25">
      <c r="A14629" s="254" t="s">
        <v>1202</v>
      </c>
      <c r="B14629" s="254">
        <v>0</v>
      </c>
    </row>
    <row r="14630" spans="1:2" x14ac:dyDescent="0.25">
      <c r="A14630" s="254" t="s">
        <v>1203</v>
      </c>
      <c r="B14630" s="254">
        <v>0</v>
      </c>
    </row>
    <row r="14631" spans="1:2" x14ac:dyDescent="0.25">
      <c r="A14631" s="254" t="s">
        <v>1204</v>
      </c>
      <c r="B14631" s="254">
        <v>0</v>
      </c>
    </row>
    <row r="14704" spans="1:1" x14ac:dyDescent="0.25">
      <c r="A14704" s="254" t="s">
        <v>1962</v>
      </c>
    </row>
    <row r="14705" spans="1:2" x14ac:dyDescent="0.25">
      <c r="A14705" s="254" t="s">
        <v>928</v>
      </c>
      <c r="B14705" s="254" t="s">
        <v>929</v>
      </c>
    </row>
    <row r="14706" spans="1:2" x14ac:dyDescent="0.25">
      <c r="A14706" s="254" t="s">
        <v>930</v>
      </c>
      <c r="B14706" s="254" t="s">
        <v>931</v>
      </c>
    </row>
    <row r="14707" spans="1:2" x14ac:dyDescent="0.25">
      <c r="A14707" s="254" t="s">
        <v>466</v>
      </c>
      <c r="B14707" s="254">
        <v>0</v>
      </c>
    </row>
    <row r="14708" spans="1:2" x14ac:dyDescent="0.25">
      <c r="A14708" s="254" t="s">
        <v>467</v>
      </c>
      <c r="B14708" s="254">
        <v>0</v>
      </c>
    </row>
    <row r="14709" spans="1:2" x14ac:dyDescent="0.25">
      <c r="A14709" s="254" t="s">
        <v>540</v>
      </c>
      <c r="B14709" s="254">
        <v>0</v>
      </c>
    </row>
    <row r="14710" spans="1:2" x14ac:dyDescent="0.25">
      <c r="A14710" s="254" t="s">
        <v>541</v>
      </c>
      <c r="B14710" s="254">
        <v>0</v>
      </c>
    </row>
    <row r="14711" spans="1:2" x14ac:dyDescent="0.25">
      <c r="A14711" s="254" t="s">
        <v>542</v>
      </c>
      <c r="B14711" s="254">
        <v>0</v>
      </c>
    </row>
    <row r="14712" spans="1:2" x14ac:dyDescent="0.25">
      <c r="A14712" s="254" t="s">
        <v>543</v>
      </c>
      <c r="B14712" s="254">
        <v>0</v>
      </c>
    </row>
    <row r="14713" spans="1:2" x14ac:dyDescent="0.25">
      <c r="A14713" s="254" t="s">
        <v>468</v>
      </c>
      <c r="B14713" s="254">
        <v>0</v>
      </c>
    </row>
    <row r="14714" spans="1:2" x14ac:dyDescent="0.25">
      <c r="A14714" s="254" t="s">
        <v>469</v>
      </c>
      <c r="B14714" s="254">
        <v>0</v>
      </c>
    </row>
    <row r="14715" spans="1:2" x14ac:dyDescent="0.25">
      <c r="A14715" s="254" t="s">
        <v>544</v>
      </c>
      <c r="B14715" s="254">
        <v>0</v>
      </c>
    </row>
    <row r="14716" spans="1:2" x14ac:dyDescent="0.25">
      <c r="A14716" s="254" t="s">
        <v>545</v>
      </c>
      <c r="B14716" s="254">
        <v>0</v>
      </c>
    </row>
    <row r="14717" spans="1:2" x14ac:dyDescent="0.25">
      <c r="A14717" s="254" t="s">
        <v>546</v>
      </c>
      <c r="B14717" s="254">
        <v>0</v>
      </c>
    </row>
    <row r="14718" spans="1:2" x14ac:dyDescent="0.25">
      <c r="A14718" s="254" t="s">
        <v>547</v>
      </c>
      <c r="B14718" s="254">
        <v>0</v>
      </c>
    </row>
    <row r="14719" spans="1:2" x14ac:dyDescent="0.25">
      <c r="A14719" s="254" t="s">
        <v>1963</v>
      </c>
      <c r="B14719" s="254"/>
    </row>
    <row r="14720" spans="1:2" x14ac:dyDescent="0.25">
      <c r="A14720" s="254" t="s">
        <v>928</v>
      </c>
      <c r="B14720" s="254" t="s">
        <v>929</v>
      </c>
    </row>
    <row r="14721" spans="1:2" x14ac:dyDescent="0.25">
      <c r="A14721" s="254" t="s">
        <v>930</v>
      </c>
      <c r="B14721" s="254" t="s">
        <v>931</v>
      </c>
    </row>
    <row r="14722" spans="1:2" x14ac:dyDescent="0.25">
      <c r="A14722" s="254" t="s">
        <v>548</v>
      </c>
      <c r="B14722" s="254">
        <v>13.990016000000001</v>
      </c>
    </row>
    <row r="14723" spans="1:2" x14ac:dyDescent="0.25">
      <c r="A14723" s="254" t="s">
        <v>549</v>
      </c>
      <c r="B14723" s="254">
        <v>0</v>
      </c>
    </row>
    <row r="14724" spans="1:2" x14ac:dyDescent="0.25">
      <c r="A14724" s="254" t="s">
        <v>550</v>
      </c>
      <c r="B14724" s="254">
        <v>10.4301844</v>
      </c>
    </row>
    <row r="14725" spans="1:2" x14ac:dyDescent="0.25">
      <c r="A14725" s="254" t="s">
        <v>551</v>
      </c>
      <c r="B14725" s="254">
        <v>0</v>
      </c>
    </row>
    <row r="14726" spans="1:2" x14ac:dyDescent="0.25">
      <c r="A14726" s="254" t="s">
        <v>1964</v>
      </c>
      <c r="B14726" s="254"/>
    </row>
    <row r="14727" spans="1:2" x14ac:dyDescent="0.25">
      <c r="A14727" s="254" t="s">
        <v>928</v>
      </c>
      <c r="B14727" s="254" t="s">
        <v>929</v>
      </c>
    </row>
    <row r="14728" spans="1:2" x14ac:dyDescent="0.25">
      <c r="A14728" s="254" t="s">
        <v>930</v>
      </c>
      <c r="B14728" s="254" t="s">
        <v>931</v>
      </c>
    </row>
    <row r="14729" spans="1:2" x14ac:dyDescent="0.25">
      <c r="A14729" s="254" t="s">
        <v>552</v>
      </c>
      <c r="B14729" s="254">
        <v>29.6259163</v>
      </c>
    </row>
    <row r="14730" spans="1:2" x14ac:dyDescent="0.25">
      <c r="A14730" s="254" t="s">
        <v>553</v>
      </c>
      <c r="B14730" s="254">
        <v>48.4258563</v>
      </c>
    </row>
    <row r="14731" spans="1:2" x14ac:dyDescent="0.25">
      <c r="A14731" s="254" t="s">
        <v>8</v>
      </c>
      <c r="B14731" s="254">
        <v>0</v>
      </c>
    </row>
    <row r="14732" spans="1:2" x14ac:dyDescent="0.25">
      <c r="A14732" s="254" t="s">
        <v>9</v>
      </c>
      <c r="B14732" s="254">
        <v>0</v>
      </c>
    </row>
    <row r="14733" spans="1:2" x14ac:dyDescent="0.25">
      <c r="A14733" s="254" t="s">
        <v>10</v>
      </c>
      <c r="B14733" s="254">
        <v>0</v>
      </c>
    </row>
    <row r="14734" spans="1:2" x14ac:dyDescent="0.25">
      <c r="A14734" s="254" t="s">
        <v>11</v>
      </c>
      <c r="B14734" s="254">
        <v>0</v>
      </c>
    </row>
    <row r="14735" spans="1:2" x14ac:dyDescent="0.25">
      <c r="A14735" s="254" t="s">
        <v>12</v>
      </c>
      <c r="B14735" s="254">
        <v>0</v>
      </c>
    </row>
    <row r="14736" spans="1:2" x14ac:dyDescent="0.25">
      <c r="A14736" s="254" t="s">
        <v>13</v>
      </c>
      <c r="B14736" s="254">
        <v>0</v>
      </c>
    </row>
    <row r="14737" spans="1:2" x14ac:dyDescent="0.25">
      <c r="A14737" s="254" t="s">
        <v>945</v>
      </c>
      <c r="B14737" s="254">
        <v>1.4298299999999999</v>
      </c>
    </row>
    <row r="14738" spans="1:2" x14ac:dyDescent="0.25">
      <c r="A14738" s="254" t="s">
        <v>456</v>
      </c>
      <c r="B14738" s="254">
        <v>10.4762691</v>
      </c>
    </row>
    <row r="14739" spans="1:2" x14ac:dyDescent="0.25">
      <c r="A14739" s="254" t="s">
        <v>457</v>
      </c>
      <c r="B14739" s="254">
        <v>1.5953268700000001</v>
      </c>
    </row>
    <row r="14740" spans="1:2" x14ac:dyDescent="0.25">
      <c r="A14740" s="254" t="s">
        <v>15</v>
      </c>
      <c r="B14740" s="254">
        <v>0.58212900499999998</v>
      </c>
    </row>
    <row r="14754" spans="1:2" x14ac:dyDescent="0.25">
      <c r="A14754" s="254" t="s">
        <v>1965</v>
      </c>
      <c r="B14754" s="254"/>
    </row>
    <row r="14755" spans="1:2" x14ac:dyDescent="0.25">
      <c r="A14755" s="254" t="s">
        <v>928</v>
      </c>
      <c r="B14755" s="254" t="s">
        <v>929</v>
      </c>
    </row>
    <row r="14756" spans="1:2" x14ac:dyDescent="0.25">
      <c r="A14756" s="254" t="s">
        <v>930</v>
      </c>
      <c r="B14756" s="254" t="s">
        <v>931</v>
      </c>
    </row>
    <row r="14757" spans="1:2" x14ac:dyDescent="0.25">
      <c r="A14757" s="254" t="s">
        <v>110</v>
      </c>
      <c r="B14757" s="254">
        <v>0</v>
      </c>
    </row>
    <row r="14762" spans="1:2" x14ac:dyDescent="0.25">
      <c r="A14762" s="254" t="s">
        <v>1966</v>
      </c>
      <c r="B14762" s="254"/>
    </row>
    <row r="14763" spans="1:2" x14ac:dyDescent="0.25">
      <c r="A14763" s="254" t="s">
        <v>928</v>
      </c>
      <c r="B14763" s="254" t="s">
        <v>929</v>
      </c>
    </row>
    <row r="14764" spans="1:2" x14ac:dyDescent="0.25">
      <c r="A14764" s="254" t="s">
        <v>930</v>
      </c>
      <c r="B14764" s="254" t="s">
        <v>931</v>
      </c>
    </row>
    <row r="14765" spans="1:2" x14ac:dyDescent="0.25">
      <c r="A14765" s="254" t="s">
        <v>456</v>
      </c>
      <c r="B14765" s="254">
        <v>5.0373923200000004</v>
      </c>
    </row>
    <row r="14766" spans="1:2" x14ac:dyDescent="0.25">
      <c r="A14766" s="254" t="s">
        <v>457</v>
      </c>
      <c r="B14766" s="254">
        <v>7.1055160300000004</v>
      </c>
    </row>
    <row r="14774" spans="1:2" x14ac:dyDescent="0.25">
      <c r="A14774" s="254" t="s">
        <v>1967</v>
      </c>
      <c r="B14774" s="254"/>
    </row>
    <row r="14775" spans="1:2" x14ac:dyDescent="0.25">
      <c r="A14775" s="254" t="s">
        <v>928</v>
      </c>
      <c r="B14775" s="254" t="s">
        <v>929</v>
      </c>
    </row>
    <row r="14776" spans="1:2" x14ac:dyDescent="0.25">
      <c r="A14776" s="254" t="s">
        <v>930</v>
      </c>
      <c r="B14776" s="254" t="s">
        <v>931</v>
      </c>
    </row>
    <row r="14777" spans="1:2" x14ac:dyDescent="0.25">
      <c r="A14777" s="254" t="s">
        <v>110</v>
      </c>
      <c r="B14777" s="254">
        <v>0</v>
      </c>
    </row>
    <row r="14781" spans="1:2" x14ac:dyDescent="0.25">
      <c r="A14781" s="254" t="s">
        <v>1968</v>
      </c>
      <c r="B14781" s="254"/>
    </row>
    <row r="14782" spans="1:2" x14ac:dyDescent="0.25">
      <c r="A14782" s="254" t="s">
        <v>928</v>
      </c>
      <c r="B14782" s="254" t="s">
        <v>929</v>
      </c>
    </row>
    <row r="14783" spans="1:2" x14ac:dyDescent="0.25">
      <c r="A14783" s="254" t="s">
        <v>930</v>
      </c>
      <c r="B14783" s="254" t="s">
        <v>931</v>
      </c>
    </row>
    <row r="14784" spans="1:2" x14ac:dyDescent="0.25">
      <c r="A14784" s="254" t="s">
        <v>110</v>
      </c>
      <c r="B14784" s="254">
        <v>0</v>
      </c>
    </row>
    <row r="14785" spans="1:2" x14ac:dyDescent="0.25">
      <c r="A14785" s="254" t="s">
        <v>174</v>
      </c>
      <c r="B14785" s="254">
        <v>-1.5953268700000001</v>
      </c>
    </row>
    <row r="14786" spans="1:2" x14ac:dyDescent="0.25">
      <c r="A14786" s="254" t="s">
        <v>143</v>
      </c>
      <c r="B14786" s="254">
        <v>-1.5953268700000001</v>
      </c>
    </row>
    <row r="14787" spans="1:2" x14ac:dyDescent="0.25">
      <c r="A14787" s="254" t="s">
        <v>175</v>
      </c>
      <c r="B14787" s="254">
        <v>-7.1055160300000004</v>
      </c>
    </row>
    <row r="14788" spans="1:2" x14ac:dyDescent="0.25">
      <c r="A14788" s="254" t="s">
        <v>1002</v>
      </c>
      <c r="B14788" s="254">
        <v>0</v>
      </c>
    </row>
    <row r="14789" spans="1:2" x14ac:dyDescent="0.25">
      <c r="A14789" s="254" t="s">
        <v>1003</v>
      </c>
      <c r="B14789" s="254">
        <v>0</v>
      </c>
    </row>
    <row r="14790" spans="1:2" x14ac:dyDescent="0.25">
      <c r="A14790" s="254" t="s">
        <v>177</v>
      </c>
      <c r="B14790" s="254">
        <v>10.296169799999999</v>
      </c>
    </row>
    <row r="14809" spans="1:2" x14ac:dyDescent="0.25">
      <c r="A14809" s="254" t="s">
        <v>1969</v>
      </c>
      <c r="B14809" s="254"/>
    </row>
    <row r="14810" spans="1:2" x14ac:dyDescent="0.25">
      <c r="A14810" s="254" t="s">
        <v>928</v>
      </c>
      <c r="B14810" s="254" t="s">
        <v>929</v>
      </c>
    </row>
    <row r="14811" spans="1:2" x14ac:dyDescent="0.25">
      <c r="A14811" s="254" t="s">
        <v>930</v>
      </c>
      <c r="B14811" s="254" t="s">
        <v>931</v>
      </c>
    </row>
    <row r="14812" spans="1:2" x14ac:dyDescent="0.25">
      <c r="A14812" s="254" t="s">
        <v>110</v>
      </c>
      <c r="B14812" s="254">
        <v>0</v>
      </c>
    </row>
    <row r="14813" spans="1:2" x14ac:dyDescent="0.25">
      <c r="A14813" s="254" t="s">
        <v>184</v>
      </c>
      <c r="B14813" s="254">
        <v>-0.58212900499999998</v>
      </c>
    </row>
    <row r="14814" spans="1:2" x14ac:dyDescent="0.25">
      <c r="A14814" s="254" t="s">
        <v>185</v>
      </c>
      <c r="B14814" s="254">
        <v>-0.58212900499999998</v>
      </c>
    </row>
    <row r="14815" spans="1:2" x14ac:dyDescent="0.25">
      <c r="A14815" s="254" t="s">
        <v>186</v>
      </c>
      <c r="B14815" s="254">
        <v>-13.3593265</v>
      </c>
    </row>
    <row r="14816" spans="1:2" x14ac:dyDescent="0.25">
      <c r="A14816" s="254" t="s">
        <v>187</v>
      </c>
      <c r="B14816" s="254">
        <v>0</v>
      </c>
    </row>
    <row r="14817" spans="1:2" x14ac:dyDescent="0.25">
      <c r="A14817" s="254" t="s">
        <v>1002</v>
      </c>
      <c r="B14817" s="254">
        <v>0</v>
      </c>
    </row>
    <row r="14818" spans="1:2" x14ac:dyDescent="0.25">
      <c r="A14818" s="254" t="s">
        <v>1003</v>
      </c>
      <c r="B14818" s="254">
        <v>0</v>
      </c>
    </row>
    <row r="14819" spans="1:2" x14ac:dyDescent="0.25">
      <c r="A14819" s="254" t="s">
        <v>177</v>
      </c>
      <c r="B14819" s="254">
        <v>14.5235845</v>
      </c>
    </row>
    <row r="14820" spans="1:2" x14ac:dyDescent="0.25">
      <c r="A14820" s="254" t="s">
        <v>1970</v>
      </c>
      <c r="B14820" s="254"/>
    </row>
    <row r="14821" spans="1:2" x14ac:dyDescent="0.25">
      <c r="A14821" s="254" t="s">
        <v>928</v>
      </c>
      <c r="B14821" s="254" t="s">
        <v>929</v>
      </c>
    </row>
    <row r="14822" spans="1:2" x14ac:dyDescent="0.25">
      <c r="A14822" s="254" t="s">
        <v>930</v>
      </c>
      <c r="B14822" s="254" t="s">
        <v>931</v>
      </c>
    </row>
    <row r="14823" spans="1:2" x14ac:dyDescent="0.25">
      <c r="A14823" s="254" t="s">
        <v>8</v>
      </c>
      <c r="B14823" s="254">
        <v>0</v>
      </c>
    </row>
    <row r="14824" spans="1:2" x14ac:dyDescent="0.25">
      <c r="A14824" s="254" t="s">
        <v>9</v>
      </c>
      <c r="B14824" s="254">
        <v>0</v>
      </c>
    </row>
    <row r="14825" spans="1:2" x14ac:dyDescent="0.25">
      <c r="A14825" s="254" t="s">
        <v>10</v>
      </c>
      <c r="B14825" s="254">
        <v>0</v>
      </c>
    </row>
    <row r="14826" spans="1:2" x14ac:dyDescent="0.25">
      <c r="A14826" s="254" t="s">
        <v>11</v>
      </c>
      <c r="B14826" s="254">
        <v>0</v>
      </c>
    </row>
    <row r="14827" spans="1:2" x14ac:dyDescent="0.25">
      <c r="A14827" s="254" t="s">
        <v>12</v>
      </c>
      <c r="B14827" s="254">
        <v>0</v>
      </c>
    </row>
    <row r="14828" spans="1:2" x14ac:dyDescent="0.25">
      <c r="A14828" s="254" t="s">
        <v>13</v>
      </c>
      <c r="B14828" s="254">
        <v>0</v>
      </c>
    </row>
    <row r="14829" spans="1:2" x14ac:dyDescent="0.25">
      <c r="A14829" s="254" t="s">
        <v>554</v>
      </c>
      <c r="B14829" s="254">
        <v>0</v>
      </c>
    </row>
    <row r="14830" spans="1:2" x14ac:dyDescent="0.25">
      <c r="A14830" s="254" t="s">
        <v>555</v>
      </c>
      <c r="B14830" s="254">
        <v>0</v>
      </c>
    </row>
    <row r="14831" spans="1:2" x14ac:dyDescent="0.25">
      <c r="A14831" s="254" t="s">
        <v>556</v>
      </c>
      <c r="B14831" s="254">
        <v>0</v>
      </c>
    </row>
    <row r="14832" spans="1:2" x14ac:dyDescent="0.25">
      <c r="A14832" s="254" t="s">
        <v>557</v>
      </c>
      <c r="B14832" s="254">
        <v>0</v>
      </c>
    </row>
    <row r="14833" spans="1:2" x14ac:dyDescent="0.25">
      <c r="A14833" s="254" t="s">
        <v>558</v>
      </c>
      <c r="B14833" s="254">
        <v>0</v>
      </c>
    </row>
    <row r="14834" spans="1:2" x14ac:dyDescent="0.25">
      <c r="A14834" s="254" t="s">
        <v>559</v>
      </c>
      <c r="B14834" s="254">
        <v>0</v>
      </c>
    </row>
    <row r="14835" spans="1:2" x14ac:dyDescent="0.25">
      <c r="A14835" s="254" t="s">
        <v>560</v>
      </c>
      <c r="B14835" s="254">
        <v>0</v>
      </c>
    </row>
    <row r="14836" spans="1:2" x14ac:dyDescent="0.25">
      <c r="A14836" s="254" t="s">
        <v>561</v>
      </c>
      <c r="B14836" s="254">
        <v>0</v>
      </c>
    </row>
    <row r="14837" spans="1:2" x14ac:dyDescent="0.25">
      <c r="A14837" s="254" t="s">
        <v>562</v>
      </c>
      <c r="B14837" s="254">
        <v>0</v>
      </c>
    </row>
    <row r="14838" spans="1:2" x14ac:dyDescent="0.25">
      <c r="A14838" s="254" t="s">
        <v>563</v>
      </c>
      <c r="B14838" s="254">
        <v>0</v>
      </c>
    </row>
    <row r="14839" spans="1:2" x14ac:dyDescent="0.25">
      <c r="A14839" s="254" t="s">
        <v>564</v>
      </c>
      <c r="B14839" s="254">
        <v>0</v>
      </c>
    </row>
    <row r="14840" spans="1:2" x14ac:dyDescent="0.25">
      <c r="A14840" s="254" t="s">
        <v>565</v>
      </c>
      <c r="B14840" s="254">
        <v>0</v>
      </c>
    </row>
    <row r="14841" spans="1:2" x14ac:dyDescent="0.25">
      <c r="A14841" s="254" t="s">
        <v>946</v>
      </c>
      <c r="B14841" s="254">
        <v>0</v>
      </c>
    </row>
    <row r="14842" spans="1:2" x14ac:dyDescent="0.25">
      <c r="A14842" s="254" t="s">
        <v>947</v>
      </c>
      <c r="B14842" s="254">
        <v>0</v>
      </c>
    </row>
    <row r="14843" spans="1:2" x14ac:dyDescent="0.25">
      <c r="A14843" s="254" t="s">
        <v>1004</v>
      </c>
      <c r="B14843" s="254">
        <v>0</v>
      </c>
    </row>
    <row r="14844" spans="1:2" x14ac:dyDescent="0.25">
      <c r="A14844" s="254" t="s">
        <v>1005</v>
      </c>
      <c r="B14844" s="254">
        <v>0</v>
      </c>
    </row>
    <row r="14845" spans="1:2" x14ac:dyDescent="0.25">
      <c r="A14845" s="254" t="s">
        <v>1006</v>
      </c>
      <c r="B14845" s="254">
        <v>0</v>
      </c>
    </row>
    <row r="14846" spans="1:2" x14ac:dyDescent="0.25">
      <c r="A14846" s="254" t="s">
        <v>1007</v>
      </c>
      <c r="B14846" s="254">
        <v>0</v>
      </c>
    </row>
    <row r="14847" spans="1:2" x14ac:dyDescent="0.25">
      <c r="A14847" s="254" t="s">
        <v>1008</v>
      </c>
      <c r="B14847" s="254">
        <v>0</v>
      </c>
    </row>
    <row r="14848" spans="1:2" x14ac:dyDescent="0.25">
      <c r="A14848" s="254" t="s">
        <v>1009</v>
      </c>
      <c r="B14848" s="254">
        <v>0</v>
      </c>
    </row>
    <row r="14849" spans="1:2" x14ac:dyDescent="0.25">
      <c r="A14849" s="254" t="s">
        <v>1010</v>
      </c>
      <c r="B14849" s="254">
        <v>0</v>
      </c>
    </row>
    <row r="14850" spans="1:2" x14ac:dyDescent="0.25">
      <c r="A14850" s="254" t="s">
        <v>1011</v>
      </c>
      <c r="B14850" s="254">
        <v>0</v>
      </c>
    </row>
    <row r="14883" spans="1:2" x14ac:dyDescent="0.25">
      <c r="A14883" s="254" t="s">
        <v>1971</v>
      </c>
      <c r="B14883" s="254"/>
    </row>
    <row r="14884" spans="1:2" x14ac:dyDescent="0.25">
      <c r="A14884" s="254" t="s">
        <v>928</v>
      </c>
      <c r="B14884" s="254" t="s">
        <v>929</v>
      </c>
    </row>
    <row r="14885" spans="1:2" x14ac:dyDescent="0.25">
      <c r="A14885" s="254" t="s">
        <v>930</v>
      </c>
      <c r="B14885" s="254" t="s">
        <v>931</v>
      </c>
    </row>
    <row r="14886" spans="1:2" x14ac:dyDescent="0.25">
      <c r="A14886" s="254" t="s">
        <v>188</v>
      </c>
      <c r="B14886" s="254">
        <v>13.3593265</v>
      </c>
    </row>
    <row r="14890" spans="1:2" x14ac:dyDescent="0.25">
      <c r="A14890" s="254" t="s">
        <v>1972</v>
      </c>
      <c r="B14890" s="254"/>
    </row>
    <row r="14891" spans="1:2" x14ac:dyDescent="0.25">
      <c r="A14891" s="254" t="s">
        <v>928</v>
      </c>
      <c r="B14891" s="254" t="s">
        <v>929</v>
      </c>
    </row>
    <row r="14892" spans="1:2" x14ac:dyDescent="0.25">
      <c r="A14892" s="254" t="s">
        <v>930</v>
      </c>
      <c r="B14892" s="254" t="s">
        <v>931</v>
      </c>
    </row>
    <row r="14893" spans="1:2" x14ac:dyDescent="0.25">
      <c r="A14893" s="254" t="s">
        <v>110</v>
      </c>
      <c r="B14893" s="254">
        <v>0</v>
      </c>
    </row>
    <row r="14894" spans="1:2" x14ac:dyDescent="0.25">
      <c r="A14894" s="254" t="s">
        <v>174</v>
      </c>
      <c r="B14894" s="254">
        <v>-10.4762691</v>
      </c>
    </row>
    <row r="14895" spans="1:2" x14ac:dyDescent="0.25">
      <c r="A14895" s="254" t="s">
        <v>143</v>
      </c>
      <c r="B14895" s="254">
        <v>-8.08690569</v>
      </c>
    </row>
    <row r="14896" spans="1:2" x14ac:dyDescent="0.25">
      <c r="A14896" s="254" t="s">
        <v>175</v>
      </c>
      <c r="B14896" s="254">
        <v>-5.0373923200000004</v>
      </c>
    </row>
    <row r="14897" spans="1:2" x14ac:dyDescent="0.25">
      <c r="A14897" s="254" t="s">
        <v>1012</v>
      </c>
      <c r="B14897" s="254">
        <v>-6.74976048</v>
      </c>
    </row>
    <row r="14898" spans="1:2" x14ac:dyDescent="0.25">
      <c r="A14898" s="254" t="s">
        <v>1013</v>
      </c>
      <c r="B14898" s="254">
        <v>-2.5311601800000001</v>
      </c>
    </row>
    <row r="14899" spans="1:2" x14ac:dyDescent="0.25">
      <c r="A14899" s="254" t="s">
        <v>1002</v>
      </c>
      <c r="B14899" s="254">
        <v>0</v>
      </c>
    </row>
    <row r="14900" spans="1:2" x14ac:dyDescent="0.25">
      <c r="A14900" s="254" t="s">
        <v>1003</v>
      </c>
      <c r="B14900" s="254">
        <v>0</v>
      </c>
    </row>
    <row r="14901" spans="1:2" x14ac:dyDescent="0.25">
      <c r="A14901" s="254" t="s">
        <v>177</v>
      </c>
      <c r="B14901" s="254">
        <v>32.881487800000002</v>
      </c>
    </row>
    <row r="14931" spans="1:2" x14ac:dyDescent="0.25">
      <c r="A14931" s="254" t="s">
        <v>1973</v>
      </c>
      <c r="B14931" s="254"/>
    </row>
    <row r="14932" spans="1:2" x14ac:dyDescent="0.25">
      <c r="A14932" s="254" t="s">
        <v>928</v>
      </c>
      <c r="B14932" s="254" t="s">
        <v>929</v>
      </c>
    </row>
    <row r="14933" spans="1:2" x14ac:dyDescent="0.25">
      <c r="A14933" s="254" t="s">
        <v>930</v>
      </c>
      <c r="B14933" s="254" t="s">
        <v>931</v>
      </c>
    </row>
    <row r="14934" spans="1:2" x14ac:dyDescent="0.25">
      <c r="A14934" s="254" t="s">
        <v>110</v>
      </c>
      <c r="B14934" s="254">
        <v>0</v>
      </c>
    </row>
    <row r="14939" spans="1:2" x14ac:dyDescent="0.25">
      <c r="A14939" s="254" t="s">
        <v>1974</v>
      </c>
      <c r="B14939" s="254"/>
    </row>
    <row r="14950" spans="1:1" x14ac:dyDescent="0.25">
      <c r="A14950" s="254" t="s">
        <v>1975</v>
      </c>
    </row>
    <row r="14961" spans="1:2" x14ac:dyDescent="0.25">
      <c r="A14961" s="254" t="s">
        <v>1976</v>
      </c>
      <c r="B14961" s="254"/>
    </row>
    <row r="14962" spans="1:2" x14ac:dyDescent="0.25">
      <c r="A14962" s="254" t="s">
        <v>928</v>
      </c>
      <c r="B14962" s="254" t="s">
        <v>929</v>
      </c>
    </row>
    <row r="14963" spans="1:2" x14ac:dyDescent="0.25">
      <c r="A14963" s="254" t="s">
        <v>930</v>
      </c>
      <c r="B14963" s="254" t="s">
        <v>931</v>
      </c>
    </row>
    <row r="14964" spans="1:2" x14ac:dyDescent="0.25">
      <c r="A14964" s="254" t="s">
        <v>1087</v>
      </c>
      <c r="B14964" s="254">
        <v>0</v>
      </c>
    </row>
    <row r="14965" spans="1:2" x14ac:dyDescent="0.25">
      <c r="A14965" s="254" t="s">
        <v>1088</v>
      </c>
      <c r="B14965" s="254">
        <v>0</v>
      </c>
    </row>
    <row r="14966" spans="1:2" x14ac:dyDescent="0.25">
      <c r="A14966" s="254" t="s">
        <v>1089</v>
      </c>
      <c r="B14966" s="254">
        <v>0</v>
      </c>
    </row>
    <row r="14967" spans="1:2" x14ac:dyDescent="0.25">
      <c r="A14967" s="254" t="s">
        <v>1090</v>
      </c>
      <c r="B14967" s="254">
        <v>0</v>
      </c>
    </row>
    <row r="14968" spans="1:2" x14ac:dyDescent="0.25">
      <c r="A14968" s="254" t="s">
        <v>1091</v>
      </c>
      <c r="B14968" s="254">
        <v>0</v>
      </c>
    </row>
    <row r="14969" spans="1:2" x14ac:dyDescent="0.25">
      <c r="A14969" s="254" t="s">
        <v>1092</v>
      </c>
      <c r="B14969" s="254">
        <v>0</v>
      </c>
    </row>
    <row r="14970" spans="1:2" x14ac:dyDescent="0.25">
      <c r="A14970" s="254" t="s">
        <v>1093</v>
      </c>
      <c r="B14970" s="254">
        <v>0</v>
      </c>
    </row>
    <row r="14971" spans="1:2" x14ac:dyDescent="0.25">
      <c r="A14971" s="254" t="s">
        <v>1094</v>
      </c>
      <c r="B14971" s="254">
        <v>0</v>
      </c>
    </row>
    <row r="14972" spans="1:2" x14ac:dyDescent="0.25">
      <c r="A14972" s="254" t="s">
        <v>1095</v>
      </c>
      <c r="B14972" s="254">
        <v>0</v>
      </c>
    </row>
    <row r="14973" spans="1:2" x14ac:dyDescent="0.25">
      <c r="A14973" s="254" t="s">
        <v>1096</v>
      </c>
      <c r="B14973" s="254">
        <v>0</v>
      </c>
    </row>
    <row r="14974" spans="1:2" x14ac:dyDescent="0.25">
      <c r="A14974" s="254" t="s">
        <v>1097</v>
      </c>
      <c r="B14974" s="254">
        <v>0</v>
      </c>
    </row>
    <row r="14975" spans="1:2" x14ac:dyDescent="0.25">
      <c r="A14975" s="254" t="s">
        <v>1099</v>
      </c>
      <c r="B14975" s="254">
        <v>0</v>
      </c>
    </row>
    <row r="14976" spans="1:2" x14ac:dyDescent="0.25">
      <c r="A14976" s="254" t="s">
        <v>1100</v>
      </c>
      <c r="B14976" s="254">
        <v>0</v>
      </c>
    </row>
    <row r="14977" spans="1:2" x14ac:dyDescent="0.25">
      <c r="A14977" s="254" t="s">
        <v>1101</v>
      </c>
      <c r="B14977" s="254">
        <v>0</v>
      </c>
    </row>
    <row r="14978" spans="1:2" x14ac:dyDescent="0.25">
      <c r="A14978" s="254" t="s">
        <v>1102</v>
      </c>
      <c r="B14978" s="254">
        <v>0</v>
      </c>
    </row>
    <row r="14979" spans="1:2" x14ac:dyDescent="0.25">
      <c r="A14979" s="254" t="s">
        <v>1103</v>
      </c>
      <c r="B14979" s="254">
        <v>0</v>
      </c>
    </row>
    <row r="14980" spans="1:2" x14ac:dyDescent="0.25">
      <c r="A14980" s="254" t="s">
        <v>1104</v>
      </c>
      <c r="B14980" s="254">
        <v>0</v>
      </c>
    </row>
    <row r="14981" spans="1:2" x14ac:dyDescent="0.25">
      <c r="A14981" s="254" t="s">
        <v>1105</v>
      </c>
      <c r="B14981" s="254">
        <v>0</v>
      </c>
    </row>
    <row r="14982" spans="1:2" x14ac:dyDescent="0.25">
      <c r="A14982" s="254" t="s">
        <v>1014</v>
      </c>
      <c r="B14982" s="254">
        <v>0</v>
      </c>
    </row>
    <row r="14983" spans="1:2" x14ac:dyDescent="0.25">
      <c r="A14983" s="254" t="s">
        <v>991</v>
      </c>
      <c r="B14983" s="254">
        <v>6.4861230499999998</v>
      </c>
    </row>
    <row r="14984" spans="1:2" x14ac:dyDescent="0.25">
      <c r="A14984" s="254" t="s">
        <v>1015</v>
      </c>
      <c r="B14984" s="254">
        <v>0</v>
      </c>
    </row>
    <row r="14985" spans="1:2" x14ac:dyDescent="0.25">
      <c r="A14985" s="254" t="s">
        <v>1016</v>
      </c>
      <c r="B14985" s="254">
        <v>0</v>
      </c>
    </row>
    <row r="14986" spans="1:2" x14ac:dyDescent="0.25">
      <c r="A14986" s="254" t="s">
        <v>1977</v>
      </c>
      <c r="B14986" s="254"/>
    </row>
    <row r="14987" spans="1:2" x14ac:dyDescent="0.25">
      <c r="A14987" s="254" t="s">
        <v>928</v>
      </c>
      <c r="B14987" s="254" t="s">
        <v>929</v>
      </c>
    </row>
    <row r="14988" spans="1:2" x14ac:dyDescent="0.25">
      <c r="A14988" s="254" t="s">
        <v>930</v>
      </c>
      <c r="B14988" s="254" t="s">
        <v>931</v>
      </c>
    </row>
    <row r="14989" spans="1:2" x14ac:dyDescent="0.25">
      <c r="A14989" s="254" t="s">
        <v>1107</v>
      </c>
      <c r="B14989" s="254">
        <v>0</v>
      </c>
    </row>
    <row r="14990" spans="1:2" x14ac:dyDescent="0.25">
      <c r="A14990" s="254" t="s">
        <v>458</v>
      </c>
      <c r="B14990" s="254">
        <v>0</v>
      </c>
    </row>
    <row r="14991" spans="1:2" x14ac:dyDescent="0.25">
      <c r="A14991" s="254" t="s">
        <v>456</v>
      </c>
      <c r="B14991" s="254">
        <v>8.4826706299999994</v>
      </c>
    </row>
    <row r="14992" spans="1:2" x14ac:dyDescent="0.25">
      <c r="A14992" s="254" t="s">
        <v>459</v>
      </c>
      <c r="B14992" s="254">
        <v>0</v>
      </c>
    </row>
    <row r="14993" spans="1:2" x14ac:dyDescent="0.25">
      <c r="A14993" s="254" t="s">
        <v>460</v>
      </c>
      <c r="B14993" s="254">
        <v>0</v>
      </c>
    </row>
    <row r="14994" spans="1:2" x14ac:dyDescent="0.25">
      <c r="A14994" s="254" t="s">
        <v>461</v>
      </c>
      <c r="B14994" s="254">
        <v>0</v>
      </c>
    </row>
    <row r="14995" spans="1:2" x14ac:dyDescent="0.25">
      <c r="A14995" s="254" t="s">
        <v>457</v>
      </c>
      <c r="B14995" s="254">
        <v>1.2631833299999999</v>
      </c>
    </row>
    <row r="14996" spans="1:2" x14ac:dyDescent="0.25">
      <c r="A14996" s="254" t="s">
        <v>462</v>
      </c>
      <c r="B14996" s="254">
        <v>0</v>
      </c>
    </row>
    <row r="14997" spans="1:2" x14ac:dyDescent="0.25">
      <c r="A14997" s="254" t="s">
        <v>463</v>
      </c>
      <c r="B14997" s="254">
        <v>0</v>
      </c>
    </row>
    <row r="14998" spans="1:2" x14ac:dyDescent="0.25">
      <c r="A14998" s="254" t="s">
        <v>20</v>
      </c>
      <c r="B14998" s="254">
        <v>0</v>
      </c>
    </row>
    <row r="14999" spans="1:2" x14ac:dyDescent="0.25">
      <c r="A14999" s="254" t="s">
        <v>15</v>
      </c>
      <c r="B14999" s="254">
        <v>0.48465412000000002</v>
      </c>
    </row>
    <row r="15000" spans="1:2" x14ac:dyDescent="0.25">
      <c r="A15000" s="254" t="s">
        <v>21</v>
      </c>
      <c r="B15000" s="254">
        <v>0</v>
      </c>
    </row>
    <row r="15001" spans="1:2" x14ac:dyDescent="0.25">
      <c r="A15001" s="254" t="s">
        <v>22</v>
      </c>
      <c r="B15001" s="254">
        <v>0</v>
      </c>
    </row>
    <row r="15002" spans="1:2" x14ac:dyDescent="0.25">
      <c r="A15002" s="254" t="s">
        <v>23</v>
      </c>
      <c r="B15002" s="254">
        <v>0</v>
      </c>
    </row>
    <row r="15003" spans="1:2" x14ac:dyDescent="0.25">
      <c r="A15003" s="254" t="s">
        <v>16</v>
      </c>
      <c r="B15003" s="254">
        <v>1.93052139</v>
      </c>
    </row>
    <row r="15004" spans="1:2" x14ac:dyDescent="0.25">
      <c r="A15004" s="254" t="s">
        <v>24</v>
      </c>
      <c r="B15004" s="254">
        <v>0</v>
      </c>
    </row>
    <row r="15005" spans="1:2" x14ac:dyDescent="0.25">
      <c r="A15005" s="254" t="s">
        <v>25</v>
      </c>
      <c r="B15005" s="254">
        <v>0</v>
      </c>
    </row>
    <row r="15006" spans="1:2" x14ac:dyDescent="0.25">
      <c r="A15006" s="254" t="s">
        <v>1195</v>
      </c>
      <c r="B15006" s="254">
        <v>0</v>
      </c>
    </row>
    <row r="15011" spans="1:2" x14ac:dyDescent="0.25">
      <c r="A15011" s="254" t="s">
        <v>1978</v>
      </c>
      <c r="B15011" s="254"/>
    </row>
    <row r="15012" spans="1:2" x14ac:dyDescent="0.25">
      <c r="A15012" s="254" t="s">
        <v>928</v>
      </c>
      <c r="B15012" s="254" t="s">
        <v>929</v>
      </c>
    </row>
    <row r="15013" spans="1:2" x14ac:dyDescent="0.25">
      <c r="A15013" s="254" t="s">
        <v>930</v>
      </c>
      <c r="B15013" s="254" t="s">
        <v>931</v>
      </c>
    </row>
    <row r="15014" spans="1:2" x14ac:dyDescent="0.25">
      <c r="A15014" s="254" t="s">
        <v>112</v>
      </c>
      <c r="B15014" s="254">
        <v>0</v>
      </c>
    </row>
    <row r="15015" spans="1:2" x14ac:dyDescent="0.25">
      <c r="A15015" s="254" t="s">
        <v>184</v>
      </c>
      <c r="B15015" s="254">
        <v>0</v>
      </c>
    </row>
    <row r="15016" spans="1:2" x14ac:dyDescent="0.25">
      <c r="A15016" s="254" t="s">
        <v>185</v>
      </c>
      <c r="B15016" s="254">
        <v>0</v>
      </c>
    </row>
    <row r="15017" spans="1:2" x14ac:dyDescent="0.25">
      <c r="A15017" s="254" t="s">
        <v>186</v>
      </c>
      <c r="B15017" s="254">
        <v>0</v>
      </c>
    </row>
    <row r="15018" spans="1:2" x14ac:dyDescent="0.25">
      <c r="A15018" s="254" t="s">
        <v>187</v>
      </c>
      <c r="B15018" s="254">
        <v>0</v>
      </c>
    </row>
    <row r="15019" spans="1:2" x14ac:dyDescent="0.25">
      <c r="A15019" s="254" t="s">
        <v>1017</v>
      </c>
      <c r="B15019" s="254">
        <v>0</v>
      </c>
    </row>
    <row r="15020" spans="1:2" x14ac:dyDescent="0.25">
      <c r="A15020" s="254" t="s">
        <v>1018</v>
      </c>
      <c r="B15020" s="254">
        <v>0</v>
      </c>
    </row>
    <row r="15021" spans="1:2" x14ac:dyDescent="0.25">
      <c r="A15021" s="254" t="s">
        <v>177</v>
      </c>
      <c r="B15021" s="254">
        <v>0</v>
      </c>
    </row>
    <row r="15022" spans="1:2" x14ac:dyDescent="0.25">
      <c r="A15022" s="254" t="s">
        <v>1979</v>
      </c>
      <c r="B15022" s="254"/>
    </row>
    <row r="15023" spans="1:2" x14ac:dyDescent="0.25">
      <c r="A15023" s="254" t="s">
        <v>928</v>
      </c>
      <c r="B15023" s="254" t="s">
        <v>929</v>
      </c>
    </row>
    <row r="15024" spans="1:2" x14ac:dyDescent="0.25">
      <c r="A15024" s="254" t="s">
        <v>930</v>
      </c>
      <c r="B15024" s="254" t="s">
        <v>931</v>
      </c>
    </row>
    <row r="15025" spans="1:2" x14ac:dyDescent="0.25">
      <c r="A15025" s="254" t="s">
        <v>1111</v>
      </c>
      <c r="B15025" s="254">
        <v>0</v>
      </c>
    </row>
    <row r="15026" spans="1:2" x14ac:dyDescent="0.25">
      <c r="A15026" s="254" t="s">
        <v>1112</v>
      </c>
      <c r="B15026" s="254">
        <v>0</v>
      </c>
    </row>
    <row r="15027" spans="1:2" x14ac:dyDescent="0.25">
      <c r="A15027" s="254" t="s">
        <v>1113</v>
      </c>
      <c r="B15027" s="254">
        <v>0</v>
      </c>
    </row>
    <row r="15028" spans="1:2" x14ac:dyDescent="0.25">
      <c r="A15028" s="254" t="s">
        <v>1114</v>
      </c>
      <c r="B15028" s="254">
        <v>0</v>
      </c>
    </row>
    <row r="15029" spans="1:2" x14ac:dyDescent="0.25">
      <c r="A15029" s="254" t="s">
        <v>1115</v>
      </c>
      <c r="B15029" s="254">
        <v>0</v>
      </c>
    </row>
    <row r="15030" spans="1:2" x14ac:dyDescent="0.25">
      <c r="A15030" s="254" t="s">
        <v>1116</v>
      </c>
      <c r="B15030" s="254">
        <v>0</v>
      </c>
    </row>
    <row r="15031" spans="1:2" x14ac:dyDescent="0.25">
      <c r="A15031" s="254" t="s">
        <v>26</v>
      </c>
      <c r="B15031" s="254">
        <v>15.8012423</v>
      </c>
    </row>
    <row r="15032" spans="1:2" x14ac:dyDescent="0.25">
      <c r="A15032" s="254" t="s">
        <v>27</v>
      </c>
      <c r="B15032" s="254">
        <v>1.4171336000000001</v>
      </c>
    </row>
    <row r="15033" spans="1:2" x14ac:dyDescent="0.25">
      <c r="A15033" s="254" t="s">
        <v>1117</v>
      </c>
      <c r="B15033" s="254">
        <v>7.3858680000000003</v>
      </c>
    </row>
    <row r="15034" spans="1:2" x14ac:dyDescent="0.25">
      <c r="A15034" s="254" t="s">
        <v>1118</v>
      </c>
      <c r="B15034" s="254">
        <v>0.9248904</v>
      </c>
    </row>
    <row r="15035" spans="1:2" x14ac:dyDescent="0.25">
      <c r="A15035" s="254" t="s">
        <v>464</v>
      </c>
      <c r="B15035" s="254">
        <v>0</v>
      </c>
    </row>
    <row r="15036" spans="1:2" x14ac:dyDescent="0.25">
      <c r="A15036" s="254" t="s">
        <v>465</v>
      </c>
      <c r="B15036" s="254">
        <v>9.9561990000000003E-2</v>
      </c>
    </row>
    <row r="15037" spans="1:2" x14ac:dyDescent="0.25">
      <c r="A15037" s="254" t="s">
        <v>466</v>
      </c>
      <c r="B15037" s="254">
        <v>0</v>
      </c>
    </row>
    <row r="15038" spans="1:2" x14ac:dyDescent="0.25">
      <c r="A15038" s="254" t="s">
        <v>467</v>
      </c>
      <c r="B15038" s="254">
        <v>0</v>
      </c>
    </row>
    <row r="15039" spans="1:2" x14ac:dyDescent="0.25">
      <c r="A15039" s="254" t="s">
        <v>468</v>
      </c>
      <c r="B15039" s="254">
        <v>15.3735195</v>
      </c>
    </row>
    <row r="15040" spans="1:2" x14ac:dyDescent="0.25">
      <c r="A15040" s="254" t="s">
        <v>469</v>
      </c>
      <c r="B15040" s="254">
        <v>0.58839503800000004</v>
      </c>
    </row>
    <row r="15041" spans="1:2" x14ac:dyDescent="0.25">
      <c r="A15041" s="254" t="s">
        <v>28</v>
      </c>
      <c r="B15041" s="254">
        <v>8.5464373200000008</v>
      </c>
    </row>
    <row r="15042" spans="1:2" x14ac:dyDescent="0.25">
      <c r="A15042" s="254" t="s">
        <v>29</v>
      </c>
      <c r="B15042" s="254">
        <v>0.32710020000000001</v>
      </c>
    </row>
    <row r="15043" spans="1:2" x14ac:dyDescent="0.25">
      <c r="A15043" s="254" t="s">
        <v>470</v>
      </c>
      <c r="B15043" s="254">
        <v>6.7116960499999996</v>
      </c>
    </row>
    <row r="15044" spans="1:2" x14ac:dyDescent="0.25">
      <c r="A15044" s="254" t="s">
        <v>471</v>
      </c>
      <c r="B15044" s="254">
        <v>0</v>
      </c>
    </row>
    <row r="15045" spans="1:2" x14ac:dyDescent="0.25">
      <c r="A15045" s="254" t="s">
        <v>1209</v>
      </c>
      <c r="B15045" s="254">
        <v>0</v>
      </c>
    </row>
    <row r="15046" spans="1:2" x14ac:dyDescent="0.25">
      <c r="A15046" s="254" t="s">
        <v>1119</v>
      </c>
      <c r="B15046" s="254">
        <v>0</v>
      </c>
    </row>
    <row r="15047" spans="1:2" x14ac:dyDescent="0.25">
      <c r="A15047" s="254" t="s">
        <v>1210</v>
      </c>
      <c r="B15047" s="254">
        <v>0</v>
      </c>
    </row>
    <row r="15048" spans="1:2" x14ac:dyDescent="0.25">
      <c r="A15048" s="254" t="s">
        <v>1211</v>
      </c>
      <c r="B15048" s="254">
        <v>0</v>
      </c>
    </row>
    <row r="15049" spans="1:2" x14ac:dyDescent="0.25">
      <c r="A15049" s="254" t="s">
        <v>1212</v>
      </c>
      <c r="B15049" s="254">
        <v>0</v>
      </c>
    </row>
    <row r="15050" spans="1:2" x14ac:dyDescent="0.25">
      <c r="A15050" s="254" t="s">
        <v>1120</v>
      </c>
      <c r="B15050" s="254">
        <v>0</v>
      </c>
    </row>
    <row r="15051" spans="1:2" x14ac:dyDescent="0.25">
      <c r="A15051" s="254" t="s">
        <v>1213</v>
      </c>
      <c r="B15051" s="254">
        <v>0</v>
      </c>
    </row>
    <row r="15052" spans="1:2" x14ac:dyDescent="0.25">
      <c r="A15052" s="254" t="s">
        <v>1214</v>
      </c>
      <c r="B15052" s="254">
        <v>0</v>
      </c>
    </row>
    <row r="15053" spans="1:2" x14ac:dyDescent="0.25">
      <c r="A15053" s="254" t="s">
        <v>1215</v>
      </c>
      <c r="B15053" s="254">
        <v>0</v>
      </c>
    </row>
    <row r="15054" spans="1:2" x14ac:dyDescent="0.25">
      <c r="A15054" s="254" t="s">
        <v>1121</v>
      </c>
      <c r="B15054" s="254">
        <v>1.73130425</v>
      </c>
    </row>
    <row r="15055" spans="1:2" x14ac:dyDescent="0.25">
      <c r="A15055" s="254" t="s">
        <v>1216</v>
      </c>
      <c r="B15055" s="254">
        <v>0</v>
      </c>
    </row>
    <row r="15056" spans="1:2" x14ac:dyDescent="0.25">
      <c r="A15056" s="254" t="s">
        <v>1217</v>
      </c>
      <c r="B15056" s="254">
        <v>0</v>
      </c>
    </row>
    <row r="15057" spans="1:2" x14ac:dyDescent="0.25">
      <c r="A15057" s="254" t="s">
        <v>1218</v>
      </c>
      <c r="B15057" s="254">
        <v>0</v>
      </c>
    </row>
    <row r="15058" spans="1:2" x14ac:dyDescent="0.25">
      <c r="A15058" s="254" t="s">
        <v>1122</v>
      </c>
      <c r="B15058" s="254">
        <v>0.370482908</v>
      </c>
    </row>
    <row r="15059" spans="1:2" x14ac:dyDescent="0.25">
      <c r="A15059" s="254" t="s">
        <v>1219</v>
      </c>
      <c r="B15059" s="254">
        <v>0</v>
      </c>
    </row>
    <row r="15060" spans="1:2" x14ac:dyDescent="0.25">
      <c r="A15060" s="254" t="s">
        <v>1220</v>
      </c>
      <c r="B15060" s="254">
        <v>0</v>
      </c>
    </row>
    <row r="15061" spans="1:2" x14ac:dyDescent="0.25">
      <c r="A15061" s="254" t="s">
        <v>1221</v>
      </c>
      <c r="B15061" s="254">
        <v>0</v>
      </c>
    </row>
    <row r="15062" spans="1:2" x14ac:dyDescent="0.25">
      <c r="A15062" s="254" t="s">
        <v>1123</v>
      </c>
      <c r="B15062" s="254">
        <v>5.2960366499999996</v>
      </c>
    </row>
    <row r="15063" spans="1:2" x14ac:dyDescent="0.25">
      <c r="A15063" s="254" t="s">
        <v>1222</v>
      </c>
      <c r="B15063" s="254">
        <v>0</v>
      </c>
    </row>
    <row r="15064" spans="1:2" x14ac:dyDescent="0.25">
      <c r="A15064" s="254" t="s">
        <v>1223</v>
      </c>
      <c r="B15064" s="254">
        <v>0</v>
      </c>
    </row>
    <row r="15065" spans="1:2" x14ac:dyDescent="0.25">
      <c r="A15065" s="254" t="s">
        <v>1224</v>
      </c>
      <c r="B15065" s="254">
        <v>0</v>
      </c>
    </row>
    <row r="15066" spans="1:2" x14ac:dyDescent="0.25">
      <c r="A15066" s="254" t="s">
        <v>1124</v>
      </c>
      <c r="B15066" s="254">
        <v>0.82792627100000005</v>
      </c>
    </row>
    <row r="15067" spans="1:2" x14ac:dyDescent="0.25">
      <c r="A15067" s="254" t="s">
        <v>1225</v>
      </c>
      <c r="B15067" s="254">
        <v>0</v>
      </c>
    </row>
    <row r="15068" spans="1:2" x14ac:dyDescent="0.25">
      <c r="A15068" s="254" t="s">
        <v>1226</v>
      </c>
      <c r="B15068" s="254">
        <v>0</v>
      </c>
    </row>
    <row r="15069" spans="1:2" x14ac:dyDescent="0.25">
      <c r="A15069" s="254" t="s">
        <v>1227</v>
      </c>
      <c r="B15069" s="254">
        <v>0</v>
      </c>
    </row>
    <row r="15070" spans="1:2" x14ac:dyDescent="0.25">
      <c r="A15070" s="254" t="s">
        <v>1228</v>
      </c>
      <c r="B15070" s="254">
        <v>0</v>
      </c>
    </row>
    <row r="15071" spans="1:2" x14ac:dyDescent="0.25">
      <c r="A15071" s="254" t="s">
        <v>1229</v>
      </c>
      <c r="B15071" s="254">
        <v>0</v>
      </c>
    </row>
    <row r="15072" spans="1:2" x14ac:dyDescent="0.25">
      <c r="A15072" s="254" t="s">
        <v>1230</v>
      </c>
      <c r="B15072" s="254">
        <v>0</v>
      </c>
    </row>
    <row r="15073" spans="1:2" x14ac:dyDescent="0.25">
      <c r="A15073" s="254" t="s">
        <v>1980</v>
      </c>
      <c r="B15073" s="254"/>
    </row>
    <row r="15074" spans="1:2" x14ac:dyDescent="0.25">
      <c r="A15074" s="254" t="s">
        <v>928</v>
      </c>
      <c r="B15074" s="254" t="s">
        <v>929</v>
      </c>
    </row>
    <row r="15075" spans="1:2" x14ac:dyDescent="0.25">
      <c r="A15075" s="254" t="s">
        <v>930</v>
      </c>
      <c r="B15075" s="254" t="s">
        <v>931</v>
      </c>
    </row>
    <row r="15076" spans="1:2" x14ac:dyDescent="0.25">
      <c r="A15076" s="254" t="s">
        <v>1087</v>
      </c>
      <c r="B15076" s="254">
        <v>-0.48233340299999999</v>
      </c>
    </row>
    <row r="15077" spans="1:2" x14ac:dyDescent="0.25">
      <c r="A15077" s="254" t="s">
        <v>1088</v>
      </c>
      <c r="B15077" s="254">
        <v>-6.9341467099999998E-2</v>
      </c>
    </row>
    <row r="15078" spans="1:2" x14ac:dyDescent="0.25">
      <c r="A15078" s="254" t="s">
        <v>1089</v>
      </c>
      <c r="B15078" s="254">
        <v>-0.38869166700000002</v>
      </c>
    </row>
    <row r="15079" spans="1:2" x14ac:dyDescent="0.25">
      <c r="A15079" s="254" t="s">
        <v>1090</v>
      </c>
      <c r="B15079" s="254">
        <v>-2.1743356200000001E-2</v>
      </c>
    </row>
    <row r="15080" spans="1:2" x14ac:dyDescent="0.25">
      <c r="A15080" s="254" t="s">
        <v>1091</v>
      </c>
      <c r="B15080" s="254">
        <v>0</v>
      </c>
    </row>
    <row r="15081" spans="1:2" x14ac:dyDescent="0.25">
      <c r="A15081" s="254" t="s">
        <v>1092</v>
      </c>
      <c r="B15081" s="254">
        <v>0</v>
      </c>
    </row>
    <row r="15082" spans="1:2" x14ac:dyDescent="0.25">
      <c r="A15082" s="254" t="s">
        <v>472</v>
      </c>
      <c r="B15082" s="254">
        <v>0</v>
      </c>
    </row>
    <row r="15083" spans="1:2" x14ac:dyDescent="0.25">
      <c r="A15083" s="254" t="s">
        <v>473</v>
      </c>
      <c r="B15083" s="254">
        <v>-1.4593772599999999</v>
      </c>
    </row>
    <row r="15084" spans="1:2" x14ac:dyDescent="0.25">
      <c r="A15084" s="254" t="s">
        <v>474</v>
      </c>
      <c r="B15084" s="254">
        <v>-7.8137548800000003</v>
      </c>
    </row>
    <row r="15085" spans="1:2" x14ac:dyDescent="0.25">
      <c r="A15085" s="254" t="s">
        <v>475</v>
      </c>
      <c r="B15085" s="254">
        <v>-0.45661047900000001</v>
      </c>
    </row>
    <row r="15086" spans="1:2" x14ac:dyDescent="0.25">
      <c r="A15086" s="254" t="s">
        <v>476</v>
      </c>
      <c r="B15086" s="254">
        <v>0</v>
      </c>
    </row>
    <row r="15087" spans="1:2" x14ac:dyDescent="0.25">
      <c r="A15087" s="254" t="s">
        <v>477</v>
      </c>
      <c r="B15087" s="254">
        <v>0</v>
      </c>
    </row>
    <row r="15088" spans="1:2" x14ac:dyDescent="0.25">
      <c r="A15088" s="254" t="s">
        <v>1559</v>
      </c>
      <c r="B15088" s="254">
        <v>0</v>
      </c>
    </row>
    <row r="15089" spans="1:2" x14ac:dyDescent="0.25">
      <c r="A15089" s="254" t="s">
        <v>1100</v>
      </c>
      <c r="B15089" s="254">
        <v>30.8693378</v>
      </c>
    </row>
    <row r="15090" spans="1:2" x14ac:dyDescent="0.25">
      <c r="A15090" s="254" t="s">
        <v>1101</v>
      </c>
      <c r="B15090" s="254">
        <v>5.8972311599999996</v>
      </c>
    </row>
    <row r="15091" spans="1:2" x14ac:dyDescent="0.25">
      <c r="A15091" s="254" t="s">
        <v>1102</v>
      </c>
      <c r="B15091" s="254">
        <v>32.690021600000001</v>
      </c>
    </row>
    <row r="15092" spans="1:2" x14ac:dyDescent="0.25">
      <c r="A15092" s="254" t="s">
        <v>1103</v>
      </c>
      <c r="B15092" s="254">
        <v>1.8481852700000001</v>
      </c>
    </row>
    <row r="15093" spans="1:2" x14ac:dyDescent="0.25">
      <c r="A15093" s="254" t="s">
        <v>1104</v>
      </c>
      <c r="B15093" s="254">
        <v>0</v>
      </c>
    </row>
    <row r="15094" spans="1:2" x14ac:dyDescent="0.25">
      <c r="A15094" s="254" t="s">
        <v>1105</v>
      </c>
      <c r="B15094" s="254">
        <v>0</v>
      </c>
    </row>
    <row r="15095" spans="1:2" x14ac:dyDescent="0.25">
      <c r="A15095" s="254" t="s">
        <v>1560</v>
      </c>
      <c r="B15095" s="254">
        <v>0</v>
      </c>
    </row>
    <row r="15096" spans="1:2" x14ac:dyDescent="0.25">
      <c r="A15096" s="254" t="s">
        <v>1981</v>
      </c>
      <c r="B15096" s="254"/>
    </row>
    <row r="15097" spans="1:2" x14ac:dyDescent="0.25">
      <c r="A15097" s="254" t="s">
        <v>928</v>
      </c>
      <c r="B15097" s="254" t="s">
        <v>929</v>
      </c>
    </row>
    <row r="15098" spans="1:2" x14ac:dyDescent="0.25">
      <c r="A15098" s="254" t="s">
        <v>930</v>
      </c>
      <c r="B15098" s="254" t="s">
        <v>931</v>
      </c>
    </row>
    <row r="15099" spans="1:2" x14ac:dyDescent="0.25">
      <c r="A15099" s="254" t="s">
        <v>478</v>
      </c>
      <c r="B15099" s="254">
        <v>-10.462454899999999</v>
      </c>
    </row>
    <row r="15100" spans="1:2" x14ac:dyDescent="0.25">
      <c r="A15100" s="254" t="s">
        <v>932</v>
      </c>
      <c r="B15100" s="254">
        <v>-0.60307088499999995</v>
      </c>
    </row>
    <row r="15101" spans="1:2" x14ac:dyDescent="0.25">
      <c r="A15101" s="254" t="s">
        <v>184</v>
      </c>
      <c r="B15101" s="254">
        <v>-48.575683499999997</v>
      </c>
    </row>
    <row r="15102" spans="1:2" x14ac:dyDescent="0.25">
      <c r="A15102" s="254" t="s">
        <v>933</v>
      </c>
      <c r="B15102" s="254">
        <v>0</v>
      </c>
    </row>
    <row r="15103" spans="1:2" x14ac:dyDescent="0.25">
      <c r="A15103" s="254" t="s">
        <v>934</v>
      </c>
      <c r="B15103" s="254">
        <v>1.4593772599999999</v>
      </c>
    </row>
    <row r="15104" spans="1:2" x14ac:dyDescent="0.25">
      <c r="A15104" s="254" t="s">
        <v>935</v>
      </c>
      <c r="B15104" s="254">
        <v>7.8137548800000003</v>
      </c>
    </row>
    <row r="15105" spans="1:2" x14ac:dyDescent="0.25">
      <c r="A15105" s="254" t="s">
        <v>936</v>
      </c>
      <c r="B15105" s="254">
        <v>0.45661047900000001</v>
      </c>
    </row>
    <row r="15106" spans="1:2" x14ac:dyDescent="0.25">
      <c r="A15106" s="254" t="s">
        <v>937</v>
      </c>
      <c r="B15106" s="254">
        <v>0</v>
      </c>
    </row>
    <row r="15107" spans="1:2" x14ac:dyDescent="0.25">
      <c r="A15107" s="254" t="s">
        <v>938</v>
      </c>
      <c r="B15107" s="254">
        <v>0</v>
      </c>
    </row>
    <row r="15108" spans="1:2" x14ac:dyDescent="0.25">
      <c r="A15108" s="254" t="s">
        <v>2</v>
      </c>
      <c r="B15108" s="254">
        <v>35.1708</v>
      </c>
    </row>
    <row r="15109" spans="1:2" x14ac:dyDescent="0.25">
      <c r="A15109" s="254" t="s">
        <v>3</v>
      </c>
      <c r="B15109" s="254">
        <v>4.4042399999999997</v>
      </c>
    </row>
    <row r="15110" spans="1:2" x14ac:dyDescent="0.25">
      <c r="A15110" s="254" t="s">
        <v>4</v>
      </c>
      <c r="B15110" s="254">
        <v>15.820632</v>
      </c>
    </row>
    <row r="15111" spans="1:2" x14ac:dyDescent="0.25">
      <c r="A15111" s="254" t="s">
        <v>5</v>
      </c>
      <c r="B15111" s="254">
        <v>0.47045999999999999</v>
      </c>
    </row>
    <row r="15112" spans="1:2" x14ac:dyDescent="0.25">
      <c r="A15112" s="254" t="s">
        <v>6</v>
      </c>
      <c r="B15112" s="254">
        <v>0</v>
      </c>
    </row>
    <row r="15113" spans="1:2" x14ac:dyDescent="0.25">
      <c r="A15113" s="254" t="s">
        <v>7</v>
      </c>
      <c r="B15113" s="254">
        <v>0</v>
      </c>
    </row>
    <row r="15114" spans="1:2" x14ac:dyDescent="0.25">
      <c r="A15114" s="254" t="s">
        <v>480</v>
      </c>
      <c r="B15114" s="254">
        <v>0</v>
      </c>
    </row>
    <row r="15115" spans="1:2" x14ac:dyDescent="0.25">
      <c r="A15115" s="254" t="s">
        <v>481</v>
      </c>
      <c r="B15115" s="254">
        <v>0.47410471399999998</v>
      </c>
    </row>
    <row r="15116" spans="1:2" x14ac:dyDescent="0.25">
      <c r="A15116" s="254" t="s">
        <v>482</v>
      </c>
      <c r="B15116" s="254">
        <v>0</v>
      </c>
    </row>
    <row r="15117" spans="1:2" x14ac:dyDescent="0.25">
      <c r="A15117" s="254" t="s">
        <v>483</v>
      </c>
      <c r="B15117" s="254">
        <v>5.4407830599999998E-2</v>
      </c>
    </row>
    <row r="15118" spans="1:2" x14ac:dyDescent="0.25">
      <c r="A15118" s="254" t="s">
        <v>484</v>
      </c>
      <c r="B15118" s="254">
        <v>0</v>
      </c>
    </row>
    <row r="15119" spans="1:2" x14ac:dyDescent="0.25">
      <c r="A15119" s="254" t="s">
        <v>485</v>
      </c>
      <c r="B15119" s="254">
        <v>0</v>
      </c>
    </row>
    <row r="15120" spans="1:2" x14ac:dyDescent="0.25">
      <c r="A15120" s="254" t="s">
        <v>1982</v>
      </c>
      <c r="B15120" s="254"/>
    </row>
    <row r="15121" spans="1:2" x14ac:dyDescent="0.25">
      <c r="A15121" s="254" t="s">
        <v>928</v>
      </c>
      <c r="B15121" s="254" t="s">
        <v>929</v>
      </c>
    </row>
    <row r="15122" spans="1:2" x14ac:dyDescent="0.25">
      <c r="A15122" s="254" t="s">
        <v>930</v>
      </c>
      <c r="B15122" s="254" t="s">
        <v>931</v>
      </c>
    </row>
    <row r="15123" spans="1:2" x14ac:dyDescent="0.25">
      <c r="A15123" s="254" t="s">
        <v>1125</v>
      </c>
      <c r="B15123" s="254">
        <v>0</v>
      </c>
    </row>
    <row r="15124" spans="1:2" x14ac:dyDescent="0.25">
      <c r="A15124" s="254" t="s">
        <v>1126</v>
      </c>
      <c r="B15124" s="254">
        <v>0</v>
      </c>
    </row>
    <row r="15125" spans="1:2" x14ac:dyDescent="0.25">
      <c r="A15125" s="254" t="s">
        <v>1127</v>
      </c>
      <c r="B15125" s="254">
        <v>0</v>
      </c>
    </row>
    <row r="15126" spans="1:2" x14ac:dyDescent="0.25">
      <c r="A15126" s="254" t="s">
        <v>1128</v>
      </c>
      <c r="B15126" s="254">
        <v>0</v>
      </c>
    </row>
    <row r="15127" spans="1:2" x14ac:dyDescent="0.25">
      <c r="A15127" s="254" t="s">
        <v>1129</v>
      </c>
      <c r="B15127" s="254">
        <v>0</v>
      </c>
    </row>
    <row r="15128" spans="1:2" x14ac:dyDescent="0.25">
      <c r="A15128" s="254" t="s">
        <v>1130</v>
      </c>
      <c r="B15128" s="254">
        <v>0</v>
      </c>
    </row>
    <row r="15129" spans="1:2" x14ac:dyDescent="0.25">
      <c r="A15129" s="254" t="s">
        <v>1131</v>
      </c>
      <c r="B15129" s="254">
        <v>0.48233340299999999</v>
      </c>
    </row>
    <row r="15130" spans="1:2" x14ac:dyDescent="0.25">
      <c r="A15130" s="254" t="s">
        <v>1132</v>
      </c>
      <c r="B15130" s="254">
        <v>6.9341467099999998E-2</v>
      </c>
    </row>
    <row r="15131" spans="1:2" x14ac:dyDescent="0.25">
      <c r="A15131" s="254" t="s">
        <v>1133</v>
      </c>
      <c r="B15131" s="254">
        <v>0.38869166700000002</v>
      </c>
    </row>
    <row r="15132" spans="1:2" x14ac:dyDescent="0.25">
      <c r="A15132" s="254" t="s">
        <v>1134</v>
      </c>
      <c r="B15132" s="254">
        <v>2.1743356200000001E-2</v>
      </c>
    </row>
    <row r="15133" spans="1:2" x14ac:dyDescent="0.25">
      <c r="A15133" s="254" t="s">
        <v>1135</v>
      </c>
      <c r="B15133" s="254">
        <v>0</v>
      </c>
    </row>
    <row r="15134" spans="1:2" x14ac:dyDescent="0.25">
      <c r="A15134" s="254" t="s">
        <v>1136</v>
      </c>
      <c r="B15134" s="254">
        <v>0</v>
      </c>
    </row>
    <row r="15135" spans="1:2" x14ac:dyDescent="0.25">
      <c r="A15135" s="254" t="s">
        <v>1231</v>
      </c>
      <c r="B15135" s="254">
        <v>0</v>
      </c>
    </row>
    <row r="15136" spans="1:2" x14ac:dyDescent="0.25">
      <c r="A15136" s="254" t="s">
        <v>1983</v>
      </c>
      <c r="B15136" s="254"/>
    </row>
    <row r="15137" spans="1:2" x14ac:dyDescent="0.25">
      <c r="A15137" s="254" t="s">
        <v>928</v>
      </c>
      <c r="B15137" s="254" t="s">
        <v>929</v>
      </c>
    </row>
    <row r="15138" spans="1:2" x14ac:dyDescent="0.25">
      <c r="A15138" s="254" t="s">
        <v>930</v>
      </c>
      <c r="B15138" s="254" t="s">
        <v>931</v>
      </c>
    </row>
    <row r="15139" spans="1:2" x14ac:dyDescent="0.25">
      <c r="A15139" s="254" t="s">
        <v>30</v>
      </c>
      <c r="B15139" s="254">
        <v>0</v>
      </c>
    </row>
    <row r="15140" spans="1:2" x14ac:dyDescent="0.25">
      <c r="A15140" s="254" t="s">
        <v>31</v>
      </c>
      <c r="B15140" s="254">
        <v>0</v>
      </c>
    </row>
    <row r="15141" spans="1:2" x14ac:dyDescent="0.25">
      <c r="A15141" s="254" t="s">
        <v>32</v>
      </c>
      <c r="B15141" s="254">
        <v>0</v>
      </c>
    </row>
    <row r="15142" spans="1:2" x14ac:dyDescent="0.25">
      <c r="A15142" s="254" t="s">
        <v>33</v>
      </c>
      <c r="B15142" s="254">
        <v>0</v>
      </c>
    </row>
    <row r="15143" spans="1:2" x14ac:dyDescent="0.25">
      <c r="A15143" s="254" t="s">
        <v>34</v>
      </c>
      <c r="B15143" s="254">
        <v>0</v>
      </c>
    </row>
    <row r="15144" spans="1:2" x14ac:dyDescent="0.25">
      <c r="A15144" s="254" t="s">
        <v>35</v>
      </c>
      <c r="B15144" s="254">
        <v>0</v>
      </c>
    </row>
    <row r="15145" spans="1:2" x14ac:dyDescent="0.25">
      <c r="A15145" s="254" t="s">
        <v>26</v>
      </c>
      <c r="B15145" s="254">
        <v>44.374673100000003</v>
      </c>
    </row>
    <row r="15146" spans="1:2" x14ac:dyDescent="0.25">
      <c r="A15146" s="254" t="s">
        <v>27</v>
      </c>
      <c r="B15146" s="254">
        <v>0.85102408900000004</v>
      </c>
    </row>
    <row r="15147" spans="1:2" x14ac:dyDescent="0.25">
      <c r="A15147" s="254" t="s">
        <v>36</v>
      </c>
      <c r="B15147" s="254">
        <v>8.1158664599999994</v>
      </c>
    </row>
    <row r="15148" spans="1:2" x14ac:dyDescent="0.25">
      <c r="A15148" s="254" t="s">
        <v>37</v>
      </c>
      <c r="B15148" s="254">
        <v>0.26092027400000001</v>
      </c>
    </row>
    <row r="15149" spans="1:2" x14ac:dyDescent="0.25">
      <c r="A15149" s="254" t="s">
        <v>38</v>
      </c>
      <c r="B15149" s="254">
        <v>0</v>
      </c>
    </row>
    <row r="15150" spans="1:2" x14ac:dyDescent="0.25">
      <c r="A15150" s="254" t="s">
        <v>39</v>
      </c>
      <c r="B15150" s="254">
        <v>0</v>
      </c>
    </row>
    <row r="15151" spans="1:2" x14ac:dyDescent="0.25">
      <c r="A15151" s="254" t="s">
        <v>1014</v>
      </c>
      <c r="B15151" s="254">
        <v>0</v>
      </c>
    </row>
    <row r="15152" spans="1:2" x14ac:dyDescent="0.25">
      <c r="A15152" s="254" t="s">
        <v>991</v>
      </c>
      <c r="B15152" s="254">
        <v>4.4604269700000003</v>
      </c>
    </row>
    <row r="15153" spans="1:2" x14ac:dyDescent="0.25">
      <c r="A15153" s="254" t="s">
        <v>1015</v>
      </c>
      <c r="B15153" s="254">
        <v>0</v>
      </c>
    </row>
    <row r="15154" spans="1:2" x14ac:dyDescent="0.25">
      <c r="A15154" s="254" t="s">
        <v>1016</v>
      </c>
      <c r="B15154" s="254">
        <v>0</v>
      </c>
    </row>
    <row r="15155" spans="1:2" x14ac:dyDescent="0.25">
      <c r="A15155" s="254" t="s">
        <v>41</v>
      </c>
      <c r="B15155" s="254">
        <v>0</v>
      </c>
    </row>
    <row r="15156" spans="1:2" x14ac:dyDescent="0.25">
      <c r="A15156" s="254" t="s">
        <v>40</v>
      </c>
      <c r="B15156" s="254">
        <v>0</v>
      </c>
    </row>
    <row r="15157" spans="1:2" x14ac:dyDescent="0.25">
      <c r="A15157" s="254" t="s">
        <v>42</v>
      </c>
      <c r="B15157" s="254">
        <v>0</v>
      </c>
    </row>
    <row r="15158" spans="1:2" x14ac:dyDescent="0.25">
      <c r="A15158" s="254" t="s">
        <v>43</v>
      </c>
      <c r="B15158" s="254">
        <v>0</v>
      </c>
    </row>
    <row r="15159" spans="1:2" x14ac:dyDescent="0.25">
      <c r="A15159" s="254" t="s">
        <v>1232</v>
      </c>
      <c r="B15159" s="254">
        <v>0</v>
      </c>
    </row>
    <row r="15160" spans="1:2" x14ac:dyDescent="0.25">
      <c r="A15160" s="254" t="s">
        <v>1984</v>
      </c>
      <c r="B15160" s="254"/>
    </row>
    <row r="15161" spans="1:2" x14ac:dyDescent="0.25">
      <c r="A15161" s="254" t="s">
        <v>928</v>
      </c>
      <c r="B15161" s="254" t="s">
        <v>929</v>
      </c>
    </row>
    <row r="15162" spans="1:2" x14ac:dyDescent="0.25">
      <c r="A15162" s="254" t="s">
        <v>930</v>
      </c>
      <c r="B15162" s="254" t="s">
        <v>931</v>
      </c>
    </row>
    <row r="15163" spans="1:2" x14ac:dyDescent="0.25">
      <c r="A15163" s="254" t="s">
        <v>478</v>
      </c>
      <c r="B15163" s="254">
        <v>-13.990016000000001</v>
      </c>
    </row>
    <row r="15164" spans="1:2" x14ac:dyDescent="0.25">
      <c r="A15164" s="254" t="s">
        <v>479</v>
      </c>
      <c r="B15164" s="254">
        <v>-20.985023999999999</v>
      </c>
    </row>
    <row r="15165" spans="1:2" x14ac:dyDescent="0.25">
      <c r="A15165" s="254" t="s">
        <v>184</v>
      </c>
      <c r="B15165" s="254">
        <v>0</v>
      </c>
    </row>
    <row r="15166" spans="1:2" x14ac:dyDescent="0.25">
      <c r="A15166" s="254" t="s">
        <v>1142</v>
      </c>
      <c r="B15166" s="254">
        <v>0</v>
      </c>
    </row>
    <row r="15167" spans="1:2" x14ac:dyDescent="0.25">
      <c r="A15167" s="254" t="s">
        <v>1143</v>
      </c>
      <c r="B15167" s="254">
        <v>0</v>
      </c>
    </row>
    <row r="15168" spans="1:2" x14ac:dyDescent="0.25">
      <c r="A15168" s="254" t="s">
        <v>1144</v>
      </c>
      <c r="B15168" s="254">
        <v>0</v>
      </c>
    </row>
    <row r="15169" spans="1:2" x14ac:dyDescent="0.25">
      <c r="A15169" s="254" t="s">
        <v>1145</v>
      </c>
      <c r="B15169" s="254">
        <v>0</v>
      </c>
    </row>
    <row r="15170" spans="1:2" x14ac:dyDescent="0.25">
      <c r="A15170" s="254" t="s">
        <v>1146</v>
      </c>
      <c r="B15170" s="254">
        <v>0</v>
      </c>
    </row>
    <row r="15171" spans="1:2" x14ac:dyDescent="0.25">
      <c r="A15171" s="254" t="s">
        <v>1147</v>
      </c>
      <c r="B15171" s="254">
        <v>0</v>
      </c>
    </row>
    <row r="15172" spans="1:2" x14ac:dyDescent="0.25">
      <c r="A15172" s="254" t="s">
        <v>2</v>
      </c>
      <c r="B15172" s="254">
        <v>0</v>
      </c>
    </row>
    <row r="15173" spans="1:2" x14ac:dyDescent="0.25">
      <c r="A15173" s="254" t="s">
        <v>3</v>
      </c>
      <c r="B15173" s="254">
        <v>0</v>
      </c>
    </row>
    <row r="15174" spans="1:2" x14ac:dyDescent="0.25">
      <c r="A15174" s="254" t="s">
        <v>4</v>
      </c>
      <c r="B15174" s="254">
        <v>0</v>
      </c>
    </row>
    <row r="15175" spans="1:2" x14ac:dyDescent="0.25">
      <c r="A15175" s="254" t="s">
        <v>5</v>
      </c>
      <c r="B15175" s="254">
        <v>0</v>
      </c>
    </row>
    <row r="15176" spans="1:2" x14ac:dyDescent="0.25">
      <c r="A15176" s="254" t="s">
        <v>6</v>
      </c>
      <c r="B15176" s="254">
        <v>0</v>
      </c>
    </row>
    <row r="15177" spans="1:2" x14ac:dyDescent="0.25">
      <c r="A15177" s="254" t="s">
        <v>7</v>
      </c>
      <c r="B15177" s="254">
        <v>0</v>
      </c>
    </row>
    <row r="15178" spans="1:2" x14ac:dyDescent="0.25">
      <c r="A15178" s="254" t="s">
        <v>1148</v>
      </c>
      <c r="B15178" s="254">
        <v>0</v>
      </c>
    </row>
    <row r="15179" spans="1:2" x14ac:dyDescent="0.25">
      <c r="A15179" s="254" t="s">
        <v>1149</v>
      </c>
      <c r="B15179" s="254">
        <v>0</v>
      </c>
    </row>
    <row r="15180" spans="1:2" x14ac:dyDescent="0.25">
      <c r="A15180" s="254" t="s">
        <v>1150</v>
      </c>
      <c r="B15180" s="254">
        <v>0</v>
      </c>
    </row>
    <row r="15181" spans="1:2" x14ac:dyDescent="0.25">
      <c r="A15181" s="254" t="s">
        <v>1151</v>
      </c>
      <c r="B15181" s="254">
        <v>0</v>
      </c>
    </row>
    <row r="15182" spans="1:2" x14ac:dyDescent="0.25">
      <c r="A15182" s="254" t="s">
        <v>1152</v>
      </c>
      <c r="B15182" s="254">
        <v>0</v>
      </c>
    </row>
    <row r="15183" spans="1:2" x14ac:dyDescent="0.25">
      <c r="A15183" s="254" t="s">
        <v>1153</v>
      </c>
      <c r="B15183" s="254">
        <v>0</v>
      </c>
    </row>
    <row r="15184" spans="1:2" x14ac:dyDescent="0.25">
      <c r="A15184" s="254" t="s">
        <v>1985</v>
      </c>
      <c r="B15184" s="254"/>
    </row>
    <row r="15185" spans="1:2" x14ac:dyDescent="0.25">
      <c r="A15185" s="254" t="s">
        <v>928</v>
      </c>
      <c r="B15185" s="254" t="s">
        <v>929</v>
      </c>
    </row>
    <row r="15186" spans="1:2" x14ac:dyDescent="0.25">
      <c r="A15186" s="254" t="s">
        <v>930</v>
      </c>
      <c r="B15186" s="254" t="s">
        <v>931</v>
      </c>
    </row>
    <row r="15187" spans="1:2" x14ac:dyDescent="0.25">
      <c r="A15187" s="254" t="s">
        <v>470</v>
      </c>
      <c r="B15187" s="254">
        <v>49.716267100000003</v>
      </c>
    </row>
    <row r="15188" spans="1:2" x14ac:dyDescent="0.25">
      <c r="A15188" s="254" t="s">
        <v>471</v>
      </c>
      <c r="B15188" s="254">
        <v>0</v>
      </c>
    </row>
    <row r="15189" spans="1:2" x14ac:dyDescent="0.25">
      <c r="A15189" s="254" t="s">
        <v>486</v>
      </c>
      <c r="B15189" s="254">
        <v>28.356351199999999</v>
      </c>
    </row>
    <row r="15190" spans="1:2" x14ac:dyDescent="0.25">
      <c r="A15190" s="254" t="s">
        <v>487</v>
      </c>
      <c r="B15190" s="254">
        <v>0</v>
      </c>
    </row>
    <row r="15191" spans="1:2" x14ac:dyDescent="0.25">
      <c r="A15191" s="254" t="s">
        <v>488</v>
      </c>
      <c r="B15191" s="254">
        <v>0</v>
      </c>
    </row>
    <row r="15192" spans="1:2" x14ac:dyDescent="0.25">
      <c r="A15192" s="254" t="s">
        <v>489</v>
      </c>
      <c r="B15192" s="254">
        <v>0</v>
      </c>
    </row>
    <row r="15193" spans="1:2" x14ac:dyDescent="0.25">
      <c r="A15193" s="254" t="s">
        <v>1986</v>
      </c>
      <c r="B15193" s="254"/>
    </row>
    <row r="15194" spans="1:2" x14ac:dyDescent="0.25">
      <c r="A15194" s="254" t="s">
        <v>928</v>
      </c>
      <c r="B15194" s="254" t="s">
        <v>929</v>
      </c>
    </row>
    <row r="15195" spans="1:2" x14ac:dyDescent="0.25">
      <c r="A15195" s="254" t="s">
        <v>930</v>
      </c>
      <c r="B15195" s="254" t="s">
        <v>931</v>
      </c>
    </row>
    <row r="15196" spans="1:2" x14ac:dyDescent="0.25">
      <c r="A15196" s="254" t="s">
        <v>111</v>
      </c>
      <c r="B15196" s="254">
        <v>0</v>
      </c>
    </row>
    <row r="15197" spans="1:2" x14ac:dyDescent="0.25">
      <c r="A15197" s="254" t="s">
        <v>184</v>
      </c>
      <c r="B15197" s="254">
        <v>0</v>
      </c>
    </row>
    <row r="15198" spans="1:2" x14ac:dyDescent="0.25">
      <c r="A15198" s="254" t="s">
        <v>185</v>
      </c>
      <c r="B15198" s="254">
        <v>0</v>
      </c>
    </row>
    <row r="15199" spans="1:2" x14ac:dyDescent="0.25">
      <c r="A15199" s="254" t="s">
        <v>186</v>
      </c>
      <c r="B15199" s="254">
        <v>0</v>
      </c>
    </row>
    <row r="15200" spans="1:2" x14ac:dyDescent="0.25">
      <c r="A15200" s="254" t="s">
        <v>187</v>
      </c>
      <c r="B15200" s="254">
        <v>0</v>
      </c>
    </row>
    <row r="15201" spans="1:2" x14ac:dyDescent="0.25">
      <c r="A15201" s="254" t="s">
        <v>1019</v>
      </c>
      <c r="B15201" s="254">
        <v>0</v>
      </c>
    </row>
    <row r="15202" spans="1:2" x14ac:dyDescent="0.25">
      <c r="A15202" s="254" t="s">
        <v>1020</v>
      </c>
      <c r="B15202" s="254">
        <v>0</v>
      </c>
    </row>
    <row r="15203" spans="1:2" x14ac:dyDescent="0.25">
      <c r="A15203" s="254" t="s">
        <v>177</v>
      </c>
      <c r="B15203" s="254">
        <v>0</v>
      </c>
    </row>
    <row r="15204" spans="1:2" x14ac:dyDescent="0.25">
      <c r="A15204" s="254" t="s">
        <v>1987</v>
      </c>
      <c r="B15204" s="254"/>
    </row>
    <row r="15205" spans="1:2" x14ac:dyDescent="0.25">
      <c r="A15205" s="254" t="s">
        <v>928</v>
      </c>
      <c r="B15205" s="254" t="s">
        <v>929</v>
      </c>
    </row>
    <row r="15206" spans="1:2" x14ac:dyDescent="0.25">
      <c r="A15206" s="254" t="s">
        <v>930</v>
      </c>
      <c r="B15206" s="254" t="s">
        <v>931</v>
      </c>
    </row>
    <row r="15207" spans="1:2" x14ac:dyDescent="0.25">
      <c r="A15207" s="254" t="s">
        <v>1154</v>
      </c>
      <c r="B15207" s="254">
        <v>0</v>
      </c>
    </row>
    <row r="15208" spans="1:2" x14ac:dyDescent="0.25">
      <c r="A15208" s="254" t="s">
        <v>1155</v>
      </c>
      <c r="B15208" s="254">
        <v>0</v>
      </c>
    </row>
    <row r="15209" spans="1:2" x14ac:dyDescent="0.25">
      <c r="A15209" s="254" t="s">
        <v>1156</v>
      </c>
      <c r="B15209" s="254">
        <v>0</v>
      </c>
    </row>
    <row r="15210" spans="1:2" x14ac:dyDescent="0.25">
      <c r="A15210" s="254" t="s">
        <v>1157</v>
      </c>
      <c r="B15210" s="254">
        <v>0</v>
      </c>
    </row>
    <row r="15211" spans="1:2" x14ac:dyDescent="0.25">
      <c r="A15211" s="254" t="s">
        <v>1158</v>
      </c>
      <c r="B15211" s="254">
        <v>0</v>
      </c>
    </row>
    <row r="15212" spans="1:2" x14ac:dyDescent="0.25">
      <c r="A15212" s="254" t="s">
        <v>1159</v>
      </c>
      <c r="B15212" s="254">
        <v>0</v>
      </c>
    </row>
    <row r="15213" spans="1:2" x14ac:dyDescent="0.25">
      <c r="A15213" s="254" t="s">
        <v>1160</v>
      </c>
      <c r="B15213" s="254">
        <v>0</v>
      </c>
    </row>
    <row r="15214" spans="1:2" x14ac:dyDescent="0.25">
      <c r="A15214" s="254" t="s">
        <v>1161</v>
      </c>
      <c r="B15214" s="254">
        <v>0</v>
      </c>
    </row>
    <row r="15215" spans="1:2" x14ac:dyDescent="0.25">
      <c r="A15215" s="254" t="s">
        <v>490</v>
      </c>
      <c r="B15215" s="254">
        <v>0</v>
      </c>
    </row>
    <row r="15216" spans="1:2" x14ac:dyDescent="0.25">
      <c r="A15216" s="254" t="s">
        <v>491</v>
      </c>
      <c r="B15216" s="254">
        <v>-0.47410471399999998</v>
      </c>
    </row>
    <row r="15217" spans="1:2" x14ac:dyDescent="0.25">
      <c r="A15217" s="254" t="s">
        <v>492</v>
      </c>
      <c r="B15217" s="254">
        <v>0</v>
      </c>
    </row>
    <row r="15218" spans="1:2" x14ac:dyDescent="0.25">
      <c r="A15218" s="254" t="s">
        <v>493</v>
      </c>
      <c r="B15218" s="254">
        <v>-5.4407830599999998E-2</v>
      </c>
    </row>
    <row r="15219" spans="1:2" x14ac:dyDescent="0.25">
      <c r="A15219" s="254" t="s">
        <v>494</v>
      </c>
      <c r="B15219" s="254">
        <v>0</v>
      </c>
    </row>
    <row r="15220" spans="1:2" x14ac:dyDescent="0.25">
      <c r="A15220" s="254" t="s">
        <v>495</v>
      </c>
      <c r="B15220" s="254">
        <v>0</v>
      </c>
    </row>
    <row r="15221" spans="1:2" x14ac:dyDescent="0.25">
      <c r="A15221" s="254" t="s">
        <v>496</v>
      </c>
      <c r="B15221" s="254">
        <v>0</v>
      </c>
    </row>
    <row r="15222" spans="1:2" x14ac:dyDescent="0.25">
      <c r="A15222" s="254" t="s">
        <v>497</v>
      </c>
      <c r="B15222" s="254">
        <v>-9.9561990000000003E-2</v>
      </c>
    </row>
    <row r="15223" spans="1:2" x14ac:dyDescent="0.25">
      <c r="A15223" s="254" t="s">
        <v>498</v>
      </c>
      <c r="B15223" s="254">
        <v>0</v>
      </c>
    </row>
    <row r="15224" spans="1:2" x14ac:dyDescent="0.25">
      <c r="A15224" s="254" t="s">
        <v>499</v>
      </c>
      <c r="B15224" s="254">
        <v>0</v>
      </c>
    </row>
    <row r="15225" spans="1:2" x14ac:dyDescent="0.25">
      <c r="A15225" s="254" t="s">
        <v>500</v>
      </c>
      <c r="B15225" s="254">
        <v>0</v>
      </c>
    </row>
    <row r="15226" spans="1:2" x14ac:dyDescent="0.25">
      <c r="A15226" s="254" t="s">
        <v>501</v>
      </c>
      <c r="B15226" s="254">
        <v>0</v>
      </c>
    </row>
    <row r="15227" spans="1:2" x14ac:dyDescent="0.25">
      <c r="A15227" s="254" t="s">
        <v>502</v>
      </c>
      <c r="B15227" s="254">
        <v>0</v>
      </c>
    </row>
    <row r="15228" spans="1:2" x14ac:dyDescent="0.25">
      <c r="A15228" s="254" t="s">
        <v>503</v>
      </c>
      <c r="B15228" s="254">
        <v>0</v>
      </c>
    </row>
    <row r="15229" spans="1:2" x14ac:dyDescent="0.25">
      <c r="A15229" s="254" t="s">
        <v>94</v>
      </c>
      <c r="B15229" s="254">
        <v>0</v>
      </c>
    </row>
    <row r="15230" spans="1:2" x14ac:dyDescent="0.25">
      <c r="A15230" s="254" t="s">
        <v>95</v>
      </c>
      <c r="B15230" s="254">
        <v>0</v>
      </c>
    </row>
    <row r="15231" spans="1:2" x14ac:dyDescent="0.25">
      <c r="A15231" s="254" t="s">
        <v>504</v>
      </c>
      <c r="B15231" s="254">
        <v>-73.207235900000001</v>
      </c>
    </row>
    <row r="15232" spans="1:2" x14ac:dyDescent="0.25">
      <c r="A15232" s="254" t="s">
        <v>505</v>
      </c>
      <c r="B15232" s="254">
        <v>-2.8018811399999999</v>
      </c>
    </row>
    <row r="15233" spans="1:2" x14ac:dyDescent="0.25">
      <c r="A15233" s="254" t="s">
        <v>506</v>
      </c>
      <c r="B15233" s="254">
        <v>-13.3982686</v>
      </c>
    </row>
    <row r="15234" spans="1:2" x14ac:dyDescent="0.25">
      <c r="A15234" s="254" t="s">
        <v>507</v>
      </c>
      <c r="B15234" s="254">
        <v>-0.28110612400000001</v>
      </c>
    </row>
    <row r="15235" spans="1:2" x14ac:dyDescent="0.25">
      <c r="A15235" s="254" t="s">
        <v>508</v>
      </c>
      <c r="B15235" s="254">
        <v>0</v>
      </c>
    </row>
    <row r="15236" spans="1:2" x14ac:dyDescent="0.25">
      <c r="A15236" s="254" t="s">
        <v>509</v>
      </c>
      <c r="B15236" s="254">
        <v>0</v>
      </c>
    </row>
    <row r="15237" spans="1:2" x14ac:dyDescent="0.25">
      <c r="A15237" s="254" t="s">
        <v>96</v>
      </c>
      <c r="B15237" s="254">
        <v>-15.3735195</v>
      </c>
    </row>
    <row r="15238" spans="1:2" x14ac:dyDescent="0.25">
      <c r="A15238" s="254" t="s">
        <v>97</v>
      </c>
      <c r="B15238" s="254">
        <v>-0.58839503800000004</v>
      </c>
    </row>
    <row r="15239" spans="1:2" x14ac:dyDescent="0.25">
      <c r="A15239" s="254" t="s">
        <v>510</v>
      </c>
      <c r="B15239" s="254">
        <v>-49.716267100000003</v>
      </c>
    </row>
    <row r="15240" spans="1:2" x14ac:dyDescent="0.25">
      <c r="A15240" s="254" t="s">
        <v>511</v>
      </c>
      <c r="B15240" s="254">
        <v>0</v>
      </c>
    </row>
    <row r="15241" spans="1:2" x14ac:dyDescent="0.25">
      <c r="A15241" s="254" t="s">
        <v>512</v>
      </c>
      <c r="B15241" s="254">
        <v>-28.356351199999999</v>
      </c>
    </row>
    <row r="15242" spans="1:2" x14ac:dyDescent="0.25">
      <c r="A15242" s="254" t="s">
        <v>513</v>
      </c>
      <c r="B15242" s="254">
        <v>0</v>
      </c>
    </row>
    <row r="15243" spans="1:2" x14ac:dyDescent="0.25">
      <c r="A15243" s="254" t="s">
        <v>514</v>
      </c>
      <c r="B15243" s="254">
        <v>0</v>
      </c>
    </row>
    <row r="15244" spans="1:2" x14ac:dyDescent="0.25">
      <c r="A15244" s="254" t="s">
        <v>515</v>
      </c>
      <c r="B15244" s="254">
        <v>0</v>
      </c>
    </row>
    <row r="15245" spans="1:2" x14ac:dyDescent="0.25">
      <c r="A15245" s="254" t="s">
        <v>62</v>
      </c>
      <c r="B15245" s="254">
        <v>-6.7116960499999996</v>
      </c>
    </row>
    <row r="15246" spans="1:2" x14ac:dyDescent="0.25">
      <c r="A15246" s="254" t="s">
        <v>63</v>
      </c>
      <c r="B15246" s="254">
        <v>0</v>
      </c>
    </row>
    <row r="15247" spans="1:2" x14ac:dyDescent="0.25">
      <c r="A15247" s="254" t="s">
        <v>64</v>
      </c>
      <c r="B15247" s="254">
        <v>0</v>
      </c>
    </row>
    <row r="15248" spans="1:2" x14ac:dyDescent="0.25">
      <c r="A15248" s="254" t="s">
        <v>65</v>
      </c>
      <c r="B15248" s="254">
        <v>0</v>
      </c>
    </row>
    <row r="15249" spans="1:2" x14ac:dyDescent="0.25">
      <c r="A15249" s="254" t="s">
        <v>66</v>
      </c>
      <c r="B15249" s="254">
        <v>0</v>
      </c>
    </row>
    <row r="15250" spans="1:2" x14ac:dyDescent="0.25">
      <c r="A15250" s="254" t="s">
        <v>67</v>
      </c>
      <c r="B15250" s="254">
        <v>0</v>
      </c>
    </row>
    <row r="15251" spans="1:2" x14ac:dyDescent="0.25">
      <c r="A15251" s="254" t="s">
        <v>68</v>
      </c>
      <c r="B15251" s="254">
        <v>0</v>
      </c>
    </row>
    <row r="15252" spans="1:2" x14ac:dyDescent="0.25">
      <c r="A15252" s="254" t="s">
        <v>69</v>
      </c>
      <c r="B15252" s="254">
        <v>0</v>
      </c>
    </row>
    <row r="15253" spans="1:2" x14ac:dyDescent="0.25">
      <c r="A15253" s="254" t="s">
        <v>70</v>
      </c>
      <c r="B15253" s="254">
        <v>0</v>
      </c>
    </row>
    <row r="15254" spans="1:2" x14ac:dyDescent="0.25">
      <c r="A15254" s="254" t="s">
        <v>71</v>
      </c>
      <c r="B15254" s="254">
        <v>0</v>
      </c>
    </row>
    <row r="15255" spans="1:2" x14ac:dyDescent="0.25">
      <c r="A15255" s="254" t="s">
        <v>72</v>
      </c>
      <c r="B15255" s="254">
        <v>0</v>
      </c>
    </row>
    <row r="15256" spans="1:2" x14ac:dyDescent="0.25">
      <c r="A15256" s="254" t="s">
        <v>73</v>
      </c>
      <c r="B15256" s="254">
        <v>0</v>
      </c>
    </row>
    <row r="15257" spans="1:2" x14ac:dyDescent="0.25">
      <c r="A15257" s="254" t="s">
        <v>74</v>
      </c>
      <c r="B15257" s="254">
        <v>0</v>
      </c>
    </row>
    <row r="15258" spans="1:2" x14ac:dyDescent="0.25">
      <c r="A15258" s="254" t="s">
        <v>75</v>
      </c>
      <c r="B15258" s="254">
        <v>0</v>
      </c>
    </row>
    <row r="15259" spans="1:2" x14ac:dyDescent="0.25">
      <c r="A15259" s="254" t="s">
        <v>1233</v>
      </c>
      <c r="B15259" s="254">
        <v>0</v>
      </c>
    </row>
    <row r="15260" spans="1:2" x14ac:dyDescent="0.25">
      <c r="A15260" s="254" t="s">
        <v>1162</v>
      </c>
      <c r="B15260" s="254">
        <v>0</v>
      </c>
    </row>
    <row r="15261" spans="1:2" x14ac:dyDescent="0.25">
      <c r="A15261" s="254" t="s">
        <v>1234</v>
      </c>
      <c r="B15261" s="254">
        <v>0</v>
      </c>
    </row>
    <row r="15262" spans="1:2" x14ac:dyDescent="0.25">
      <c r="A15262" s="254" t="s">
        <v>1235</v>
      </c>
      <c r="B15262" s="254">
        <v>0</v>
      </c>
    </row>
    <row r="15263" spans="1:2" x14ac:dyDescent="0.25">
      <c r="A15263" s="254" t="s">
        <v>1236</v>
      </c>
      <c r="B15263" s="254">
        <v>0</v>
      </c>
    </row>
    <row r="15264" spans="1:2" x14ac:dyDescent="0.25">
      <c r="A15264" s="254" t="s">
        <v>1163</v>
      </c>
      <c r="B15264" s="254">
        <v>0</v>
      </c>
    </row>
    <row r="15265" spans="1:2" x14ac:dyDescent="0.25">
      <c r="A15265" s="254" t="s">
        <v>1237</v>
      </c>
      <c r="B15265" s="254">
        <v>0</v>
      </c>
    </row>
    <row r="15266" spans="1:2" x14ac:dyDescent="0.25">
      <c r="A15266" s="254" t="s">
        <v>1238</v>
      </c>
      <c r="B15266" s="254">
        <v>0</v>
      </c>
    </row>
    <row r="15267" spans="1:2" x14ac:dyDescent="0.25">
      <c r="A15267" s="254" t="s">
        <v>156</v>
      </c>
      <c r="B15267" s="254">
        <v>0</v>
      </c>
    </row>
    <row r="15268" spans="1:2" x14ac:dyDescent="0.25">
      <c r="A15268" s="254" t="s">
        <v>144</v>
      </c>
      <c r="B15268" s="254">
        <v>0</v>
      </c>
    </row>
    <row r="15269" spans="1:2" x14ac:dyDescent="0.25">
      <c r="A15269" s="254" t="s">
        <v>157</v>
      </c>
      <c r="B15269" s="254">
        <v>0</v>
      </c>
    </row>
    <row r="15270" spans="1:2" x14ac:dyDescent="0.25">
      <c r="A15270" s="254" t="s">
        <v>158</v>
      </c>
      <c r="B15270" s="254">
        <v>0</v>
      </c>
    </row>
    <row r="15271" spans="1:2" x14ac:dyDescent="0.25">
      <c r="A15271" s="254" t="s">
        <v>159</v>
      </c>
      <c r="B15271" s="254">
        <v>0</v>
      </c>
    </row>
    <row r="15272" spans="1:2" x14ac:dyDescent="0.25">
      <c r="A15272" s="254" t="s">
        <v>145</v>
      </c>
      <c r="B15272" s="254">
        <v>0</v>
      </c>
    </row>
    <row r="15273" spans="1:2" x14ac:dyDescent="0.25">
      <c r="A15273" s="254" t="s">
        <v>160</v>
      </c>
      <c r="B15273" s="254">
        <v>0</v>
      </c>
    </row>
    <row r="15274" spans="1:2" x14ac:dyDescent="0.25">
      <c r="A15274" s="254" t="s">
        <v>161</v>
      </c>
      <c r="B15274" s="254">
        <v>0</v>
      </c>
    </row>
    <row r="15275" spans="1:2" x14ac:dyDescent="0.25">
      <c r="A15275" s="254" t="s">
        <v>162</v>
      </c>
      <c r="B15275" s="254">
        <v>0</v>
      </c>
    </row>
    <row r="15276" spans="1:2" x14ac:dyDescent="0.25">
      <c r="A15276" s="254" t="s">
        <v>146</v>
      </c>
      <c r="B15276" s="254">
        <v>0</v>
      </c>
    </row>
    <row r="15277" spans="1:2" x14ac:dyDescent="0.25">
      <c r="A15277" s="254" t="s">
        <v>163</v>
      </c>
      <c r="B15277" s="254">
        <v>0</v>
      </c>
    </row>
    <row r="15278" spans="1:2" x14ac:dyDescent="0.25">
      <c r="A15278" s="254" t="s">
        <v>164</v>
      </c>
      <c r="B15278" s="254">
        <v>0</v>
      </c>
    </row>
    <row r="15279" spans="1:2" x14ac:dyDescent="0.25">
      <c r="A15279" s="254" t="s">
        <v>165</v>
      </c>
      <c r="B15279" s="254">
        <v>0</v>
      </c>
    </row>
    <row r="15280" spans="1:2" x14ac:dyDescent="0.25">
      <c r="A15280" s="254" t="s">
        <v>147</v>
      </c>
      <c r="B15280" s="254">
        <v>0</v>
      </c>
    </row>
    <row r="15281" spans="1:2" x14ac:dyDescent="0.25">
      <c r="A15281" s="254" t="s">
        <v>166</v>
      </c>
      <c r="B15281" s="254">
        <v>0</v>
      </c>
    </row>
    <row r="15282" spans="1:2" x14ac:dyDescent="0.25">
      <c r="A15282" s="254" t="s">
        <v>167</v>
      </c>
      <c r="B15282" s="254">
        <v>0</v>
      </c>
    </row>
    <row r="15283" spans="1:2" x14ac:dyDescent="0.25">
      <c r="A15283" s="254" t="s">
        <v>168</v>
      </c>
      <c r="B15283" s="254">
        <v>0</v>
      </c>
    </row>
    <row r="15284" spans="1:2" x14ac:dyDescent="0.25">
      <c r="A15284" s="254" t="s">
        <v>148</v>
      </c>
      <c r="B15284" s="254">
        <v>0</v>
      </c>
    </row>
    <row r="15285" spans="1:2" x14ac:dyDescent="0.25">
      <c r="A15285" s="254" t="s">
        <v>169</v>
      </c>
      <c r="B15285" s="254">
        <v>0</v>
      </c>
    </row>
    <row r="15286" spans="1:2" x14ac:dyDescent="0.25">
      <c r="A15286" s="254" t="s">
        <v>170</v>
      </c>
      <c r="B15286" s="254">
        <v>0</v>
      </c>
    </row>
    <row r="15287" spans="1:2" x14ac:dyDescent="0.25">
      <c r="A15287" s="254" t="s">
        <v>171</v>
      </c>
      <c r="B15287" s="254">
        <v>0</v>
      </c>
    </row>
    <row r="15288" spans="1:2" x14ac:dyDescent="0.25">
      <c r="A15288" s="254" t="s">
        <v>149</v>
      </c>
      <c r="B15288" s="254">
        <v>0</v>
      </c>
    </row>
    <row r="15289" spans="1:2" x14ac:dyDescent="0.25">
      <c r="A15289" s="254" t="s">
        <v>172</v>
      </c>
      <c r="B15289" s="254">
        <v>0</v>
      </c>
    </row>
    <row r="15290" spans="1:2" x14ac:dyDescent="0.25">
      <c r="A15290" s="254" t="s">
        <v>173</v>
      </c>
      <c r="B15290" s="254">
        <v>0</v>
      </c>
    </row>
    <row r="15291" spans="1:2" x14ac:dyDescent="0.25">
      <c r="A15291" s="254" t="s">
        <v>1164</v>
      </c>
      <c r="B15291" s="254">
        <v>0</v>
      </c>
    </row>
    <row r="15292" spans="1:2" x14ac:dyDescent="0.25">
      <c r="A15292" s="254" t="s">
        <v>1165</v>
      </c>
      <c r="B15292" s="254">
        <v>0</v>
      </c>
    </row>
    <row r="15293" spans="1:2" x14ac:dyDescent="0.25">
      <c r="A15293" s="254" t="s">
        <v>939</v>
      </c>
      <c r="B15293" s="254">
        <v>0</v>
      </c>
    </row>
    <row r="15294" spans="1:2" x14ac:dyDescent="0.25">
      <c r="A15294" s="254" t="s">
        <v>1239</v>
      </c>
      <c r="B15294" s="254">
        <v>0</v>
      </c>
    </row>
    <row r="15295" spans="1:2" x14ac:dyDescent="0.25">
      <c r="A15295" s="254" t="s">
        <v>1240</v>
      </c>
      <c r="B15295" s="254">
        <v>0</v>
      </c>
    </row>
    <row r="15296" spans="1:2" x14ac:dyDescent="0.25">
      <c r="A15296" s="254" t="s">
        <v>1241</v>
      </c>
      <c r="B15296" s="254">
        <v>0</v>
      </c>
    </row>
    <row r="15297" spans="1:2" x14ac:dyDescent="0.25">
      <c r="A15297" s="254" t="s">
        <v>1242</v>
      </c>
      <c r="B15297" s="254">
        <v>0</v>
      </c>
    </row>
    <row r="15298" spans="1:2" x14ac:dyDescent="0.25">
      <c r="A15298" s="254" t="s">
        <v>1243</v>
      </c>
      <c r="B15298" s="254">
        <v>0</v>
      </c>
    </row>
    <row r="15299" spans="1:2" x14ac:dyDescent="0.25">
      <c r="A15299" s="254" t="s">
        <v>1244</v>
      </c>
      <c r="B15299" s="254">
        <v>0</v>
      </c>
    </row>
    <row r="15300" spans="1:2" x14ac:dyDescent="0.25">
      <c r="A15300" s="254" t="s">
        <v>1245</v>
      </c>
      <c r="B15300" s="254">
        <v>0</v>
      </c>
    </row>
    <row r="15301" spans="1:2" x14ac:dyDescent="0.25">
      <c r="A15301" s="254" t="s">
        <v>1246</v>
      </c>
      <c r="B15301" s="254">
        <v>0</v>
      </c>
    </row>
    <row r="15302" spans="1:2" x14ac:dyDescent="0.25">
      <c r="A15302" s="254" t="s">
        <v>1247</v>
      </c>
      <c r="B15302" s="254">
        <v>0</v>
      </c>
    </row>
    <row r="15303" spans="1:2" x14ac:dyDescent="0.25">
      <c r="A15303" s="254" t="s">
        <v>44</v>
      </c>
      <c r="B15303" s="254">
        <v>0</v>
      </c>
    </row>
    <row r="15304" spans="1:2" x14ac:dyDescent="0.25">
      <c r="A15304" s="254" t="s">
        <v>45</v>
      </c>
      <c r="B15304" s="254">
        <v>0</v>
      </c>
    </row>
    <row r="15305" spans="1:2" x14ac:dyDescent="0.25">
      <c r="A15305" s="254" t="s">
        <v>46</v>
      </c>
      <c r="B15305" s="254">
        <v>0</v>
      </c>
    </row>
    <row r="15306" spans="1:2" x14ac:dyDescent="0.25">
      <c r="A15306" s="254" t="s">
        <v>47</v>
      </c>
      <c r="B15306" s="254">
        <v>0</v>
      </c>
    </row>
    <row r="15307" spans="1:2" x14ac:dyDescent="0.25">
      <c r="A15307" s="254" t="s">
        <v>48</v>
      </c>
      <c r="B15307" s="254">
        <v>0</v>
      </c>
    </row>
    <row r="15308" spans="1:2" x14ac:dyDescent="0.25">
      <c r="A15308" s="254" t="s">
        <v>49</v>
      </c>
      <c r="B15308" s="254">
        <v>0</v>
      </c>
    </row>
    <row r="15309" spans="1:2" x14ac:dyDescent="0.25">
      <c r="A15309" s="254" t="s">
        <v>516</v>
      </c>
      <c r="B15309" s="254">
        <v>0</v>
      </c>
    </row>
    <row r="15310" spans="1:2" x14ac:dyDescent="0.25">
      <c r="A15310" s="254" t="s">
        <v>517</v>
      </c>
      <c r="B15310" s="254">
        <v>0.72785051700000003</v>
      </c>
    </row>
    <row r="15311" spans="1:2" x14ac:dyDescent="0.25">
      <c r="A15311" s="254" t="s">
        <v>518</v>
      </c>
      <c r="B15311" s="254">
        <v>0</v>
      </c>
    </row>
    <row r="15312" spans="1:2" x14ac:dyDescent="0.25">
      <c r="A15312" s="254" t="s">
        <v>519</v>
      </c>
      <c r="B15312" s="254">
        <v>9.5540976E-2</v>
      </c>
    </row>
    <row r="15313" spans="1:2" x14ac:dyDescent="0.25">
      <c r="A15313" s="254" t="s">
        <v>520</v>
      </c>
      <c r="B15313" s="254">
        <v>0</v>
      </c>
    </row>
    <row r="15314" spans="1:2" x14ac:dyDescent="0.25">
      <c r="A15314" s="254" t="s">
        <v>521</v>
      </c>
      <c r="B15314" s="254">
        <v>0</v>
      </c>
    </row>
    <row r="15315" spans="1:2" x14ac:dyDescent="0.25">
      <c r="A15315" s="254" t="s">
        <v>50</v>
      </c>
      <c r="B15315" s="254">
        <v>0</v>
      </c>
    </row>
    <row r="15316" spans="1:2" x14ac:dyDescent="0.25">
      <c r="A15316" s="254" t="s">
        <v>51</v>
      </c>
      <c r="B15316" s="254">
        <v>0</v>
      </c>
    </row>
    <row r="15317" spans="1:2" x14ac:dyDescent="0.25">
      <c r="A15317" s="254" t="s">
        <v>52</v>
      </c>
      <c r="B15317" s="254">
        <v>0</v>
      </c>
    </row>
    <row r="15318" spans="1:2" x14ac:dyDescent="0.25">
      <c r="A15318" s="254" t="s">
        <v>53</v>
      </c>
      <c r="B15318" s="254">
        <v>0</v>
      </c>
    </row>
    <row r="15319" spans="1:2" x14ac:dyDescent="0.25">
      <c r="A15319" s="254" t="s">
        <v>54</v>
      </c>
      <c r="B15319" s="254">
        <v>0</v>
      </c>
    </row>
    <row r="15320" spans="1:2" x14ac:dyDescent="0.25">
      <c r="A15320" s="254" t="s">
        <v>55</v>
      </c>
      <c r="B15320" s="254">
        <v>0</v>
      </c>
    </row>
    <row r="15321" spans="1:2" x14ac:dyDescent="0.25">
      <c r="A15321" s="254" t="s">
        <v>56</v>
      </c>
      <c r="B15321" s="254">
        <v>0</v>
      </c>
    </row>
    <row r="15322" spans="1:2" x14ac:dyDescent="0.25">
      <c r="A15322" s="254" t="s">
        <v>57</v>
      </c>
      <c r="B15322" s="254">
        <v>0</v>
      </c>
    </row>
    <row r="15323" spans="1:2" x14ac:dyDescent="0.25">
      <c r="A15323" s="254" t="s">
        <v>58</v>
      </c>
      <c r="B15323" s="254">
        <v>0</v>
      </c>
    </row>
    <row r="15324" spans="1:2" x14ac:dyDescent="0.25">
      <c r="A15324" s="254" t="s">
        <v>59</v>
      </c>
      <c r="B15324" s="254">
        <v>0</v>
      </c>
    </row>
    <row r="15325" spans="1:2" x14ac:dyDescent="0.25">
      <c r="A15325" s="254" t="s">
        <v>60</v>
      </c>
      <c r="B15325" s="254">
        <v>0</v>
      </c>
    </row>
    <row r="15326" spans="1:2" x14ac:dyDescent="0.25">
      <c r="A15326" s="254" t="s">
        <v>61</v>
      </c>
      <c r="B15326" s="254">
        <v>0</v>
      </c>
    </row>
    <row r="15327" spans="1:2" x14ac:dyDescent="0.25">
      <c r="A15327" s="254" t="s">
        <v>522</v>
      </c>
      <c r="B15327" s="254">
        <v>0</v>
      </c>
    </row>
    <row r="15328" spans="1:2" x14ac:dyDescent="0.25">
      <c r="A15328" s="254" t="s">
        <v>523</v>
      </c>
      <c r="B15328" s="254">
        <v>0</v>
      </c>
    </row>
    <row r="15329" spans="1:2" x14ac:dyDescent="0.25">
      <c r="A15329" s="254" t="s">
        <v>524</v>
      </c>
      <c r="B15329" s="254">
        <v>0</v>
      </c>
    </row>
    <row r="15330" spans="1:2" x14ac:dyDescent="0.25">
      <c r="A15330" s="254" t="s">
        <v>525</v>
      </c>
      <c r="B15330" s="254">
        <v>0</v>
      </c>
    </row>
    <row r="15331" spans="1:2" x14ac:dyDescent="0.25">
      <c r="A15331" s="254" t="s">
        <v>526</v>
      </c>
      <c r="B15331" s="254">
        <v>0</v>
      </c>
    </row>
    <row r="15332" spans="1:2" x14ac:dyDescent="0.25">
      <c r="A15332" s="254" t="s">
        <v>527</v>
      </c>
      <c r="B15332" s="254">
        <v>0</v>
      </c>
    </row>
    <row r="15333" spans="1:2" x14ac:dyDescent="0.25">
      <c r="A15333" s="254" t="s">
        <v>98</v>
      </c>
      <c r="B15333" s="254">
        <v>98.118776100000005</v>
      </c>
    </row>
    <row r="15334" spans="1:2" x14ac:dyDescent="0.25">
      <c r="A15334" s="254" t="s">
        <v>99</v>
      </c>
      <c r="B15334" s="254">
        <v>3.7553275199999998</v>
      </c>
    </row>
    <row r="15335" spans="1:2" x14ac:dyDescent="0.25">
      <c r="A15335" s="254" t="s">
        <v>100</v>
      </c>
      <c r="B15335" s="254">
        <v>17.403763300000001</v>
      </c>
    </row>
    <row r="15336" spans="1:2" x14ac:dyDescent="0.25">
      <c r="A15336" s="254" t="s">
        <v>101</v>
      </c>
      <c r="B15336" s="254">
        <v>0.365144527</v>
      </c>
    </row>
    <row r="15337" spans="1:2" x14ac:dyDescent="0.25">
      <c r="A15337" s="254" t="s">
        <v>102</v>
      </c>
      <c r="B15337" s="254">
        <v>0</v>
      </c>
    </row>
    <row r="15338" spans="1:2" x14ac:dyDescent="0.25">
      <c r="A15338" s="254" t="s">
        <v>103</v>
      </c>
      <c r="B15338" s="254">
        <v>0</v>
      </c>
    </row>
    <row r="15339" spans="1:2" x14ac:dyDescent="0.25">
      <c r="A15339" s="254" t="s">
        <v>104</v>
      </c>
      <c r="B15339" s="254">
        <v>0</v>
      </c>
    </row>
    <row r="15340" spans="1:2" x14ac:dyDescent="0.25">
      <c r="A15340" s="254" t="s">
        <v>105</v>
      </c>
      <c r="B15340" s="254">
        <v>0</v>
      </c>
    </row>
    <row r="15341" spans="1:2" x14ac:dyDescent="0.25">
      <c r="A15341" s="254" t="s">
        <v>106</v>
      </c>
      <c r="B15341" s="254">
        <v>0</v>
      </c>
    </row>
    <row r="15342" spans="1:2" x14ac:dyDescent="0.25">
      <c r="A15342" s="254" t="s">
        <v>107</v>
      </c>
      <c r="B15342" s="254">
        <v>0</v>
      </c>
    </row>
    <row r="15343" spans="1:2" x14ac:dyDescent="0.25">
      <c r="A15343" s="254" t="s">
        <v>108</v>
      </c>
      <c r="B15343" s="254">
        <v>0</v>
      </c>
    </row>
    <row r="15344" spans="1:2" x14ac:dyDescent="0.25">
      <c r="A15344" s="254" t="s">
        <v>109</v>
      </c>
      <c r="B15344" s="254">
        <v>0</v>
      </c>
    </row>
    <row r="15345" spans="1:2" x14ac:dyDescent="0.25">
      <c r="A15345" s="254" t="s">
        <v>528</v>
      </c>
      <c r="B15345" s="254">
        <v>0</v>
      </c>
    </row>
    <row r="15346" spans="1:2" x14ac:dyDescent="0.25">
      <c r="A15346" s="254" t="s">
        <v>529</v>
      </c>
      <c r="B15346" s="254">
        <v>0</v>
      </c>
    </row>
    <row r="15347" spans="1:2" x14ac:dyDescent="0.25">
      <c r="A15347" s="254" t="s">
        <v>530</v>
      </c>
      <c r="B15347" s="254">
        <v>0</v>
      </c>
    </row>
    <row r="15348" spans="1:2" x14ac:dyDescent="0.25">
      <c r="A15348" s="254" t="s">
        <v>531</v>
      </c>
      <c r="B15348" s="254">
        <v>0</v>
      </c>
    </row>
    <row r="15349" spans="1:2" x14ac:dyDescent="0.25">
      <c r="A15349" s="254" t="s">
        <v>532</v>
      </c>
      <c r="B15349" s="254">
        <v>0</v>
      </c>
    </row>
    <row r="15350" spans="1:2" x14ac:dyDescent="0.25">
      <c r="A15350" s="254" t="s">
        <v>533</v>
      </c>
      <c r="B15350" s="254">
        <v>0</v>
      </c>
    </row>
    <row r="15351" spans="1:2" x14ac:dyDescent="0.25">
      <c r="A15351" s="254" t="s">
        <v>76</v>
      </c>
      <c r="B15351" s="254">
        <v>67.137149199999996</v>
      </c>
    </row>
    <row r="15352" spans="1:2" x14ac:dyDescent="0.25">
      <c r="A15352" s="254" t="s">
        <v>77</v>
      </c>
      <c r="B15352" s="254">
        <v>0</v>
      </c>
    </row>
    <row r="15353" spans="1:2" x14ac:dyDescent="0.25">
      <c r="A15353" s="254" t="s">
        <v>78</v>
      </c>
      <c r="B15353" s="254">
        <v>43.5555521</v>
      </c>
    </row>
    <row r="15354" spans="1:2" x14ac:dyDescent="0.25">
      <c r="A15354" s="254" t="s">
        <v>79</v>
      </c>
      <c r="B15354" s="254">
        <v>0</v>
      </c>
    </row>
    <row r="15355" spans="1:2" x14ac:dyDescent="0.25">
      <c r="A15355" s="254" t="s">
        <v>80</v>
      </c>
      <c r="B15355" s="254">
        <v>0</v>
      </c>
    </row>
    <row r="15356" spans="1:2" x14ac:dyDescent="0.25">
      <c r="A15356" s="254" t="s">
        <v>81</v>
      </c>
      <c r="B15356" s="254">
        <v>0</v>
      </c>
    </row>
    <row r="15357" spans="1:2" x14ac:dyDescent="0.25">
      <c r="A15357" s="254" t="s">
        <v>82</v>
      </c>
      <c r="B15357" s="254">
        <v>0</v>
      </c>
    </row>
    <row r="15358" spans="1:2" x14ac:dyDescent="0.25">
      <c r="A15358" s="254" t="s">
        <v>83</v>
      </c>
      <c r="B15358" s="254">
        <v>0</v>
      </c>
    </row>
    <row r="15359" spans="1:2" x14ac:dyDescent="0.25">
      <c r="A15359" s="254" t="s">
        <v>84</v>
      </c>
      <c r="B15359" s="254">
        <v>0</v>
      </c>
    </row>
    <row r="15360" spans="1:2" x14ac:dyDescent="0.25">
      <c r="A15360" s="254" t="s">
        <v>85</v>
      </c>
      <c r="B15360" s="254">
        <v>0</v>
      </c>
    </row>
    <row r="15361" spans="1:2" x14ac:dyDescent="0.25">
      <c r="A15361" s="254" t="s">
        <v>86</v>
      </c>
      <c r="B15361" s="254">
        <v>0</v>
      </c>
    </row>
    <row r="15362" spans="1:2" x14ac:dyDescent="0.25">
      <c r="A15362" s="254" t="s">
        <v>87</v>
      </c>
      <c r="B15362" s="254">
        <v>0</v>
      </c>
    </row>
    <row r="15363" spans="1:2" x14ac:dyDescent="0.25">
      <c r="A15363" s="254" t="s">
        <v>88</v>
      </c>
      <c r="B15363" s="254">
        <v>0</v>
      </c>
    </row>
    <row r="15364" spans="1:2" x14ac:dyDescent="0.25">
      <c r="A15364" s="254" t="s">
        <v>89</v>
      </c>
      <c r="B15364" s="254">
        <v>0</v>
      </c>
    </row>
    <row r="15365" spans="1:2" x14ac:dyDescent="0.25">
      <c r="A15365" s="254" t="s">
        <v>90</v>
      </c>
      <c r="B15365" s="254">
        <v>0</v>
      </c>
    </row>
    <row r="15366" spans="1:2" x14ac:dyDescent="0.25">
      <c r="A15366" s="254" t="s">
        <v>91</v>
      </c>
      <c r="B15366" s="254">
        <v>0</v>
      </c>
    </row>
    <row r="15367" spans="1:2" x14ac:dyDescent="0.25">
      <c r="A15367" s="254" t="s">
        <v>92</v>
      </c>
      <c r="B15367" s="254">
        <v>0</v>
      </c>
    </row>
    <row r="15368" spans="1:2" x14ac:dyDescent="0.25">
      <c r="A15368" s="254" t="s">
        <v>93</v>
      </c>
      <c r="B15368" s="254">
        <v>0</v>
      </c>
    </row>
    <row r="15369" spans="1:2" x14ac:dyDescent="0.25">
      <c r="A15369" s="254" t="s">
        <v>1248</v>
      </c>
      <c r="B15369" s="254">
        <v>0</v>
      </c>
    </row>
    <row r="15370" spans="1:2" x14ac:dyDescent="0.25">
      <c r="A15370" s="254" t="s">
        <v>1175</v>
      </c>
      <c r="B15370" s="254">
        <v>0</v>
      </c>
    </row>
    <row r="15371" spans="1:2" x14ac:dyDescent="0.25">
      <c r="A15371" s="254" t="s">
        <v>1249</v>
      </c>
      <c r="B15371" s="254">
        <v>0</v>
      </c>
    </row>
    <row r="15372" spans="1:2" x14ac:dyDescent="0.25">
      <c r="A15372" s="254" t="s">
        <v>1250</v>
      </c>
      <c r="B15372" s="254">
        <v>0</v>
      </c>
    </row>
    <row r="15373" spans="1:2" x14ac:dyDescent="0.25">
      <c r="A15373" s="254" t="s">
        <v>1251</v>
      </c>
      <c r="B15373" s="254">
        <v>0</v>
      </c>
    </row>
    <row r="15374" spans="1:2" x14ac:dyDescent="0.25">
      <c r="A15374" s="254" t="s">
        <v>1176</v>
      </c>
      <c r="B15374" s="254">
        <v>0</v>
      </c>
    </row>
    <row r="15375" spans="1:2" x14ac:dyDescent="0.25">
      <c r="A15375" s="254" t="s">
        <v>1252</v>
      </c>
      <c r="B15375" s="254">
        <v>0</v>
      </c>
    </row>
    <row r="15376" spans="1:2" x14ac:dyDescent="0.25">
      <c r="A15376" s="254" t="s">
        <v>1253</v>
      </c>
      <c r="B15376" s="254">
        <v>0</v>
      </c>
    </row>
    <row r="15377" spans="1:2" x14ac:dyDescent="0.25">
      <c r="A15377" s="254" t="s">
        <v>1254</v>
      </c>
      <c r="B15377" s="254">
        <v>0</v>
      </c>
    </row>
    <row r="15378" spans="1:2" x14ac:dyDescent="0.25">
      <c r="A15378" s="254" t="s">
        <v>1177</v>
      </c>
      <c r="B15378" s="254">
        <v>0</v>
      </c>
    </row>
    <row r="15379" spans="1:2" x14ac:dyDescent="0.25">
      <c r="A15379" s="254" t="s">
        <v>1255</v>
      </c>
      <c r="B15379" s="254">
        <v>0</v>
      </c>
    </row>
    <row r="15380" spans="1:2" x14ac:dyDescent="0.25">
      <c r="A15380" s="254" t="s">
        <v>1256</v>
      </c>
      <c r="B15380" s="254">
        <v>0</v>
      </c>
    </row>
    <row r="15381" spans="1:2" x14ac:dyDescent="0.25">
      <c r="A15381" s="254" t="s">
        <v>1257</v>
      </c>
      <c r="B15381" s="254">
        <v>0</v>
      </c>
    </row>
    <row r="15382" spans="1:2" x14ac:dyDescent="0.25">
      <c r="A15382" s="254" t="s">
        <v>1178</v>
      </c>
      <c r="B15382" s="254">
        <v>0</v>
      </c>
    </row>
    <row r="15383" spans="1:2" x14ac:dyDescent="0.25">
      <c r="A15383" s="254" t="s">
        <v>1258</v>
      </c>
      <c r="B15383" s="254">
        <v>0</v>
      </c>
    </row>
    <row r="15384" spans="1:2" x14ac:dyDescent="0.25">
      <c r="A15384" s="254" t="s">
        <v>1259</v>
      </c>
      <c r="B15384" s="254">
        <v>0</v>
      </c>
    </row>
    <row r="15385" spans="1:2" x14ac:dyDescent="0.25">
      <c r="A15385" s="254" t="s">
        <v>1260</v>
      </c>
      <c r="B15385" s="254">
        <v>0</v>
      </c>
    </row>
    <row r="15386" spans="1:2" x14ac:dyDescent="0.25">
      <c r="A15386" s="254" t="s">
        <v>1179</v>
      </c>
      <c r="B15386" s="254">
        <v>0</v>
      </c>
    </row>
    <row r="15387" spans="1:2" x14ac:dyDescent="0.25">
      <c r="A15387" s="254" t="s">
        <v>1261</v>
      </c>
      <c r="B15387" s="254">
        <v>0</v>
      </c>
    </row>
    <row r="15388" spans="1:2" x14ac:dyDescent="0.25">
      <c r="A15388" s="254" t="s">
        <v>1262</v>
      </c>
      <c r="B15388" s="254">
        <v>0</v>
      </c>
    </row>
    <row r="15389" spans="1:2" x14ac:dyDescent="0.25">
      <c r="A15389" s="254" t="s">
        <v>1263</v>
      </c>
      <c r="B15389" s="254">
        <v>0</v>
      </c>
    </row>
    <row r="15390" spans="1:2" x14ac:dyDescent="0.25">
      <c r="A15390" s="254" t="s">
        <v>1180</v>
      </c>
      <c r="B15390" s="254">
        <v>0</v>
      </c>
    </row>
    <row r="15391" spans="1:2" x14ac:dyDescent="0.25">
      <c r="A15391" s="254" t="s">
        <v>1264</v>
      </c>
      <c r="B15391" s="254">
        <v>0</v>
      </c>
    </row>
    <row r="15392" spans="1:2" x14ac:dyDescent="0.25">
      <c r="A15392" s="254" t="s">
        <v>1265</v>
      </c>
      <c r="B15392" s="254">
        <v>0</v>
      </c>
    </row>
    <row r="15393" spans="1:2" x14ac:dyDescent="0.25">
      <c r="A15393" s="254" t="s">
        <v>940</v>
      </c>
      <c r="B15393" s="254">
        <v>0</v>
      </c>
    </row>
    <row r="15394" spans="1:2" x14ac:dyDescent="0.25">
      <c r="A15394" s="254" t="s">
        <v>941</v>
      </c>
      <c r="B15394" s="254">
        <v>0</v>
      </c>
    </row>
    <row r="15395" spans="1:2" x14ac:dyDescent="0.25">
      <c r="A15395" s="254" t="s">
        <v>942</v>
      </c>
      <c r="B15395" s="254">
        <v>0</v>
      </c>
    </row>
    <row r="15396" spans="1:2" x14ac:dyDescent="0.25">
      <c r="A15396" s="254" t="s">
        <v>1266</v>
      </c>
      <c r="B15396" s="254">
        <v>0</v>
      </c>
    </row>
    <row r="15397" spans="1:2" x14ac:dyDescent="0.25">
      <c r="A15397" s="254" t="s">
        <v>1267</v>
      </c>
      <c r="B15397" s="254">
        <v>0</v>
      </c>
    </row>
    <row r="15398" spans="1:2" x14ac:dyDescent="0.25">
      <c r="A15398" s="254" t="s">
        <v>1268</v>
      </c>
      <c r="B15398" s="254">
        <v>0</v>
      </c>
    </row>
    <row r="15399" spans="1:2" x14ac:dyDescent="0.25">
      <c r="A15399" s="254" t="s">
        <v>1269</v>
      </c>
      <c r="B15399" s="254">
        <v>0</v>
      </c>
    </row>
    <row r="15400" spans="1:2" x14ac:dyDescent="0.25">
      <c r="A15400" s="254" t="s">
        <v>1270</v>
      </c>
      <c r="B15400" s="254">
        <v>0</v>
      </c>
    </row>
    <row r="15401" spans="1:2" x14ac:dyDescent="0.25">
      <c r="A15401" s="254" t="s">
        <v>1271</v>
      </c>
      <c r="B15401" s="254">
        <v>0</v>
      </c>
    </row>
    <row r="15402" spans="1:2" x14ac:dyDescent="0.25">
      <c r="A15402" s="254" t="s">
        <v>1272</v>
      </c>
      <c r="B15402" s="254">
        <v>0</v>
      </c>
    </row>
    <row r="15405" spans="1:2" x14ac:dyDescent="0.25">
      <c r="A15405" s="254" t="s">
        <v>1988</v>
      </c>
      <c r="B15405" s="254"/>
    </row>
    <row r="15406" spans="1:2" x14ac:dyDescent="0.25">
      <c r="A15406" s="254" t="s">
        <v>928</v>
      </c>
      <c r="B15406" s="254" t="s">
        <v>929</v>
      </c>
    </row>
    <row r="15407" spans="1:2" x14ac:dyDescent="0.25">
      <c r="A15407" s="254" t="s">
        <v>930</v>
      </c>
      <c r="B15407" s="254" t="s">
        <v>931</v>
      </c>
    </row>
    <row r="15408" spans="1:2" x14ac:dyDescent="0.25">
      <c r="A15408" s="254" t="s">
        <v>121</v>
      </c>
      <c r="B15408" s="254">
        <v>0</v>
      </c>
    </row>
    <row r="15409" spans="1:2" x14ac:dyDescent="0.25">
      <c r="A15409" s="254" t="s">
        <v>114</v>
      </c>
      <c r="B15409" s="254">
        <v>0</v>
      </c>
    </row>
    <row r="15410" spans="1:2" x14ac:dyDescent="0.25">
      <c r="A15410" s="254" t="s">
        <v>122</v>
      </c>
      <c r="B15410" s="254">
        <v>0</v>
      </c>
    </row>
    <row r="15411" spans="1:2" x14ac:dyDescent="0.25">
      <c r="A15411" s="254" t="s">
        <v>123</v>
      </c>
      <c r="B15411" s="254">
        <v>0</v>
      </c>
    </row>
    <row r="15412" spans="1:2" x14ac:dyDescent="0.25">
      <c r="A15412" s="254" t="s">
        <v>124</v>
      </c>
      <c r="B15412" s="254">
        <v>0</v>
      </c>
    </row>
    <row r="15413" spans="1:2" x14ac:dyDescent="0.25">
      <c r="A15413" s="254" t="s">
        <v>115</v>
      </c>
      <c r="B15413" s="254">
        <v>0</v>
      </c>
    </row>
    <row r="15414" spans="1:2" x14ac:dyDescent="0.25">
      <c r="A15414" s="254" t="s">
        <v>125</v>
      </c>
      <c r="B15414" s="254">
        <v>0</v>
      </c>
    </row>
    <row r="15415" spans="1:2" x14ac:dyDescent="0.25">
      <c r="A15415" s="254" t="s">
        <v>126</v>
      </c>
      <c r="B15415" s="254">
        <v>0</v>
      </c>
    </row>
    <row r="15416" spans="1:2" x14ac:dyDescent="0.25">
      <c r="A15416" s="254" t="s">
        <v>127</v>
      </c>
      <c r="B15416" s="254">
        <v>0</v>
      </c>
    </row>
    <row r="15417" spans="1:2" x14ac:dyDescent="0.25">
      <c r="A15417" s="254" t="s">
        <v>116</v>
      </c>
      <c r="B15417" s="254">
        <v>0</v>
      </c>
    </row>
    <row r="15418" spans="1:2" x14ac:dyDescent="0.25">
      <c r="A15418" s="254" t="s">
        <v>128</v>
      </c>
      <c r="B15418" s="254">
        <v>0</v>
      </c>
    </row>
    <row r="15419" spans="1:2" x14ac:dyDescent="0.25">
      <c r="A15419" s="254" t="s">
        <v>129</v>
      </c>
      <c r="B15419" s="254">
        <v>0</v>
      </c>
    </row>
    <row r="15420" spans="1:2" x14ac:dyDescent="0.25">
      <c r="A15420" s="254" t="s">
        <v>130</v>
      </c>
      <c r="B15420" s="254">
        <v>0</v>
      </c>
    </row>
    <row r="15421" spans="1:2" x14ac:dyDescent="0.25">
      <c r="A15421" s="254" t="s">
        <v>117</v>
      </c>
      <c r="B15421" s="254">
        <v>0</v>
      </c>
    </row>
    <row r="15422" spans="1:2" x14ac:dyDescent="0.25">
      <c r="A15422" s="254" t="s">
        <v>131</v>
      </c>
      <c r="B15422" s="254">
        <v>0</v>
      </c>
    </row>
    <row r="15423" spans="1:2" x14ac:dyDescent="0.25">
      <c r="A15423" s="254" t="s">
        <v>132</v>
      </c>
      <c r="B15423" s="254">
        <v>0</v>
      </c>
    </row>
    <row r="15424" spans="1:2" x14ac:dyDescent="0.25">
      <c r="A15424" s="254" t="s">
        <v>133</v>
      </c>
      <c r="B15424" s="254">
        <v>0</v>
      </c>
    </row>
    <row r="15425" spans="1:2" x14ac:dyDescent="0.25">
      <c r="A15425" s="254" t="s">
        <v>118</v>
      </c>
      <c r="B15425" s="254">
        <v>0</v>
      </c>
    </row>
    <row r="15426" spans="1:2" x14ac:dyDescent="0.25">
      <c r="A15426" s="254" t="s">
        <v>134</v>
      </c>
      <c r="B15426" s="254">
        <v>0</v>
      </c>
    </row>
    <row r="15427" spans="1:2" x14ac:dyDescent="0.25">
      <c r="A15427" s="254" t="s">
        <v>135</v>
      </c>
      <c r="B15427" s="254">
        <v>0</v>
      </c>
    </row>
    <row r="15428" spans="1:2" x14ac:dyDescent="0.25">
      <c r="A15428" s="254" t="s">
        <v>136</v>
      </c>
      <c r="B15428" s="254">
        <v>0</v>
      </c>
    </row>
    <row r="15429" spans="1:2" x14ac:dyDescent="0.25">
      <c r="A15429" s="254" t="s">
        <v>119</v>
      </c>
      <c r="B15429" s="254">
        <v>0</v>
      </c>
    </row>
    <row r="15430" spans="1:2" x14ac:dyDescent="0.25">
      <c r="A15430" s="254" t="s">
        <v>137</v>
      </c>
      <c r="B15430" s="254">
        <v>0</v>
      </c>
    </row>
    <row r="15431" spans="1:2" x14ac:dyDescent="0.25">
      <c r="A15431" s="254" t="s">
        <v>138</v>
      </c>
      <c r="B15431" s="254">
        <v>0</v>
      </c>
    </row>
    <row r="15432" spans="1:2" x14ac:dyDescent="0.25">
      <c r="A15432" s="254" t="s">
        <v>1021</v>
      </c>
      <c r="B15432" s="254">
        <v>0</v>
      </c>
    </row>
    <row r="15433" spans="1:2" x14ac:dyDescent="0.25">
      <c r="A15433" s="254" t="s">
        <v>992</v>
      </c>
      <c r="B15433" s="254">
        <v>0</v>
      </c>
    </row>
    <row r="15434" spans="1:2" x14ac:dyDescent="0.25">
      <c r="A15434" s="254" t="s">
        <v>1022</v>
      </c>
      <c r="B15434" s="254">
        <v>0</v>
      </c>
    </row>
    <row r="15435" spans="1:2" x14ac:dyDescent="0.25">
      <c r="A15435" s="254" t="s">
        <v>1023</v>
      </c>
      <c r="B15435" s="254">
        <v>0</v>
      </c>
    </row>
    <row r="15436" spans="1:2" x14ac:dyDescent="0.25">
      <c r="A15436" s="254" t="s">
        <v>1024</v>
      </c>
      <c r="B15436" s="254">
        <v>0</v>
      </c>
    </row>
    <row r="15437" spans="1:2" x14ac:dyDescent="0.25">
      <c r="A15437" s="254" t="s">
        <v>993</v>
      </c>
      <c r="B15437" s="254">
        <v>0</v>
      </c>
    </row>
    <row r="15438" spans="1:2" x14ac:dyDescent="0.25">
      <c r="A15438" s="254" t="s">
        <v>1025</v>
      </c>
      <c r="B15438" s="254">
        <v>0</v>
      </c>
    </row>
    <row r="15439" spans="1:2" x14ac:dyDescent="0.25">
      <c r="A15439" s="254" t="s">
        <v>1026</v>
      </c>
      <c r="B15439" s="254">
        <v>0</v>
      </c>
    </row>
    <row r="15440" spans="1:2" x14ac:dyDescent="0.25">
      <c r="A15440" s="254" t="s">
        <v>1027</v>
      </c>
      <c r="B15440" s="254">
        <v>0</v>
      </c>
    </row>
    <row r="15441" spans="1:2" x14ac:dyDescent="0.25">
      <c r="A15441" s="254" t="s">
        <v>994</v>
      </c>
      <c r="B15441" s="254">
        <v>0</v>
      </c>
    </row>
    <row r="15442" spans="1:2" x14ac:dyDescent="0.25">
      <c r="A15442" s="254" t="s">
        <v>1028</v>
      </c>
      <c r="B15442" s="254">
        <v>0</v>
      </c>
    </row>
    <row r="15443" spans="1:2" x14ac:dyDescent="0.25">
      <c r="A15443" s="254" t="s">
        <v>1029</v>
      </c>
      <c r="B15443" s="254">
        <v>0</v>
      </c>
    </row>
    <row r="15444" spans="1:2" x14ac:dyDescent="0.25">
      <c r="A15444" s="254" t="s">
        <v>1030</v>
      </c>
      <c r="B15444" s="254">
        <v>0</v>
      </c>
    </row>
    <row r="15445" spans="1:2" x14ac:dyDescent="0.25">
      <c r="A15445" s="254" t="s">
        <v>995</v>
      </c>
      <c r="B15445" s="254">
        <v>0</v>
      </c>
    </row>
    <row r="15446" spans="1:2" x14ac:dyDescent="0.25">
      <c r="A15446" s="254" t="s">
        <v>1031</v>
      </c>
      <c r="B15446" s="254">
        <v>0</v>
      </c>
    </row>
    <row r="15447" spans="1:2" x14ac:dyDescent="0.25">
      <c r="A15447" s="254" t="s">
        <v>1032</v>
      </c>
      <c r="B15447" s="254">
        <v>0</v>
      </c>
    </row>
    <row r="15448" spans="1:2" x14ac:dyDescent="0.25">
      <c r="A15448" s="254" t="s">
        <v>17</v>
      </c>
      <c r="B15448" s="254">
        <v>0</v>
      </c>
    </row>
    <row r="15449" spans="1:2" x14ac:dyDescent="0.25">
      <c r="A15449" s="254" t="s">
        <v>14</v>
      </c>
      <c r="B15449" s="254">
        <v>0</v>
      </c>
    </row>
    <row r="15450" spans="1:2" x14ac:dyDescent="0.25">
      <c r="A15450" s="254" t="s">
        <v>18</v>
      </c>
      <c r="B15450" s="254">
        <v>0</v>
      </c>
    </row>
    <row r="15451" spans="1:2" x14ac:dyDescent="0.25">
      <c r="A15451" s="254" t="s">
        <v>19</v>
      </c>
      <c r="B15451" s="254">
        <v>0</v>
      </c>
    </row>
    <row r="15452" spans="1:2" x14ac:dyDescent="0.25">
      <c r="A15452" s="254" t="s">
        <v>1033</v>
      </c>
      <c r="B15452" s="254">
        <v>0</v>
      </c>
    </row>
    <row r="15453" spans="1:2" x14ac:dyDescent="0.25">
      <c r="A15453" s="254" t="s">
        <v>996</v>
      </c>
      <c r="B15453" s="254">
        <v>0</v>
      </c>
    </row>
    <row r="15454" spans="1:2" x14ac:dyDescent="0.25">
      <c r="A15454" s="254" t="s">
        <v>1034</v>
      </c>
      <c r="B15454" s="254">
        <v>0</v>
      </c>
    </row>
    <row r="15455" spans="1:2" x14ac:dyDescent="0.25">
      <c r="A15455" s="254" t="s">
        <v>1035</v>
      </c>
      <c r="B15455" s="254">
        <v>0</v>
      </c>
    </row>
    <row r="15456" spans="1:2" x14ac:dyDescent="0.25">
      <c r="A15456" s="254" t="s">
        <v>535</v>
      </c>
      <c r="B15456" s="254">
        <v>0</v>
      </c>
    </row>
    <row r="15457" spans="1:2" x14ac:dyDescent="0.25">
      <c r="A15457" s="254" t="s">
        <v>534</v>
      </c>
      <c r="B15457" s="254">
        <v>0</v>
      </c>
    </row>
    <row r="15458" spans="1:2" x14ac:dyDescent="0.25">
      <c r="A15458" s="254" t="s">
        <v>536</v>
      </c>
      <c r="B15458" s="254">
        <v>0</v>
      </c>
    </row>
    <row r="15459" spans="1:2" x14ac:dyDescent="0.25">
      <c r="A15459" s="254" t="s">
        <v>537</v>
      </c>
      <c r="B15459" s="254">
        <v>0</v>
      </c>
    </row>
    <row r="15460" spans="1:2" x14ac:dyDescent="0.25">
      <c r="A15460" s="254" t="s">
        <v>1036</v>
      </c>
      <c r="B15460" s="254">
        <v>0</v>
      </c>
    </row>
    <row r="15461" spans="1:2" x14ac:dyDescent="0.25">
      <c r="A15461" s="254" t="s">
        <v>997</v>
      </c>
      <c r="B15461" s="254">
        <v>0</v>
      </c>
    </row>
    <row r="15462" spans="1:2" x14ac:dyDescent="0.25">
      <c r="A15462" s="254" t="s">
        <v>1037</v>
      </c>
      <c r="B15462" s="254">
        <v>0</v>
      </c>
    </row>
    <row r="15463" spans="1:2" x14ac:dyDescent="0.25">
      <c r="A15463" s="254" t="s">
        <v>1038</v>
      </c>
      <c r="B15463" s="254">
        <v>0</v>
      </c>
    </row>
    <row r="15464" spans="1:2" x14ac:dyDescent="0.25">
      <c r="A15464" s="254" t="s">
        <v>1273</v>
      </c>
      <c r="B15464" s="254">
        <v>0</v>
      </c>
    </row>
    <row r="15465" spans="1:2" x14ac:dyDescent="0.25">
      <c r="A15465" s="254" t="s">
        <v>1274</v>
      </c>
      <c r="B15465" s="254">
        <v>0</v>
      </c>
    </row>
    <row r="15466" spans="1:2" x14ac:dyDescent="0.25">
      <c r="A15466" s="254" t="s">
        <v>1275</v>
      </c>
      <c r="B15466" s="254">
        <v>0</v>
      </c>
    </row>
    <row r="15467" spans="1:2" x14ac:dyDescent="0.25">
      <c r="A15467" s="254" t="s">
        <v>1276</v>
      </c>
      <c r="B15467" s="254">
        <v>0</v>
      </c>
    </row>
    <row r="15468" spans="1:2" x14ac:dyDescent="0.25">
      <c r="A15468" s="254" t="s">
        <v>1277</v>
      </c>
      <c r="B15468" s="254">
        <v>0</v>
      </c>
    </row>
    <row r="15469" spans="1:2" x14ac:dyDescent="0.25">
      <c r="A15469" s="254" t="s">
        <v>1278</v>
      </c>
      <c r="B15469" s="254">
        <v>0</v>
      </c>
    </row>
    <row r="15470" spans="1:2" x14ac:dyDescent="0.25">
      <c r="A15470" s="254" t="s">
        <v>1279</v>
      </c>
      <c r="B15470" s="254">
        <v>0</v>
      </c>
    </row>
    <row r="15471" spans="1:2" x14ac:dyDescent="0.25">
      <c r="A15471" s="254" t="s">
        <v>1280</v>
      </c>
      <c r="B15471" s="254">
        <v>0</v>
      </c>
    </row>
    <row r="15472" spans="1:2" x14ac:dyDescent="0.25">
      <c r="A15472" s="254" t="s">
        <v>1281</v>
      </c>
      <c r="B15472" s="254">
        <v>0</v>
      </c>
    </row>
    <row r="15473" spans="1:2" x14ac:dyDescent="0.25">
      <c r="A15473" s="254" t="s">
        <v>1282</v>
      </c>
      <c r="B15473" s="254">
        <v>0</v>
      </c>
    </row>
    <row r="15474" spans="1:2" x14ac:dyDescent="0.25">
      <c r="A15474" s="254" t="s">
        <v>1209</v>
      </c>
      <c r="B15474" s="254">
        <v>0</v>
      </c>
    </row>
    <row r="15475" spans="1:2" x14ac:dyDescent="0.25">
      <c r="A15475" s="254" t="s">
        <v>1119</v>
      </c>
      <c r="B15475" s="254">
        <v>0</v>
      </c>
    </row>
    <row r="15476" spans="1:2" x14ac:dyDescent="0.25">
      <c r="A15476" s="254" t="s">
        <v>1210</v>
      </c>
      <c r="B15476" s="254">
        <v>0</v>
      </c>
    </row>
    <row r="15477" spans="1:2" x14ac:dyDescent="0.25">
      <c r="A15477" s="254" t="s">
        <v>1211</v>
      </c>
      <c r="B15477" s="254">
        <v>0</v>
      </c>
    </row>
    <row r="15478" spans="1:2" x14ac:dyDescent="0.25">
      <c r="A15478" s="254" t="s">
        <v>1212</v>
      </c>
      <c r="B15478" s="254">
        <v>0</v>
      </c>
    </row>
    <row r="15479" spans="1:2" x14ac:dyDescent="0.25">
      <c r="A15479" s="254" t="s">
        <v>1120</v>
      </c>
      <c r="B15479" s="254">
        <v>0</v>
      </c>
    </row>
    <row r="15480" spans="1:2" x14ac:dyDescent="0.25">
      <c r="A15480" s="254" t="s">
        <v>1213</v>
      </c>
      <c r="B15480" s="254">
        <v>0</v>
      </c>
    </row>
    <row r="15481" spans="1:2" x14ac:dyDescent="0.25">
      <c r="A15481" s="254" t="s">
        <v>1214</v>
      </c>
      <c r="B15481" s="254">
        <v>0</v>
      </c>
    </row>
    <row r="15482" spans="1:2" x14ac:dyDescent="0.25">
      <c r="A15482" s="254" t="s">
        <v>1283</v>
      </c>
      <c r="B15482" s="254">
        <v>0</v>
      </c>
    </row>
    <row r="15483" spans="1:2" x14ac:dyDescent="0.25">
      <c r="A15483" s="254" t="s">
        <v>1184</v>
      </c>
      <c r="B15483" s="254">
        <v>0</v>
      </c>
    </row>
    <row r="15484" spans="1:2" x14ac:dyDescent="0.25">
      <c r="A15484" s="254" t="s">
        <v>1284</v>
      </c>
      <c r="B15484" s="254">
        <v>0</v>
      </c>
    </row>
    <row r="15485" spans="1:2" x14ac:dyDescent="0.25">
      <c r="A15485" s="254" t="s">
        <v>1285</v>
      </c>
      <c r="B15485" s="254">
        <v>0</v>
      </c>
    </row>
    <row r="15486" spans="1:2" x14ac:dyDescent="0.25">
      <c r="A15486" s="254" t="s">
        <v>1286</v>
      </c>
      <c r="B15486" s="254">
        <v>0</v>
      </c>
    </row>
    <row r="15487" spans="1:2" x14ac:dyDescent="0.25">
      <c r="A15487" s="254" t="s">
        <v>1185</v>
      </c>
      <c r="B15487" s="254">
        <v>0</v>
      </c>
    </row>
    <row r="15488" spans="1:2" x14ac:dyDescent="0.25">
      <c r="A15488" s="254" t="s">
        <v>1287</v>
      </c>
      <c r="B15488" s="254">
        <v>0</v>
      </c>
    </row>
    <row r="15489" spans="1:2" x14ac:dyDescent="0.25">
      <c r="A15489" s="254" t="s">
        <v>1288</v>
      </c>
      <c r="B15489" s="254">
        <v>0</v>
      </c>
    </row>
    <row r="15490" spans="1:2" x14ac:dyDescent="0.25">
      <c r="A15490" s="254" t="s">
        <v>1289</v>
      </c>
      <c r="B15490" s="254">
        <v>0</v>
      </c>
    </row>
    <row r="15491" spans="1:2" x14ac:dyDescent="0.25">
      <c r="A15491" s="254" t="s">
        <v>1186</v>
      </c>
      <c r="B15491" s="254">
        <v>0</v>
      </c>
    </row>
    <row r="15492" spans="1:2" x14ac:dyDescent="0.25">
      <c r="A15492" s="254" t="s">
        <v>1290</v>
      </c>
      <c r="B15492" s="254">
        <v>0</v>
      </c>
    </row>
    <row r="15493" spans="1:2" x14ac:dyDescent="0.25">
      <c r="A15493" s="254" t="s">
        <v>1291</v>
      </c>
      <c r="B15493" s="254">
        <v>0</v>
      </c>
    </row>
    <row r="15494" spans="1:2" x14ac:dyDescent="0.25">
      <c r="A15494" s="254" t="s">
        <v>1292</v>
      </c>
      <c r="B15494" s="254">
        <v>0</v>
      </c>
    </row>
    <row r="15495" spans="1:2" x14ac:dyDescent="0.25">
      <c r="A15495" s="254" t="s">
        <v>1187</v>
      </c>
      <c r="B15495" s="254">
        <v>0</v>
      </c>
    </row>
    <row r="15496" spans="1:2" x14ac:dyDescent="0.25">
      <c r="A15496" s="254" t="s">
        <v>1293</v>
      </c>
      <c r="B15496" s="254">
        <v>0</v>
      </c>
    </row>
    <row r="15497" spans="1:2" x14ac:dyDescent="0.25">
      <c r="A15497" s="254" t="s">
        <v>1294</v>
      </c>
      <c r="B15497" s="254">
        <v>0</v>
      </c>
    </row>
    <row r="15498" spans="1:2" x14ac:dyDescent="0.25">
      <c r="A15498" s="254" t="s">
        <v>948</v>
      </c>
      <c r="B15498" s="254">
        <v>0</v>
      </c>
    </row>
    <row r="15499" spans="1:2" x14ac:dyDescent="0.25">
      <c r="A15499" s="254" t="s">
        <v>945</v>
      </c>
      <c r="B15499" s="254">
        <v>0</v>
      </c>
    </row>
    <row r="15500" spans="1:2" x14ac:dyDescent="0.25">
      <c r="A15500" s="254" t="s">
        <v>949</v>
      </c>
      <c r="B15500" s="254">
        <v>0</v>
      </c>
    </row>
    <row r="15501" spans="1:2" x14ac:dyDescent="0.25">
      <c r="A15501" s="254" t="s">
        <v>950</v>
      </c>
      <c r="B15501" s="254">
        <v>0</v>
      </c>
    </row>
    <row r="15502" spans="1:2" x14ac:dyDescent="0.25">
      <c r="A15502" s="254" t="s">
        <v>1039</v>
      </c>
      <c r="B15502" s="254">
        <v>0</v>
      </c>
    </row>
    <row r="15503" spans="1:2" x14ac:dyDescent="0.25">
      <c r="A15503" s="254" t="s">
        <v>998</v>
      </c>
      <c r="B15503" s="254">
        <v>0</v>
      </c>
    </row>
    <row r="15504" spans="1:2" x14ac:dyDescent="0.25">
      <c r="A15504" s="254" t="s">
        <v>1040</v>
      </c>
      <c r="B15504" s="254">
        <v>0</v>
      </c>
    </row>
    <row r="15505" spans="1:2" x14ac:dyDescent="0.25">
      <c r="A15505" s="254" t="s">
        <v>1041</v>
      </c>
      <c r="B15505" s="254">
        <v>0</v>
      </c>
    </row>
    <row r="15506" spans="1:2" x14ac:dyDescent="0.25">
      <c r="A15506" s="254" t="s">
        <v>458</v>
      </c>
      <c r="B15506" s="254">
        <v>0</v>
      </c>
    </row>
    <row r="15507" spans="1:2" x14ac:dyDescent="0.25">
      <c r="A15507" s="254" t="s">
        <v>456</v>
      </c>
      <c r="B15507" s="254">
        <v>0</v>
      </c>
    </row>
    <row r="15508" spans="1:2" x14ac:dyDescent="0.25">
      <c r="A15508" s="254" t="s">
        <v>459</v>
      </c>
      <c r="B15508" s="254">
        <v>0</v>
      </c>
    </row>
    <row r="15509" spans="1:2" x14ac:dyDescent="0.25">
      <c r="A15509" s="254" t="s">
        <v>460</v>
      </c>
      <c r="B15509" s="254">
        <v>0</v>
      </c>
    </row>
    <row r="15510" spans="1:2" x14ac:dyDescent="0.25">
      <c r="A15510" s="254" t="s">
        <v>1042</v>
      </c>
      <c r="B15510" s="254">
        <v>0</v>
      </c>
    </row>
    <row r="15511" spans="1:2" x14ac:dyDescent="0.25">
      <c r="A15511" s="254" t="s">
        <v>999</v>
      </c>
      <c r="B15511" s="254">
        <v>0</v>
      </c>
    </row>
    <row r="15512" spans="1:2" x14ac:dyDescent="0.25">
      <c r="A15512" s="254" t="s">
        <v>1043</v>
      </c>
      <c r="B15512" s="254">
        <v>0</v>
      </c>
    </row>
    <row r="15513" spans="1:2" x14ac:dyDescent="0.25">
      <c r="A15513" s="254" t="s">
        <v>1044</v>
      </c>
      <c r="B15513" s="254">
        <v>0</v>
      </c>
    </row>
    <row r="15514" spans="1:2" x14ac:dyDescent="0.25">
      <c r="A15514" s="254" t="s">
        <v>461</v>
      </c>
      <c r="B15514" s="254">
        <v>0</v>
      </c>
    </row>
    <row r="15515" spans="1:2" x14ac:dyDescent="0.25">
      <c r="A15515" s="254" t="s">
        <v>457</v>
      </c>
      <c r="B15515" s="254">
        <v>0</v>
      </c>
    </row>
    <row r="15516" spans="1:2" x14ac:dyDescent="0.25">
      <c r="A15516" s="254" t="s">
        <v>462</v>
      </c>
      <c r="B15516" s="254">
        <v>0</v>
      </c>
    </row>
    <row r="15517" spans="1:2" x14ac:dyDescent="0.25">
      <c r="A15517" s="254" t="s">
        <v>463</v>
      </c>
      <c r="B15517" s="254">
        <v>0</v>
      </c>
    </row>
    <row r="15518" spans="1:2" x14ac:dyDescent="0.25">
      <c r="A15518" s="254" t="s">
        <v>1045</v>
      </c>
      <c r="B15518" s="254">
        <v>0</v>
      </c>
    </row>
    <row r="15519" spans="1:2" x14ac:dyDescent="0.25">
      <c r="A15519" s="254" t="s">
        <v>1000</v>
      </c>
      <c r="B15519" s="254">
        <v>0</v>
      </c>
    </row>
    <row r="15520" spans="1:2" x14ac:dyDescent="0.25">
      <c r="A15520" s="254" t="s">
        <v>1046</v>
      </c>
      <c r="B15520" s="254">
        <v>0</v>
      </c>
    </row>
    <row r="15521" spans="1:2" x14ac:dyDescent="0.25">
      <c r="A15521" s="254" t="s">
        <v>1047</v>
      </c>
      <c r="B15521" s="254">
        <v>0</v>
      </c>
    </row>
    <row r="15522" spans="1:2" x14ac:dyDescent="0.25">
      <c r="A15522" s="254" t="s">
        <v>139</v>
      </c>
      <c r="B15522" s="254">
        <v>0</v>
      </c>
    </row>
    <row r="15523" spans="1:2" x14ac:dyDescent="0.25">
      <c r="A15523" s="254" t="s">
        <v>120</v>
      </c>
      <c r="B15523" s="254">
        <v>0</v>
      </c>
    </row>
    <row r="15524" spans="1:2" x14ac:dyDescent="0.25">
      <c r="A15524" s="254" t="s">
        <v>140</v>
      </c>
      <c r="B15524" s="254">
        <v>0</v>
      </c>
    </row>
    <row r="15525" spans="1:2" x14ac:dyDescent="0.25">
      <c r="A15525" s="254" t="s">
        <v>141</v>
      </c>
      <c r="B15525" s="254">
        <v>0</v>
      </c>
    </row>
    <row r="15526" spans="1:2" x14ac:dyDescent="0.25">
      <c r="A15526" s="254" t="s">
        <v>1048</v>
      </c>
      <c r="B15526" s="254">
        <v>0</v>
      </c>
    </row>
    <row r="15527" spans="1:2" x14ac:dyDescent="0.25">
      <c r="A15527" s="254" t="s">
        <v>1001</v>
      </c>
      <c r="B15527" s="254">
        <v>0</v>
      </c>
    </row>
    <row r="15528" spans="1:2" x14ac:dyDescent="0.25">
      <c r="A15528" s="254" t="s">
        <v>1049</v>
      </c>
      <c r="B15528" s="254">
        <v>0</v>
      </c>
    </row>
    <row r="15529" spans="1:2" x14ac:dyDescent="0.25">
      <c r="A15529" s="254" t="s">
        <v>1050</v>
      </c>
      <c r="B15529" s="254">
        <v>0</v>
      </c>
    </row>
    <row r="15530" spans="1:2" x14ac:dyDescent="0.25">
      <c r="A15530" s="254" t="s">
        <v>1227</v>
      </c>
      <c r="B15530" s="254">
        <v>0</v>
      </c>
    </row>
    <row r="15531" spans="1:2" x14ac:dyDescent="0.25">
      <c r="A15531" s="254" t="s">
        <v>1228</v>
      </c>
      <c r="B15531" s="254">
        <v>0</v>
      </c>
    </row>
    <row r="15532" spans="1:2" x14ac:dyDescent="0.25">
      <c r="A15532" s="254" t="s">
        <v>1295</v>
      </c>
      <c r="B15532" s="254">
        <v>0</v>
      </c>
    </row>
    <row r="15533" spans="1:2" x14ac:dyDescent="0.25">
      <c r="A15533" s="254" t="s">
        <v>1296</v>
      </c>
      <c r="B15533" s="254">
        <v>0</v>
      </c>
    </row>
    <row r="15534" spans="1:2" x14ac:dyDescent="0.25">
      <c r="A15534" s="254" t="s">
        <v>1297</v>
      </c>
      <c r="B15534" s="254">
        <v>0</v>
      </c>
    </row>
    <row r="15535" spans="1:2" x14ac:dyDescent="0.25">
      <c r="A15535" s="254" t="s">
        <v>1298</v>
      </c>
      <c r="B15535" s="254">
        <v>0</v>
      </c>
    </row>
    <row r="15536" spans="1:2" x14ac:dyDescent="0.25">
      <c r="A15536" s="254" t="s">
        <v>1299</v>
      </c>
      <c r="B15536" s="254">
        <v>0</v>
      </c>
    </row>
    <row r="15537" spans="1:2" x14ac:dyDescent="0.25">
      <c r="A15537" s="254" t="s">
        <v>1300</v>
      </c>
      <c r="B15537" s="254">
        <v>0</v>
      </c>
    </row>
    <row r="15538" spans="1:2" x14ac:dyDescent="0.25">
      <c r="A15538" s="254" t="s">
        <v>1301</v>
      </c>
      <c r="B15538" s="254">
        <v>0</v>
      </c>
    </row>
    <row r="15539" spans="1:2" x14ac:dyDescent="0.25">
      <c r="A15539" s="254" t="s">
        <v>1302</v>
      </c>
      <c r="B15539" s="254">
        <v>0</v>
      </c>
    </row>
    <row r="15540" spans="1:2" x14ac:dyDescent="0.25">
      <c r="A15540" s="254" t="s">
        <v>1989</v>
      </c>
      <c r="B15540" s="254"/>
    </row>
    <row r="15541" spans="1:2" x14ac:dyDescent="0.25">
      <c r="A15541" s="254" t="s">
        <v>928</v>
      </c>
      <c r="B15541" s="254" t="s">
        <v>929</v>
      </c>
    </row>
    <row r="15542" spans="1:2" x14ac:dyDescent="0.25">
      <c r="A15542" s="254" t="s">
        <v>930</v>
      </c>
      <c r="B15542" s="254" t="s">
        <v>931</v>
      </c>
    </row>
    <row r="15543" spans="1:2" x14ac:dyDescent="0.25">
      <c r="A15543" s="254" t="s">
        <v>943</v>
      </c>
      <c r="B15543" s="254">
        <v>-1.2791999999999999</v>
      </c>
    </row>
    <row r="15544" spans="1:2" x14ac:dyDescent="0.25">
      <c r="A15544" s="254" t="s">
        <v>944</v>
      </c>
      <c r="B15544" s="254">
        <v>-1.71594</v>
      </c>
    </row>
    <row r="15545" spans="1:2" x14ac:dyDescent="0.25">
      <c r="A15545" s="254" t="s">
        <v>538</v>
      </c>
      <c r="B15545" s="254">
        <v>-35.558939799999997</v>
      </c>
    </row>
    <row r="15546" spans="1:2" x14ac:dyDescent="0.25">
      <c r="A15546" s="254" t="s">
        <v>539</v>
      </c>
      <c r="B15546" s="254">
        <v>-8.5741425899999992</v>
      </c>
    </row>
    <row r="15547" spans="1:2" x14ac:dyDescent="0.25">
      <c r="A15547" s="254" t="s">
        <v>150</v>
      </c>
      <c r="B15547" s="254">
        <v>0</v>
      </c>
    </row>
    <row r="15548" spans="1:2" x14ac:dyDescent="0.25">
      <c r="A15548" s="254" t="s">
        <v>142</v>
      </c>
      <c r="B15548" s="254">
        <v>-14.1549476</v>
      </c>
    </row>
    <row r="15549" spans="1:2" x14ac:dyDescent="0.25">
      <c r="A15549" s="254" t="s">
        <v>151</v>
      </c>
      <c r="B15549" s="254">
        <v>0</v>
      </c>
    </row>
    <row r="15550" spans="1:2" x14ac:dyDescent="0.25">
      <c r="A15550" s="254" t="s">
        <v>152</v>
      </c>
      <c r="B15550" s="254">
        <v>0</v>
      </c>
    </row>
    <row r="15551" spans="1:2" x14ac:dyDescent="0.25">
      <c r="A15551" s="254" t="s">
        <v>153</v>
      </c>
      <c r="B15551" s="254">
        <v>0</v>
      </c>
    </row>
    <row r="15552" spans="1:2" x14ac:dyDescent="0.25">
      <c r="A15552" s="254" t="s">
        <v>143</v>
      </c>
      <c r="B15552" s="254">
        <v>-1.93052139</v>
      </c>
    </row>
    <row r="15553" spans="1:2" x14ac:dyDescent="0.25">
      <c r="A15553" s="254" t="s">
        <v>154</v>
      </c>
      <c r="B15553" s="254">
        <v>0</v>
      </c>
    </row>
    <row r="15554" spans="1:2" x14ac:dyDescent="0.25">
      <c r="A15554" s="254" t="s">
        <v>155</v>
      </c>
      <c r="B15554" s="254">
        <v>0</v>
      </c>
    </row>
    <row r="15555" spans="1:2" x14ac:dyDescent="0.25">
      <c r="A15555" s="254" t="s">
        <v>1303</v>
      </c>
      <c r="B15555" s="254">
        <v>0</v>
      </c>
    </row>
    <row r="15556" spans="1:2" x14ac:dyDescent="0.25">
      <c r="A15556" s="254" t="s">
        <v>1304</v>
      </c>
      <c r="B15556" s="254">
        <v>0</v>
      </c>
    </row>
    <row r="15557" spans="1:2" x14ac:dyDescent="0.25">
      <c r="A15557" s="254" t="s">
        <v>1305</v>
      </c>
      <c r="B15557" s="254">
        <v>0</v>
      </c>
    </row>
    <row r="15558" spans="1:2" x14ac:dyDescent="0.25">
      <c r="A15558" s="254" t="s">
        <v>1306</v>
      </c>
      <c r="B15558" s="254">
        <v>0</v>
      </c>
    </row>
    <row r="15559" spans="1:2" x14ac:dyDescent="0.25">
      <c r="A15559" s="254" t="s">
        <v>156</v>
      </c>
      <c r="B15559" s="254">
        <v>0</v>
      </c>
    </row>
    <row r="15560" spans="1:2" x14ac:dyDescent="0.25">
      <c r="A15560" s="254" t="s">
        <v>144</v>
      </c>
      <c r="B15560" s="254">
        <v>0</v>
      </c>
    </row>
    <row r="15561" spans="1:2" x14ac:dyDescent="0.25">
      <c r="A15561" s="254" t="s">
        <v>157</v>
      </c>
      <c r="B15561" s="254">
        <v>0</v>
      </c>
    </row>
    <row r="15562" spans="1:2" x14ac:dyDescent="0.25">
      <c r="A15562" s="254" t="s">
        <v>158</v>
      </c>
      <c r="B15562" s="254">
        <v>0</v>
      </c>
    </row>
    <row r="15563" spans="1:2" x14ac:dyDescent="0.25">
      <c r="A15563" s="254" t="s">
        <v>159</v>
      </c>
      <c r="B15563" s="254">
        <v>0</v>
      </c>
    </row>
    <row r="15564" spans="1:2" x14ac:dyDescent="0.25">
      <c r="A15564" s="254" t="s">
        <v>145</v>
      </c>
      <c r="B15564" s="254">
        <v>0</v>
      </c>
    </row>
    <row r="15565" spans="1:2" x14ac:dyDescent="0.25">
      <c r="A15565" s="254" t="s">
        <v>160</v>
      </c>
      <c r="B15565" s="254">
        <v>0</v>
      </c>
    </row>
    <row r="15566" spans="1:2" x14ac:dyDescent="0.25">
      <c r="A15566" s="254" t="s">
        <v>161</v>
      </c>
      <c r="B15566" s="254">
        <v>0</v>
      </c>
    </row>
    <row r="15567" spans="1:2" x14ac:dyDescent="0.25">
      <c r="A15567" s="254" t="s">
        <v>162</v>
      </c>
      <c r="B15567" s="254">
        <v>0</v>
      </c>
    </row>
    <row r="15568" spans="1:2" x14ac:dyDescent="0.25">
      <c r="A15568" s="254" t="s">
        <v>146</v>
      </c>
      <c r="B15568" s="254">
        <v>0</v>
      </c>
    </row>
    <row r="15569" spans="1:2" x14ac:dyDescent="0.25">
      <c r="A15569" s="254" t="s">
        <v>163</v>
      </c>
      <c r="B15569" s="254">
        <v>0</v>
      </c>
    </row>
    <row r="15570" spans="1:2" x14ac:dyDescent="0.25">
      <c r="A15570" s="254" t="s">
        <v>164</v>
      </c>
      <c r="B15570" s="254">
        <v>0</v>
      </c>
    </row>
    <row r="15571" spans="1:2" x14ac:dyDescent="0.25">
      <c r="A15571" s="254" t="s">
        <v>165</v>
      </c>
      <c r="B15571" s="254">
        <v>0</v>
      </c>
    </row>
    <row r="15572" spans="1:2" x14ac:dyDescent="0.25">
      <c r="A15572" s="254" t="s">
        <v>147</v>
      </c>
      <c r="B15572" s="254">
        <v>0</v>
      </c>
    </row>
    <row r="15573" spans="1:2" x14ac:dyDescent="0.25">
      <c r="A15573" s="254" t="s">
        <v>166</v>
      </c>
      <c r="B15573" s="254">
        <v>0</v>
      </c>
    </row>
    <row r="15574" spans="1:2" x14ac:dyDescent="0.25">
      <c r="A15574" s="254" t="s">
        <v>167</v>
      </c>
      <c r="B15574" s="254">
        <v>0</v>
      </c>
    </row>
    <row r="15575" spans="1:2" x14ac:dyDescent="0.25">
      <c r="A15575" s="254" t="s">
        <v>168</v>
      </c>
      <c r="B15575" s="254">
        <v>0</v>
      </c>
    </row>
    <row r="15576" spans="1:2" x14ac:dyDescent="0.25">
      <c r="A15576" s="254" t="s">
        <v>148</v>
      </c>
      <c r="B15576" s="254">
        <v>0</v>
      </c>
    </row>
    <row r="15577" spans="1:2" x14ac:dyDescent="0.25">
      <c r="A15577" s="254" t="s">
        <v>169</v>
      </c>
      <c r="B15577" s="254">
        <v>0</v>
      </c>
    </row>
    <row r="15578" spans="1:2" x14ac:dyDescent="0.25">
      <c r="A15578" s="254" t="s">
        <v>170</v>
      </c>
      <c r="B15578" s="254">
        <v>0</v>
      </c>
    </row>
    <row r="15579" spans="1:2" x14ac:dyDescent="0.25">
      <c r="A15579" s="254" t="s">
        <v>171</v>
      </c>
      <c r="B15579" s="254">
        <v>0</v>
      </c>
    </row>
    <row r="15580" spans="1:2" x14ac:dyDescent="0.25">
      <c r="A15580" s="254" t="s">
        <v>149</v>
      </c>
      <c r="B15580" s="254">
        <v>0</v>
      </c>
    </row>
    <row r="15581" spans="1:2" x14ac:dyDescent="0.25">
      <c r="A15581" s="254" t="s">
        <v>172</v>
      </c>
      <c r="B15581" s="254">
        <v>0</v>
      </c>
    </row>
    <row r="15582" spans="1:2" x14ac:dyDescent="0.25">
      <c r="A15582" s="254" t="s">
        <v>173</v>
      </c>
      <c r="B15582" s="254">
        <v>0</v>
      </c>
    </row>
    <row r="15583" spans="1:2" x14ac:dyDescent="0.25">
      <c r="A15583" s="254" t="s">
        <v>1215</v>
      </c>
      <c r="B15583" s="254">
        <v>0</v>
      </c>
    </row>
    <row r="15584" spans="1:2" x14ac:dyDescent="0.25">
      <c r="A15584" s="254" t="s">
        <v>1121</v>
      </c>
      <c r="B15584" s="254">
        <v>8.2443059600000002</v>
      </c>
    </row>
    <row r="15585" spans="1:2" x14ac:dyDescent="0.25">
      <c r="A15585" s="254" t="s">
        <v>1216</v>
      </c>
      <c r="B15585" s="254">
        <v>0</v>
      </c>
    </row>
    <row r="15586" spans="1:2" x14ac:dyDescent="0.25">
      <c r="A15586" s="254" t="s">
        <v>1217</v>
      </c>
      <c r="B15586" s="254">
        <v>0</v>
      </c>
    </row>
    <row r="15587" spans="1:2" x14ac:dyDescent="0.25">
      <c r="A15587" s="254" t="s">
        <v>1218</v>
      </c>
      <c r="B15587" s="254">
        <v>0</v>
      </c>
    </row>
    <row r="15588" spans="1:2" x14ac:dyDescent="0.25">
      <c r="A15588" s="254" t="s">
        <v>1122</v>
      </c>
      <c r="B15588" s="254">
        <v>1.7642043199999999</v>
      </c>
    </row>
    <row r="15589" spans="1:2" x14ac:dyDescent="0.25">
      <c r="A15589" s="254" t="s">
        <v>1219</v>
      </c>
      <c r="B15589" s="254">
        <v>0</v>
      </c>
    </row>
    <row r="15590" spans="1:2" x14ac:dyDescent="0.25">
      <c r="A15590" s="254" t="s">
        <v>1220</v>
      </c>
      <c r="B15590" s="254">
        <v>0</v>
      </c>
    </row>
    <row r="15591" spans="1:2" x14ac:dyDescent="0.25">
      <c r="A15591" s="254" t="s">
        <v>1307</v>
      </c>
      <c r="B15591" s="254">
        <v>0</v>
      </c>
    </row>
    <row r="15592" spans="1:2" x14ac:dyDescent="0.25">
      <c r="A15592" s="254" t="s">
        <v>1197</v>
      </c>
      <c r="B15592" s="254">
        <v>9.1147382300000004</v>
      </c>
    </row>
    <row r="15593" spans="1:2" x14ac:dyDescent="0.25">
      <c r="A15593" s="254" t="s">
        <v>1308</v>
      </c>
      <c r="B15593" s="254">
        <v>0</v>
      </c>
    </row>
    <row r="15594" spans="1:2" x14ac:dyDescent="0.25">
      <c r="A15594" s="254" t="s">
        <v>1309</v>
      </c>
      <c r="B15594" s="254">
        <v>0</v>
      </c>
    </row>
    <row r="15595" spans="1:2" x14ac:dyDescent="0.25">
      <c r="A15595" s="254" t="s">
        <v>1310</v>
      </c>
      <c r="B15595" s="254">
        <v>0</v>
      </c>
    </row>
    <row r="15596" spans="1:2" x14ac:dyDescent="0.25">
      <c r="A15596" s="254" t="s">
        <v>1198</v>
      </c>
      <c r="B15596" s="254">
        <v>0.181965349</v>
      </c>
    </row>
    <row r="15597" spans="1:2" x14ac:dyDescent="0.25">
      <c r="A15597" s="254" t="s">
        <v>1311</v>
      </c>
      <c r="B15597" s="254">
        <v>0</v>
      </c>
    </row>
    <row r="15598" spans="1:2" x14ac:dyDescent="0.25">
      <c r="A15598" s="254" t="s">
        <v>1312</v>
      </c>
      <c r="B15598" s="254">
        <v>0</v>
      </c>
    </row>
    <row r="15599" spans="1:2" x14ac:dyDescent="0.25">
      <c r="A15599" s="254" t="s">
        <v>1313</v>
      </c>
      <c r="B15599" s="254">
        <v>0</v>
      </c>
    </row>
    <row r="15600" spans="1:2" x14ac:dyDescent="0.25">
      <c r="A15600" s="254" t="s">
        <v>1199</v>
      </c>
      <c r="B15600" s="254">
        <v>0</v>
      </c>
    </row>
    <row r="15601" spans="1:2" x14ac:dyDescent="0.25">
      <c r="A15601" s="254" t="s">
        <v>1314</v>
      </c>
      <c r="B15601" s="254">
        <v>0</v>
      </c>
    </row>
    <row r="15602" spans="1:2" x14ac:dyDescent="0.25">
      <c r="A15602" s="254" t="s">
        <v>1315</v>
      </c>
      <c r="B15602" s="254">
        <v>0</v>
      </c>
    </row>
    <row r="15603" spans="1:2" x14ac:dyDescent="0.25">
      <c r="A15603" s="254" t="s">
        <v>1316</v>
      </c>
      <c r="B15603" s="254">
        <v>0</v>
      </c>
    </row>
    <row r="15604" spans="1:2" x14ac:dyDescent="0.25">
      <c r="A15604" s="254" t="s">
        <v>1200</v>
      </c>
      <c r="B15604" s="254">
        <v>0</v>
      </c>
    </row>
    <row r="15605" spans="1:2" x14ac:dyDescent="0.25">
      <c r="A15605" s="254" t="s">
        <v>1317</v>
      </c>
      <c r="B15605" s="254">
        <v>0</v>
      </c>
    </row>
    <row r="15606" spans="1:2" x14ac:dyDescent="0.25">
      <c r="A15606" s="254" t="s">
        <v>1318</v>
      </c>
      <c r="B15606" s="254">
        <v>0</v>
      </c>
    </row>
    <row r="15607" spans="1:2" x14ac:dyDescent="0.25">
      <c r="A15607" s="254" t="s">
        <v>1221</v>
      </c>
      <c r="B15607" s="254">
        <v>0</v>
      </c>
    </row>
    <row r="15608" spans="1:2" x14ac:dyDescent="0.25">
      <c r="A15608" s="254" t="s">
        <v>1123</v>
      </c>
      <c r="B15608" s="254">
        <v>25.2192221</v>
      </c>
    </row>
    <row r="15609" spans="1:2" x14ac:dyDescent="0.25">
      <c r="A15609" s="254" t="s">
        <v>1222</v>
      </c>
      <c r="B15609" s="254">
        <v>0</v>
      </c>
    </row>
    <row r="15610" spans="1:2" x14ac:dyDescent="0.25">
      <c r="A15610" s="254" t="s">
        <v>1223</v>
      </c>
      <c r="B15610" s="254">
        <v>0</v>
      </c>
    </row>
    <row r="15611" spans="1:2" x14ac:dyDescent="0.25">
      <c r="A15611" s="254" t="s">
        <v>1224</v>
      </c>
      <c r="B15611" s="254">
        <v>0</v>
      </c>
    </row>
    <row r="15612" spans="1:2" x14ac:dyDescent="0.25">
      <c r="A15612" s="254" t="s">
        <v>1124</v>
      </c>
      <c r="B15612" s="254">
        <v>3.94250605</v>
      </c>
    </row>
    <row r="15613" spans="1:2" x14ac:dyDescent="0.25">
      <c r="A15613" s="254" t="s">
        <v>1225</v>
      </c>
      <c r="B15613" s="254">
        <v>0</v>
      </c>
    </row>
    <row r="15614" spans="1:2" x14ac:dyDescent="0.25">
      <c r="A15614" s="254" t="s">
        <v>1226</v>
      </c>
      <c r="B15614" s="254">
        <v>0</v>
      </c>
    </row>
    <row r="15615" spans="1:2" x14ac:dyDescent="0.25">
      <c r="A15615" s="254" t="s">
        <v>1319</v>
      </c>
      <c r="B15615" s="254">
        <v>0</v>
      </c>
    </row>
    <row r="15616" spans="1:2" x14ac:dyDescent="0.25">
      <c r="A15616" s="254" t="s">
        <v>1201</v>
      </c>
      <c r="B15616" s="254">
        <v>14.345778899999999</v>
      </c>
    </row>
    <row r="15617" spans="1:2" x14ac:dyDescent="0.25">
      <c r="A15617" s="254" t="s">
        <v>1320</v>
      </c>
      <c r="B15617" s="254">
        <v>0</v>
      </c>
    </row>
    <row r="15618" spans="1:2" x14ac:dyDescent="0.25">
      <c r="A15618" s="254" t="s">
        <v>1321</v>
      </c>
      <c r="B15618" s="254">
        <v>0</v>
      </c>
    </row>
    <row r="15619" spans="1:2" x14ac:dyDescent="0.25">
      <c r="A15619" s="254" t="s">
        <v>1322</v>
      </c>
      <c r="B15619" s="254">
        <v>0</v>
      </c>
    </row>
    <row r="15620" spans="1:2" x14ac:dyDescent="0.25">
      <c r="A15620" s="254" t="s">
        <v>1202</v>
      </c>
      <c r="B15620" s="254">
        <v>0.25832855500000002</v>
      </c>
    </row>
    <row r="15621" spans="1:2" x14ac:dyDescent="0.25">
      <c r="A15621" s="254" t="s">
        <v>1323</v>
      </c>
      <c r="B15621" s="254">
        <v>0</v>
      </c>
    </row>
    <row r="15622" spans="1:2" x14ac:dyDescent="0.25">
      <c r="A15622" s="254" t="s">
        <v>1324</v>
      </c>
      <c r="B15622" s="254">
        <v>0</v>
      </c>
    </row>
    <row r="15623" spans="1:2" x14ac:dyDescent="0.25">
      <c r="A15623" s="254" t="s">
        <v>1325</v>
      </c>
      <c r="B15623" s="254">
        <v>0</v>
      </c>
    </row>
    <row r="15624" spans="1:2" x14ac:dyDescent="0.25">
      <c r="A15624" s="254" t="s">
        <v>1203</v>
      </c>
      <c r="B15624" s="254">
        <v>0</v>
      </c>
    </row>
    <row r="15625" spans="1:2" x14ac:dyDescent="0.25">
      <c r="A15625" s="254" t="s">
        <v>1326</v>
      </c>
      <c r="B15625" s="254">
        <v>0</v>
      </c>
    </row>
    <row r="15626" spans="1:2" x14ac:dyDescent="0.25">
      <c r="A15626" s="254" t="s">
        <v>1327</v>
      </c>
      <c r="B15626" s="254">
        <v>0</v>
      </c>
    </row>
    <row r="15627" spans="1:2" x14ac:dyDescent="0.25">
      <c r="A15627" s="254" t="s">
        <v>1328</v>
      </c>
      <c r="B15627" s="254">
        <v>0</v>
      </c>
    </row>
    <row r="15628" spans="1:2" x14ac:dyDescent="0.25">
      <c r="A15628" s="254" t="s">
        <v>1204</v>
      </c>
      <c r="B15628" s="254">
        <v>0</v>
      </c>
    </row>
    <row r="15629" spans="1:2" x14ac:dyDescent="0.25">
      <c r="A15629" s="254" t="s">
        <v>1329</v>
      </c>
      <c r="B15629" s="254">
        <v>0</v>
      </c>
    </row>
    <row r="15630" spans="1:2" x14ac:dyDescent="0.25">
      <c r="A15630" s="254" t="s">
        <v>1330</v>
      </c>
      <c r="B15630" s="254">
        <v>0</v>
      </c>
    </row>
    <row r="15631" spans="1:2" x14ac:dyDescent="0.25">
      <c r="A15631" s="254" t="s">
        <v>1241</v>
      </c>
      <c r="B15631" s="254">
        <v>0</v>
      </c>
    </row>
    <row r="15632" spans="1:2" x14ac:dyDescent="0.25">
      <c r="A15632" s="254" t="s">
        <v>1242</v>
      </c>
      <c r="B15632" s="254">
        <v>0</v>
      </c>
    </row>
    <row r="15633" spans="1:2" x14ac:dyDescent="0.25">
      <c r="A15633" s="254" t="s">
        <v>1243</v>
      </c>
      <c r="B15633" s="254">
        <v>0</v>
      </c>
    </row>
    <row r="15634" spans="1:2" x14ac:dyDescent="0.25">
      <c r="A15634" s="254" t="s">
        <v>1244</v>
      </c>
      <c r="B15634" s="254">
        <v>0</v>
      </c>
    </row>
    <row r="15635" spans="1:2" x14ac:dyDescent="0.25">
      <c r="A15635" s="254" t="s">
        <v>1229</v>
      </c>
      <c r="B15635" s="254">
        <v>0</v>
      </c>
    </row>
    <row r="15636" spans="1:2" x14ac:dyDescent="0.25">
      <c r="A15636" s="254" t="s">
        <v>1230</v>
      </c>
      <c r="B15636" s="254">
        <v>0</v>
      </c>
    </row>
    <row r="15637" spans="1:2" x14ac:dyDescent="0.25">
      <c r="A15637" s="254" t="s">
        <v>1331</v>
      </c>
      <c r="B15637" s="254">
        <v>0</v>
      </c>
    </row>
    <row r="15638" spans="1:2" x14ac:dyDescent="0.25">
      <c r="A15638" s="254" t="s">
        <v>1332</v>
      </c>
      <c r="B15638" s="254">
        <v>0</v>
      </c>
    </row>
    <row r="15639" spans="1:2" x14ac:dyDescent="0.25">
      <c r="A15639" s="254" t="s">
        <v>1990</v>
      </c>
      <c r="B15639" s="254"/>
    </row>
    <row r="15640" spans="1:2" x14ac:dyDescent="0.25">
      <c r="A15640" s="254" t="s">
        <v>928</v>
      </c>
      <c r="B15640" s="254" t="s">
        <v>929</v>
      </c>
    </row>
    <row r="15641" spans="1:2" x14ac:dyDescent="0.25">
      <c r="A15641" s="254" t="s">
        <v>930</v>
      </c>
      <c r="B15641" s="254" t="s">
        <v>931</v>
      </c>
    </row>
    <row r="15642" spans="1:2" x14ac:dyDescent="0.25">
      <c r="A15642" s="254" t="s">
        <v>466</v>
      </c>
      <c r="B15642" s="254">
        <v>0</v>
      </c>
    </row>
    <row r="15643" spans="1:2" x14ac:dyDescent="0.25">
      <c r="A15643" s="254" t="s">
        <v>467</v>
      </c>
      <c r="B15643" s="254">
        <v>0</v>
      </c>
    </row>
    <row r="15644" spans="1:2" x14ac:dyDescent="0.25">
      <c r="A15644" s="254" t="s">
        <v>540</v>
      </c>
      <c r="B15644" s="254">
        <v>0</v>
      </c>
    </row>
    <row r="15645" spans="1:2" x14ac:dyDescent="0.25">
      <c r="A15645" s="254" t="s">
        <v>541</v>
      </c>
      <c r="B15645" s="254">
        <v>0</v>
      </c>
    </row>
    <row r="15646" spans="1:2" x14ac:dyDescent="0.25">
      <c r="A15646" s="254" t="s">
        <v>542</v>
      </c>
      <c r="B15646" s="254">
        <v>0</v>
      </c>
    </row>
    <row r="15647" spans="1:2" x14ac:dyDescent="0.25">
      <c r="A15647" s="254" t="s">
        <v>543</v>
      </c>
      <c r="B15647" s="254">
        <v>0</v>
      </c>
    </row>
    <row r="15648" spans="1:2" x14ac:dyDescent="0.25">
      <c r="A15648" s="254" t="s">
        <v>468</v>
      </c>
      <c r="B15648" s="254">
        <v>73.207235900000001</v>
      </c>
    </row>
    <row r="15649" spans="1:2" x14ac:dyDescent="0.25">
      <c r="A15649" s="254" t="s">
        <v>469</v>
      </c>
      <c r="B15649" s="254">
        <v>2.8018811399999999</v>
      </c>
    </row>
    <row r="15650" spans="1:2" x14ac:dyDescent="0.25">
      <c r="A15650" s="254" t="s">
        <v>544</v>
      </c>
      <c r="B15650" s="254">
        <v>13.3982686</v>
      </c>
    </row>
    <row r="15651" spans="1:2" x14ac:dyDescent="0.25">
      <c r="A15651" s="254" t="s">
        <v>545</v>
      </c>
      <c r="B15651" s="254">
        <v>0.28110612400000001</v>
      </c>
    </row>
    <row r="15652" spans="1:2" x14ac:dyDescent="0.25">
      <c r="A15652" s="254" t="s">
        <v>546</v>
      </c>
      <c r="B15652" s="254">
        <v>0</v>
      </c>
    </row>
    <row r="15653" spans="1:2" x14ac:dyDescent="0.25">
      <c r="A15653" s="254" t="s">
        <v>547</v>
      </c>
      <c r="B15653" s="254">
        <v>0</v>
      </c>
    </row>
    <row r="15654" spans="1:2" x14ac:dyDescent="0.25">
      <c r="A15654" s="254" t="s">
        <v>1991</v>
      </c>
      <c r="B15654" s="254"/>
    </row>
    <row r="15655" spans="1:2" x14ac:dyDescent="0.25">
      <c r="A15655" s="254" t="s">
        <v>928</v>
      </c>
      <c r="B15655" s="254" t="s">
        <v>929</v>
      </c>
    </row>
    <row r="15656" spans="1:2" x14ac:dyDescent="0.25">
      <c r="A15656" s="254" t="s">
        <v>930</v>
      </c>
      <c r="B15656" s="254" t="s">
        <v>931</v>
      </c>
    </row>
    <row r="15657" spans="1:2" x14ac:dyDescent="0.25">
      <c r="A15657" s="254" t="s">
        <v>548</v>
      </c>
      <c r="B15657" s="254">
        <v>13.990016000000001</v>
      </c>
    </row>
    <row r="15658" spans="1:2" x14ac:dyDescent="0.25">
      <c r="A15658" s="254" t="s">
        <v>549</v>
      </c>
      <c r="B15658" s="254">
        <v>20.985023999999999</v>
      </c>
    </row>
    <row r="15659" spans="1:2" x14ac:dyDescent="0.25">
      <c r="A15659" s="254" t="s">
        <v>550</v>
      </c>
      <c r="B15659" s="254">
        <v>10.462454899999999</v>
      </c>
    </row>
    <row r="15660" spans="1:2" x14ac:dyDescent="0.25">
      <c r="A15660" s="254" t="s">
        <v>551</v>
      </c>
      <c r="B15660" s="254">
        <v>0.60307088499999995</v>
      </c>
    </row>
    <row r="15661" spans="1:2" x14ac:dyDescent="0.25">
      <c r="A15661" s="254" t="s">
        <v>1992</v>
      </c>
      <c r="B15661" s="254"/>
    </row>
    <row r="15662" spans="1:2" x14ac:dyDescent="0.25">
      <c r="A15662" s="254" t="s">
        <v>928</v>
      </c>
      <c r="B15662" s="254" t="s">
        <v>929</v>
      </c>
    </row>
    <row r="15663" spans="1:2" x14ac:dyDescent="0.25">
      <c r="A15663" s="254" t="s">
        <v>930</v>
      </c>
      <c r="B15663" s="254" t="s">
        <v>931</v>
      </c>
    </row>
    <row r="15664" spans="1:2" x14ac:dyDescent="0.25">
      <c r="A15664" s="254" t="s">
        <v>552</v>
      </c>
      <c r="B15664" s="254">
        <v>0</v>
      </c>
    </row>
    <row r="15665" spans="1:2" x14ac:dyDescent="0.25">
      <c r="A15665" s="254" t="s">
        <v>553</v>
      </c>
      <c r="B15665" s="254">
        <v>48.575683499999997</v>
      </c>
    </row>
    <row r="15666" spans="1:2" x14ac:dyDescent="0.25">
      <c r="A15666" s="254" t="s">
        <v>8</v>
      </c>
      <c r="B15666" s="254">
        <v>40.697320599999998</v>
      </c>
    </row>
    <row r="15667" spans="1:2" x14ac:dyDescent="0.25">
      <c r="A15667" s="254" t="s">
        <v>9</v>
      </c>
      <c r="B15667" s="254">
        <v>1.55762</v>
      </c>
    </row>
    <row r="15668" spans="1:2" x14ac:dyDescent="0.25">
      <c r="A15668" s="254" t="s">
        <v>10</v>
      </c>
      <c r="B15668" s="254">
        <v>7.4483570600000002</v>
      </c>
    </row>
    <row r="15669" spans="1:2" x14ac:dyDescent="0.25">
      <c r="A15669" s="254" t="s">
        <v>11</v>
      </c>
      <c r="B15669" s="254">
        <v>0.15627234000000001</v>
      </c>
    </row>
    <row r="15670" spans="1:2" x14ac:dyDescent="0.25">
      <c r="A15670" s="254" t="s">
        <v>12</v>
      </c>
      <c r="B15670" s="254">
        <v>0</v>
      </c>
    </row>
    <row r="15671" spans="1:2" x14ac:dyDescent="0.25">
      <c r="A15671" s="254" t="s">
        <v>13</v>
      </c>
      <c r="B15671" s="254">
        <v>0</v>
      </c>
    </row>
    <row r="15672" spans="1:2" x14ac:dyDescent="0.25">
      <c r="A15672" s="254" t="s">
        <v>948</v>
      </c>
      <c r="B15672" s="254">
        <v>0</v>
      </c>
    </row>
    <row r="15673" spans="1:2" x14ac:dyDescent="0.25">
      <c r="A15673" s="254" t="s">
        <v>945</v>
      </c>
      <c r="B15673" s="254">
        <v>1.71594</v>
      </c>
    </row>
    <row r="15674" spans="1:2" x14ac:dyDescent="0.25">
      <c r="A15674" s="254" t="s">
        <v>949</v>
      </c>
      <c r="B15674" s="254">
        <v>0</v>
      </c>
    </row>
    <row r="15675" spans="1:2" x14ac:dyDescent="0.25">
      <c r="A15675" s="254" t="s">
        <v>950</v>
      </c>
      <c r="B15675" s="254">
        <v>0</v>
      </c>
    </row>
    <row r="15676" spans="1:2" x14ac:dyDescent="0.25">
      <c r="A15676" s="254" t="s">
        <v>458</v>
      </c>
      <c r="B15676" s="254">
        <v>0</v>
      </c>
    </row>
    <row r="15677" spans="1:2" x14ac:dyDescent="0.25">
      <c r="A15677" s="254" t="s">
        <v>456</v>
      </c>
      <c r="B15677" s="254">
        <v>10.4437947</v>
      </c>
    </row>
    <row r="15678" spans="1:2" x14ac:dyDescent="0.25">
      <c r="A15678" s="254" t="s">
        <v>459</v>
      </c>
      <c r="B15678" s="254">
        <v>0</v>
      </c>
    </row>
    <row r="15679" spans="1:2" x14ac:dyDescent="0.25">
      <c r="A15679" s="254" t="s">
        <v>460</v>
      </c>
      <c r="B15679" s="254">
        <v>0</v>
      </c>
    </row>
    <row r="15680" spans="1:2" x14ac:dyDescent="0.25">
      <c r="A15680" s="254" t="s">
        <v>461</v>
      </c>
      <c r="B15680" s="254">
        <v>0</v>
      </c>
    </row>
    <row r="15681" spans="1:2" x14ac:dyDescent="0.25">
      <c r="A15681" s="254" t="s">
        <v>457</v>
      </c>
      <c r="B15681" s="254">
        <v>1.2631833299999999</v>
      </c>
    </row>
    <row r="15682" spans="1:2" x14ac:dyDescent="0.25">
      <c r="A15682" s="254" t="s">
        <v>462</v>
      </c>
      <c r="B15682" s="254">
        <v>0</v>
      </c>
    </row>
    <row r="15683" spans="1:2" x14ac:dyDescent="0.25">
      <c r="A15683" s="254" t="s">
        <v>463</v>
      </c>
      <c r="B15683" s="254">
        <v>0</v>
      </c>
    </row>
    <row r="15684" spans="1:2" x14ac:dyDescent="0.25">
      <c r="A15684" s="254" t="s">
        <v>20</v>
      </c>
      <c r="B15684" s="254">
        <v>0</v>
      </c>
    </row>
    <row r="15685" spans="1:2" x14ac:dyDescent="0.25">
      <c r="A15685" s="254" t="s">
        <v>15</v>
      </c>
      <c r="B15685" s="254">
        <v>0.48465412000000002</v>
      </c>
    </row>
    <row r="15686" spans="1:2" x14ac:dyDescent="0.25">
      <c r="A15686" s="254" t="s">
        <v>21</v>
      </c>
      <c r="B15686" s="254">
        <v>0</v>
      </c>
    </row>
    <row r="15687" spans="1:2" x14ac:dyDescent="0.25">
      <c r="A15687" s="254" t="s">
        <v>22</v>
      </c>
      <c r="B15687" s="254">
        <v>0</v>
      </c>
    </row>
    <row r="15688" spans="1:2" x14ac:dyDescent="0.25">
      <c r="A15688" s="254" t="s">
        <v>1333</v>
      </c>
      <c r="B15688" s="254">
        <v>0</v>
      </c>
    </row>
    <row r="15689" spans="1:2" x14ac:dyDescent="0.25">
      <c r="A15689" s="254" t="s">
        <v>1993</v>
      </c>
      <c r="B15689" s="254"/>
    </row>
    <row r="15690" spans="1:2" x14ac:dyDescent="0.25">
      <c r="A15690" s="254" t="s">
        <v>928</v>
      </c>
      <c r="B15690" s="254" t="s">
        <v>929</v>
      </c>
    </row>
    <row r="15691" spans="1:2" x14ac:dyDescent="0.25">
      <c r="A15691" s="254" t="s">
        <v>930</v>
      </c>
      <c r="B15691" s="254" t="s">
        <v>931</v>
      </c>
    </row>
    <row r="15692" spans="1:2" x14ac:dyDescent="0.25">
      <c r="A15692" s="254" t="s">
        <v>111</v>
      </c>
      <c r="B15692" s="254">
        <v>0</v>
      </c>
    </row>
    <row r="15693" spans="1:2" x14ac:dyDescent="0.25">
      <c r="A15693" s="254" t="s">
        <v>110</v>
      </c>
      <c r="B15693" s="254">
        <v>0</v>
      </c>
    </row>
    <row r="15694" spans="1:2" x14ac:dyDescent="0.25">
      <c r="A15694" s="254" t="s">
        <v>112</v>
      </c>
      <c r="B15694" s="254">
        <v>0</v>
      </c>
    </row>
    <row r="15695" spans="1:2" x14ac:dyDescent="0.25">
      <c r="A15695" s="254" t="s">
        <v>113</v>
      </c>
      <c r="B15695" s="254">
        <v>0</v>
      </c>
    </row>
    <row r="15696" spans="1:2" x14ac:dyDescent="0.25">
      <c r="A15696" s="254" t="s">
        <v>1334</v>
      </c>
      <c r="B15696" s="254">
        <v>0</v>
      </c>
    </row>
    <row r="15697" spans="1:2" x14ac:dyDescent="0.25">
      <c r="A15697" s="254" t="s">
        <v>1994</v>
      </c>
      <c r="B15697" s="254"/>
    </row>
    <row r="15698" spans="1:2" x14ac:dyDescent="0.25">
      <c r="A15698" s="254" t="s">
        <v>928</v>
      </c>
      <c r="B15698" s="254" t="s">
        <v>929</v>
      </c>
    </row>
    <row r="15699" spans="1:2" x14ac:dyDescent="0.25">
      <c r="A15699" s="254" t="s">
        <v>930</v>
      </c>
      <c r="B15699" s="254" t="s">
        <v>931</v>
      </c>
    </row>
    <row r="15700" spans="1:2" x14ac:dyDescent="0.25">
      <c r="A15700" s="254" t="s">
        <v>458</v>
      </c>
      <c r="B15700" s="254">
        <v>0</v>
      </c>
    </row>
    <row r="15701" spans="1:2" x14ac:dyDescent="0.25">
      <c r="A15701" s="254" t="s">
        <v>456</v>
      </c>
      <c r="B15701" s="254">
        <v>5.6859245100000004</v>
      </c>
    </row>
    <row r="15702" spans="1:2" x14ac:dyDescent="0.25">
      <c r="A15702" s="254" t="s">
        <v>459</v>
      </c>
      <c r="B15702" s="254">
        <v>0</v>
      </c>
    </row>
    <row r="15703" spans="1:2" x14ac:dyDescent="0.25">
      <c r="A15703" s="254" t="s">
        <v>460</v>
      </c>
      <c r="B15703" s="254">
        <v>0</v>
      </c>
    </row>
    <row r="15704" spans="1:2" x14ac:dyDescent="0.25">
      <c r="A15704" s="254" t="s">
        <v>461</v>
      </c>
      <c r="B15704" s="254">
        <v>0</v>
      </c>
    </row>
    <row r="15705" spans="1:2" x14ac:dyDescent="0.25">
      <c r="A15705" s="254" t="s">
        <v>457</v>
      </c>
      <c r="B15705" s="254">
        <v>6.0477759200000003</v>
      </c>
    </row>
    <row r="15706" spans="1:2" x14ac:dyDescent="0.25">
      <c r="A15706" s="254" t="s">
        <v>462</v>
      </c>
      <c r="B15706" s="254">
        <v>0</v>
      </c>
    </row>
    <row r="15707" spans="1:2" x14ac:dyDescent="0.25">
      <c r="A15707" s="254" t="s">
        <v>463</v>
      </c>
      <c r="B15707" s="254">
        <v>0</v>
      </c>
    </row>
    <row r="15708" spans="1:2" x14ac:dyDescent="0.25">
      <c r="A15708" s="254" t="s">
        <v>1299</v>
      </c>
      <c r="B15708" s="254">
        <v>0</v>
      </c>
    </row>
    <row r="15709" spans="1:2" x14ac:dyDescent="0.25">
      <c r="A15709" s="254" t="s">
        <v>1995</v>
      </c>
      <c r="B15709" s="254"/>
    </row>
    <row r="15710" spans="1:2" x14ac:dyDescent="0.25">
      <c r="A15710" s="254" t="s">
        <v>928</v>
      </c>
      <c r="B15710" s="254" t="s">
        <v>929</v>
      </c>
    </row>
    <row r="15711" spans="1:2" x14ac:dyDescent="0.25">
      <c r="A15711" s="254" t="s">
        <v>930</v>
      </c>
      <c r="B15711" s="254" t="s">
        <v>931</v>
      </c>
    </row>
    <row r="15712" spans="1:2" x14ac:dyDescent="0.25">
      <c r="A15712" s="254" t="s">
        <v>111</v>
      </c>
      <c r="B15712" s="254">
        <v>0</v>
      </c>
    </row>
    <row r="15713" spans="1:2" x14ac:dyDescent="0.25">
      <c r="A15713" s="254" t="s">
        <v>110</v>
      </c>
      <c r="B15713" s="254">
        <v>0</v>
      </c>
    </row>
    <row r="15714" spans="1:2" x14ac:dyDescent="0.25">
      <c r="A15714" s="254" t="s">
        <v>112</v>
      </c>
      <c r="B15714" s="254">
        <v>0</v>
      </c>
    </row>
    <row r="15715" spans="1:2" x14ac:dyDescent="0.25">
      <c r="A15715" s="254" t="s">
        <v>113</v>
      </c>
      <c r="B15715" s="254">
        <v>0</v>
      </c>
    </row>
    <row r="15716" spans="1:2" x14ac:dyDescent="0.25">
      <c r="A15716" s="254" t="s">
        <v>1996</v>
      </c>
      <c r="B15716" s="254"/>
    </row>
    <row r="15717" spans="1:2" x14ac:dyDescent="0.25">
      <c r="A15717" s="254" t="s">
        <v>928</v>
      </c>
      <c r="B15717" s="254" t="s">
        <v>929</v>
      </c>
    </row>
    <row r="15718" spans="1:2" x14ac:dyDescent="0.25">
      <c r="A15718" s="254" t="s">
        <v>930</v>
      </c>
      <c r="B15718" s="254" t="s">
        <v>931</v>
      </c>
    </row>
    <row r="15719" spans="1:2" x14ac:dyDescent="0.25">
      <c r="A15719" s="254" t="s">
        <v>111</v>
      </c>
      <c r="B15719" s="254">
        <v>0</v>
      </c>
    </row>
    <row r="15720" spans="1:2" x14ac:dyDescent="0.25">
      <c r="A15720" s="254" t="s">
        <v>110</v>
      </c>
      <c r="B15720" s="254">
        <v>0</v>
      </c>
    </row>
    <row r="15721" spans="1:2" x14ac:dyDescent="0.25">
      <c r="A15721" s="254" t="s">
        <v>112</v>
      </c>
      <c r="B15721" s="254">
        <v>0</v>
      </c>
    </row>
    <row r="15722" spans="1:2" x14ac:dyDescent="0.25">
      <c r="A15722" s="254" t="s">
        <v>113</v>
      </c>
      <c r="B15722" s="254">
        <v>0</v>
      </c>
    </row>
    <row r="15723" spans="1:2" x14ac:dyDescent="0.25">
      <c r="A15723" s="254" t="s">
        <v>178</v>
      </c>
      <c r="B15723" s="254">
        <v>0</v>
      </c>
    </row>
    <row r="15724" spans="1:2" x14ac:dyDescent="0.25">
      <c r="A15724" s="254" t="s">
        <v>174</v>
      </c>
      <c r="B15724" s="254">
        <v>-1.2631833299999999</v>
      </c>
    </row>
    <row r="15725" spans="1:2" x14ac:dyDescent="0.25">
      <c r="A15725" s="254" t="s">
        <v>179</v>
      </c>
      <c r="B15725" s="254">
        <v>0</v>
      </c>
    </row>
    <row r="15726" spans="1:2" x14ac:dyDescent="0.25">
      <c r="A15726" s="254" t="s">
        <v>180</v>
      </c>
      <c r="B15726" s="254">
        <v>0</v>
      </c>
    </row>
    <row r="15727" spans="1:2" x14ac:dyDescent="0.25">
      <c r="A15727" s="254" t="s">
        <v>153</v>
      </c>
      <c r="B15727" s="254">
        <v>0</v>
      </c>
    </row>
    <row r="15728" spans="1:2" x14ac:dyDescent="0.25">
      <c r="A15728" s="254" t="s">
        <v>143</v>
      </c>
      <c r="B15728" s="254">
        <v>-1.2631833299999999</v>
      </c>
    </row>
    <row r="15729" spans="1:2" x14ac:dyDescent="0.25">
      <c r="A15729" s="254" t="s">
        <v>154</v>
      </c>
      <c r="B15729" s="254">
        <v>0</v>
      </c>
    </row>
    <row r="15730" spans="1:2" x14ac:dyDescent="0.25">
      <c r="A15730" s="254" t="s">
        <v>155</v>
      </c>
      <c r="B15730" s="254">
        <v>0</v>
      </c>
    </row>
    <row r="15731" spans="1:2" x14ac:dyDescent="0.25">
      <c r="A15731" s="254" t="s">
        <v>181</v>
      </c>
      <c r="B15731" s="254">
        <v>0</v>
      </c>
    </row>
    <row r="15732" spans="1:2" x14ac:dyDescent="0.25">
      <c r="A15732" s="254" t="s">
        <v>175</v>
      </c>
      <c r="B15732" s="254">
        <v>-6.0477759200000003</v>
      </c>
    </row>
    <row r="15733" spans="1:2" x14ac:dyDescent="0.25">
      <c r="A15733" s="254" t="s">
        <v>182</v>
      </c>
      <c r="B15733" s="254">
        <v>0</v>
      </c>
    </row>
    <row r="15734" spans="1:2" x14ac:dyDescent="0.25">
      <c r="A15734" s="254" t="s">
        <v>183</v>
      </c>
      <c r="B15734" s="254">
        <v>0</v>
      </c>
    </row>
    <row r="15735" spans="1:2" x14ac:dyDescent="0.25">
      <c r="A15735" s="254" t="s">
        <v>1019</v>
      </c>
      <c r="B15735" s="254">
        <v>0</v>
      </c>
    </row>
    <row r="15736" spans="1:2" x14ac:dyDescent="0.25">
      <c r="A15736" s="254" t="s">
        <v>1002</v>
      </c>
      <c r="B15736" s="254">
        <v>0</v>
      </c>
    </row>
    <row r="15737" spans="1:2" x14ac:dyDescent="0.25">
      <c r="A15737" s="254" t="s">
        <v>1017</v>
      </c>
      <c r="B15737" s="254">
        <v>0</v>
      </c>
    </row>
    <row r="15738" spans="1:2" x14ac:dyDescent="0.25">
      <c r="A15738" s="254" t="s">
        <v>1051</v>
      </c>
      <c r="B15738" s="254">
        <v>0</v>
      </c>
    </row>
    <row r="15739" spans="1:2" x14ac:dyDescent="0.25">
      <c r="A15739" s="254" t="s">
        <v>1020</v>
      </c>
      <c r="B15739" s="254">
        <v>0</v>
      </c>
    </row>
    <row r="15740" spans="1:2" x14ac:dyDescent="0.25">
      <c r="A15740" s="254" t="s">
        <v>1003</v>
      </c>
      <c r="B15740" s="254">
        <v>0</v>
      </c>
    </row>
    <row r="15741" spans="1:2" x14ac:dyDescent="0.25">
      <c r="A15741" s="254" t="s">
        <v>1018</v>
      </c>
      <c r="B15741" s="254">
        <v>0</v>
      </c>
    </row>
    <row r="15742" spans="1:2" x14ac:dyDescent="0.25">
      <c r="A15742" s="254" t="s">
        <v>1052</v>
      </c>
      <c r="B15742" s="254">
        <v>0</v>
      </c>
    </row>
    <row r="15743" spans="1:2" x14ac:dyDescent="0.25">
      <c r="A15743" s="254" t="s">
        <v>177</v>
      </c>
      <c r="B15743" s="254">
        <v>8.5741425899999992</v>
      </c>
    </row>
    <row r="15744" spans="1:2" x14ac:dyDescent="0.25">
      <c r="A15744" s="254" t="s">
        <v>1997</v>
      </c>
      <c r="B15744" s="254"/>
    </row>
    <row r="15745" spans="1:2" x14ac:dyDescent="0.25">
      <c r="A15745" s="254" t="s">
        <v>928</v>
      </c>
      <c r="B15745" s="254" t="s">
        <v>929</v>
      </c>
    </row>
    <row r="15746" spans="1:2" x14ac:dyDescent="0.25">
      <c r="A15746" s="254" t="s">
        <v>930</v>
      </c>
      <c r="B15746" s="254" t="s">
        <v>931</v>
      </c>
    </row>
    <row r="15747" spans="1:2" x14ac:dyDescent="0.25">
      <c r="A15747" s="254" t="s">
        <v>110</v>
      </c>
      <c r="B15747" s="254">
        <v>0</v>
      </c>
    </row>
    <row r="15748" spans="1:2" x14ac:dyDescent="0.25">
      <c r="A15748" s="254" t="s">
        <v>184</v>
      </c>
      <c r="B15748" s="254">
        <v>-0.48465412000000002</v>
      </c>
    </row>
    <row r="15749" spans="1:2" x14ac:dyDescent="0.25">
      <c r="A15749" s="254" t="s">
        <v>185</v>
      </c>
      <c r="B15749" s="254">
        <v>-0.48465412000000002</v>
      </c>
    </row>
    <row r="15750" spans="1:2" x14ac:dyDescent="0.25">
      <c r="A15750" s="254" t="s">
        <v>186</v>
      </c>
      <c r="B15750" s="254">
        <v>-13.185639399999999</v>
      </c>
    </row>
    <row r="15751" spans="1:2" x14ac:dyDescent="0.25">
      <c r="A15751" s="254" t="s">
        <v>187</v>
      </c>
      <c r="B15751" s="254">
        <v>0</v>
      </c>
    </row>
    <row r="15752" spans="1:2" x14ac:dyDescent="0.25">
      <c r="A15752" s="254" t="s">
        <v>1002</v>
      </c>
      <c r="B15752" s="254">
        <v>0</v>
      </c>
    </row>
    <row r="15753" spans="1:2" x14ac:dyDescent="0.25">
      <c r="A15753" s="254" t="s">
        <v>1003</v>
      </c>
      <c r="B15753" s="254">
        <v>0</v>
      </c>
    </row>
    <row r="15754" spans="1:2" x14ac:dyDescent="0.25">
      <c r="A15754" s="254" t="s">
        <v>177</v>
      </c>
      <c r="B15754" s="254">
        <v>14.1549476</v>
      </c>
    </row>
    <row r="15755" spans="1:2" x14ac:dyDescent="0.25">
      <c r="A15755" s="254" t="s">
        <v>1998</v>
      </c>
      <c r="B15755" s="254"/>
    </row>
    <row r="15756" spans="1:2" x14ac:dyDescent="0.25">
      <c r="A15756" s="254" t="s">
        <v>928</v>
      </c>
      <c r="B15756" s="254" t="s">
        <v>929</v>
      </c>
    </row>
    <row r="15757" spans="1:2" x14ac:dyDescent="0.25">
      <c r="A15757" s="254" t="s">
        <v>930</v>
      </c>
      <c r="B15757" s="254" t="s">
        <v>931</v>
      </c>
    </row>
    <row r="15758" spans="1:2" x14ac:dyDescent="0.25">
      <c r="A15758" s="254" t="s">
        <v>8</v>
      </c>
      <c r="B15758" s="254">
        <v>0</v>
      </c>
    </row>
    <row r="15759" spans="1:2" x14ac:dyDescent="0.25">
      <c r="A15759" s="254" t="s">
        <v>9</v>
      </c>
      <c r="B15759" s="254">
        <v>0</v>
      </c>
    </row>
    <row r="15760" spans="1:2" x14ac:dyDescent="0.25">
      <c r="A15760" s="254" t="s">
        <v>10</v>
      </c>
      <c r="B15760" s="254">
        <v>0</v>
      </c>
    </row>
    <row r="15761" spans="1:2" x14ac:dyDescent="0.25">
      <c r="A15761" s="254" t="s">
        <v>11</v>
      </c>
      <c r="B15761" s="254">
        <v>0</v>
      </c>
    </row>
    <row r="15762" spans="1:2" x14ac:dyDescent="0.25">
      <c r="A15762" s="254" t="s">
        <v>12</v>
      </c>
      <c r="B15762" s="254">
        <v>0</v>
      </c>
    </row>
    <row r="15763" spans="1:2" x14ac:dyDescent="0.25">
      <c r="A15763" s="254" t="s">
        <v>13</v>
      </c>
      <c r="B15763" s="254">
        <v>0</v>
      </c>
    </row>
    <row r="15764" spans="1:2" x14ac:dyDescent="0.25">
      <c r="A15764" s="254" t="s">
        <v>554</v>
      </c>
      <c r="B15764" s="254">
        <v>0</v>
      </c>
    </row>
    <row r="15765" spans="1:2" x14ac:dyDescent="0.25">
      <c r="A15765" s="254" t="s">
        <v>555</v>
      </c>
      <c r="B15765" s="254">
        <v>0</v>
      </c>
    </row>
    <row r="15766" spans="1:2" x14ac:dyDescent="0.25">
      <c r="A15766" s="254" t="s">
        <v>556</v>
      </c>
      <c r="B15766" s="254">
        <v>0</v>
      </c>
    </row>
    <row r="15767" spans="1:2" x14ac:dyDescent="0.25">
      <c r="A15767" s="254" t="s">
        <v>557</v>
      </c>
      <c r="B15767" s="254">
        <v>0</v>
      </c>
    </row>
    <row r="15768" spans="1:2" x14ac:dyDescent="0.25">
      <c r="A15768" s="254" t="s">
        <v>558</v>
      </c>
      <c r="B15768" s="254">
        <v>0</v>
      </c>
    </row>
    <row r="15769" spans="1:2" x14ac:dyDescent="0.25">
      <c r="A15769" s="254" t="s">
        <v>559</v>
      </c>
      <c r="B15769" s="254">
        <v>0</v>
      </c>
    </row>
    <row r="15770" spans="1:2" x14ac:dyDescent="0.25">
      <c r="A15770" s="254" t="s">
        <v>560</v>
      </c>
      <c r="B15770" s="254">
        <v>0</v>
      </c>
    </row>
    <row r="15771" spans="1:2" x14ac:dyDescent="0.25">
      <c r="A15771" s="254" t="s">
        <v>561</v>
      </c>
      <c r="B15771" s="254">
        <v>0</v>
      </c>
    </row>
    <row r="15772" spans="1:2" x14ac:dyDescent="0.25">
      <c r="A15772" s="254" t="s">
        <v>562</v>
      </c>
      <c r="B15772" s="254">
        <v>0</v>
      </c>
    </row>
    <row r="15773" spans="1:2" x14ac:dyDescent="0.25">
      <c r="A15773" s="254" t="s">
        <v>563</v>
      </c>
      <c r="B15773" s="254">
        <v>0</v>
      </c>
    </row>
    <row r="15774" spans="1:2" x14ac:dyDescent="0.25">
      <c r="A15774" s="254" t="s">
        <v>564</v>
      </c>
      <c r="B15774" s="254">
        <v>0</v>
      </c>
    </row>
    <row r="15775" spans="1:2" x14ac:dyDescent="0.25">
      <c r="A15775" s="254" t="s">
        <v>565</v>
      </c>
      <c r="B15775" s="254">
        <v>0</v>
      </c>
    </row>
    <row r="15776" spans="1:2" x14ac:dyDescent="0.25">
      <c r="A15776" s="254" t="s">
        <v>946</v>
      </c>
      <c r="B15776" s="254">
        <v>0</v>
      </c>
    </row>
    <row r="15777" spans="1:2" x14ac:dyDescent="0.25">
      <c r="A15777" s="254" t="s">
        <v>947</v>
      </c>
      <c r="B15777" s="254">
        <v>0</v>
      </c>
    </row>
    <row r="15778" spans="1:2" x14ac:dyDescent="0.25">
      <c r="A15778" s="254" t="s">
        <v>1053</v>
      </c>
      <c r="B15778" s="254">
        <v>0</v>
      </c>
    </row>
    <row r="15779" spans="1:2" x14ac:dyDescent="0.25">
      <c r="A15779" s="254" t="s">
        <v>1004</v>
      </c>
      <c r="B15779" s="254">
        <v>0</v>
      </c>
    </row>
    <row r="15780" spans="1:2" x14ac:dyDescent="0.25">
      <c r="A15780" s="254" t="s">
        <v>1054</v>
      </c>
      <c r="B15780" s="254">
        <v>0</v>
      </c>
    </row>
    <row r="15781" spans="1:2" x14ac:dyDescent="0.25">
      <c r="A15781" s="254" t="s">
        <v>1055</v>
      </c>
      <c r="B15781" s="254">
        <v>0</v>
      </c>
    </row>
    <row r="15782" spans="1:2" x14ac:dyDescent="0.25">
      <c r="A15782" s="254" t="s">
        <v>1056</v>
      </c>
      <c r="B15782" s="254">
        <v>0</v>
      </c>
    </row>
    <row r="15783" spans="1:2" x14ac:dyDescent="0.25">
      <c r="A15783" s="254" t="s">
        <v>1005</v>
      </c>
      <c r="B15783" s="254">
        <v>0</v>
      </c>
    </row>
    <row r="15784" spans="1:2" x14ac:dyDescent="0.25">
      <c r="A15784" s="254" t="s">
        <v>1057</v>
      </c>
      <c r="B15784" s="254">
        <v>0</v>
      </c>
    </row>
    <row r="15785" spans="1:2" x14ac:dyDescent="0.25">
      <c r="A15785" s="254" t="s">
        <v>1058</v>
      </c>
      <c r="B15785" s="254">
        <v>0</v>
      </c>
    </row>
    <row r="15786" spans="1:2" x14ac:dyDescent="0.25">
      <c r="A15786" s="254" t="s">
        <v>1059</v>
      </c>
      <c r="B15786" s="254">
        <v>0</v>
      </c>
    </row>
    <row r="15787" spans="1:2" x14ac:dyDescent="0.25">
      <c r="A15787" s="254" t="s">
        <v>1006</v>
      </c>
      <c r="B15787" s="254">
        <v>0</v>
      </c>
    </row>
    <row r="15788" spans="1:2" x14ac:dyDescent="0.25">
      <c r="A15788" s="254" t="s">
        <v>1060</v>
      </c>
      <c r="B15788" s="254">
        <v>0</v>
      </c>
    </row>
    <row r="15789" spans="1:2" x14ac:dyDescent="0.25">
      <c r="A15789" s="254" t="s">
        <v>1061</v>
      </c>
      <c r="B15789" s="254">
        <v>0</v>
      </c>
    </row>
    <row r="15790" spans="1:2" x14ac:dyDescent="0.25">
      <c r="A15790" s="254" t="s">
        <v>1062</v>
      </c>
      <c r="B15790" s="254">
        <v>0</v>
      </c>
    </row>
    <row r="15791" spans="1:2" x14ac:dyDescent="0.25">
      <c r="A15791" s="254" t="s">
        <v>1007</v>
      </c>
      <c r="B15791" s="254">
        <v>0</v>
      </c>
    </row>
    <row r="15792" spans="1:2" x14ac:dyDescent="0.25">
      <c r="A15792" s="254" t="s">
        <v>1063</v>
      </c>
      <c r="B15792" s="254">
        <v>0</v>
      </c>
    </row>
    <row r="15793" spans="1:2" x14ac:dyDescent="0.25">
      <c r="A15793" s="254" t="s">
        <v>1064</v>
      </c>
      <c r="B15793" s="254">
        <v>0</v>
      </c>
    </row>
    <row r="15794" spans="1:2" x14ac:dyDescent="0.25">
      <c r="A15794" s="254" t="s">
        <v>1065</v>
      </c>
      <c r="B15794" s="254">
        <v>0</v>
      </c>
    </row>
    <row r="15795" spans="1:2" x14ac:dyDescent="0.25">
      <c r="A15795" s="254" t="s">
        <v>1008</v>
      </c>
      <c r="B15795" s="254">
        <v>0</v>
      </c>
    </row>
    <row r="15796" spans="1:2" x14ac:dyDescent="0.25">
      <c r="A15796" s="254" t="s">
        <v>1066</v>
      </c>
      <c r="B15796" s="254">
        <v>0</v>
      </c>
    </row>
    <row r="15797" spans="1:2" x14ac:dyDescent="0.25">
      <c r="A15797" s="254" t="s">
        <v>1067</v>
      </c>
      <c r="B15797" s="254">
        <v>0</v>
      </c>
    </row>
    <row r="15798" spans="1:2" x14ac:dyDescent="0.25">
      <c r="A15798" s="254" t="s">
        <v>1068</v>
      </c>
      <c r="B15798" s="254">
        <v>0</v>
      </c>
    </row>
    <row r="15799" spans="1:2" x14ac:dyDescent="0.25">
      <c r="A15799" s="254" t="s">
        <v>1009</v>
      </c>
      <c r="B15799" s="254">
        <v>0</v>
      </c>
    </row>
    <row r="15800" spans="1:2" x14ac:dyDescent="0.25">
      <c r="A15800" s="254" t="s">
        <v>1069</v>
      </c>
      <c r="B15800" s="254">
        <v>0</v>
      </c>
    </row>
    <row r="15801" spans="1:2" x14ac:dyDescent="0.25">
      <c r="A15801" s="254" t="s">
        <v>1070</v>
      </c>
      <c r="B15801" s="254">
        <v>0</v>
      </c>
    </row>
    <row r="15802" spans="1:2" x14ac:dyDescent="0.25">
      <c r="A15802" s="254" t="s">
        <v>1071</v>
      </c>
      <c r="B15802" s="254">
        <v>0</v>
      </c>
    </row>
    <row r="15803" spans="1:2" x14ac:dyDescent="0.25">
      <c r="A15803" s="254" t="s">
        <v>1010</v>
      </c>
      <c r="B15803" s="254">
        <v>0</v>
      </c>
    </row>
    <row r="15804" spans="1:2" x14ac:dyDescent="0.25">
      <c r="A15804" s="254" t="s">
        <v>1072</v>
      </c>
      <c r="B15804" s="254">
        <v>0</v>
      </c>
    </row>
    <row r="15805" spans="1:2" x14ac:dyDescent="0.25">
      <c r="A15805" s="254" t="s">
        <v>1073</v>
      </c>
      <c r="B15805" s="254">
        <v>0</v>
      </c>
    </row>
    <row r="15806" spans="1:2" x14ac:dyDescent="0.25">
      <c r="A15806" s="254" t="s">
        <v>1074</v>
      </c>
      <c r="B15806" s="254">
        <v>0</v>
      </c>
    </row>
    <row r="15807" spans="1:2" x14ac:dyDescent="0.25">
      <c r="A15807" s="254" t="s">
        <v>1011</v>
      </c>
      <c r="B15807" s="254">
        <v>0</v>
      </c>
    </row>
    <row r="15808" spans="1:2" x14ac:dyDescent="0.25">
      <c r="A15808" s="254" t="s">
        <v>1075</v>
      </c>
      <c r="B15808" s="254">
        <v>0</v>
      </c>
    </row>
    <row r="15809" spans="1:2" x14ac:dyDescent="0.25">
      <c r="A15809" s="254" t="s">
        <v>1076</v>
      </c>
      <c r="B15809" s="254">
        <v>0</v>
      </c>
    </row>
    <row r="15810" spans="1:2" x14ac:dyDescent="0.25">
      <c r="A15810" s="254" t="s">
        <v>1205</v>
      </c>
      <c r="B15810" s="254">
        <v>0</v>
      </c>
    </row>
    <row r="15811" spans="1:2" x14ac:dyDescent="0.25">
      <c r="A15811" s="254" t="s">
        <v>1335</v>
      </c>
      <c r="B15811" s="254">
        <v>0</v>
      </c>
    </row>
    <row r="15812" spans="1:2" x14ac:dyDescent="0.25">
      <c r="A15812" s="254" t="s">
        <v>1336</v>
      </c>
      <c r="B15812" s="254">
        <v>0</v>
      </c>
    </row>
    <row r="15813" spans="1:2" x14ac:dyDescent="0.25">
      <c r="A15813" s="254" t="s">
        <v>1337</v>
      </c>
      <c r="B15813" s="254">
        <v>0</v>
      </c>
    </row>
    <row r="15814" spans="1:2" x14ac:dyDescent="0.25">
      <c r="A15814" s="254" t="s">
        <v>1338</v>
      </c>
      <c r="B15814" s="254">
        <v>0</v>
      </c>
    </row>
    <row r="15815" spans="1:2" x14ac:dyDescent="0.25">
      <c r="A15815" s="254" t="s">
        <v>1339</v>
      </c>
      <c r="B15815" s="254">
        <v>0</v>
      </c>
    </row>
    <row r="15816" spans="1:2" x14ac:dyDescent="0.25">
      <c r="A15816" s="254" t="s">
        <v>1340</v>
      </c>
      <c r="B15816" s="254">
        <v>0</v>
      </c>
    </row>
    <row r="15817" spans="1:2" x14ac:dyDescent="0.25">
      <c r="A15817" s="254" t="s">
        <v>1341</v>
      </c>
      <c r="B15817" s="254">
        <v>0</v>
      </c>
    </row>
    <row r="15818" spans="1:2" x14ac:dyDescent="0.25">
      <c r="A15818" s="254" t="s">
        <v>1999</v>
      </c>
      <c r="B15818" s="254"/>
    </row>
    <row r="15819" spans="1:2" x14ac:dyDescent="0.25">
      <c r="A15819" s="254" t="s">
        <v>928</v>
      </c>
      <c r="B15819" s="254" t="s">
        <v>929</v>
      </c>
    </row>
    <row r="15820" spans="1:2" x14ac:dyDescent="0.25">
      <c r="A15820" s="254" t="s">
        <v>930</v>
      </c>
      <c r="B15820" s="254" t="s">
        <v>931</v>
      </c>
    </row>
    <row r="15821" spans="1:2" x14ac:dyDescent="0.25">
      <c r="A15821" s="254" t="s">
        <v>189</v>
      </c>
      <c r="B15821" s="254">
        <v>0</v>
      </c>
    </row>
    <row r="15822" spans="1:2" x14ac:dyDescent="0.25">
      <c r="A15822" s="254" t="s">
        <v>188</v>
      </c>
      <c r="B15822" s="254">
        <v>13.185639399999999</v>
      </c>
    </row>
    <row r="15823" spans="1:2" x14ac:dyDescent="0.25">
      <c r="A15823" s="254" t="s">
        <v>190</v>
      </c>
      <c r="B15823" s="254">
        <v>0</v>
      </c>
    </row>
    <row r="15824" spans="1:2" x14ac:dyDescent="0.25">
      <c r="A15824" s="254" t="s">
        <v>191</v>
      </c>
      <c r="B15824" s="254">
        <v>0</v>
      </c>
    </row>
    <row r="15825" spans="1:2" x14ac:dyDescent="0.25">
      <c r="A15825" s="254" t="s">
        <v>2000</v>
      </c>
      <c r="B15825" s="254"/>
    </row>
    <row r="15826" spans="1:2" x14ac:dyDescent="0.25">
      <c r="A15826" s="254" t="s">
        <v>928</v>
      </c>
      <c r="B15826" s="254" t="s">
        <v>929</v>
      </c>
    </row>
    <row r="15827" spans="1:2" x14ac:dyDescent="0.25">
      <c r="A15827" s="254" t="s">
        <v>930</v>
      </c>
      <c r="B15827" s="254" t="s">
        <v>931</v>
      </c>
    </row>
    <row r="15828" spans="1:2" x14ac:dyDescent="0.25">
      <c r="A15828" s="254" t="s">
        <v>111</v>
      </c>
      <c r="B15828" s="254">
        <v>0</v>
      </c>
    </row>
    <row r="15829" spans="1:2" x14ac:dyDescent="0.25">
      <c r="A15829" s="254" t="s">
        <v>110</v>
      </c>
      <c r="B15829" s="254">
        <v>0</v>
      </c>
    </row>
    <row r="15830" spans="1:2" x14ac:dyDescent="0.25">
      <c r="A15830" s="254" t="s">
        <v>112</v>
      </c>
      <c r="B15830" s="254">
        <v>0</v>
      </c>
    </row>
    <row r="15831" spans="1:2" x14ac:dyDescent="0.25">
      <c r="A15831" s="254" t="s">
        <v>113</v>
      </c>
      <c r="B15831" s="254">
        <v>0</v>
      </c>
    </row>
    <row r="15832" spans="1:2" x14ac:dyDescent="0.25">
      <c r="A15832" s="254" t="s">
        <v>178</v>
      </c>
      <c r="B15832" s="254">
        <v>0</v>
      </c>
    </row>
    <row r="15833" spans="1:2" x14ac:dyDescent="0.25">
      <c r="A15833" s="254" t="s">
        <v>174</v>
      </c>
      <c r="B15833" s="254">
        <v>-10.4437947</v>
      </c>
    </row>
    <row r="15834" spans="1:2" x14ac:dyDescent="0.25">
      <c r="A15834" s="254" t="s">
        <v>179</v>
      </c>
      <c r="B15834" s="254">
        <v>0</v>
      </c>
    </row>
    <row r="15835" spans="1:2" x14ac:dyDescent="0.25">
      <c r="A15835" s="254" t="s">
        <v>180</v>
      </c>
      <c r="B15835" s="254">
        <v>0</v>
      </c>
    </row>
    <row r="15836" spans="1:2" x14ac:dyDescent="0.25">
      <c r="A15836" s="254" t="s">
        <v>153</v>
      </c>
      <c r="B15836" s="254">
        <v>0</v>
      </c>
    </row>
    <row r="15837" spans="1:2" x14ac:dyDescent="0.25">
      <c r="A15837" s="254" t="s">
        <v>143</v>
      </c>
      <c r="B15837" s="254">
        <v>-8.4826706299999994</v>
      </c>
    </row>
    <row r="15838" spans="1:2" x14ac:dyDescent="0.25">
      <c r="A15838" s="254" t="s">
        <v>154</v>
      </c>
      <c r="B15838" s="254">
        <v>0</v>
      </c>
    </row>
    <row r="15839" spans="1:2" x14ac:dyDescent="0.25">
      <c r="A15839" s="254" t="s">
        <v>155</v>
      </c>
      <c r="B15839" s="254">
        <v>0</v>
      </c>
    </row>
    <row r="15840" spans="1:2" x14ac:dyDescent="0.25">
      <c r="A15840" s="254" t="s">
        <v>181</v>
      </c>
      <c r="B15840" s="254">
        <v>0</v>
      </c>
    </row>
    <row r="15841" spans="1:2" x14ac:dyDescent="0.25">
      <c r="A15841" s="254" t="s">
        <v>175</v>
      </c>
      <c r="B15841" s="254">
        <v>-5.6859245100000004</v>
      </c>
    </row>
    <row r="15842" spans="1:2" x14ac:dyDescent="0.25">
      <c r="A15842" s="254" t="s">
        <v>182</v>
      </c>
      <c r="B15842" s="254">
        <v>0</v>
      </c>
    </row>
    <row r="15843" spans="1:2" x14ac:dyDescent="0.25">
      <c r="A15843" s="254" t="s">
        <v>183</v>
      </c>
      <c r="B15843" s="254">
        <v>0</v>
      </c>
    </row>
    <row r="15844" spans="1:2" x14ac:dyDescent="0.25">
      <c r="A15844" s="254" t="s">
        <v>1077</v>
      </c>
      <c r="B15844" s="254">
        <v>0</v>
      </c>
    </row>
    <row r="15845" spans="1:2" x14ac:dyDescent="0.25">
      <c r="A15845" s="254" t="s">
        <v>1012</v>
      </c>
      <c r="B15845" s="254">
        <v>-6.4861230499999998</v>
      </c>
    </row>
    <row r="15846" spans="1:2" x14ac:dyDescent="0.25">
      <c r="A15846" s="254" t="s">
        <v>1078</v>
      </c>
      <c r="B15846" s="254">
        <v>0</v>
      </c>
    </row>
    <row r="15847" spans="1:2" x14ac:dyDescent="0.25">
      <c r="A15847" s="254" t="s">
        <v>1079</v>
      </c>
      <c r="B15847" s="254">
        <v>0</v>
      </c>
    </row>
    <row r="15848" spans="1:2" x14ac:dyDescent="0.25">
      <c r="A15848" s="254" t="s">
        <v>1080</v>
      </c>
      <c r="B15848" s="254">
        <v>0</v>
      </c>
    </row>
    <row r="15849" spans="1:2" x14ac:dyDescent="0.25">
      <c r="A15849" s="254" t="s">
        <v>1013</v>
      </c>
      <c r="B15849" s="254">
        <v>-4.4604269700000003</v>
      </c>
    </row>
    <row r="15850" spans="1:2" x14ac:dyDescent="0.25">
      <c r="A15850" s="254" t="s">
        <v>1081</v>
      </c>
      <c r="B15850" s="254">
        <v>0</v>
      </c>
    </row>
    <row r="15851" spans="1:2" x14ac:dyDescent="0.25">
      <c r="A15851" s="254" t="s">
        <v>1082</v>
      </c>
      <c r="B15851" s="254">
        <v>0</v>
      </c>
    </row>
    <row r="15852" spans="1:2" x14ac:dyDescent="0.25">
      <c r="A15852" s="254" t="s">
        <v>1334</v>
      </c>
      <c r="B15852" s="254">
        <v>0</v>
      </c>
    </row>
    <row r="15853" spans="1:2" x14ac:dyDescent="0.25">
      <c r="A15853" s="254" t="s">
        <v>1342</v>
      </c>
      <c r="B15853" s="254">
        <v>0</v>
      </c>
    </row>
    <row r="15854" spans="1:2" x14ac:dyDescent="0.25">
      <c r="A15854" s="254" t="s">
        <v>1019</v>
      </c>
      <c r="B15854" s="254">
        <v>0</v>
      </c>
    </row>
    <row r="15855" spans="1:2" x14ac:dyDescent="0.25">
      <c r="A15855" s="254" t="s">
        <v>1002</v>
      </c>
      <c r="B15855" s="254">
        <v>0</v>
      </c>
    </row>
    <row r="15856" spans="1:2" x14ac:dyDescent="0.25">
      <c r="A15856" s="254" t="s">
        <v>1017</v>
      </c>
      <c r="B15856" s="254">
        <v>0</v>
      </c>
    </row>
    <row r="15857" spans="1:2" x14ac:dyDescent="0.25">
      <c r="A15857" s="254" t="s">
        <v>1051</v>
      </c>
      <c r="B15857" s="254">
        <v>0</v>
      </c>
    </row>
    <row r="15858" spans="1:2" x14ac:dyDescent="0.25">
      <c r="A15858" s="254" t="s">
        <v>1020</v>
      </c>
      <c r="B15858" s="254">
        <v>0</v>
      </c>
    </row>
    <row r="15859" spans="1:2" x14ac:dyDescent="0.25">
      <c r="A15859" s="254" t="s">
        <v>1003</v>
      </c>
      <c r="B15859" s="254">
        <v>0</v>
      </c>
    </row>
    <row r="15860" spans="1:2" x14ac:dyDescent="0.25">
      <c r="A15860" s="254" t="s">
        <v>1018</v>
      </c>
      <c r="B15860" s="254">
        <v>0</v>
      </c>
    </row>
    <row r="15861" spans="1:2" x14ac:dyDescent="0.25">
      <c r="A15861" s="254" t="s">
        <v>1052</v>
      </c>
      <c r="B15861" s="254">
        <v>0</v>
      </c>
    </row>
    <row r="15862" spans="1:2" x14ac:dyDescent="0.25">
      <c r="A15862" s="254" t="s">
        <v>177</v>
      </c>
      <c r="B15862" s="254">
        <v>35.558939799999997</v>
      </c>
    </row>
    <row r="15863" spans="1:2" x14ac:dyDescent="0.25">
      <c r="A15863" s="254" t="s">
        <v>1343</v>
      </c>
      <c r="B15863" s="254">
        <v>0</v>
      </c>
    </row>
    <row r="15864" spans="1:2" x14ac:dyDescent="0.25">
      <c r="A15864" s="254" t="s">
        <v>1344</v>
      </c>
      <c r="B15864" s="254">
        <v>0</v>
      </c>
    </row>
    <row r="15865" spans="1:2" x14ac:dyDescent="0.25">
      <c r="A15865" s="254" t="s">
        <v>1207</v>
      </c>
      <c r="B15865" s="254">
        <v>0</v>
      </c>
    </row>
    <row r="15866" spans="1:2" x14ac:dyDescent="0.25">
      <c r="A15866" s="254" t="s">
        <v>2001</v>
      </c>
      <c r="B15866" s="254"/>
    </row>
    <row r="15867" spans="1:2" x14ac:dyDescent="0.25">
      <c r="A15867" s="254" t="s">
        <v>928</v>
      </c>
      <c r="B15867" s="254" t="s">
        <v>929</v>
      </c>
    </row>
    <row r="15868" spans="1:2" x14ac:dyDescent="0.25">
      <c r="A15868" s="254" t="s">
        <v>930</v>
      </c>
      <c r="B15868" s="254" t="s">
        <v>931</v>
      </c>
    </row>
    <row r="15869" spans="1:2" x14ac:dyDescent="0.25">
      <c r="A15869" s="254" t="s">
        <v>111</v>
      </c>
      <c r="B15869" s="254">
        <v>0</v>
      </c>
    </row>
    <row r="15870" spans="1:2" x14ac:dyDescent="0.25">
      <c r="A15870" s="254" t="s">
        <v>110</v>
      </c>
      <c r="B15870" s="254">
        <v>0</v>
      </c>
    </row>
    <row r="15871" spans="1:2" x14ac:dyDescent="0.25">
      <c r="A15871" s="254" t="s">
        <v>112</v>
      </c>
      <c r="B15871" s="254">
        <v>0</v>
      </c>
    </row>
    <row r="15872" spans="1:2" x14ac:dyDescent="0.25">
      <c r="A15872" s="254" t="s">
        <v>113</v>
      </c>
      <c r="B15872" s="254">
        <v>0</v>
      </c>
    </row>
    <row r="15873" spans="1:2" x14ac:dyDescent="0.25">
      <c r="A15873" s="254" t="s">
        <v>1334</v>
      </c>
      <c r="B15873" s="254">
        <v>0</v>
      </c>
    </row>
    <row r="15874" spans="1:2" x14ac:dyDescent="0.25">
      <c r="A15874" s="254" t="s">
        <v>2002</v>
      </c>
      <c r="B15874" s="254"/>
    </row>
    <row r="15875" spans="1:2" x14ac:dyDescent="0.25">
      <c r="A15875" s="254" t="s">
        <v>928</v>
      </c>
      <c r="B15875" s="254" t="s">
        <v>929</v>
      </c>
    </row>
    <row r="15876" spans="1:2" x14ac:dyDescent="0.25">
      <c r="A15876" s="254" t="s">
        <v>930</v>
      </c>
      <c r="B15876" s="254" t="s">
        <v>931</v>
      </c>
    </row>
    <row r="15877" spans="1:2" x14ac:dyDescent="0.25">
      <c r="A15877" s="254" t="s">
        <v>113</v>
      </c>
      <c r="B15877" s="254">
        <v>0</v>
      </c>
    </row>
    <row r="15878" spans="1:2" x14ac:dyDescent="0.25">
      <c r="A15878" s="254" t="s">
        <v>184</v>
      </c>
      <c r="B15878" s="254">
        <v>0</v>
      </c>
    </row>
    <row r="15879" spans="1:2" x14ac:dyDescent="0.25">
      <c r="A15879" s="254" t="s">
        <v>185</v>
      </c>
      <c r="B15879" s="254">
        <v>0</v>
      </c>
    </row>
    <row r="15880" spans="1:2" x14ac:dyDescent="0.25">
      <c r="A15880" s="254" t="s">
        <v>186</v>
      </c>
      <c r="B15880" s="254">
        <v>0</v>
      </c>
    </row>
    <row r="15881" spans="1:2" x14ac:dyDescent="0.25">
      <c r="A15881" s="254" t="s">
        <v>187</v>
      </c>
      <c r="B15881" s="254">
        <v>0</v>
      </c>
    </row>
    <row r="15882" spans="1:2" x14ac:dyDescent="0.25">
      <c r="A15882" s="254" t="s">
        <v>1051</v>
      </c>
      <c r="B15882" s="254">
        <v>0</v>
      </c>
    </row>
    <row r="15883" spans="1:2" x14ac:dyDescent="0.25">
      <c r="A15883" s="254" t="s">
        <v>1052</v>
      </c>
      <c r="B15883" s="254">
        <v>0</v>
      </c>
    </row>
    <row r="15884" spans="1:2" x14ac:dyDescent="0.25">
      <c r="A15884" s="254" t="s">
        <v>177</v>
      </c>
      <c r="B15884" s="254">
        <v>0</v>
      </c>
    </row>
    <row r="15885" spans="1:2" x14ac:dyDescent="0.25">
      <c r="A15885" s="254" t="s">
        <v>2003</v>
      </c>
      <c r="B15885" s="254"/>
    </row>
    <row r="15886" spans="1:2" x14ac:dyDescent="0.25">
      <c r="A15886" s="254" t="s">
        <v>928</v>
      </c>
      <c r="B15886" s="254" t="s">
        <v>929</v>
      </c>
    </row>
    <row r="15887" spans="1:2" x14ac:dyDescent="0.25">
      <c r="A15887" s="254" t="s">
        <v>930</v>
      </c>
      <c r="B15887" s="254" t="s">
        <v>931</v>
      </c>
    </row>
    <row r="15888" spans="1:2" x14ac:dyDescent="0.25">
      <c r="A15888" s="254" t="s">
        <v>1334</v>
      </c>
      <c r="B15888" s="254">
        <v>0</v>
      </c>
    </row>
    <row r="15889" spans="1:2" x14ac:dyDescent="0.25">
      <c r="A15889" s="254" t="s">
        <v>184</v>
      </c>
      <c r="B15889" s="254">
        <v>0</v>
      </c>
    </row>
    <row r="15890" spans="1:2" x14ac:dyDescent="0.25">
      <c r="A15890" s="254" t="s">
        <v>199</v>
      </c>
      <c r="B15890" s="254">
        <v>0</v>
      </c>
    </row>
    <row r="15891" spans="1:2" x14ac:dyDescent="0.25">
      <c r="A15891" s="254" t="s">
        <v>187</v>
      </c>
      <c r="B15891" s="254">
        <v>0</v>
      </c>
    </row>
    <row r="15892" spans="1:2" x14ac:dyDescent="0.25">
      <c r="A15892" s="254" t="s">
        <v>1343</v>
      </c>
      <c r="B15892" s="254">
        <v>0</v>
      </c>
    </row>
    <row r="15893" spans="1:2" x14ac:dyDescent="0.25">
      <c r="A15893" s="254" t="s">
        <v>1344</v>
      </c>
      <c r="B15893" s="254">
        <v>0</v>
      </c>
    </row>
    <row r="15894" spans="1:2" x14ac:dyDescent="0.25">
      <c r="A15894" s="254" t="s">
        <v>177</v>
      </c>
      <c r="B15894" s="254">
        <v>0</v>
      </c>
    </row>
    <row r="15896" spans="1:2" x14ac:dyDescent="0.25">
      <c r="A15896" s="254" t="s">
        <v>2004</v>
      </c>
      <c r="B15896" s="254"/>
    </row>
    <row r="15897" spans="1:2" x14ac:dyDescent="0.25">
      <c r="A15897" s="254" t="s">
        <v>928</v>
      </c>
      <c r="B15897" s="254" t="s">
        <v>929</v>
      </c>
    </row>
    <row r="15898" spans="1:2" x14ac:dyDescent="0.25">
      <c r="A15898" s="254" t="s">
        <v>930</v>
      </c>
      <c r="B15898" s="254" t="s">
        <v>931</v>
      </c>
    </row>
    <row r="15899" spans="1:2" x14ac:dyDescent="0.25">
      <c r="A15899" s="254" t="s">
        <v>1087</v>
      </c>
      <c r="B15899" s="254">
        <v>0</v>
      </c>
    </row>
    <row r="15900" spans="1:2" x14ac:dyDescent="0.25">
      <c r="A15900" s="254" t="s">
        <v>1088</v>
      </c>
      <c r="B15900" s="254">
        <v>0</v>
      </c>
    </row>
    <row r="15901" spans="1:2" x14ac:dyDescent="0.25">
      <c r="A15901" s="254" t="s">
        <v>1089</v>
      </c>
      <c r="B15901" s="254">
        <v>0</v>
      </c>
    </row>
    <row r="15902" spans="1:2" x14ac:dyDescent="0.25">
      <c r="A15902" s="254" t="s">
        <v>1090</v>
      </c>
      <c r="B15902" s="254">
        <v>0</v>
      </c>
    </row>
    <row r="15903" spans="1:2" x14ac:dyDescent="0.25">
      <c r="A15903" s="254" t="s">
        <v>1091</v>
      </c>
      <c r="B15903" s="254">
        <v>0</v>
      </c>
    </row>
    <row r="15904" spans="1:2" x14ac:dyDescent="0.25">
      <c r="A15904" s="254" t="s">
        <v>1092</v>
      </c>
      <c r="B15904" s="254">
        <v>0</v>
      </c>
    </row>
    <row r="15905" spans="1:2" x14ac:dyDescent="0.25">
      <c r="A15905" s="254" t="s">
        <v>1093</v>
      </c>
      <c r="B15905" s="254">
        <v>0</v>
      </c>
    </row>
    <row r="15906" spans="1:2" x14ac:dyDescent="0.25">
      <c r="A15906" s="254" t="s">
        <v>1094</v>
      </c>
      <c r="B15906" s="254">
        <v>0</v>
      </c>
    </row>
    <row r="15907" spans="1:2" x14ac:dyDescent="0.25">
      <c r="A15907" s="254" t="s">
        <v>1095</v>
      </c>
      <c r="B15907" s="254">
        <v>0</v>
      </c>
    </row>
    <row r="15908" spans="1:2" x14ac:dyDescent="0.25">
      <c r="A15908" s="254" t="s">
        <v>1096</v>
      </c>
      <c r="B15908" s="254">
        <v>0</v>
      </c>
    </row>
    <row r="15909" spans="1:2" x14ac:dyDescent="0.25">
      <c r="A15909" s="254" t="s">
        <v>1097</v>
      </c>
      <c r="B15909" s="254">
        <v>0</v>
      </c>
    </row>
    <row r="15910" spans="1:2" x14ac:dyDescent="0.25">
      <c r="A15910" s="254" t="s">
        <v>1099</v>
      </c>
      <c r="B15910" s="254">
        <v>0</v>
      </c>
    </row>
    <row r="15911" spans="1:2" x14ac:dyDescent="0.25">
      <c r="A15911" s="254" t="s">
        <v>1100</v>
      </c>
      <c r="B15911" s="254">
        <v>0</v>
      </c>
    </row>
    <row r="15912" spans="1:2" x14ac:dyDescent="0.25">
      <c r="A15912" s="254" t="s">
        <v>1101</v>
      </c>
      <c r="B15912" s="254">
        <v>0</v>
      </c>
    </row>
    <row r="15913" spans="1:2" x14ac:dyDescent="0.25">
      <c r="A15913" s="254" t="s">
        <v>1102</v>
      </c>
      <c r="B15913" s="254">
        <v>0</v>
      </c>
    </row>
    <row r="15914" spans="1:2" x14ac:dyDescent="0.25">
      <c r="A15914" s="254" t="s">
        <v>1103</v>
      </c>
      <c r="B15914" s="254">
        <v>0</v>
      </c>
    </row>
    <row r="15915" spans="1:2" x14ac:dyDescent="0.25">
      <c r="A15915" s="254" t="s">
        <v>1104</v>
      </c>
      <c r="B15915" s="254">
        <v>0</v>
      </c>
    </row>
    <row r="15916" spans="1:2" x14ac:dyDescent="0.25">
      <c r="A15916" s="254" t="s">
        <v>1105</v>
      </c>
      <c r="B15916" s="254">
        <v>0</v>
      </c>
    </row>
    <row r="15917" spans="1:2" x14ac:dyDescent="0.25">
      <c r="A15917" s="254" t="s">
        <v>1014</v>
      </c>
      <c r="B15917" s="254">
        <v>0</v>
      </c>
    </row>
    <row r="15918" spans="1:2" x14ac:dyDescent="0.25">
      <c r="A15918" s="254" t="s">
        <v>991</v>
      </c>
      <c r="B15918" s="254">
        <v>5.0337529400000003</v>
      </c>
    </row>
    <row r="15919" spans="1:2" x14ac:dyDescent="0.25">
      <c r="A15919" s="254" t="s">
        <v>1015</v>
      </c>
      <c r="B15919" s="254">
        <v>0</v>
      </c>
    </row>
    <row r="15920" spans="1:2" x14ac:dyDescent="0.25">
      <c r="A15920" s="254" t="s">
        <v>1016</v>
      </c>
      <c r="B15920" s="254">
        <v>0</v>
      </c>
    </row>
    <row r="15921" spans="1:2" x14ac:dyDescent="0.25">
      <c r="A15921" s="254" t="s">
        <v>2005</v>
      </c>
      <c r="B15921" s="254"/>
    </row>
    <row r="15922" spans="1:2" x14ac:dyDescent="0.25">
      <c r="A15922" s="254" t="s">
        <v>928</v>
      </c>
      <c r="B15922" s="254" t="s">
        <v>929</v>
      </c>
    </row>
    <row r="15923" spans="1:2" x14ac:dyDescent="0.25">
      <c r="A15923" s="254" t="s">
        <v>930</v>
      </c>
      <c r="B15923" s="254" t="s">
        <v>931</v>
      </c>
    </row>
    <row r="15924" spans="1:2" x14ac:dyDescent="0.25">
      <c r="A15924" s="254" t="s">
        <v>1107</v>
      </c>
      <c r="B15924" s="254">
        <v>0</v>
      </c>
    </row>
    <row r="15925" spans="1:2" x14ac:dyDescent="0.25">
      <c r="A15925" s="254" t="s">
        <v>458</v>
      </c>
      <c r="B15925" s="254">
        <v>0</v>
      </c>
    </row>
    <row r="15926" spans="1:2" x14ac:dyDescent="0.25">
      <c r="A15926" s="254" t="s">
        <v>456</v>
      </c>
      <c r="B15926" s="254">
        <v>8.0587509799999992</v>
      </c>
    </row>
    <row r="15927" spans="1:2" x14ac:dyDescent="0.25">
      <c r="A15927" s="254" t="s">
        <v>459</v>
      </c>
      <c r="B15927" s="254">
        <v>0</v>
      </c>
    </row>
    <row r="15928" spans="1:2" x14ac:dyDescent="0.25">
      <c r="A15928" s="254" t="s">
        <v>460</v>
      </c>
      <c r="B15928" s="254">
        <v>0</v>
      </c>
    </row>
    <row r="15929" spans="1:2" x14ac:dyDescent="0.25">
      <c r="A15929" s="254" t="s">
        <v>461</v>
      </c>
      <c r="B15929" s="254">
        <v>0</v>
      </c>
    </row>
    <row r="15930" spans="1:2" x14ac:dyDescent="0.25">
      <c r="A15930" s="254" t="s">
        <v>457</v>
      </c>
      <c r="B15930" s="254">
        <v>1.06373333</v>
      </c>
    </row>
    <row r="15931" spans="1:2" x14ac:dyDescent="0.25">
      <c r="A15931" s="254" t="s">
        <v>462</v>
      </c>
      <c r="B15931" s="254">
        <v>0</v>
      </c>
    </row>
    <row r="15932" spans="1:2" x14ac:dyDescent="0.25">
      <c r="A15932" s="254" t="s">
        <v>463</v>
      </c>
      <c r="B15932" s="254">
        <v>0</v>
      </c>
    </row>
    <row r="15933" spans="1:2" x14ac:dyDescent="0.25">
      <c r="A15933" s="254" t="s">
        <v>20</v>
      </c>
      <c r="B15933" s="254">
        <v>0</v>
      </c>
    </row>
    <row r="15934" spans="1:2" x14ac:dyDescent="0.25">
      <c r="A15934" s="254" t="s">
        <v>15</v>
      </c>
      <c r="B15934" s="254">
        <v>0.40812978500000002</v>
      </c>
    </row>
    <row r="15935" spans="1:2" x14ac:dyDescent="0.25">
      <c r="A15935" s="254" t="s">
        <v>21</v>
      </c>
      <c r="B15935" s="254">
        <v>0</v>
      </c>
    </row>
    <row r="15936" spans="1:2" x14ac:dyDescent="0.25">
      <c r="A15936" s="254" t="s">
        <v>22</v>
      </c>
      <c r="B15936" s="254">
        <v>0</v>
      </c>
    </row>
    <row r="15937" spans="1:2" x14ac:dyDescent="0.25">
      <c r="A15937" s="254" t="s">
        <v>23</v>
      </c>
      <c r="B15937" s="254">
        <v>0</v>
      </c>
    </row>
    <row r="15938" spans="1:2" x14ac:dyDescent="0.25">
      <c r="A15938" s="254" t="s">
        <v>16</v>
      </c>
      <c r="B15938" s="254">
        <v>1.84665119</v>
      </c>
    </row>
    <row r="15939" spans="1:2" x14ac:dyDescent="0.25">
      <c r="A15939" s="254" t="s">
        <v>24</v>
      </c>
      <c r="B15939" s="254">
        <v>0</v>
      </c>
    </row>
    <row r="15940" spans="1:2" x14ac:dyDescent="0.25">
      <c r="A15940" s="254" t="s">
        <v>25</v>
      </c>
      <c r="B15940" s="254">
        <v>0</v>
      </c>
    </row>
    <row r="15941" spans="1:2" x14ac:dyDescent="0.25">
      <c r="A15941" s="254" t="s">
        <v>1195</v>
      </c>
      <c r="B15941" s="254">
        <v>0</v>
      </c>
    </row>
    <row r="15946" spans="1:2" x14ac:dyDescent="0.25">
      <c r="A15946" s="254" t="s">
        <v>2006</v>
      </c>
      <c r="B15946" s="254"/>
    </row>
    <row r="15947" spans="1:2" x14ac:dyDescent="0.25">
      <c r="A15947" s="254" t="s">
        <v>928</v>
      </c>
      <c r="B15947" s="254" t="s">
        <v>929</v>
      </c>
    </row>
    <row r="15948" spans="1:2" x14ac:dyDescent="0.25">
      <c r="A15948" s="254" t="s">
        <v>930</v>
      </c>
      <c r="B15948" s="254" t="s">
        <v>931</v>
      </c>
    </row>
    <row r="15949" spans="1:2" x14ac:dyDescent="0.25">
      <c r="A15949" s="254" t="s">
        <v>112</v>
      </c>
      <c r="B15949" s="254">
        <v>0</v>
      </c>
    </row>
    <row r="15950" spans="1:2" x14ac:dyDescent="0.25">
      <c r="A15950" s="254" t="s">
        <v>184</v>
      </c>
      <c r="B15950" s="254">
        <v>0</v>
      </c>
    </row>
    <row r="15951" spans="1:2" x14ac:dyDescent="0.25">
      <c r="A15951" s="254" t="s">
        <v>185</v>
      </c>
      <c r="B15951" s="254">
        <v>0</v>
      </c>
    </row>
    <row r="15952" spans="1:2" x14ac:dyDescent="0.25">
      <c r="A15952" s="254" t="s">
        <v>186</v>
      </c>
      <c r="B15952" s="254">
        <v>0</v>
      </c>
    </row>
    <row r="15953" spans="1:2" x14ac:dyDescent="0.25">
      <c r="A15953" s="254" t="s">
        <v>187</v>
      </c>
      <c r="B15953" s="254">
        <v>0</v>
      </c>
    </row>
    <row r="15954" spans="1:2" x14ac:dyDescent="0.25">
      <c r="A15954" s="254" t="s">
        <v>1017</v>
      </c>
      <c r="B15954" s="254">
        <v>0</v>
      </c>
    </row>
    <row r="15955" spans="1:2" x14ac:dyDescent="0.25">
      <c r="A15955" s="254" t="s">
        <v>1018</v>
      </c>
      <c r="B15955" s="254">
        <v>0</v>
      </c>
    </row>
    <row r="15956" spans="1:2" x14ac:dyDescent="0.25">
      <c r="A15956" s="254" t="s">
        <v>177</v>
      </c>
      <c r="B15956" s="254">
        <v>0</v>
      </c>
    </row>
    <row r="15957" spans="1:2" x14ac:dyDescent="0.25">
      <c r="A15957" s="254" t="s">
        <v>2007</v>
      </c>
      <c r="B15957" s="254"/>
    </row>
    <row r="15958" spans="1:2" x14ac:dyDescent="0.25">
      <c r="A15958" s="254" t="s">
        <v>928</v>
      </c>
      <c r="B15958" s="254" t="s">
        <v>929</v>
      </c>
    </row>
    <row r="15959" spans="1:2" x14ac:dyDescent="0.25">
      <c r="A15959" s="254" t="s">
        <v>930</v>
      </c>
      <c r="B15959" s="254" t="s">
        <v>931</v>
      </c>
    </row>
    <row r="15960" spans="1:2" x14ac:dyDescent="0.25">
      <c r="A15960" s="254" t="s">
        <v>1111</v>
      </c>
      <c r="B15960" s="254">
        <v>0</v>
      </c>
    </row>
    <row r="15961" spans="1:2" x14ac:dyDescent="0.25">
      <c r="A15961" s="254" t="s">
        <v>1112</v>
      </c>
      <c r="B15961" s="254">
        <v>0</v>
      </c>
    </row>
    <row r="15962" spans="1:2" x14ac:dyDescent="0.25">
      <c r="A15962" s="254" t="s">
        <v>1113</v>
      </c>
      <c r="B15962" s="254">
        <v>0</v>
      </c>
    </row>
    <row r="15963" spans="1:2" x14ac:dyDescent="0.25">
      <c r="A15963" s="254" t="s">
        <v>1114</v>
      </c>
      <c r="B15963" s="254">
        <v>0</v>
      </c>
    </row>
    <row r="15964" spans="1:2" x14ac:dyDescent="0.25">
      <c r="A15964" s="254" t="s">
        <v>1115</v>
      </c>
      <c r="B15964" s="254">
        <v>0</v>
      </c>
    </row>
    <row r="15965" spans="1:2" x14ac:dyDescent="0.25">
      <c r="A15965" s="254" t="s">
        <v>1116</v>
      </c>
      <c r="B15965" s="254">
        <v>0</v>
      </c>
    </row>
    <row r="15966" spans="1:2" x14ac:dyDescent="0.25">
      <c r="A15966" s="254" t="s">
        <v>26</v>
      </c>
      <c r="B15966" s="254">
        <v>17.8510165</v>
      </c>
    </row>
    <row r="15967" spans="1:2" x14ac:dyDescent="0.25">
      <c r="A15967" s="254" t="s">
        <v>27</v>
      </c>
      <c r="B15967" s="254">
        <v>1.7162408899999999</v>
      </c>
    </row>
    <row r="15968" spans="1:2" x14ac:dyDescent="0.25">
      <c r="A15968" s="254" t="s">
        <v>1117</v>
      </c>
      <c r="B15968" s="254">
        <v>7.3858680000000003</v>
      </c>
    </row>
    <row r="15969" spans="1:2" x14ac:dyDescent="0.25">
      <c r="A15969" s="254" t="s">
        <v>1118</v>
      </c>
      <c r="B15969" s="254">
        <v>0.9248904</v>
      </c>
    </row>
    <row r="15970" spans="1:2" x14ac:dyDescent="0.25">
      <c r="A15970" s="254" t="s">
        <v>464</v>
      </c>
      <c r="B15970" s="254">
        <v>0</v>
      </c>
    </row>
    <row r="15971" spans="1:2" x14ac:dyDescent="0.25">
      <c r="A15971" s="254" t="s">
        <v>465</v>
      </c>
      <c r="B15971" s="254">
        <v>9.9561990000000003E-2</v>
      </c>
    </row>
    <row r="15972" spans="1:2" x14ac:dyDescent="0.25">
      <c r="A15972" s="254" t="s">
        <v>466</v>
      </c>
      <c r="B15972" s="254">
        <v>0</v>
      </c>
    </row>
    <row r="15973" spans="1:2" x14ac:dyDescent="0.25">
      <c r="A15973" s="254" t="s">
        <v>467</v>
      </c>
      <c r="B15973" s="254">
        <v>0</v>
      </c>
    </row>
    <row r="15974" spans="1:2" x14ac:dyDescent="0.25">
      <c r="A15974" s="254" t="s">
        <v>468</v>
      </c>
      <c r="B15974" s="254">
        <v>12.946121700000001</v>
      </c>
    </row>
    <row r="15975" spans="1:2" x14ac:dyDescent="0.25">
      <c r="A15975" s="254" t="s">
        <v>469</v>
      </c>
      <c r="B15975" s="254">
        <v>0.495490559</v>
      </c>
    </row>
    <row r="15976" spans="1:2" x14ac:dyDescent="0.25">
      <c r="A15976" s="254" t="s">
        <v>28</v>
      </c>
      <c r="B15976" s="254">
        <v>7.1969998500000001</v>
      </c>
    </row>
    <row r="15977" spans="1:2" x14ac:dyDescent="0.25">
      <c r="A15977" s="254" t="s">
        <v>29</v>
      </c>
      <c r="B15977" s="254">
        <v>0.2754528</v>
      </c>
    </row>
    <row r="15978" spans="1:2" x14ac:dyDescent="0.25">
      <c r="A15978" s="254" t="s">
        <v>470</v>
      </c>
      <c r="B15978" s="254">
        <v>6.7493313199999996</v>
      </c>
    </row>
    <row r="15979" spans="1:2" x14ac:dyDescent="0.25">
      <c r="A15979" s="254" t="s">
        <v>471</v>
      </c>
      <c r="B15979" s="254">
        <v>0</v>
      </c>
    </row>
    <row r="15980" spans="1:2" x14ac:dyDescent="0.25">
      <c r="A15980" s="254" t="s">
        <v>1209</v>
      </c>
      <c r="B15980" s="254">
        <v>0</v>
      </c>
    </row>
    <row r="15981" spans="1:2" x14ac:dyDescent="0.25">
      <c r="A15981" s="254" t="s">
        <v>1119</v>
      </c>
      <c r="B15981" s="254">
        <v>0</v>
      </c>
    </row>
    <row r="15982" spans="1:2" x14ac:dyDescent="0.25">
      <c r="A15982" s="254" t="s">
        <v>1210</v>
      </c>
      <c r="B15982" s="254">
        <v>0</v>
      </c>
    </row>
    <row r="15983" spans="1:2" x14ac:dyDescent="0.25">
      <c r="A15983" s="254" t="s">
        <v>1211</v>
      </c>
      <c r="B15983" s="254">
        <v>0</v>
      </c>
    </row>
    <row r="15984" spans="1:2" x14ac:dyDescent="0.25">
      <c r="A15984" s="254" t="s">
        <v>1212</v>
      </c>
      <c r="B15984" s="254">
        <v>0</v>
      </c>
    </row>
    <row r="15985" spans="1:2" x14ac:dyDescent="0.25">
      <c r="A15985" s="254" t="s">
        <v>1120</v>
      </c>
      <c r="B15985" s="254">
        <v>0</v>
      </c>
    </row>
    <row r="15986" spans="1:2" x14ac:dyDescent="0.25">
      <c r="A15986" s="254" t="s">
        <v>1213</v>
      </c>
      <c r="B15986" s="254">
        <v>0</v>
      </c>
    </row>
    <row r="15987" spans="1:2" x14ac:dyDescent="0.25">
      <c r="A15987" s="254" t="s">
        <v>1214</v>
      </c>
      <c r="B15987" s="254">
        <v>0</v>
      </c>
    </row>
    <row r="15988" spans="1:2" x14ac:dyDescent="0.25">
      <c r="A15988" s="254" t="s">
        <v>1215</v>
      </c>
      <c r="B15988" s="254">
        <v>0</v>
      </c>
    </row>
    <row r="15989" spans="1:2" x14ac:dyDescent="0.25">
      <c r="A15989" s="254" t="s">
        <v>1121</v>
      </c>
      <c r="B15989" s="254">
        <v>1.5862228899999999</v>
      </c>
    </row>
    <row r="15990" spans="1:2" x14ac:dyDescent="0.25">
      <c r="A15990" s="254" t="s">
        <v>1216</v>
      </c>
      <c r="B15990" s="254">
        <v>0</v>
      </c>
    </row>
    <row r="15991" spans="1:2" x14ac:dyDescent="0.25">
      <c r="A15991" s="254" t="s">
        <v>1217</v>
      </c>
      <c r="B15991" s="254">
        <v>0</v>
      </c>
    </row>
    <row r="15992" spans="1:2" x14ac:dyDescent="0.25">
      <c r="A15992" s="254" t="s">
        <v>1218</v>
      </c>
      <c r="B15992" s="254">
        <v>0</v>
      </c>
    </row>
    <row r="15993" spans="1:2" x14ac:dyDescent="0.25">
      <c r="A15993" s="254" t="s">
        <v>1122</v>
      </c>
      <c r="B15993" s="254">
        <v>0.33943685400000001</v>
      </c>
    </row>
    <row r="15994" spans="1:2" x14ac:dyDescent="0.25">
      <c r="A15994" s="254" t="s">
        <v>1219</v>
      </c>
      <c r="B15994" s="254">
        <v>0</v>
      </c>
    </row>
    <row r="15995" spans="1:2" x14ac:dyDescent="0.25">
      <c r="A15995" s="254" t="s">
        <v>1220</v>
      </c>
      <c r="B15995" s="254">
        <v>0</v>
      </c>
    </row>
    <row r="15996" spans="1:2" x14ac:dyDescent="0.25">
      <c r="A15996" s="254" t="s">
        <v>1221</v>
      </c>
      <c r="B15996" s="254">
        <v>0</v>
      </c>
    </row>
    <row r="15997" spans="1:2" x14ac:dyDescent="0.25">
      <c r="A15997" s="254" t="s">
        <v>1123</v>
      </c>
      <c r="B15997" s="254">
        <v>4.5358651800000001</v>
      </c>
    </row>
    <row r="15998" spans="1:2" x14ac:dyDescent="0.25">
      <c r="A15998" s="254" t="s">
        <v>1222</v>
      </c>
      <c r="B15998" s="254">
        <v>0</v>
      </c>
    </row>
    <row r="15999" spans="1:2" x14ac:dyDescent="0.25">
      <c r="A15999" s="254" t="s">
        <v>1223</v>
      </c>
      <c r="B15999" s="254">
        <v>0</v>
      </c>
    </row>
    <row r="16000" spans="1:2" x14ac:dyDescent="0.25">
      <c r="A16000" s="254" t="s">
        <v>1224</v>
      </c>
      <c r="B16000" s="254">
        <v>0</v>
      </c>
    </row>
    <row r="16001" spans="1:2" x14ac:dyDescent="0.25">
      <c r="A16001" s="254" t="s">
        <v>1124</v>
      </c>
      <c r="B16001" s="254">
        <v>0.71991197299999998</v>
      </c>
    </row>
    <row r="16002" spans="1:2" x14ac:dyDescent="0.25">
      <c r="A16002" s="254" t="s">
        <v>1225</v>
      </c>
      <c r="B16002" s="254">
        <v>0</v>
      </c>
    </row>
    <row r="16003" spans="1:2" x14ac:dyDescent="0.25">
      <c r="A16003" s="254" t="s">
        <v>1226</v>
      </c>
      <c r="B16003" s="254">
        <v>0</v>
      </c>
    </row>
    <row r="16004" spans="1:2" x14ac:dyDescent="0.25">
      <c r="A16004" s="254" t="s">
        <v>1227</v>
      </c>
      <c r="B16004" s="254">
        <v>0</v>
      </c>
    </row>
    <row r="16005" spans="1:2" x14ac:dyDescent="0.25">
      <c r="A16005" s="254" t="s">
        <v>1228</v>
      </c>
      <c r="B16005" s="254">
        <v>0</v>
      </c>
    </row>
    <row r="16006" spans="1:2" x14ac:dyDescent="0.25">
      <c r="A16006" s="254" t="s">
        <v>1229</v>
      </c>
      <c r="B16006" s="254">
        <v>0</v>
      </c>
    </row>
    <row r="16007" spans="1:2" x14ac:dyDescent="0.25">
      <c r="A16007" s="254" t="s">
        <v>1230</v>
      </c>
      <c r="B16007" s="254">
        <v>0</v>
      </c>
    </row>
    <row r="16008" spans="1:2" x14ac:dyDescent="0.25">
      <c r="A16008" s="254" t="s">
        <v>2008</v>
      </c>
      <c r="B16008" s="254"/>
    </row>
    <row r="16009" spans="1:2" x14ac:dyDescent="0.25">
      <c r="A16009" s="254" t="s">
        <v>928</v>
      </c>
      <c r="B16009" s="254" t="s">
        <v>929</v>
      </c>
    </row>
    <row r="16010" spans="1:2" x14ac:dyDescent="0.25">
      <c r="A16010" s="254" t="s">
        <v>930</v>
      </c>
      <c r="B16010" s="254" t="s">
        <v>931</v>
      </c>
    </row>
    <row r="16011" spans="1:2" x14ac:dyDescent="0.25">
      <c r="A16011" s="254" t="s">
        <v>1087</v>
      </c>
      <c r="B16011" s="254">
        <v>-0.96050667300000003</v>
      </c>
    </row>
    <row r="16012" spans="1:2" x14ac:dyDescent="0.25">
      <c r="A16012" s="254" t="s">
        <v>1088</v>
      </c>
      <c r="B16012" s="254">
        <v>-0.13814542499999999</v>
      </c>
    </row>
    <row r="16013" spans="1:2" x14ac:dyDescent="0.25">
      <c r="A16013" s="254" t="s">
        <v>1089</v>
      </c>
      <c r="B16013" s="254">
        <v>-0.77601485599999998</v>
      </c>
    </row>
    <row r="16014" spans="1:2" x14ac:dyDescent="0.25">
      <c r="A16014" s="254" t="s">
        <v>1090</v>
      </c>
      <c r="B16014" s="254">
        <v>-4.3430039699999999E-2</v>
      </c>
    </row>
    <row r="16015" spans="1:2" x14ac:dyDescent="0.25">
      <c r="A16015" s="254" t="s">
        <v>1091</v>
      </c>
      <c r="B16015" s="254">
        <v>0</v>
      </c>
    </row>
    <row r="16016" spans="1:2" x14ac:dyDescent="0.25">
      <c r="A16016" s="254" t="s">
        <v>1092</v>
      </c>
      <c r="B16016" s="254">
        <v>0</v>
      </c>
    </row>
    <row r="16017" spans="1:2" x14ac:dyDescent="0.25">
      <c r="A16017" s="254" t="s">
        <v>472</v>
      </c>
      <c r="B16017" s="254">
        <v>0</v>
      </c>
    </row>
    <row r="16018" spans="1:2" x14ac:dyDescent="0.25">
      <c r="A16018" s="254" t="s">
        <v>473</v>
      </c>
      <c r="B16018" s="254">
        <v>-1.4537140500000001</v>
      </c>
    </row>
    <row r="16019" spans="1:2" x14ac:dyDescent="0.25">
      <c r="A16019" s="254" t="s">
        <v>474</v>
      </c>
      <c r="B16019" s="254">
        <v>-7.8005318499999996</v>
      </c>
    </row>
    <row r="16020" spans="1:2" x14ac:dyDescent="0.25">
      <c r="A16020" s="254" t="s">
        <v>475</v>
      </c>
      <c r="B16020" s="254">
        <v>-0.45601541699999998</v>
      </c>
    </row>
    <row r="16021" spans="1:2" x14ac:dyDescent="0.25">
      <c r="A16021" s="254" t="s">
        <v>476</v>
      </c>
      <c r="B16021" s="254">
        <v>0</v>
      </c>
    </row>
    <row r="16022" spans="1:2" x14ac:dyDescent="0.25">
      <c r="A16022" s="254" t="s">
        <v>477</v>
      </c>
      <c r="B16022" s="254">
        <v>0</v>
      </c>
    </row>
    <row r="16023" spans="1:2" x14ac:dyDescent="0.25">
      <c r="A16023" s="254" t="s">
        <v>1559</v>
      </c>
      <c r="B16023" s="254">
        <v>0</v>
      </c>
    </row>
    <row r="16024" spans="1:2" x14ac:dyDescent="0.25">
      <c r="A16024" s="254" t="s">
        <v>1100</v>
      </c>
      <c r="B16024" s="254">
        <v>40.821533600000002</v>
      </c>
    </row>
    <row r="16025" spans="1:2" x14ac:dyDescent="0.25">
      <c r="A16025" s="254" t="s">
        <v>1101</v>
      </c>
      <c r="B16025" s="254">
        <v>7.3248946100000003</v>
      </c>
    </row>
    <row r="16026" spans="1:2" x14ac:dyDescent="0.25">
      <c r="A16026" s="254" t="s">
        <v>1102</v>
      </c>
      <c r="B16026" s="254">
        <v>40.781163200000002</v>
      </c>
    </row>
    <row r="16027" spans="1:2" x14ac:dyDescent="0.25">
      <c r="A16027" s="254" t="s">
        <v>1103</v>
      </c>
      <c r="B16027" s="254">
        <v>2.3017921000000001</v>
      </c>
    </row>
    <row r="16028" spans="1:2" x14ac:dyDescent="0.25">
      <c r="A16028" s="254" t="s">
        <v>1104</v>
      </c>
      <c r="B16028" s="254">
        <v>0</v>
      </c>
    </row>
    <row r="16029" spans="1:2" x14ac:dyDescent="0.25">
      <c r="A16029" s="254" t="s">
        <v>1105</v>
      </c>
      <c r="B16029" s="254">
        <v>0</v>
      </c>
    </row>
    <row r="16030" spans="1:2" x14ac:dyDescent="0.25">
      <c r="A16030" s="254" t="s">
        <v>1560</v>
      </c>
      <c r="B16030" s="254">
        <v>0</v>
      </c>
    </row>
    <row r="16031" spans="1:2" x14ac:dyDescent="0.25">
      <c r="A16031" s="254" t="s">
        <v>2009</v>
      </c>
      <c r="B16031" s="254"/>
    </row>
    <row r="16032" spans="1:2" x14ac:dyDescent="0.25">
      <c r="A16032" s="254" t="s">
        <v>928</v>
      </c>
      <c r="B16032" s="254" t="s">
        <v>929</v>
      </c>
    </row>
    <row r="16033" spans="1:2" x14ac:dyDescent="0.25">
      <c r="A16033" s="254" t="s">
        <v>930</v>
      </c>
      <c r="B16033" s="254" t="s">
        <v>931</v>
      </c>
    </row>
    <row r="16034" spans="1:2" x14ac:dyDescent="0.25">
      <c r="A16034" s="254" t="s">
        <v>478</v>
      </c>
      <c r="B16034" s="254">
        <v>-10.462454899999999</v>
      </c>
    </row>
    <row r="16035" spans="1:2" x14ac:dyDescent="0.25">
      <c r="A16035" s="254" t="s">
        <v>932</v>
      </c>
      <c r="B16035" s="254">
        <v>-0.60307088499999995</v>
      </c>
    </row>
    <row r="16036" spans="1:2" x14ac:dyDescent="0.25">
      <c r="A16036" s="254" t="s">
        <v>184</v>
      </c>
      <c r="B16036" s="254">
        <v>-48.575683499999997</v>
      </c>
    </row>
    <row r="16037" spans="1:2" x14ac:dyDescent="0.25">
      <c r="A16037" s="254" t="s">
        <v>933</v>
      </c>
      <c r="B16037" s="254">
        <v>0</v>
      </c>
    </row>
    <row r="16038" spans="1:2" x14ac:dyDescent="0.25">
      <c r="A16038" s="254" t="s">
        <v>934</v>
      </c>
      <c r="B16038" s="254">
        <v>1.4537140500000001</v>
      </c>
    </row>
    <row r="16039" spans="1:2" x14ac:dyDescent="0.25">
      <c r="A16039" s="254" t="s">
        <v>935</v>
      </c>
      <c r="B16039" s="254">
        <v>7.8005318499999996</v>
      </c>
    </row>
    <row r="16040" spans="1:2" x14ac:dyDescent="0.25">
      <c r="A16040" s="254" t="s">
        <v>936</v>
      </c>
      <c r="B16040" s="254">
        <v>0.45601541699999998</v>
      </c>
    </row>
    <row r="16041" spans="1:2" x14ac:dyDescent="0.25">
      <c r="A16041" s="254" t="s">
        <v>937</v>
      </c>
      <c r="B16041" s="254">
        <v>0</v>
      </c>
    </row>
    <row r="16042" spans="1:2" x14ac:dyDescent="0.25">
      <c r="A16042" s="254" t="s">
        <v>938</v>
      </c>
      <c r="B16042" s="254">
        <v>0</v>
      </c>
    </row>
    <row r="16043" spans="1:2" x14ac:dyDescent="0.25">
      <c r="A16043" s="254" t="s">
        <v>2</v>
      </c>
      <c r="B16043" s="254">
        <v>35.1708</v>
      </c>
    </row>
    <row r="16044" spans="1:2" x14ac:dyDescent="0.25">
      <c r="A16044" s="254" t="s">
        <v>3</v>
      </c>
      <c r="B16044" s="254">
        <v>4.4042399999999997</v>
      </c>
    </row>
    <row r="16045" spans="1:2" x14ac:dyDescent="0.25">
      <c r="A16045" s="254" t="s">
        <v>4</v>
      </c>
      <c r="B16045" s="254">
        <v>15.820632</v>
      </c>
    </row>
    <row r="16046" spans="1:2" x14ac:dyDescent="0.25">
      <c r="A16046" s="254" t="s">
        <v>5</v>
      </c>
      <c r="B16046" s="254">
        <v>0.47045999999999999</v>
      </c>
    </row>
    <row r="16047" spans="1:2" x14ac:dyDescent="0.25">
      <c r="A16047" s="254" t="s">
        <v>6</v>
      </c>
      <c r="B16047" s="254">
        <v>0</v>
      </c>
    </row>
    <row r="16048" spans="1:2" x14ac:dyDescent="0.25">
      <c r="A16048" s="254" t="s">
        <v>7</v>
      </c>
      <c r="B16048" s="254">
        <v>0</v>
      </c>
    </row>
    <row r="16049" spans="1:2" x14ac:dyDescent="0.25">
      <c r="A16049" s="254" t="s">
        <v>480</v>
      </c>
      <c r="B16049" s="254">
        <v>0</v>
      </c>
    </row>
    <row r="16050" spans="1:2" x14ac:dyDescent="0.25">
      <c r="A16050" s="254" t="s">
        <v>481</v>
      </c>
      <c r="B16050" s="254">
        <v>0.47410471399999998</v>
      </c>
    </row>
    <row r="16051" spans="1:2" x14ac:dyDescent="0.25">
      <c r="A16051" s="254" t="s">
        <v>482</v>
      </c>
      <c r="B16051" s="254">
        <v>0</v>
      </c>
    </row>
    <row r="16052" spans="1:2" x14ac:dyDescent="0.25">
      <c r="A16052" s="254" t="s">
        <v>483</v>
      </c>
      <c r="B16052" s="254">
        <v>5.4407830599999998E-2</v>
      </c>
    </row>
    <row r="16053" spans="1:2" x14ac:dyDescent="0.25">
      <c r="A16053" s="254" t="s">
        <v>484</v>
      </c>
      <c r="B16053" s="254">
        <v>0</v>
      </c>
    </row>
    <row r="16054" spans="1:2" x14ac:dyDescent="0.25">
      <c r="A16054" s="254" t="s">
        <v>485</v>
      </c>
      <c r="B16054" s="254">
        <v>0</v>
      </c>
    </row>
    <row r="16055" spans="1:2" x14ac:dyDescent="0.25">
      <c r="A16055" s="254" t="s">
        <v>2010</v>
      </c>
      <c r="B16055" s="254"/>
    </row>
    <row r="16056" spans="1:2" x14ac:dyDescent="0.25">
      <c r="A16056" s="254" t="s">
        <v>928</v>
      </c>
      <c r="B16056" s="254" t="s">
        <v>929</v>
      </c>
    </row>
    <row r="16057" spans="1:2" x14ac:dyDescent="0.25">
      <c r="A16057" s="254" t="s">
        <v>930</v>
      </c>
      <c r="B16057" s="254" t="s">
        <v>931</v>
      </c>
    </row>
    <row r="16058" spans="1:2" x14ac:dyDescent="0.25">
      <c r="A16058" s="254" t="s">
        <v>1125</v>
      </c>
      <c r="B16058" s="254">
        <v>0</v>
      </c>
    </row>
    <row r="16059" spans="1:2" x14ac:dyDescent="0.25">
      <c r="A16059" s="254" t="s">
        <v>1126</v>
      </c>
      <c r="B16059" s="254">
        <v>0</v>
      </c>
    </row>
    <row r="16060" spans="1:2" x14ac:dyDescent="0.25">
      <c r="A16060" s="254" t="s">
        <v>1127</v>
      </c>
      <c r="B16060" s="254">
        <v>0</v>
      </c>
    </row>
    <row r="16061" spans="1:2" x14ac:dyDescent="0.25">
      <c r="A16061" s="254" t="s">
        <v>1128</v>
      </c>
      <c r="B16061" s="254">
        <v>0</v>
      </c>
    </row>
    <row r="16062" spans="1:2" x14ac:dyDescent="0.25">
      <c r="A16062" s="254" t="s">
        <v>1129</v>
      </c>
      <c r="B16062" s="254">
        <v>0</v>
      </c>
    </row>
    <row r="16063" spans="1:2" x14ac:dyDescent="0.25">
      <c r="A16063" s="254" t="s">
        <v>1130</v>
      </c>
      <c r="B16063" s="254">
        <v>0</v>
      </c>
    </row>
    <row r="16064" spans="1:2" x14ac:dyDescent="0.25">
      <c r="A16064" s="254" t="s">
        <v>1131</v>
      </c>
      <c r="B16064" s="254">
        <v>0.96050667300000003</v>
      </c>
    </row>
    <row r="16065" spans="1:2" x14ac:dyDescent="0.25">
      <c r="A16065" s="254" t="s">
        <v>1132</v>
      </c>
      <c r="B16065" s="254">
        <v>0.13814542499999999</v>
      </c>
    </row>
    <row r="16066" spans="1:2" x14ac:dyDescent="0.25">
      <c r="A16066" s="254" t="s">
        <v>1133</v>
      </c>
      <c r="B16066" s="254">
        <v>0.77601485599999998</v>
      </c>
    </row>
    <row r="16067" spans="1:2" x14ac:dyDescent="0.25">
      <c r="A16067" s="254" t="s">
        <v>1134</v>
      </c>
      <c r="B16067" s="254">
        <v>4.3430039699999999E-2</v>
      </c>
    </row>
    <row r="16068" spans="1:2" x14ac:dyDescent="0.25">
      <c r="A16068" s="254" t="s">
        <v>1135</v>
      </c>
      <c r="B16068" s="254">
        <v>0</v>
      </c>
    </row>
    <row r="16069" spans="1:2" x14ac:dyDescent="0.25">
      <c r="A16069" s="254" t="s">
        <v>1136</v>
      </c>
      <c r="B16069" s="254">
        <v>0</v>
      </c>
    </row>
    <row r="16070" spans="1:2" x14ac:dyDescent="0.25">
      <c r="A16070" s="254" t="s">
        <v>1231</v>
      </c>
      <c r="B16070" s="254">
        <v>0</v>
      </c>
    </row>
    <row r="16071" spans="1:2" x14ac:dyDescent="0.25">
      <c r="A16071" s="254" t="s">
        <v>2011</v>
      </c>
      <c r="B16071" s="254"/>
    </row>
    <row r="16072" spans="1:2" x14ac:dyDescent="0.25">
      <c r="A16072" s="254" t="s">
        <v>928</v>
      </c>
      <c r="B16072" s="254" t="s">
        <v>929</v>
      </c>
    </row>
    <row r="16073" spans="1:2" x14ac:dyDescent="0.25">
      <c r="A16073" s="254" t="s">
        <v>930</v>
      </c>
      <c r="B16073" s="254" t="s">
        <v>931</v>
      </c>
    </row>
    <row r="16074" spans="1:2" x14ac:dyDescent="0.25">
      <c r="A16074" s="254" t="s">
        <v>30</v>
      </c>
      <c r="B16074" s="254">
        <v>0</v>
      </c>
    </row>
    <row r="16075" spans="1:2" x14ac:dyDescent="0.25">
      <c r="A16075" s="254" t="s">
        <v>31</v>
      </c>
      <c r="B16075" s="254">
        <v>0</v>
      </c>
    </row>
    <row r="16076" spans="1:2" x14ac:dyDescent="0.25">
      <c r="A16076" s="254" t="s">
        <v>32</v>
      </c>
      <c r="B16076" s="254">
        <v>0</v>
      </c>
    </row>
    <row r="16077" spans="1:2" x14ac:dyDescent="0.25">
      <c r="A16077" s="254" t="s">
        <v>33</v>
      </c>
      <c r="B16077" s="254">
        <v>0</v>
      </c>
    </row>
    <row r="16078" spans="1:2" x14ac:dyDescent="0.25">
      <c r="A16078" s="254" t="s">
        <v>34</v>
      </c>
      <c r="B16078" s="254">
        <v>0</v>
      </c>
    </row>
    <row r="16079" spans="1:2" x14ac:dyDescent="0.25">
      <c r="A16079" s="254" t="s">
        <v>35</v>
      </c>
      <c r="B16079" s="254">
        <v>0</v>
      </c>
    </row>
    <row r="16080" spans="1:2" x14ac:dyDescent="0.25">
      <c r="A16080" s="254" t="s">
        <v>26</v>
      </c>
      <c r="B16080" s="254">
        <v>44.183306899999998</v>
      </c>
    </row>
    <row r="16081" spans="1:2" x14ac:dyDescent="0.25">
      <c r="A16081" s="254" t="s">
        <v>27</v>
      </c>
      <c r="B16081" s="254">
        <v>0.84768105400000004</v>
      </c>
    </row>
    <row r="16082" spans="1:2" x14ac:dyDescent="0.25">
      <c r="A16082" s="254" t="s">
        <v>36</v>
      </c>
      <c r="B16082" s="254">
        <v>8.1073757900000007</v>
      </c>
    </row>
    <row r="16083" spans="1:2" x14ac:dyDescent="0.25">
      <c r="A16083" s="254" t="s">
        <v>37</v>
      </c>
      <c r="B16083" s="254">
        <v>0.26058023800000002</v>
      </c>
    </row>
    <row r="16084" spans="1:2" x14ac:dyDescent="0.25">
      <c r="A16084" s="254" t="s">
        <v>38</v>
      </c>
      <c r="B16084" s="254">
        <v>0</v>
      </c>
    </row>
    <row r="16085" spans="1:2" x14ac:dyDescent="0.25">
      <c r="A16085" s="254" t="s">
        <v>39</v>
      </c>
      <c r="B16085" s="254">
        <v>0</v>
      </c>
    </row>
    <row r="16086" spans="1:2" x14ac:dyDescent="0.25">
      <c r="A16086" s="254" t="s">
        <v>1014</v>
      </c>
      <c r="B16086" s="254">
        <v>0</v>
      </c>
    </row>
    <row r="16087" spans="1:2" x14ac:dyDescent="0.25">
      <c r="A16087" s="254" t="s">
        <v>991</v>
      </c>
      <c r="B16087" s="254">
        <v>4.3173386699999998</v>
      </c>
    </row>
    <row r="16088" spans="1:2" x14ac:dyDescent="0.25">
      <c r="A16088" s="254" t="s">
        <v>1015</v>
      </c>
      <c r="B16088" s="254">
        <v>0</v>
      </c>
    </row>
    <row r="16089" spans="1:2" x14ac:dyDescent="0.25">
      <c r="A16089" s="254" t="s">
        <v>1016</v>
      </c>
      <c r="B16089" s="254">
        <v>0</v>
      </c>
    </row>
    <row r="16090" spans="1:2" x14ac:dyDescent="0.25">
      <c r="A16090" s="254" t="s">
        <v>41</v>
      </c>
      <c r="B16090" s="254">
        <v>0</v>
      </c>
    </row>
    <row r="16091" spans="1:2" x14ac:dyDescent="0.25">
      <c r="A16091" s="254" t="s">
        <v>40</v>
      </c>
      <c r="B16091" s="254">
        <v>0</v>
      </c>
    </row>
    <row r="16092" spans="1:2" x14ac:dyDescent="0.25">
      <c r="A16092" s="254" t="s">
        <v>42</v>
      </c>
      <c r="B16092" s="254">
        <v>0</v>
      </c>
    </row>
    <row r="16093" spans="1:2" x14ac:dyDescent="0.25">
      <c r="A16093" s="254" t="s">
        <v>43</v>
      </c>
      <c r="B16093" s="254">
        <v>0</v>
      </c>
    </row>
    <row r="16094" spans="1:2" x14ac:dyDescent="0.25">
      <c r="A16094" s="254" t="s">
        <v>1232</v>
      </c>
      <c r="B16094" s="254">
        <v>0</v>
      </c>
    </row>
    <row r="16095" spans="1:2" x14ac:dyDescent="0.25">
      <c r="A16095" s="254" t="s">
        <v>2012</v>
      </c>
      <c r="B16095" s="254"/>
    </row>
    <row r="16096" spans="1:2" x14ac:dyDescent="0.25">
      <c r="A16096" s="254" t="s">
        <v>928</v>
      </c>
      <c r="B16096" s="254" t="s">
        <v>929</v>
      </c>
    </row>
    <row r="16097" spans="1:2" x14ac:dyDescent="0.25">
      <c r="A16097" s="254" t="s">
        <v>930</v>
      </c>
      <c r="B16097" s="254" t="s">
        <v>931</v>
      </c>
    </row>
    <row r="16098" spans="1:2" x14ac:dyDescent="0.25">
      <c r="A16098" s="254" t="s">
        <v>478</v>
      </c>
      <c r="B16098" s="254">
        <v>-13.990016000000001</v>
      </c>
    </row>
    <row r="16099" spans="1:2" x14ac:dyDescent="0.25">
      <c r="A16099" s="254" t="s">
        <v>479</v>
      </c>
      <c r="B16099" s="254">
        <v>-20.985023999999999</v>
      </c>
    </row>
    <row r="16100" spans="1:2" x14ac:dyDescent="0.25">
      <c r="A16100" s="254" t="s">
        <v>184</v>
      </c>
      <c r="B16100" s="254">
        <v>0</v>
      </c>
    </row>
    <row r="16101" spans="1:2" x14ac:dyDescent="0.25">
      <c r="A16101" s="254" t="s">
        <v>1142</v>
      </c>
      <c r="B16101" s="254">
        <v>0</v>
      </c>
    </row>
    <row r="16102" spans="1:2" x14ac:dyDescent="0.25">
      <c r="A16102" s="254" t="s">
        <v>1143</v>
      </c>
      <c r="B16102" s="254">
        <v>0</v>
      </c>
    </row>
    <row r="16103" spans="1:2" x14ac:dyDescent="0.25">
      <c r="A16103" s="254" t="s">
        <v>1144</v>
      </c>
      <c r="B16103" s="254">
        <v>0</v>
      </c>
    </row>
    <row r="16104" spans="1:2" x14ac:dyDescent="0.25">
      <c r="A16104" s="254" t="s">
        <v>1145</v>
      </c>
      <c r="B16104" s="254">
        <v>0</v>
      </c>
    </row>
    <row r="16105" spans="1:2" x14ac:dyDescent="0.25">
      <c r="A16105" s="254" t="s">
        <v>1146</v>
      </c>
      <c r="B16105" s="254">
        <v>0</v>
      </c>
    </row>
    <row r="16106" spans="1:2" x14ac:dyDescent="0.25">
      <c r="A16106" s="254" t="s">
        <v>1147</v>
      </c>
      <c r="B16106" s="254">
        <v>0</v>
      </c>
    </row>
    <row r="16107" spans="1:2" x14ac:dyDescent="0.25">
      <c r="A16107" s="254" t="s">
        <v>2</v>
      </c>
      <c r="B16107" s="254">
        <v>0</v>
      </c>
    </row>
    <row r="16108" spans="1:2" x14ac:dyDescent="0.25">
      <c r="A16108" s="254" t="s">
        <v>3</v>
      </c>
      <c r="B16108" s="254">
        <v>0</v>
      </c>
    </row>
    <row r="16109" spans="1:2" x14ac:dyDescent="0.25">
      <c r="A16109" s="254" t="s">
        <v>4</v>
      </c>
      <c r="B16109" s="254">
        <v>0</v>
      </c>
    </row>
    <row r="16110" spans="1:2" x14ac:dyDescent="0.25">
      <c r="A16110" s="254" t="s">
        <v>5</v>
      </c>
      <c r="B16110" s="254">
        <v>0</v>
      </c>
    </row>
    <row r="16111" spans="1:2" x14ac:dyDescent="0.25">
      <c r="A16111" s="254" t="s">
        <v>6</v>
      </c>
      <c r="B16111" s="254">
        <v>0</v>
      </c>
    </row>
    <row r="16112" spans="1:2" x14ac:dyDescent="0.25">
      <c r="A16112" s="254" t="s">
        <v>7</v>
      </c>
      <c r="B16112" s="254">
        <v>0</v>
      </c>
    </row>
    <row r="16113" spans="1:2" x14ac:dyDescent="0.25">
      <c r="A16113" s="254" t="s">
        <v>1148</v>
      </c>
      <c r="B16113" s="254">
        <v>0</v>
      </c>
    </row>
    <row r="16114" spans="1:2" x14ac:dyDescent="0.25">
      <c r="A16114" s="254" t="s">
        <v>1149</v>
      </c>
      <c r="B16114" s="254">
        <v>0</v>
      </c>
    </row>
    <row r="16115" spans="1:2" x14ac:dyDescent="0.25">
      <c r="A16115" s="254" t="s">
        <v>1150</v>
      </c>
      <c r="B16115" s="254">
        <v>0</v>
      </c>
    </row>
    <row r="16116" spans="1:2" x14ac:dyDescent="0.25">
      <c r="A16116" s="254" t="s">
        <v>1151</v>
      </c>
      <c r="B16116" s="254">
        <v>0</v>
      </c>
    </row>
    <row r="16117" spans="1:2" x14ac:dyDescent="0.25">
      <c r="A16117" s="254" t="s">
        <v>1152</v>
      </c>
      <c r="B16117" s="254">
        <v>0</v>
      </c>
    </row>
    <row r="16118" spans="1:2" x14ac:dyDescent="0.25">
      <c r="A16118" s="254" t="s">
        <v>1153</v>
      </c>
      <c r="B16118" s="254">
        <v>0</v>
      </c>
    </row>
    <row r="16119" spans="1:2" x14ac:dyDescent="0.25">
      <c r="A16119" s="254" t="s">
        <v>2013</v>
      </c>
      <c r="B16119" s="254"/>
    </row>
    <row r="16120" spans="1:2" x14ac:dyDescent="0.25">
      <c r="A16120" s="254" t="s">
        <v>928</v>
      </c>
      <c r="B16120" s="254" t="s">
        <v>929</v>
      </c>
    </row>
    <row r="16121" spans="1:2" x14ac:dyDescent="0.25">
      <c r="A16121" s="254" t="s">
        <v>930</v>
      </c>
      <c r="B16121" s="254" t="s">
        <v>931</v>
      </c>
    </row>
    <row r="16122" spans="1:2" x14ac:dyDescent="0.25">
      <c r="A16122" s="254" t="s">
        <v>470</v>
      </c>
      <c r="B16122" s="254">
        <v>49.995046799999997</v>
      </c>
    </row>
    <row r="16123" spans="1:2" x14ac:dyDescent="0.25">
      <c r="A16123" s="254" t="s">
        <v>471</v>
      </c>
      <c r="B16123" s="254">
        <v>0</v>
      </c>
    </row>
    <row r="16124" spans="1:2" x14ac:dyDescent="0.25">
      <c r="A16124" s="254" t="s">
        <v>486</v>
      </c>
      <c r="B16124" s="254">
        <v>28.356351199999999</v>
      </c>
    </row>
    <row r="16125" spans="1:2" x14ac:dyDescent="0.25">
      <c r="A16125" s="254" t="s">
        <v>487</v>
      </c>
      <c r="B16125" s="254">
        <v>0</v>
      </c>
    </row>
    <row r="16126" spans="1:2" x14ac:dyDescent="0.25">
      <c r="A16126" s="254" t="s">
        <v>488</v>
      </c>
      <c r="B16126" s="254">
        <v>0</v>
      </c>
    </row>
    <row r="16127" spans="1:2" x14ac:dyDescent="0.25">
      <c r="A16127" s="254" t="s">
        <v>489</v>
      </c>
      <c r="B16127" s="254">
        <v>0</v>
      </c>
    </row>
    <row r="16128" spans="1:2" x14ac:dyDescent="0.25">
      <c r="A16128" s="254" t="s">
        <v>2014</v>
      </c>
      <c r="B16128" s="254"/>
    </row>
    <row r="16129" spans="1:2" x14ac:dyDescent="0.25">
      <c r="A16129" s="254" t="s">
        <v>928</v>
      </c>
      <c r="B16129" s="254" t="s">
        <v>929</v>
      </c>
    </row>
    <row r="16130" spans="1:2" x14ac:dyDescent="0.25">
      <c r="A16130" s="254" t="s">
        <v>930</v>
      </c>
      <c r="B16130" s="254" t="s">
        <v>931</v>
      </c>
    </row>
    <row r="16131" spans="1:2" x14ac:dyDescent="0.25">
      <c r="A16131" s="254" t="s">
        <v>111</v>
      </c>
      <c r="B16131" s="254">
        <v>0</v>
      </c>
    </row>
    <row r="16132" spans="1:2" x14ac:dyDescent="0.25">
      <c r="A16132" s="254" t="s">
        <v>184</v>
      </c>
      <c r="B16132" s="254">
        <v>0</v>
      </c>
    </row>
    <row r="16133" spans="1:2" x14ac:dyDescent="0.25">
      <c r="A16133" s="254" t="s">
        <v>185</v>
      </c>
      <c r="B16133" s="254">
        <v>0</v>
      </c>
    </row>
    <row r="16134" spans="1:2" x14ac:dyDescent="0.25">
      <c r="A16134" s="254" t="s">
        <v>186</v>
      </c>
      <c r="B16134" s="254">
        <v>0</v>
      </c>
    </row>
    <row r="16135" spans="1:2" x14ac:dyDescent="0.25">
      <c r="A16135" s="254" t="s">
        <v>187</v>
      </c>
      <c r="B16135" s="254">
        <v>0</v>
      </c>
    </row>
    <row r="16136" spans="1:2" x14ac:dyDescent="0.25">
      <c r="A16136" s="254" t="s">
        <v>1019</v>
      </c>
      <c r="B16136" s="254">
        <v>0</v>
      </c>
    </row>
    <row r="16137" spans="1:2" x14ac:dyDescent="0.25">
      <c r="A16137" s="254" t="s">
        <v>1020</v>
      </c>
      <c r="B16137" s="254">
        <v>0</v>
      </c>
    </row>
    <row r="16138" spans="1:2" x14ac:dyDescent="0.25">
      <c r="A16138" s="254" t="s">
        <v>177</v>
      </c>
      <c r="B16138" s="254">
        <v>0</v>
      </c>
    </row>
    <row r="16139" spans="1:2" x14ac:dyDescent="0.25">
      <c r="A16139" s="254" t="s">
        <v>2015</v>
      </c>
      <c r="B16139" s="254"/>
    </row>
    <row r="16140" spans="1:2" x14ac:dyDescent="0.25">
      <c r="A16140" s="254" t="s">
        <v>928</v>
      </c>
      <c r="B16140" s="254" t="s">
        <v>929</v>
      </c>
    </row>
    <row r="16141" spans="1:2" x14ac:dyDescent="0.25">
      <c r="A16141" s="254" t="s">
        <v>930</v>
      </c>
      <c r="B16141" s="254" t="s">
        <v>931</v>
      </c>
    </row>
    <row r="16142" spans="1:2" x14ac:dyDescent="0.25">
      <c r="A16142" s="254" t="s">
        <v>1154</v>
      </c>
      <c r="B16142" s="254">
        <v>0</v>
      </c>
    </row>
    <row r="16143" spans="1:2" x14ac:dyDescent="0.25">
      <c r="A16143" s="254" t="s">
        <v>1155</v>
      </c>
      <c r="B16143" s="254">
        <v>0</v>
      </c>
    </row>
    <row r="16144" spans="1:2" x14ac:dyDescent="0.25">
      <c r="A16144" s="254" t="s">
        <v>1156</v>
      </c>
      <c r="B16144" s="254">
        <v>0</v>
      </c>
    </row>
    <row r="16145" spans="1:2" x14ac:dyDescent="0.25">
      <c r="A16145" s="254" t="s">
        <v>1157</v>
      </c>
      <c r="B16145" s="254">
        <v>0</v>
      </c>
    </row>
    <row r="16146" spans="1:2" x14ac:dyDescent="0.25">
      <c r="A16146" s="254" t="s">
        <v>1158</v>
      </c>
      <c r="B16146" s="254">
        <v>0</v>
      </c>
    </row>
    <row r="16147" spans="1:2" x14ac:dyDescent="0.25">
      <c r="A16147" s="254" t="s">
        <v>1159</v>
      </c>
      <c r="B16147" s="254">
        <v>0</v>
      </c>
    </row>
    <row r="16148" spans="1:2" x14ac:dyDescent="0.25">
      <c r="A16148" s="254" t="s">
        <v>1160</v>
      </c>
      <c r="B16148" s="254">
        <v>0</v>
      </c>
    </row>
    <row r="16149" spans="1:2" x14ac:dyDescent="0.25">
      <c r="A16149" s="254" t="s">
        <v>1161</v>
      </c>
      <c r="B16149" s="254">
        <v>0</v>
      </c>
    </row>
    <row r="16150" spans="1:2" x14ac:dyDescent="0.25">
      <c r="A16150" s="254" t="s">
        <v>490</v>
      </c>
      <c r="B16150" s="254">
        <v>0</v>
      </c>
    </row>
    <row r="16151" spans="1:2" x14ac:dyDescent="0.25">
      <c r="A16151" s="254" t="s">
        <v>491</v>
      </c>
      <c r="B16151" s="254">
        <v>-0.47410471399999998</v>
      </c>
    </row>
    <row r="16152" spans="1:2" x14ac:dyDescent="0.25">
      <c r="A16152" s="254" t="s">
        <v>492</v>
      </c>
      <c r="B16152" s="254">
        <v>0</v>
      </c>
    </row>
    <row r="16153" spans="1:2" x14ac:dyDescent="0.25">
      <c r="A16153" s="254" t="s">
        <v>493</v>
      </c>
      <c r="B16153" s="254">
        <v>-5.4407830599999998E-2</v>
      </c>
    </row>
    <row r="16154" spans="1:2" x14ac:dyDescent="0.25">
      <c r="A16154" s="254" t="s">
        <v>494</v>
      </c>
      <c r="B16154" s="254">
        <v>0</v>
      </c>
    </row>
    <row r="16155" spans="1:2" x14ac:dyDescent="0.25">
      <c r="A16155" s="254" t="s">
        <v>495</v>
      </c>
      <c r="B16155" s="254">
        <v>0</v>
      </c>
    </row>
    <row r="16156" spans="1:2" x14ac:dyDescent="0.25">
      <c r="A16156" s="254" t="s">
        <v>496</v>
      </c>
      <c r="B16156" s="254">
        <v>0</v>
      </c>
    </row>
    <row r="16157" spans="1:2" x14ac:dyDescent="0.25">
      <c r="A16157" s="254" t="s">
        <v>497</v>
      </c>
      <c r="B16157" s="254">
        <v>-9.9561990000000003E-2</v>
      </c>
    </row>
    <row r="16158" spans="1:2" x14ac:dyDescent="0.25">
      <c r="A16158" s="254" t="s">
        <v>498</v>
      </c>
      <c r="B16158" s="254">
        <v>0</v>
      </c>
    </row>
    <row r="16159" spans="1:2" x14ac:dyDescent="0.25">
      <c r="A16159" s="254" t="s">
        <v>499</v>
      </c>
      <c r="B16159" s="254">
        <v>0</v>
      </c>
    </row>
    <row r="16160" spans="1:2" x14ac:dyDescent="0.25">
      <c r="A16160" s="254" t="s">
        <v>500</v>
      </c>
      <c r="B16160" s="254">
        <v>0</v>
      </c>
    </row>
    <row r="16161" spans="1:2" x14ac:dyDescent="0.25">
      <c r="A16161" s="254" t="s">
        <v>501</v>
      </c>
      <c r="B16161" s="254">
        <v>0</v>
      </c>
    </row>
    <row r="16162" spans="1:2" x14ac:dyDescent="0.25">
      <c r="A16162" s="254" t="s">
        <v>502</v>
      </c>
      <c r="B16162" s="254">
        <v>0</v>
      </c>
    </row>
    <row r="16163" spans="1:2" x14ac:dyDescent="0.25">
      <c r="A16163" s="254" t="s">
        <v>503</v>
      </c>
      <c r="B16163" s="254">
        <v>0</v>
      </c>
    </row>
    <row r="16164" spans="1:2" x14ac:dyDescent="0.25">
      <c r="A16164" s="254" t="s">
        <v>94</v>
      </c>
      <c r="B16164" s="254">
        <v>0</v>
      </c>
    </row>
    <row r="16165" spans="1:2" x14ac:dyDescent="0.25">
      <c r="A16165" s="254" t="s">
        <v>95</v>
      </c>
      <c r="B16165" s="254">
        <v>0</v>
      </c>
    </row>
    <row r="16166" spans="1:2" x14ac:dyDescent="0.25">
      <c r="A16166" s="254" t="s">
        <v>504</v>
      </c>
      <c r="B16166" s="254">
        <v>-61.648198600000001</v>
      </c>
    </row>
    <row r="16167" spans="1:2" x14ac:dyDescent="0.25">
      <c r="A16167" s="254" t="s">
        <v>505</v>
      </c>
      <c r="B16167" s="254">
        <v>-2.3594788499999999</v>
      </c>
    </row>
    <row r="16168" spans="1:2" x14ac:dyDescent="0.25">
      <c r="A16168" s="254" t="s">
        <v>506</v>
      </c>
      <c r="B16168" s="254">
        <v>-11.282752500000001</v>
      </c>
    </row>
    <row r="16169" spans="1:2" x14ac:dyDescent="0.25">
      <c r="A16169" s="254" t="s">
        <v>507</v>
      </c>
      <c r="B16169" s="254">
        <v>-0.23672094699999999</v>
      </c>
    </row>
    <row r="16170" spans="1:2" x14ac:dyDescent="0.25">
      <c r="A16170" s="254" t="s">
        <v>508</v>
      </c>
      <c r="B16170" s="254">
        <v>0</v>
      </c>
    </row>
    <row r="16171" spans="1:2" x14ac:dyDescent="0.25">
      <c r="A16171" s="254" t="s">
        <v>509</v>
      </c>
      <c r="B16171" s="254">
        <v>0</v>
      </c>
    </row>
    <row r="16172" spans="1:2" x14ac:dyDescent="0.25">
      <c r="A16172" s="254" t="s">
        <v>96</v>
      </c>
      <c r="B16172" s="254">
        <v>-12.946121700000001</v>
      </c>
    </row>
    <row r="16173" spans="1:2" x14ac:dyDescent="0.25">
      <c r="A16173" s="254" t="s">
        <v>97</v>
      </c>
      <c r="B16173" s="254">
        <v>-0.495490559</v>
      </c>
    </row>
    <row r="16174" spans="1:2" x14ac:dyDescent="0.25">
      <c r="A16174" s="254" t="s">
        <v>510</v>
      </c>
      <c r="B16174" s="254">
        <v>-49.995046799999997</v>
      </c>
    </row>
    <row r="16175" spans="1:2" x14ac:dyDescent="0.25">
      <c r="A16175" s="254" t="s">
        <v>511</v>
      </c>
      <c r="B16175" s="254">
        <v>0</v>
      </c>
    </row>
    <row r="16176" spans="1:2" x14ac:dyDescent="0.25">
      <c r="A16176" s="254" t="s">
        <v>512</v>
      </c>
      <c r="B16176" s="254">
        <v>-28.356351199999999</v>
      </c>
    </row>
    <row r="16177" spans="1:2" x14ac:dyDescent="0.25">
      <c r="A16177" s="254" t="s">
        <v>513</v>
      </c>
      <c r="B16177" s="254">
        <v>0</v>
      </c>
    </row>
    <row r="16178" spans="1:2" x14ac:dyDescent="0.25">
      <c r="A16178" s="254" t="s">
        <v>514</v>
      </c>
      <c r="B16178" s="254">
        <v>0</v>
      </c>
    </row>
    <row r="16179" spans="1:2" x14ac:dyDescent="0.25">
      <c r="A16179" s="254" t="s">
        <v>515</v>
      </c>
      <c r="B16179" s="254">
        <v>0</v>
      </c>
    </row>
    <row r="16180" spans="1:2" x14ac:dyDescent="0.25">
      <c r="A16180" s="254" t="s">
        <v>62</v>
      </c>
      <c r="B16180" s="254">
        <v>-6.7493313199999996</v>
      </c>
    </row>
    <row r="16181" spans="1:2" x14ac:dyDescent="0.25">
      <c r="A16181" s="254" t="s">
        <v>63</v>
      </c>
      <c r="B16181" s="254">
        <v>0</v>
      </c>
    </row>
    <row r="16182" spans="1:2" x14ac:dyDescent="0.25">
      <c r="A16182" s="254" t="s">
        <v>64</v>
      </c>
      <c r="B16182" s="254">
        <v>0</v>
      </c>
    </row>
    <row r="16183" spans="1:2" x14ac:dyDescent="0.25">
      <c r="A16183" s="254" t="s">
        <v>65</v>
      </c>
      <c r="B16183" s="254">
        <v>0</v>
      </c>
    </row>
    <row r="16184" spans="1:2" x14ac:dyDescent="0.25">
      <c r="A16184" s="254" t="s">
        <v>66</v>
      </c>
      <c r="B16184" s="254">
        <v>0</v>
      </c>
    </row>
    <row r="16185" spans="1:2" x14ac:dyDescent="0.25">
      <c r="A16185" s="254" t="s">
        <v>67</v>
      </c>
      <c r="B16185" s="254">
        <v>0</v>
      </c>
    </row>
    <row r="16186" spans="1:2" x14ac:dyDescent="0.25">
      <c r="A16186" s="254" t="s">
        <v>68</v>
      </c>
      <c r="B16186" s="254">
        <v>0</v>
      </c>
    </row>
    <row r="16187" spans="1:2" x14ac:dyDescent="0.25">
      <c r="A16187" s="254" t="s">
        <v>69</v>
      </c>
      <c r="B16187" s="254">
        <v>0</v>
      </c>
    </row>
    <row r="16188" spans="1:2" x14ac:dyDescent="0.25">
      <c r="A16188" s="254" t="s">
        <v>70</v>
      </c>
      <c r="B16188" s="254">
        <v>0</v>
      </c>
    </row>
    <row r="16189" spans="1:2" x14ac:dyDescent="0.25">
      <c r="A16189" s="254" t="s">
        <v>71</v>
      </c>
      <c r="B16189" s="254">
        <v>0</v>
      </c>
    </row>
    <row r="16190" spans="1:2" x14ac:dyDescent="0.25">
      <c r="A16190" s="254" t="s">
        <v>72</v>
      </c>
      <c r="B16190" s="254">
        <v>0</v>
      </c>
    </row>
    <row r="16191" spans="1:2" x14ac:dyDescent="0.25">
      <c r="A16191" s="254" t="s">
        <v>73</v>
      </c>
      <c r="B16191" s="254">
        <v>0</v>
      </c>
    </row>
    <row r="16192" spans="1:2" x14ac:dyDescent="0.25">
      <c r="A16192" s="254" t="s">
        <v>74</v>
      </c>
      <c r="B16192" s="254">
        <v>0</v>
      </c>
    </row>
    <row r="16193" spans="1:2" x14ac:dyDescent="0.25">
      <c r="A16193" s="254" t="s">
        <v>75</v>
      </c>
      <c r="B16193" s="254">
        <v>0</v>
      </c>
    </row>
    <row r="16194" spans="1:2" x14ac:dyDescent="0.25">
      <c r="A16194" s="254" t="s">
        <v>1233</v>
      </c>
      <c r="B16194" s="254">
        <v>0</v>
      </c>
    </row>
    <row r="16195" spans="1:2" x14ac:dyDescent="0.25">
      <c r="A16195" s="254" t="s">
        <v>1162</v>
      </c>
      <c r="B16195" s="254">
        <v>0</v>
      </c>
    </row>
    <row r="16196" spans="1:2" x14ac:dyDescent="0.25">
      <c r="A16196" s="254" t="s">
        <v>1234</v>
      </c>
      <c r="B16196" s="254">
        <v>0</v>
      </c>
    </row>
    <row r="16197" spans="1:2" x14ac:dyDescent="0.25">
      <c r="A16197" s="254" t="s">
        <v>1235</v>
      </c>
      <c r="B16197" s="254">
        <v>0</v>
      </c>
    </row>
    <row r="16198" spans="1:2" x14ac:dyDescent="0.25">
      <c r="A16198" s="254" t="s">
        <v>1236</v>
      </c>
      <c r="B16198" s="254">
        <v>0</v>
      </c>
    </row>
    <row r="16199" spans="1:2" x14ac:dyDescent="0.25">
      <c r="A16199" s="254" t="s">
        <v>1163</v>
      </c>
      <c r="B16199" s="254">
        <v>0</v>
      </c>
    </row>
    <row r="16200" spans="1:2" x14ac:dyDescent="0.25">
      <c r="A16200" s="254" t="s">
        <v>1237</v>
      </c>
      <c r="B16200" s="254">
        <v>0</v>
      </c>
    </row>
    <row r="16201" spans="1:2" x14ac:dyDescent="0.25">
      <c r="A16201" s="254" t="s">
        <v>1238</v>
      </c>
      <c r="B16201" s="254">
        <v>0</v>
      </c>
    </row>
    <row r="16202" spans="1:2" x14ac:dyDescent="0.25">
      <c r="A16202" s="254" t="s">
        <v>156</v>
      </c>
      <c r="B16202" s="254">
        <v>0</v>
      </c>
    </row>
    <row r="16203" spans="1:2" x14ac:dyDescent="0.25">
      <c r="A16203" s="254" t="s">
        <v>144</v>
      </c>
      <c r="B16203" s="254">
        <v>0</v>
      </c>
    </row>
    <row r="16204" spans="1:2" x14ac:dyDescent="0.25">
      <c r="A16204" s="254" t="s">
        <v>157</v>
      </c>
      <c r="B16204" s="254">
        <v>0</v>
      </c>
    </row>
    <row r="16205" spans="1:2" x14ac:dyDescent="0.25">
      <c r="A16205" s="254" t="s">
        <v>158</v>
      </c>
      <c r="B16205" s="254">
        <v>0</v>
      </c>
    </row>
    <row r="16206" spans="1:2" x14ac:dyDescent="0.25">
      <c r="A16206" s="254" t="s">
        <v>159</v>
      </c>
      <c r="B16206" s="254">
        <v>0</v>
      </c>
    </row>
    <row r="16207" spans="1:2" x14ac:dyDescent="0.25">
      <c r="A16207" s="254" t="s">
        <v>145</v>
      </c>
      <c r="B16207" s="254">
        <v>0</v>
      </c>
    </row>
    <row r="16208" spans="1:2" x14ac:dyDescent="0.25">
      <c r="A16208" s="254" t="s">
        <v>160</v>
      </c>
      <c r="B16208" s="254">
        <v>0</v>
      </c>
    </row>
    <row r="16209" spans="1:2" x14ac:dyDescent="0.25">
      <c r="A16209" s="254" t="s">
        <v>161</v>
      </c>
      <c r="B16209" s="254">
        <v>0</v>
      </c>
    </row>
    <row r="16210" spans="1:2" x14ac:dyDescent="0.25">
      <c r="A16210" s="254" t="s">
        <v>162</v>
      </c>
      <c r="B16210" s="254">
        <v>0</v>
      </c>
    </row>
    <row r="16211" spans="1:2" x14ac:dyDescent="0.25">
      <c r="A16211" s="254" t="s">
        <v>146</v>
      </c>
      <c r="B16211" s="254">
        <v>0</v>
      </c>
    </row>
    <row r="16212" spans="1:2" x14ac:dyDescent="0.25">
      <c r="A16212" s="254" t="s">
        <v>163</v>
      </c>
      <c r="B16212" s="254">
        <v>0</v>
      </c>
    </row>
    <row r="16213" spans="1:2" x14ac:dyDescent="0.25">
      <c r="A16213" s="254" t="s">
        <v>164</v>
      </c>
      <c r="B16213" s="254">
        <v>0</v>
      </c>
    </row>
    <row r="16214" spans="1:2" x14ac:dyDescent="0.25">
      <c r="A16214" s="254" t="s">
        <v>165</v>
      </c>
      <c r="B16214" s="254">
        <v>0</v>
      </c>
    </row>
    <row r="16215" spans="1:2" x14ac:dyDescent="0.25">
      <c r="A16215" s="254" t="s">
        <v>147</v>
      </c>
      <c r="B16215" s="254">
        <v>0</v>
      </c>
    </row>
    <row r="16216" spans="1:2" x14ac:dyDescent="0.25">
      <c r="A16216" s="254" t="s">
        <v>166</v>
      </c>
      <c r="B16216" s="254">
        <v>0</v>
      </c>
    </row>
    <row r="16217" spans="1:2" x14ac:dyDescent="0.25">
      <c r="A16217" s="254" t="s">
        <v>167</v>
      </c>
      <c r="B16217" s="254">
        <v>0</v>
      </c>
    </row>
    <row r="16218" spans="1:2" x14ac:dyDescent="0.25">
      <c r="A16218" s="254" t="s">
        <v>168</v>
      </c>
      <c r="B16218" s="254">
        <v>0</v>
      </c>
    </row>
    <row r="16219" spans="1:2" x14ac:dyDescent="0.25">
      <c r="A16219" s="254" t="s">
        <v>148</v>
      </c>
      <c r="B16219" s="254">
        <v>0</v>
      </c>
    </row>
    <row r="16220" spans="1:2" x14ac:dyDescent="0.25">
      <c r="A16220" s="254" t="s">
        <v>169</v>
      </c>
      <c r="B16220" s="254">
        <v>0</v>
      </c>
    </row>
    <row r="16221" spans="1:2" x14ac:dyDescent="0.25">
      <c r="A16221" s="254" t="s">
        <v>170</v>
      </c>
      <c r="B16221" s="254">
        <v>0</v>
      </c>
    </row>
    <row r="16222" spans="1:2" x14ac:dyDescent="0.25">
      <c r="A16222" s="254" t="s">
        <v>171</v>
      </c>
      <c r="B16222" s="254">
        <v>0</v>
      </c>
    </row>
    <row r="16223" spans="1:2" x14ac:dyDescent="0.25">
      <c r="A16223" s="254" t="s">
        <v>149</v>
      </c>
      <c r="B16223" s="254">
        <v>0</v>
      </c>
    </row>
    <row r="16224" spans="1:2" x14ac:dyDescent="0.25">
      <c r="A16224" s="254" t="s">
        <v>172</v>
      </c>
      <c r="B16224" s="254">
        <v>0</v>
      </c>
    </row>
    <row r="16225" spans="1:2" x14ac:dyDescent="0.25">
      <c r="A16225" s="254" t="s">
        <v>173</v>
      </c>
      <c r="B16225" s="254">
        <v>0</v>
      </c>
    </row>
    <row r="16226" spans="1:2" x14ac:dyDescent="0.25">
      <c r="A16226" s="254" t="s">
        <v>1164</v>
      </c>
      <c r="B16226" s="254">
        <v>0</v>
      </c>
    </row>
    <row r="16227" spans="1:2" x14ac:dyDescent="0.25">
      <c r="A16227" s="254" t="s">
        <v>1165</v>
      </c>
      <c r="B16227" s="254">
        <v>0</v>
      </c>
    </row>
    <row r="16228" spans="1:2" x14ac:dyDescent="0.25">
      <c r="A16228" s="254" t="s">
        <v>939</v>
      </c>
      <c r="B16228" s="254">
        <v>0</v>
      </c>
    </row>
    <row r="16229" spans="1:2" x14ac:dyDescent="0.25">
      <c r="A16229" s="254" t="s">
        <v>1239</v>
      </c>
      <c r="B16229" s="254">
        <v>0</v>
      </c>
    </row>
    <row r="16230" spans="1:2" x14ac:dyDescent="0.25">
      <c r="A16230" s="254" t="s">
        <v>1240</v>
      </c>
      <c r="B16230" s="254">
        <v>0</v>
      </c>
    </row>
    <row r="16231" spans="1:2" x14ac:dyDescent="0.25">
      <c r="A16231" s="254" t="s">
        <v>1241</v>
      </c>
      <c r="B16231" s="254">
        <v>0</v>
      </c>
    </row>
    <row r="16232" spans="1:2" x14ac:dyDescent="0.25">
      <c r="A16232" s="254" t="s">
        <v>1242</v>
      </c>
      <c r="B16232" s="254">
        <v>0</v>
      </c>
    </row>
    <row r="16233" spans="1:2" x14ac:dyDescent="0.25">
      <c r="A16233" s="254" t="s">
        <v>1243</v>
      </c>
      <c r="B16233" s="254">
        <v>0</v>
      </c>
    </row>
    <row r="16234" spans="1:2" x14ac:dyDescent="0.25">
      <c r="A16234" s="254" t="s">
        <v>1244</v>
      </c>
      <c r="B16234" s="254">
        <v>0</v>
      </c>
    </row>
    <row r="16235" spans="1:2" x14ac:dyDescent="0.25">
      <c r="A16235" s="254" t="s">
        <v>1245</v>
      </c>
      <c r="B16235" s="254">
        <v>0</v>
      </c>
    </row>
    <row r="16236" spans="1:2" x14ac:dyDescent="0.25">
      <c r="A16236" s="254" t="s">
        <v>1246</v>
      </c>
      <c r="B16236" s="254">
        <v>0</v>
      </c>
    </row>
    <row r="16237" spans="1:2" x14ac:dyDescent="0.25">
      <c r="A16237" s="254" t="s">
        <v>1247</v>
      </c>
      <c r="B16237" s="254">
        <v>0</v>
      </c>
    </row>
    <row r="16238" spans="1:2" x14ac:dyDescent="0.25">
      <c r="A16238" s="254" t="s">
        <v>44</v>
      </c>
      <c r="B16238" s="254">
        <v>0</v>
      </c>
    </row>
    <row r="16239" spans="1:2" x14ac:dyDescent="0.25">
      <c r="A16239" s="254" t="s">
        <v>45</v>
      </c>
      <c r="B16239" s="254">
        <v>0</v>
      </c>
    </row>
    <row r="16240" spans="1:2" x14ac:dyDescent="0.25">
      <c r="A16240" s="254" t="s">
        <v>46</v>
      </c>
      <c r="B16240" s="254">
        <v>0</v>
      </c>
    </row>
    <row r="16241" spans="1:2" x14ac:dyDescent="0.25">
      <c r="A16241" s="254" t="s">
        <v>47</v>
      </c>
      <c r="B16241" s="254">
        <v>0</v>
      </c>
    </row>
    <row r="16242" spans="1:2" x14ac:dyDescent="0.25">
      <c r="A16242" s="254" t="s">
        <v>48</v>
      </c>
      <c r="B16242" s="254">
        <v>0</v>
      </c>
    </row>
    <row r="16243" spans="1:2" x14ac:dyDescent="0.25">
      <c r="A16243" s="254" t="s">
        <v>49</v>
      </c>
      <c r="B16243" s="254">
        <v>0</v>
      </c>
    </row>
    <row r="16244" spans="1:2" x14ac:dyDescent="0.25">
      <c r="A16244" s="254" t="s">
        <v>516</v>
      </c>
      <c r="B16244" s="254">
        <v>0</v>
      </c>
    </row>
    <row r="16245" spans="1:2" x14ac:dyDescent="0.25">
      <c r="A16245" s="254" t="s">
        <v>517</v>
      </c>
      <c r="B16245" s="254">
        <v>0.72785051700000003</v>
      </c>
    </row>
    <row r="16246" spans="1:2" x14ac:dyDescent="0.25">
      <c r="A16246" s="254" t="s">
        <v>518</v>
      </c>
      <c r="B16246" s="254">
        <v>0</v>
      </c>
    </row>
    <row r="16247" spans="1:2" x14ac:dyDescent="0.25">
      <c r="A16247" s="254" t="s">
        <v>519</v>
      </c>
      <c r="B16247" s="254">
        <v>9.5540976E-2</v>
      </c>
    </row>
    <row r="16248" spans="1:2" x14ac:dyDescent="0.25">
      <c r="A16248" s="254" t="s">
        <v>520</v>
      </c>
      <c r="B16248" s="254">
        <v>0</v>
      </c>
    </row>
    <row r="16249" spans="1:2" x14ac:dyDescent="0.25">
      <c r="A16249" s="254" t="s">
        <v>521</v>
      </c>
      <c r="B16249" s="254">
        <v>0</v>
      </c>
    </row>
    <row r="16250" spans="1:2" x14ac:dyDescent="0.25">
      <c r="A16250" s="254" t="s">
        <v>50</v>
      </c>
      <c r="B16250" s="254">
        <v>0</v>
      </c>
    </row>
    <row r="16251" spans="1:2" x14ac:dyDescent="0.25">
      <c r="A16251" s="254" t="s">
        <v>51</v>
      </c>
      <c r="B16251" s="254">
        <v>0</v>
      </c>
    </row>
    <row r="16252" spans="1:2" x14ac:dyDescent="0.25">
      <c r="A16252" s="254" t="s">
        <v>52</v>
      </c>
      <c r="B16252" s="254">
        <v>0</v>
      </c>
    </row>
    <row r="16253" spans="1:2" x14ac:dyDescent="0.25">
      <c r="A16253" s="254" t="s">
        <v>53</v>
      </c>
      <c r="B16253" s="254">
        <v>0</v>
      </c>
    </row>
    <row r="16254" spans="1:2" x14ac:dyDescent="0.25">
      <c r="A16254" s="254" t="s">
        <v>54</v>
      </c>
      <c r="B16254" s="254">
        <v>0</v>
      </c>
    </row>
    <row r="16255" spans="1:2" x14ac:dyDescent="0.25">
      <c r="A16255" s="254" t="s">
        <v>55</v>
      </c>
      <c r="B16255" s="254">
        <v>0</v>
      </c>
    </row>
    <row r="16256" spans="1:2" x14ac:dyDescent="0.25">
      <c r="A16256" s="254" t="s">
        <v>56</v>
      </c>
      <c r="B16256" s="254">
        <v>0</v>
      </c>
    </row>
    <row r="16257" spans="1:2" x14ac:dyDescent="0.25">
      <c r="A16257" s="254" t="s">
        <v>57</v>
      </c>
      <c r="B16257" s="254">
        <v>0</v>
      </c>
    </row>
    <row r="16258" spans="1:2" x14ac:dyDescent="0.25">
      <c r="A16258" s="254" t="s">
        <v>58</v>
      </c>
      <c r="B16258" s="254">
        <v>0</v>
      </c>
    </row>
    <row r="16259" spans="1:2" x14ac:dyDescent="0.25">
      <c r="A16259" s="254" t="s">
        <v>59</v>
      </c>
      <c r="B16259" s="254">
        <v>0</v>
      </c>
    </row>
    <row r="16260" spans="1:2" x14ac:dyDescent="0.25">
      <c r="A16260" s="254" t="s">
        <v>60</v>
      </c>
      <c r="B16260" s="254">
        <v>0</v>
      </c>
    </row>
    <row r="16261" spans="1:2" x14ac:dyDescent="0.25">
      <c r="A16261" s="254" t="s">
        <v>61</v>
      </c>
      <c r="B16261" s="254">
        <v>0</v>
      </c>
    </row>
    <row r="16262" spans="1:2" x14ac:dyDescent="0.25">
      <c r="A16262" s="254" t="s">
        <v>522</v>
      </c>
      <c r="B16262" s="254">
        <v>0</v>
      </c>
    </row>
    <row r="16263" spans="1:2" x14ac:dyDescent="0.25">
      <c r="A16263" s="254" t="s">
        <v>523</v>
      </c>
      <c r="B16263" s="254">
        <v>0</v>
      </c>
    </row>
    <row r="16264" spans="1:2" x14ac:dyDescent="0.25">
      <c r="A16264" s="254" t="s">
        <v>524</v>
      </c>
      <c r="B16264" s="254">
        <v>0</v>
      </c>
    </row>
    <row r="16265" spans="1:2" x14ac:dyDescent="0.25">
      <c r="A16265" s="254" t="s">
        <v>525</v>
      </c>
      <c r="B16265" s="254">
        <v>0</v>
      </c>
    </row>
    <row r="16266" spans="1:2" x14ac:dyDescent="0.25">
      <c r="A16266" s="254" t="s">
        <v>526</v>
      </c>
      <c r="B16266" s="254">
        <v>0</v>
      </c>
    </row>
    <row r="16267" spans="1:2" x14ac:dyDescent="0.25">
      <c r="A16267" s="254" t="s">
        <v>527</v>
      </c>
      <c r="B16267" s="254">
        <v>0</v>
      </c>
    </row>
    <row r="16268" spans="1:2" x14ac:dyDescent="0.25">
      <c r="A16268" s="254" t="s">
        <v>98</v>
      </c>
      <c r="B16268" s="254">
        <v>82.626337800000002</v>
      </c>
    </row>
    <row r="16269" spans="1:2" x14ac:dyDescent="0.25">
      <c r="A16269" s="254" t="s">
        <v>99</v>
      </c>
      <c r="B16269" s="254">
        <v>3.1623810699999999</v>
      </c>
    </row>
    <row r="16270" spans="1:2" x14ac:dyDescent="0.25">
      <c r="A16270" s="254" t="s">
        <v>100</v>
      </c>
      <c r="B16270" s="254">
        <v>14.6558007</v>
      </c>
    </row>
    <row r="16271" spans="1:2" x14ac:dyDescent="0.25">
      <c r="A16271" s="254" t="s">
        <v>101</v>
      </c>
      <c r="B16271" s="254">
        <v>0.30749012799999997</v>
      </c>
    </row>
    <row r="16272" spans="1:2" x14ac:dyDescent="0.25">
      <c r="A16272" s="254" t="s">
        <v>102</v>
      </c>
      <c r="B16272" s="254">
        <v>0</v>
      </c>
    </row>
    <row r="16273" spans="1:2" x14ac:dyDescent="0.25">
      <c r="A16273" s="254" t="s">
        <v>103</v>
      </c>
      <c r="B16273" s="254">
        <v>0</v>
      </c>
    </row>
    <row r="16274" spans="1:2" x14ac:dyDescent="0.25">
      <c r="A16274" s="254" t="s">
        <v>104</v>
      </c>
      <c r="B16274" s="254">
        <v>0</v>
      </c>
    </row>
    <row r="16275" spans="1:2" x14ac:dyDescent="0.25">
      <c r="A16275" s="254" t="s">
        <v>105</v>
      </c>
      <c r="B16275" s="254">
        <v>0</v>
      </c>
    </row>
    <row r="16276" spans="1:2" x14ac:dyDescent="0.25">
      <c r="A16276" s="254" t="s">
        <v>106</v>
      </c>
      <c r="B16276" s="254">
        <v>0</v>
      </c>
    </row>
    <row r="16277" spans="1:2" x14ac:dyDescent="0.25">
      <c r="A16277" s="254" t="s">
        <v>107</v>
      </c>
      <c r="B16277" s="254">
        <v>0</v>
      </c>
    </row>
    <row r="16278" spans="1:2" x14ac:dyDescent="0.25">
      <c r="A16278" s="254" t="s">
        <v>108</v>
      </c>
      <c r="B16278" s="254">
        <v>0</v>
      </c>
    </row>
    <row r="16279" spans="1:2" x14ac:dyDescent="0.25">
      <c r="A16279" s="254" t="s">
        <v>109</v>
      </c>
      <c r="B16279" s="254">
        <v>0</v>
      </c>
    </row>
    <row r="16280" spans="1:2" x14ac:dyDescent="0.25">
      <c r="A16280" s="254" t="s">
        <v>528</v>
      </c>
      <c r="B16280" s="254">
        <v>0</v>
      </c>
    </row>
    <row r="16281" spans="1:2" x14ac:dyDescent="0.25">
      <c r="A16281" s="254" t="s">
        <v>529</v>
      </c>
      <c r="B16281" s="254">
        <v>0</v>
      </c>
    </row>
    <row r="16282" spans="1:2" x14ac:dyDescent="0.25">
      <c r="A16282" s="254" t="s">
        <v>530</v>
      </c>
      <c r="B16282" s="254">
        <v>0</v>
      </c>
    </row>
    <row r="16283" spans="1:2" x14ac:dyDescent="0.25">
      <c r="A16283" s="254" t="s">
        <v>531</v>
      </c>
      <c r="B16283" s="254">
        <v>0</v>
      </c>
    </row>
    <row r="16284" spans="1:2" x14ac:dyDescent="0.25">
      <c r="A16284" s="254" t="s">
        <v>532</v>
      </c>
      <c r="B16284" s="254">
        <v>0</v>
      </c>
    </row>
    <row r="16285" spans="1:2" x14ac:dyDescent="0.25">
      <c r="A16285" s="254" t="s">
        <v>533</v>
      </c>
      <c r="B16285" s="254">
        <v>0</v>
      </c>
    </row>
    <row r="16286" spans="1:2" x14ac:dyDescent="0.25">
      <c r="A16286" s="254" t="s">
        <v>76</v>
      </c>
      <c r="B16286" s="254">
        <v>67.513615099999996</v>
      </c>
    </row>
    <row r="16287" spans="1:2" x14ac:dyDescent="0.25">
      <c r="A16287" s="254" t="s">
        <v>77</v>
      </c>
      <c r="B16287" s="254">
        <v>0</v>
      </c>
    </row>
    <row r="16288" spans="1:2" x14ac:dyDescent="0.25">
      <c r="A16288" s="254" t="s">
        <v>78</v>
      </c>
      <c r="B16288" s="254">
        <v>43.5555521</v>
      </c>
    </row>
    <row r="16289" spans="1:2" x14ac:dyDescent="0.25">
      <c r="A16289" s="254" t="s">
        <v>79</v>
      </c>
      <c r="B16289" s="254">
        <v>0</v>
      </c>
    </row>
    <row r="16290" spans="1:2" x14ac:dyDescent="0.25">
      <c r="A16290" s="254" t="s">
        <v>80</v>
      </c>
      <c r="B16290" s="254">
        <v>0</v>
      </c>
    </row>
    <row r="16291" spans="1:2" x14ac:dyDescent="0.25">
      <c r="A16291" s="254" t="s">
        <v>81</v>
      </c>
      <c r="B16291" s="254">
        <v>0</v>
      </c>
    </row>
    <row r="16292" spans="1:2" x14ac:dyDescent="0.25">
      <c r="A16292" s="254" t="s">
        <v>82</v>
      </c>
      <c r="B16292" s="254">
        <v>0</v>
      </c>
    </row>
    <row r="16293" spans="1:2" x14ac:dyDescent="0.25">
      <c r="A16293" s="254" t="s">
        <v>83</v>
      </c>
      <c r="B16293" s="254">
        <v>0</v>
      </c>
    </row>
    <row r="16294" spans="1:2" x14ac:dyDescent="0.25">
      <c r="A16294" s="254" t="s">
        <v>84</v>
      </c>
      <c r="B16294" s="254">
        <v>0</v>
      </c>
    </row>
    <row r="16295" spans="1:2" x14ac:dyDescent="0.25">
      <c r="A16295" s="254" t="s">
        <v>85</v>
      </c>
      <c r="B16295" s="254">
        <v>0</v>
      </c>
    </row>
    <row r="16296" spans="1:2" x14ac:dyDescent="0.25">
      <c r="A16296" s="254" t="s">
        <v>86</v>
      </c>
      <c r="B16296" s="254">
        <v>0</v>
      </c>
    </row>
    <row r="16297" spans="1:2" x14ac:dyDescent="0.25">
      <c r="A16297" s="254" t="s">
        <v>87</v>
      </c>
      <c r="B16297" s="254">
        <v>0</v>
      </c>
    </row>
    <row r="16298" spans="1:2" x14ac:dyDescent="0.25">
      <c r="A16298" s="254" t="s">
        <v>88</v>
      </c>
      <c r="B16298" s="254">
        <v>0</v>
      </c>
    </row>
    <row r="16299" spans="1:2" x14ac:dyDescent="0.25">
      <c r="A16299" s="254" t="s">
        <v>89</v>
      </c>
      <c r="B16299" s="254">
        <v>0</v>
      </c>
    </row>
    <row r="16300" spans="1:2" x14ac:dyDescent="0.25">
      <c r="A16300" s="254" t="s">
        <v>90</v>
      </c>
      <c r="B16300" s="254">
        <v>0</v>
      </c>
    </row>
    <row r="16301" spans="1:2" x14ac:dyDescent="0.25">
      <c r="A16301" s="254" t="s">
        <v>91</v>
      </c>
      <c r="B16301" s="254">
        <v>0</v>
      </c>
    </row>
    <row r="16302" spans="1:2" x14ac:dyDescent="0.25">
      <c r="A16302" s="254" t="s">
        <v>92</v>
      </c>
      <c r="B16302" s="254">
        <v>0</v>
      </c>
    </row>
    <row r="16303" spans="1:2" x14ac:dyDescent="0.25">
      <c r="A16303" s="254" t="s">
        <v>93</v>
      </c>
      <c r="B16303" s="254">
        <v>0</v>
      </c>
    </row>
    <row r="16304" spans="1:2" x14ac:dyDescent="0.25">
      <c r="A16304" s="254" t="s">
        <v>1248</v>
      </c>
      <c r="B16304" s="254">
        <v>0</v>
      </c>
    </row>
    <row r="16305" spans="1:2" x14ac:dyDescent="0.25">
      <c r="A16305" s="254" t="s">
        <v>1175</v>
      </c>
      <c r="B16305" s="254">
        <v>0</v>
      </c>
    </row>
    <row r="16306" spans="1:2" x14ac:dyDescent="0.25">
      <c r="A16306" s="254" t="s">
        <v>1249</v>
      </c>
      <c r="B16306" s="254">
        <v>0</v>
      </c>
    </row>
    <row r="16307" spans="1:2" x14ac:dyDescent="0.25">
      <c r="A16307" s="254" t="s">
        <v>1250</v>
      </c>
      <c r="B16307" s="254">
        <v>0</v>
      </c>
    </row>
    <row r="16308" spans="1:2" x14ac:dyDescent="0.25">
      <c r="A16308" s="254" t="s">
        <v>1251</v>
      </c>
      <c r="B16308" s="254">
        <v>0</v>
      </c>
    </row>
    <row r="16309" spans="1:2" x14ac:dyDescent="0.25">
      <c r="A16309" s="254" t="s">
        <v>1176</v>
      </c>
      <c r="B16309" s="254">
        <v>0</v>
      </c>
    </row>
    <row r="16310" spans="1:2" x14ac:dyDescent="0.25">
      <c r="A16310" s="254" t="s">
        <v>1252</v>
      </c>
      <c r="B16310" s="254">
        <v>0</v>
      </c>
    </row>
    <row r="16311" spans="1:2" x14ac:dyDescent="0.25">
      <c r="A16311" s="254" t="s">
        <v>1253</v>
      </c>
      <c r="B16311" s="254">
        <v>0</v>
      </c>
    </row>
    <row r="16312" spans="1:2" x14ac:dyDescent="0.25">
      <c r="A16312" s="254" t="s">
        <v>1254</v>
      </c>
      <c r="B16312" s="254">
        <v>0</v>
      </c>
    </row>
    <row r="16313" spans="1:2" x14ac:dyDescent="0.25">
      <c r="A16313" s="254" t="s">
        <v>1177</v>
      </c>
      <c r="B16313" s="254">
        <v>0</v>
      </c>
    </row>
    <row r="16314" spans="1:2" x14ac:dyDescent="0.25">
      <c r="A16314" s="254" t="s">
        <v>1255</v>
      </c>
      <c r="B16314" s="254">
        <v>0</v>
      </c>
    </row>
    <row r="16315" spans="1:2" x14ac:dyDescent="0.25">
      <c r="A16315" s="254" t="s">
        <v>1256</v>
      </c>
      <c r="B16315" s="254">
        <v>0</v>
      </c>
    </row>
    <row r="16316" spans="1:2" x14ac:dyDescent="0.25">
      <c r="A16316" s="254" t="s">
        <v>1257</v>
      </c>
      <c r="B16316" s="254">
        <v>0</v>
      </c>
    </row>
    <row r="16317" spans="1:2" x14ac:dyDescent="0.25">
      <c r="A16317" s="254" t="s">
        <v>1178</v>
      </c>
      <c r="B16317" s="254">
        <v>0</v>
      </c>
    </row>
    <row r="16318" spans="1:2" x14ac:dyDescent="0.25">
      <c r="A16318" s="254" t="s">
        <v>1258</v>
      </c>
      <c r="B16318" s="254">
        <v>0</v>
      </c>
    </row>
    <row r="16319" spans="1:2" x14ac:dyDescent="0.25">
      <c r="A16319" s="254" t="s">
        <v>1259</v>
      </c>
      <c r="B16319" s="254">
        <v>0</v>
      </c>
    </row>
    <row r="16320" spans="1:2" x14ac:dyDescent="0.25">
      <c r="A16320" s="254" t="s">
        <v>1260</v>
      </c>
      <c r="B16320" s="254">
        <v>0</v>
      </c>
    </row>
    <row r="16321" spans="1:2" x14ac:dyDescent="0.25">
      <c r="A16321" s="254" t="s">
        <v>1179</v>
      </c>
      <c r="B16321" s="254">
        <v>0</v>
      </c>
    </row>
    <row r="16322" spans="1:2" x14ac:dyDescent="0.25">
      <c r="A16322" s="254" t="s">
        <v>1261</v>
      </c>
      <c r="B16322" s="254">
        <v>0</v>
      </c>
    </row>
    <row r="16323" spans="1:2" x14ac:dyDescent="0.25">
      <c r="A16323" s="254" t="s">
        <v>1262</v>
      </c>
      <c r="B16323" s="254">
        <v>0</v>
      </c>
    </row>
    <row r="16324" spans="1:2" x14ac:dyDescent="0.25">
      <c r="A16324" s="254" t="s">
        <v>1263</v>
      </c>
      <c r="B16324" s="254">
        <v>0</v>
      </c>
    </row>
    <row r="16325" spans="1:2" x14ac:dyDescent="0.25">
      <c r="A16325" s="254" t="s">
        <v>1180</v>
      </c>
      <c r="B16325" s="254">
        <v>0</v>
      </c>
    </row>
    <row r="16326" spans="1:2" x14ac:dyDescent="0.25">
      <c r="A16326" s="254" t="s">
        <v>1264</v>
      </c>
      <c r="B16326" s="254">
        <v>0</v>
      </c>
    </row>
    <row r="16327" spans="1:2" x14ac:dyDescent="0.25">
      <c r="A16327" s="254" t="s">
        <v>1265</v>
      </c>
      <c r="B16327" s="254">
        <v>0</v>
      </c>
    </row>
    <row r="16328" spans="1:2" x14ac:dyDescent="0.25">
      <c r="A16328" s="254" t="s">
        <v>940</v>
      </c>
      <c r="B16328" s="254">
        <v>0</v>
      </c>
    </row>
    <row r="16329" spans="1:2" x14ac:dyDescent="0.25">
      <c r="A16329" s="254" t="s">
        <v>941</v>
      </c>
      <c r="B16329" s="254">
        <v>0</v>
      </c>
    </row>
    <row r="16330" spans="1:2" x14ac:dyDescent="0.25">
      <c r="A16330" s="254" t="s">
        <v>942</v>
      </c>
      <c r="B16330" s="254">
        <v>0</v>
      </c>
    </row>
    <row r="16331" spans="1:2" x14ac:dyDescent="0.25">
      <c r="A16331" s="254" t="s">
        <v>1266</v>
      </c>
      <c r="B16331" s="254">
        <v>0</v>
      </c>
    </row>
    <row r="16332" spans="1:2" x14ac:dyDescent="0.25">
      <c r="A16332" s="254" t="s">
        <v>1267</v>
      </c>
      <c r="B16332" s="254">
        <v>0</v>
      </c>
    </row>
    <row r="16333" spans="1:2" x14ac:dyDescent="0.25">
      <c r="A16333" s="254" t="s">
        <v>1268</v>
      </c>
      <c r="B16333" s="254">
        <v>0</v>
      </c>
    </row>
    <row r="16334" spans="1:2" x14ac:dyDescent="0.25">
      <c r="A16334" s="254" t="s">
        <v>1269</v>
      </c>
      <c r="B16334" s="254">
        <v>0</v>
      </c>
    </row>
    <row r="16335" spans="1:2" x14ac:dyDescent="0.25">
      <c r="A16335" s="254" t="s">
        <v>1270</v>
      </c>
      <c r="B16335" s="254">
        <v>0</v>
      </c>
    </row>
    <row r="16336" spans="1:2" x14ac:dyDescent="0.25">
      <c r="A16336" s="254" t="s">
        <v>1271</v>
      </c>
      <c r="B16336" s="254">
        <v>0</v>
      </c>
    </row>
    <row r="16337" spans="1:2" x14ac:dyDescent="0.25">
      <c r="A16337" s="254" t="s">
        <v>1272</v>
      </c>
      <c r="B16337" s="254">
        <v>0</v>
      </c>
    </row>
    <row r="16340" spans="1:2" x14ac:dyDescent="0.25">
      <c r="A16340" s="254" t="s">
        <v>2016</v>
      </c>
      <c r="B16340" s="254"/>
    </row>
    <row r="16341" spans="1:2" x14ac:dyDescent="0.25">
      <c r="A16341" s="254" t="s">
        <v>928</v>
      </c>
      <c r="B16341" s="254" t="s">
        <v>929</v>
      </c>
    </row>
    <row r="16342" spans="1:2" x14ac:dyDescent="0.25">
      <c r="A16342" s="254" t="s">
        <v>930</v>
      </c>
      <c r="B16342" s="254" t="s">
        <v>931</v>
      </c>
    </row>
    <row r="16343" spans="1:2" x14ac:dyDescent="0.25">
      <c r="A16343" s="254" t="s">
        <v>121</v>
      </c>
      <c r="B16343" s="254">
        <v>0</v>
      </c>
    </row>
    <row r="16344" spans="1:2" x14ac:dyDescent="0.25">
      <c r="A16344" s="254" t="s">
        <v>114</v>
      </c>
      <c r="B16344" s="254">
        <v>0</v>
      </c>
    </row>
    <row r="16345" spans="1:2" x14ac:dyDescent="0.25">
      <c r="A16345" s="254" t="s">
        <v>122</v>
      </c>
      <c r="B16345" s="254">
        <v>0</v>
      </c>
    </row>
    <row r="16346" spans="1:2" x14ac:dyDescent="0.25">
      <c r="A16346" s="254" t="s">
        <v>123</v>
      </c>
      <c r="B16346" s="254">
        <v>0</v>
      </c>
    </row>
    <row r="16347" spans="1:2" x14ac:dyDescent="0.25">
      <c r="A16347" s="254" t="s">
        <v>124</v>
      </c>
      <c r="B16347" s="254">
        <v>0</v>
      </c>
    </row>
    <row r="16348" spans="1:2" x14ac:dyDescent="0.25">
      <c r="A16348" s="254" t="s">
        <v>115</v>
      </c>
      <c r="B16348" s="254">
        <v>0</v>
      </c>
    </row>
    <row r="16349" spans="1:2" x14ac:dyDescent="0.25">
      <c r="A16349" s="254" t="s">
        <v>125</v>
      </c>
      <c r="B16349" s="254">
        <v>0</v>
      </c>
    </row>
    <row r="16350" spans="1:2" x14ac:dyDescent="0.25">
      <c r="A16350" s="254" t="s">
        <v>126</v>
      </c>
      <c r="B16350" s="254">
        <v>0</v>
      </c>
    </row>
    <row r="16351" spans="1:2" x14ac:dyDescent="0.25">
      <c r="A16351" s="254" t="s">
        <v>127</v>
      </c>
      <c r="B16351" s="254">
        <v>0</v>
      </c>
    </row>
    <row r="16352" spans="1:2" x14ac:dyDescent="0.25">
      <c r="A16352" s="254" t="s">
        <v>116</v>
      </c>
      <c r="B16352" s="254">
        <v>0</v>
      </c>
    </row>
    <row r="16353" spans="1:2" x14ac:dyDescent="0.25">
      <c r="A16353" s="254" t="s">
        <v>128</v>
      </c>
      <c r="B16353" s="254">
        <v>0</v>
      </c>
    </row>
    <row r="16354" spans="1:2" x14ac:dyDescent="0.25">
      <c r="A16354" s="254" t="s">
        <v>129</v>
      </c>
      <c r="B16354" s="254">
        <v>0</v>
      </c>
    </row>
    <row r="16355" spans="1:2" x14ac:dyDescent="0.25">
      <c r="A16355" s="254" t="s">
        <v>130</v>
      </c>
      <c r="B16355" s="254">
        <v>0</v>
      </c>
    </row>
    <row r="16356" spans="1:2" x14ac:dyDescent="0.25">
      <c r="A16356" s="254" t="s">
        <v>117</v>
      </c>
      <c r="B16356" s="254">
        <v>0</v>
      </c>
    </row>
    <row r="16357" spans="1:2" x14ac:dyDescent="0.25">
      <c r="A16357" s="254" t="s">
        <v>131</v>
      </c>
      <c r="B16357" s="254">
        <v>0</v>
      </c>
    </row>
    <row r="16358" spans="1:2" x14ac:dyDescent="0.25">
      <c r="A16358" s="254" t="s">
        <v>132</v>
      </c>
      <c r="B16358" s="254">
        <v>0</v>
      </c>
    </row>
    <row r="16359" spans="1:2" x14ac:dyDescent="0.25">
      <c r="A16359" s="254" t="s">
        <v>133</v>
      </c>
      <c r="B16359" s="254">
        <v>0</v>
      </c>
    </row>
    <row r="16360" spans="1:2" x14ac:dyDescent="0.25">
      <c r="A16360" s="254" t="s">
        <v>118</v>
      </c>
      <c r="B16360" s="254">
        <v>0</v>
      </c>
    </row>
    <row r="16361" spans="1:2" x14ac:dyDescent="0.25">
      <c r="A16361" s="254" t="s">
        <v>134</v>
      </c>
      <c r="B16361" s="254">
        <v>0</v>
      </c>
    </row>
    <row r="16362" spans="1:2" x14ac:dyDescent="0.25">
      <c r="A16362" s="254" t="s">
        <v>135</v>
      </c>
      <c r="B16362" s="254">
        <v>0</v>
      </c>
    </row>
    <row r="16363" spans="1:2" x14ac:dyDescent="0.25">
      <c r="A16363" s="254" t="s">
        <v>136</v>
      </c>
      <c r="B16363" s="254">
        <v>0</v>
      </c>
    </row>
    <row r="16364" spans="1:2" x14ac:dyDescent="0.25">
      <c r="A16364" s="254" t="s">
        <v>119</v>
      </c>
      <c r="B16364" s="254">
        <v>0</v>
      </c>
    </row>
    <row r="16365" spans="1:2" x14ac:dyDescent="0.25">
      <c r="A16365" s="254" t="s">
        <v>137</v>
      </c>
      <c r="B16365" s="254">
        <v>0</v>
      </c>
    </row>
    <row r="16366" spans="1:2" x14ac:dyDescent="0.25">
      <c r="A16366" s="254" t="s">
        <v>138</v>
      </c>
      <c r="B16366" s="254">
        <v>0</v>
      </c>
    </row>
    <row r="16367" spans="1:2" x14ac:dyDescent="0.25">
      <c r="A16367" s="254" t="s">
        <v>1021</v>
      </c>
      <c r="B16367" s="254">
        <v>0</v>
      </c>
    </row>
    <row r="16368" spans="1:2" x14ac:dyDescent="0.25">
      <c r="A16368" s="254" t="s">
        <v>992</v>
      </c>
      <c r="B16368" s="254">
        <v>0</v>
      </c>
    </row>
    <row r="16369" spans="1:2" x14ac:dyDescent="0.25">
      <c r="A16369" s="254" t="s">
        <v>1022</v>
      </c>
      <c r="B16369" s="254">
        <v>0</v>
      </c>
    </row>
    <row r="16370" spans="1:2" x14ac:dyDescent="0.25">
      <c r="A16370" s="254" t="s">
        <v>1023</v>
      </c>
      <c r="B16370" s="254">
        <v>0</v>
      </c>
    </row>
    <row r="16371" spans="1:2" x14ac:dyDescent="0.25">
      <c r="A16371" s="254" t="s">
        <v>1024</v>
      </c>
      <c r="B16371" s="254">
        <v>0</v>
      </c>
    </row>
    <row r="16372" spans="1:2" x14ac:dyDescent="0.25">
      <c r="A16372" s="254" t="s">
        <v>993</v>
      </c>
      <c r="B16372" s="254">
        <v>0</v>
      </c>
    </row>
    <row r="16373" spans="1:2" x14ac:dyDescent="0.25">
      <c r="A16373" s="254" t="s">
        <v>1025</v>
      </c>
      <c r="B16373" s="254">
        <v>0</v>
      </c>
    </row>
    <row r="16374" spans="1:2" x14ac:dyDescent="0.25">
      <c r="A16374" s="254" t="s">
        <v>1026</v>
      </c>
      <c r="B16374" s="254">
        <v>0</v>
      </c>
    </row>
    <row r="16375" spans="1:2" x14ac:dyDescent="0.25">
      <c r="A16375" s="254" t="s">
        <v>1027</v>
      </c>
      <c r="B16375" s="254">
        <v>0</v>
      </c>
    </row>
    <row r="16376" spans="1:2" x14ac:dyDescent="0.25">
      <c r="A16376" s="254" t="s">
        <v>994</v>
      </c>
      <c r="B16376" s="254">
        <v>0</v>
      </c>
    </row>
    <row r="16377" spans="1:2" x14ac:dyDescent="0.25">
      <c r="A16377" s="254" t="s">
        <v>1028</v>
      </c>
      <c r="B16377" s="254">
        <v>0</v>
      </c>
    </row>
    <row r="16378" spans="1:2" x14ac:dyDescent="0.25">
      <c r="A16378" s="254" t="s">
        <v>1029</v>
      </c>
      <c r="B16378" s="254">
        <v>0</v>
      </c>
    </row>
    <row r="16379" spans="1:2" x14ac:dyDescent="0.25">
      <c r="A16379" s="254" t="s">
        <v>1030</v>
      </c>
      <c r="B16379" s="254">
        <v>0</v>
      </c>
    </row>
    <row r="16380" spans="1:2" x14ac:dyDescent="0.25">
      <c r="A16380" s="254" t="s">
        <v>995</v>
      </c>
      <c r="B16380" s="254">
        <v>0</v>
      </c>
    </row>
    <row r="16381" spans="1:2" x14ac:dyDescent="0.25">
      <c r="A16381" s="254" t="s">
        <v>1031</v>
      </c>
      <c r="B16381" s="254">
        <v>0</v>
      </c>
    </row>
    <row r="16382" spans="1:2" x14ac:dyDescent="0.25">
      <c r="A16382" s="254" t="s">
        <v>1032</v>
      </c>
      <c r="B16382" s="254">
        <v>0</v>
      </c>
    </row>
    <row r="16383" spans="1:2" x14ac:dyDescent="0.25">
      <c r="A16383" s="254" t="s">
        <v>17</v>
      </c>
      <c r="B16383" s="254">
        <v>0</v>
      </c>
    </row>
    <row r="16384" spans="1:2" x14ac:dyDescent="0.25">
      <c r="A16384" s="254" t="s">
        <v>14</v>
      </c>
      <c r="B16384" s="254">
        <v>0</v>
      </c>
    </row>
    <row r="16385" spans="1:2" x14ac:dyDescent="0.25">
      <c r="A16385" s="254" t="s">
        <v>18</v>
      </c>
      <c r="B16385" s="254">
        <v>0</v>
      </c>
    </row>
    <row r="16386" spans="1:2" x14ac:dyDescent="0.25">
      <c r="A16386" s="254" t="s">
        <v>19</v>
      </c>
      <c r="B16386" s="254">
        <v>0</v>
      </c>
    </row>
    <row r="16387" spans="1:2" x14ac:dyDescent="0.25">
      <c r="A16387" s="254" t="s">
        <v>1033</v>
      </c>
      <c r="B16387" s="254">
        <v>0</v>
      </c>
    </row>
    <row r="16388" spans="1:2" x14ac:dyDescent="0.25">
      <c r="A16388" s="254" t="s">
        <v>996</v>
      </c>
      <c r="B16388" s="254">
        <v>0</v>
      </c>
    </row>
    <row r="16389" spans="1:2" x14ac:dyDescent="0.25">
      <c r="A16389" s="254" t="s">
        <v>1034</v>
      </c>
      <c r="B16389" s="254">
        <v>0</v>
      </c>
    </row>
    <row r="16390" spans="1:2" x14ac:dyDescent="0.25">
      <c r="A16390" s="254" t="s">
        <v>1035</v>
      </c>
      <c r="B16390" s="254">
        <v>0</v>
      </c>
    </row>
    <row r="16391" spans="1:2" x14ac:dyDescent="0.25">
      <c r="A16391" s="254" t="s">
        <v>535</v>
      </c>
      <c r="B16391" s="254">
        <v>0</v>
      </c>
    </row>
    <row r="16392" spans="1:2" x14ac:dyDescent="0.25">
      <c r="A16392" s="254" t="s">
        <v>534</v>
      </c>
      <c r="B16392" s="254">
        <v>0</v>
      </c>
    </row>
    <row r="16393" spans="1:2" x14ac:dyDescent="0.25">
      <c r="A16393" s="254" t="s">
        <v>536</v>
      </c>
      <c r="B16393" s="254">
        <v>0</v>
      </c>
    </row>
    <row r="16394" spans="1:2" x14ac:dyDescent="0.25">
      <c r="A16394" s="254" t="s">
        <v>537</v>
      </c>
      <c r="B16394" s="254">
        <v>0</v>
      </c>
    </row>
    <row r="16395" spans="1:2" x14ac:dyDescent="0.25">
      <c r="A16395" s="254" t="s">
        <v>1036</v>
      </c>
      <c r="B16395" s="254">
        <v>0</v>
      </c>
    </row>
    <row r="16396" spans="1:2" x14ac:dyDescent="0.25">
      <c r="A16396" s="254" t="s">
        <v>997</v>
      </c>
      <c r="B16396" s="254">
        <v>0</v>
      </c>
    </row>
    <row r="16397" spans="1:2" x14ac:dyDescent="0.25">
      <c r="A16397" s="254" t="s">
        <v>1037</v>
      </c>
      <c r="B16397" s="254">
        <v>0</v>
      </c>
    </row>
    <row r="16398" spans="1:2" x14ac:dyDescent="0.25">
      <c r="A16398" s="254" t="s">
        <v>1038</v>
      </c>
      <c r="B16398" s="254">
        <v>0</v>
      </c>
    </row>
    <row r="16399" spans="1:2" x14ac:dyDescent="0.25">
      <c r="A16399" s="254" t="s">
        <v>1273</v>
      </c>
      <c r="B16399" s="254">
        <v>0</v>
      </c>
    </row>
    <row r="16400" spans="1:2" x14ac:dyDescent="0.25">
      <c r="A16400" s="254" t="s">
        <v>1274</v>
      </c>
      <c r="B16400" s="254">
        <v>0</v>
      </c>
    </row>
    <row r="16401" spans="1:2" x14ac:dyDescent="0.25">
      <c r="A16401" s="254" t="s">
        <v>1275</v>
      </c>
      <c r="B16401" s="254">
        <v>0</v>
      </c>
    </row>
    <row r="16402" spans="1:2" x14ac:dyDescent="0.25">
      <c r="A16402" s="254" t="s">
        <v>1276</v>
      </c>
      <c r="B16402" s="254">
        <v>0</v>
      </c>
    </row>
    <row r="16403" spans="1:2" x14ac:dyDescent="0.25">
      <c r="A16403" s="254" t="s">
        <v>1277</v>
      </c>
      <c r="B16403" s="254">
        <v>0</v>
      </c>
    </row>
    <row r="16404" spans="1:2" x14ac:dyDescent="0.25">
      <c r="A16404" s="254" t="s">
        <v>1278</v>
      </c>
      <c r="B16404" s="254">
        <v>0</v>
      </c>
    </row>
    <row r="16405" spans="1:2" x14ac:dyDescent="0.25">
      <c r="A16405" s="254" t="s">
        <v>1279</v>
      </c>
      <c r="B16405" s="254">
        <v>0</v>
      </c>
    </row>
    <row r="16406" spans="1:2" x14ac:dyDescent="0.25">
      <c r="A16406" s="254" t="s">
        <v>1280</v>
      </c>
      <c r="B16406" s="254">
        <v>0</v>
      </c>
    </row>
    <row r="16407" spans="1:2" x14ac:dyDescent="0.25">
      <c r="A16407" s="254" t="s">
        <v>1281</v>
      </c>
      <c r="B16407" s="254">
        <v>0</v>
      </c>
    </row>
    <row r="16408" spans="1:2" x14ac:dyDescent="0.25">
      <c r="A16408" s="254" t="s">
        <v>1282</v>
      </c>
      <c r="B16408" s="254">
        <v>0</v>
      </c>
    </row>
    <row r="16409" spans="1:2" x14ac:dyDescent="0.25">
      <c r="A16409" s="254" t="s">
        <v>1209</v>
      </c>
      <c r="B16409" s="254">
        <v>0</v>
      </c>
    </row>
    <row r="16410" spans="1:2" x14ac:dyDescent="0.25">
      <c r="A16410" s="254" t="s">
        <v>1119</v>
      </c>
      <c r="B16410" s="254">
        <v>0</v>
      </c>
    </row>
    <row r="16411" spans="1:2" x14ac:dyDescent="0.25">
      <c r="A16411" s="254" t="s">
        <v>1210</v>
      </c>
      <c r="B16411" s="254">
        <v>0</v>
      </c>
    </row>
    <row r="16412" spans="1:2" x14ac:dyDescent="0.25">
      <c r="A16412" s="254" t="s">
        <v>1211</v>
      </c>
      <c r="B16412" s="254">
        <v>0</v>
      </c>
    </row>
    <row r="16413" spans="1:2" x14ac:dyDescent="0.25">
      <c r="A16413" s="254" t="s">
        <v>1212</v>
      </c>
      <c r="B16413" s="254">
        <v>0</v>
      </c>
    </row>
    <row r="16414" spans="1:2" x14ac:dyDescent="0.25">
      <c r="A16414" s="254" t="s">
        <v>1120</v>
      </c>
      <c r="B16414" s="254">
        <v>0</v>
      </c>
    </row>
    <row r="16415" spans="1:2" x14ac:dyDescent="0.25">
      <c r="A16415" s="254" t="s">
        <v>1213</v>
      </c>
      <c r="B16415" s="254">
        <v>0</v>
      </c>
    </row>
    <row r="16416" spans="1:2" x14ac:dyDescent="0.25">
      <c r="A16416" s="254" t="s">
        <v>1214</v>
      </c>
      <c r="B16416" s="254">
        <v>0</v>
      </c>
    </row>
    <row r="16417" spans="1:2" x14ac:dyDescent="0.25">
      <c r="A16417" s="254" t="s">
        <v>1283</v>
      </c>
      <c r="B16417" s="254">
        <v>0</v>
      </c>
    </row>
    <row r="16418" spans="1:2" x14ac:dyDescent="0.25">
      <c r="A16418" s="254" t="s">
        <v>1184</v>
      </c>
      <c r="B16418" s="254">
        <v>0</v>
      </c>
    </row>
    <row r="16419" spans="1:2" x14ac:dyDescent="0.25">
      <c r="A16419" s="254" t="s">
        <v>1284</v>
      </c>
      <c r="B16419" s="254">
        <v>0</v>
      </c>
    </row>
    <row r="16420" spans="1:2" x14ac:dyDescent="0.25">
      <c r="A16420" s="254" t="s">
        <v>1285</v>
      </c>
      <c r="B16420" s="254">
        <v>0</v>
      </c>
    </row>
    <row r="16421" spans="1:2" x14ac:dyDescent="0.25">
      <c r="A16421" s="254" t="s">
        <v>1286</v>
      </c>
      <c r="B16421" s="254">
        <v>0</v>
      </c>
    </row>
    <row r="16422" spans="1:2" x14ac:dyDescent="0.25">
      <c r="A16422" s="254" t="s">
        <v>1185</v>
      </c>
      <c r="B16422" s="254">
        <v>0</v>
      </c>
    </row>
    <row r="16423" spans="1:2" x14ac:dyDescent="0.25">
      <c r="A16423" s="254" t="s">
        <v>1287</v>
      </c>
      <c r="B16423" s="254">
        <v>0</v>
      </c>
    </row>
    <row r="16424" spans="1:2" x14ac:dyDescent="0.25">
      <c r="A16424" s="254" t="s">
        <v>1288</v>
      </c>
      <c r="B16424" s="254">
        <v>0</v>
      </c>
    </row>
    <row r="16425" spans="1:2" x14ac:dyDescent="0.25">
      <c r="A16425" s="254" t="s">
        <v>1289</v>
      </c>
      <c r="B16425" s="254">
        <v>0</v>
      </c>
    </row>
    <row r="16426" spans="1:2" x14ac:dyDescent="0.25">
      <c r="A16426" s="254" t="s">
        <v>1186</v>
      </c>
      <c r="B16426" s="254">
        <v>0</v>
      </c>
    </row>
    <row r="16427" spans="1:2" x14ac:dyDescent="0.25">
      <c r="A16427" s="254" t="s">
        <v>1290</v>
      </c>
      <c r="B16427" s="254">
        <v>0</v>
      </c>
    </row>
    <row r="16428" spans="1:2" x14ac:dyDescent="0.25">
      <c r="A16428" s="254" t="s">
        <v>1291</v>
      </c>
      <c r="B16428" s="254">
        <v>0</v>
      </c>
    </row>
    <row r="16429" spans="1:2" x14ac:dyDescent="0.25">
      <c r="A16429" s="254" t="s">
        <v>1292</v>
      </c>
      <c r="B16429" s="254">
        <v>0</v>
      </c>
    </row>
    <row r="16430" spans="1:2" x14ac:dyDescent="0.25">
      <c r="A16430" s="254" t="s">
        <v>1187</v>
      </c>
      <c r="B16430" s="254">
        <v>0</v>
      </c>
    </row>
    <row r="16431" spans="1:2" x14ac:dyDescent="0.25">
      <c r="A16431" s="254" t="s">
        <v>1293</v>
      </c>
      <c r="B16431" s="254">
        <v>0</v>
      </c>
    </row>
    <row r="16432" spans="1:2" x14ac:dyDescent="0.25">
      <c r="A16432" s="254" t="s">
        <v>1294</v>
      </c>
      <c r="B16432" s="254">
        <v>0</v>
      </c>
    </row>
    <row r="16433" spans="1:2" x14ac:dyDescent="0.25">
      <c r="A16433" s="254" t="s">
        <v>948</v>
      </c>
      <c r="B16433" s="254">
        <v>0</v>
      </c>
    </row>
    <row r="16434" spans="1:2" x14ac:dyDescent="0.25">
      <c r="A16434" s="254" t="s">
        <v>945</v>
      </c>
      <c r="B16434" s="254">
        <v>0</v>
      </c>
    </row>
    <row r="16435" spans="1:2" x14ac:dyDescent="0.25">
      <c r="A16435" s="254" t="s">
        <v>949</v>
      </c>
      <c r="B16435" s="254">
        <v>0</v>
      </c>
    </row>
    <row r="16436" spans="1:2" x14ac:dyDescent="0.25">
      <c r="A16436" s="254" t="s">
        <v>950</v>
      </c>
      <c r="B16436" s="254">
        <v>0</v>
      </c>
    </row>
    <row r="16437" spans="1:2" x14ac:dyDescent="0.25">
      <c r="A16437" s="254" t="s">
        <v>1039</v>
      </c>
      <c r="B16437" s="254">
        <v>0</v>
      </c>
    </row>
    <row r="16438" spans="1:2" x14ac:dyDescent="0.25">
      <c r="A16438" s="254" t="s">
        <v>998</v>
      </c>
      <c r="B16438" s="254">
        <v>0</v>
      </c>
    </row>
    <row r="16439" spans="1:2" x14ac:dyDescent="0.25">
      <c r="A16439" s="254" t="s">
        <v>1040</v>
      </c>
      <c r="B16439" s="254">
        <v>0</v>
      </c>
    </row>
    <row r="16440" spans="1:2" x14ac:dyDescent="0.25">
      <c r="A16440" s="254" t="s">
        <v>1041</v>
      </c>
      <c r="B16440" s="254">
        <v>0</v>
      </c>
    </row>
    <row r="16441" spans="1:2" x14ac:dyDescent="0.25">
      <c r="A16441" s="254" t="s">
        <v>458</v>
      </c>
      <c r="B16441" s="254">
        <v>0</v>
      </c>
    </row>
    <row r="16442" spans="1:2" x14ac:dyDescent="0.25">
      <c r="A16442" s="254" t="s">
        <v>456</v>
      </c>
      <c r="B16442" s="254">
        <v>0</v>
      </c>
    </row>
    <row r="16443" spans="1:2" x14ac:dyDescent="0.25">
      <c r="A16443" s="254" t="s">
        <v>459</v>
      </c>
      <c r="B16443" s="254">
        <v>0</v>
      </c>
    </row>
    <row r="16444" spans="1:2" x14ac:dyDescent="0.25">
      <c r="A16444" s="254" t="s">
        <v>460</v>
      </c>
      <c r="B16444" s="254">
        <v>0</v>
      </c>
    </row>
    <row r="16445" spans="1:2" x14ac:dyDescent="0.25">
      <c r="A16445" s="254" t="s">
        <v>1042</v>
      </c>
      <c r="B16445" s="254">
        <v>0</v>
      </c>
    </row>
    <row r="16446" spans="1:2" x14ac:dyDescent="0.25">
      <c r="A16446" s="254" t="s">
        <v>999</v>
      </c>
      <c r="B16446" s="254">
        <v>0</v>
      </c>
    </row>
    <row r="16447" spans="1:2" x14ac:dyDescent="0.25">
      <c r="A16447" s="254" t="s">
        <v>1043</v>
      </c>
      <c r="B16447" s="254">
        <v>0</v>
      </c>
    </row>
    <row r="16448" spans="1:2" x14ac:dyDescent="0.25">
      <c r="A16448" s="254" t="s">
        <v>1044</v>
      </c>
      <c r="B16448" s="254">
        <v>0</v>
      </c>
    </row>
    <row r="16449" spans="1:2" x14ac:dyDescent="0.25">
      <c r="A16449" s="254" t="s">
        <v>461</v>
      </c>
      <c r="B16449" s="254">
        <v>0</v>
      </c>
    </row>
    <row r="16450" spans="1:2" x14ac:dyDescent="0.25">
      <c r="A16450" s="254" t="s">
        <v>457</v>
      </c>
      <c r="B16450" s="254">
        <v>0</v>
      </c>
    </row>
    <row r="16451" spans="1:2" x14ac:dyDescent="0.25">
      <c r="A16451" s="254" t="s">
        <v>462</v>
      </c>
      <c r="B16451" s="254">
        <v>0</v>
      </c>
    </row>
    <row r="16452" spans="1:2" x14ac:dyDescent="0.25">
      <c r="A16452" s="254" t="s">
        <v>463</v>
      </c>
      <c r="B16452" s="254">
        <v>0</v>
      </c>
    </row>
    <row r="16453" spans="1:2" x14ac:dyDescent="0.25">
      <c r="A16453" s="254" t="s">
        <v>1045</v>
      </c>
      <c r="B16453" s="254">
        <v>0</v>
      </c>
    </row>
    <row r="16454" spans="1:2" x14ac:dyDescent="0.25">
      <c r="A16454" s="254" t="s">
        <v>1000</v>
      </c>
      <c r="B16454" s="254">
        <v>0</v>
      </c>
    </row>
    <row r="16455" spans="1:2" x14ac:dyDescent="0.25">
      <c r="A16455" s="254" t="s">
        <v>1046</v>
      </c>
      <c r="B16455" s="254">
        <v>0</v>
      </c>
    </row>
    <row r="16456" spans="1:2" x14ac:dyDescent="0.25">
      <c r="A16456" s="254" t="s">
        <v>1047</v>
      </c>
      <c r="B16456" s="254">
        <v>0</v>
      </c>
    </row>
    <row r="16457" spans="1:2" x14ac:dyDescent="0.25">
      <c r="A16457" s="254" t="s">
        <v>139</v>
      </c>
      <c r="B16457" s="254">
        <v>0</v>
      </c>
    </row>
    <row r="16458" spans="1:2" x14ac:dyDescent="0.25">
      <c r="A16458" s="254" t="s">
        <v>120</v>
      </c>
      <c r="B16458" s="254">
        <v>0</v>
      </c>
    </row>
    <row r="16459" spans="1:2" x14ac:dyDescent="0.25">
      <c r="A16459" s="254" t="s">
        <v>140</v>
      </c>
      <c r="B16459" s="254">
        <v>0</v>
      </c>
    </row>
    <row r="16460" spans="1:2" x14ac:dyDescent="0.25">
      <c r="A16460" s="254" t="s">
        <v>141</v>
      </c>
      <c r="B16460" s="254">
        <v>0</v>
      </c>
    </row>
    <row r="16461" spans="1:2" x14ac:dyDescent="0.25">
      <c r="A16461" s="254" t="s">
        <v>1048</v>
      </c>
      <c r="B16461" s="254">
        <v>0</v>
      </c>
    </row>
    <row r="16462" spans="1:2" x14ac:dyDescent="0.25">
      <c r="A16462" s="254" t="s">
        <v>1001</v>
      </c>
      <c r="B16462" s="254">
        <v>0</v>
      </c>
    </row>
    <row r="16463" spans="1:2" x14ac:dyDescent="0.25">
      <c r="A16463" s="254" t="s">
        <v>1049</v>
      </c>
      <c r="B16463" s="254">
        <v>0</v>
      </c>
    </row>
    <row r="16464" spans="1:2" x14ac:dyDescent="0.25">
      <c r="A16464" s="254" t="s">
        <v>1050</v>
      </c>
      <c r="B16464" s="254">
        <v>0</v>
      </c>
    </row>
    <row r="16465" spans="1:2" x14ac:dyDescent="0.25">
      <c r="A16465" s="254" t="s">
        <v>1227</v>
      </c>
      <c r="B16465" s="254">
        <v>0</v>
      </c>
    </row>
    <row r="16466" spans="1:2" x14ac:dyDescent="0.25">
      <c r="A16466" s="254" t="s">
        <v>1228</v>
      </c>
      <c r="B16466" s="254">
        <v>0</v>
      </c>
    </row>
    <row r="16467" spans="1:2" x14ac:dyDescent="0.25">
      <c r="A16467" s="254" t="s">
        <v>1295</v>
      </c>
      <c r="B16467" s="254">
        <v>0</v>
      </c>
    </row>
    <row r="16468" spans="1:2" x14ac:dyDescent="0.25">
      <c r="A16468" s="254" t="s">
        <v>1296</v>
      </c>
      <c r="B16468" s="254">
        <v>0</v>
      </c>
    </row>
    <row r="16469" spans="1:2" x14ac:dyDescent="0.25">
      <c r="A16469" s="254" t="s">
        <v>1297</v>
      </c>
      <c r="B16469" s="254">
        <v>0</v>
      </c>
    </row>
    <row r="16470" spans="1:2" x14ac:dyDescent="0.25">
      <c r="A16470" s="254" t="s">
        <v>1298</v>
      </c>
      <c r="B16470" s="254">
        <v>0</v>
      </c>
    </row>
    <row r="16471" spans="1:2" x14ac:dyDescent="0.25">
      <c r="A16471" s="254" t="s">
        <v>1299</v>
      </c>
      <c r="B16471" s="254">
        <v>0</v>
      </c>
    </row>
    <row r="16472" spans="1:2" x14ac:dyDescent="0.25">
      <c r="A16472" s="254" t="s">
        <v>1300</v>
      </c>
      <c r="B16472" s="254">
        <v>0</v>
      </c>
    </row>
    <row r="16473" spans="1:2" x14ac:dyDescent="0.25">
      <c r="A16473" s="254" t="s">
        <v>1301</v>
      </c>
      <c r="B16473" s="254">
        <v>0</v>
      </c>
    </row>
    <row r="16474" spans="1:2" x14ac:dyDescent="0.25">
      <c r="A16474" s="254" t="s">
        <v>1302</v>
      </c>
      <c r="B16474" s="254">
        <v>0</v>
      </c>
    </row>
    <row r="16475" spans="1:2" x14ac:dyDescent="0.25">
      <c r="A16475" s="254" t="s">
        <v>2017</v>
      </c>
      <c r="B16475" s="254"/>
    </row>
    <row r="16476" spans="1:2" x14ac:dyDescent="0.25">
      <c r="A16476" s="254" t="s">
        <v>928</v>
      </c>
      <c r="B16476" s="254" t="s">
        <v>929</v>
      </c>
    </row>
    <row r="16477" spans="1:2" x14ac:dyDescent="0.25">
      <c r="A16477" s="254" t="s">
        <v>930</v>
      </c>
      <c r="B16477" s="254" t="s">
        <v>931</v>
      </c>
    </row>
    <row r="16478" spans="1:2" x14ac:dyDescent="0.25">
      <c r="A16478" s="254" t="s">
        <v>943</v>
      </c>
      <c r="B16478" s="254">
        <v>-1.2791999999999999</v>
      </c>
    </row>
    <row r="16479" spans="1:2" x14ac:dyDescent="0.25">
      <c r="A16479" s="254" t="s">
        <v>944</v>
      </c>
      <c r="B16479" s="254">
        <v>-1.71594</v>
      </c>
    </row>
    <row r="16480" spans="1:2" x14ac:dyDescent="0.25">
      <c r="A16480" s="254" t="s">
        <v>538</v>
      </c>
      <c r="B16480" s="254">
        <v>-32.805990999999999</v>
      </c>
    </row>
    <row r="16481" spans="1:2" x14ac:dyDescent="0.25">
      <c r="A16481" s="254" t="s">
        <v>539</v>
      </c>
      <c r="B16481" s="254">
        <v>-8.1752425899999999</v>
      </c>
    </row>
    <row r="16482" spans="1:2" x14ac:dyDescent="0.25">
      <c r="A16482" s="254" t="s">
        <v>150</v>
      </c>
      <c r="B16482" s="254">
        <v>0</v>
      </c>
    </row>
    <row r="16483" spans="1:2" x14ac:dyDescent="0.25">
      <c r="A16483" s="254" t="s">
        <v>142</v>
      </c>
      <c r="B16483" s="254">
        <v>-10.9915225</v>
      </c>
    </row>
    <row r="16484" spans="1:2" x14ac:dyDescent="0.25">
      <c r="A16484" s="254" t="s">
        <v>151</v>
      </c>
      <c r="B16484" s="254">
        <v>0</v>
      </c>
    </row>
    <row r="16485" spans="1:2" x14ac:dyDescent="0.25">
      <c r="A16485" s="254" t="s">
        <v>152</v>
      </c>
      <c r="B16485" s="254">
        <v>0</v>
      </c>
    </row>
    <row r="16486" spans="1:2" x14ac:dyDescent="0.25">
      <c r="A16486" s="254" t="s">
        <v>153</v>
      </c>
      <c r="B16486" s="254">
        <v>0</v>
      </c>
    </row>
    <row r="16487" spans="1:2" x14ac:dyDescent="0.25">
      <c r="A16487" s="254" t="s">
        <v>143</v>
      </c>
      <c r="B16487" s="254">
        <v>-1.84665119</v>
      </c>
    </row>
    <row r="16488" spans="1:2" x14ac:dyDescent="0.25">
      <c r="A16488" s="254" t="s">
        <v>154</v>
      </c>
      <c r="B16488" s="254">
        <v>0</v>
      </c>
    </row>
    <row r="16489" spans="1:2" x14ac:dyDescent="0.25">
      <c r="A16489" s="254" t="s">
        <v>155</v>
      </c>
      <c r="B16489" s="254">
        <v>0</v>
      </c>
    </row>
    <row r="16490" spans="1:2" x14ac:dyDescent="0.25">
      <c r="A16490" s="254" t="s">
        <v>1303</v>
      </c>
      <c r="B16490" s="254">
        <v>0</v>
      </c>
    </row>
    <row r="16491" spans="1:2" x14ac:dyDescent="0.25">
      <c r="A16491" s="254" t="s">
        <v>1304</v>
      </c>
      <c r="B16491" s="254">
        <v>0</v>
      </c>
    </row>
    <row r="16492" spans="1:2" x14ac:dyDescent="0.25">
      <c r="A16492" s="254" t="s">
        <v>1305</v>
      </c>
      <c r="B16492" s="254">
        <v>0</v>
      </c>
    </row>
    <row r="16493" spans="1:2" x14ac:dyDescent="0.25">
      <c r="A16493" s="254" t="s">
        <v>1306</v>
      </c>
      <c r="B16493" s="254">
        <v>0</v>
      </c>
    </row>
    <row r="16494" spans="1:2" x14ac:dyDescent="0.25">
      <c r="A16494" s="254" t="s">
        <v>156</v>
      </c>
      <c r="B16494" s="254">
        <v>0</v>
      </c>
    </row>
    <row r="16495" spans="1:2" x14ac:dyDescent="0.25">
      <c r="A16495" s="254" t="s">
        <v>144</v>
      </c>
      <c r="B16495" s="254">
        <v>0</v>
      </c>
    </row>
    <row r="16496" spans="1:2" x14ac:dyDescent="0.25">
      <c r="A16496" s="254" t="s">
        <v>157</v>
      </c>
      <c r="B16496" s="254">
        <v>0</v>
      </c>
    </row>
    <row r="16497" spans="1:2" x14ac:dyDescent="0.25">
      <c r="A16497" s="254" t="s">
        <v>158</v>
      </c>
      <c r="B16497" s="254">
        <v>0</v>
      </c>
    </row>
    <row r="16498" spans="1:2" x14ac:dyDescent="0.25">
      <c r="A16498" s="254" t="s">
        <v>159</v>
      </c>
      <c r="B16498" s="254">
        <v>0</v>
      </c>
    </row>
    <row r="16499" spans="1:2" x14ac:dyDescent="0.25">
      <c r="A16499" s="254" t="s">
        <v>145</v>
      </c>
      <c r="B16499" s="254">
        <v>0</v>
      </c>
    </row>
    <row r="16500" spans="1:2" x14ac:dyDescent="0.25">
      <c r="A16500" s="254" t="s">
        <v>160</v>
      </c>
      <c r="B16500" s="254">
        <v>0</v>
      </c>
    </row>
    <row r="16501" spans="1:2" x14ac:dyDescent="0.25">
      <c r="A16501" s="254" t="s">
        <v>161</v>
      </c>
      <c r="B16501" s="254">
        <v>0</v>
      </c>
    </row>
    <row r="16502" spans="1:2" x14ac:dyDescent="0.25">
      <c r="A16502" s="254" t="s">
        <v>162</v>
      </c>
      <c r="B16502" s="254">
        <v>0</v>
      </c>
    </row>
    <row r="16503" spans="1:2" x14ac:dyDescent="0.25">
      <c r="A16503" s="254" t="s">
        <v>146</v>
      </c>
      <c r="B16503" s="254">
        <v>0</v>
      </c>
    </row>
    <row r="16504" spans="1:2" x14ac:dyDescent="0.25">
      <c r="A16504" s="254" t="s">
        <v>163</v>
      </c>
      <c r="B16504" s="254">
        <v>0</v>
      </c>
    </row>
    <row r="16505" spans="1:2" x14ac:dyDescent="0.25">
      <c r="A16505" s="254" t="s">
        <v>164</v>
      </c>
      <c r="B16505" s="254">
        <v>0</v>
      </c>
    </row>
    <row r="16506" spans="1:2" x14ac:dyDescent="0.25">
      <c r="A16506" s="254" t="s">
        <v>165</v>
      </c>
      <c r="B16506" s="254">
        <v>0</v>
      </c>
    </row>
    <row r="16507" spans="1:2" x14ac:dyDescent="0.25">
      <c r="A16507" s="254" t="s">
        <v>147</v>
      </c>
      <c r="B16507" s="254">
        <v>0</v>
      </c>
    </row>
    <row r="16508" spans="1:2" x14ac:dyDescent="0.25">
      <c r="A16508" s="254" t="s">
        <v>166</v>
      </c>
      <c r="B16508" s="254">
        <v>0</v>
      </c>
    </row>
    <row r="16509" spans="1:2" x14ac:dyDescent="0.25">
      <c r="A16509" s="254" t="s">
        <v>167</v>
      </c>
      <c r="B16509" s="254">
        <v>0</v>
      </c>
    </row>
    <row r="16510" spans="1:2" x14ac:dyDescent="0.25">
      <c r="A16510" s="254" t="s">
        <v>168</v>
      </c>
      <c r="B16510" s="254">
        <v>0</v>
      </c>
    </row>
    <row r="16511" spans="1:2" x14ac:dyDescent="0.25">
      <c r="A16511" s="254" t="s">
        <v>148</v>
      </c>
      <c r="B16511" s="254">
        <v>0</v>
      </c>
    </row>
    <row r="16512" spans="1:2" x14ac:dyDescent="0.25">
      <c r="A16512" s="254" t="s">
        <v>169</v>
      </c>
      <c r="B16512" s="254">
        <v>0</v>
      </c>
    </row>
    <row r="16513" spans="1:2" x14ac:dyDescent="0.25">
      <c r="A16513" s="254" t="s">
        <v>170</v>
      </c>
      <c r="B16513" s="254">
        <v>0</v>
      </c>
    </row>
    <row r="16514" spans="1:2" x14ac:dyDescent="0.25">
      <c r="A16514" s="254" t="s">
        <v>171</v>
      </c>
      <c r="B16514" s="254">
        <v>0</v>
      </c>
    </row>
    <row r="16515" spans="1:2" x14ac:dyDescent="0.25">
      <c r="A16515" s="254" t="s">
        <v>149</v>
      </c>
      <c r="B16515" s="254">
        <v>0</v>
      </c>
    </row>
    <row r="16516" spans="1:2" x14ac:dyDescent="0.25">
      <c r="A16516" s="254" t="s">
        <v>172</v>
      </c>
      <c r="B16516" s="254">
        <v>0</v>
      </c>
    </row>
    <row r="16517" spans="1:2" x14ac:dyDescent="0.25">
      <c r="A16517" s="254" t="s">
        <v>173</v>
      </c>
      <c r="B16517" s="254">
        <v>0</v>
      </c>
    </row>
    <row r="16518" spans="1:2" x14ac:dyDescent="0.25">
      <c r="A16518" s="254" t="s">
        <v>1215</v>
      </c>
      <c r="B16518" s="254">
        <v>0</v>
      </c>
    </row>
    <row r="16519" spans="1:2" x14ac:dyDescent="0.25">
      <c r="A16519" s="254" t="s">
        <v>1121</v>
      </c>
      <c r="B16519" s="254">
        <v>7.5534423300000002</v>
      </c>
    </row>
    <row r="16520" spans="1:2" x14ac:dyDescent="0.25">
      <c r="A16520" s="254" t="s">
        <v>1216</v>
      </c>
      <c r="B16520" s="254">
        <v>0</v>
      </c>
    </row>
    <row r="16521" spans="1:2" x14ac:dyDescent="0.25">
      <c r="A16521" s="254" t="s">
        <v>1217</v>
      </c>
      <c r="B16521" s="254">
        <v>0</v>
      </c>
    </row>
    <row r="16522" spans="1:2" x14ac:dyDescent="0.25">
      <c r="A16522" s="254" t="s">
        <v>1218</v>
      </c>
      <c r="B16522" s="254">
        <v>0</v>
      </c>
    </row>
    <row r="16523" spans="1:2" x14ac:dyDescent="0.25">
      <c r="A16523" s="254" t="s">
        <v>1122</v>
      </c>
      <c r="B16523" s="254">
        <v>1.6163659699999999</v>
      </c>
    </row>
    <row r="16524" spans="1:2" x14ac:dyDescent="0.25">
      <c r="A16524" s="254" t="s">
        <v>1219</v>
      </c>
      <c r="B16524" s="254">
        <v>0</v>
      </c>
    </row>
    <row r="16525" spans="1:2" x14ac:dyDescent="0.25">
      <c r="A16525" s="254" t="s">
        <v>1220</v>
      </c>
      <c r="B16525" s="254">
        <v>0</v>
      </c>
    </row>
    <row r="16526" spans="1:2" x14ac:dyDescent="0.25">
      <c r="A16526" s="254" t="s">
        <v>1307</v>
      </c>
      <c r="B16526" s="254">
        <v>0</v>
      </c>
    </row>
    <row r="16527" spans="1:2" x14ac:dyDescent="0.25">
      <c r="A16527" s="254" t="s">
        <v>1197</v>
      </c>
      <c r="B16527" s="254">
        <v>9.1147382300000004</v>
      </c>
    </row>
    <row r="16528" spans="1:2" x14ac:dyDescent="0.25">
      <c r="A16528" s="254" t="s">
        <v>1308</v>
      </c>
      <c r="B16528" s="254">
        <v>0</v>
      </c>
    </row>
    <row r="16529" spans="1:2" x14ac:dyDescent="0.25">
      <c r="A16529" s="254" t="s">
        <v>1309</v>
      </c>
      <c r="B16529" s="254">
        <v>0</v>
      </c>
    </row>
    <row r="16530" spans="1:2" x14ac:dyDescent="0.25">
      <c r="A16530" s="254" t="s">
        <v>1310</v>
      </c>
      <c r="B16530" s="254">
        <v>0</v>
      </c>
    </row>
    <row r="16531" spans="1:2" x14ac:dyDescent="0.25">
      <c r="A16531" s="254" t="s">
        <v>1198</v>
      </c>
      <c r="B16531" s="254">
        <v>0.181965349</v>
      </c>
    </row>
    <row r="16532" spans="1:2" x14ac:dyDescent="0.25">
      <c r="A16532" s="254" t="s">
        <v>1311</v>
      </c>
      <c r="B16532" s="254">
        <v>0</v>
      </c>
    </row>
    <row r="16533" spans="1:2" x14ac:dyDescent="0.25">
      <c r="A16533" s="254" t="s">
        <v>1312</v>
      </c>
      <c r="B16533" s="254">
        <v>0</v>
      </c>
    </row>
    <row r="16534" spans="1:2" x14ac:dyDescent="0.25">
      <c r="A16534" s="254" t="s">
        <v>1313</v>
      </c>
      <c r="B16534" s="254">
        <v>0</v>
      </c>
    </row>
    <row r="16535" spans="1:2" x14ac:dyDescent="0.25">
      <c r="A16535" s="254" t="s">
        <v>1199</v>
      </c>
      <c r="B16535" s="254">
        <v>0</v>
      </c>
    </row>
    <row r="16536" spans="1:2" x14ac:dyDescent="0.25">
      <c r="A16536" s="254" t="s">
        <v>1314</v>
      </c>
      <c r="B16536" s="254">
        <v>0</v>
      </c>
    </row>
    <row r="16537" spans="1:2" x14ac:dyDescent="0.25">
      <c r="A16537" s="254" t="s">
        <v>1315</v>
      </c>
      <c r="B16537" s="254">
        <v>0</v>
      </c>
    </row>
    <row r="16538" spans="1:2" x14ac:dyDescent="0.25">
      <c r="A16538" s="254" t="s">
        <v>1316</v>
      </c>
      <c r="B16538" s="254">
        <v>0</v>
      </c>
    </row>
    <row r="16539" spans="1:2" x14ac:dyDescent="0.25">
      <c r="A16539" s="254" t="s">
        <v>1200</v>
      </c>
      <c r="B16539" s="254">
        <v>0</v>
      </c>
    </row>
    <row r="16540" spans="1:2" x14ac:dyDescent="0.25">
      <c r="A16540" s="254" t="s">
        <v>1317</v>
      </c>
      <c r="B16540" s="254">
        <v>0</v>
      </c>
    </row>
    <row r="16541" spans="1:2" x14ac:dyDescent="0.25">
      <c r="A16541" s="254" t="s">
        <v>1318</v>
      </c>
      <c r="B16541" s="254">
        <v>0</v>
      </c>
    </row>
    <row r="16542" spans="1:2" x14ac:dyDescent="0.25">
      <c r="A16542" s="254" t="s">
        <v>1221</v>
      </c>
      <c r="B16542" s="254">
        <v>0</v>
      </c>
    </row>
    <row r="16543" spans="1:2" x14ac:dyDescent="0.25">
      <c r="A16543" s="254" t="s">
        <v>1123</v>
      </c>
      <c r="B16543" s="254">
        <v>21.599357999999999</v>
      </c>
    </row>
    <row r="16544" spans="1:2" x14ac:dyDescent="0.25">
      <c r="A16544" s="254" t="s">
        <v>1222</v>
      </c>
      <c r="B16544" s="254">
        <v>0</v>
      </c>
    </row>
    <row r="16545" spans="1:2" x14ac:dyDescent="0.25">
      <c r="A16545" s="254" t="s">
        <v>1223</v>
      </c>
      <c r="B16545" s="254">
        <v>0</v>
      </c>
    </row>
    <row r="16546" spans="1:2" x14ac:dyDescent="0.25">
      <c r="A16546" s="254" t="s">
        <v>1224</v>
      </c>
      <c r="B16546" s="254">
        <v>0</v>
      </c>
    </row>
    <row r="16547" spans="1:2" x14ac:dyDescent="0.25">
      <c r="A16547" s="254" t="s">
        <v>1124</v>
      </c>
      <c r="B16547" s="254">
        <v>3.4281522500000001</v>
      </c>
    </row>
    <row r="16548" spans="1:2" x14ac:dyDescent="0.25">
      <c r="A16548" s="254" t="s">
        <v>1225</v>
      </c>
      <c r="B16548" s="254">
        <v>0</v>
      </c>
    </row>
    <row r="16549" spans="1:2" x14ac:dyDescent="0.25">
      <c r="A16549" s="254" t="s">
        <v>1226</v>
      </c>
      <c r="B16549" s="254">
        <v>0</v>
      </c>
    </row>
    <row r="16550" spans="1:2" x14ac:dyDescent="0.25">
      <c r="A16550" s="254" t="s">
        <v>1319</v>
      </c>
      <c r="B16550" s="254">
        <v>0</v>
      </c>
    </row>
    <row r="16551" spans="1:2" x14ac:dyDescent="0.25">
      <c r="A16551" s="254" t="s">
        <v>1201</v>
      </c>
      <c r="B16551" s="254">
        <v>12.361454200000001</v>
      </c>
    </row>
    <row r="16552" spans="1:2" x14ac:dyDescent="0.25">
      <c r="A16552" s="254" t="s">
        <v>1320</v>
      </c>
      <c r="B16552" s="254">
        <v>0</v>
      </c>
    </row>
    <row r="16553" spans="1:2" x14ac:dyDescent="0.25">
      <c r="A16553" s="254" t="s">
        <v>1321</v>
      </c>
      <c r="B16553" s="254">
        <v>0</v>
      </c>
    </row>
    <row r="16554" spans="1:2" x14ac:dyDescent="0.25">
      <c r="A16554" s="254" t="s">
        <v>1322</v>
      </c>
      <c r="B16554" s="254">
        <v>0</v>
      </c>
    </row>
    <row r="16555" spans="1:2" x14ac:dyDescent="0.25">
      <c r="A16555" s="254" t="s">
        <v>1202</v>
      </c>
      <c r="B16555" s="254">
        <v>0.222811017</v>
      </c>
    </row>
    <row r="16556" spans="1:2" x14ac:dyDescent="0.25">
      <c r="A16556" s="254" t="s">
        <v>1323</v>
      </c>
      <c r="B16556" s="254">
        <v>0</v>
      </c>
    </row>
    <row r="16557" spans="1:2" x14ac:dyDescent="0.25">
      <c r="A16557" s="254" t="s">
        <v>1324</v>
      </c>
      <c r="B16557" s="254">
        <v>0</v>
      </c>
    </row>
    <row r="16558" spans="1:2" x14ac:dyDescent="0.25">
      <c r="A16558" s="254" t="s">
        <v>1325</v>
      </c>
      <c r="B16558" s="254">
        <v>0</v>
      </c>
    </row>
    <row r="16559" spans="1:2" x14ac:dyDescent="0.25">
      <c r="A16559" s="254" t="s">
        <v>1203</v>
      </c>
      <c r="B16559" s="254">
        <v>0</v>
      </c>
    </row>
    <row r="16560" spans="1:2" x14ac:dyDescent="0.25">
      <c r="A16560" s="254" t="s">
        <v>1326</v>
      </c>
      <c r="B16560" s="254">
        <v>0</v>
      </c>
    </row>
    <row r="16561" spans="1:2" x14ac:dyDescent="0.25">
      <c r="A16561" s="254" t="s">
        <v>1327</v>
      </c>
      <c r="B16561" s="254">
        <v>0</v>
      </c>
    </row>
    <row r="16562" spans="1:2" x14ac:dyDescent="0.25">
      <c r="A16562" s="254" t="s">
        <v>1328</v>
      </c>
      <c r="B16562" s="254">
        <v>0</v>
      </c>
    </row>
    <row r="16563" spans="1:2" x14ac:dyDescent="0.25">
      <c r="A16563" s="254" t="s">
        <v>1204</v>
      </c>
      <c r="B16563" s="254">
        <v>0</v>
      </c>
    </row>
    <row r="16564" spans="1:2" x14ac:dyDescent="0.25">
      <c r="A16564" s="254" t="s">
        <v>1329</v>
      </c>
      <c r="B16564" s="254">
        <v>0</v>
      </c>
    </row>
    <row r="16565" spans="1:2" x14ac:dyDescent="0.25">
      <c r="A16565" s="254" t="s">
        <v>1330</v>
      </c>
      <c r="B16565" s="254">
        <v>0</v>
      </c>
    </row>
    <row r="16566" spans="1:2" x14ac:dyDescent="0.25">
      <c r="A16566" s="254" t="s">
        <v>1241</v>
      </c>
      <c r="B16566" s="254">
        <v>0</v>
      </c>
    </row>
    <row r="16567" spans="1:2" x14ac:dyDescent="0.25">
      <c r="A16567" s="254" t="s">
        <v>1242</v>
      </c>
      <c r="B16567" s="254">
        <v>0</v>
      </c>
    </row>
    <row r="16568" spans="1:2" x14ac:dyDescent="0.25">
      <c r="A16568" s="254" t="s">
        <v>1243</v>
      </c>
      <c r="B16568" s="254">
        <v>0</v>
      </c>
    </row>
    <row r="16569" spans="1:2" x14ac:dyDescent="0.25">
      <c r="A16569" s="254" t="s">
        <v>1244</v>
      </c>
      <c r="B16569" s="254">
        <v>0</v>
      </c>
    </row>
    <row r="16570" spans="1:2" x14ac:dyDescent="0.25">
      <c r="A16570" s="254" t="s">
        <v>1229</v>
      </c>
      <c r="B16570" s="254">
        <v>0</v>
      </c>
    </row>
    <row r="16571" spans="1:2" x14ac:dyDescent="0.25">
      <c r="A16571" s="254" t="s">
        <v>1230</v>
      </c>
      <c r="B16571" s="254">
        <v>0</v>
      </c>
    </row>
    <row r="16572" spans="1:2" x14ac:dyDescent="0.25">
      <c r="A16572" s="254" t="s">
        <v>1331</v>
      </c>
      <c r="B16572" s="254">
        <v>0</v>
      </c>
    </row>
    <row r="16573" spans="1:2" x14ac:dyDescent="0.25">
      <c r="A16573" s="254" t="s">
        <v>1332</v>
      </c>
      <c r="B16573" s="254">
        <v>0</v>
      </c>
    </row>
    <row r="16574" spans="1:2" x14ac:dyDescent="0.25">
      <c r="A16574" s="254" t="s">
        <v>2018</v>
      </c>
      <c r="B16574" s="254"/>
    </row>
    <row r="16575" spans="1:2" x14ac:dyDescent="0.25">
      <c r="A16575" s="254" t="s">
        <v>928</v>
      </c>
      <c r="B16575" s="254" t="s">
        <v>929</v>
      </c>
    </row>
    <row r="16576" spans="1:2" x14ac:dyDescent="0.25">
      <c r="A16576" s="254" t="s">
        <v>930</v>
      </c>
      <c r="B16576" s="254" t="s">
        <v>931</v>
      </c>
    </row>
    <row r="16577" spans="1:2" x14ac:dyDescent="0.25">
      <c r="A16577" s="254" t="s">
        <v>466</v>
      </c>
      <c r="B16577" s="254">
        <v>0</v>
      </c>
    </row>
    <row r="16578" spans="1:2" x14ac:dyDescent="0.25">
      <c r="A16578" s="254" t="s">
        <v>467</v>
      </c>
      <c r="B16578" s="254">
        <v>0</v>
      </c>
    </row>
    <row r="16579" spans="1:2" x14ac:dyDescent="0.25">
      <c r="A16579" s="254" t="s">
        <v>540</v>
      </c>
      <c r="B16579" s="254">
        <v>0</v>
      </c>
    </row>
    <row r="16580" spans="1:2" x14ac:dyDescent="0.25">
      <c r="A16580" s="254" t="s">
        <v>541</v>
      </c>
      <c r="B16580" s="254">
        <v>0</v>
      </c>
    </row>
    <row r="16581" spans="1:2" x14ac:dyDescent="0.25">
      <c r="A16581" s="254" t="s">
        <v>542</v>
      </c>
      <c r="B16581" s="254">
        <v>0</v>
      </c>
    </row>
    <row r="16582" spans="1:2" x14ac:dyDescent="0.25">
      <c r="A16582" s="254" t="s">
        <v>543</v>
      </c>
      <c r="B16582" s="254">
        <v>0</v>
      </c>
    </row>
    <row r="16583" spans="1:2" x14ac:dyDescent="0.25">
      <c r="A16583" s="254" t="s">
        <v>468</v>
      </c>
      <c r="B16583" s="254">
        <v>61.648198600000001</v>
      </c>
    </row>
    <row r="16584" spans="1:2" x14ac:dyDescent="0.25">
      <c r="A16584" s="254" t="s">
        <v>469</v>
      </c>
      <c r="B16584" s="254">
        <v>2.3594788499999999</v>
      </c>
    </row>
    <row r="16585" spans="1:2" x14ac:dyDescent="0.25">
      <c r="A16585" s="254" t="s">
        <v>544</v>
      </c>
      <c r="B16585" s="254">
        <v>11.282752500000001</v>
      </c>
    </row>
    <row r="16586" spans="1:2" x14ac:dyDescent="0.25">
      <c r="A16586" s="254" t="s">
        <v>545</v>
      </c>
      <c r="B16586" s="254">
        <v>0.23672094699999999</v>
      </c>
    </row>
    <row r="16587" spans="1:2" x14ac:dyDescent="0.25">
      <c r="A16587" s="254" t="s">
        <v>546</v>
      </c>
      <c r="B16587" s="254">
        <v>0</v>
      </c>
    </row>
    <row r="16588" spans="1:2" x14ac:dyDescent="0.25">
      <c r="A16588" s="254" t="s">
        <v>547</v>
      </c>
      <c r="B16588" s="254">
        <v>0</v>
      </c>
    </row>
    <row r="16589" spans="1:2" x14ac:dyDescent="0.25">
      <c r="A16589" s="254" t="s">
        <v>2019</v>
      </c>
      <c r="B16589" s="254"/>
    </row>
    <row r="16590" spans="1:2" x14ac:dyDescent="0.25">
      <c r="A16590" s="254" t="s">
        <v>928</v>
      </c>
      <c r="B16590" s="254" t="s">
        <v>929</v>
      </c>
    </row>
    <row r="16591" spans="1:2" x14ac:dyDescent="0.25">
      <c r="A16591" s="254" t="s">
        <v>930</v>
      </c>
      <c r="B16591" s="254" t="s">
        <v>931</v>
      </c>
    </row>
    <row r="16592" spans="1:2" x14ac:dyDescent="0.25">
      <c r="A16592" s="254" t="s">
        <v>548</v>
      </c>
      <c r="B16592" s="254">
        <v>13.990016000000001</v>
      </c>
    </row>
    <row r="16593" spans="1:2" x14ac:dyDescent="0.25">
      <c r="A16593" s="254" t="s">
        <v>549</v>
      </c>
      <c r="B16593" s="254">
        <v>20.985023999999999</v>
      </c>
    </row>
    <row r="16594" spans="1:2" x14ac:dyDescent="0.25">
      <c r="A16594" s="254" t="s">
        <v>550</v>
      </c>
      <c r="B16594" s="254">
        <v>10.462454899999999</v>
      </c>
    </row>
    <row r="16595" spans="1:2" x14ac:dyDescent="0.25">
      <c r="A16595" s="254" t="s">
        <v>551</v>
      </c>
      <c r="B16595" s="254">
        <v>0.60307088499999995</v>
      </c>
    </row>
    <row r="16596" spans="1:2" x14ac:dyDescent="0.25">
      <c r="A16596" s="254" t="s">
        <v>2020</v>
      </c>
      <c r="B16596" s="254"/>
    </row>
    <row r="16597" spans="1:2" x14ac:dyDescent="0.25">
      <c r="A16597" s="254" t="s">
        <v>928</v>
      </c>
      <c r="B16597" s="254" t="s">
        <v>929</v>
      </c>
    </row>
    <row r="16598" spans="1:2" x14ac:dyDescent="0.25">
      <c r="A16598" s="254" t="s">
        <v>930</v>
      </c>
      <c r="B16598" s="254" t="s">
        <v>931</v>
      </c>
    </row>
    <row r="16599" spans="1:2" x14ac:dyDescent="0.25">
      <c r="A16599" s="254" t="s">
        <v>552</v>
      </c>
      <c r="B16599" s="254">
        <v>0</v>
      </c>
    </row>
    <row r="16600" spans="1:2" x14ac:dyDescent="0.25">
      <c r="A16600" s="254" t="s">
        <v>553</v>
      </c>
      <c r="B16600" s="254">
        <v>48.575683499999997</v>
      </c>
    </row>
    <row r="16601" spans="1:2" x14ac:dyDescent="0.25">
      <c r="A16601" s="254" t="s">
        <v>8</v>
      </c>
      <c r="B16601" s="254">
        <v>34.271427799999998</v>
      </c>
    </row>
    <row r="16602" spans="1:2" x14ac:dyDescent="0.25">
      <c r="A16602" s="254" t="s">
        <v>9</v>
      </c>
      <c r="B16602" s="254">
        <v>1.31168</v>
      </c>
    </row>
    <row r="16603" spans="1:2" x14ac:dyDescent="0.25">
      <c r="A16603" s="254" t="s">
        <v>10</v>
      </c>
      <c r="B16603" s="254">
        <v>6.2723006799999999</v>
      </c>
    </row>
    <row r="16604" spans="1:2" x14ac:dyDescent="0.25">
      <c r="A16604" s="254" t="s">
        <v>11</v>
      </c>
      <c r="B16604" s="254">
        <v>0.13159776000000001</v>
      </c>
    </row>
    <row r="16605" spans="1:2" x14ac:dyDescent="0.25">
      <c r="A16605" s="254" t="s">
        <v>12</v>
      </c>
      <c r="B16605" s="254">
        <v>0</v>
      </c>
    </row>
    <row r="16606" spans="1:2" x14ac:dyDescent="0.25">
      <c r="A16606" s="254" t="s">
        <v>13</v>
      </c>
      <c r="B16606" s="254">
        <v>0</v>
      </c>
    </row>
    <row r="16607" spans="1:2" x14ac:dyDescent="0.25">
      <c r="A16607" s="254" t="s">
        <v>948</v>
      </c>
      <c r="B16607" s="254">
        <v>0</v>
      </c>
    </row>
    <row r="16608" spans="1:2" x14ac:dyDescent="0.25">
      <c r="A16608" s="254" t="s">
        <v>945</v>
      </c>
      <c r="B16608" s="254">
        <v>1.71594</v>
      </c>
    </row>
    <row r="16609" spans="1:2" x14ac:dyDescent="0.25">
      <c r="A16609" s="254" t="s">
        <v>949</v>
      </c>
      <c r="B16609" s="254">
        <v>0</v>
      </c>
    </row>
    <row r="16610" spans="1:2" x14ac:dyDescent="0.25">
      <c r="A16610" s="254" t="s">
        <v>950</v>
      </c>
      <c r="B16610" s="254">
        <v>0</v>
      </c>
    </row>
    <row r="16611" spans="1:2" x14ac:dyDescent="0.25">
      <c r="A16611" s="254" t="s">
        <v>458</v>
      </c>
      <c r="B16611" s="254">
        <v>0</v>
      </c>
    </row>
    <row r="16612" spans="1:2" x14ac:dyDescent="0.25">
      <c r="A16612" s="254" t="s">
        <v>456</v>
      </c>
      <c r="B16612" s="254">
        <v>9.7102238500000002</v>
      </c>
    </row>
    <row r="16613" spans="1:2" x14ac:dyDescent="0.25">
      <c r="A16613" s="254" t="s">
        <v>459</v>
      </c>
      <c r="B16613" s="254">
        <v>0</v>
      </c>
    </row>
    <row r="16614" spans="1:2" x14ac:dyDescent="0.25">
      <c r="A16614" s="254" t="s">
        <v>460</v>
      </c>
      <c r="B16614" s="254">
        <v>0</v>
      </c>
    </row>
    <row r="16615" spans="1:2" x14ac:dyDescent="0.25">
      <c r="A16615" s="254" t="s">
        <v>461</v>
      </c>
      <c r="B16615" s="254">
        <v>0</v>
      </c>
    </row>
    <row r="16616" spans="1:2" x14ac:dyDescent="0.25">
      <c r="A16616" s="254" t="s">
        <v>457</v>
      </c>
      <c r="B16616" s="254">
        <v>1.06373333</v>
      </c>
    </row>
    <row r="16617" spans="1:2" x14ac:dyDescent="0.25">
      <c r="A16617" s="254" t="s">
        <v>462</v>
      </c>
      <c r="B16617" s="254">
        <v>0</v>
      </c>
    </row>
    <row r="16618" spans="1:2" x14ac:dyDescent="0.25">
      <c r="A16618" s="254" t="s">
        <v>463</v>
      </c>
      <c r="B16618" s="254">
        <v>0</v>
      </c>
    </row>
    <row r="16619" spans="1:2" x14ac:dyDescent="0.25">
      <c r="A16619" s="254" t="s">
        <v>20</v>
      </c>
      <c r="B16619" s="254">
        <v>0</v>
      </c>
    </row>
    <row r="16620" spans="1:2" x14ac:dyDescent="0.25">
      <c r="A16620" s="254" t="s">
        <v>15</v>
      </c>
      <c r="B16620" s="254">
        <v>0.40812978500000002</v>
      </c>
    </row>
    <row r="16621" spans="1:2" x14ac:dyDescent="0.25">
      <c r="A16621" s="254" t="s">
        <v>21</v>
      </c>
      <c r="B16621" s="254">
        <v>0</v>
      </c>
    </row>
    <row r="16622" spans="1:2" x14ac:dyDescent="0.25">
      <c r="A16622" s="254" t="s">
        <v>22</v>
      </c>
      <c r="B16622" s="254">
        <v>0</v>
      </c>
    </row>
    <row r="16623" spans="1:2" x14ac:dyDescent="0.25">
      <c r="A16623" s="254" t="s">
        <v>1333</v>
      </c>
      <c r="B16623" s="254">
        <v>0</v>
      </c>
    </row>
    <row r="16624" spans="1:2" x14ac:dyDescent="0.25">
      <c r="A16624" s="254" t="s">
        <v>2021</v>
      </c>
      <c r="B16624" s="254"/>
    </row>
    <row r="16625" spans="1:2" x14ac:dyDescent="0.25">
      <c r="A16625" s="254" t="s">
        <v>928</v>
      </c>
      <c r="B16625" s="254" t="s">
        <v>929</v>
      </c>
    </row>
    <row r="16626" spans="1:2" x14ac:dyDescent="0.25">
      <c r="A16626" s="254" t="s">
        <v>930</v>
      </c>
      <c r="B16626" s="254" t="s">
        <v>931</v>
      </c>
    </row>
    <row r="16627" spans="1:2" x14ac:dyDescent="0.25">
      <c r="A16627" s="254" t="s">
        <v>111</v>
      </c>
      <c r="B16627" s="254">
        <v>0</v>
      </c>
    </row>
    <row r="16628" spans="1:2" x14ac:dyDescent="0.25">
      <c r="A16628" s="254" t="s">
        <v>110</v>
      </c>
      <c r="B16628" s="254">
        <v>0</v>
      </c>
    </row>
    <row r="16629" spans="1:2" x14ac:dyDescent="0.25">
      <c r="A16629" s="254" t="s">
        <v>112</v>
      </c>
      <c r="B16629" s="254">
        <v>0</v>
      </c>
    </row>
    <row r="16630" spans="1:2" x14ac:dyDescent="0.25">
      <c r="A16630" s="254" t="s">
        <v>113</v>
      </c>
      <c r="B16630" s="254">
        <v>0</v>
      </c>
    </row>
    <row r="16631" spans="1:2" x14ac:dyDescent="0.25">
      <c r="A16631" s="254" t="s">
        <v>1334</v>
      </c>
      <c r="B16631" s="254">
        <v>0</v>
      </c>
    </row>
    <row r="16632" spans="1:2" x14ac:dyDescent="0.25">
      <c r="A16632" s="254" t="s">
        <v>2022</v>
      </c>
      <c r="B16632" s="254"/>
    </row>
    <row r="16633" spans="1:2" x14ac:dyDescent="0.25">
      <c r="A16633" s="254" t="s">
        <v>928</v>
      </c>
      <c r="B16633" s="254" t="s">
        <v>929</v>
      </c>
    </row>
    <row r="16634" spans="1:2" x14ac:dyDescent="0.25">
      <c r="A16634" s="254" t="s">
        <v>930</v>
      </c>
      <c r="B16634" s="254" t="s">
        <v>931</v>
      </c>
    </row>
    <row r="16635" spans="1:2" x14ac:dyDescent="0.25">
      <c r="A16635" s="254" t="s">
        <v>458</v>
      </c>
      <c r="B16635" s="254">
        <v>0</v>
      </c>
    </row>
    <row r="16636" spans="1:2" x14ac:dyDescent="0.25">
      <c r="A16636" s="254" t="s">
        <v>456</v>
      </c>
      <c r="B16636" s="254">
        <v>5.6859245100000004</v>
      </c>
    </row>
    <row r="16637" spans="1:2" x14ac:dyDescent="0.25">
      <c r="A16637" s="254" t="s">
        <v>459</v>
      </c>
      <c r="B16637" s="254">
        <v>0</v>
      </c>
    </row>
    <row r="16638" spans="1:2" x14ac:dyDescent="0.25">
      <c r="A16638" s="254" t="s">
        <v>460</v>
      </c>
      <c r="B16638" s="254">
        <v>0</v>
      </c>
    </row>
    <row r="16639" spans="1:2" x14ac:dyDescent="0.25">
      <c r="A16639" s="254" t="s">
        <v>461</v>
      </c>
      <c r="B16639" s="254">
        <v>0</v>
      </c>
    </row>
    <row r="16640" spans="1:2" x14ac:dyDescent="0.25">
      <c r="A16640" s="254" t="s">
        <v>457</v>
      </c>
      <c r="B16640" s="254">
        <v>6.0477759200000003</v>
      </c>
    </row>
    <row r="16641" spans="1:2" x14ac:dyDescent="0.25">
      <c r="A16641" s="254" t="s">
        <v>462</v>
      </c>
      <c r="B16641" s="254">
        <v>0</v>
      </c>
    </row>
    <row r="16642" spans="1:2" x14ac:dyDescent="0.25">
      <c r="A16642" s="254" t="s">
        <v>463</v>
      </c>
      <c r="B16642" s="254">
        <v>0</v>
      </c>
    </row>
    <row r="16643" spans="1:2" x14ac:dyDescent="0.25">
      <c r="A16643" s="254" t="s">
        <v>1299</v>
      </c>
      <c r="B16643" s="254">
        <v>0</v>
      </c>
    </row>
    <row r="16644" spans="1:2" x14ac:dyDescent="0.25">
      <c r="A16644" s="254" t="s">
        <v>2023</v>
      </c>
      <c r="B16644" s="254"/>
    </row>
    <row r="16645" spans="1:2" x14ac:dyDescent="0.25">
      <c r="A16645" s="254" t="s">
        <v>928</v>
      </c>
      <c r="B16645" s="254" t="s">
        <v>929</v>
      </c>
    </row>
    <row r="16646" spans="1:2" x14ac:dyDescent="0.25">
      <c r="A16646" s="254" t="s">
        <v>930</v>
      </c>
      <c r="B16646" s="254" t="s">
        <v>931</v>
      </c>
    </row>
    <row r="16647" spans="1:2" x14ac:dyDescent="0.25">
      <c r="A16647" s="254" t="s">
        <v>111</v>
      </c>
      <c r="B16647" s="254">
        <v>0</v>
      </c>
    </row>
    <row r="16648" spans="1:2" x14ac:dyDescent="0.25">
      <c r="A16648" s="254" t="s">
        <v>110</v>
      </c>
      <c r="B16648" s="254">
        <v>0</v>
      </c>
    </row>
    <row r="16649" spans="1:2" x14ac:dyDescent="0.25">
      <c r="A16649" s="254" t="s">
        <v>112</v>
      </c>
      <c r="B16649" s="254">
        <v>0</v>
      </c>
    </row>
    <row r="16650" spans="1:2" x14ac:dyDescent="0.25">
      <c r="A16650" s="254" t="s">
        <v>113</v>
      </c>
      <c r="B16650" s="254">
        <v>0</v>
      </c>
    </row>
    <row r="16651" spans="1:2" x14ac:dyDescent="0.25">
      <c r="A16651" s="254" t="s">
        <v>2024</v>
      </c>
      <c r="B16651" s="254"/>
    </row>
    <row r="16652" spans="1:2" x14ac:dyDescent="0.25">
      <c r="A16652" s="254" t="s">
        <v>928</v>
      </c>
      <c r="B16652" s="254" t="s">
        <v>929</v>
      </c>
    </row>
    <row r="16653" spans="1:2" x14ac:dyDescent="0.25">
      <c r="A16653" s="254" t="s">
        <v>930</v>
      </c>
      <c r="B16653" s="254" t="s">
        <v>931</v>
      </c>
    </row>
    <row r="16654" spans="1:2" x14ac:dyDescent="0.25">
      <c r="A16654" s="254" t="s">
        <v>111</v>
      </c>
      <c r="B16654" s="254">
        <v>0</v>
      </c>
    </row>
    <row r="16655" spans="1:2" x14ac:dyDescent="0.25">
      <c r="A16655" s="254" t="s">
        <v>110</v>
      </c>
      <c r="B16655" s="254">
        <v>0</v>
      </c>
    </row>
    <row r="16656" spans="1:2" x14ac:dyDescent="0.25">
      <c r="A16656" s="254" t="s">
        <v>112</v>
      </c>
      <c r="B16656" s="254">
        <v>0</v>
      </c>
    </row>
    <row r="16657" spans="1:2" x14ac:dyDescent="0.25">
      <c r="A16657" s="254" t="s">
        <v>113</v>
      </c>
      <c r="B16657" s="254">
        <v>0</v>
      </c>
    </row>
    <row r="16658" spans="1:2" x14ac:dyDescent="0.25">
      <c r="A16658" s="254" t="s">
        <v>178</v>
      </c>
      <c r="B16658" s="254">
        <v>0</v>
      </c>
    </row>
    <row r="16659" spans="1:2" x14ac:dyDescent="0.25">
      <c r="A16659" s="254" t="s">
        <v>174</v>
      </c>
      <c r="B16659" s="254">
        <v>-1.06373333</v>
      </c>
    </row>
    <row r="16660" spans="1:2" x14ac:dyDescent="0.25">
      <c r="A16660" s="254" t="s">
        <v>179</v>
      </c>
      <c r="B16660" s="254">
        <v>0</v>
      </c>
    </row>
    <row r="16661" spans="1:2" x14ac:dyDescent="0.25">
      <c r="A16661" s="254" t="s">
        <v>180</v>
      </c>
      <c r="B16661" s="254">
        <v>0</v>
      </c>
    </row>
    <row r="16662" spans="1:2" x14ac:dyDescent="0.25">
      <c r="A16662" s="254" t="s">
        <v>153</v>
      </c>
      <c r="B16662" s="254">
        <v>0</v>
      </c>
    </row>
    <row r="16663" spans="1:2" x14ac:dyDescent="0.25">
      <c r="A16663" s="254" t="s">
        <v>143</v>
      </c>
      <c r="B16663" s="254">
        <v>-1.06373333</v>
      </c>
    </row>
    <row r="16664" spans="1:2" x14ac:dyDescent="0.25">
      <c r="A16664" s="254" t="s">
        <v>154</v>
      </c>
      <c r="B16664" s="254">
        <v>0</v>
      </c>
    </row>
    <row r="16665" spans="1:2" x14ac:dyDescent="0.25">
      <c r="A16665" s="254" t="s">
        <v>155</v>
      </c>
      <c r="B16665" s="254">
        <v>0</v>
      </c>
    </row>
    <row r="16666" spans="1:2" x14ac:dyDescent="0.25">
      <c r="A16666" s="254" t="s">
        <v>181</v>
      </c>
      <c r="B16666" s="254">
        <v>0</v>
      </c>
    </row>
    <row r="16667" spans="1:2" x14ac:dyDescent="0.25">
      <c r="A16667" s="254" t="s">
        <v>175</v>
      </c>
      <c r="B16667" s="254">
        <v>-6.0477759200000003</v>
      </c>
    </row>
    <row r="16668" spans="1:2" x14ac:dyDescent="0.25">
      <c r="A16668" s="254" t="s">
        <v>182</v>
      </c>
      <c r="B16668" s="254">
        <v>0</v>
      </c>
    </row>
    <row r="16669" spans="1:2" x14ac:dyDescent="0.25">
      <c r="A16669" s="254" t="s">
        <v>183</v>
      </c>
      <c r="B16669" s="254">
        <v>0</v>
      </c>
    </row>
    <row r="16670" spans="1:2" x14ac:dyDescent="0.25">
      <c r="A16670" s="254" t="s">
        <v>1019</v>
      </c>
      <c r="B16670" s="254">
        <v>0</v>
      </c>
    </row>
    <row r="16671" spans="1:2" x14ac:dyDescent="0.25">
      <c r="A16671" s="254" t="s">
        <v>1002</v>
      </c>
      <c r="B16671" s="254">
        <v>0</v>
      </c>
    </row>
    <row r="16672" spans="1:2" x14ac:dyDescent="0.25">
      <c r="A16672" s="254" t="s">
        <v>1017</v>
      </c>
      <c r="B16672" s="254">
        <v>0</v>
      </c>
    </row>
    <row r="16673" spans="1:2" x14ac:dyDescent="0.25">
      <c r="A16673" s="254" t="s">
        <v>1051</v>
      </c>
      <c r="B16673" s="254">
        <v>0</v>
      </c>
    </row>
    <row r="16674" spans="1:2" x14ac:dyDescent="0.25">
      <c r="A16674" s="254" t="s">
        <v>1020</v>
      </c>
      <c r="B16674" s="254">
        <v>0</v>
      </c>
    </row>
    <row r="16675" spans="1:2" x14ac:dyDescent="0.25">
      <c r="A16675" s="254" t="s">
        <v>1003</v>
      </c>
      <c r="B16675" s="254">
        <v>0</v>
      </c>
    </row>
    <row r="16676" spans="1:2" x14ac:dyDescent="0.25">
      <c r="A16676" s="254" t="s">
        <v>1018</v>
      </c>
      <c r="B16676" s="254">
        <v>0</v>
      </c>
    </row>
    <row r="16677" spans="1:2" x14ac:dyDescent="0.25">
      <c r="A16677" s="254" t="s">
        <v>1052</v>
      </c>
      <c r="B16677" s="254">
        <v>0</v>
      </c>
    </row>
    <row r="16678" spans="1:2" x14ac:dyDescent="0.25">
      <c r="A16678" s="254" t="s">
        <v>177</v>
      </c>
      <c r="B16678" s="254">
        <v>8.1752425899999999</v>
      </c>
    </row>
    <row r="16679" spans="1:2" x14ac:dyDescent="0.25">
      <c r="A16679" s="254" t="s">
        <v>2025</v>
      </c>
      <c r="B16679" s="254"/>
    </row>
    <row r="16680" spans="1:2" x14ac:dyDescent="0.25">
      <c r="A16680" s="254" t="s">
        <v>928</v>
      </c>
      <c r="B16680" s="254" t="s">
        <v>929</v>
      </c>
    </row>
    <row r="16681" spans="1:2" x14ac:dyDescent="0.25">
      <c r="A16681" s="254" t="s">
        <v>930</v>
      </c>
      <c r="B16681" s="254" t="s">
        <v>931</v>
      </c>
    </row>
    <row r="16682" spans="1:2" x14ac:dyDescent="0.25">
      <c r="A16682" s="254" t="s">
        <v>110</v>
      </c>
      <c r="B16682" s="254">
        <v>0</v>
      </c>
    </row>
    <row r="16683" spans="1:2" x14ac:dyDescent="0.25">
      <c r="A16683" s="254" t="s">
        <v>184</v>
      </c>
      <c r="B16683" s="254">
        <v>-0.40812978500000002</v>
      </c>
    </row>
    <row r="16684" spans="1:2" x14ac:dyDescent="0.25">
      <c r="A16684" s="254" t="s">
        <v>185</v>
      </c>
      <c r="B16684" s="254">
        <v>-0.40812978500000002</v>
      </c>
    </row>
    <row r="16685" spans="1:2" x14ac:dyDescent="0.25">
      <c r="A16685" s="254" t="s">
        <v>186</v>
      </c>
      <c r="B16685" s="254">
        <v>-10.1752629</v>
      </c>
    </row>
    <row r="16686" spans="1:2" x14ac:dyDescent="0.25">
      <c r="A16686" s="254" t="s">
        <v>187</v>
      </c>
      <c r="B16686" s="254">
        <v>0</v>
      </c>
    </row>
    <row r="16687" spans="1:2" x14ac:dyDescent="0.25">
      <c r="A16687" s="254" t="s">
        <v>1002</v>
      </c>
      <c r="B16687" s="254">
        <v>0</v>
      </c>
    </row>
    <row r="16688" spans="1:2" x14ac:dyDescent="0.25">
      <c r="A16688" s="254" t="s">
        <v>1003</v>
      </c>
      <c r="B16688" s="254">
        <v>0</v>
      </c>
    </row>
    <row r="16689" spans="1:2" x14ac:dyDescent="0.25">
      <c r="A16689" s="254" t="s">
        <v>177</v>
      </c>
      <c r="B16689" s="254">
        <v>10.9915225</v>
      </c>
    </row>
    <row r="16690" spans="1:2" x14ac:dyDescent="0.25">
      <c r="A16690" s="254" t="s">
        <v>2026</v>
      </c>
      <c r="B16690" s="254"/>
    </row>
    <row r="16691" spans="1:2" x14ac:dyDescent="0.25">
      <c r="A16691" s="254" t="s">
        <v>928</v>
      </c>
      <c r="B16691" s="254" t="s">
        <v>929</v>
      </c>
    </row>
    <row r="16692" spans="1:2" x14ac:dyDescent="0.25">
      <c r="A16692" s="254" t="s">
        <v>930</v>
      </c>
      <c r="B16692" s="254" t="s">
        <v>931</v>
      </c>
    </row>
    <row r="16693" spans="1:2" x14ac:dyDescent="0.25">
      <c r="A16693" s="254" t="s">
        <v>8</v>
      </c>
      <c r="B16693" s="254">
        <v>0</v>
      </c>
    </row>
    <row r="16694" spans="1:2" x14ac:dyDescent="0.25">
      <c r="A16694" s="254" t="s">
        <v>9</v>
      </c>
      <c r="B16694" s="254">
        <v>0</v>
      </c>
    </row>
    <row r="16695" spans="1:2" x14ac:dyDescent="0.25">
      <c r="A16695" s="254" t="s">
        <v>10</v>
      </c>
      <c r="B16695" s="254">
        <v>0</v>
      </c>
    </row>
    <row r="16696" spans="1:2" x14ac:dyDescent="0.25">
      <c r="A16696" s="254" t="s">
        <v>11</v>
      </c>
      <c r="B16696" s="254">
        <v>0</v>
      </c>
    </row>
    <row r="16697" spans="1:2" x14ac:dyDescent="0.25">
      <c r="A16697" s="254" t="s">
        <v>12</v>
      </c>
      <c r="B16697" s="254">
        <v>0</v>
      </c>
    </row>
    <row r="16698" spans="1:2" x14ac:dyDescent="0.25">
      <c r="A16698" s="254" t="s">
        <v>13</v>
      </c>
      <c r="B16698" s="254">
        <v>0</v>
      </c>
    </row>
    <row r="16699" spans="1:2" x14ac:dyDescent="0.25">
      <c r="A16699" s="254" t="s">
        <v>554</v>
      </c>
      <c r="B16699" s="254">
        <v>0</v>
      </c>
    </row>
    <row r="16700" spans="1:2" x14ac:dyDescent="0.25">
      <c r="A16700" s="254" t="s">
        <v>555</v>
      </c>
      <c r="B16700" s="254">
        <v>0</v>
      </c>
    </row>
    <row r="16701" spans="1:2" x14ac:dyDescent="0.25">
      <c r="A16701" s="254" t="s">
        <v>556</v>
      </c>
      <c r="B16701" s="254">
        <v>0</v>
      </c>
    </row>
    <row r="16702" spans="1:2" x14ac:dyDescent="0.25">
      <c r="A16702" s="254" t="s">
        <v>557</v>
      </c>
      <c r="B16702" s="254">
        <v>0</v>
      </c>
    </row>
    <row r="16703" spans="1:2" x14ac:dyDescent="0.25">
      <c r="A16703" s="254" t="s">
        <v>558</v>
      </c>
      <c r="B16703" s="254">
        <v>0</v>
      </c>
    </row>
    <row r="16704" spans="1:2" x14ac:dyDescent="0.25">
      <c r="A16704" s="254" t="s">
        <v>559</v>
      </c>
      <c r="B16704" s="254">
        <v>0</v>
      </c>
    </row>
    <row r="16705" spans="1:2" x14ac:dyDescent="0.25">
      <c r="A16705" s="254" t="s">
        <v>560</v>
      </c>
      <c r="B16705" s="254">
        <v>0</v>
      </c>
    </row>
    <row r="16706" spans="1:2" x14ac:dyDescent="0.25">
      <c r="A16706" s="254" t="s">
        <v>561</v>
      </c>
      <c r="B16706" s="254">
        <v>0</v>
      </c>
    </row>
    <row r="16707" spans="1:2" x14ac:dyDescent="0.25">
      <c r="A16707" s="254" t="s">
        <v>562</v>
      </c>
      <c r="B16707" s="254">
        <v>0</v>
      </c>
    </row>
    <row r="16708" spans="1:2" x14ac:dyDescent="0.25">
      <c r="A16708" s="254" t="s">
        <v>563</v>
      </c>
      <c r="B16708" s="254">
        <v>0</v>
      </c>
    </row>
    <row r="16709" spans="1:2" x14ac:dyDescent="0.25">
      <c r="A16709" s="254" t="s">
        <v>564</v>
      </c>
      <c r="B16709" s="254">
        <v>0</v>
      </c>
    </row>
    <row r="16710" spans="1:2" x14ac:dyDescent="0.25">
      <c r="A16710" s="254" t="s">
        <v>565</v>
      </c>
      <c r="B16710" s="254">
        <v>0</v>
      </c>
    </row>
    <row r="16711" spans="1:2" x14ac:dyDescent="0.25">
      <c r="A16711" s="254" t="s">
        <v>946</v>
      </c>
      <c r="B16711" s="254">
        <v>0</v>
      </c>
    </row>
    <row r="16712" spans="1:2" x14ac:dyDescent="0.25">
      <c r="A16712" s="254" t="s">
        <v>947</v>
      </c>
      <c r="B16712" s="254">
        <v>0</v>
      </c>
    </row>
    <row r="16713" spans="1:2" x14ac:dyDescent="0.25">
      <c r="A16713" s="254" t="s">
        <v>1053</v>
      </c>
      <c r="B16713" s="254">
        <v>0</v>
      </c>
    </row>
    <row r="16714" spans="1:2" x14ac:dyDescent="0.25">
      <c r="A16714" s="254" t="s">
        <v>1004</v>
      </c>
      <c r="B16714" s="254">
        <v>0</v>
      </c>
    </row>
    <row r="16715" spans="1:2" x14ac:dyDescent="0.25">
      <c r="A16715" s="254" t="s">
        <v>1054</v>
      </c>
      <c r="B16715" s="254">
        <v>0</v>
      </c>
    </row>
    <row r="16716" spans="1:2" x14ac:dyDescent="0.25">
      <c r="A16716" s="254" t="s">
        <v>1055</v>
      </c>
      <c r="B16716" s="254">
        <v>0</v>
      </c>
    </row>
    <row r="16717" spans="1:2" x14ac:dyDescent="0.25">
      <c r="A16717" s="254" t="s">
        <v>1056</v>
      </c>
      <c r="B16717" s="254">
        <v>0</v>
      </c>
    </row>
    <row r="16718" spans="1:2" x14ac:dyDescent="0.25">
      <c r="A16718" s="254" t="s">
        <v>1005</v>
      </c>
      <c r="B16718" s="254">
        <v>0</v>
      </c>
    </row>
    <row r="16719" spans="1:2" x14ac:dyDescent="0.25">
      <c r="A16719" s="254" t="s">
        <v>1057</v>
      </c>
      <c r="B16719" s="254">
        <v>0</v>
      </c>
    </row>
    <row r="16720" spans="1:2" x14ac:dyDescent="0.25">
      <c r="A16720" s="254" t="s">
        <v>1058</v>
      </c>
      <c r="B16720" s="254">
        <v>0</v>
      </c>
    </row>
    <row r="16721" spans="1:2" x14ac:dyDescent="0.25">
      <c r="A16721" s="254" t="s">
        <v>1059</v>
      </c>
      <c r="B16721" s="254">
        <v>0</v>
      </c>
    </row>
    <row r="16722" spans="1:2" x14ac:dyDescent="0.25">
      <c r="A16722" s="254" t="s">
        <v>1006</v>
      </c>
      <c r="B16722" s="254">
        <v>0</v>
      </c>
    </row>
    <row r="16723" spans="1:2" x14ac:dyDescent="0.25">
      <c r="A16723" s="254" t="s">
        <v>1060</v>
      </c>
      <c r="B16723" s="254">
        <v>0</v>
      </c>
    </row>
    <row r="16724" spans="1:2" x14ac:dyDescent="0.25">
      <c r="A16724" s="254" t="s">
        <v>1061</v>
      </c>
      <c r="B16724" s="254">
        <v>0</v>
      </c>
    </row>
    <row r="16725" spans="1:2" x14ac:dyDescent="0.25">
      <c r="A16725" s="254" t="s">
        <v>1062</v>
      </c>
      <c r="B16725" s="254">
        <v>0</v>
      </c>
    </row>
    <row r="16726" spans="1:2" x14ac:dyDescent="0.25">
      <c r="A16726" s="254" t="s">
        <v>1007</v>
      </c>
      <c r="B16726" s="254">
        <v>0</v>
      </c>
    </row>
    <row r="16727" spans="1:2" x14ac:dyDescent="0.25">
      <c r="A16727" s="254" t="s">
        <v>1063</v>
      </c>
      <c r="B16727" s="254">
        <v>0</v>
      </c>
    </row>
    <row r="16728" spans="1:2" x14ac:dyDescent="0.25">
      <c r="A16728" s="254" t="s">
        <v>1064</v>
      </c>
      <c r="B16728" s="254">
        <v>0</v>
      </c>
    </row>
    <row r="16729" spans="1:2" x14ac:dyDescent="0.25">
      <c r="A16729" s="254" t="s">
        <v>1065</v>
      </c>
      <c r="B16729" s="254">
        <v>0</v>
      </c>
    </row>
    <row r="16730" spans="1:2" x14ac:dyDescent="0.25">
      <c r="A16730" s="254" t="s">
        <v>1008</v>
      </c>
      <c r="B16730" s="254">
        <v>0</v>
      </c>
    </row>
    <row r="16731" spans="1:2" x14ac:dyDescent="0.25">
      <c r="A16731" s="254" t="s">
        <v>1066</v>
      </c>
      <c r="B16731" s="254">
        <v>0</v>
      </c>
    </row>
    <row r="16732" spans="1:2" x14ac:dyDescent="0.25">
      <c r="A16732" s="254" t="s">
        <v>1067</v>
      </c>
      <c r="B16732" s="254">
        <v>0</v>
      </c>
    </row>
    <row r="16733" spans="1:2" x14ac:dyDescent="0.25">
      <c r="A16733" s="254" t="s">
        <v>1068</v>
      </c>
      <c r="B16733" s="254">
        <v>0</v>
      </c>
    </row>
    <row r="16734" spans="1:2" x14ac:dyDescent="0.25">
      <c r="A16734" s="254" t="s">
        <v>1009</v>
      </c>
      <c r="B16734" s="254">
        <v>0</v>
      </c>
    </row>
    <row r="16735" spans="1:2" x14ac:dyDescent="0.25">
      <c r="A16735" s="254" t="s">
        <v>1069</v>
      </c>
      <c r="B16735" s="254">
        <v>0</v>
      </c>
    </row>
    <row r="16736" spans="1:2" x14ac:dyDescent="0.25">
      <c r="A16736" s="254" t="s">
        <v>1070</v>
      </c>
      <c r="B16736" s="254">
        <v>0</v>
      </c>
    </row>
    <row r="16737" spans="1:2" x14ac:dyDescent="0.25">
      <c r="A16737" s="254" t="s">
        <v>1071</v>
      </c>
      <c r="B16737" s="254">
        <v>0</v>
      </c>
    </row>
    <row r="16738" spans="1:2" x14ac:dyDescent="0.25">
      <c r="A16738" s="254" t="s">
        <v>1010</v>
      </c>
      <c r="B16738" s="254">
        <v>0</v>
      </c>
    </row>
    <row r="16739" spans="1:2" x14ac:dyDescent="0.25">
      <c r="A16739" s="254" t="s">
        <v>1072</v>
      </c>
      <c r="B16739" s="254">
        <v>0</v>
      </c>
    </row>
    <row r="16740" spans="1:2" x14ac:dyDescent="0.25">
      <c r="A16740" s="254" t="s">
        <v>1073</v>
      </c>
      <c r="B16740" s="254">
        <v>0</v>
      </c>
    </row>
    <row r="16741" spans="1:2" x14ac:dyDescent="0.25">
      <c r="A16741" s="254" t="s">
        <v>1074</v>
      </c>
      <c r="B16741" s="254">
        <v>0</v>
      </c>
    </row>
    <row r="16742" spans="1:2" x14ac:dyDescent="0.25">
      <c r="A16742" s="254" t="s">
        <v>1011</v>
      </c>
      <c r="B16742" s="254">
        <v>0</v>
      </c>
    </row>
    <row r="16743" spans="1:2" x14ac:dyDescent="0.25">
      <c r="A16743" s="254" t="s">
        <v>1075</v>
      </c>
      <c r="B16743" s="254">
        <v>0</v>
      </c>
    </row>
    <row r="16744" spans="1:2" x14ac:dyDescent="0.25">
      <c r="A16744" s="254" t="s">
        <v>1076</v>
      </c>
      <c r="B16744" s="254">
        <v>0</v>
      </c>
    </row>
    <row r="16745" spans="1:2" x14ac:dyDescent="0.25">
      <c r="A16745" s="254" t="s">
        <v>1205</v>
      </c>
      <c r="B16745" s="254">
        <v>0</v>
      </c>
    </row>
    <row r="16746" spans="1:2" x14ac:dyDescent="0.25">
      <c r="A16746" s="254" t="s">
        <v>1335</v>
      </c>
      <c r="B16746" s="254">
        <v>0</v>
      </c>
    </row>
    <row r="16747" spans="1:2" x14ac:dyDescent="0.25">
      <c r="A16747" s="254" t="s">
        <v>1336</v>
      </c>
      <c r="B16747" s="254">
        <v>0</v>
      </c>
    </row>
    <row r="16748" spans="1:2" x14ac:dyDescent="0.25">
      <c r="A16748" s="254" t="s">
        <v>1337</v>
      </c>
      <c r="B16748" s="254">
        <v>0</v>
      </c>
    </row>
    <row r="16749" spans="1:2" x14ac:dyDescent="0.25">
      <c r="A16749" s="254" t="s">
        <v>1338</v>
      </c>
      <c r="B16749" s="254">
        <v>0</v>
      </c>
    </row>
    <row r="16750" spans="1:2" x14ac:dyDescent="0.25">
      <c r="A16750" s="254" t="s">
        <v>1339</v>
      </c>
      <c r="B16750" s="254">
        <v>0</v>
      </c>
    </row>
    <row r="16751" spans="1:2" x14ac:dyDescent="0.25">
      <c r="A16751" s="254" t="s">
        <v>1340</v>
      </c>
      <c r="B16751" s="254">
        <v>0</v>
      </c>
    </row>
    <row r="16752" spans="1:2" x14ac:dyDescent="0.25">
      <c r="A16752" s="254" t="s">
        <v>1341</v>
      </c>
      <c r="B16752" s="254">
        <v>0</v>
      </c>
    </row>
    <row r="16753" spans="1:2" x14ac:dyDescent="0.25">
      <c r="A16753" s="254" t="s">
        <v>2027</v>
      </c>
      <c r="B16753" s="254"/>
    </row>
    <row r="16754" spans="1:2" x14ac:dyDescent="0.25">
      <c r="A16754" s="254" t="s">
        <v>928</v>
      </c>
      <c r="B16754" s="254" t="s">
        <v>929</v>
      </c>
    </row>
    <row r="16755" spans="1:2" x14ac:dyDescent="0.25">
      <c r="A16755" s="254" t="s">
        <v>930</v>
      </c>
      <c r="B16755" s="254" t="s">
        <v>931</v>
      </c>
    </row>
    <row r="16756" spans="1:2" x14ac:dyDescent="0.25">
      <c r="A16756" s="254" t="s">
        <v>189</v>
      </c>
      <c r="B16756" s="254">
        <v>0</v>
      </c>
    </row>
    <row r="16757" spans="1:2" x14ac:dyDescent="0.25">
      <c r="A16757" s="254" t="s">
        <v>188</v>
      </c>
      <c r="B16757" s="254">
        <v>10.1752629</v>
      </c>
    </row>
    <row r="16758" spans="1:2" x14ac:dyDescent="0.25">
      <c r="A16758" s="254" t="s">
        <v>190</v>
      </c>
      <c r="B16758" s="254">
        <v>0</v>
      </c>
    </row>
    <row r="16759" spans="1:2" x14ac:dyDescent="0.25">
      <c r="A16759" s="254" t="s">
        <v>191</v>
      </c>
      <c r="B16759" s="254">
        <v>0</v>
      </c>
    </row>
    <row r="16760" spans="1:2" x14ac:dyDescent="0.25">
      <c r="A16760" s="254" t="s">
        <v>2028</v>
      </c>
      <c r="B16760" s="254"/>
    </row>
    <row r="16761" spans="1:2" x14ac:dyDescent="0.25">
      <c r="A16761" s="254" t="s">
        <v>928</v>
      </c>
      <c r="B16761" s="254" t="s">
        <v>929</v>
      </c>
    </row>
    <row r="16762" spans="1:2" x14ac:dyDescent="0.25">
      <c r="A16762" s="254" t="s">
        <v>930</v>
      </c>
      <c r="B16762" s="254" t="s">
        <v>931</v>
      </c>
    </row>
    <row r="16763" spans="1:2" x14ac:dyDescent="0.25">
      <c r="A16763" s="254" t="s">
        <v>111</v>
      </c>
      <c r="B16763" s="254">
        <v>0</v>
      </c>
    </row>
    <row r="16764" spans="1:2" x14ac:dyDescent="0.25">
      <c r="A16764" s="254" t="s">
        <v>110</v>
      </c>
      <c r="B16764" s="254">
        <v>0</v>
      </c>
    </row>
    <row r="16765" spans="1:2" x14ac:dyDescent="0.25">
      <c r="A16765" s="254" t="s">
        <v>112</v>
      </c>
      <c r="B16765" s="254">
        <v>0</v>
      </c>
    </row>
    <row r="16766" spans="1:2" x14ac:dyDescent="0.25">
      <c r="A16766" s="254" t="s">
        <v>113</v>
      </c>
      <c r="B16766" s="254">
        <v>0</v>
      </c>
    </row>
    <row r="16767" spans="1:2" x14ac:dyDescent="0.25">
      <c r="A16767" s="254" t="s">
        <v>178</v>
      </c>
      <c r="B16767" s="254">
        <v>0</v>
      </c>
    </row>
    <row r="16768" spans="1:2" x14ac:dyDescent="0.25">
      <c r="A16768" s="254" t="s">
        <v>174</v>
      </c>
      <c r="B16768" s="254">
        <v>-9.7102238500000002</v>
      </c>
    </row>
    <row r="16769" spans="1:2" x14ac:dyDescent="0.25">
      <c r="A16769" s="254" t="s">
        <v>179</v>
      </c>
      <c r="B16769" s="254">
        <v>0</v>
      </c>
    </row>
    <row r="16770" spans="1:2" x14ac:dyDescent="0.25">
      <c r="A16770" s="254" t="s">
        <v>180</v>
      </c>
      <c r="B16770" s="254">
        <v>0</v>
      </c>
    </row>
    <row r="16771" spans="1:2" x14ac:dyDescent="0.25">
      <c r="A16771" s="254" t="s">
        <v>153</v>
      </c>
      <c r="B16771" s="254">
        <v>0</v>
      </c>
    </row>
    <row r="16772" spans="1:2" x14ac:dyDescent="0.25">
      <c r="A16772" s="254" t="s">
        <v>143</v>
      </c>
      <c r="B16772" s="254">
        <v>-8.0587509799999992</v>
      </c>
    </row>
    <row r="16773" spans="1:2" x14ac:dyDescent="0.25">
      <c r="A16773" s="254" t="s">
        <v>154</v>
      </c>
      <c r="B16773" s="254">
        <v>0</v>
      </c>
    </row>
    <row r="16774" spans="1:2" x14ac:dyDescent="0.25">
      <c r="A16774" s="254" t="s">
        <v>155</v>
      </c>
      <c r="B16774" s="254">
        <v>0</v>
      </c>
    </row>
    <row r="16775" spans="1:2" x14ac:dyDescent="0.25">
      <c r="A16775" s="254" t="s">
        <v>181</v>
      </c>
      <c r="B16775" s="254">
        <v>0</v>
      </c>
    </row>
    <row r="16776" spans="1:2" x14ac:dyDescent="0.25">
      <c r="A16776" s="254" t="s">
        <v>175</v>
      </c>
      <c r="B16776" s="254">
        <v>-5.6859245100000004</v>
      </c>
    </row>
    <row r="16777" spans="1:2" x14ac:dyDescent="0.25">
      <c r="A16777" s="254" t="s">
        <v>182</v>
      </c>
      <c r="B16777" s="254">
        <v>0</v>
      </c>
    </row>
    <row r="16778" spans="1:2" x14ac:dyDescent="0.25">
      <c r="A16778" s="254" t="s">
        <v>183</v>
      </c>
      <c r="B16778" s="254">
        <v>0</v>
      </c>
    </row>
    <row r="16779" spans="1:2" x14ac:dyDescent="0.25">
      <c r="A16779" s="254" t="s">
        <v>1077</v>
      </c>
      <c r="B16779" s="254">
        <v>0</v>
      </c>
    </row>
    <row r="16780" spans="1:2" x14ac:dyDescent="0.25">
      <c r="A16780" s="254" t="s">
        <v>1012</v>
      </c>
      <c r="B16780" s="254">
        <v>-5.0337529400000003</v>
      </c>
    </row>
    <row r="16781" spans="1:2" x14ac:dyDescent="0.25">
      <c r="A16781" s="254" t="s">
        <v>1078</v>
      </c>
      <c r="B16781" s="254">
        <v>0</v>
      </c>
    </row>
    <row r="16782" spans="1:2" x14ac:dyDescent="0.25">
      <c r="A16782" s="254" t="s">
        <v>1079</v>
      </c>
      <c r="B16782" s="254">
        <v>0</v>
      </c>
    </row>
    <row r="16783" spans="1:2" x14ac:dyDescent="0.25">
      <c r="A16783" s="254" t="s">
        <v>1080</v>
      </c>
      <c r="B16783" s="254">
        <v>0</v>
      </c>
    </row>
    <row r="16784" spans="1:2" x14ac:dyDescent="0.25">
      <c r="A16784" s="254" t="s">
        <v>1013</v>
      </c>
      <c r="B16784" s="254">
        <v>-4.3173386699999998</v>
      </c>
    </row>
    <row r="16785" spans="1:2" x14ac:dyDescent="0.25">
      <c r="A16785" s="254" t="s">
        <v>1081</v>
      </c>
      <c r="B16785" s="254">
        <v>0</v>
      </c>
    </row>
    <row r="16786" spans="1:2" x14ac:dyDescent="0.25">
      <c r="A16786" s="254" t="s">
        <v>1082</v>
      </c>
      <c r="B16786" s="254">
        <v>0</v>
      </c>
    </row>
    <row r="16787" spans="1:2" x14ac:dyDescent="0.25">
      <c r="A16787" s="254" t="s">
        <v>1334</v>
      </c>
      <c r="B16787" s="254">
        <v>0</v>
      </c>
    </row>
    <row r="16788" spans="1:2" x14ac:dyDescent="0.25">
      <c r="A16788" s="254" t="s">
        <v>1342</v>
      </c>
      <c r="B16788" s="254">
        <v>0</v>
      </c>
    </row>
    <row r="16789" spans="1:2" x14ac:dyDescent="0.25">
      <c r="A16789" s="254" t="s">
        <v>1019</v>
      </c>
      <c r="B16789" s="254">
        <v>0</v>
      </c>
    </row>
    <row r="16790" spans="1:2" x14ac:dyDescent="0.25">
      <c r="A16790" s="254" t="s">
        <v>1002</v>
      </c>
      <c r="B16790" s="254">
        <v>0</v>
      </c>
    </row>
    <row r="16791" spans="1:2" x14ac:dyDescent="0.25">
      <c r="A16791" s="254" t="s">
        <v>1017</v>
      </c>
      <c r="B16791" s="254">
        <v>0</v>
      </c>
    </row>
    <row r="16792" spans="1:2" x14ac:dyDescent="0.25">
      <c r="A16792" s="254" t="s">
        <v>1051</v>
      </c>
      <c r="B16792" s="254">
        <v>0</v>
      </c>
    </row>
    <row r="16793" spans="1:2" x14ac:dyDescent="0.25">
      <c r="A16793" s="254" t="s">
        <v>1020</v>
      </c>
      <c r="B16793" s="254">
        <v>0</v>
      </c>
    </row>
    <row r="16794" spans="1:2" x14ac:dyDescent="0.25">
      <c r="A16794" s="254" t="s">
        <v>1003</v>
      </c>
      <c r="B16794" s="254">
        <v>0</v>
      </c>
    </row>
    <row r="16795" spans="1:2" x14ac:dyDescent="0.25">
      <c r="A16795" s="254" t="s">
        <v>1018</v>
      </c>
      <c r="B16795" s="254">
        <v>0</v>
      </c>
    </row>
    <row r="16796" spans="1:2" x14ac:dyDescent="0.25">
      <c r="A16796" s="254" t="s">
        <v>1052</v>
      </c>
      <c r="B16796" s="254">
        <v>0</v>
      </c>
    </row>
    <row r="16797" spans="1:2" x14ac:dyDescent="0.25">
      <c r="A16797" s="254" t="s">
        <v>177</v>
      </c>
      <c r="B16797" s="254">
        <v>32.805990999999999</v>
      </c>
    </row>
    <row r="16798" spans="1:2" x14ac:dyDescent="0.25">
      <c r="A16798" s="254" t="s">
        <v>1343</v>
      </c>
      <c r="B16798" s="254">
        <v>0</v>
      </c>
    </row>
    <row r="16799" spans="1:2" x14ac:dyDescent="0.25">
      <c r="A16799" s="254" t="s">
        <v>1344</v>
      </c>
      <c r="B16799" s="254">
        <v>0</v>
      </c>
    </row>
    <row r="16800" spans="1:2" x14ac:dyDescent="0.25">
      <c r="A16800" s="254" t="s">
        <v>1207</v>
      </c>
      <c r="B16800" s="254">
        <v>0</v>
      </c>
    </row>
    <row r="16801" spans="1:2" x14ac:dyDescent="0.25">
      <c r="A16801" s="254" t="s">
        <v>2029</v>
      </c>
      <c r="B16801" s="254"/>
    </row>
    <row r="16802" spans="1:2" x14ac:dyDescent="0.25">
      <c r="A16802" s="254" t="s">
        <v>928</v>
      </c>
      <c r="B16802" s="254" t="s">
        <v>929</v>
      </c>
    </row>
    <row r="16803" spans="1:2" x14ac:dyDescent="0.25">
      <c r="A16803" s="254" t="s">
        <v>930</v>
      </c>
      <c r="B16803" s="254" t="s">
        <v>931</v>
      </c>
    </row>
    <row r="16804" spans="1:2" x14ac:dyDescent="0.25">
      <c r="A16804" s="254" t="s">
        <v>111</v>
      </c>
      <c r="B16804" s="254">
        <v>0</v>
      </c>
    </row>
    <row r="16805" spans="1:2" x14ac:dyDescent="0.25">
      <c r="A16805" s="254" t="s">
        <v>110</v>
      </c>
      <c r="B16805" s="254">
        <v>0</v>
      </c>
    </row>
    <row r="16806" spans="1:2" x14ac:dyDescent="0.25">
      <c r="A16806" s="254" t="s">
        <v>112</v>
      </c>
      <c r="B16806" s="254">
        <v>0</v>
      </c>
    </row>
    <row r="16807" spans="1:2" x14ac:dyDescent="0.25">
      <c r="A16807" s="254" t="s">
        <v>113</v>
      </c>
      <c r="B16807" s="254">
        <v>0</v>
      </c>
    </row>
    <row r="16808" spans="1:2" x14ac:dyDescent="0.25">
      <c r="A16808" s="254" t="s">
        <v>1334</v>
      </c>
      <c r="B16808" s="254">
        <v>0</v>
      </c>
    </row>
    <row r="16809" spans="1:2" x14ac:dyDescent="0.25">
      <c r="A16809" s="254" t="s">
        <v>2030</v>
      </c>
      <c r="B16809" s="254"/>
    </row>
    <row r="16810" spans="1:2" x14ac:dyDescent="0.25">
      <c r="A16810" s="254" t="s">
        <v>928</v>
      </c>
      <c r="B16810" s="254" t="s">
        <v>929</v>
      </c>
    </row>
    <row r="16811" spans="1:2" x14ac:dyDescent="0.25">
      <c r="A16811" s="254" t="s">
        <v>930</v>
      </c>
      <c r="B16811" s="254" t="s">
        <v>931</v>
      </c>
    </row>
    <row r="16812" spans="1:2" x14ac:dyDescent="0.25">
      <c r="A16812" s="254" t="s">
        <v>113</v>
      </c>
      <c r="B16812" s="254">
        <v>0</v>
      </c>
    </row>
    <row r="16813" spans="1:2" x14ac:dyDescent="0.25">
      <c r="A16813" s="254" t="s">
        <v>184</v>
      </c>
      <c r="B16813" s="254">
        <v>0</v>
      </c>
    </row>
    <row r="16814" spans="1:2" x14ac:dyDescent="0.25">
      <c r="A16814" s="254" t="s">
        <v>185</v>
      </c>
      <c r="B16814" s="254">
        <v>0</v>
      </c>
    </row>
    <row r="16815" spans="1:2" x14ac:dyDescent="0.25">
      <c r="A16815" s="254" t="s">
        <v>186</v>
      </c>
      <c r="B16815" s="254">
        <v>0</v>
      </c>
    </row>
    <row r="16816" spans="1:2" x14ac:dyDescent="0.25">
      <c r="A16816" s="254" t="s">
        <v>187</v>
      </c>
      <c r="B16816" s="254">
        <v>0</v>
      </c>
    </row>
    <row r="16817" spans="1:2" x14ac:dyDescent="0.25">
      <c r="A16817" s="254" t="s">
        <v>1051</v>
      </c>
      <c r="B16817" s="254">
        <v>0</v>
      </c>
    </row>
    <row r="16818" spans="1:2" x14ac:dyDescent="0.25">
      <c r="A16818" s="254" t="s">
        <v>1052</v>
      </c>
      <c r="B16818" s="254">
        <v>0</v>
      </c>
    </row>
    <row r="16819" spans="1:2" x14ac:dyDescent="0.25">
      <c r="A16819" s="254" t="s">
        <v>177</v>
      </c>
      <c r="B16819" s="254">
        <v>0</v>
      </c>
    </row>
    <row r="16820" spans="1:2" x14ac:dyDescent="0.25">
      <c r="A16820" s="254" t="s">
        <v>2031</v>
      </c>
      <c r="B16820" s="254"/>
    </row>
    <row r="16821" spans="1:2" x14ac:dyDescent="0.25">
      <c r="A16821" s="254" t="s">
        <v>928</v>
      </c>
      <c r="B16821" s="254" t="s">
        <v>929</v>
      </c>
    </row>
    <row r="16822" spans="1:2" x14ac:dyDescent="0.25">
      <c r="A16822" s="254" t="s">
        <v>930</v>
      </c>
      <c r="B16822" s="254" t="s">
        <v>931</v>
      </c>
    </row>
    <row r="16823" spans="1:2" x14ac:dyDescent="0.25">
      <c r="A16823" s="254" t="s">
        <v>1334</v>
      </c>
      <c r="B16823" s="254">
        <v>0</v>
      </c>
    </row>
    <row r="16824" spans="1:2" x14ac:dyDescent="0.25">
      <c r="A16824" s="254" t="s">
        <v>184</v>
      </c>
      <c r="B16824" s="254">
        <v>0</v>
      </c>
    </row>
    <row r="16825" spans="1:2" x14ac:dyDescent="0.25">
      <c r="A16825" s="254" t="s">
        <v>199</v>
      </c>
      <c r="B16825" s="254">
        <v>0</v>
      </c>
    </row>
    <row r="16826" spans="1:2" x14ac:dyDescent="0.25">
      <c r="A16826" s="254" t="s">
        <v>187</v>
      </c>
      <c r="B16826" s="254">
        <v>0</v>
      </c>
    </row>
    <row r="16827" spans="1:2" x14ac:dyDescent="0.25">
      <c r="A16827" s="254" t="s">
        <v>1343</v>
      </c>
      <c r="B16827" s="254">
        <v>0</v>
      </c>
    </row>
    <row r="16828" spans="1:2" x14ac:dyDescent="0.25">
      <c r="A16828" s="254" t="s">
        <v>1344</v>
      </c>
      <c r="B16828" s="254">
        <v>0</v>
      </c>
    </row>
    <row r="16829" spans="1:2" x14ac:dyDescent="0.25">
      <c r="A16829" s="254" t="s">
        <v>177</v>
      </c>
      <c r="B16829" s="254">
        <v>0</v>
      </c>
    </row>
    <row r="16831" spans="1:2" x14ac:dyDescent="0.25">
      <c r="A16831" s="254" t="s">
        <v>2032</v>
      </c>
      <c r="B16831" s="254"/>
    </row>
    <row r="16832" spans="1:2" x14ac:dyDescent="0.25">
      <c r="A16832" s="254" t="s">
        <v>928</v>
      </c>
      <c r="B16832" s="254" t="s">
        <v>929</v>
      </c>
    </row>
    <row r="16833" spans="1:2" x14ac:dyDescent="0.25">
      <c r="A16833" s="254" t="s">
        <v>930</v>
      </c>
      <c r="B16833" s="254" t="s">
        <v>931</v>
      </c>
    </row>
    <row r="16834" spans="1:2" x14ac:dyDescent="0.25">
      <c r="A16834" s="254" t="s">
        <v>1087</v>
      </c>
      <c r="B16834" s="254">
        <v>0</v>
      </c>
    </row>
    <row r="16835" spans="1:2" x14ac:dyDescent="0.25">
      <c r="A16835" s="254" t="s">
        <v>1088</v>
      </c>
      <c r="B16835" s="254">
        <v>0</v>
      </c>
    </row>
    <row r="16836" spans="1:2" x14ac:dyDescent="0.25">
      <c r="A16836" s="254" t="s">
        <v>1089</v>
      </c>
      <c r="B16836" s="254">
        <v>0</v>
      </c>
    </row>
    <row r="16837" spans="1:2" x14ac:dyDescent="0.25">
      <c r="A16837" s="254" t="s">
        <v>1090</v>
      </c>
      <c r="B16837" s="254">
        <v>0</v>
      </c>
    </row>
    <row r="16838" spans="1:2" x14ac:dyDescent="0.25">
      <c r="A16838" s="254" t="s">
        <v>1091</v>
      </c>
      <c r="B16838" s="254">
        <v>0</v>
      </c>
    </row>
    <row r="16839" spans="1:2" x14ac:dyDescent="0.25">
      <c r="A16839" s="254" t="s">
        <v>1092</v>
      </c>
      <c r="B16839" s="254">
        <v>0</v>
      </c>
    </row>
    <row r="16840" spans="1:2" x14ac:dyDescent="0.25">
      <c r="A16840" s="254" t="s">
        <v>1093</v>
      </c>
      <c r="B16840" s="254">
        <v>0</v>
      </c>
    </row>
    <row r="16841" spans="1:2" x14ac:dyDescent="0.25">
      <c r="A16841" s="254" t="s">
        <v>1094</v>
      </c>
      <c r="B16841" s="254">
        <v>0</v>
      </c>
    </row>
    <row r="16842" spans="1:2" x14ac:dyDescent="0.25">
      <c r="A16842" s="254" t="s">
        <v>1095</v>
      </c>
      <c r="B16842" s="254">
        <v>0</v>
      </c>
    </row>
    <row r="16843" spans="1:2" x14ac:dyDescent="0.25">
      <c r="A16843" s="254" t="s">
        <v>1096</v>
      </c>
      <c r="B16843" s="254">
        <v>0</v>
      </c>
    </row>
    <row r="16844" spans="1:2" x14ac:dyDescent="0.25">
      <c r="A16844" s="254" t="s">
        <v>1097</v>
      </c>
      <c r="B16844" s="254">
        <v>0</v>
      </c>
    </row>
    <row r="16845" spans="1:2" x14ac:dyDescent="0.25">
      <c r="A16845" s="254" t="s">
        <v>1099</v>
      </c>
      <c r="B16845" s="254">
        <v>0</v>
      </c>
    </row>
    <row r="16846" spans="1:2" x14ac:dyDescent="0.25">
      <c r="A16846" s="254" t="s">
        <v>1100</v>
      </c>
      <c r="B16846" s="254">
        <v>0</v>
      </c>
    </row>
    <row r="16847" spans="1:2" x14ac:dyDescent="0.25">
      <c r="A16847" s="254" t="s">
        <v>1101</v>
      </c>
      <c r="B16847" s="254">
        <v>0</v>
      </c>
    </row>
    <row r="16848" spans="1:2" x14ac:dyDescent="0.25">
      <c r="A16848" s="254" t="s">
        <v>1102</v>
      </c>
      <c r="B16848" s="254">
        <v>0</v>
      </c>
    </row>
    <row r="16849" spans="1:2" x14ac:dyDescent="0.25">
      <c r="A16849" s="254" t="s">
        <v>1103</v>
      </c>
      <c r="B16849" s="254">
        <v>0</v>
      </c>
    </row>
    <row r="16850" spans="1:2" x14ac:dyDescent="0.25">
      <c r="A16850" s="254" t="s">
        <v>1104</v>
      </c>
      <c r="B16850" s="254">
        <v>0</v>
      </c>
    </row>
    <row r="16851" spans="1:2" x14ac:dyDescent="0.25">
      <c r="A16851" s="254" t="s">
        <v>1105</v>
      </c>
      <c r="B16851" s="254">
        <v>0</v>
      </c>
    </row>
    <row r="16852" spans="1:2" x14ac:dyDescent="0.25">
      <c r="A16852" s="254" t="s">
        <v>1014</v>
      </c>
      <c r="B16852" s="254">
        <v>0</v>
      </c>
    </row>
    <row r="16853" spans="1:2" x14ac:dyDescent="0.25">
      <c r="A16853" s="254" t="s">
        <v>991</v>
      </c>
      <c r="B16853" s="254">
        <v>5.0681900899999999</v>
      </c>
    </row>
    <row r="16854" spans="1:2" x14ac:dyDescent="0.25">
      <c r="A16854" s="254" t="s">
        <v>1015</v>
      </c>
      <c r="B16854" s="254">
        <v>0</v>
      </c>
    </row>
    <row r="16855" spans="1:2" x14ac:dyDescent="0.25">
      <c r="A16855" s="254" t="s">
        <v>1016</v>
      </c>
      <c r="B16855" s="254">
        <v>0</v>
      </c>
    </row>
    <row r="16856" spans="1:2" x14ac:dyDescent="0.25">
      <c r="A16856" s="254" t="s">
        <v>2033</v>
      </c>
      <c r="B16856" s="254"/>
    </row>
    <row r="16857" spans="1:2" x14ac:dyDescent="0.25">
      <c r="A16857" s="254" t="s">
        <v>928</v>
      </c>
      <c r="B16857" s="254" t="s">
        <v>929</v>
      </c>
    </row>
    <row r="16858" spans="1:2" x14ac:dyDescent="0.25">
      <c r="A16858" s="254" t="s">
        <v>930</v>
      </c>
      <c r="B16858" s="254" t="s">
        <v>931</v>
      </c>
    </row>
    <row r="16859" spans="1:2" x14ac:dyDescent="0.25">
      <c r="A16859" s="254" t="s">
        <v>1107</v>
      </c>
      <c r="B16859" s="254">
        <v>0</v>
      </c>
    </row>
    <row r="16860" spans="1:2" x14ac:dyDescent="0.25">
      <c r="A16860" s="254" t="s">
        <v>458</v>
      </c>
      <c r="B16860" s="254">
        <v>0</v>
      </c>
    </row>
    <row r="16861" spans="1:2" x14ac:dyDescent="0.25">
      <c r="A16861" s="254" t="s">
        <v>456</v>
      </c>
      <c r="B16861" s="254">
        <v>7.7814221200000002</v>
      </c>
    </row>
    <row r="16862" spans="1:2" x14ac:dyDescent="0.25">
      <c r="A16862" s="254" t="s">
        <v>459</v>
      </c>
      <c r="B16862" s="254">
        <v>0</v>
      </c>
    </row>
    <row r="16863" spans="1:2" x14ac:dyDescent="0.25">
      <c r="A16863" s="254" t="s">
        <v>460</v>
      </c>
      <c r="B16863" s="254">
        <v>0</v>
      </c>
    </row>
    <row r="16864" spans="1:2" x14ac:dyDescent="0.25">
      <c r="A16864" s="254" t="s">
        <v>461</v>
      </c>
      <c r="B16864" s="254">
        <v>0</v>
      </c>
    </row>
    <row r="16865" spans="1:2" x14ac:dyDescent="0.25">
      <c r="A16865" s="254" t="s">
        <v>457</v>
      </c>
      <c r="B16865" s="254">
        <v>0.93907708400000001</v>
      </c>
    </row>
    <row r="16866" spans="1:2" x14ac:dyDescent="0.25">
      <c r="A16866" s="254" t="s">
        <v>462</v>
      </c>
      <c r="B16866" s="254">
        <v>0</v>
      </c>
    </row>
    <row r="16867" spans="1:2" x14ac:dyDescent="0.25">
      <c r="A16867" s="254" t="s">
        <v>463</v>
      </c>
      <c r="B16867" s="254">
        <v>0</v>
      </c>
    </row>
    <row r="16868" spans="1:2" x14ac:dyDescent="0.25">
      <c r="A16868" s="254" t="s">
        <v>20</v>
      </c>
      <c r="B16868" s="254">
        <v>0</v>
      </c>
    </row>
    <row r="16869" spans="1:2" x14ac:dyDescent="0.25">
      <c r="A16869" s="254" t="s">
        <v>15</v>
      </c>
      <c r="B16869" s="254">
        <v>0.36030207600000003</v>
      </c>
    </row>
    <row r="16870" spans="1:2" x14ac:dyDescent="0.25">
      <c r="A16870" s="254" t="s">
        <v>21</v>
      </c>
      <c r="B16870" s="254">
        <v>0</v>
      </c>
    </row>
    <row r="16871" spans="1:2" x14ac:dyDescent="0.25">
      <c r="A16871" s="254" t="s">
        <v>22</v>
      </c>
      <c r="B16871" s="254">
        <v>0</v>
      </c>
    </row>
    <row r="16872" spans="1:2" x14ac:dyDescent="0.25">
      <c r="A16872" s="254" t="s">
        <v>23</v>
      </c>
      <c r="B16872" s="254">
        <v>0</v>
      </c>
    </row>
    <row r="16873" spans="1:2" x14ac:dyDescent="0.25">
      <c r="A16873" s="254" t="s">
        <v>16</v>
      </c>
      <c r="B16873" s="254">
        <v>1.78514638</v>
      </c>
    </row>
    <row r="16874" spans="1:2" x14ac:dyDescent="0.25">
      <c r="A16874" s="254" t="s">
        <v>24</v>
      </c>
      <c r="B16874" s="254">
        <v>0</v>
      </c>
    </row>
    <row r="16875" spans="1:2" x14ac:dyDescent="0.25">
      <c r="A16875" s="254" t="s">
        <v>25</v>
      </c>
      <c r="B16875" s="254">
        <v>0</v>
      </c>
    </row>
    <row r="16876" spans="1:2" x14ac:dyDescent="0.25">
      <c r="A16876" s="254" t="s">
        <v>1195</v>
      </c>
      <c r="B16876" s="254">
        <v>0</v>
      </c>
    </row>
    <row r="16881" spans="1:2" x14ac:dyDescent="0.25">
      <c r="A16881" s="254" t="s">
        <v>2034</v>
      </c>
      <c r="B16881" s="254"/>
    </row>
    <row r="16882" spans="1:2" x14ac:dyDescent="0.25">
      <c r="A16882" s="254" t="s">
        <v>928</v>
      </c>
      <c r="B16882" s="254" t="s">
        <v>929</v>
      </c>
    </row>
    <row r="16883" spans="1:2" x14ac:dyDescent="0.25">
      <c r="A16883" s="254" t="s">
        <v>930</v>
      </c>
      <c r="B16883" s="254" t="s">
        <v>931</v>
      </c>
    </row>
    <row r="16884" spans="1:2" x14ac:dyDescent="0.25">
      <c r="A16884" s="254" t="s">
        <v>112</v>
      </c>
      <c r="B16884" s="254">
        <v>0</v>
      </c>
    </row>
    <row r="16885" spans="1:2" x14ac:dyDescent="0.25">
      <c r="A16885" s="254" t="s">
        <v>184</v>
      </c>
      <c r="B16885" s="254">
        <v>0</v>
      </c>
    </row>
    <row r="16886" spans="1:2" x14ac:dyDescent="0.25">
      <c r="A16886" s="254" t="s">
        <v>185</v>
      </c>
      <c r="B16886" s="254">
        <v>0</v>
      </c>
    </row>
    <row r="16887" spans="1:2" x14ac:dyDescent="0.25">
      <c r="A16887" s="254" t="s">
        <v>186</v>
      </c>
      <c r="B16887" s="254">
        <v>0</v>
      </c>
    </row>
    <row r="16888" spans="1:2" x14ac:dyDescent="0.25">
      <c r="A16888" s="254" t="s">
        <v>187</v>
      </c>
      <c r="B16888" s="254">
        <v>0</v>
      </c>
    </row>
    <row r="16889" spans="1:2" x14ac:dyDescent="0.25">
      <c r="A16889" s="254" t="s">
        <v>1017</v>
      </c>
      <c r="B16889" s="254">
        <v>0</v>
      </c>
    </row>
    <row r="16890" spans="1:2" x14ac:dyDescent="0.25">
      <c r="A16890" s="254" t="s">
        <v>1018</v>
      </c>
      <c r="B16890" s="254">
        <v>0</v>
      </c>
    </row>
    <row r="16891" spans="1:2" x14ac:dyDescent="0.25">
      <c r="A16891" s="254" t="s">
        <v>177</v>
      </c>
      <c r="B16891" s="254">
        <v>0</v>
      </c>
    </row>
    <row r="16892" spans="1:2" x14ac:dyDescent="0.25">
      <c r="A16892" s="254" t="s">
        <v>2035</v>
      </c>
      <c r="B16892" s="254"/>
    </row>
    <row r="16893" spans="1:2" x14ac:dyDescent="0.25">
      <c r="A16893" s="254" t="s">
        <v>928</v>
      </c>
      <c r="B16893" s="254" t="s">
        <v>929</v>
      </c>
    </row>
    <row r="16894" spans="1:2" x14ac:dyDescent="0.25">
      <c r="A16894" s="254" t="s">
        <v>930</v>
      </c>
      <c r="B16894" s="254" t="s">
        <v>931</v>
      </c>
    </row>
    <row r="16895" spans="1:2" x14ac:dyDescent="0.25">
      <c r="A16895" s="254" t="s">
        <v>1111</v>
      </c>
      <c r="B16895" s="254">
        <v>0</v>
      </c>
    </row>
    <row r="16896" spans="1:2" x14ac:dyDescent="0.25">
      <c r="A16896" s="254" t="s">
        <v>1112</v>
      </c>
      <c r="B16896" s="254">
        <v>0</v>
      </c>
    </row>
    <row r="16897" spans="1:2" x14ac:dyDescent="0.25">
      <c r="A16897" s="254" t="s">
        <v>1113</v>
      </c>
      <c r="B16897" s="254">
        <v>0</v>
      </c>
    </row>
    <row r="16898" spans="1:2" x14ac:dyDescent="0.25">
      <c r="A16898" s="254" t="s">
        <v>1114</v>
      </c>
      <c r="B16898" s="254">
        <v>0</v>
      </c>
    </row>
    <row r="16899" spans="1:2" x14ac:dyDescent="0.25">
      <c r="A16899" s="254" t="s">
        <v>1115</v>
      </c>
      <c r="B16899" s="254">
        <v>0</v>
      </c>
    </row>
    <row r="16900" spans="1:2" x14ac:dyDescent="0.25">
      <c r="A16900" s="254" t="s">
        <v>1116</v>
      </c>
      <c r="B16900" s="254">
        <v>0</v>
      </c>
    </row>
    <row r="16901" spans="1:2" x14ac:dyDescent="0.25">
      <c r="A16901" s="254" t="s">
        <v>26</v>
      </c>
      <c r="B16901" s="254">
        <v>18.476774299999999</v>
      </c>
    </row>
    <row r="16902" spans="1:2" x14ac:dyDescent="0.25">
      <c r="A16902" s="254" t="s">
        <v>27</v>
      </c>
      <c r="B16902" s="254">
        <v>1.81070796</v>
      </c>
    </row>
    <row r="16903" spans="1:2" x14ac:dyDescent="0.25">
      <c r="A16903" s="254" t="s">
        <v>1117</v>
      </c>
      <c r="B16903" s="254">
        <v>7.3858680000000003</v>
      </c>
    </row>
    <row r="16904" spans="1:2" x14ac:dyDescent="0.25">
      <c r="A16904" s="254" t="s">
        <v>1118</v>
      </c>
      <c r="B16904" s="254">
        <v>0.9248904</v>
      </c>
    </row>
    <row r="16905" spans="1:2" x14ac:dyDescent="0.25">
      <c r="A16905" s="254" t="s">
        <v>464</v>
      </c>
      <c r="B16905" s="254">
        <v>0</v>
      </c>
    </row>
    <row r="16906" spans="1:2" x14ac:dyDescent="0.25">
      <c r="A16906" s="254" t="s">
        <v>465</v>
      </c>
      <c r="B16906" s="254">
        <v>9.9561990000000003E-2</v>
      </c>
    </row>
    <row r="16907" spans="1:2" x14ac:dyDescent="0.25">
      <c r="A16907" s="254" t="s">
        <v>466</v>
      </c>
      <c r="B16907" s="254">
        <v>0</v>
      </c>
    </row>
    <row r="16908" spans="1:2" x14ac:dyDescent="0.25">
      <c r="A16908" s="254" t="s">
        <v>467</v>
      </c>
      <c r="B16908" s="254">
        <v>0</v>
      </c>
    </row>
    <row r="16909" spans="1:2" x14ac:dyDescent="0.25">
      <c r="A16909" s="254" t="s">
        <v>468</v>
      </c>
      <c r="B16909" s="254">
        <v>11.428998099999999</v>
      </c>
    </row>
    <row r="16910" spans="1:2" x14ac:dyDescent="0.25">
      <c r="A16910" s="254" t="s">
        <v>469</v>
      </c>
      <c r="B16910" s="254">
        <v>0.43742525900000001</v>
      </c>
    </row>
    <row r="16911" spans="1:2" x14ac:dyDescent="0.25">
      <c r="A16911" s="254" t="s">
        <v>28</v>
      </c>
      <c r="B16911" s="254">
        <v>6.3536014300000003</v>
      </c>
    </row>
    <row r="16912" spans="1:2" x14ac:dyDescent="0.25">
      <c r="A16912" s="254" t="s">
        <v>29</v>
      </c>
      <c r="B16912" s="254">
        <v>0.24317317499999999</v>
      </c>
    </row>
    <row r="16913" spans="1:2" x14ac:dyDescent="0.25">
      <c r="A16913" s="254" t="s">
        <v>470</v>
      </c>
      <c r="B16913" s="254">
        <v>6.7493313199999996</v>
      </c>
    </row>
    <row r="16914" spans="1:2" x14ac:dyDescent="0.25">
      <c r="A16914" s="254" t="s">
        <v>471</v>
      </c>
      <c r="B16914" s="254">
        <v>0</v>
      </c>
    </row>
    <row r="16915" spans="1:2" x14ac:dyDescent="0.25">
      <c r="A16915" s="254" t="s">
        <v>1209</v>
      </c>
      <c r="B16915" s="254">
        <v>0</v>
      </c>
    </row>
    <row r="16916" spans="1:2" x14ac:dyDescent="0.25">
      <c r="A16916" s="254" t="s">
        <v>1119</v>
      </c>
      <c r="B16916" s="254">
        <v>0</v>
      </c>
    </row>
    <row r="16917" spans="1:2" x14ac:dyDescent="0.25">
      <c r="A16917" s="254" t="s">
        <v>1210</v>
      </c>
      <c r="B16917" s="254">
        <v>0</v>
      </c>
    </row>
    <row r="16918" spans="1:2" x14ac:dyDescent="0.25">
      <c r="A16918" s="254" t="s">
        <v>1211</v>
      </c>
      <c r="B16918" s="254">
        <v>0</v>
      </c>
    </row>
    <row r="16919" spans="1:2" x14ac:dyDescent="0.25">
      <c r="A16919" s="254" t="s">
        <v>1212</v>
      </c>
      <c r="B16919" s="254">
        <v>0</v>
      </c>
    </row>
    <row r="16920" spans="1:2" x14ac:dyDescent="0.25">
      <c r="A16920" s="254" t="s">
        <v>1120</v>
      </c>
      <c r="B16920" s="254">
        <v>0</v>
      </c>
    </row>
    <row r="16921" spans="1:2" x14ac:dyDescent="0.25">
      <c r="A16921" s="254" t="s">
        <v>1213</v>
      </c>
      <c r="B16921" s="254">
        <v>0</v>
      </c>
    </row>
    <row r="16922" spans="1:2" x14ac:dyDescent="0.25">
      <c r="A16922" s="254" t="s">
        <v>1214</v>
      </c>
      <c r="B16922" s="254">
        <v>0</v>
      </c>
    </row>
    <row r="16923" spans="1:2" x14ac:dyDescent="0.25">
      <c r="A16923" s="254" t="s">
        <v>1215</v>
      </c>
      <c r="B16923" s="254">
        <v>0</v>
      </c>
    </row>
    <row r="16924" spans="1:2" x14ac:dyDescent="0.25">
      <c r="A16924" s="254" t="s">
        <v>1121</v>
      </c>
      <c r="B16924" s="254">
        <v>1.47982989</v>
      </c>
    </row>
    <row r="16925" spans="1:2" x14ac:dyDescent="0.25">
      <c r="A16925" s="254" t="s">
        <v>1216</v>
      </c>
      <c r="B16925" s="254">
        <v>0</v>
      </c>
    </row>
    <row r="16926" spans="1:2" x14ac:dyDescent="0.25">
      <c r="A16926" s="254" t="s">
        <v>1217</v>
      </c>
      <c r="B16926" s="254">
        <v>0</v>
      </c>
    </row>
    <row r="16927" spans="1:2" x14ac:dyDescent="0.25">
      <c r="A16927" s="254" t="s">
        <v>1218</v>
      </c>
      <c r="B16927" s="254">
        <v>0</v>
      </c>
    </row>
    <row r="16928" spans="1:2" x14ac:dyDescent="0.25">
      <c r="A16928" s="254" t="s">
        <v>1122</v>
      </c>
      <c r="B16928" s="254">
        <v>0.31666974799999997</v>
      </c>
    </row>
    <row r="16929" spans="1:2" x14ac:dyDescent="0.25">
      <c r="A16929" s="254" t="s">
        <v>1219</v>
      </c>
      <c r="B16929" s="254">
        <v>0</v>
      </c>
    </row>
    <row r="16930" spans="1:2" x14ac:dyDescent="0.25">
      <c r="A16930" s="254" t="s">
        <v>1220</v>
      </c>
      <c r="B16930" s="254">
        <v>0</v>
      </c>
    </row>
    <row r="16931" spans="1:2" x14ac:dyDescent="0.25">
      <c r="A16931" s="254" t="s">
        <v>1221</v>
      </c>
      <c r="B16931" s="254">
        <v>0</v>
      </c>
    </row>
    <row r="16932" spans="1:2" x14ac:dyDescent="0.25">
      <c r="A16932" s="254" t="s">
        <v>1123</v>
      </c>
      <c r="B16932" s="254">
        <v>4.5185076999999998</v>
      </c>
    </row>
    <row r="16933" spans="1:2" x14ac:dyDescent="0.25">
      <c r="A16933" s="254" t="s">
        <v>1222</v>
      </c>
      <c r="B16933" s="254">
        <v>0</v>
      </c>
    </row>
    <row r="16934" spans="1:2" x14ac:dyDescent="0.25">
      <c r="A16934" s="254" t="s">
        <v>1223</v>
      </c>
      <c r="B16934" s="254">
        <v>0</v>
      </c>
    </row>
    <row r="16935" spans="1:2" x14ac:dyDescent="0.25">
      <c r="A16935" s="254" t="s">
        <v>1224</v>
      </c>
      <c r="B16935" s="254">
        <v>0</v>
      </c>
    </row>
    <row r="16936" spans="1:2" x14ac:dyDescent="0.25">
      <c r="A16936" s="254" t="s">
        <v>1124</v>
      </c>
      <c r="B16936" s="254">
        <v>0.71788252500000005</v>
      </c>
    </row>
    <row r="16937" spans="1:2" x14ac:dyDescent="0.25">
      <c r="A16937" s="254" t="s">
        <v>1225</v>
      </c>
      <c r="B16937" s="254">
        <v>0</v>
      </c>
    </row>
    <row r="16938" spans="1:2" x14ac:dyDescent="0.25">
      <c r="A16938" s="254" t="s">
        <v>1226</v>
      </c>
      <c r="B16938" s="254">
        <v>0</v>
      </c>
    </row>
    <row r="16939" spans="1:2" x14ac:dyDescent="0.25">
      <c r="A16939" s="254" t="s">
        <v>1227</v>
      </c>
      <c r="B16939" s="254">
        <v>0</v>
      </c>
    </row>
    <row r="16940" spans="1:2" x14ac:dyDescent="0.25">
      <c r="A16940" s="254" t="s">
        <v>1228</v>
      </c>
      <c r="B16940" s="254">
        <v>0</v>
      </c>
    </row>
    <row r="16941" spans="1:2" x14ac:dyDescent="0.25">
      <c r="A16941" s="254" t="s">
        <v>1229</v>
      </c>
      <c r="B16941" s="254">
        <v>0</v>
      </c>
    </row>
    <row r="16942" spans="1:2" x14ac:dyDescent="0.25">
      <c r="A16942" s="254" t="s">
        <v>1230</v>
      </c>
      <c r="B16942" s="254">
        <v>0</v>
      </c>
    </row>
    <row r="16943" spans="1:2" x14ac:dyDescent="0.25">
      <c r="A16943" s="254" t="s">
        <v>2036</v>
      </c>
      <c r="B16943" s="254"/>
    </row>
    <row r="16944" spans="1:2" x14ac:dyDescent="0.25">
      <c r="A16944" s="254" t="s">
        <v>928</v>
      </c>
      <c r="B16944" s="254" t="s">
        <v>929</v>
      </c>
    </row>
    <row r="16945" spans="1:2" x14ac:dyDescent="0.25">
      <c r="A16945" s="254" t="s">
        <v>930</v>
      </c>
      <c r="B16945" s="254" t="s">
        <v>931</v>
      </c>
    </row>
    <row r="16946" spans="1:2" x14ac:dyDescent="0.25">
      <c r="A16946" s="254" t="s">
        <v>1087</v>
      </c>
      <c r="B16946" s="254">
        <v>-1.91270955</v>
      </c>
    </row>
    <row r="16947" spans="1:2" x14ac:dyDescent="0.25">
      <c r="A16947" s="254" t="s">
        <v>1088</v>
      </c>
      <c r="B16947" s="254">
        <v>-0.275217932</v>
      </c>
    </row>
    <row r="16948" spans="1:2" x14ac:dyDescent="0.25">
      <c r="A16948" s="254" t="s">
        <v>1089</v>
      </c>
      <c r="B16948" s="254">
        <v>-1.5492970100000001</v>
      </c>
    </row>
    <row r="16949" spans="1:2" x14ac:dyDescent="0.25">
      <c r="A16949" s="254" t="s">
        <v>1090</v>
      </c>
      <c r="B16949" s="254">
        <v>-8.6747013900000003E-2</v>
      </c>
    </row>
    <row r="16950" spans="1:2" x14ac:dyDescent="0.25">
      <c r="A16950" s="254" t="s">
        <v>1091</v>
      </c>
      <c r="B16950" s="254">
        <v>0</v>
      </c>
    </row>
    <row r="16951" spans="1:2" x14ac:dyDescent="0.25">
      <c r="A16951" s="254" t="s">
        <v>1092</v>
      </c>
      <c r="B16951" s="254">
        <v>0</v>
      </c>
    </row>
    <row r="16952" spans="1:2" x14ac:dyDescent="0.25">
      <c r="A16952" s="254" t="s">
        <v>472</v>
      </c>
      <c r="B16952" s="254">
        <v>0</v>
      </c>
    </row>
    <row r="16953" spans="1:2" x14ac:dyDescent="0.25">
      <c r="A16953" s="254" t="s">
        <v>473</v>
      </c>
      <c r="B16953" s="254">
        <v>-1.4480618999999999</v>
      </c>
    </row>
    <row r="16954" spans="1:2" x14ac:dyDescent="0.25">
      <c r="A16954" s="254" t="s">
        <v>474</v>
      </c>
      <c r="B16954" s="254">
        <v>-7.7867709500000002</v>
      </c>
    </row>
    <row r="16955" spans="1:2" x14ac:dyDescent="0.25">
      <c r="A16955" s="254" t="s">
        <v>475</v>
      </c>
      <c r="B16955" s="254">
        <v>-0.455421823</v>
      </c>
    </row>
    <row r="16956" spans="1:2" x14ac:dyDescent="0.25">
      <c r="A16956" s="254" t="s">
        <v>476</v>
      </c>
      <c r="B16956" s="254">
        <v>0</v>
      </c>
    </row>
    <row r="16957" spans="1:2" x14ac:dyDescent="0.25">
      <c r="A16957" s="254" t="s">
        <v>477</v>
      </c>
      <c r="B16957" s="254">
        <v>0</v>
      </c>
    </row>
    <row r="16958" spans="1:2" x14ac:dyDescent="0.25">
      <c r="A16958" s="254" t="s">
        <v>1559</v>
      </c>
      <c r="B16958" s="254">
        <v>0</v>
      </c>
    </row>
    <row r="16959" spans="1:2" x14ac:dyDescent="0.25">
      <c r="A16959" s="254" t="s">
        <v>1100</v>
      </c>
      <c r="B16959" s="254">
        <v>43.992319700000003</v>
      </c>
    </row>
    <row r="16960" spans="1:2" x14ac:dyDescent="0.25">
      <c r="A16960" s="254" t="s">
        <v>1101</v>
      </c>
      <c r="B16960" s="254">
        <v>7.7780743399999999</v>
      </c>
    </row>
    <row r="16961" spans="1:2" x14ac:dyDescent="0.25">
      <c r="A16961" s="254" t="s">
        <v>1102</v>
      </c>
      <c r="B16961" s="254">
        <v>43.420602199999998</v>
      </c>
    </row>
    <row r="16962" spans="1:2" x14ac:dyDescent="0.25">
      <c r="A16962" s="254" t="s">
        <v>1103</v>
      </c>
      <c r="B16962" s="254">
        <v>2.4506031400000001</v>
      </c>
    </row>
    <row r="16963" spans="1:2" x14ac:dyDescent="0.25">
      <c r="A16963" s="254" t="s">
        <v>1104</v>
      </c>
      <c r="B16963" s="254">
        <v>0</v>
      </c>
    </row>
    <row r="16964" spans="1:2" x14ac:dyDescent="0.25">
      <c r="A16964" s="254" t="s">
        <v>1105</v>
      </c>
      <c r="B16964" s="254">
        <v>0</v>
      </c>
    </row>
    <row r="16965" spans="1:2" x14ac:dyDescent="0.25">
      <c r="A16965" s="254" t="s">
        <v>1560</v>
      </c>
      <c r="B16965" s="254">
        <v>0</v>
      </c>
    </row>
    <row r="16966" spans="1:2" x14ac:dyDescent="0.25">
      <c r="A16966" s="254" t="s">
        <v>2037</v>
      </c>
      <c r="B16966" s="254"/>
    </row>
    <row r="16967" spans="1:2" x14ac:dyDescent="0.25">
      <c r="A16967" s="254" t="s">
        <v>928</v>
      </c>
      <c r="B16967" s="254" t="s">
        <v>929</v>
      </c>
    </row>
    <row r="16968" spans="1:2" x14ac:dyDescent="0.25">
      <c r="A16968" s="254" t="s">
        <v>930</v>
      </c>
      <c r="B16968" s="254" t="s">
        <v>931</v>
      </c>
    </row>
    <row r="16969" spans="1:2" x14ac:dyDescent="0.25">
      <c r="A16969" s="254" t="s">
        <v>478</v>
      </c>
      <c r="B16969" s="254">
        <v>-10.462454899999999</v>
      </c>
    </row>
    <row r="16970" spans="1:2" x14ac:dyDescent="0.25">
      <c r="A16970" s="254" t="s">
        <v>932</v>
      </c>
      <c r="B16970" s="254">
        <v>-0.60307088499999995</v>
      </c>
    </row>
    <row r="16971" spans="1:2" x14ac:dyDescent="0.25">
      <c r="A16971" s="254" t="s">
        <v>184</v>
      </c>
      <c r="B16971" s="254">
        <v>-48.575683499999997</v>
      </c>
    </row>
    <row r="16972" spans="1:2" x14ac:dyDescent="0.25">
      <c r="A16972" s="254" t="s">
        <v>933</v>
      </c>
      <c r="B16972" s="254">
        <v>0</v>
      </c>
    </row>
    <row r="16973" spans="1:2" x14ac:dyDescent="0.25">
      <c r="A16973" s="254" t="s">
        <v>934</v>
      </c>
      <c r="B16973" s="254">
        <v>1.4480618999999999</v>
      </c>
    </row>
    <row r="16974" spans="1:2" x14ac:dyDescent="0.25">
      <c r="A16974" s="254" t="s">
        <v>935</v>
      </c>
      <c r="B16974" s="254">
        <v>7.7867709500000002</v>
      </c>
    </row>
    <row r="16975" spans="1:2" x14ac:dyDescent="0.25">
      <c r="A16975" s="254" t="s">
        <v>936</v>
      </c>
      <c r="B16975" s="254">
        <v>0.455421823</v>
      </c>
    </row>
    <row r="16976" spans="1:2" x14ac:dyDescent="0.25">
      <c r="A16976" s="254" t="s">
        <v>937</v>
      </c>
      <c r="B16976" s="254">
        <v>0</v>
      </c>
    </row>
    <row r="16977" spans="1:2" x14ac:dyDescent="0.25">
      <c r="A16977" s="254" t="s">
        <v>938</v>
      </c>
      <c r="B16977" s="254">
        <v>0</v>
      </c>
    </row>
    <row r="16978" spans="1:2" x14ac:dyDescent="0.25">
      <c r="A16978" s="254" t="s">
        <v>2</v>
      </c>
      <c r="B16978" s="254">
        <v>35.1708</v>
      </c>
    </row>
    <row r="16979" spans="1:2" x14ac:dyDescent="0.25">
      <c r="A16979" s="254" t="s">
        <v>3</v>
      </c>
      <c r="B16979" s="254">
        <v>4.4042399999999997</v>
      </c>
    </row>
    <row r="16980" spans="1:2" x14ac:dyDescent="0.25">
      <c r="A16980" s="254" t="s">
        <v>4</v>
      </c>
      <c r="B16980" s="254">
        <v>15.820632</v>
      </c>
    </row>
    <row r="16981" spans="1:2" x14ac:dyDescent="0.25">
      <c r="A16981" s="254" t="s">
        <v>5</v>
      </c>
      <c r="B16981" s="254">
        <v>0.47045999999999999</v>
      </c>
    </row>
    <row r="16982" spans="1:2" x14ac:dyDescent="0.25">
      <c r="A16982" s="254" t="s">
        <v>6</v>
      </c>
      <c r="B16982" s="254">
        <v>0</v>
      </c>
    </row>
    <row r="16983" spans="1:2" x14ac:dyDescent="0.25">
      <c r="A16983" s="254" t="s">
        <v>7</v>
      </c>
      <c r="B16983" s="254">
        <v>0</v>
      </c>
    </row>
    <row r="16984" spans="1:2" x14ac:dyDescent="0.25">
      <c r="A16984" s="254" t="s">
        <v>480</v>
      </c>
      <c r="B16984" s="254">
        <v>0</v>
      </c>
    </row>
    <row r="16985" spans="1:2" x14ac:dyDescent="0.25">
      <c r="A16985" s="254" t="s">
        <v>481</v>
      </c>
      <c r="B16985" s="254">
        <v>0.47410471399999998</v>
      </c>
    </row>
    <row r="16986" spans="1:2" x14ac:dyDescent="0.25">
      <c r="A16986" s="254" t="s">
        <v>482</v>
      </c>
      <c r="B16986" s="254">
        <v>0</v>
      </c>
    </row>
    <row r="16987" spans="1:2" x14ac:dyDescent="0.25">
      <c r="A16987" s="254" t="s">
        <v>483</v>
      </c>
      <c r="B16987" s="254">
        <v>5.4407830599999998E-2</v>
      </c>
    </row>
    <row r="16988" spans="1:2" x14ac:dyDescent="0.25">
      <c r="A16988" s="254" t="s">
        <v>484</v>
      </c>
      <c r="B16988" s="254">
        <v>0</v>
      </c>
    </row>
    <row r="16989" spans="1:2" x14ac:dyDescent="0.25">
      <c r="A16989" s="254" t="s">
        <v>485</v>
      </c>
      <c r="B16989" s="254">
        <v>0</v>
      </c>
    </row>
    <row r="16990" spans="1:2" x14ac:dyDescent="0.25">
      <c r="A16990" s="254" t="s">
        <v>2038</v>
      </c>
      <c r="B16990" s="254"/>
    </row>
    <row r="16991" spans="1:2" x14ac:dyDescent="0.25">
      <c r="A16991" s="254" t="s">
        <v>928</v>
      </c>
      <c r="B16991" s="254" t="s">
        <v>929</v>
      </c>
    </row>
    <row r="16992" spans="1:2" x14ac:dyDescent="0.25">
      <c r="A16992" s="254" t="s">
        <v>930</v>
      </c>
      <c r="B16992" s="254" t="s">
        <v>931</v>
      </c>
    </row>
    <row r="16993" spans="1:2" x14ac:dyDescent="0.25">
      <c r="A16993" s="254" t="s">
        <v>1125</v>
      </c>
      <c r="B16993" s="254">
        <v>0</v>
      </c>
    </row>
    <row r="16994" spans="1:2" x14ac:dyDescent="0.25">
      <c r="A16994" s="254" t="s">
        <v>1126</v>
      </c>
      <c r="B16994" s="254">
        <v>0</v>
      </c>
    </row>
    <row r="16995" spans="1:2" x14ac:dyDescent="0.25">
      <c r="A16995" s="254" t="s">
        <v>1127</v>
      </c>
      <c r="B16995" s="254">
        <v>0</v>
      </c>
    </row>
    <row r="16996" spans="1:2" x14ac:dyDescent="0.25">
      <c r="A16996" s="254" t="s">
        <v>1128</v>
      </c>
      <c r="B16996" s="254">
        <v>0</v>
      </c>
    </row>
    <row r="16997" spans="1:2" x14ac:dyDescent="0.25">
      <c r="A16997" s="254" t="s">
        <v>1129</v>
      </c>
      <c r="B16997" s="254">
        <v>0</v>
      </c>
    </row>
    <row r="16998" spans="1:2" x14ac:dyDescent="0.25">
      <c r="A16998" s="254" t="s">
        <v>1130</v>
      </c>
      <c r="B16998" s="254">
        <v>0</v>
      </c>
    </row>
    <row r="16999" spans="1:2" x14ac:dyDescent="0.25">
      <c r="A16999" s="254" t="s">
        <v>1131</v>
      </c>
      <c r="B16999" s="254">
        <v>1.91270955</v>
      </c>
    </row>
    <row r="17000" spans="1:2" x14ac:dyDescent="0.25">
      <c r="A17000" s="254" t="s">
        <v>1132</v>
      </c>
      <c r="B17000" s="254">
        <v>0.275217932</v>
      </c>
    </row>
    <row r="17001" spans="1:2" x14ac:dyDescent="0.25">
      <c r="A17001" s="254" t="s">
        <v>1133</v>
      </c>
      <c r="B17001" s="254">
        <v>1.5492970100000001</v>
      </c>
    </row>
    <row r="17002" spans="1:2" x14ac:dyDescent="0.25">
      <c r="A17002" s="254" t="s">
        <v>1134</v>
      </c>
      <c r="B17002" s="254">
        <v>8.6747013900000003E-2</v>
      </c>
    </row>
    <row r="17003" spans="1:2" x14ac:dyDescent="0.25">
      <c r="A17003" s="254" t="s">
        <v>1135</v>
      </c>
      <c r="B17003" s="254">
        <v>0</v>
      </c>
    </row>
    <row r="17004" spans="1:2" x14ac:dyDescent="0.25">
      <c r="A17004" s="254" t="s">
        <v>1136</v>
      </c>
      <c r="B17004" s="254">
        <v>0</v>
      </c>
    </row>
    <row r="17005" spans="1:2" x14ac:dyDescent="0.25">
      <c r="A17005" s="254" t="s">
        <v>1231</v>
      </c>
      <c r="B17005" s="254">
        <v>0</v>
      </c>
    </row>
    <row r="17006" spans="1:2" x14ac:dyDescent="0.25">
      <c r="A17006" s="254" t="s">
        <v>2039</v>
      </c>
      <c r="B17006" s="254"/>
    </row>
    <row r="17007" spans="1:2" x14ac:dyDescent="0.25">
      <c r="A17007" s="254" t="s">
        <v>928</v>
      </c>
      <c r="B17007" s="254" t="s">
        <v>929</v>
      </c>
    </row>
    <row r="17008" spans="1:2" x14ac:dyDescent="0.25">
      <c r="A17008" s="254" t="s">
        <v>930</v>
      </c>
      <c r="B17008" s="254" t="s">
        <v>931</v>
      </c>
    </row>
    <row r="17009" spans="1:2" x14ac:dyDescent="0.25">
      <c r="A17009" s="254" t="s">
        <v>30</v>
      </c>
      <c r="B17009" s="254">
        <v>0</v>
      </c>
    </row>
    <row r="17010" spans="1:2" x14ac:dyDescent="0.25">
      <c r="A17010" s="254" t="s">
        <v>31</v>
      </c>
      <c r="B17010" s="254">
        <v>0</v>
      </c>
    </row>
    <row r="17011" spans="1:2" x14ac:dyDescent="0.25">
      <c r="A17011" s="254" t="s">
        <v>32</v>
      </c>
      <c r="B17011" s="254">
        <v>0</v>
      </c>
    </row>
    <row r="17012" spans="1:2" x14ac:dyDescent="0.25">
      <c r="A17012" s="254" t="s">
        <v>33</v>
      </c>
      <c r="B17012" s="254">
        <v>0</v>
      </c>
    </row>
    <row r="17013" spans="1:2" x14ac:dyDescent="0.25">
      <c r="A17013" s="254" t="s">
        <v>34</v>
      </c>
      <c r="B17013" s="254">
        <v>0</v>
      </c>
    </row>
    <row r="17014" spans="1:2" x14ac:dyDescent="0.25">
      <c r="A17014" s="254" t="s">
        <v>35</v>
      </c>
      <c r="B17014" s="254">
        <v>0</v>
      </c>
    </row>
    <row r="17015" spans="1:2" x14ac:dyDescent="0.25">
      <c r="A17015" s="254" t="s">
        <v>26</v>
      </c>
      <c r="B17015" s="254">
        <v>43.992319700000003</v>
      </c>
    </row>
    <row r="17016" spans="1:2" x14ac:dyDescent="0.25">
      <c r="A17016" s="254" t="s">
        <v>27</v>
      </c>
      <c r="B17016" s="254">
        <v>0.84434452900000001</v>
      </c>
    </row>
    <row r="17017" spans="1:2" x14ac:dyDescent="0.25">
      <c r="A17017" s="254" t="s">
        <v>36</v>
      </c>
      <c r="B17017" s="254">
        <v>8.0998179199999996</v>
      </c>
    </row>
    <row r="17018" spans="1:2" x14ac:dyDescent="0.25">
      <c r="A17018" s="254" t="s">
        <v>37</v>
      </c>
      <c r="B17018" s="254">
        <v>0.26024104199999998</v>
      </c>
    </row>
    <row r="17019" spans="1:2" x14ac:dyDescent="0.25">
      <c r="A17019" s="254" t="s">
        <v>38</v>
      </c>
      <c r="B17019" s="254">
        <v>0</v>
      </c>
    </row>
    <row r="17020" spans="1:2" x14ac:dyDescent="0.25">
      <c r="A17020" s="254" t="s">
        <v>39</v>
      </c>
      <c r="B17020" s="254">
        <v>0</v>
      </c>
    </row>
    <row r="17021" spans="1:2" x14ac:dyDescent="0.25">
      <c r="A17021" s="254" t="s">
        <v>1014</v>
      </c>
      <c r="B17021" s="254">
        <v>0</v>
      </c>
    </row>
    <row r="17022" spans="1:2" x14ac:dyDescent="0.25">
      <c r="A17022" s="254" t="s">
        <v>991</v>
      </c>
      <c r="B17022" s="254">
        <v>4.2051287400000001</v>
      </c>
    </row>
    <row r="17023" spans="1:2" x14ac:dyDescent="0.25">
      <c r="A17023" s="254" t="s">
        <v>1015</v>
      </c>
      <c r="B17023" s="254">
        <v>0</v>
      </c>
    </row>
    <row r="17024" spans="1:2" x14ac:dyDescent="0.25">
      <c r="A17024" s="254" t="s">
        <v>1016</v>
      </c>
      <c r="B17024" s="254">
        <v>0</v>
      </c>
    </row>
    <row r="17025" spans="1:2" x14ac:dyDescent="0.25">
      <c r="A17025" s="254" t="s">
        <v>41</v>
      </c>
      <c r="B17025" s="254">
        <v>0</v>
      </c>
    </row>
    <row r="17026" spans="1:2" x14ac:dyDescent="0.25">
      <c r="A17026" s="254" t="s">
        <v>40</v>
      </c>
      <c r="B17026" s="254">
        <v>0</v>
      </c>
    </row>
    <row r="17027" spans="1:2" x14ac:dyDescent="0.25">
      <c r="A17027" s="254" t="s">
        <v>42</v>
      </c>
      <c r="B17027" s="254">
        <v>0</v>
      </c>
    </row>
    <row r="17028" spans="1:2" x14ac:dyDescent="0.25">
      <c r="A17028" s="254" t="s">
        <v>43</v>
      </c>
      <c r="B17028" s="254">
        <v>0</v>
      </c>
    </row>
    <row r="17029" spans="1:2" x14ac:dyDescent="0.25">
      <c r="A17029" s="254" t="s">
        <v>1232</v>
      </c>
      <c r="B17029" s="254">
        <v>0</v>
      </c>
    </row>
    <row r="17030" spans="1:2" x14ac:dyDescent="0.25">
      <c r="A17030" s="254" t="s">
        <v>2040</v>
      </c>
      <c r="B17030" s="254"/>
    </row>
    <row r="17031" spans="1:2" x14ac:dyDescent="0.25">
      <c r="A17031" s="254" t="s">
        <v>928</v>
      </c>
      <c r="B17031" s="254" t="s">
        <v>929</v>
      </c>
    </row>
    <row r="17032" spans="1:2" x14ac:dyDescent="0.25">
      <c r="A17032" s="254" t="s">
        <v>930</v>
      </c>
      <c r="B17032" s="254" t="s">
        <v>931</v>
      </c>
    </row>
    <row r="17033" spans="1:2" x14ac:dyDescent="0.25">
      <c r="A17033" s="254" t="s">
        <v>478</v>
      </c>
      <c r="B17033" s="254">
        <v>-13.990016000000001</v>
      </c>
    </row>
    <row r="17034" spans="1:2" x14ac:dyDescent="0.25">
      <c r="A17034" s="254" t="s">
        <v>479</v>
      </c>
      <c r="B17034" s="254">
        <v>-20.985023999999999</v>
      </c>
    </row>
    <row r="17035" spans="1:2" x14ac:dyDescent="0.25">
      <c r="A17035" s="254" t="s">
        <v>184</v>
      </c>
      <c r="B17035" s="254">
        <v>0</v>
      </c>
    </row>
    <row r="17036" spans="1:2" x14ac:dyDescent="0.25">
      <c r="A17036" s="254" t="s">
        <v>1142</v>
      </c>
      <c r="B17036" s="254">
        <v>0</v>
      </c>
    </row>
    <row r="17037" spans="1:2" x14ac:dyDescent="0.25">
      <c r="A17037" s="254" t="s">
        <v>1143</v>
      </c>
      <c r="B17037" s="254">
        <v>0</v>
      </c>
    </row>
    <row r="17038" spans="1:2" x14ac:dyDescent="0.25">
      <c r="A17038" s="254" t="s">
        <v>1144</v>
      </c>
      <c r="B17038" s="254">
        <v>0</v>
      </c>
    </row>
    <row r="17039" spans="1:2" x14ac:dyDescent="0.25">
      <c r="A17039" s="254" t="s">
        <v>1145</v>
      </c>
      <c r="B17039" s="254">
        <v>0</v>
      </c>
    </row>
    <row r="17040" spans="1:2" x14ac:dyDescent="0.25">
      <c r="A17040" s="254" t="s">
        <v>1146</v>
      </c>
      <c r="B17040" s="254">
        <v>0</v>
      </c>
    </row>
    <row r="17041" spans="1:2" x14ac:dyDescent="0.25">
      <c r="A17041" s="254" t="s">
        <v>1147</v>
      </c>
      <c r="B17041" s="254">
        <v>0</v>
      </c>
    </row>
    <row r="17042" spans="1:2" x14ac:dyDescent="0.25">
      <c r="A17042" s="254" t="s">
        <v>2</v>
      </c>
      <c r="B17042" s="254">
        <v>0</v>
      </c>
    </row>
    <row r="17043" spans="1:2" x14ac:dyDescent="0.25">
      <c r="A17043" s="254" t="s">
        <v>3</v>
      </c>
      <c r="B17043" s="254">
        <v>0</v>
      </c>
    </row>
    <row r="17044" spans="1:2" x14ac:dyDescent="0.25">
      <c r="A17044" s="254" t="s">
        <v>4</v>
      </c>
      <c r="B17044" s="254">
        <v>0</v>
      </c>
    </row>
    <row r="17045" spans="1:2" x14ac:dyDescent="0.25">
      <c r="A17045" s="254" t="s">
        <v>5</v>
      </c>
      <c r="B17045" s="254">
        <v>0</v>
      </c>
    </row>
    <row r="17046" spans="1:2" x14ac:dyDescent="0.25">
      <c r="A17046" s="254" t="s">
        <v>6</v>
      </c>
      <c r="B17046" s="254">
        <v>0</v>
      </c>
    </row>
    <row r="17047" spans="1:2" x14ac:dyDescent="0.25">
      <c r="A17047" s="254" t="s">
        <v>7</v>
      </c>
      <c r="B17047" s="254">
        <v>0</v>
      </c>
    </row>
    <row r="17048" spans="1:2" x14ac:dyDescent="0.25">
      <c r="A17048" s="254" t="s">
        <v>1148</v>
      </c>
      <c r="B17048" s="254">
        <v>0</v>
      </c>
    </row>
    <row r="17049" spans="1:2" x14ac:dyDescent="0.25">
      <c r="A17049" s="254" t="s">
        <v>1149</v>
      </c>
      <c r="B17049" s="254">
        <v>0</v>
      </c>
    </row>
    <row r="17050" spans="1:2" x14ac:dyDescent="0.25">
      <c r="A17050" s="254" t="s">
        <v>1150</v>
      </c>
      <c r="B17050" s="254">
        <v>0</v>
      </c>
    </row>
    <row r="17051" spans="1:2" x14ac:dyDescent="0.25">
      <c r="A17051" s="254" t="s">
        <v>1151</v>
      </c>
      <c r="B17051" s="254">
        <v>0</v>
      </c>
    </row>
    <row r="17052" spans="1:2" x14ac:dyDescent="0.25">
      <c r="A17052" s="254" t="s">
        <v>1152</v>
      </c>
      <c r="B17052" s="254">
        <v>0</v>
      </c>
    </row>
    <row r="17053" spans="1:2" x14ac:dyDescent="0.25">
      <c r="A17053" s="254" t="s">
        <v>1153</v>
      </c>
      <c r="B17053" s="254">
        <v>0</v>
      </c>
    </row>
    <row r="17054" spans="1:2" x14ac:dyDescent="0.25">
      <c r="A17054" s="254" t="s">
        <v>2041</v>
      </c>
      <c r="B17054" s="254"/>
    </row>
    <row r="17055" spans="1:2" x14ac:dyDescent="0.25">
      <c r="A17055" s="254" t="s">
        <v>928</v>
      </c>
      <c r="B17055" s="254" t="s">
        <v>929</v>
      </c>
    </row>
    <row r="17056" spans="1:2" x14ac:dyDescent="0.25">
      <c r="A17056" s="254" t="s">
        <v>930</v>
      </c>
      <c r="B17056" s="254" t="s">
        <v>931</v>
      </c>
    </row>
    <row r="17057" spans="1:2" x14ac:dyDescent="0.25">
      <c r="A17057" s="254" t="s">
        <v>470</v>
      </c>
      <c r="B17057" s="254">
        <v>49.995046799999997</v>
      </c>
    </row>
    <row r="17058" spans="1:2" x14ac:dyDescent="0.25">
      <c r="A17058" s="254" t="s">
        <v>471</v>
      </c>
      <c r="B17058" s="254">
        <v>0</v>
      </c>
    </row>
    <row r="17059" spans="1:2" x14ac:dyDescent="0.25">
      <c r="A17059" s="254" t="s">
        <v>486</v>
      </c>
      <c r="B17059" s="254">
        <v>28.373822799999999</v>
      </c>
    </row>
    <row r="17060" spans="1:2" x14ac:dyDescent="0.25">
      <c r="A17060" s="254" t="s">
        <v>487</v>
      </c>
      <c r="B17060" s="254">
        <v>0</v>
      </c>
    </row>
    <row r="17061" spans="1:2" x14ac:dyDescent="0.25">
      <c r="A17061" s="254" t="s">
        <v>488</v>
      </c>
      <c r="B17061" s="254">
        <v>0</v>
      </c>
    </row>
    <row r="17062" spans="1:2" x14ac:dyDescent="0.25">
      <c r="A17062" s="254" t="s">
        <v>489</v>
      </c>
      <c r="B17062" s="254">
        <v>0</v>
      </c>
    </row>
    <row r="17063" spans="1:2" x14ac:dyDescent="0.25">
      <c r="A17063" s="254" t="s">
        <v>2042</v>
      </c>
      <c r="B17063" s="254"/>
    </row>
    <row r="17064" spans="1:2" x14ac:dyDescent="0.25">
      <c r="A17064" s="254" t="s">
        <v>928</v>
      </c>
      <c r="B17064" s="254" t="s">
        <v>929</v>
      </c>
    </row>
    <row r="17065" spans="1:2" x14ac:dyDescent="0.25">
      <c r="A17065" s="254" t="s">
        <v>930</v>
      </c>
      <c r="B17065" s="254" t="s">
        <v>931</v>
      </c>
    </row>
    <row r="17066" spans="1:2" x14ac:dyDescent="0.25">
      <c r="A17066" s="254" t="s">
        <v>111</v>
      </c>
      <c r="B17066" s="254">
        <v>0</v>
      </c>
    </row>
    <row r="17067" spans="1:2" x14ac:dyDescent="0.25">
      <c r="A17067" s="254" t="s">
        <v>184</v>
      </c>
      <c r="B17067" s="254">
        <v>0</v>
      </c>
    </row>
    <row r="17068" spans="1:2" x14ac:dyDescent="0.25">
      <c r="A17068" s="254" t="s">
        <v>185</v>
      </c>
      <c r="B17068" s="254">
        <v>0</v>
      </c>
    </row>
    <row r="17069" spans="1:2" x14ac:dyDescent="0.25">
      <c r="A17069" s="254" t="s">
        <v>186</v>
      </c>
      <c r="B17069" s="254">
        <v>0</v>
      </c>
    </row>
    <row r="17070" spans="1:2" x14ac:dyDescent="0.25">
      <c r="A17070" s="254" t="s">
        <v>187</v>
      </c>
      <c r="B17070" s="254">
        <v>0</v>
      </c>
    </row>
    <row r="17071" spans="1:2" x14ac:dyDescent="0.25">
      <c r="A17071" s="254" t="s">
        <v>1019</v>
      </c>
      <c r="B17071" s="254">
        <v>0</v>
      </c>
    </row>
    <row r="17072" spans="1:2" x14ac:dyDescent="0.25">
      <c r="A17072" s="254" t="s">
        <v>1020</v>
      </c>
      <c r="B17072" s="254">
        <v>0</v>
      </c>
    </row>
    <row r="17073" spans="1:2" x14ac:dyDescent="0.25">
      <c r="A17073" s="254" t="s">
        <v>177</v>
      </c>
      <c r="B17073" s="254">
        <v>0</v>
      </c>
    </row>
    <row r="17074" spans="1:2" x14ac:dyDescent="0.25">
      <c r="A17074" s="254" t="s">
        <v>2043</v>
      </c>
      <c r="B17074" s="254"/>
    </row>
    <row r="17075" spans="1:2" x14ac:dyDescent="0.25">
      <c r="A17075" s="254" t="s">
        <v>928</v>
      </c>
      <c r="B17075" s="254" t="s">
        <v>929</v>
      </c>
    </row>
    <row r="17076" spans="1:2" x14ac:dyDescent="0.25">
      <c r="A17076" s="254" t="s">
        <v>930</v>
      </c>
      <c r="B17076" s="254" t="s">
        <v>931</v>
      </c>
    </row>
    <row r="17077" spans="1:2" x14ac:dyDescent="0.25">
      <c r="A17077" s="254" t="s">
        <v>1154</v>
      </c>
      <c r="B17077" s="254">
        <v>0</v>
      </c>
    </row>
    <row r="17078" spans="1:2" x14ac:dyDescent="0.25">
      <c r="A17078" s="254" t="s">
        <v>1155</v>
      </c>
      <c r="B17078" s="254">
        <v>0</v>
      </c>
    </row>
    <row r="17079" spans="1:2" x14ac:dyDescent="0.25">
      <c r="A17079" s="254" t="s">
        <v>1156</v>
      </c>
      <c r="B17079" s="254">
        <v>0</v>
      </c>
    </row>
    <row r="17080" spans="1:2" x14ac:dyDescent="0.25">
      <c r="A17080" s="254" t="s">
        <v>1157</v>
      </c>
      <c r="B17080" s="254">
        <v>0</v>
      </c>
    </row>
    <row r="17081" spans="1:2" x14ac:dyDescent="0.25">
      <c r="A17081" s="254" t="s">
        <v>1158</v>
      </c>
      <c r="B17081" s="254">
        <v>0</v>
      </c>
    </row>
    <row r="17082" spans="1:2" x14ac:dyDescent="0.25">
      <c r="A17082" s="254" t="s">
        <v>1159</v>
      </c>
      <c r="B17082" s="254">
        <v>0</v>
      </c>
    </row>
    <row r="17083" spans="1:2" x14ac:dyDescent="0.25">
      <c r="A17083" s="254" t="s">
        <v>1160</v>
      </c>
      <c r="B17083" s="254">
        <v>0</v>
      </c>
    </row>
    <row r="17084" spans="1:2" x14ac:dyDescent="0.25">
      <c r="A17084" s="254" t="s">
        <v>1161</v>
      </c>
      <c r="B17084" s="254">
        <v>0</v>
      </c>
    </row>
    <row r="17085" spans="1:2" x14ac:dyDescent="0.25">
      <c r="A17085" s="254" t="s">
        <v>490</v>
      </c>
      <c r="B17085" s="254">
        <v>0</v>
      </c>
    </row>
    <row r="17086" spans="1:2" x14ac:dyDescent="0.25">
      <c r="A17086" s="254" t="s">
        <v>491</v>
      </c>
      <c r="B17086" s="254">
        <v>-0.47410471399999998</v>
      </c>
    </row>
    <row r="17087" spans="1:2" x14ac:dyDescent="0.25">
      <c r="A17087" s="254" t="s">
        <v>492</v>
      </c>
      <c r="B17087" s="254">
        <v>0</v>
      </c>
    </row>
    <row r="17088" spans="1:2" x14ac:dyDescent="0.25">
      <c r="A17088" s="254" t="s">
        <v>493</v>
      </c>
      <c r="B17088" s="254">
        <v>-5.4407830599999998E-2</v>
      </c>
    </row>
    <row r="17089" spans="1:2" x14ac:dyDescent="0.25">
      <c r="A17089" s="254" t="s">
        <v>494</v>
      </c>
      <c r="B17089" s="254">
        <v>0</v>
      </c>
    </row>
    <row r="17090" spans="1:2" x14ac:dyDescent="0.25">
      <c r="A17090" s="254" t="s">
        <v>495</v>
      </c>
      <c r="B17090" s="254">
        <v>0</v>
      </c>
    </row>
    <row r="17091" spans="1:2" x14ac:dyDescent="0.25">
      <c r="A17091" s="254" t="s">
        <v>496</v>
      </c>
      <c r="B17091" s="254">
        <v>0</v>
      </c>
    </row>
    <row r="17092" spans="1:2" x14ac:dyDescent="0.25">
      <c r="A17092" s="254" t="s">
        <v>497</v>
      </c>
      <c r="B17092" s="254">
        <v>-9.9561990000000003E-2</v>
      </c>
    </row>
    <row r="17093" spans="1:2" x14ac:dyDescent="0.25">
      <c r="A17093" s="254" t="s">
        <v>498</v>
      </c>
      <c r="B17093" s="254">
        <v>0</v>
      </c>
    </row>
    <row r="17094" spans="1:2" x14ac:dyDescent="0.25">
      <c r="A17094" s="254" t="s">
        <v>499</v>
      </c>
      <c r="B17094" s="254">
        <v>0</v>
      </c>
    </row>
    <row r="17095" spans="1:2" x14ac:dyDescent="0.25">
      <c r="A17095" s="254" t="s">
        <v>500</v>
      </c>
      <c r="B17095" s="254">
        <v>0</v>
      </c>
    </row>
    <row r="17096" spans="1:2" x14ac:dyDescent="0.25">
      <c r="A17096" s="254" t="s">
        <v>501</v>
      </c>
      <c r="B17096" s="254">
        <v>0</v>
      </c>
    </row>
    <row r="17097" spans="1:2" x14ac:dyDescent="0.25">
      <c r="A17097" s="254" t="s">
        <v>502</v>
      </c>
      <c r="B17097" s="254">
        <v>0</v>
      </c>
    </row>
    <row r="17098" spans="1:2" x14ac:dyDescent="0.25">
      <c r="A17098" s="254" t="s">
        <v>503</v>
      </c>
      <c r="B17098" s="254">
        <v>0</v>
      </c>
    </row>
    <row r="17099" spans="1:2" x14ac:dyDescent="0.25">
      <c r="A17099" s="254" t="s">
        <v>94</v>
      </c>
      <c r="B17099" s="254">
        <v>0</v>
      </c>
    </row>
    <row r="17100" spans="1:2" x14ac:dyDescent="0.25">
      <c r="A17100" s="254" t="s">
        <v>95</v>
      </c>
      <c r="B17100" s="254">
        <v>0</v>
      </c>
    </row>
    <row r="17101" spans="1:2" x14ac:dyDescent="0.25">
      <c r="A17101" s="254" t="s">
        <v>504</v>
      </c>
      <c r="B17101" s="254">
        <v>-54.423800300000003</v>
      </c>
    </row>
    <row r="17102" spans="1:2" x14ac:dyDescent="0.25">
      <c r="A17102" s="254" t="s">
        <v>505</v>
      </c>
      <c r="B17102" s="254">
        <v>-2.0829774200000002</v>
      </c>
    </row>
    <row r="17103" spans="1:2" x14ac:dyDescent="0.25">
      <c r="A17103" s="254" t="s">
        <v>506</v>
      </c>
      <c r="B17103" s="254">
        <v>-9.9605549399999997</v>
      </c>
    </row>
    <row r="17104" spans="1:2" x14ac:dyDescent="0.25">
      <c r="A17104" s="254" t="s">
        <v>507</v>
      </c>
      <c r="B17104" s="254">
        <v>-0.208980211</v>
      </c>
    </row>
    <row r="17105" spans="1:2" x14ac:dyDescent="0.25">
      <c r="A17105" s="254" t="s">
        <v>508</v>
      </c>
      <c r="B17105" s="254">
        <v>0</v>
      </c>
    </row>
    <row r="17106" spans="1:2" x14ac:dyDescent="0.25">
      <c r="A17106" s="254" t="s">
        <v>509</v>
      </c>
      <c r="B17106" s="254">
        <v>0</v>
      </c>
    </row>
    <row r="17107" spans="1:2" x14ac:dyDescent="0.25">
      <c r="A17107" s="254" t="s">
        <v>96</v>
      </c>
      <c r="B17107" s="254">
        <v>-11.428998099999999</v>
      </c>
    </row>
    <row r="17108" spans="1:2" x14ac:dyDescent="0.25">
      <c r="A17108" s="254" t="s">
        <v>97</v>
      </c>
      <c r="B17108" s="254">
        <v>-0.43742525900000001</v>
      </c>
    </row>
    <row r="17109" spans="1:2" x14ac:dyDescent="0.25">
      <c r="A17109" s="254" t="s">
        <v>510</v>
      </c>
      <c r="B17109" s="254">
        <v>-49.995046799999997</v>
      </c>
    </row>
    <row r="17110" spans="1:2" x14ac:dyDescent="0.25">
      <c r="A17110" s="254" t="s">
        <v>511</v>
      </c>
      <c r="B17110" s="254">
        <v>0</v>
      </c>
    </row>
    <row r="17111" spans="1:2" x14ac:dyDescent="0.25">
      <c r="A17111" s="254" t="s">
        <v>512</v>
      </c>
      <c r="B17111" s="254">
        <v>-28.373822799999999</v>
      </c>
    </row>
    <row r="17112" spans="1:2" x14ac:dyDescent="0.25">
      <c r="A17112" s="254" t="s">
        <v>513</v>
      </c>
      <c r="B17112" s="254">
        <v>0</v>
      </c>
    </row>
    <row r="17113" spans="1:2" x14ac:dyDescent="0.25">
      <c r="A17113" s="254" t="s">
        <v>514</v>
      </c>
      <c r="B17113" s="254">
        <v>0</v>
      </c>
    </row>
    <row r="17114" spans="1:2" x14ac:dyDescent="0.25">
      <c r="A17114" s="254" t="s">
        <v>515</v>
      </c>
      <c r="B17114" s="254">
        <v>0</v>
      </c>
    </row>
    <row r="17115" spans="1:2" x14ac:dyDescent="0.25">
      <c r="A17115" s="254" t="s">
        <v>62</v>
      </c>
      <c r="B17115" s="254">
        <v>-6.7493313199999996</v>
      </c>
    </row>
    <row r="17116" spans="1:2" x14ac:dyDescent="0.25">
      <c r="A17116" s="254" t="s">
        <v>63</v>
      </c>
      <c r="B17116" s="254">
        <v>0</v>
      </c>
    </row>
    <row r="17117" spans="1:2" x14ac:dyDescent="0.25">
      <c r="A17117" s="254" t="s">
        <v>64</v>
      </c>
      <c r="B17117" s="254">
        <v>0</v>
      </c>
    </row>
    <row r="17118" spans="1:2" x14ac:dyDescent="0.25">
      <c r="A17118" s="254" t="s">
        <v>65</v>
      </c>
      <c r="B17118" s="254">
        <v>0</v>
      </c>
    </row>
    <row r="17119" spans="1:2" x14ac:dyDescent="0.25">
      <c r="A17119" s="254" t="s">
        <v>66</v>
      </c>
      <c r="B17119" s="254">
        <v>0</v>
      </c>
    </row>
    <row r="17120" spans="1:2" x14ac:dyDescent="0.25">
      <c r="A17120" s="254" t="s">
        <v>67</v>
      </c>
      <c r="B17120" s="254">
        <v>0</v>
      </c>
    </row>
    <row r="17121" spans="1:2" x14ac:dyDescent="0.25">
      <c r="A17121" s="254" t="s">
        <v>68</v>
      </c>
      <c r="B17121" s="254">
        <v>0</v>
      </c>
    </row>
    <row r="17122" spans="1:2" x14ac:dyDescent="0.25">
      <c r="A17122" s="254" t="s">
        <v>69</v>
      </c>
      <c r="B17122" s="254">
        <v>0</v>
      </c>
    </row>
    <row r="17123" spans="1:2" x14ac:dyDescent="0.25">
      <c r="A17123" s="254" t="s">
        <v>70</v>
      </c>
      <c r="B17123" s="254">
        <v>0</v>
      </c>
    </row>
    <row r="17124" spans="1:2" x14ac:dyDescent="0.25">
      <c r="A17124" s="254" t="s">
        <v>71</v>
      </c>
      <c r="B17124" s="254">
        <v>0</v>
      </c>
    </row>
    <row r="17125" spans="1:2" x14ac:dyDescent="0.25">
      <c r="A17125" s="254" t="s">
        <v>72</v>
      </c>
      <c r="B17125" s="254">
        <v>0</v>
      </c>
    </row>
    <row r="17126" spans="1:2" x14ac:dyDescent="0.25">
      <c r="A17126" s="254" t="s">
        <v>73</v>
      </c>
      <c r="B17126" s="254">
        <v>0</v>
      </c>
    </row>
    <row r="17127" spans="1:2" x14ac:dyDescent="0.25">
      <c r="A17127" s="254" t="s">
        <v>74</v>
      </c>
      <c r="B17127" s="254">
        <v>0</v>
      </c>
    </row>
    <row r="17128" spans="1:2" x14ac:dyDescent="0.25">
      <c r="A17128" s="254" t="s">
        <v>75</v>
      </c>
      <c r="B17128" s="254">
        <v>0</v>
      </c>
    </row>
    <row r="17129" spans="1:2" x14ac:dyDescent="0.25">
      <c r="A17129" s="254" t="s">
        <v>1233</v>
      </c>
      <c r="B17129" s="254">
        <v>0</v>
      </c>
    </row>
    <row r="17130" spans="1:2" x14ac:dyDescent="0.25">
      <c r="A17130" s="254" t="s">
        <v>1162</v>
      </c>
      <c r="B17130" s="254">
        <v>0</v>
      </c>
    </row>
    <row r="17131" spans="1:2" x14ac:dyDescent="0.25">
      <c r="A17131" s="254" t="s">
        <v>1234</v>
      </c>
      <c r="B17131" s="254">
        <v>0</v>
      </c>
    </row>
    <row r="17132" spans="1:2" x14ac:dyDescent="0.25">
      <c r="A17132" s="254" t="s">
        <v>1235</v>
      </c>
      <c r="B17132" s="254">
        <v>0</v>
      </c>
    </row>
    <row r="17133" spans="1:2" x14ac:dyDescent="0.25">
      <c r="A17133" s="254" t="s">
        <v>1236</v>
      </c>
      <c r="B17133" s="254">
        <v>0</v>
      </c>
    </row>
    <row r="17134" spans="1:2" x14ac:dyDescent="0.25">
      <c r="A17134" s="254" t="s">
        <v>1163</v>
      </c>
      <c r="B17134" s="254">
        <v>0</v>
      </c>
    </row>
    <row r="17135" spans="1:2" x14ac:dyDescent="0.25">
      <c r="A17135" s="254" t="s">
        <v>1237</v>
      </c>
      <c r="B17135" s="254">
        <v>0</v>
      </c>
    </row>
    <row r="17136" spans="1:2" x14ac:dyDescent="0.25">
      <c r="A17136" s="254" t="s">
        <v>1238</v>
      </c>
      <c r="B17136" s="254">
        <v>0</v>
      </c>
    </row>
    <row r="17137" spans="1:2" x14ac:dyDescent="0.25">
      <c r="A17137" s="254" t="s">
        <v>156</v>
      </c>
      <c r="B17137" s="254">
        <v>0</v>
      </c>
    </row>
    <row r="17138" spans="1:2" x14ac:dyDescent="0.25">
      <c r="A17138" s="254" t="s">
        <v>144</v>
      </c>
      <c r="B17138" s="254">
        <v>0</v>
      </c>
    </row>
    <row r="17139" spans="1:2" x14ac:dyDescent="0.25">
      <c r="A17139" s="254" t="s">
        <v>157</v>
      </c>
      <c r="B17139" s="254">
        <v>0</v>
      </c>
    </row>
    <row r="17140" spans="1:2" x14ac:dyDescent="0.25">
      <c r="A17140" s="254" t="s">
        <v>158</v>
      </c>
      <c r="B17140" s="254">
        <v>0</v>
      </c>
    </row>
    <row r="17141" spans="1:2" x14ac:dyDescent="0.25">
      <c r="A17141" s="254" t="s">
        <v>159</v>
      </c>
      <c r="B17141" s="254">
        <v>0</v>
      </c>
    </row>
    <row r="17142" spans="1:2" x14ac:dyDescent="0.25">
      <c r="A17142" s="254" t="s">
        <v>145</v>
      </c>
      <c r="B17142" s="254">
        <v>0</v>
      </c>
    </row>
    <row r="17143" spans="1:2" x14ac:dyDescent="0.25">
      <c r="A17143" s="254" t="s">
        <v>160</v>
      </c>
      <c r="B17143" s="254">
        <v>0</v>
      </c>
    </row>
    <row r="17144" spans="1:2" x14ac:dyDescent="0.25">
      <c r="A17144" s="254" t="s">
        <v>161</v>
      </c>
      <c r="B17144" s="254">
        <v>0</v>
      </c>
    </row>
    <row r="17145" spans="1:2" x14ac:dyDescent="0.25">
      <c r="A17145" s="254" t="s">
        <v>162</v>
      </c>
      <c r="B17145" s="254">
        <v>0</v>
      </c>
    </row>
    <row r="17146" spans="1:2" x14ac:dyDescent="0.25">
      <c r="A17146" s="254" t="s">
        <v>146</v>
      </c>
      <c r="B17146" s="254">
        <v>0</v>
      </c>
    </row>
    <row r="17147" spans="1:2" x14ac:dyDescent="0.25">
      <c r="A17147" s="254" t="s">
        <v>163</v>
      </c>
      <c r="B17147" s="254">
        <v>0</v>
      </c>
    </row>
    <row r="17148" spans="1:2" x14ac:dyDescent="0.25">
      <c r="A17148" s="254" t="s">
        <v>164</v>
      </c>
      <c r="B17148" s="254">
        <v>0</v>
      </c>
    </row>
    <row r="17149" spans="1:2" x14ac:dyDescent="0.25">
      <c r="A17149" s="254" t="s">
        <v>165</v>
      </c>
      <c r="B17149" s="254">
        <v>0</v>
      </c>
    </row>
    <row r="17150" spans="1:2" x14ac:dyDescent="0.25">
      <c r="A17150" s="254" t="s">
        <v>147</v>
      </c>
      <c r="B17150" s="254">
        <v>0</v>
      </c>
    </row>
    <row r="17151" spans="1:2" x14ac:dyDescent="0.25">
      <c r="A17151" s="254" t="s">
        <v>166</v>
      </c>
      <c r="B17151" s="254">
        <v>0</v>
      </c>
    </row>
    <row r="17152" spans="1:2" x14ac:dyDescent="0.25">
      <c r="A17152" s="254" t="s">
        <v>167</v>
      </c>
      <c r="B17152" s="254">
        <v>0</v>
      </c>
    </row>
    <row r="17153" spans="1:2" x14ac:dyDescent="0.25">
      <c r="A17153" s="254" t="s">
        <v>168</v>
      </c>
      <c r="B17153" s="254">
        <v>0</v>
      </c>
    </row>
    <row r="17154" spans="1:2" x14ac:dyDescent="0.25">
      <c r="A17154" s="254" t="s">
        <v>148</v>
      </c>
      <c r="B17154" s="254">
        <v>0</v>
      </c>
    </row>
    <row r="17155" spans="1:2" x14ac:dyDescent="0.25">
      <c r="A17155" s="254" t="s">
        <v>169</v>
      </c>
      <c r="B17155" s="254">
        <v>0</v>
      </c>
    </row>
    <row r="17156" spans="1:2" x14ac:dyDescent="0.25">
      <c r="A17156" s="254" t="s">
        <v>170</v>
      </c>
      <c r="B17156" s="254">
        <v>0</v>
      </c>
    </row>
    <row r="17157" spans="1:2" x14ac:dyDescent="0.25">
      <c r="A17157" s="254" t="s">
        <v>171</v>
      </c>
      <c r="B17157" s="254">
        <v>0</v>
      </c>
    </row>
    <row r="17158" spans="1:2" x14ac:dyDescent="0.25">
      <c r="A17158" s="254" t="s">
        <v>149</v>
      </c>
      <c r="B17158" s="254">
        <v>0</v>
      </c>
    </row>
    <row r="17159" spans="1:2" x14ac:dyDescent="0.25">
      <c r="A17159" s="254" t="s">
        <v>172</v>
      </c>
      <c r="B17159" s="254">
        <v>0</v>
      </c>
    </row>
    <row r="17160" spans="1:2" x14ac:dyDescent="0.25">
      <c r="A17160" s="254" t="s">
        <v>173</v>
      </c>
      <c r="B17160" s="254">
        <v>0</v>
      </c>
    </row>
    <row r="17161" spans="1:2" x14ac:dyDescent="0.25">
      <c r="A17161" s="254" t="s">
        <v>1164</v>
      </c>
      <c r="B17161" s="254">
        <v>0</v>
      </c>
    </row>
    <row r="17162" spans="1:2" x14ac:dyDescent="0.25">
      <c r="A17162" s="254" t="s">
        <v>1165</v>
      </c>
      <c r="B17162" s="254">
        <v>0</v>
      </c>
    </row>
    <row r="17163" spans="1:2" x14ac:dyDescent="0.25">
      <c r="A17163" s="254" t="s">
        <v>939</v>
      </c>
      <c r="B17163" s="254">
        <v>0</v>
      </c>
    </row>
    <row r="17164" spans="1:2" x14ac:dyDescent="0.25">
      <c r="A17164" s="254" t="s">
        <v>1239</v>
      </c>
      <c r="B17164" s="254">
        <v>0</v>
      </c>
    </row>
    <row r="17165" spans="1:2" x14ac:dyDescent="0.25">
      <c r="A17165" s="254" t="s">
        <v>1240</v>
      </c>
      <c r="B17165" s="254">
        <v>0</v>
      </c>
    </row>
    <row r="17166" spans="1:2" x14ac:dyDescent="0.25">
      <c r="A17166" s="254" t="s">
        <v>1241</v>
      </c>
      <c r="B17166" s="254">
        <v>0</v>
      </c>
    </row>
    <row r="17167" spans="1:2" x14ac:dyDescent="0.25">
      <c r="A17167" s="254" t="s">
        <v>1242</v>
      </c>
      <c r="B17167" s="254">
        <v>0</v>
      </c>
    </row>
    <row r="17168" spans="1:2" x14ac:dyDescent="0.25">
      <c r="A17168" s="254" t="s">
        <v>1243</v>
      </c>
      <c r="B17168" s="254">
        <v>0</v>
      </c>
    </row>
    <row r="17169" spans="1:2" x14ac:dyDescent="0.25">
      <c r="A17169" s="254" t="s">
        <v>1244</v>
      </c>
      <c r="B17169" s="254">
        <v>0</v>
      </c>
    </row>
    <row r="17170" spans="1:2" x14ac:dyDescent="0.25">
      <c r="A17170" s="254" t="s">
        <v>1245</v>
      </c>
      <c r="B17170" s="254">
        <v>0</v>
      </c>
    </row>
    <row r="17171" spans="1:2" x14ac:dyDescent="0.25">
      <c r="A17171" s="254" t="s">
        <v>1246</v>
      </c>
      <c r="B17171" s="254">
        <v>0</v>
      </c>
    </row>
    <row r="17172" spans="1:2" x14ac:dyDescent="0.25">
      <c r="A17172" s="254" t="s">
        <v>1247</v>
      </c>
      <c r="B17172" s="254">
        <v>0</v>
      </c>
    </row>
    <row r="17173" spans="1:2" x14ac:dyDescent="0.25">
      <c r="A17173" s="254" t="s">
        <v>44</v>
      </c>
      <c r="B17173" s="254">
        <v>0</v>
      </c>
    </row>
    <row r="17174" spans="1:2" x14ac:dyDescent="0.25">
      <c r="A17174" s="254" t="s">
        <v>45</v>
      </c>
      <c r="B17174" s="254">
        <v>0</v>
      </c>
    </row>
    <row r="17175" spans="1:2" x14ac:dyDescent="0.25">
      <c r="A17175" s="254" t="s">
        <v>46</v>
      </c>
      <c r="B17175" s="254">
        <v>0</v>
      </c>
    </row>
    <row r="17176" spans="1:2" x14ac:dyDescent="0.25">
      <c r="A17176" s="254" t="s">
        <v>47</v>
      </c>
      <c r="B17176" s="254">
        <v>0</v>
      </c>
    </row>
    <row r="17177" spans="1:2" x14ac:dyDescent="0.25">
      <c r="A17177" s="254" t="s">
        <v>48</v>
      </c>
      <c r="B17177" s="254">
        <v>0</v>
      </c>
    </row>
    <row r="17178" spans="1:2" x14ac:dyDescent="0.25">
      <c r="A17178" s="254" t="s">
        <v>49</v>
      </c>
      <c r="B17178" s="254">
        <v>0</v>
      </c>
    </row>
    <row r="17179" spans="1:2" x14ac:dyDescent="0.25">
      <c r="A17179" s="254" t="s">
        <v>516</v>
      </c>
      <c r="B17179" s="254">
        <v>0</v>
      </c>
    </row>
    <row r="17180" spans="1:2" x14ac:dyDescent="0.25">
      <c r="A17180" s="254" t="s">
        <v>517</v>
      </c>
      <c r="B17180" s="254">
        <v>0.72785051700000003</v>
      </c>
    </row>
    <row r="17181" spans="1:2" x14ac:dyDescent="0.25">
      <c r="A17181" s="254" t="s">
        <v>518</v>
      </c>
      <c r="B17181" s="254">
        <v>0</v>
      </c>
    </row>
    <row r="17182" spans="1:2" x14ac:dyDescent="0.25">
      <c r="A17182" s="254" t="s">
        <v>519</v>
      </c>
      <c r="B17182" s="254">
        <v>9.5540976E-2</v>
      </c>
    </row>
    <row r="17183" spans="1:2" x14ac:dyDescent="0.25">
      <c r="A17183" s="254" t="s">
        <v>520</v>
      </c>
      <c r="B17183" s="254">
        <v>0</v>
      </c>
    </row>
    <row r="17184" spans="1:2" x14ac:dyDescent="0.25">
      <c r="A17184" s="254" t="s">
        <v>521</v>
      </c>
      <c r="B17184" s="254">
        <v>0</v>
      </c>
    </row>
    <row r="17185" spans="1:2" x14ac:dyDescent="0.25">
      <c r="A17185" s="254" t="s">
        <v>50</v>
      </c>
      <c r="B17185" s="254">
        <v>0</v>
      </c>
    </row>
    <row r="17186" spans="1:2" x14ac:dyDescent="0.25">
      <c r="A17186" s="254" t="s">
        <v>51</v>
      </c>
      <c r="B17186" s="254">
        <v>0</v>
      </c>
    </row>
    <row r="17187" spans="1:2" x14ac:dyDescent="0.25">
      <c r="A17187" s="254" t="s">
        <v>52</v>
      </c>
      <c r="B17187" s="254">
        <v>0</v>
      </c>
    </row>
    <row r="17188" spans="1:2" x14ac:dyDescent="0.25">
      <c r="A17188" s="254" t="s">
        <v>53</v>
      </c>
      <c r="B17188" s="254">
        <v>0</v>
      </c>
    </row>
    <row r="17189" spans="1:2" x14ac:dyDescent="0.25">
      <c r="A17189" s="254" t="s">
        <v>54</v>
      </c>
      <c r="B17189" s="254">
        <v>0</v>
      </c>
    </row>
    <row r="17190" spans="1:2" x14ac:dyDescent="0.25">
      <c r="A17190" s="254" t="s">
        <v>55</v>
      </c>
      <c r="B17190" s="254">
        <v>0</v>
      </c>
    </row>
    <row r="17191" spans="1:2" x14ac:dyDescent="0.25">
      <c r="A17191" s="254" t="s">
        <v>56</v>
      </c>
      <c r="B17191" s="254">
        <v>0</v>
      </c>
    </row>
    <row r="17192" spans="1:2" x14ac:dyDescent="0.25">
      <c r="A17192" s="254" t="s">
        <v>57</v>
      </c>
      <c r="B17192" s="254">
        <v>0</v>
      </c>
    </row>
    <row r="17193" spans="1:2" x14ac:dyDescent="0.25">
      <c r="A17193" s="254" t="s">
        <v>58</v>
      </c>
      <c r="B17193" s="254">
        <v>0</v>
      </c>
    </row>
    <row r="17194" spans="1:2" x14ac:dyDescent="0.25">
      <c r="A17194" s="254" t="s">
        <v>59</v>
      </c>
      <c r="B17194" s="254">
        <v>0</v>
      </c>
    </row>
    <row r="17195" spans="1:2" x14ac:dyDescent="0.25">
      <c r="A17195" s="254" t="s">
        <v>60</v>
      </c>
      <c r="B17195" s="254">
        <v>0</v>
      </c>
    </row>
    <row r="17196" spans="1:2" x14ac:dyDescent="0.25">
      <c r="A17196" s="254" t="s">
        <v>61</v>
      </c>
      <c r="B17196" s="254">
        <v>0</v>
      </c>
    </row>
    <row r="17197" spans="1:2" x14ac:dyDescent="0.25">
      <c r="A17197" s="254" t="s">
        <v>522</v>
      </c>
      <c r="B17197" s="254">
        <v>0</v>
      </c>
    </row>
    <row r="17198" spans="1:2" x14ac:dyDescent="0.25">
      <c r="A17198" s="254" t="s">
        <v>523</v>
      </c>
      <c r="B17198" s="254">
        <v>0</v>
      </c>
    </row>
    <row r="17199" spans="1:2" x14ac:dyDescent="0.25">
      <c r="A17199" s="254" t="s">
        <v>524</v>
      </c>
      <c r="B17199" s="254">
        <v>0</v>
      </c>
    </row>
    <row r="17200" spans="1:2" x14ac:dyDescent="0.25">
      <c r="A17200" s="254" t="s">
        <v>525</v>
      </c>
      <c r="B17200" s="254">
        <v>0</v>
      </c>
    </row>
    <row r="17201" spans="1:2" x14ac:dyDescent="0.25">
      <c r="A17201" s="254" t="s">
        <v>526</v>
      </c>
      <c r="B17201" s="254">
        <v>0</v>
      </c>
    </row>
    <row r="17202" spans="1:2" x14ac:dyDescent="0.25">
      <c r="A17202" s="254" t="s">
        <v>527</v>
      </c>
      <c r="B17202" s="254">
        <v>0</v>
      </c>
    </row>
    <row r="17203" spans="1:2" x14ac:dyDescent="0.25">
      <c r="A17203" s="254" t="s">
        <v>98</v>
      </c>
      <c r="B17203" s="254">
        <v>72.943563800000007</v>
      </c>
    </row>
    <row r="17204" spans="1:2" x14ac:dyDescent="0.25">
      <c r="A17204" s="254" t="s">
        <v>99</v>
      </c>
      <c r="B17204" s="254">
        <v>2.7917895399999999</v>
      </c>
    </row>
    <row r="17205" spans="1:2" x14ac:dyDescent="0.25">
      <c r="A17205" s="254" t="s">
        <v>100</v>
      </c>
      <c r="B17205" s="254">
        <v>12.938324</v>
      </c>
    </row>
    <row r="17206" spans="1:2" x14ac:dyDescent="0.25">
      <c r="A17206" s="254" t="s">
        <v>101</v>
      </c>
      <c r="B17206" s="254">
        <v>0.27145612899999999</v>
      </c>
    </row>
    <row r="17207" spans="1:2" x14ac:dyDescent="0.25">
      <c r="A17207" s="254" t="s">
        <v>102</v>
      </c>
      <c r="B17207" s="254">
        <v>0</v>
      </c>
    </row>
    <row r="17208" spans="1:2" x14ac:dyDescent="0.25">
      <c r="A17208" s="254" t="s">
        <v>103</v>
      </c>
      <c r="B17208" s="254">
        <v>0</v>
      </c>
    </row>
    <row r="17209" spans="1:2" x14ac:dyDescent="0.25">
      <c r="A17209" s="254" t="s">
        <v>104</v>
      </c>
      <c r="B17209" s="254">
        <v>0</v>
      </c>
    </row>
    <row r="17210" spans="1:2" x14ac:dyDescent="0.25">
      <c r="A17210" s="254" t="s">
        <v>105</v>
      </c>
      <c r="B17210" s="254">
        <v>0</v>
      </c>
    </row>
    <row r="17211" spans="1:2" x14ac:dyDescent="0.25">
      <c r="A17211" s="254" t="s">
        <v>106</v>
      </c>
      <c r="B17211" s="254">
        <v>0</v>
      </c>
    </row>
    <row r="17212" spans="1:2" x14ac:dyDescent="0.25">
      <c r="A17212" s="254" t="s">
        <v>107</v>
      </c>
      <c r="B17212" s="254">
        <v>0</v>
      </c>
    </row>
    <row r="17213" spans="1:2" x14ac:dyDescent="0.25">
      <c r="A17213" s="254" t="s">
        <v>108</v>
      </c>
      <c r="B17213" s="254">
        <v>0</v>
      </c>
    </row>
    <row r="17214" spans="1:2" x14ac:dyDescent="0.25">
      <c r="A17214" s="254" t="s">
        <v>109</v>
      </c>
      <c r="B17214" s="254">
        <v>0</v>
      </c>
    </row>
    <row r="17215" spans="1:2" x14ac:dyDescent="0.25">
      <c r="A17215" s="254" t="s">
        <v>528</v>
      </c>
      <c r="B17215" s="254">
        <v>0</v>
      </c>
    </row>
    <row r="17216" spans="1:2" x14ac:dyDescent="0.25">
      <c r="A17216" s="254" t="s">
        <v>529</v>
      </c>
      <c r="B17216" s="254">
        <v>0</v>
      </c>
    </row>
    <row r="17217" spans="1:2" x14ac:dyDescent="0.25">
      <c r="A17217" s="254" t="s">
        <v>530</v>
      </c>
      <c r="B17217" s="254">
        <v>0</v>
      </c>
    </row>
    <row r="17218" spans="1:2" x14ac:dyDescent="0.25">
      <c r="A17218" s="254" t="s">
        <v>531</v>
      </c>
      <c r="B17218" s="254">
        <v>0</v>
      </c>
    </row>
    <row r="17219" spans="1:2" x14ac:dyDescent="0.25">
      <c r="A17219" s="254" t="s">
        <v>532</v>
      </c>
      <c r="B17219" s="254">
        <v>0</v>
      </c>
    </row>
    <row r="17220" spans="1:2" x14ac:dyDescent="0.25">
      <c r="A17220" s="254" t="s">
        <v>533</v>
      </c>
      <c r="B17220" s="254">
        <v>0</v>
      </c>
    </row>
    <row r="17221" spans="1:2" x14ac:dyDescent="0.25">
      <c r="A17221" s="254" t="s">
        <v>76</v>
      </c>
      <c r="B17221" s="254">
        <v>67.513615099999996</v>
      </c>
    </row>
    <row r="17222" spans="1:2" x14ac:dyDescent="0.25">
      <c r="A17222" s="254" t="s">
        <v>77</v>
      </c>
      <c r="B17222" s="254">
        <v>0</v>
      </c>
    </row>
    <row r="17223" spans="1:2" x14ac:dyDescent="0.25">
      <c r="A17223" s="254" t="s">
        <v>78</v>
      </c>
      <c r="B17223" s="254">
        <v>43.582388700000003</v>
      </c>
    </row>
    <row r="17224" spans="1:2" x14ac:dyDescent="0.25">
      <c r="A17224" s="254" t="s">
        <v>79</v>
      </c>
      <c r="B17224" s="254">
        <v>0</v>
      </c>
    </row>
    <row r="17225" spans="1:2" x14ac:dyDescent="0.25">
      <c r="A17225" s="254" t="s">
        <v>80</v>
      </c>
      <c r="B17225" s="254">
        <v>0</v>
      </c>
    </row>
    <row r="17226" spans="1:2" x14ac:dyDescent="0.25">
      <c r="A17226" s="254" t="s">
        <v>81</v>
      </c>
      <c r="B17226" s="254">
        <v>0</v>
      </c>
    </row>
    <row r="17227" spans="1:2" x14ac:dyDescent="0.25">
      <c r="A17227" s="254" t="s">
        <v>82</v>
      </c>
      <c r="B17227" s="254">
        <v>0</v>
      </c>
    </row>
    <row r="17228" spans="1:2" x14ac:dyDescent="0.25">
      <c r="A17228" s="254" t="s">
        <v>83</v>
      </c>
      <c r="B17228" s="254">
        <v>0</v>
      </c>
    </row>
    <row r="17229" spans="1:2" x14ac:dyDescent="0.25">
      <c r="A17229" s="254" t="s">
        <v>84</v>
      </c>
      <c r="B17229" s="254">
        <v>0</v>
      </c>
    </row>
    <row r="17230" spans="1:2" x14ac:dyDescent="0.25">
      <c r="A17230" s="254" t="s">
        <v>85</v>
      </c>
      <c r="B17230" s="254">
        <v>0</v>
      </c>
    </row>
    <row r="17231" spans="1:2" x14ac:dyDescent="0.25">
      <c r="A17231" s="254" t="s">
        <v>86</v>
      </c>
      <c r="B17231" s="254">
        <v>0</v>
      </c>
    </row>
    <row r="17232" spans="1:2" x14ac:dyDescent="0.25">
      <c r="A17232" s="254" t="s">
        <v>87</v>
      </c>
      <c r="B17232" s="254">
        <v>0</v>
      </c>
    </row>
    <row r="17233" spans="1:2" x14ac:dyDescent="0.25">
      <c r="A17233" s="254" t="s">
        <v>88</v>
      </c>
      <c r="B17233" s="254">
        <v>0</v>
      </c>
    </row>
    <row r="17234" spans="1:2" x14ac:dyDescent="0.25">
      <c r="A17234" s="254" t="s">
        <v>89</v>
      </c>
      <c r="B17234" s="254">
        <v>0</v>
      </c>
    </row>
    <row r="17235" spans="1:2" x14ac:dyDescent="0.25">
      <c r="A17235" s="254" t="s">
        <v>90</v>
      </c>
      <c r="B17235" s="254">
        <v>0</v>
      </c>
    </row>
    <row r="17236" spans="1:2" x14ac:dyDescent="0.25">
      <c r="A17236" s="254" t="s">
        <v>91</v>
      </c>
      <c r="B17236" s="254">
        <v>0</v>
      </c>
    </row>
    <row r="17237" spans="1:2" x14ac:dyDescent="0.25">
      <c r="A17237" s="254" t="s">
        <v>92</v>
      </c>
      <c r="B17237" s="254">
        <v>0</v>
      </c>
    </row>
    <row r="17238" spans="1:2" x14ac:dyDescent="0.25">
      <c r="A17238" s="254" t="s">
        <v>93</v>
      </c>
      <c r="B17238" s="254">
        <v>0</v>
      </c>
    </row>
    <row r="17239" spans="1:2" x14ac:dyDescent="0.25">
      <c r="A17239" s="254" t="s">
        <v>1248</v>
      </c>
      <c r="B17239" s="254">
        <v>0</v>
      </c>
    </row>
    <row r="17240" spans="1:2" x14ac:dyDescent="0.25">
      <c r="A17240" s="254" t="s">
        <v>1175</v>
      </c>
      <c r="B17240" s="254">
        <v>0</v>
      </c>
    </row>
    <row r="17241" spans="1:2" x14ac:dyDescent="0.25">
      <c r="A17241" s="254" t="s">
        <v>1249</v>
      </c>
      <c r="B17241" s="254">
        <v>0</v>
      </c>
    </row>
    <row r="17242" spans="1:2" x14ac:dyDescent="0.25">
      <c r="A17242" s="254" t="s">
        <v>1250</v>
      </c>
      <c r="B17242" s="254">
        <v>0</v>
      </c>
    </row>
    <row r="17243" spans="1:2" x14ac:dyDescent="0.25">
      <c r="A17243" s="254" t="s">
        <v>1251</v>
      </c>
      <c r="B17243" s="254">
        <v>0</v>
      </c>
    </row>
    <row r="17244" spans="1:2" x14ac:dyDescent="0.25">
      <c r="A17244" s="254" t="s">
        <v>1176</v>
      </c>
      <c r="B17244" s="254">
        <v>0</v>
      </c>
    </row>
    <row r="17245" spans="1:2" x14ac:dyDescent="0.25">
      <c r="A17245" s="254" t="s">
        <v>1252</v>
      </c>
      <c r="B17245" s="254">
        <v>0</v>
      </c>
    </row>
    <row r="17246" spans="1:2" x14ac:dyDescent="0.25">
      <c r="A17246" s="254" t="s">
        <v>1253</v>
      </c>
      <c r="B17246" s="254">
        <v>0</v>
      </c>
    </row>
    <row r="17247" spans="1:2" x14ac:dyDescent="0.25">
      <c r="A17247" s="254" t="s">
        <v>1254</v>
      </c>
      <c r="B17247" s="254">
        <v>0</v>
      </c>
    </row>
    <row r="17248" spans="1:2" x14ac:dyDescent="0.25">
      <c r="A17248" s="254" t="s">
        <v>1177</v>
      </c>
      <c r="B17248" s="254">
        <v>0</v>
      </c>
    </row>
    <row r="17249" spans="1:2" x14ac:dyDescent="0.25">
      <c r="A17249" s="254" t="s">
        <v>1255</v>
      </c>
      <c r="B17249" s="254">
        <v>0</v>
      </c>
    </row>
    <row r="17250" spans="1:2" x14ac:dyDescent="0.25">
      <c r="A17250" s="254" t="s">
        <v>1256</v>
      </c>
      <c r="B17250" s="254">
        <v>0</v>
      </c>
    </row>
    <row r="17251" spans="1:2" x14ac:dyDescent="0.25">
      <c r="A17251" s="254" t="s">
        <v>1257</v>
      </c>
      <c r="B17251" s="254">
        <v>0</v>
      </c>
    </row>
    <row r="17252" spans="1:2" x14ac:dyDescent="0.25">
      <c r="A17252" s="254" t="s">
        <v>1178</v>
      </c>
      <c r="B17252" s="254">
        <v>0</v>
      </c>
    </row>
    <row r="17253" spans="1:2" x14ac:dyDescent="0.25">
      <c r="A17253" s="254" t="s">
        <v>1258</v>
      </c>
      <c r="B17253" s="254">
        <v>0</v>
      </c>
    </row>
    <row r="17254" spans="1:2" x14ac:dyDescent="0.25">
      <c r="A17254" s="254" t="s">
        <v>1259</v>
      </c>
      <c r="B17254" s="254">
        <v>0</v>
      </c>
    </row>
    <row r="17255" spans="1:2" x14ac:dyDescent="0.25">
      <c r="A17255" s="254" t="s">
        <v>1260</v>
      </c>
      <c r="B17255" s="254">
        <v>0</v>
      </c>
    </row>
    <row r="17256" spans="1:2" x14ac:dyDescent="0.25">
      <c r="A17256" s="254" t="s">
        <v>1179</v>
      </c>
      <c r="B17256" s="254">
        <v>0</v>
      </c>
    </row>
    <row r="17257" spans="1:2" x14ac:dyDescent="0.25">
      <c r="A17257" s="254" t="s">
        <v>1261</v>
      </c>
      <c r="B17257" s="254">
        <v>0</v>
      </c>
    </row>
    <row r="17258" spans="1:2" x14ac:dyDescent="0.25">
      <c r="A17258" s="254" t="s">
        <v>1262</v>
      </c>
      <c r="B17258" s="254">
        <v>0</v>
      </c>
    </row>
    <row r="17259" spans="1:2" x14ac:dyDescent="0.25">
      <c r="A17259" s="254" t="s">
        <v>1263</v>
      </c>
      <c r="B17259" s="254">
        <v>0</v>
      </c>
    </row>
    <row r="17260" spans="1:2" x14ac:dyDescent="0.25">
      <c r="A17260" s="254" t="s">
        <v>1180</v>
      </c>
      <c r="B17260" s="254">
        <v>0</v>
      </c>
    </row>
    <row r="17261" spans="1:2" x14ac:dyDescent="0.25">
      <c r="A17261" s="254" t="s">
        <v>1264</v>
      </c>
      <c r="B17261" s="254">
        <v>0</v>
      </c>
    </row>
    <row r="17262" spans="1:2" x14ac:dyDescent="0.25">
      <c r="A17262" s="254" t="s">
        <v>1265</v>
      </c>
      <c r="B17262" s="254">
        <v>0</v>
      </c>
    </row>
    <row r="17263" spans="1:2" x14ac:dyDescent="0.25">
      <c r="A17263" s="254" t="s">
        <v>940</v>
      </c>
      <c r="B17263" s="254">
        <v>0</v>
      </c>
    </row>
    <row r="17264" spans="1:2" x14ac:dyDescent="0.25">
      <c r="A17264" s="254" t="s">
        <v>941</v>
      </c>
      <c r="B17264" s="254">
        <v>0</v>
      </c>
    </row>
    <row r="17265" spans="1:2" x14ac:dyDescent="0.25">
      <c r="A17265" s="254" t="s">
        <v>942</v>
      </c>
      <c r="B17265" s="254">
        <v>0</v>
      </c>
    </row>
    <row r="17266" spans="1:2" x14ac:dyDescent="0.25">
      <c r="A17266" s="254" t="s">
        <v>1266</v>
      </c>
      <c r="B17266" s="254">
        <v>0</v>
      </c>
    </row>
    <row r="17267" spans="1:2" x14ac:dyDescent="0.25">
      <c r="A17267" s="254" t="s">
        <v>1267</v>
      </c>
      <c r="B17267" s="254">
        <v>0</v>
      </c>
    </row>
    <row r="17268" spans="1:2" x14ac:dyDescent="0.25">
      <c r="A17268" s="254" t="s">
        <v>1268</v>
      </c>
      <c r="B17268" s="254">
        <v>0</v>
      </c>
    </row>
    <row r="17269" spans="1:2" x14ac:dyDescent="0.25">
      <c r="A17269" s="254" t="s">
        <v>1269</v>
      </c>
      <c r="B17269" s="254">
        <v>0</v>
      </c>
    </row>
    <row r="17270" spans="1:2" x14ac:dyDescent="0.25">
      <c r="A17270" s="254" t="s">
        <v>1270</v>
      </c>
      <c r="B17270" s="254">
        <v>0</v>
      </c>
    </row>
    <row r="17271" spans="1:2" x14ac:dyDescent="0.25">
      <c r="A17271" s="254" t="s">
        <v>1271</v>
      </c>
      <c r="B17271" s="254">
        <v>0</v>
      </c>
    </row>
    <row r="17272" spans="1:2" x14ac:dyDescent="0.25">
      <c r="A17272" s="254" t="s">
        <v>1272</v>
      </c>
      <c r="B17272" s="254">
        <v>0</v>
      </c>
    </row>
    <row r="17275" spans="1:2" x14ac:dyDescent="0.25">
      <c r="A17275" s="254" t="s">
        <v>2044</v>
      </c>
      <c r="B17275" s="254"/>
    </row>
    <row r="17276" spans="1:2" x14ac:dyDescent="0.25">
      <c r="A17276" s="254" t="s">
        <v>928</v>
      </c>
      <c r="B17276" s="254" t="s">
        <v>929</v>
      </c>
    </row>
    <row r="17277" spans="1:2" x14ac:dyDescent="0.25">
      <c r="A17277" s="254" t="s">
        <v>930</v>
      </c>
      <c r="B17277" s="254" t="s">
        <v>931</v>
      </c>
    </row>
    <row r="17278" spans="1:2" x14ac:dyDescent="0.25">
      <c r="A17278" s="254" t="s">
        <v>121</v>
      </c>
      <c r="B17278" s="254">
        <v>0</v>
      </c>
    </row>
    <row r="17279" spans="1:2" x14ac:dyDescent="0.25">
      <c r="A17279" s="254" t="s">
        <v>114</v>
      </c>
      <c r="B17279" s="254">
        <v>0</v>
      </c>
    </row>
    <row r="17280" spans="1:2" x14ac:dyDescent="0.25">
      <c r="A17280" s="254" t="s">
        <v>122</v>
      </c>
      <c r="B17280" s="254">
        <v>0</v>
      </c>
    </row>
    <row r="17281" spans="1:2" x14ac:dyDescent="0.25">
      <c r="A17281" s="254" t="s">
        <v>123</v>
      </c>
      <c r="B17281" s="254">
        <v>0</v>
      </c>
    </row>
    <row r="17282" spans="1:2" x14ac:dyDescent="0.25">
      <c r="A17282" s="254" t="s">
        <v>124</v>
      </c>
      <c r="B17282" s="254">
        <v>0</v>
      </c>
    </row>
    <row r="17283" spans="1:2" x14ac:dyDescent="0.25">
      <c r="A17283" s="254" t="s">
        <v>115</v>
      </c>
      <c r="B17283" s="254">
        <v>0</v>
      </c>
    </row>
    <row r="17284" spans="1:2" x14ac:dyDescent="0.25">
      <c r="A17284" s="254" t="s">
        <v>125</v>
      </c>
      <c r="B17284" s="254">
        <v>0</v>
      </c>
    </row>
    <row r="17285" spans="1:2" x14ac:dyDescent="0.25">
      <c r="A17285" s="254" t="s">
        <v>126</v>
      </c>
      <c r="B17285" s="254">
        <v>0</v>
      </c>
    </row>
    <row r="17286" spans="1:2" x14ac:dyDescent="0.25">
      <c r="A17286" s="254" t="s">
        <v>127</v>
      </c>
      <c r="B17286" s="254">
        <v>0</v>
      </c>
    </row>
    <row r="17287" spans="1:2" x14ac:dyDescent="0.25">
      <c r="A17287" s="254" t="s">
        <v>116</v>
      </c>
      <c r="B17287" s="254">
        <v>0</v>
      </c>
    </row>
    <row r="17288" spans="1:2" x14ac:dyDescent="0.25">
      <c r="A17288" s="254" t="s">
        <v>128</v>
      </c>
      <c r="B17288" s="254">
        <v>0</v>
      </c>
    </row>
    <row r="17289" spans="1:2" x14ac:dyDescent="0.25">
      <c r="A17289" s="254" t="s">
        <v>129</v>
      </c>
      <c r="B17289" s="254">
        <v>0</v>
      </c>
    </row>
    <row r="17290" spans="1:2" x14ac:dyDescent="0.25">
      <c r="A17290" s="254" t="s">
        <v>130</v>
      </c>
      <c r="B17290" s="254">
        <v>0</v>
      </c>
    </row>
    <row r="17291" spans="1:2" x14ac:dyDescent="0.25">
      <c r="A17291" s="254" t="s">
        <v>117</v>
      </c>
      <c r="B17291" s="254">
        <v>0</v>
      </c>
    </row>
    <row r="17292" spans="1:2" x14ac:dyDescent="0.25">
      <c r="A17292" s="254" t="s">
        <v>131</v>
      </c>
      <c r="B17292" s="254">
        <v>0</v>
      </c>
    </row>
    <row r="17293" spans="1:2" x14ac:dyDescent="0.25">
      <c r="A17293" s="254" t="s">
        <v>132</v>
      </c>
      <c r="B17293" s="254">
        <v>0</v>
      </c>
    </row>
    <row r="17294" spans="1:2" x14ac:dyDescent="0.25">
      <c r="A17294" s="254" t="s">
        <v>133</v>
      </c>
      <c r="B17294" s="254">
        <v>0</v>
      </c>
    </row>
    <row r="17295" spans="1:2" x14ac:dyDescent="0.25">
      <c r="A17295" s="254" t="s">
        <v>118</v>
      </c>
      <c r="B17295" s="254">
        <v>0</v>
      </c>
    </row>
    <row r="17296" spans="1:2" x14ac:dyDescent="0.25">
      <c r="A17296" s="254" t="s">
        <v>134</v>
      </c>
      <c r="B17296" s="254">
        <v>0</v>
      </c>
    </row>
    <row r="17297" spans="1:2" x14ac:dyDescent="0.25">
      <c r="A17297" s="254" t="s">
        <v>135</v>
      </c>
      <c r="B17297" s="254">
        <v>0</v>
      </c>
    </row>
    <row r="17298" spans="1:2" x14ac:dyDescent="0.25">
      <c r="A17298" s="254" t="s">
        <v>136</v>
      </c>
      <c r="B17298" s="254">
        <v>0</v>
      </c>
    </row>
    <row r="17299" spans="1:2" x14ac:dyDescent="0.25">
      <c r="A17299" s="254" t="s">
        <v>119</v>
      </c>
      <c r="B17299" s="254">
        <v>0</v>
      </c>
    </row>
    <row r="17300" spans="1:2" x14ac:dyDescent="0.25">
      <c r="A17300" s="254" t="s">
        <v>137</v>
      </c>
      <c r="B17300" s="254">
        <v>0</v>
      </c>
    </row>
    <row r="17301" spans="1:2" x14ac:dyDescent="0.25">
      <c r="A17301" s="254" t="s">
        <v>138</v>
      </c>
      <c r="B17301" s="254">
        <v>0</v>
      </c>
    </row>
    <row r="17302" spans="1:2" x14ac:dyDescent="0.25">
      <c r="A17302" s="254" t="s">
        <v>1021</v>
      </c>
      <c r="B17302" s="254">
        <v>0</v>
      </c>
    </row>
    <row r="17303" spans="1:2" x14ac:dyDescent="0.25">
      <c r="A17303" s="254" t="s">
        <v>992</v>
      </c>
      <c r="B17303" s="254">
        <v>0</v>
      </c>
    </row>
    <row r="17304" spans="1:2" x14ac:dyDescent="0.25">
      <c r="A17304" s="254" t="s">
        <v>1022</v>
      </c>
      <c r="B17304" s="254">
        <v>0</v>
      </c>
    </row>
    <row r="17305" spans="1:2" x14ac:dyDescent="0.25">
      <c r="A17305" s="254" t="s">
        <v>1023</v>
      </c>
      <c r="B17305" s="254">
        <v>0</v>
      </c>
    </row>
    <row r="17306" spans="1:2" x14ac:dyDescent="0.25">
      <c r="A17306" s="254" t="s">
        <v>1024</v>
      </c>
      <c r="B17306" s="254">
        <v>0</v>
      </c>
    </row>
    <row r="17307" spans="1:2" x14ac:dyDescent="0.25">
      <c r="A17307" s="254" t="s">
        <v>993</v>
      </c>
      <c r="B17307" s="254">
        <v>0</v>
      </c>
    </row>
    <row r="17308" spans="1:2" x14ac:dyDescent="0.25">
      <c r="A17308" s="254" t="s">
        <v>1025</v>
      </c>
      <c r="B17308" s="254">
        <v>0</v>
      </c>
    </row>
    <row r="17309" spans="1:2" x14ac:dyDescent="0.25">
      <c r="A17309" s="254" t="s">
        <v>1026</v>
      </c>
      <c r="B17309" s="254">
        <v>0</v>
      </c>
    </row>
    <row r="17310" spans="1:2" x14ac:dyDescent="0.25">
      <c r="A17310" s="254" t="s">
        <v>1027</v>
      </c>
      <c r="B17310" s="254">
        <v>0</v>
      </c>
    </row>
    <row r="17311" spans="1:2" x14ac:dyDescent="0.25">
      <c r="A17311" s="254" t="s">
        <v>994</v>
      </c>
      <c r="B17311" s="254">
        <v>0</v>
      </c>
    </row>
    <row r="17312" spans="1:2" x14ac:dyDescent="0.25">
      <c r="A17312" s="254" t="s">
        <v>1028</v>
      </c>
      <c r="B17312" s="254">
        <v>0</v>
      </c>
    </row>
    <row r="17313" spans="1:2" x14ac:dyDescent="0.25">
      <c r="A17313" s="254" t="s">
        <v>1029</v>
      </c>
      <c r="B17313" s="254">
        <v>0</v>
      </c>
    </row>
    <row r="17314" spans="1:2" x14ac:dyDescent="0.25">
      <c r="A17314" s="254" t="s">
        <v>1030</v>
      </c>
      <c r="B17314" s="254">
        <v>0</v>
      </c>
    </row>
    <row r="17315" spans="1:2" x14ac:dyDescent="0.25">
      <c r="A17315" s="254" t="s">
        <v>995</v>
      </c>
      <c r="B17315" s="254">
        <v>0</v>
      </c>
    </row>
    <row r="17316" spans="1:2" x14ac:dyDescent="0.25">
      <c r="A17316" s="254" t="s">
        <v>1031</v>
      </c>
      <c r="B17316" s="254">
        <v>0</v>
      </c>
    </row>
    <row r="17317" spans="1:2" x14ac:dyDescent="0.25">
      <c r="A17317" s="254" t="s">
        <v>1032</v>
      </c>
      <c r="B17317" s="254">
        <v>0</v>
      </c>
    </row>
    <row r="17318" spans="1:2" x14ac:dyDescent="0.25">
      <c r="A17318" s="254" t="s">
        <v>17</v>
      </c>
      <c r="B17318" s="254">
        <v>0</v>
      </c>
    </row>
    <row r="17319" spans="1:2" x14ac:dyDescent="0.25">
      <c r="A17319" s="254" t="s">
        <v>14</v>
      </c>
      <c r="B17319" s="254">
        <v>0</v>
      </c>
    </row>
    <row r="17320" spans="1:2" x14ac:dyDescent="0.25">
      <c r="A17320" s="254" t="s">
        <v>18</v>
      </c>
      <c r="B17320" s="254">
        <v>0</v>
      </c>
    </row>
    <row r="17321" spans="1:2" x14ac:dyDescent="0.25">
      <c r="A17321" s="254" t="s">
        <v>19</v>
      </c>
      <c r="B17321" s="254">
        <v>0</v>
      </c>
    </row>
    <row r="17322" spans="1:2" x14ac:dyDescent="0.25">
      <c r="A17322" s="254" t="s">
        <v>1033</v>
      </c>
      <c r="B17322" s="254">
        <v>0</v>
      </c>
    </row>
    <row r="17323" spans="1:2" x14ac:dyDescent="0.25">
      <c r="A17323" s="254" t="s">
        <v>996</v>
      </c>
      <c r="B17323" s="254">
        <v>0</v>
      </c>
    </row>
    <row r="17324" spans="1:2" x14ac:dyDescent="0.25">
      <c r="A17324" s="254" t="s">
        <v>1034</v>
      </c>
      <c r="B17324" s="254">
        <v>0</v>
      </c>
    </row>
    <row r="17325" spans="1:2" x14ac:dyDescent="0.25">
      <c r="A17325" s="254" t="s">
        <v>1035</v>
      </c>
      <c r="B17325" s="254">
        <v>0</v>
      </c>
    </row>
    <row r="17326" spans="1:2" x14ac:dyDescent="0.25">
      <c r="A17326" s="254" t="s">
        <v>535</v>
      </c>
      <c r="B17326" s="254">
        <v>0</v>
      </c>
    </row>
    <row r="17327" spans="1:2" x14ac:dyDescent="0.25">
      <c r="A17327" s="254" t="s">
        <v>534</v>
      </c>
      <c r="B17327" s="254">
        <v>0</v>
      </c>
    </row>
    <row r="17328" spans="1:2" x14ac:dyDescent="0.25">
      <c r="A17328" s="254" t="s">
        <v>536</v>
      </c>
      <c r="B17328" s="254">
        <v>0</v>
      </c>
    </row>
    <row r="17329" spans="1:2" x14ac:dyDescent="0.25">
      <c r="A17329" s="254" t="s">
        <v>537</v>
      </c>
      <c r="B17329" s="254">
        <v>0</v>
      </c>
    </row>
    <row r="17330" spans="1:2" x14ac:dyDescent="0.25">
      <c r="A17330" s="254" t="s">
        <v>1036</v>
      </c>
      <c r="B17330" s="254">
        <v>0</v>
      </c>
    </row>
    <row r="17331" spans="1:2" x14ac:dyDescent="0.25">
      <c r="A17331" s="254" t="s">
        <v>997</v>
      </c>
      <c r="B17331" s="254">
        <v>0</v>
      </c>
    </row>
    <row r="17332" spans="1:2" x14ac:dyDescent="0.25">
      <c r="A17332" s="254" t="s">
        <v>1037</v>
      </c>
      <c r="B17332" s="254">
        <v>0</v>
      </c>
    </row>
    <row r="17333" spans="1:2" x14ac:dyDescent="0.25">
      <c r="A17333" s="254" t="s">
        <v>1038</v>
      </c>
      <c r="B17333" s="254">
        <v>0</v>
      </c>
    </row>
    <row r="17334" spans="1:2" x14ac:dyDescent="0.25">
      <c r="A17334" s="254" t="s">
        <v>1273</v>
      </c>
      <c r="B17334" s="254">
        <v>0</v>
      </c>
    </row>
    <row r="17335" spans="1:2" x14ac:dyDescent="0.25">
      <c r="A17335" s="254" t="s">
        <v>1274</v>
      </c>
      <c r="B17335" s="254">
        <v>0</v>
      </c>
    </row>
    <row r="17336" spans="1:2" x14ac:dyDescent="0.25">
      <c r="A17336" s="254" t="s">
        <v>1275</v>
      </c>
      <c r="B17336" s="254">
        <v>0</v>
      </c>
    </row>
    <row r="17337" spans="1:2" x14ac:dyDescent="0.25">
      <c r="A17337" s="254" t="s">
        <v>1276</v>
      </c>
      <c r="B17337" s="254">
        <v>0</v>
      </c>
    </row>
    <row r="17338" spans="1:2" x14ac:dyDescent="0.25">
      <c r="A17338" s="254" t="s">
        <v>1277</v>
      </c>
      <c r="B17338" s="254">
        <v>0</v>
      </c>
    </row>
    <row r="17339" spans="1:2" x14ac:dyDescent="0.25">
      <c r="A17339" s="254" t="s">
        <v>1278</v>
      </c>
      <c r="B17339" s="254">
        <v>0</v>
      </c>
    </row>
    <row r="17340" spans="1:2" x14ac:dyDescent="0.25">
      <c r="A17340" s="254" t="s">
        <v>1279</v>
      </c>
      <c r="B17340" s="254">
        <v>0</v>
      </c>
    </row>
    <row r="17341" spans="1:2" x14ac:dyDescent="0.25">
      <c r="A17341" s="254" t="s">
        <v>1280</v>
      </c>
      <c r="B17341" s="254">
        <v>0</v>
      </c>
    </row>
    <row r="17342" spans="1:2" x14ac:dyDescent="0.25">
      <c r="A17342" s="254" t="s">
        <v>1281</v>
      </c>
      <c r="B17342" s="254">
        <v>0</v>
      </c>
    </row>
    <row r="17343" spans="1:2" x14ac:dyDescent="0.25">
      <c r="A17343" s="254" t="s">
        <v>1282</v>
      </c>
      <c r="B17343" s="254">
        <v>0</v>
      </c>
    </row>
    <row r="17344" spans="1:2" x14ac:dyDescent="0.25">
      <c r="A17344" s="254" t="s">
        <v>1209</v>
      </c>
      <c r="B17344" s="254">
        <v>0</v>
      </c>
    </row>
    <row r="17345" spans="1:2" x14ac:dyDescent="0.25">
      <c r="A17345" s="254" t="s">
        <v>1119</v>
      </c>
      <c r="B17345" s="254">
        <v>0</v>
      </c>
    </row>
    <row r="17346" spans="1:2" x14ac:dyDescent="0.25">
      <c r="A17346" s="254" t="s">
        <v>1210</v>
      </c>
      <c r="B17346" s="254">
        <v>0</v>
      </c>
    </row>
    <row r="17347" spans="1:2" x14ac:dyDescent="0.25">
      <c r="A17347" s="254" t="s">
        <v>1211</v>
      </c>
      <c r="B17347" s="254">
        <v>0</v>
      </c>
    </row>
    <row r="17348" spans="1:2" x14ac:dyDescent="0.25">
      <c r="A17348" s="254" t="s">
        <v>1212</v>
      </c>
      <c r="B17348" s="254">
        <v>0</v>
      </c>
    </row>
    <row r="17349" spans="1:2" x14ac:dyDescent="0.25">
      <c r="A17349" s="254" t="s">
        <v>1120</v>
      </c>
      <c r="B17349" s="254">
        <v>0</v>
      </c>
    </row>
    <row r="17350" spans="1:2" x14ac:dyDescent="0.25">
      <c r="A17350" s="254" t="s">
        <v>1213</v>
      </c>
      <c r="B17350" s="254">
        <v>0</v>
      </c>
    </row>
    <row r="17351" spans="1:2" x14ac:dyDescent="0.25">
      <c r="A17351" s="254" t="s">
        <v>1214</v>
      </c>
      <c r="B17351" s="254">
        <v>0</v>
      </c>
    </row>
    <row r="17352" spans="1:2" x14ac:dyDescent="0.25">
      <c r="A17352" s="254" t="s">
        <v>1283</v>
      </c>
      <c r="B17352" s="254">
        <v>0</v>
      </c>
    </row>
    <row r="17353" spans="1:2" x14ac:dyDescent="0.25">
      <c r="A17353" s="254" t="s">
        <v>1184</v>
      </c>
      <c r="B17353" s="254">
        <v>0</v>
      </c>
    </row>
    <row r="17354" spans="1:2" x14ac:dyDescent="0.25">
      <c r="A17354" s="254" t="s">
        <v>1284</v>
      </c>
      <c r="B17354" s="254">
        <v>0</v>
      </c>
    </row>
    <row r="17355" spans="1:2" x14ac:dyDescent="0.25">
      <c r="A17355" s="254" t="s">
        <v>1285</v>
      </c>
      <c r="B17355" s="254">
        <v>0</v>
      </c>
    </row>
    <row r="17356" spans="1:2" x14ac:dyDescent="0.25">
      <c r="A17356" s="254" t="s">
        <v>1286</v>
      </c>
      <c r="B17356" s="254">
        <v>0</v>
      </c>
    </row>
    <row r="17357" spans="1:2" x14ac:dyDescent="0.25">
      <c r="A17357" s="254" t="s">
        <v>1185</v>
      </c>
      <c r="B17357" s="254">
        <v>0</v>
      </c>
    </row>
    <row r="17358" spans="1:2" x14ac:dyDescent="0.25">
      <c r="A17358" s="254" t="s">
        <v>1287</v>
      </c>
      <c r="B17358" s="254">
        <v>0</v>
      </c>
    </row>
    <row r="17359" spans="1:2" x14ac:dyDescent="0.25">
      <c r="A17359" s="254" t="s">
        <v>1288</v>
      </c>
      <c r="B17359" s="254">
        <v>0</v>
      </c>
    </row>
    <row r="17360" spans="1:2" x14ac:dyDescent="0.25">
      <c r="A17360" s="254" t="s">
        <v>1289</v>
      </c>
      <c r="B17360" s="254">
        <v>0</v>
      </c>
    </row>
    <row r="17361" spans="1:2" x14ac:dyDescent="0.25">
      <c r="A17361" s="254" t="s">
        <v>1186</v>
      </c>
      <c r="B17361" s="254">
        <v>0</v>
      </c>
    </row>
    <row r="17362" spans="1:2" x14ac:dyDescent="0.25">
      <c r="A17362" s="254" t="s">
        <v>1290</v>
      </c>
      <c r="B17362" s="254">
        <v>0</v>
      </c>
    </row>
    <row r="17363" spans="1:2" x14ac:dyDescent="0.25">
      <c r="A17363" s="254" t="s">
        <v>1291</v>
      </c>
      <c r="B17363" s="254">
        <v>0</v>
      </c>
    </row>
    <row r="17364" spans="1:2" x14ac:dyDescent="0.25">
      <c r="A17364" s="254" t="s">
        <v>1292</v>
      </c>
      <c r="B17364" s="254">
        <v>0</v>
      </c>
    </row>
    <row r="17365" spans="1:2" x14ac:dyDescent="0.25">
      <c r="A17365" s="254" t="s">
        <v>1187</v>
      </c>
      <c r="B17365" s="254">
        <v>0</v>
      </c>
    </row>
    <row r="17366" spans="1:2" x14ac:dyDescent="0.25">
      <c r="A17366" s="254" t="s">
        <v>1293</v>
      </c>
      <c r="B17366" s="254">
        <v>0</v>
      </c>
    </row>
    <row r="17367" spans="1:2" x14ac:dyDescent="0.25">
      <c r="A17367" s="254" t="s">
        <v>1294</v>
      </c>
      <c r="B17367" s="254">
        <v>0</v>
      </c>
    </row>
    <row r="17368" spans="1:2" x14ac:dyDescent="0.25">
      <c r="A17368" s="254" t="s">
        <v>948</v>
      </c>
      <c r="B17368" s="254">
        <v>0</v>
      </c>
    </row>
    <row r="17369" spans="1:2" x14ac:dyDescent="0.25">
      <c r="A17369" s="254" t="s">
        <v>945</v>
      </c>
      <c r="B17369" s="254">
        <v>0</v>
      </c>
    </row>
    <row r="17370" spans="1:2" x14ac:dyDescent="0.25">
      <c r="A17370" s="254" t="s">
        <v>949</v>
      </c>
      <c r="B17370" s="254">
        <v>0</v>
      </c>
    </row>
    <row r="17371" spans="1:2" x14ac:dyDescent="0.25">
      <c r="A17371" s="254" t="s">
        <v>950</v>
      </c>
      <c r="B17371" s="254">
        <v>0</v>
      </c>
    </row>
    <row r="17372" spans="1:2" x14ac:dyDescent="0.25">
      <c r="A17372" s="254" t="s">
        <v>1039</v>
      </c>
      <c r="B17372" s="254">
        <v>0</v>
      </c>
    </row>
    <row r="17373" spans="1:2" x14ac:dyDescent="0.25">
      <c r="A17373" s="254" t="s">
        <v>998</v>
      </c>
      <c r="B17373" s="254">
        <v>0</v>
      </c>
    </row>
    <row r="17374" spans="1:2" x14ac:dyDescent="0.25">
      <c r="A17374" s="254" t="s">
        <v>1040</v>
      </c>
      <c r="B17374" s="254">
        <v>0</v>
      </c>
    </row>
    <row r="17375" spans="1:2" x14ac:dyDescent="0.25">
      <c r="A17375" s="254" t="s">
        <v>1041</v>
      </c>
      <c r="B17375" s="254">
        <v>0</v>
      </c>
    </row>
    <row r="17376" spans="1:2" x14ac:dyDescent="0.25">
      <c r="A17376" s="254" t="s">
        <v>458</v>
      </c>
      <c r="B17376" s="254">
        <v>0</v>
      </c>
    </row>
    <row r="17377" spans="1:2" x14ac:dyDescent="0.25">
      <c r="A17377" s="254" t="s">
        <v>456</v>
      </c>
      <c r="B17377" s="254">
        <v>0</v>
      </c>
    </row>
    <row r="17378" spans="1:2" x14ac:dyDescent="0.25">
      <c r="A17378" s="254" t="s">
        <v>459</v>
      </c>
      <c r="B17378" s="254">
        <v>0</v>
      </c>
    </row>
    <row r="17379" spans="1:2" x14ac:dyDescent="0.25">
      <c r="A17379" s="254" t="s">
        <v>460</v>
      </c>
      <c r="B17379" s="254">
        <v>0</v>
      </c>
    </row>
    <row r="17380" spans="1:2" x14ac:dyDescent="0.25">
      <c r="A17380" s="254" t="s">
        <v>1042</v>
      </c>
      <c r="B17380" s="254">
        <v>0</v>
      </c>
    </row>
    <row r="17381" spans="1:2" x14ac:dyDescent="0.25">
      <c r="A17381" s="254" t="s">
        <v>999</v>
      </c>
      <c r="B17381" s="254">
        <v>0</v>
      </c>
    </row>
    <row r="17382" spans="1:2" x14ac:dyDescent="0.25">
      <c r="A17382" s="254" t="s">
        <v>1043</v>
      </c>
      <c r="B17382" s="254">
        <v>0</v>
      </c>
    </row>
    <row r="17383" spans="1:2" x14ac:dyDescent="0.25">
      <c r="A17383" s="254" t="s">
        <v>1044</v>
      </c>
      <c r="B17383" s="254">
        <v>0</v>
      </c>
    </row>
    <row r="17384" spans="1:2" x14ac:dyDescent="0.25">
      <c r="A17384" s="254" t="s">
        <v>461</v>
      </c>
      <c r="B17384" s="254">
        <v>0</v>
      </c>
    </row>
    <row r="17385" spans="1:2" x14ac:dyDescent="0.25">
      <c r="A17385" s="254" t="s">
        <v>457</v>
      </c>
      <c r="B17385" s="254">
        <v>0</v>
      </c>
    </row>
    <row r="17386" spans="1:2" x14ac:dyDescent="0.25">
      <c r="A17386" s="254" t="s">
        <v>462</v>
      </c>
      <c r="B17386" s="254">
        <v>0</v>
      </c>
    </row>
    <row r="17387" spans="1:2" x14ac:dyDescent="0.25">
      <c r="A17387" s="254" t="s">
        <v>463</v>
      </c>
      <c r="B17387" s="254">
        <v>0</v>
      </c>
    </row>
    <row r="17388" spans="1:2" x14ac:dyDescent="0.25">
      <c r="A17388" s="254" t="s">
        <v>1045</v>
      </c>
      <c r="B17388" s="254">
        <v>0</v>
      </c>
    </row>
    <row r="17389" spans="1:2" x14ac:dyDescent="0.25">
      <c r="A17389" s="254" t="s">
        <v>1000</v>
      </c>
      <c r="B17389" s="254">
        <v>0</v>
      </c>
    </row>
    <row r="17390" spans="1:2" x14ac:dyDescent="0.25">
      <c r="A17390" s="254" t="s">
        <v>1046</v>
      </c>
      <c r="B17390" s="254">
        <v>0</v>
      </c>
    </row>
    <row r="17391" spans="1:2" x14ac:dyDescent="0.25">
      <c r="A17391" s="254" t="s">
        <v>1047</v>
      </c>
      <c r="B17391" s="254">
        <v>0</v>
      </c>
    </row>
    <row r="17392" spans="1:2" x14ac:dyDescent="0.25">
      <c r="A17392" s="254" t="s">
        <v>139</v>
      </c>
      <c r="B17392" s="254">
        <v>0</v>
      </c>
    </row>
    <row r="17393" spans="1:2" x14ac:dyDescent="0.25">
      <c r="A17393" s="254" t="s">
        <v>120</v>
      </c>
      <c r="B17393" s="254">
        <v>0</v>
      </c>
    </row>
    <row r="17394" spans="1:2" x14ac:dyDescent="0.25">
      <c r="A17394" s="254" t="s">
        <v>140</v>
      </c>
      <c r="B17394" s="254">
        <v>0</v>
      </c>
    </row>
    <row r="17395" spans="1:2" x14ac:dyDescent="0.25">
      <c r="A17395" s="254" t="s">
        <v>141</v>
      </c>
      <c r="B17395" s="254">
        <v>0</v>
      </c>
    </row>
    <row r="17396" spans="1:2" x14ac:dyDescent="0.25">
      <c r="A17396" s="254" t="s">
        <v>1048</v>
      </c>
      <c r="B17396" s="254">
        <v>0</v>
      </c>
    </row>
    <row r="17397" spans="1:2" x14ac:dyDescent="0.25">
      <c r="A17397" s="254" t="s">
        <v>1001</v>
      </c>
      <c r="B17397" s="254">
        <v>0</v>
      </c>
    </row>
    <row r="17398" spans="1:2" x14ac:dyDescent="0.25">
      <c r="A17398" s="254" t="s">
        <v>1049</v>
      </c>
      <c r="B17398" s="254">
        <v>0</v>
      </c>
    </row>
    <row r="17399" spans="1:2" x14ac:dyDescent="0.25">
      <c r="A17399" s="254" t="s">
        <v>1050</v>
      </c>
      <c r="B17399" s="254">
        <v>0</v>
      </c>
    </row>
    <row r="17400" spans="1:2" x14ac:dyDescent="0.25">
      <c r="A17400" s="254" t="s">
        <v>1227</v>
      </c>
      <c r="B17400" s="254">
        <v>0</v>
      </c>
    </row>
    <row r="17401" spans="1:2" x14ac:dyDescent="0.25">
      <c r="A17401" s="254" t="s">
        <v>1228</v>
      </c>
      <c r="B17401" s="254">
        <v>0</v>
      </c>
    </row>
    <row r="17402" spans="1:2" x14ac:dyDescent="0.25">
      <c r="A17402" s="254" t="s">
        <v>1295</v>
      </c>
      <c r="B17402" s="254">
        <v>0</v>
      </c>
    </row>
    <row r="17403" spans="1:2" x14ac:dyDescent="0.25">
      <c r="A17403" s="254" t="s">
        <v>1296</v>
      </c>
      <c r="B17403" s="254">
        <v>0</v>
      </c>
    </row>
    <row r="17404" spans="1:2" x14ac:dyDescent="0.25">
      <c r="A17404" s="254" t="s">
        <v>1297</v>
      </c>
      <c r="B17404" s="254">
        <v>0</v>
      </c>
    </row>
    <row r="17405" spans="1:2" x14ac:dyDescent="0.25">
      <c r="A17405" s="254" t="s">
        <v>1298</v>
      </c>
      <c r="B17405" s="254">
        <v>0</v>
      </c>
    </row>
    <row r="17406" spans="1:2" x14ac:dyDescent="0.25">
      <c r="A17406" s="254" t="s">
        <v>1299</v>
      </c>
      <c r="B17406" s="254">
        <v>0</v>
      </c>
    </row>
    <row r="17407" spans="1:2" x14ac:dyDescent="0.25">
      <c r="A17407" s="254" t="s">
        <v>1300</v>
      </c>
      <c r="B17407" s="254">
        <v>0</v>
      </c>
    </row>
    <row r="17408" spans="1:2" x14ac:dyDescent="0.25">
      <c r="A17408" s="254" t="s">
        <v>1301</v>
      </c>
      <c r="B17408" s="254">
        <v>0</v>
      </c>
    </row>
    <row r="17409" spans="1:2" x14ac:dyDescent="0.25">
      <c r="A17409" s="254" t="s">
        <v>1302</v>
      </c>
      <c r="B17409" s="254">
        <v>0</v>
      </c>
    </row>
    <row r="17410" spans="1:2" x14ac:dyDescent="0.25">
      <c r="A17410" s="254" t="s">
        <v>2045</v>
      </c>
      <c r="B17410" s="254"/>
    </row>
    <row r="17411" spans="1:2" x14ac:dyDescent="0.25">
      <c r="A17411" s="254" t="s">
        <v>928</v>
      </c>
      <c r="B17411" s="254" t="s">
        <v>929</v>
      </c>
    </row>
    <row r="17412" spans="1:2" x14ac:dyDescent="0.25">
      <c r="A17412" s="254" t="s">
        <v>930</v>
      </c>
      <c r="B17412" s="254" t="s">
        <v>931</v>
      </c>
    </row>
    <row r="17413" spans="1:2" x14ac:dyDescent="0.25">
      <c r="A17413" s="254" t="s">
        <v>943</v>
      </c>
      <c r="B17413" s="254">
        <v>-1.2791999999999999</v>
      </c>
    </row>
    <row r="17414" spans="1:2" x14ac:dyDescent="0.25">
      <c r="A17414" s="254" t="s">
        <v>944</v>
      </c>
      <c r="B17414" s="254">
        <v>-1.71594</v>
      </c>
    </row>
    <row r="17415" spans="1:2" x14ac:dyDescent="0.25">
      <c r="A17415" s="254" t="s">
        <v>538</v>
      </c>
      <c r="B17415" s="254">
        <v>-31.9800285</v>
      </c>
    </row>
    <row r="17416" spans="1:2" x14ac:dyDescent="0.25">
      <c r="A17416" s="254" t="s">
        <v>539</v>
      </c>
      <c r="B17416" s="254">
        <v>-7.9259300899999996</v>
      </c>
    </row>
    <row r="17417" spans="1:2" x14ac:dyDescent="0.25">
      <c r="A17417" s="254" t="s">
        <v>150</v>
      </c>
      <c r="B17417" s="254">
        <v>0</v>
      </c>
    </row>
    <row r="17418" spans="1:2" x14ac:dyDescent="0.25">
      <c r="A17418" s="254" t="s">
        <v>142</v>
      </c>
      <c r="B17418" s="254">
        <v>-12.367936200000001</v>
      </c>
    </row>
    <row r="17419" spans="1:2" x14ac:dyDescent="0.25">
      <c r="A17419" s="254" t="s">
        <v>151</v>
      </c>
      <c r="B17419" s="254">
        <v>0</v>
      </c>
    </row>
    <row r="17420" spans="1:2" x14ac:dyDescent="0.25">
      <c r="A17420" s="254" t="s">
        <v>152</v>
      </c>
      <c r="B17420" s="254">
        <v>0</v>
      </c>
    </row>
    <row r="17421" spans="1:2" x14ac:dyDescent="0.25">
      <c r="A17421" s="254" t="s">
        <v>153</v>
      </c>
      <c r="B17421" s="254">
        <v>0</v>
      </c>
    </row>
    <row r="17422" spans="1:2" x14ac:dyDescent="0.25">
      <c r="A17422" s="254" t="s">
        <v>143</v>
      </c>
      <c r="B17422" s="254">
        <v>-1.78514638</v>
      </c>
    </row>
    <row r="17423" spans="1:2" x14ac:dyDescent="0.25">
      <c r="A17423" s="254" t="s">
        <v>154</v>
      </c>
      <c r="B17423" s="254">
        <v>0</v>
      </c>
    </row>
    <row r="17424" spans="1:2" x14ac:dyDescent="0.25">
      <c r="A17424" s="254" t="s">
        <v>155</v>
      </c>
      <c r="B17424" s="254">
        <v>0</v>
      </c>
    </row>
    <row r="17425" spans="1:2" x14ac:dyDescent="0.25">
      <c r="A17425" s="254" t="s">
        <v>1303</v>
      </c>
      <c r="B17425" s="254">
        <v>0</v>
      </c>
    </row>
    <row r="17426" spans="1:2" x14ac:dyDescent="0.25">
      <c r="A17426" s="254" t="s">
        <v>1304</v>
      </c>
      <c r="B17426" s="254">
        <v>0</v>
      </c>
    </row>
    <row r="17427" spans="1:2" x14ac:dyDescent="0.25">
      <c r="A17427" s="254" t="s">
        <v>1305</v>
      </c>
      <c r="B17427" s="254">
        <v>0</v>
      </c>
    </row>
    <row r="17428" spans="1:2" x14ac:dyDescent="0.25">
      <c r="A17428" s="254" t="s">
        <v>1306</v>
      </c>
      <c r="B17428" s="254">
        <v>0</v>
      </c>
    </row>
    <row r="17429" spans="1:2" x14ac:dyDescent="0.25">
      <c r="A17429" s="254" t="s">
        <v>156</v>
      </c>
      <c r="B17429" s="254">
        <v>0</v>
      </c>
    </row>
    <row r="17430" spans="1:2" x14ac:dyDescent="0.25">
      <c r="A17430" s="254" t="s">
        <v>144</v>
      </c>
      <c r="B17430" s="254">
        <v>0</v>
      </c>
    </row>
    <row r="17431" spans="1:2" x14ac:dyDescent="0.25">
      <c r="A17431" s="254" t="s">
        <v>157</v>
      </c>
      <c r="B17431" s="254">
        <v>0</v>
      </c>
    </row>
    <row r="17432" spans="1:2" x14ac:dyDescent="0.25">
      <c r="A17432" s="254" t="s">
        <v>158</v>
      </c>
      <c r="B17432" s="254">
        <v>0</v>
      </c>
    </row>
    <row r="17433" spans="1:2" x14ac:dyDescent="0.25">
      <c r="A17433" s="254" t="s">
        <v>159</v>
      </c>
      <c r="B17433" s="254">
        <v>0</v>
      </c>
    </row>
    <row r="17434" spans="1:2" x14ac:dyDescent="0.25">
      <c r="A17434" s="254" t="s">
        <v>145</v>
      </c>
      <c r="B17434" s="254">
        <v>0</v>
      </c>
    </row>
    <row r="17435" spans="1:2" x14ac:dyDescent="0.25">
      <c r="A17435" s="254" t="s">
        <v>160</v>
      </c>
      <c r="B17435" s="254">
        <v>0</v>
      </c>
    </row>
    <row r="17436" spans="1:2" x14ac:dyDescent="0.25">
      <c r="A17436" s="254" t="s">
        <v>161</v>
      </c>
      <c r="B17436" s="254">
        <v>0</v>
      </c>
    </row>
    <row r="17437" spans="1:2" x14ac:dyDescent="0.25">
      <c r="A17437" s="254" t="s">
        <v>162</v>
      </c>
      <c r="B17437" s="254">
        <v>0</v>
      </c>
    </row>
    <row r="17438" spans="1:2" x14ac:dyDescent="0.25">
      <c r="A17438" s="254" t="s">
        <v>146</v>
      </c>
      <c r="B17438" s="254">
        <v>0</v>
      </c>
    </row>
    <row r="17439" spans="1:2" x14ac:dyDescent="0.25">
      <c r="A17439" s="254" t="s">
        <v>163</v>
      </c>
      <c r="B17439" s="254">
        <v>0</v>
      </c>
    </row>
    <row r="17440" spans="1:2" x14ac:dyDescent="0.25">
      <c r="A17440" s="254" t="s">
        <v>164</v>
      </c>
      <c r="B17440" s="254">
        <v>0</v>
      </c>
    </row>
    <row r="17441" spans="1:2" x14ac:dyDescent="0.25">
      <c r="A17441" s="254" t="s">
        <v>165</v>
      </c>
      <c r="B17441" s="254">
        <v>0</v>
      </c>
    </row>
    <row r="17442" spans="1:2" x14ac:dyDescent="0.25">
      <c r="A17442" s="254" t="s">
        <v>147</v>
      </c>
      <c r="B17442" s="254">
        <v>0</v>
      </c>
    </row>
    <row r="17443" spans="1:2" x14ac:dyDescent="0.25">
      <c r="A17443" s="254" t="s">
        <v>166</v>
      </c>
      <c r="B17443" s="254">
        <v>0</v>
      </c>
    </row>
    <row r="17444" spans="1:2" x14ac:dyDescent="0.25">
      <c r="A17444" s="254" t="s">
        <v>167</v>
      </c>
      <c r="B17444" s="254">
        <v>0</v>
      </c>
    </row>
    <row r="17445" spans="1:2" x14ac:dyDescent="0.25">
      <c r="A17445" s="254" t="s">
        <v>168</v>
      </c>
      <c r="B17445" s="254">
        <v>0</v>
      </c>
    </row>
    <row r="17446" spans="1:2" x14ac:dyDescent="0.25">
      <c r="A17446" s="254" t="s">
        <v>148</v>
      </c>
      <c r="B17446" s="254">
        <v>0</v>
      </c>
    </row>
    <row r="17447" spans="1:2" x14ac:dyDescent="0.25">
      <c r="A17447" s="254" t="s">
        <v>169</v>
      </c>
      <c r="B17447" s="254">
        <v>0</v>
      </c>
    </row>
    <row r="17448" spans="1:2" x14ac:dyDescent="0.25">
      <c r="A17448" s="254" t="s">
        <v>170</v>
      </c>
      <c r="B17448" s="254">
        <v>0</v>
      </c>
    </row>
    <row r="17449" spans="1:2" x14ac:dyDescent="0.25">
      <c r="A17449" s="254" t="s">
        <v>171</v>
      </c>
      <c r="B17449" s="254">
        <v>0</v>
      </c>
    </row>
    <row r="17450" spans="1:2" x14ac:dyDescent="0.25">
      <c r="A17450" s="254" t="s">
        <v>149</v>
      </c>
      <c r="B17450" s="254">
        <v>0</v>
      </c>
    </row>
    <row r="17451" spans="1:2" x14ac:dyDescent="0.25">
      <c r="A17451" s="254" t="s">
        <v>172</v>
      </c>
      <c r="B17451" s="254">
        <v>0</v>
      </c>
    </row>
    <row r="17452" spans="1:2" x14ac:dyDescent="0.25">
      <c r="A17452" s="254" t="s">
        <v>173</v>
      </c>
      <c r="B17452" s="254">
        <v>0</v>
      </c>
    </row>
    <row r="17453" spans="1:2" x14ac:dyDescent="0.25">
      <c r="A17453" s="254" t="s">
        <v>1215</v>
      </c>
      <c r="B17453" s="254">
        <v>0</v>
      </c>
    </row>
    <row r="17454" spans="1:2" x14ac:dyDescent="0.25">
      <c r="A17454" s="254" t="s">
        <v>1121</v>
      </c>
      <c r="B17454" s="254">
        <v>7.0468089999999997</v>
      </c>
    </row>
    <row r="17455" spans="1:2" x14ac:dyDescent="0.25">
      <c r="A17455" s="254" t="s">
        <v>1216</v>
      </c>
      <c r="B17455" s="254">
        <v>0</v>
      </c>
    </row>
    <row r="17456" spans="1:2" x14ac:dyDescent="0.25">
      <c r="A17456" s="254" t="s">
        <v>1217</v>
      </c>
      <c r="B17456" s="254">
        <v>0</v>
      </c>
    </row>
    <row r="17457" spans="1:2" x14ac:dyDescent="0.25">
      <c r="A17457" s="254" t="s">
        <v>1218</v>
      </c>
      <c r="B17457" s="254">
        <v>0</v>
      </c>
    </row>
    <row r="17458" spans="1:2" x14ac:dyDescent="0.25">
      <c r="A17458" s="254" t="s">
        <v>1122</v>
      </c>
      <c r="B17458" s="254">
        <v>1.5079511800000001</v>
      </c>
    </row>
    <row r="17459" spans="1:2" x14ac:dyDescent="0.25">
      <c r="A17459" s="254" t="s">
        <v>1219</v>
      </c>
      <c r="B17459" s="254">
        <v>0</v>
      </c>
    </row>
    <row r="17460" spans="1:2" x14ac:dyDescent="0.25">
      <c r="A17460" s="254" t="s">
        <v>1220</v>
      </c>
      <c r="B17460" s="254">
        <v>0</v>
      </c>
    </row>
    <row r="17461" spans="1:2" x14ac:dyDescent="0.25">
      <c r="A17461" s="254" t="s">
        <v>1307</v>
      </c>
      <c r="B17461" s="254">
        <v>0</v>
      </c>
    </row>
    <row r="17462" spans="1:2" x14ac:dyDescent="0.25">
      <c r="A17462" s="254" t="s">
        <v>1197</v>
      </c>
      <c r="B17462" s="254">
        <v>9.1147382300000004</v>
      </c>
    </row>
    <row r="17463" spans="1:2" x14ac:dyDescent="0.25">
      <c r="A17463" s="254" t="s">
        <v>1308</v>
      </c>
      <c r="B17463" s="254">
        <v>0</v>
      </c>
    </row>
    <row r="17464" spans="1:2" x14ac:dyDescent="0.25">
      <c r="A17464" s="254" t="s">
        <v>1309</v>
      </c>
      <c r="B17464" s="254">
        <v>0</v>
      </c>
    </row>
    <row r="17465" spans="1:2" x14ac:dyDescent="0.25">
      <c r="A17465" s="254" t="s">
        <v>1310</v>
      </c>
      <c r="B17465" s="254">
        <v>0</v>
      </c>
    </row>
    <row r="17466" spans="1:2" x14ac:dyDescent="0.25">
      <c r="A17466" s="254" t="s">
        <v>1198</v>
      </c>
      <c r="B17466" s="254">
        <v>0.181965349</v>
      </c>
    </row>
    <row r="17467" spans="1:2" x14ac:dyDescent="0.25">
      <c r="A17467" s="254" t="s">
        <v>1311</v>
      </c>
      <c r="B17467" s="254">
        <v>0</v>
      </c>
    </row>
    <row r="17468" spans="1:2" x14ac:dyDescent="0.25">
      <c r="A17468" s="254" t="s">
        <v>1312</v>
      </c>
      <c r="B17468" s="254">
        <v>0</v>
      </c>
    </row>
    <row r="17469" spans="1:2" x14ac:dyDescent="0.25">
      <c r="A17469" s="254" t="s">
        <v>1313</v>
      </c>
      <c r="B17469" s="254">
        <v>0</v>
      </c>
    </row>
    <row r="17470" spans="1:2" x14ac:dyDescent="0.25">
      <c r="A17470" s="254" t="s">
        <v>1199</v>
      </c>
      <c r="B17470" s="254">
        <v>0</v>
      </c>
    </row>
    <row r="17471" spans="1:2" x14ac:dyDescent="0.25">
      <c r="A17471" s="254" t="s">
        <v>1314</v>
      </c>
      <c r="B17471" s="254">
        <v>0</v>
      </c>
    </row>
    <row r="17472" spans="1:2" x14ac:dyDescent="0.25">
      <c r="A17472" s="254" t="s">
        <v>1315</v>
      </c>
      <c r="B17472" s="254">
        <v>0</v>
      </c>
    </row>
    <row r="17473" spans="1:2" x14ac:dyDescent="0.25">
      <c r="A17473" s="254" t="s">
        <v>1316</v>
      </c>
      <c r="B17473" s="254">
        <v>0</v>
      </c>
    </row>
    <row r="17474" spans="1:2" x14ac:dyDescent="0.25">
      <c r="A17474" s="254" t="s">
        <v>1200</v>
      </c>
      <c r="B17474" s="254">
        <v>0</v>
      </c>
    </row>
    <row r="17475" spans="1:2" x14ac:dyDescent="0.25">
      <c r="A17475" s="254" t="s">
        <v>1317</v>
      </c>
      <c r="B17475" s="254">
        <v>0</v>
      </c>
    </row>
    <row r="17476" spans="1:2" x14ac:dyDescent="0.25">
      <c r="A17476" s="254" t="s">
        <v>1318</v>
      </c>
      <c r="B17476" s="254">
        <v>0</v>
      </c>
    </row>
    <row r="17477" spans="1:2" x14ac:dyDescent="0.25">
      <c r="A17477" s="254" t="s">
        <v>1221</v>
      </c>
      <c r="B17477" s="254">
        <v>0</v>
      </c>
    </row>
    <row r="17478" spans="1:2" x14ac:dyDescent="0.25">
      <c r="A17478" s="254" t="s">
        <v>1123</v>
      </c>
      <c r="B17478" s="254">
        <v>21.5167033</v>
      </c>
    </row>
    <row r="17479" spans="1:2" x14ac:dyDescent="0.25">
      <c r="A17479" s="254" t="s">
        <v>1222</v>
      </c>
      <c r="B17479" s="254">
        <v>0</v>
      </c>
    </row>
    <row r="17480" spans="1:2" x14ac:dyDescent="0.25">
      <c r="A17480" s="254" t="s">
        <v>1223</v>
      </c>
      <c r="B17480" s="254">
        <v>0</v>
      </c>
    </row>
    <row r="17481" spans="1:2" x14ac:dyDescent="0.25">
      <c r="A17481" s="254" t="s">
        <v>1224</v>
      </c>
      <c r="B17481" s="254">
        <v>0</v>
      </c>
    </row>
    <row r="17482" spans="1:2" x14ac:dyDescent="0.25">
      <c r="A17482" s="254" t="s">
        <v>1124</v>
      </c>
      <c r="B17482" s="254">
        <v>3.41848822</v>
      </c>
    </row>
    <row r="17483" spans="1:2" x14ac:dyDescent="0.25">
      <c r="A17483" s="254" t="s">
        <v>1225</v>
      </c>
      <c r="B17483" s="254">
        <v>0</v>
      </c>
    </row>
    <row r="17484" spans="1:2" x14ac:dyDescent="0.25">
      <c r="A17484" s="254" t="s">
        <v>1226</v>
      </c>
      <c r="B17484" s="254">
        <v>0</v>
      </c>
    </row>
    <row r="17485" spans="1:2" x14ac:dyDescent="0.25">
      <c r="A17485" s="254" t="s">
        <v>1319</v>
      </c>
      <c r="B17485" s="254">
        <v>0</v>
      </c>
    </row>
    <row r="17486" spans="1:2" x14ac:dyDescent="0.25">
      <c r="A17486" s="254" t="s">
        <v>1201</v>
      </c>
      <c r="B17486" s="254">
        <v>12.1905413</v>
      </c>
    </row>
    <row r="17487" spans="1:2" x14ac:dyDescent="0.25">
      <c r="A17487" s="254" t="s">
        <v>1320</v>
      </c>
      <c r="B17487" s="254">
        <v>0</v>
      </c>
    </row>
    <row r="17488" spans="1:2" x14ac:dyDescent="0.25">
      <c r="A17488" s="254" t="s">
        <v>1321</v>
      </c>
      <c r="B17488" s="254">
        <v>0</v>
      </c>
    </row>
    <row r="17489" spans="1:2" x14ac:dyDescent="0.25">
      <c r="A17489" s="254" t="s">
        <v>1322</v>
      </c>
      <c r="B17489" s="254">
        <v>0</v>
      </c>
    </row>
    <row r="17490" spans="1:2" x14ac:dyDescent="0.25">
      <c r="A17490" s="254" t="s">
        <v>1202</v>
      </c>
      <c r="B17490" s="254">
        <v>0.220622284</v>
      </c>
    </row>
    <row r="17491" spans="1:2" x14ac:dyDescent="0.25">
      <c r="A17491" s="254" t="s">
        <v>1323</v>
      </c>
      <c r="B17491" s="254">
        <v>0</v>
      </c>
    </row>
    <row r="17492" spans="1:2" x14ac:dyDescent="0.25">
      <c r="A17492" s="254" t="s">
        <v>1324</v>
      </c>
      <c r="B17492" s="254">
        <v>0</v>
      </c>
    </row>
    <row r="17493" spans="1:2" x14ac:dyDescent="0.25">
      <c r="A17493" s="254" t="s">
        <v>1325</v>
      </c>
      <c r="B17493" s="254">
        <v>0</v>
      </c>
    </row>
    <row r="17494" spans="1:2" x14ac:dyDescent="0.25">
      <c r="A17494" s="254" t="s">
        <v>1203</v>
      </c>
      <c r="B17494" s="254">
        <v>0</v>
      </c>
    </row>
    <row r="17495" spans="1:2" x14ac:dyDescent="0.25">
      <c r="A17495" s="254" t="s">
        <v>1326</v>
      </c>
      <c r="B17495" s="254">
        <v>0</v>
      </c>
    </row>
    <row r="17496" spans="1:2" x14ac:dyDescent="0.25">
      <c r="A17496" s="254" t="s">
        <v>1327</v>
      </c>
      <c r="B17496" s="254">
        <v>0</v>
      </c>
    </row>
    <row r="17497" spans="1:2" x14ac:dyDescent="0.25">
      <c r="A17497" s="254" t="s">
        <v>1328</v>
      </c>
      <c r="B17497" s="254">
        <v>0</v>
      </c>
    </row>
    <row r="17498" spans="1:2" x14ac:dyDescent="0.25">
      <c r="A17498" s="254" t="s">
        <v>1204</v>
      </c>
      <c r="B17498" s="254">
        <v>0</v>
      </c>
    </row>
    <row r="17499" spans="1:2" x14ac:dyDescent="0.25">
      <c r="A17499" s="254" t="s">
        <v>1329</v>
      </c>
      <c r="B17499" s="254">
        <v>0</v>
      </c>
    </row>
    <row r="17500" spans="1:2" x14ac:dyDescent="0.25">
      <c r="A17500" s="254" t="s">
        <v>1330</v>
      </c>
      <c r="B17500" s="254">
        <v>0</v>
      </c>
    </row>
    <row r="17501" spans="1:2" x14ac:dyDescent="0.25">
      <c r="A17501" s="254" t="s">
        <v>1241</v>
      </c>
      <c r="B17501" s="254">
        <v>0</v>
      </c>
    </row>
    <row r="17502" spans="1:2" x14ac:dyDescent="0.25">
      <c r="A17502" s="254" t="s">
        <v>1242</v>
      </c>
      <c r="B17502" s="254">
        <v>0</v>
      </c>
    </row>
    <row r="17503" spans="1:2" x14ac:dyDescent="0.25">
      <c r="A17503" s="254" t="s">
        <v>1243</v>
      </c>
      <c r="B17503" s="254">
        <v>0</v>
      </c>
    </row>
    <row r="17504" spans="1:2" x14ac:dyDescent="0.25">
      <c r="A17504" s="254" t="s">
        <v>1244</v>
      </c>
      <c r="B17504" s="254">
        <v>0</v>
      </c>
    </row>
    <row r="17505" spans="1:2" x14ac:dyDescent="0.25">
      <c r="A17505" s="254" t="s">
        <v>1229</v>
      </c>
      <c r="B17505" s="254">
        <v>0</v>
      </c>
    </row>
    <row r="17506" spans="1:2" x14ac:dyDescent="0.25">
      <c r="A17506" s="254" t="s">
        <v>1230</v>
      </c>
      <c r="B17506" s="254">
        <v>0</v>
      </c>
    </row>
    <row r="17507" spans="1:2" x14ac:dyDescent="0.25">
      <c r="A17507" s="254" t="s">
        <v>1331</v>
      </c>
      <c r="B17507" s="254">
        <v>0</v>
      </c>
    </row>
    <row r="17508" spans="1:2" x14ac:dyDescent="0.25">
      <c r="A17508" s="254" t="s">
        <v>1332</v>
      </c>
      <c r="B17508" s="254">
        <v>0</v>
      </c>
    </row>
    <row r="17509" spans="1:2" x14ac:dyDescent="0.25">
      <c r="A17509" s="254" t="s">
        <v>2046</v>
      </c>
      <c r="B17509" s="254"/>
    </row>
    <row r="17510" spans="1:2" x14ac:dyDescent="0.25">
      <c r="A17510" s="254" t="s">
        <v>928</v>
      </c>
      <c r="B17510" s="254" t="s">
        <v>929</v>
      </c>
    </row>
    <row r="17511" spans="1:2" x14ac:dyDescent="0.25">
      <c r="A17511" s="254" t="s">
        <v>930</v>
      </c>
      <c r="B17511" s="254" t="s">
        <v>931</v>
      </c>
    </row>
    <row r="17512" spans="1:2" x14ac:dyDescent="0.25">
      <c r="A17512" s="254" t="s">
        <v>466</v>
      </c>
      <c r="B17512" s="254">
        <v>0</v>
      </c>
    </row>
    <row r="17513" spans="1:2" x14ac:dyDescent="0.25">
      <c r="A17513" s="254" t="s">
        <v>467</v>
      </c>
      <c r="B17513" s="254">
        <v>0</v>
      </c>
    </row>
    <row r="17514" spans="1:2" x14ac:dyDescent="0.25">
      <c r="A17514" s="254" t="s">
        <v>540</v>
      </c>
      <c r="B17514" s="254">
        <v>0</v>
      </c>
    </row>
    <row r="17515" spans="1:2" x14ac:dyDescent="0.25">
      <c r="A17515" s="254" t="s">
        <v>541</v>
      </c>
      <c r="B17515" s="254">
        <v>0</v>
      </c>
    </row>
    <row r="17516" spans="1:2" x14ac:dyDescent="0.25">
      <c r="A17516" s="254" t="s">
        <v>542</v>
      </c>
      <c r="B17516" s="254">
        <v>0</v>
      </c>
    </row>
    <row r="17517" spans="1:2" x14ac:dyDescent="0.25">
      <c r="A17517" s="254" t="s">
        <v>543</v>
      </c>
      <c r="B17517" s="254">
        <v>0</v>
      </c>
    </row>
    <row r="17518" spans="1:2" x14ac:dyDescent="0.25">
      <c r="A17518" s="254" t="s">
        <v>468</v>
      </c>
      <c r="B17518" s="254">
        <v>54.423800300000003</v>
      </c>
    </row>
    <row r="17519" spans="1:2" x14ac:dyDescent="0.25">
      <c r="A17519" s="254" t="s">
        <v>469</v>
      </c>
      <c r="B17519" s="254">
        <v>2.0829774200000002</v>
      </c>
    </row>
    <row r="17520" spans="1:2" x14ac:dyDescent="0.25">
      <c r="A17520" s="254" t="s">
        <v>544</v>
      </c>
      <c r="B17520" s="254">
        <v>9.9605549399999997</v>
      </c>
    </row>
    <row r="17521" spans="1:2" x14ac:dyDescent="0.25">
      <c r="A17521" s="254" t="s">
        <v>545</v>
      </c>
      <c r="B17521" s="254">
        <v>0.208980211</v>
      </c>
    </row>
    <row r="17522" spans="1:2" x14ac:dyDescent="0.25">
      <c r="A17522" s="254" t="s">
        <v>546</v>
      </c>
      <c r="B17522" s="254">
        <v>0</v>
      </c>
    </row>
    <row r="17523" spans="1:2" x14ac:dyDescent="0.25">
      <c r="A17523" s="254" t="s">
        <v>547</v>
      </c>
      <c r="B17523" s="254">
        <v>0</v>
      </c>
    </row>
    <row r="17524" spans="1:2" x14ac:dyDescent="0.25">
      <c r="A17524" s="254" t="s">
        <v>2047</v>
      </c>
      <c r="B17524" s="254"/>
    </row>
    <row r="17525" spans="1:2" x14ac:dyDescent="0.25">
      <c r="A17525" s="254" t="s">
        <v>928</v>
      </c>
      <c r="B17525" s="254" t="s">
        <v>929</v>
      </c>
    </row>
    <row r="17526" spans="1:2" x14ac:dyDescent="0.25">
      <c r="A17526" s="254" t="s">
        <v>930</v>
      </c>
      <c r="B17526" s="254" t="s">
        <v>931</v>
      </c>
    </row>
    <row r="17527" spans="1:2" x14ac:dyDescent="0.25">
      <c r="A17527" s="254" t="s">
        <v>548</v>
      </c>
      <c r="B17527" s="254">
        <v>13.990016000000001</v>
      </c>
    </row>
    <row r="17528" spans="1:2" x14ac:dyDescent="0.25">
      <c r="A17528" s="254" t="s">
        <v>549</v>
      </c>
      <c r="B17528" s="254">
        <v>20.985023999999999</v>
      </c>
    </row>
    <row r="17529" spans="1:2" x14ac:dyDescent="0.25">
      <c r="A17529" s="254" t="s">
        <v>550</v>
      </c>
      <c r="B17529" s="254">
        <v>10.462454899999999</v>
      </c>
    </row>
    <row r="17530" spans="1:2" x14ac:dyDescent="0.25">
      <c r="A17530" s="254" t="s">
        <v>551</v>
      </c>
      <c r="B17530" s="254">
        <v>0.60307088499999995</v>
      </c>
    </row>
    <row r="17531" spans="1:2" x14ac:dyDescent="0.25">
      <c r="A17531" s="254" t="s">
        <v>2048</v>
      </c>
      <c r="B17531" s="254"/>
    </row>
    <row r="17532" spans="1:2" x14ac:dyDescent="0.25">
      <c r="A17532" s="254" t="s">
        <v>928</v>
      </c>
      <c r="B17532" s="254" t="s">
        <v>929</v>
      </c>
    </row>
    <row r="17533" spans="1:2" x14ac:dyDescent="0.25">
      <c r="A17533" s="254" t="s">
        <v>930</v>
      </c>
      <c r="B17533" s="254" t="s">
        <v>931</v>
      </c>
    </row>
    <row r="17534" spans="1:2" x14ac:dyDescent="0.25">
      <c r="A17534" s="254" t="s">
        <v>552</v>
      </c>
      <c r="B17534" s="254">
        <v>0</v>
      </c>
    </row>
    <row r="17535" spans="1:2" x14ac:dyDescent="0.25">
      <c r="A17535" s="254" t="s">
        <v>553</v>
      </c>
      <c r="B17535" s="254">
        <v>48.575683499999997</v>
      </c>
    </row>
    <row r="17536" spans="1:2" x14ac:dyDescent="0.25">
      <c r="A17536" s="254" t="s">
        <v>8</v>
      </c>
      <c r="B17536" s="254">
        <v>30.255244900000001</v>
      </c>
    </row>
    <row r="17537" spans="1:2" x14ac:dyDescent="0.25">
      <c r="A17537" s="254" t="s">
        <v>9</v>
      </c>
      <c r="B17537" s="254">
        <v>1.1579675</v>
      </c>
    </row>
    <row r="17538" spans="1:2" x14ac:dyDescent="0.25">
      <c r="A17538" s="254" t="s">
        <v>10</v>
      </c>
      <c r="B17538" s="254">
        <v>5.5372654399999996</v>
      </c>
    </row>
    <row r="17539" spans="1:2" x14ac:dyDescent="0.25">
      <c r="A17539" s="254" t="s">
        <v>11</v>
      </c>
      <c r="B17539" s="254">
        <v>0.11617614800000001</v>
      </c>
    </row>
    <row r="17540" spans="1:2" x14ac:dyDescent="0.25">
      <c r="A17540" s="254" t="s">
        <v>12</v>
      </c>
      <c r="B17540" s="254">
        <v>0</v>
      </c>
    </row>
    <row r="17541" spans="1:2" x14ac:dyDescent="0.25">
      <c r="A17541" s="254" t="s">
        <v>13</v>
      </c>
      <c r="B17541" s="254">
        <v>0</v>
      </c>
    </row>
    <row r="17542" spans="1:2" x14ac:dyDescent="0.25">
      <c r="A17542" s="254" t="s">
        <v>948</v>
      </c>
      <c r="B17542" s="254">
        <v>0</v>
      </c>
    </row>
    <row r="17543" spans="1:2" x14ac:dyDescent="0.25">
      <c r="A17543" s="254" t="s">
        <v>945</v>
      </c>
      <c r="B17543" s="254">
        <v>1.71594</v>
      </c>
    </row>
    <row r="17544" spans="1:2" x14ac:dyDescent="0.25">
      <c r="A17544" s="254" t="s">
        <v>949</v>
      </c>
      <c r="B17544" s="254">
        <v>0</v>
      </c>
    </row>
    <row r="17545" spans="1:2" x14ac:dyDescent="0.25">
      <c r="A17545" s="254" t="s">
        <v>950</v>
      </c>
      <c r="B17545" s="254">
        <v>0</v>
      </c>
    </row>
    <row r="17546" spans="1:2" x14ac:dyDescent="0.25">
      <c r="A17546" s="254" t="s">
        <v>458</v>
      </c>
      <c r="B17546" s="254">
        <v>0</v>
      </c>
    </row>
    <row r="17547" spans="1:2" x14ac:dyDescent="0.25">
      <c r="A17547" s="254" t="s">
        <v>456</v>
      </c>
      <c r="B17547" s="254">
        <v>9.2393630099999999</v>
      </c>
    </row>
    <row r="17548" spans="1:2" x14ac:dyDescent="0.25">
      <c r="A17548" s="254" t="s">
        <v>459</v>
      </c>
      <c r="B17548" s="254">
        <v>0</v>
      </c>
    </row>
    <row r="17549" spans="1:2" x14ac:dyDescent="0.25">
      <c r="A17549" s="254" t="s">
        <v>460</v>
      </c>
      <c r="B17549" s="254">
        <v>0</v>
      </c>
    </row>
    <row r="17550" spans="1:2" x14ac:dyDescent="0.25">
      <c r="A17550" s="254" t="s">
        <v>461</v>
      </c>
      <c r="B17550" s="254">
        <v>0</v>
      </c>
    </row>
    <row r="17551" spans="1:2" x14ac:dyDescent="0.25">
      <c r="A17551" s="254" t="s">
        <v>457</v>
      </c>
      <c r="B17551" s="254">
        <v>0.93907708400000001</v>
      </c>
    </row>
    <row r="17552" spans="1:2" x14ac:dyDescent="0.25">
      <c r="A17552" s="254" t="s">
        <v>462</v>
      </c>
      <c r="B17552" s="254">
        <v>0</v>
      </c>
    </row>
    <row r="17553" spans="1:2" x14ac:dyDescent="0.25">
      <c r="A17553" s="254" t="s">
        <v>463</v>
      </c>
      <c r="B17553" s="254">
        <v>0</v>
      </c>
    </row>
    <row r="17554" spans="1:2" x14ac:dyDescent="0.25">
      <c r="A17554" s="254" t="s">
        <v>20</v>
      </c>
      <c r="B17554" s="254">
        <v>0</v>
      </c>
    </row>
    <row r="17555" spans="1:2" x14ac:dyDescent="0.25">
      <c r="A17555" s="254" t="s">
        <v>15</v>
      </c>
      <c r="B17555" s="254">
        <v>0.36030207600000003</v>
      </c>
    </row>
    <row r="17556" spans="1:2" x14ac:dyDescent="0.25">
      <c r="A17556" s="254" t="s">
        <v>21</v>
      </c>
      <c r="B17556" s="254">
        <v>0</v>
      </c>
    </row>
    <row r="17557" spans="1:2" x14ac:dyDescent="0.25">
      <c r="A17557" s="254" t="s">
        <v>22</v>
      </c>
      <c r="B17557" s="254">
        <v>0</v>
      </c>
    </row>
    <row r="17558" spans="1:2" x14ac:dyDescent="0.25">
      <c r="A17558" s="254" t="s">
        <v>1333</v>
      </c>
      <c r="B17558" s="254">
        <v>0</v>
      </c>
    </row>
    <row r="17559" spans="1:2" x14ac:dyDescent="0.25">
      <c r="A17559" s="254" t="s">
        <v>2049</v>
      </c>
      <c r="B17559" s="254"/>
    </row>
    <row r="17560" spans="1:2" x14ac:dyDescent="0.25">
      <c r="A17560" s="254" t="s">
        <v>928</v>
      </c>
      <c r="B17560" s="254" t="s">
        <v>929</v>
      </c>
    </row>
    <row r="17561" spans="1:2" x14ac:dyDescent="0.25">
      <c r="A17561" s="254" t="s">
        <v>930</v>
      </c>
      <c r="B17561" s="254" t="s">
        <v>931</v>
      </c>
    </row>
    <row r="17562" spans="1:2" x14ac:dyDescent="0.25">
      <c r="A17562" s="254" t="s">
        <v>111</v>
      </c>
      <c r="B17562" s="254">
        <v>0</v>
      </c>
    </row>
    <row r="17563" spans="1:2" x14ac:dyDescent="0.25">
      <c r="A17563" s="254" t="s">
        <v>110</v>
      </c>
      <c r="B17563" s="254">
        <v>0</v>
      </c>
    </row>
    <row r="17564" spans="1:2" x14ac:dyDescent="0.25">
      <c r="A17564" s="254" t="s">
        <v>112</v>
      </c>
      <c r="B17564" s="254">
        <v>0</v>
      </c>
    </row>
    <row r="17565" spans="1:2" x14ac:dyDescent="0.25">
      <c r="A17565" s="254" t="s">
        <v>113</v>
      </c>
      <c r="B17565" s="254">
        <v>0</v>
      </c>
    </row>
    <row r="17566" spans="1:2" x14ac:dyDescent="0.25">
      <c r="A17566" s="254" t="s">
        <v>1334</v>
      </c>
      <c r="B17566" s="254">
        <v>0</v>
      </c>
    </row>
    <row r="17567" spans="1:2" x14ac:dyDescent="0.25">
      <c r="A17567" s="254" t="s">
        <v>2050</v>
      </c>
      <c r="B17567" s="254"/>
    </row>
    <row r="17568" spans="1:2" x14ac:dyDescent="0.25">
      <c r="A17568" s="254" t="s">
        <v>928</v>
      </c>
      <c r="B17568" s="254" t="s">
        <v>929</v>
      </c>
    </row>
    <row r="17569" spans="1:2" x14ac:dyDescent="0.25">
      <c r="A17569" s="254" t="s">
        <v>930</v>
      </c>
      <c r="B17569" s="254" t="s">
        <v>931</v>
      </c>
    </row>
    <row r="17570" spans="1:2" x14ac:dyDescent="0.25">
      <c r="A17570" s="254" t="s">
        <v>458</v>
      </c>
      <c r="B17570" s="254">
        <v>0</v>
      </c>
    </row>
    <row r="17571" spans="1:2" x14ac:dyDescent="0.25">
      <c r="A17571" s="254" t="s">
        <v>456</v>
      </c>
      <c r="B17571" s="254">
        <v>5.6859245100000004</v>
      </c>
    </row>
    <row r="17572" spans="1:2" x14ac:dyDescent="0.25">
      <c r="A17572" s="254" t="s">
        <v>459</v>
      </c>
      <c r="B17572" s="254">
        <v>0</v>
      </c>
    </row>
    <row r="17573" spans="1:2" x14ac:dyDescent="0.25">
      <c r="A17573" s="254" t="s">
        <v>460</v>
      </c>
      <c r="B17573" s="254">
        <v>0</v>
      </c>
    </row>
    <row r="17574" spans="1:2" x14ac:dyDescent="0.25">
      <c r="A17574" s="254" t="s">
        <v>461</v>
      </c>
      <c r="B17574" s="254">
        <v>0</v>
      </c>
    </row>
    <row r="17575" spans="1:2" x14ac:dyDescent="0.25">
      <c r="A17575" s="254" t="s">
        <v>457</v>
      </c>
      <c r="B17575" s="254">
        <v>6.0477759200000003</v>
      </c>
    </row>
    <row r="17576" spans="1:2" x14ac:dyDescent="0.25">
      <c r="A17576" s="254" t="s">
        <v>462</v>
      </c>
      <c r="B17576" s="254">
        <v>0</v>
      </c>
    </row>
    <row r="17577" spans="1:2" x14ac:dyDescent="0.25">
      <c r="A17577" s="254" t="s">
        <v>463</v>
      </c>
      <c r="B17577" s="254">
        <v>0</v>
      </c>
    </row>
    <row r="17578" spans="1:2" x14ac:dyDescent="0.25">
      <c r="A17578" s="254" t="s">
        <v>1299</v>
      </c>
      <c r="B17578" s="254">
        <v>0</v>
      </c>
    </row>
    <row r="17579" spans="1:2" x14ac:dyDescent="0.25">
      <c r="A17579" s="254" t="s">
        <v>2051</v>
      </c>
      <c r="B17579" s="254"/>
    </row>
    <row r="17580" spans="1:2" x14ac:dyDescent="0.25">
      <c r="A17580" s="254" t="s">
        <v>928</v>
      </c>
      <c r="B17580" s="254" t="s">
        <v>929</v>
      </c>
    </row>
    <row r="17581" spans="1:2" x14ac:dyDescent="0.25">
      <c r="A17581" s="254" t="s">
        <v>930</v>
      </c>
      <c r="B17581" s="254" t="s">
        <v>931</v>
      </c>
    </row>
    <row r="17582" spans="1:2" x14ac:dyDescent="0.25">
      <c r="A17582" s="254" t="s">
        <v>111</v>
      </c>
      <c r="B17582" s="254">
        <v>0</v>
      </c>
    </row>
    <row r="17583" spans="1:2" x14ac:dyDescent="0.25">
      <c r="A17583" s="254" t="s">
        <v>110</v>
      </c>
      <c r="B17583" s="254">
        <v>0</v>
      </c>
    </row>
    <row r="17584" spans="1:2" x14ac:dyDescent="0.25">
      <c r="A17584" s="254" t="s">
        <v>112</v>
      </c>
      <c r="B17584" s="254">
        <v>0</v>
      </c>
    </row>
    <row r="17585" spans="1:2" x14ac:dyDescent="0.25">
      <c r="A17585" s="254" t="s">
        <v>113</v>
      </c>
      <c r="B17585" s="254">
        <v>0</v>
      </c>
    </row>
    <row r="17586" spans="1:2" x14ac:dyDescent="0.25">
      <c r="A17586" s="254" t="s">
        <v>2052</v>
      </c>
      <c r="B17586" s="254"/>
    </row>
    <row r="17587" spans="1:2" x14ac:dyDescent="0.25">
      <c r="A17587" s="254" t="s">
        <v>928</v>
      </c>
      <c r="B17587" s="254" t="s">
        <v>929</v>
      </c>
    </row>
    <row r="17588" spans="1:2" x14ac:dyDescent="0.25">
      <c r="A17588" s="254" t="s">
        <v>930</v>
      </c>
      <c r="B17588" s="254" t="s">
        <v>931</v>
      </c>
    </row>
    <row r="17589" spans="1:2" x14ac:dyDescent="0.25">
      <c r="A17589" s="254" t="s">
        <v>111</v>
      </c>
      <c r="B17589" s="254">
        <v>0</v>
      </c>
    </row>
    <row r="17590" spans="1:2" x14ac:dyDescent="0.25">
      <c r="A17590" s="254" t="s">
        <v>110</v>
      </c>
      <c r="B17590" s="254">
        <v>0</v>
      </c>
    </row>
    <row r="17591" spans="1:2" x14ac:dyDescent="0.25">
      <c r="A17591" s="254" t="s">
        <v>112</v>
      </c>
      <c r="B17591" s="254">
        <v>0</v>
      </c>
    </row>
    <row r="17592" spans="1:2" x14ac:dyDescent="0.25">
      <c r="A17592" s="254" t="s">
        <v>113</v>
      </c>
      <c r="B17592" s="254">
        <v>0</v>
      </c>
    </row>
    <row r="17593" spans="1:2" x14ac:dyDescent="0.25">
      <c r="A17593" s="254" t="s">
        <v>178</v>
      </c>
      <c r="B17593" s="254">
        <v>0</v>
      </c>
    </row>
    <row r="17594" spans="1:2" x14ac:dyDescent="0.25">
      <c r="A17594" s="254" t="s">
        <v>174</v>
      </c>
      <c r="B17594" s="254">
        <v>-0.93907708400000001</v>
      </c>
    </row>
    <row r="17595" spans="1:2" x14ac:dyDescent="0.25">
      <c r="A17595" s="254" t="s">
        <v>179</v>
      </c>
      <c r="B17595" s="254">
        <v>0</v>
      </c>
    </row>
    <row r="17596" spans="1:2" x14ac:dyDescent="0.25">
      <c r="A17596" s="254" t="s">
        <v>180</v>
      </c>
      <c r="B17596" s="254">
        <v>0</v>
      </c>
    </row>
    <row r="17597" spans="1:2" x14ac:dyDescent="0.25">
      <c r="A17597" s="254" t="s">
        <v>153</v>
      </c>
      <c r="B17597" s="254">
        <v>0</v>
      </c>
    </row>
    <row r="17598" spans="1:2" x14ac:dyDescent="0.25">
      <c r="A17598" s="254" t="s">
        <v>143</v>
      </c>
      <c r="B17598" s="254">
        <v>-0.93907708400000001</v>
      </c>
    </row>
    <row r="17599" spans="1:2" x14ac:dyDescent="0.25">
      <c r="A17599" s="254" t="s">
        <v>154</v>
      </c>
      <c r="B17599" s="254">
        <v>0</v>
      </c>
    </row>
    <row r="17600" spans="1:2" x14ac:dyDescent="0.25">
      <c r="A17600" s="254" t="s">
        <v>155</v>
      </c>
      <c r="B17600" s="254">
        <v>0</v>
      </c>
    </row>
    <row r="17601" spans="1:2" x14ac:dyDescent="0.25">
      <c r="A17601" s="254" t="s">
        <v>181</v>
      </c>
      <c r="B17601" s="254">
        <v>0</v>
      </c>
    </row>
    <row r="17602" spans="1:2" x14ac:dyDescent="0.25">
      <c r="A17602" s="254" t="s">
        <v>175</v>
      </c>
      <c r="B17602" s="254">
        <v>-6.0477759200000003</v>
      </c>
    </row>
    <row r="17603" spans="1:2" x14ac:dyDescent="0.25">
      <c r="A17603" s="254" t="s">
        <v>182</v>
      </c>
      <c r="B17603" s="254">
        <v>0</v>
      </c>
    </row>
    <row r="17604" spans="1:2" x14ac:dyDescent="0.25">
      <c r="A17604" s="254" t="s">
        <v>183</v>
      </c>
      <c r="B17604" s="254">
        <v>0</v>
      </c>
    </row>
    <row r="17605" spans="1:2" x14ac:dyDescent="0.25">
      <c r="A17605" s="254" t="s">
        <v>1019</v>
      </c>
      <c r="B17605" s="254">
        <v>0</v>
      </c>
    </row>
    <row r="17606" spans="1:2" x14ac:dyDescent="0.25">
      <c r="A17606" s="254" t="s">
        <v>1002</v>
      </c>
      <c r="B17606" s="254">
        <v>0</v>
      </c>
    </row>
    <row r="17607" spans="1:2" x14ac:dyDescent="0.25">
      <c r="A17607" s="254" t="s">
        <v>1017</v>
      </c>
      <c r="B17607" s="254">
        <v>0</v>
      </c>
    </row>
    <row r="17608" spans="1:2" x14ac:dyDescent="0.25">
      <c r="A17608" s="254" t="s">
        <v>1051</v>
      </c>
      <c r="B17608" s="254">
        <v>0</v>
      </c>
    </row>
    <row r="17609" spans="1:2" x14ac:dyDescent="0.25">
      <c r="A17609" s="254" t="s">
        <v>1020</v>
      </c>
      <c r="B17609" s="254">
        <v>0</v>
      </c>
    </row>
    <row r="17610" spans="1:2" x14ac:dyDescent="0.25">
      <c r="A17610" s="254" t="s">
        <v>1003</v>
      </c>
      <c r="B17610" s="254">
        <v>0</v>
      </c>
    </row>
    <row r="17611" spans="1:2" x14ac:dyDescent="0.25">
      <c r="A17611" s="254" t="s">
        <v>1018</v>
      </c>
      <c r="B17611" s="254">
        <v>0</v>
      </c>
    </row>
    <row r="17612" spans="1:2" x14ac:dyDescent="0.25">
      <c r="A17612" s="254" t="s">
        <v>1052</v>
      </c>
      <c r="B17612" s="254">
        <v>0</v>
      </c>
    </row>
    <row r="17613" spans="1:2" x14ac:dyDescent="0.25">
      <c r="A17613" s="254" t="s">
        <v>177</v>
      </c>
      <c r="B17613" s="254">
        <v>7.9259300899999996</v>
      </c>
    </row>
    <row r="17614" spans="1:2" x14ac:dyDescent="0.25">
      <c r="A17614" s="254" t="s">
        <v>2053</v>
      </c>
      <c r="B17614" s="254"/>
    </row>
    <row r="17615" spans="1:2" x14ac:dyDescent="0.25">
      <c r="A17615" s="254" t="s">
        <v>928</v>
      </c>
      <c r="B17615" s="254" t="s">
        <v>929</v>
      </c>
    </row>
    <row r="17616" spans="1:2" x14ac:dyDescent="0.25">
      <c r="A17616" s="254" t="s">
        <v>930</v>
      </c>
      <c r="B17616" s="254" t="s">
        <v>931</v>
      </c>
    </row>
    <row r="17617" spans="1:2" x14ac:dyDescent="0.25">
      <c r="A17617" s="254" t="s">
        <v>110</v>
      </c>
      <c r="B17617" s="254">
        <v>0</v>
      </c>
    </row>
    <row r="17618" spans="1:2" x14ac:dyDescent="0.25">
      <c r="A17618" s="254" t="s">
        <v>184</v>
      </c>
      <c r="B17618" s="254">
        <v>-0.36030207600000003</v>
      </c>
    </row>
    <row r="17619" spans="1:2" x14ac:dyDescent="0.25">
      <c r="A17619" s="254" t="s">
        <v>185</v>
      </c>
      <c r="B17619" s="254">
        <v>-0.36030207600000003</v>
      </c>
    </row>
    <row r="17620" spans="1:2" x14ac:dyDescent="0.25">
      <c r="A17620" s="254" t="s">
        <v>186</v>
      </c>
      <c r="B17620" s="254">
        <v>-11.647332</v>
      </c>
    </row>
    <row r="17621" spans="1:2" x14ac:dyDescent="0.25">
      <c r="A17621" s="254" t="s">
        <v>187</v>
      </c>
      <c r="B17621" s="254">
        <v>0</v>
      </c>
    </row>
    <row r="17622" spans="1:2" x14ac:dyDescent="0.25">
      <c r="A17622" s="254" t="s">
        <v>1002</v>
      </c>
      <c r="B17622" s="254">
        <v>0</v>
      </c>
    </row>
    <row r="17623" spans="1:2" x14ac:dyDescent="0.25">
      <c r="A17623" s="254" t="s">
        <v>1003</v>
      </c>
      <c r="B17623" s="254">
        <v>0</v>
      </c>
    </row>
    <row r="17624" spans="1:2" x14ac:dyDescent="0.25">
      <c r="A17624" s="254" t="s">
        <v>177</v>
      </c>
      <c r="B17624" s="254">
        <v>12.367936200000001</v>
      </c>
    </row>
    <row r="17625" spans="1:2" x14ac:dyDescent="0.25">
      <c r="A17625" s="254" t="s">
        <v>2054</v>
      </c>
      <c r="B17625" s="254"/>
    </row>
    <row r="17626" spans="1:2" x14ac:dyDescent="0.25">
      <c r="A17626" s="254" t="s">
        <v>928</v>
      </c>
      <c r="B17626" s="254" t="s">
        <v>929</v>
      </c>
    </row>
    <row r="17627" spans="1:2" x14ac:dyDescent="0.25">
      <c r="A17627" s="254" t="s">
        <v>930</v>
      </c>
      <c r="B17627" s="254" t="s">
        <v>931</v>
      </c>
    </row>
    <row r="17628" spans="1:2" x14ac:dyDescent="0.25">
      <c r="A17628" s="254" t="s">
        <v>8</v>
      </c>
      <c r="B17628" s="254">
        <v>0</v>
      </c>
    </row>
    <row r="17629" spans="1:2" x14ac:dyDescent="0.25">
      <c r="A17629" s="254" t="s">
        <v>9</v>
      </c>
      <c r="B17629" s="254">
        <v>0</v>
      </c>
    </row>
    <row r="17630" spans="1:2" x14ac:dyDescent="0.25">
      <c r="A17630" s="254" t="s">
        <v>10</v>
      </c>
      <c r="B17630" s="254">
        <v>0</v>
      </c>
    </row>
    <row r="17631" spans="1:2" x14ac:dyDescent="0.25">
      <c r="A17631" s="254" t="s">
        <v>11</v>
      </c>
      <c r="B17631" s="254">
        <v>0</v>
      </c>
    </row>
    <row r="17632" spans="1:2" x14ac:dyDescent="0.25">
      <c r="A17632" s="254" t="s">
        <v>12</v>
      </c>
      <c r="B17632" s="254">
        <v>0</v>
      </c>
    </row>
    <row r="17633" spans="1:2" x14ac:dyDescent="0.25">
      <c r="A17633" s="254" t="s">
        <v>13</v>
      </c>
      <c r="B17633" s="254">
        <v>0</v>
      </c>
    </row>
    <row r="17634" spans="1:2" x14ac:dyDescent="0.25">
      <c r="A17634" s="254" t="s">
        <v>554</v>
      </c>
      <c r="B17634" s="254">
        <v>0</v>
      </c>
    </row>
    <row r="17635" spans="1:2" x14ac:dyDescent="0.25">
      <c r="A17635" s="254" t="s">
        <v>555</v>
      </c>
      <c r="B17635" s="254">
        <v>0</v>
      </c>
    </row>
    <row r="17636" spans="1:2" x14ac:dyDescent="0.25">
      <c r="A17636" s="254" t="s">
        <v>556</v>
      </c>
      <c r="B17636" s="254">
        <v>0</v>
      </c>
    </row>
    <row r="17637" spans="1:2" x14ac:dyDescent="0.25">
      <c r="A17637" s="254" t="s">
        <v>557</v>
      </c>
      <c r="B17637" s="254">
        <v>0</v>
      </c>
    </row>
    <row r="17638" spans="1:2" x14ac:dyDescent="0.25">
      <c r="A17638" s="254" t="s">
        <v>558</v>
      </c>
      <c r="B17638" s="254">
        <v>0</v>
      </c>
    </row>
    <row r="17639" spans="1:2" x14ac:dyDescent="0.25">
      <c r="A17639" s="254" t="s">
        <v>559</v>
      </c>
      <c r="B17639" s="254">
        <v>0</v>
      </c>
    </row>
    <row r="17640" spans="1:2" x14ac:dyDescent="0.25">
      <c r="A17640" s="254" t="s">
        <v>560</v>
      </c>
      <c r="B17640" s="254">
        <v>0</v>
      </c>
    </row>
    <row r="17641" spans="1:2" x14ac:dyDescent="0.25">
      <c r="A17641" s="254" t="s">
        <v>561</v>
      </c>
      <c r="B17641" s="254">
        <v>0</v>
      </c>
    </row>
    <row r="17642" spans="1:2" x14ac:dyDescent="0.25">
      <c r="A17642" s="254" t="s">
        <v>562</v>
      </c>
      <c r="B17642" s="254">
        <v>0</v>
      </c>
    </row>
    <row r="17643" spans="1:2" x14ac:dyDescent="0.25">
      <c r="A17643" s="254" t="s">
        <v>563</v>
      </c>
      <c r="B17643" s="254">
        <v>0</v>
      </c>
    </row>
    <row r="17644" spans="1:2" x14ac:dyDescent="0.25">
      <c r="A17644" s="254" t="s">
        <v>564</v>
      </c>
      <c r="B17644" s="254">
        <v>0</v>
      </c>
    </row>
    <row r="17645" spans="1:2" x14ac:dyDescent="0.25">
      <c r="A17645" s="254" t="s">
        <v>565</v>
      </c>
      <c r="B17645" s="254">
        <v>0</v>
      </c>
    </row>
    <row r="17646" spans="1:2" x14ac:dyDescent="0.25">
      <c r="A17646" s="254" t="s">
        <v>946</v>
      </c>
      <c r="B17646" s="254">
        <v>0</v>
      </c>
    </row>
    <row r="17647" spans="1:2" x14ac:dyDescent="0.25">
      <c r="A17647" s="254" t="s">
        <v>947</v>
      </c>
      <c r="B17647" s="254">
        <v>0</v>
      </c>
    </row>
    <row r="17648" spans="1:2" x14ac:dyDescent="0.25">
      <c r="A17648" s="254" t="s">
        <v>1053</v>
      </c>
      <c r="B17648" s="254">
        <v>0</v>
      </c>
    </row>
    <row r="17649" spans="1:2" x14ac:dyDescent="0.25">
      <c r="A17649" s="254" t="s">
        <v>1004</v>
      </c>
      <c r="B17649" s="254">
        <v>0</v>
      </c>
    </row>
    <row r="17650" spans="1:2" x14ac:dyDescent="0.25">
      <c r="A17650" s="254" t="s">
        <v>1054</v>
      </c>
      <c r="B17650" s="254">
        <v>0</v>
      </c>
    </row>
    <row r="17651" spans="1:2" x14ac:dyDescent="0.25">
      <c r="A17651" s="254" t="s">
        <v>1055</v>
      </c>
      <c r="B17651" s="254">
        <v>0</v>
      </c>
    </row>
    <row r="17652" spans="1:2" x14ac:dyDescent="0.25">
      <c r="A17652" s="254" t="s">
        <v>1056</v>
      </c>
      <c r="B17652" s="254">
        <v>0</v>
      </c>
    </row>
    <row r="17653" spans="1:2" x14ac:dyDescent="0.25">
      <c r="A17653" s="254" t="s">
        <v>1005</v>
      </c>
      <c r="B17653" s="254">
        <v>0</v>
      </c>
    </row>
    <row r="17654" spans="1:2" x14ac:dyDescent="0.25">
      <c r="A17654" s="254" t="s">
        <v>1057</v>
      </c>
      <c r="B17654" s="254">
        <v>0</v>
      </c>
    </row>
    <row r="17655" spans="1:2" x14ac:dyDescent="0.25">
      <c r="A17655" s="254" t="s">
        <v>1058</v>
      </c>
      <c r="B17655" s="254">
        <v>0</v>
      </c>
    </row>
    <row r="17656" spans="1:2" x14ac:dyDescent="0.25">
      <c r="A17656" s="254" t="s">
        <v>1059</v>
      </c>
      <c r="B17656" s="254">
        <v>0</v>
      </c>
    </row>
    <row r="17657" spans="1:2" x14ac:dyDescent="0.25">
      <c r="A17657" s="254" t="s">
        <v>1006</v>
      </c>
      <c r="B17657" s="254">
        <v>0</v>
      </c>
    </row>
    <row r="17658" spans="1:2" x14ac:dyDescent="0.25">
      <c r="A17658" s="254" t="s">
        <v>1060</v>
      </c>
      <c r="B17658" s="254">
        <v>0</v>
      </c>
    </row>
    <row r="17659" spans="1:2" x14ac:dyDescent="0.25">
      <c r="A17659" s="254" t="s">
        <v>1061</v>
      </c>
      <c r="B17659" s="254">
        <v>0</v>
      </c>
    </row>
    <row r="17660" spans="1:2" x14ac:dyDescent="0.25">
      <c r="A17660" s="254" t="s">
        <v>1062</v>
      </c>
      <c r="B17660" s="254">
        <v>0</v>
      </c>
    </row>
    <row r="17661" spans="1:2" x14ac:dyDescent="0.25">
      <c r="A17661" s="254" t="s">
        <v>1007</v>
      </c>
      <c r="B17661" s="254">
        <v>0</v>
      </c>
    </row>
    <row r="17662" spans="1:2" x14ac:dyDescent="0.25">
      <c r="A17662" s="254" t="s">
        <v>1063</v>
      </c>
      <c r="B17662" s="254">
        <v>0</v>
      </c>
    </row>
    <row r="17663" spans="1:2" x14ac:dyDescent="0.25">
      <c r="A17663" s="254" t="s">
        <v>1064</v>
      </c>
      <c r="B17663" s="254">
        <v>0</v>
      </c>
    </row>
    <row r="17664" spans="1:2" x14ac:dyDescent="0.25">
      <c r="A17664" s="254" t="s">
        <v>1065</v>
      </c>
      <c r="B17664" s="254">
        <v>0</v>
      </c>
    </row>
    <row r="17665" spans="1:2" x14ac:dyDescent="0.25">
      <c r="A17665" s="254" t="s">
        <v>1008</v>
      </c>
      <c r="B17665" s="254">
        <v>0</v>
      </c>
    </row>
    <row r="17666" spans="1:2" x14ac:dyDescent="0.25">
      <c r="A17666" s="254" t="s">
        <v>1066</v>
      </c>
      <c r="B17666" s="254">
        <v>0</v>
      </c>
    </row>
    <row r="17667" spans="1:2" x14ac:dyDescent="0.25">
      <c r="A17667" s="254" t="s">
        <v>1067</v>
      </c>
      <c r="B17667" s="254">
        <v>0</v>
      </c>
    </row>
    <row r="17668" spans="1:2" x14ac:dyDescent="0.25">
      <c r="A17668" s="254" t="s">
        <v>1068</v>
      </c>
      <c r="B17668" s="254">
        <v>0</v>
      </c>
    </row>
    <row r="17669" spans="1:2" x14ac:dyDescent="0.25">
      <c r="A17669" s="254" t="s">
        <v>1009</v>
      </c>
      <c r="B17669" s="254">
        <v>0</v>
      </c>
    </row>
    <row r="17670" spans="1:2" x14ac:dyDescent="0.25">
      <c r="A17670" s="254" t="s">
        <v>1069</v>
      </c>
      <c r="B17670" s="254">
        <v>0</v>
      </c>
    </row>
    <row r="17671" spans="1:2" x14ac:dyDescent="0.25">
      <c r="A17671" s="254" t="s">
        <v>1070</v>
      </c>
      <c r="B17671" s="254">
        <v>0</v>
      </c>
    </row>
    <row r="17672" spans="1:2" x14ac:dyDescent="0.25">
      <c r="A17672" s="254" t="s">
        <v>1071</v>
      </c>
      <c r="B17672" s="254">
        <v>0</v>
      </c>
    </row>
    <row r="17673" spans="1:2" x14ac:dyDescent="0.25">
      <c r="A17673" s="254" t="s">
        <v>1010</v>
      </c>
      <c r="B17673" s="254">
        <v>0</v>
      </c>
    </row>
    <row r="17674" spans="1:2" x14ac:dyDescent="0.25">
      <c r="A17674" s="254" t="s">
        <v>1072</v>
      </c>
      <c r="B17674" s="254">
        <v>0</v>
      </c>
    </row>
    <row r="17675" spans="1:2" x14ac:dyDescent="0.25">
      <c r="A17675" s="254" t="s">
        <v>1073</v>
      </c>
      <c r="B17675" s="254">
        <v>0</v>
      </c>
    </row>
    <row r="17676" spans="1:2" x14ac:dyDescent="0.25">
      <c r="A17676" s="254" t="s">
        <v>1074</v>
      </c>
      <c r="B17676" s="254">
        <v>0</v>
      </c>
    </row>
    <row r="17677" spans="1:2" x14ac:dyDescent="0.25">
      <c r="A17677" s="254" t="s">
        <v>1011</v>
      </c>
      <c r="B17677" s="254">
        <v>0</v>
      </c>
    </row>
    <row r="17678" spans="1:2" x14ac:dyDescent="0.25">
      <c r="A17678" s="254" t="s">
        <v>1075</v>
      </c>
      <c r="B17678" s="254">
        <v>0</v>
      </c>
    </row>
    <row r="17679" spans="1:2" x14ac:dyDescent="0.25">
      <c r="A17679" s="254" t="s">
        <v>1076</v>
      </c>
      <c r="B17679" s="254">
        <v>0</v>
      </c>
    </row>
    <row r="17680" spans="1:2" x14ac:dyDescent="0.25">
      <c r="A17680" s="254" t="s">
        <v>1205</v>
      </c>
      <c r="B17680" s="254">
        <v>0</v>
      </c>
    </row>
    <row r="17681" spans="1:2" x14ac:dyDescent="0.25">
      <c r="A17681" s="254" t="s">
        <v>1335</v>
      </c>
      <c r="B17681" s="254">
        <v>0</v>
      </c>
    </row>
    <row r="17682" spans="1:2" x14ac:dyDescent="0.25">
      <c r="A17682" s="254" t="s">
        <v>1336</v>
      </c>
      <c r="B17682" s="254">
        <v>0</v>
      </c>
    </row>
    <row r="17683" spans="1:2" x14ac:dyDescent="0.25">
      <c r="A17683" s="254" t="s">
        <v>1337</v>
      </c>
      <c r="B17683" s="254">
        <v>0</v>
      </c>
    </row>
    <row r="17684" spans="1:2" x14ac:dyDescent="0.25">
      <c r="A17684" s="254" t="s">
        <v>1338</v>
      </c>
      <c r="B17684" s="254">
        <v>0</v>
      </c>
    </row>
    <row r="17685" spans="1:2" x14ac:dyDescent="0.25">
      <c r="A17685" s="254" t="s">
        <v>1339</v>
      </c>
      <c r="B17685" s="254">
        <v>0</v>
      </c>
    </row>
    <row r="17686" spans="1:2" x14ac:dyDescent="0.25">
      <c r="A17686" s="254" t="s">
        <v>1340</v>
      </c>
      <c r="B17686" s="254">
        <v>0</v>
      </c>
    </row>
    <row r="17687" spans="1:2" x14ac:dyDescent="0.25">
      <c r="A17687" s="254" t="s">
        <v>1341</v>
      </c>
      <c r="B17687" s="254">
        <v>0</v>
      </c>
    </row>
    <row r="17688" spans="1:2" x14ac:dyDescent="0.25">
      <c r="A17688" s="254" t="s">
        <v>2055</v>
      </c>
      <c r="B17688" s="254"/>
    </row>
    <row r="17689" spans="1:2" x14ac:dyDescent="0.25">
      <c r="A17689" s="254" t="s">
        <v>928</v>
      </c>
      <c r="B17689" s="254" t="s">
        <v>929</v>
      </c>
    </row>
    <row r="17690" spans="1:2" x14ac:dyDescent="0.25">
      <c r="A17690" s="254" t="s">
        <v>930</v>
      </c>
      <c r="B17690" s="254" t="s">
        <v>931</v>
      </c>
    </row>
    <row r="17691" spans="1:2" x14ac:dyDescent="0.25">
      <c r="A17691" s="254" t="s">
        <v>189</v>
      </c>
      <c r="B17691" s="254">
        <v>0</v>
      </c>
    </row>
    <row r="17692" spans="1:2" x14ac:dyDescent="0.25">
      <c r="A17692" s="254" t="s">
        <v>188</v>
      </c>
      <c r="B17692" s="254">
        <v>11.647332</v>
      </c>
    </row>
    <row r="17693" spans="1:2" x14ac:dyDescent="0.25">
      <c r="A17693" s="254" t="s">
        <v>190</v>
      </c>
      <c r="B17693" s="254">
        <v>0</v>
      </c>
    </row>
    <row r="17694" spans="1:2" x14ac:dyDescent="0.25">
      <c r="A17694" s="254" t="s">
        <v>191</v>
      </c>
      <c r="B17694" s="254">
        <v>0</v>
      </c>
    </row>
    <row r="17695" spans="1:2" x14ac:dyDescent="0.25">
      <c r="A17695" s="254" t="s">
        <v>2056</v>
      </c>
      <c r="B17695" s="254"/>
    </row>
    <row r="17696" spans="1:2" x14ac:dyDescent="0.25">
      <c r="A17696" s="254" t="s">
        <v>928</v>
      </c>
      <c r="B17696" s="254" t="s">
        <v>929</v>
      </c>
    </row>
    <row r="17697" spans="1:2" x14ac:dyDescent="0.25">
      <c r="A17697" s="254" t="s">
        <v>930</v>
      </c>
      <c r="B17697" s="254" t="s">
        <v>931</v>
      </c>
    </row>
    <row r="17698" spans="1:2" x14ac:dyDescent="0.25">
      <c r="A17698" s="254" t="s">
        <v>111</v>
      </c>
      <c r="B17698" s="254">
        <v>0</v>
      </c>
    </row>
    <row r="17699" spans="1:2" x14ac:dyDescent="0.25">
      <c r="A17699" s="254" t="s">
        <v>110</v>
      </c>
      <c r="B17699" s="254">
        <v>0</v>
      </c>
    </row>
    <row r="17700" spans="1:2" x14ac:dyDescent="0.25">
      <c r="A17700" s="254" t="s">
        <v>112</v>
      </c>
      <c r="B17700" s="254">
        <v>0</v>
      </c>
    </row>
    <row r="17701" spans="1:2" x14ac:dyDescent="0.25">
      <c r="A17701" s="254" t="s">
        <v>113</v>
      </c>
      <c r="B17701" s="254">
        <v>0</v>
      </c>
    </row>
    <row r="17702" spans="1:2" x14ac:dyDescent="0.25">
      <c r="A17702" s="254" t="s">
        <v>178</v>
      </c>
      <c r="B17702" s="254">
        <v>0</v>
      </c>
    </row>
    <row r="17703" spans="1:2" x14ac:dyDescent="0.25">
      <c r="A17703" s="254" t="s">
        <v>174</v>
      </c>
      <c r="B17703" s="254">
        <v>-9.2393630099999999</v>
      </c>
    </row>
    <row r="17704" spans="1:2" x14ac:dyDescent="0.25">
      <c r="A17704" s="254" t="s">
        <v>179</v>
      </c>
      <c r="B17704" s="254">
        <v>0</v>
      </c>
    </row>
    <row r="17705" spans="1:2" x14ac:dyDescent="0.25">
      <c r="A17705" s="254" t="s">
        <v>180</v>
      </c>
      <c r="B17705" s="254">
        <v>0</v>
      </c>
    </row>
    <row r="17706" spans="1:2" x14ac:dyDescent="0.25">
      <c r="A17706" s="254" t="s">
        <v>153</v>
      </c>
      <c r="B17706" s="254">
        <v>0</v>
      </c>
    </row>
    <row r="17707" spans="1:2" x14ac:dyDescent="0.25">
      <c r="A17707" s="254" t="s">
        <v>143</v>
      </c>
      <c r="B17707" s="254">
        <v>-7.7814221200000002</v>
      </c>
    </row>
    <row r="17708" spans="1:2" x14ac:dyDescent="0.25">
      <c r="A17708" s="254" t="s">
        <v>154</v>
      </c>
      <c r="B17708" s="254">
        <v>0</v>
      </c>
    </row>
    <row r="17709" spans="1:2" x14ac:dyDescent="0.25">
      <c r="A17709" s="254" t="s">
        <v>155</v>
      </c>
      <c r="B17709" s="254">
        <v>0</v>
      </c>
    </row>
    <row r="17710" spans="1:2" x14ac:dyDescent="0.25">
      <c r="A17710" s="254" t="s">
        <v>181</v>
      </c>
      <c r="B17710" s="254">
        <v>0</v>
      </c>
    </row>
    <row r="17711" spans="1:2" x14ac:dyDescent="0.25">
      <c r="A17711" s="254" t="s">
        <v>175</v>
      </c>
      <c r="B17711" s="254">
        <v>-5.6859245100000004</v>
      </c>
    </row>
    <row r="17712" spans="1:2" x14ac:dyDescent="0.25">
      <c r="A17712" s="254" t="s">
        <v>182</v>
      </c>
      <c r="B17712" s="254">
        <v>0</v>
      </c>
    </row>
    <row r="17713" spans="1:2" x14ac:dyDescent="0.25">
      <c r="A17713" s="254" t="s">
        <v>183</v>
      </c>
      <c r="B17713" s="254">
        <v>0</v>
      </c>
    </row>
    <row r="17714" spans="1:2" x14ac:dyDescent="0.25">
      <c r="A17714" s="254" t="s">
        <v>1077</v>
      </c>
      <c r="B17714" s="254">
        <v>0</v>
      </c>
    </row>
    <row r="17715" spans="1:2" x14ac:dyDescent="0.25">
      <c r="A17715" s="254" t="s">
        <v>1012</v>
      </c>
      <c r="B17715" s="254">
        <v>-5.0681900899999999</v>
      </c>
    </row>
    <row r="17716" spans="1:2" x14ac:dyDescent="0.25">
      <c r="A17716" s="254" t="s">
        <v>1078</v>
      </c>
      <c r="B17716" s="254">
        <v>0</v>
      </c>
    </row>
    <row r="17717" spans="1:2" x14ac:dyDescent="0.25">
      <c r="A17717" s="254" t="s">
        <v>1079</v>
      </c>
      <c r="B17717" s="254">
        <v>0</v>
      </c>
    </row>
    <row r="17718" spans="1:2" x14ac:dyDescent="0.25">
      <c r="A17718" s="254" t="s">
        <v>1080</v>
      </c>
      <c r="B17718" s="254">
        <v>0</v>
      </c>
    </row>
    <row r="17719" spans="1:2" x14ac:dyDescent="0.25">
      <c r="A17719" s="254" t="s">
        <v>1013</v>
      </c>
      <c r="B17719" s="254">
        <v>-4.2051287400000001</v>
      </c>
    </row>
    <row r="17720" spans="1:2" x14ac:dyDescent="0.25">
      <c r="A17720" s="254" t="s">
        <v>1081</v>
      </c>
      <c r="B17720" s="254">
        <v>0</v>
      </c>
    </row>
    <row r="17721" spans="1:2" x14ac:dyDescent="0.25">
      <c r="A17721" s="254" t="s">
        <v>1082</v>
      </c>
      <c r="B17721" s="254">
        <v>0</v>
      </c>
    </row>
    <row r="17722" spans="1:2" x14ac:dyDescent="0.25">
      <c r="A17722" s="254" t="s">
        <v>1334</v>
      </c>
      <c r="B17722" s="254">
        <v>0</v>
      </c>
    </row>
    <row r="17723" spans="1:2" x14ac:dyDescent="0.25">
      <c r="A17723" s="254" t="s">
        <v>1342</v>
      </c>
      <c r="B17723" s="254">
        <v>0</v>
      </c>
    </row>
    <row r="17724" spans="1:2" x14ac:dyDescent="0.25">
      <c r="A17724" s="254" t="s">
        <v>1019</v>
      </c>
      <c r="B17724" s="254">
        <v>0</v>
      </c>
    </row>
    <row r="17725" spans="1:2" x14ac:dyDescent="0.25">
      <c r="A17725" s="254" t="s">
        <v>1002</v>
      </c>
      <c r="B17725" s="254">
        <v>0</v>
      </c>
    </row>
    <row r="17726" spans="1:2" x14ac:dyDescent="0.25">
      <c r="A17726" s="254" t="s">
        <v>1017</v>
      </c>
      <c r="B17726" s="254">
        <v>0</v>
      </c>
    </row>
    <row r="17727" spans="1:2" x14ac:dyDescent="0.25">
      <c r="A17727" s="254" t="s">
        <v>1051</v>
      </c>
      <c r="B17727" s="254">
        <v>0</v>
      </c>
    </row>
    <row r="17728" spans="1:2" x14ac:dyDescent="0.25">
      <c r="A17728" s="254" t="s">
        <v>1020</v>
      </c>
      <c r="B17728" s="254">
        <v>0</v>
      </c>
    </row>
    <row r="17729" spans="1:2" x14ac:dyDescent="0.25">
      <c r="A17729" s="254" t="s">
        <v>1003</v>
      </c>
      <c r="B17729" s="254">
        <v>0</v>
      </c>
    </row>
    <row r="17730" spans="1:2" x14ac:dyDescent="0.25">
      <c r="A17730" s="254" t="s">
        <v>1018</v>
      </c>
      <c r="B17730" s="254">
        <v>0</v>
      </c>
    </row>
    <row r="17731" spans="1:2" x14ac:dyDescent="0.25">
      <c r="A17731" s="254" t="s">
        <v>1052</v>
      </c>
      <c r="B17731" s="254">
        <v>0</v>
      </c>
    </row>
    <row r="17732" spans="1:2" x14ac:dyDescent="0.25">
      <c r="A17732" s="254" t="s">
        <v>177</v>
      </c>
      <c r="B17732" s="254">
        <v>31.9800285</v>
      </c>
    </row>
    <row r="17733" spans="1:2" x14ac:dyDescent="0.25">
      <c r="A17733" s="254" t="s">
        <v>1343</v>
      </c>
      <c r="B17733" s="254">
        <v>0</v>
      </c>
    </row>
    <row r="17734" spans="1:2" x14ac:dyDescent="0.25">
      <c r="A17734" s="254" t="s">
        <v>1344</v>
      </c>
      <c r="B17734" s="254">
        <v>0</v>
      </c>
    </row>
    <row r="17735" spans="1:2" x14ac:dyDescent="0.25">
      <c r="A17735" s="254" t="s">
        <v>1207</v>
      </c>
      <c r="B17735" s="254">
        <v>0</v>
      </c>
    </row>
    <row r="17736" spans="1:2" x14ac:dyDescent="0.25">
      <c r="A17736" s="254" t="s">
        <v>2057</v>
      </c>
      <c r="B17736" s="254"/>
    </row>
    <row r="17737" spans="1:2" x14ac:dyDescent="0.25">
      <c r="A17737" s="254" t="s">
        <v>928</v>
      </c>
      <c r="B17737" s="254" t="s">
        <v>929</v>
      </c>
    </row>
    <row r="17738" spans="1:2" x14ac:dyDescent="0.25">
      <c r="A17738" s="254" t="s">
        <v>930</v>
      </c>
      <c r="B17738" s="254" t="s">
        <v>931</v>
      </c>
    </row>
    <row r="17739" spans="1:2" x14ac:dyDescent="0.25">
      <c r="A17739" s="254" t="s">
        <v>111</v>
      </c>
      <c r="B17739" s="254">
        <v>0</v>
      </c>
    </row>
    <row r="17740" spans="1:2" x14ac:dyDescent="0.25">
      <c r="A17740" s="254" t="s">
        <v>110</v>
      </c>
      <c r="B17740" s="254">
        <v>0</v>
      </c>
    </row>
    <row r="17741" spans="1:2" x14ac:dyDescent="0.25">
      <c r="A17741" s="254" t="s">
        <v>112</v>
      </c>
      <c r="B17741" s="254">
        <v>0</v>
      </c>
    </row>
    <row r="17742" spans="1:2" x14ac:dyDescent="0.25">
      <c r="A17742" s="254" t="s">
        <v>113</v>
      </c>
      <c r="B17742" s="254">
        <v>0</v>
      </c>
    </row>
    <row r="17743" spans="1:2" x14ac:dyDescent="0.25">
      <c r="A17743" s="254" t="s">
        <v>1334</v>
      </c>
      <c r="B17743" s="254">
        <v>0</v>
      </c>
    </row>
    <row r="17744" spans="1:2" x14ac:dyDescent="0.25">
      <c r="A17744" s="254" t="s">
        <v>2058</v>
      </c>
      <c r="B17744" s="254"/>
    </row>
    <row r="17745" spans="1:2" x14ac:dyDescent="0.25">
      <c r="A17745" s="254" t="s">
        <v>928</v>
      </c>
      <c r="B17745" s="254" t="s">
        <v>929</v>
      </c>
    </row>
    <row r="17746" spans="1:2" x14ac:dyDescent="0.25">
      <c r="A17746" s="254" t="s">
        <v>930</v>
      </c>
      <c r="B17746" s="254" t="s">
        <v>931</v>
      </c>
    </row>
    <row r="17747" spans="1:2" x14ac:dyDescent="0.25">
      <c r="A17747" s="254" t="s">
        <v>113</v>
      </c>
      <c r="B17747" s="254">
        <v>0</v>
      </c>
    </row>
    <row r="17748" spans="1:2" x14ac:dyDescent="0.25">
      <c r="A17748" s="254" t="s">
        <v>184</v>
      </c>
      <c r="B17748" s="254">
        <v>0</v>
      </c>
    </row>
    <row r="17749" spans="1:2" x14ac:dyDescent="0.25">
      <c r="A17749" s="254" t="s">
        <v>185</v>
      </c>
      <c r="B17749" s="254">
        <v>0</v>
      </c>
    </row>
    <row r="17750" spans="1:2" x14ac:dyDescent="0.25">
      <c r="A17750" s="254" t="s">
        <v>186</v>
      </c>
      <c r="B17750" s="254">
        <v>0</v>
      </c>
    </row>
    <row r="17751" spans="1:2" x14ac:dyDescent="0.25">
      <c r="A17751" s="254" t="s">
        <v>187</v>
      </c>
      <c r="B17751" s="254">
        <v>0</v>
      </c>
    </row>
    <row r="17752" spans="1:2" x14ac:dyDescent="0.25">
      <c r="A17752" s="254" t="s">
        <v>1051</v>
      </c>
      <c r="B17752" s="254">
        <v>0</v>
      </c>
    </row>
    <row r="17753" spans="1:2" x14ac:dyDescent="0.25">
      <c r="A17753" s="254" t="s">
        <v>1052</v>
      </c>
      <c r="B17753" s="254">
        <v>0</v>
      </c>
    </row>
    <row r="17754" spans="1:2" x14ac:dyDescent="0.25">
      <c r="A17754" s="254" t="s">
        <v>177</v>
      </c>
      <c r="B17754" s="254">
        <v>0</v>
      </c>
    </row>
    <row r="17755" spans="1:2" x14ac:dyDescent="0.25">
      <c r="A17755" s="254" t="s">
        <v>2059</v>
      </c>
      <c r="B17755" s="254"/>
    </row>
    <row r="17756" spans="1:2" x14ac:dyDescent="0.25">
      <c r="A17756" s="254" t="s">
        <v>928</v>
      </c>
      <c r="B17756" s="254" t="s">
        <v>929</v>
      </c>
    </row>
    <row r="17757" spans="1:2" x14ac:dyDescent="0.25">
      <c r="A17757" s="254" t="s">
        <v>930</v>
      </c>
      <c r="B17757" s="254" t="s">
        <v>931</v>
      </c>
    </row>
    <row r="17758" spans="1:2" x14ac:dyDescent="0.25">
      <c r="A17758" s="254" t="s">
        <v>1334</v>
      </c>
      <c r="B17758" s="254">
        <v>0</v>
      </c>
    </row>
    <row r="17759" spans="1:2" x14ac:dyDescent="0.25">
      <c r="A17759" s="254" t="s">
        <v>184</v>
      </c>
      <c r="B17759" s="254">
        <v>0</v>
      </c>
    </row>
    <row r="17760" spans="1:2" x14ac:dyDescent="0.25">
      <c r="A17760" s="254" t="s">
        <v>199</v>
      </c>
      <c r="B17760" s="254">
        <v>0</v>
      </c>
    </row>
    <row r="17761" spans="1:2" x14ac:dyDescent="0.25">
      <c r="A17761" s="254" t="s">
        <v>187</v>
      </c>
      <c r="B17761" s="254">
        <v>0</v>
      </c>
    </row>
    <row r="17762" spans="1:2" x14ac:dyDescent="0.25">
      <c r="A17762" s="254" t="s">
        <v>1343</v>
      </c>
      <c r="B17762" s="254">
        <v>0</v>
      </c>
    </row>
    <row r="17763" spans="1:2" x14ac:dyDescent="0.25">
      <c r="A17763" s="254" t="s">
        <v>1344</v>
      </c>
      <c r="B17763" s="254">
        <v>0</v>
      </c>
    </row>
    <row r="17764" spans="1:2" x14ac:dyDescent="0.25">
      <c r="A17764" s="254" t="s">
        <v>177</v>
      </c>
      <c r="B17764" s="254">
        <v>0</v>
      </c>
    </row>
    <row r="17766" spans="1:2" x14ac:dyDescent="0.25">
      <c r="A17766" s="254" t="s">
        <v>2060</v>
      </c>
      <c r="B17766" s="254"/>
    </row>
    <row r="17767" spans="1:2" x14ac:dyDescent="0.25">
      <c r="A17767" s="254" t="s">
        <v>928</v>
      </c>
      <c r="B17767" s="254" t="s">
        <v>929</v>
      </c>
    </row>
    <row r="17768" spans="1:2" x14ac:dyDescent="0.25">
      <c r="A17768" s="254" t="s">
        <v>930</v>
      </c>
      <c r="B17768" s="254" t="s">
        <v>931</v>
      </c>
    </row>
    <row r="17769" spans="1:2" x14ac:dyDescent="0.25">
      <c r="A17769" s="254" t="s">
        <v>1087</v>
      </c>
      <c r="B17769" s="254">
        <v>0</v>
      </c>
    </row>
    <row r="17770" spans="1:2" x14ac:dyDescent="0.25">
      <c r="A17770" s="254" t="s">
        <v>1088</v>
      </c>
      <c r="B17770" s="254">
        <v>0</v>
      </c>
    </row>
    <row r="17771" spans="1:2" x14ac:dyDescent="0.25">
      <c r="A17771" s="254" t="s">
        <v>1089</v>
      </c>
      <c r="B17771" s="254">
        <v>0</v>
      </c>
    </row>
    <row r="17772" spans="1:2" x14ac:dyDescent="0.25">
      <c r="A17772" s="254" t="s">
        <v>1090</v>
      </c>
      <c r="B17772" s="254">
        <v>0</v>
      </c>
    </row>
    <row r="17773" spans="1:2" x14ac:dyDescent="0.25">
      <c r="A17773" s="254" t="s">
        <v>1091</v>
      </c>
      <c r="B17773" s="254">
        <v>0</v>
      </c>
    </row>
    <row r="17774" spans="1:2" x14ac:dyDescent="0.25">
      <c r="A17774" s="254" t="s">
        <v>1092</v>
      </c>
      <c r="B17774" s="254">
        <v>0</v>
      </c>
    </row>
    <row r="17775" spans="1:2" x14ac:dyDescent="0.25">
      <c r="A17775" s="254" t="s">
        <v>1093</v>
      </c>
      <c r="B17775" s="254">
        <v>0</v>
      </c>
    </row>
    <row r="17776" spans="1:2" x14ac:dyDescent="0.25">
      <c r="A17776" s="254" t="s">
        <v>1094</v>
      </c>
      <c r="B17776" s="254">
        <v>0</v>
      </c>
    </row>
    <row r="17777" spans="1:2" x14ac:dyDescent="0.25">
      <c r="A17777" s="254" t="s">
        <v>1095</v>
      </c>
      <c r="B17777" s="254">
        <v>0</v>
      </c>
    </row>
    <row r="17778" spans="1:2" x14ac:dyDescent="0.25">
      <c r="A17778" s="254" t="s">
        <v>1096</v>
      </c>
      <c r="B17778" s="254">
        <v>0</v>
      </c>
    </row>
    <row r="17779" spans="1:2" x14ac:dyDescent="0.25">
      <c r="A17779" s="254" t="s">
        <v>1097</v>
      </c>
      <c r="B17779" s="254">
        <v>0</v>
      </c>
    </row>
    <row r="17780" spans="1:2" x14ac:dyDescent="0.25">
      <c r="A17780" s="254" t="s">
        <v>1099</v>
      </c>
      <c r="B17780" s="254">
        <v>0</v>
      </c>
    </row>
    <row r="17781" spans="1:2" x14ac:dyDescent="0.25">
      <c r="A17781" s="254" t="s">
        <v>1100</v>
      </c>
      <c r="B17781" s="254">
        <v>0</v>
      </c>
    </row>
    <row r="17782" spans="1:2" x14ac:dyDescent="0.25">
      <c r="A17782" s="254" t="s">
        <v>1101</v>
      </c>
      <c r="B17782" s="254">
        <v>0</v>
      </c>
    </row>
    <row r="17783" spans="1:2" x14ac:dyDescent="0.25">
      <c r="A17783" s="254" t="s">
        <v>1102</v>
      </c>
      <c r="B17783" s="254">
        <v>0</v>
      </c>
    </row>
    <row r="17784" spans="1:2" x14ac:dyDescent="0.25">
      <c r="A17784" s="254" t="s">
        <v>1103</v>
      </c>
      <c r="B17784" s="254">
        <v>0</v>
      </c>
    </row>
    <row r="17785" spans="1:2" x14ac:dyDescent="0.25">
      <c r="A17785" s="254" t="s">
        <v>1104</v>
      </c>
      <c r="B17785" s="254">
        <v>0</v>
      </c>
    </row>
    <row r="17786" spans="1:2" x14ac:dyDescent="0.25">
      <c r="A17786" s="254" t="s">
        <v>1105</v>
      </c>
      <c r="B17786" s="254">
        <v>0</v>
      </c>
    </row>
    <row r="17787" spans="1:2" x14ac:dyDescent="0.25">
      <c r="A17787" s="254" t="s">
        <v>1014</v>
      </c>
      <c r="B17787" s="254">
        <v>0</v>
      </c>
    </row>
    <row r="17788" spans="1:2" x14ac:dyDescent="0.25">
      <c r="A17788" s="254" t="s">
        <v>991</v>
      </c>
      <c r="B17788" s="254">
        <v>5.0463966400000002</v>
      </c>
    </row>
    <row r="17789" spans="1:2" x14ac:dyDescent="0.25">
      <c r="A17789" s="254" t="s">
        <v>1015</v>
      </c>
      <c r="B17789" s="254">
        <v>0</v>
      </c>
    </row>
    <row r="17790" spans="1:2" x14ac:dyDescent="0.25">
      <c r="A17790" s="254" t="s">
        <v>1016</v>
      </c>
      <c r="B17790" s="254">
        <v>0</v>
      </c>
    </row>
    <row r="17791" spans="1:2" x14ac:dyDescent="0.25">
      <c r="A17791" s="254" t="s">
        <v>2061</v>
      </c>
      <c r="B17791" s="254"/>
    </row>
    <row r="17792" spans="1:2" x14ac:dyDescent="0.25">
      <c r="A17792" s="254" t="s">
        <v>928</v>
      </c>
      <c r="B17792" s="254" t="s">
        <v>929</v>
      </c>
    </row>
    <row r="17793" spans="1:2" x14ac:dyDescent="0.25">
      <c r="A17793" s="254" t="s">
        <v>930</v>
      </c>
      <c r="B17793" s="254" t="s">
        <v>931</v>
      </c>
    </row>
    <row r="17794" spans="1:2" x14ac:dyDescent="0.25">
      <c r="A17794" s="254" t="s">
        <v>1107</v>
      </c>
      <c r="B17794" s="254">
        <v>0</v>
      </c>
    </row>
    <row r="17795" spans="1:2" x14ac:dyDescent="0.25">
      <c r="A17795" s="254" t="s">
        <v>458</v>
      </c>
      <c r="B17795" s="254">
        <v>0</v>
      </c>
    </row>
    <row r="17796" spans="1:2" x14ac:dyDescent="0.25">
      <c r="A17796" s="254" t="s">
        <v>456</v>
      </c>
      <c r="B17796" s="254">
        <v>7.5785554800000003</v>
      </c>
    </row>
    <row r="17797" spans="1:2" x14ac:dyDescent="0.25">
      <c r="A17797" s="254" t="s">
        <v>459</v>
      </c>
      <c r="B17797" s="254">
        <v>0</v>
      </c>
    </row>
    <row r="17798" spans="1:2" x14ac:dyDescent="0.25">
      <c r="A17798" s="254" t="s">
        <v>460</v>
      </c>
      <c r="B17798" s="254">
        <v>0</v>
      </c>
    </row>
    <row r="17799" spans="1:2" x14ac:dyDescent="0.25">
      <c r="A17799" s="254" t="s">
        <v>461</v>
      </c>
      <c r="B17799" s="254">
        <v>0</v>
      </c>
    </row>
    <row r="17800" spans="1:2" x14ac:dyDescent="0.25">
      <c r="A17800" s="254" t="s">
        <v>457</v>
      </c>
      <c r="B17800" s="254">
        <v>0.84766249999999999</v>
      </c>
    </row>
    <row r="17801" spans="1:2" x14ac:dyDescent="0.25">
      <c r="A17801" s="254" t="s">
        <v>462</v>
      </c>
      <c r="B17801" s="254">
        <v>0</v>
      </c>
    </row>
    <row r="17802" spans="1:2" x14ac:dyDescent="0.25">
      <c r="A17802" s="254" t="s">
        <v>463</v>
      </c>
      <c r="B17802" s="254">
        <v>0</v>
      </c>
    </row>
    <row r="17803" spans="1:2" x14ac:dyDescent="0.25">
      <c r="A17803" s="254" t="s">
        <v>20</v>
      </c>
      <c r="B17803" s="254">
        <v>0</v>
      </c>
    </row>
    <row r="17804" spans="1:2" x14ac:dyDescent="0.25">
      <c r="A17804" s="254" t="s">
        <v>15</v>
      </c>
      <c r="B17804" s="254">
        <v>0.32522842299999999</v>
      </c>
    </row>
    <row r="17805" spans="1:2" x14ac:dyDescent="0.25">
      <c r="A17805" s="254" t="s">
        <v>21</v>
      </c>
      <c r="B17805" s="254">
        <v>0</v>
      </c>
    </row>
    <row r="17806" spans="1:2" x14ac:dyDescent="0.25">
      <c r="A17806" s="254" t="s">
        <v>22</v>
      </c>
      <c r="B17806" s="254">
        <v>0</v>
      </c>
    </row>
    <row r="17807" spans="1:2" x14ac:dyDescent="0.25">
      <c r="A17807" s="254" t="s">
        <v>23</v>
      </c>
      <c r="B17807" s="254">
        <v>0</v>
      </c>
    </row>
    <row r="17808" spans="1:2" x14ac:dyDescent="0.25">
      <c r="A17808" s="254" t="s">
        <v>16</v>
      </c>
      <c r="B17808" s="254">
        <v>1.7404156</v>
      </c>
    </row>
    <row r="17809" spans="1:2" x14ac:dyDescent="0.25">
      <c r="A17809" s="254" t="s">
        <v>24</v>
      </c>
      <c r="B17809" s="254">
        <v>0</v>
      </c>
    </row>
    <row r="17810" spans="1:2" x14ac:dyDescent="0.25">
      <c r="A17810" s="254" t="s">
        <v>25</v>
      </c>
      <c r="B17810" s="254">
        <v>0</v>
      </c>
    </row>
    <row r="17811" spans="1:2" x14ac:dyDescent="0.25">
      <c r="A17811" s="254" t="s">
        <v>1195</v>
      </c>
      <c r="B17811" s="254">
        <v>0</v>
      </c>
    </row>
    <row r="17816" spans="1:2" x14ac:dyDescent="0.25">
      <c r="A17816" s="254" t="s">
        <v>2062</v>
      </c>
      <c r="B17816" s="254"/>
    </row>
    <row r="17817" spans="1:2" x14ac:dyDescent="0.25">
      <c r="A17817" s="254" t="s">
        <v>928</v>
      </c>
      <c r="B17817" s="254" t="s">
        <v>929</v>
      </c>
    </row>
    <row r="17818" spans="1:2" x14ac:dyDescent="0.25">
      <c r="A17818" s="254" t="s">
        <v>930</v>
      </c>
      <c r="B17818" s="254" t="s">
        <v>931</v>
      </c>
    </row>
    <row r="17819" spans="1:2" x14ac:dyDescent="0.25">
      <c r="A17819" s="254" t="s">
        <v>112</v>
      </c>
      <c r="B17819" s="254">
        <v>0</v>
      </c>
    </row>
    <row r="17820" spans="1:2" x14ac:dyDescent="0.25">
      <c r="A17820" s="254" t="s">
        <v>184</v>
      </c>
      <c r="B17820" s="254">
        <v>0</v>
      </c>
    </row>
    <row r="17821" spans="1:2" x14ac:dyDescent="0.25">
      <c r="A17821" s="254" t="s">
        <v>185</v>
      </c>
      <c r="B17821" s="254">
        <v>0</v>
      </c>
    </row>
    <row r="17822" spans="1:2" x14ac:dyDescent="0.25">
      <c r="A17822" s="254" t="s">
        <v>186</v>
      </c>
      <c r="B17822" s="254">
        <v>0</v>
      </c>
    </row>
    <row r="17823" spans="1:2" x14ac:dyDescent="0.25">
      <c r="A17823" s="254" t="s">
        <v>187</v>
      </c>
      <c r="B17823" s="254">
        <v>0</v>
      </c>
    </row>
    <row r="17824" spans="1:2" x14ac:dyDescent="0.25">
      <c r="A17824" s="254" t="s">
        <v>1017</v>
      </c>
      <c r="B17824" s="254">
        <v>0</v>
      </c>
    </row>
    <row r="17825" spans="1:2" x14ac:dyDescent="0.25">
      <c r="A17825" s="254" t="s">
        <v>1018</v>
      </c>
      <c r="B17825" s="254">
        <v>0</v>
      </c>
    </row>
    <row r="17826" spans="1:2" x14ac:dyDescent="0.25">
      <c r="A17826" s="254" t="s">
        <v>177</v>
      </c>
      <c r="B17826" s="254">
        <v>0</v>
      </c>
    </row>
    <row r="17827" spans="1:2" x14ac:dyDescent="0.25">
      <c r="A17827" s="254" t="s">
        <v>2063</v>
      </c>
      <c r="B17827" s="254"/>
    </row>
    <row r="17828" spans="1:2" x14ac:dyDescent="0.25">
      <c r="A17828" s="254" t="s">
        <v>928</v>
      </c>
      <c r="B17828" s="254" t="s">
        <v>929</v>
      </c>
    </row>
    <row r="17829" spans="1:2" x14ac:dyDescent="0.25">
      <c r="A17829" s="254" t="s">
        <v>930</v>
      </c>
      <c r="B17829" s="254" t="s">
        <v>931</v>
      </c>
    </row>
    <row r="17830" spans="1:2" x14ac:dyDescent="0.25">
      <c r="A17830" s="254" t="s">
        <v>1111</v>
      </c>
      <c r="B17830" s="254">
        <v>0</v>
      </c>
    </row>
    <row r="17831" spans="1:2" x14ac:dyDescent="0.25">
      <c r="A17831" s="254" t="s">
        <v>1112</v>
      </c>
      <c r="B17831" s="254">
        <v>0</v>
      </c>
    </row>
    <row r="17832" spans="1:2" x14ac:dyDescent="0.25">
      <c r="A17832" s="254" t="s">
        <v>1113</v>
      </c>
      <c r="B17832" s="254">
        <v>0</v>
      </c>
    </row>
    <row r="17833" spans="1:2" x14ac:dyDescent="0.25">
      <c r="A17833" s="254" t="s">
        <v>1114</v>
      </c>
      <c r="B17833" s="254">
        <v>0</v>
      </c>
    </row>
    <row r="17834" spans="1:2" x14ac:dyDescent="0.25">
      <c r="A17834" s="254" t="s">
        <v>1115</v>
      </c>
      <c r="B17834" s="254">
        <v>0</v>
      </c>
    </row>
    <row r="17835" spans="1:2" x14ac:dyDescent="0.25">
      <c r="A17835" s="254" t="s">
        <v>1116</v>
      </c>
      <c r="B17835" s="254">
        <v>0</v>
      </c>
    </row>
    <row r="17836" spans="1:2" x14ac:dyDescent="0.25">
      <c r="A17836" s="254" t="s">
        <v>26</v>
      </c>
      <c r="B17836" s="254">
        <v>18.996283099999999</v>
      </c>
    </row>
    <row r="17837" spans="1:2" x14ac:dyDescent="0.25">
      <c r="A17837" s="254" t="s">
        <v>27</v>
      </c>
      <c r="B17837" s="254">
        <v>1.89040787</v>
      </c>
    </row>
    <row r="17838" spans="1:2" x14ac:dyDescent="0.25">
      <c r="A17838" s="254" t="s">
        <v>1117</v>
      </c>
      <c r="B17838" s="254">
        <v>7.3858680000000003</v>
      </c>
    </row>
    <row r="17839" spans="1:2" x14ac:dyDescent="0.25">
      <c r="A17839" s="254" t="s">
        <v>1118</v>
      </c>
      <c r="B17839" s="254">
        <v>0.9248904</v>
      </c>
    </row>
    <row r="17840" spans="1:2" x14ac:dyDescent="0.25">
      <c r="A17840" s="254" t="s">
        <v>464</v>
      </c>
      <c r="B17840" s="254">
        <v>0</v>
      </c>
    </row>
    <row r="17841" spans="1:2" x14ac:dyDescent="0.25">
      <c r="A17841" s="254" t="s">
        <v>465</v>
      </c>
      <c r="B17841" s="254">
        <v>9.9561990000000003E-2</v>
      </c>
    </row>
    <row r="17842" spans="1:2" x14ac:dyDescent="0.25">
      <c r="A17842" s="254" t="s">
        <v>466</v>
      </c>
      <c r="B17842" s="254">
        <v>0</v>
      </c>
    </row>
    <row r="17843" spans="1:2" x14ac:dyDescent="0.25">
      <c r="A17843" s="254" t="s">
        <v>467</v>
      </c>
      <c r="B17843" s="254">
        <v>0</v>
      </c>
    </row>
    <row r="17844" spans="1:2" x14ac:dyDescent="0.25">
      <c r="A17844" s="254" t="s">
        <v>468</v>
      </c>
      <c r="B17844" s="254">
        <v>10.316440699999999</v>
      </c>
    </row>
    <row r="17845" spans="1:2" x14ac:dyDescent="0.25">
      <c r="A17845" s="254" t="s">
        <v>469</v>
      </c>
      <c r="B17845" s="254">
        <v>0.39484403899999998</v>
      </c>
    </row>
    <row r="17846" spans="1:2" x14ac:dyDescent="0.25">
      <c r="A17846" s="254" t="s">
        <v>28</v>
      </c>
      <c r="B17846" s="254">
        <v>5.7351092499999998</v>
      </c>
    </row>
    <row r="17847" spans="1:2" x14ac:dyDescent="0.25">
      <c r="A17847" s="254" t="s">
        <v>29</v>
      </c>
      <c r="B17847" s="254">
        <v>0.21950144999999999</v>
      </c>
    </row>
    <row r="17848" spans="1:2" x14ac:dyDescent="0.25">
      <c r="A17848" s="254" t="s">
        <v>470</v>
      </c>
      <c r="B17848" s="254">
        <v>6.7493313199999996</v>
      </c>
    </row>
    <row r="17849" spans="1:2" x14ac:dyDescent="0.25">
      <c r="A17849" s="254" t="s">
        <v>471</v>
      </c>
      <c r="B17849" s="254">
        <v>0</v>
      </c>
    </row>
    <row r="17850" spans="1:2" x14ac:dyDescent="0.25">
      <c r="A17850" s="254" t="s">
        <v>1209</v>
      </c>
      <c r="B17850" s="254">
        <v>0</v>
      </c>
    </row>
    <row r="17851" spans="1:2" x14ac:dyDescent="0.25">
      <c r="A17851" s="254" t="s">
        <v>1119</v>
      </c>
      <c r="B17851" s="254">
        <v>0</v>
      </c>
    </row>
    <row r="17852" spans="1:2" x14ac:dyDescent="0.25">
      <c r="A17852" s="254" t="s">
        <v>1210</v>
      </c>
      <c r="B17852" s="254">
        <v>0</v>
      </c>
    </row>
    <row r="17853" spans="1:2" x14ac:dyDescent="0.25">
      <c r="A17853" s="254" t="s">
        <v>1211</v>
      </c>
      <c r="B17853" s="254">
        <v>0</v>
      </c>
    </row>
    <row r="17854" spans="1:2" x14ac:dyDescent="0.25">
      <c r="A17854" s="254" t="s">
        <v>1212</v>
      </c>
      <c r="B17854" s="254">
        <v>0</v>
      </c>
    </row>
    <row r="17855" spans="1:2" x14ac:dyDescent="0.25">
      <c r="A17855" s="254" t="s">
        <v>1120</v>
      </c>
      <c r="B17855" s="254">
        <v>0</v>
      </c>
    </row>
    <row r="17856" spans="1:2" x14ac:dyDescent="0.25">
      <c r="A17856" s="254" t="s">
        <v>1213</v>
      </c>
      <c r="B17856" s="254">
        <v>0</v>
      </c>
    </row>
    <row r="17857" spans="1:2" x14ac:dyDescent="0.25">
      <c r="A17857" s="254" t="s">
        <v>1214</v>
      </c>
      <c r="B17857" s="254">
        <v>0</v>
      </c>
    </row>
    <row r="17858" spans="1:2" x14ac:dyDescent="0.25">
      <c r="A17858" s="254" t="s">
        <v>1215</v>
      </c>
      <c r="B17858" s="254">
        <v>0</v>
      </c>
    </row>
    <row r="17859" spans="1:2" x14ac:dyDescent="0.25">
      <c r="A17859" s="254" t="s">
        <v>1121</v>
      </c>
      <c r="B17859" s="254">
        <v>1.4024531600000001</v>
      </c>
    </row>
    <row r="17860" spans="1:2" x14ac:dyDescent="0.25">
      <c r="A17860" s="254" t="s">
        <v>1216</v>
      </c>
      <c r="B17860" s="254">
        <v>0</v>
      </c>
    </row>
    <row r="17861" spans="1:2" x14ac:dyDescent="0.25">
      <c r="A17861" s="254" t="s">
        <v>1217</v>
      </c>
      <c r="B17861" s="254">
        <v>0</v>
      </c>
    </row>
    <row r="17862" spans="1:2" x14ac:dyDescent="0.25">
      <c r="A17862" s="254" t="s">
        <v>1218</v>
      </c>
      <c r="B17862" s="254">
        <v>0</v>
      </c>
    </row>
    <row r="17863" spans="1:2" x14ac:dyDescent="0.25">
      <c r="A17863" s="254" t="s">
        <v>1122</v>
      </c>
      <c r="B17863" s="254">
        <v>0.30011185299999998</v>
      </c>
    </row>
    <row r="17864" spans="1:2" x14ac:dyDescent="0.25">
      <c r="A17864" s="254" t="s">
        <v>1219</v>
      </c>
      <c r="B17864" s="254">
        <v>0</v>
      </c>
    </row>
    <row r="17865" spans="1:2" x14ac:dyDescent="0.25">
      <c r="A17865" s="254" t="s">
        <v>1220</v>
      </c>
      <c r="B17865" s="254">
        <v>0</v>
      </c>
    </row>
    <row r="17866" spans="1:2" x14ac:dyDescent="0.25">
      <c r="A17866" s="254" t="s">
        <v>1221</v>
      </c>
      <c r="B17866" s="254">
        <v>0</v>
      </c>
    </row>
    <row r="17867" spans="1:2" x14ac:dyDescent="0.25">
      <c r="A17867" s="254" t="s">
        <v>1123</v>
      </c>
      <c r="B17867" s="254">
        <v>4.4976268900000003</v>
      </c>
    </row>
    <row r="17868" spans="1:2" x14ac:dyDescent="0.25">
      <c r="A17868" s="254" t="s">
        <v>1222</v>
      </c>
      <c r="B17868" s="254">
        <v>0</v>
      </c>
    </row>
    <row r="17869" spans="1:2" x14ac:dyDescent="0.25">
      <c r="A17869" s="254" t="s">
        <v>1223</v>
      </c>
      <c r="B17869" s="254">
        <v>0</v>
      </c>
    </row>
    <row r="17870" spans="1:2" x14ac:dyDescent="0.25">
      <c r="A17870" s="254" t="s">
        <v>1224</v>
      </c>
      <c r="B17870" s="254">
        <v>0</v>
      </c>
    </row>
    <row r="17871" spans="1:2" x14ac:dyDescent="0.25">
      <c r="A17871" s="254" t="s">
        <v>1124</v>
      </c>
      <c r="B17871" s="254">
        <v>0.71532558700000004</v>
      </c>
    </row>
    <row r="17872" spans="1:2" x14ac:dyDescent="0.25">
      <c r="A17872" s="254" t="s">
        <v>1225</v>
      </c>
      <c r="B17872" s="254">
        <v>0</v>
      </c>
    </row>
    <row r="17873" spans="1:2" x14ac:dyDescent="0.25">
      <c r="A17873" s="254" t="s">
        <v>1226</v>
      </c>
      <c r="B17873" s="254">
        <v>0</v>
      </c>
    </row>
    <row r="17874" spans="1:2" x14ac:dyDescent="0.25">
      <c r="A17874" s="254" t="s">
        <v>1227</v>
      </c>
      <c r="B17874" s="254">
        <v>0</v>
      </c>
    </row>
    <row r="17875" spans="1:2" x14ac:dyDescent="0.25">
      <c r="A17875" s="254" t="s">
        <v>1228</v>
      </c>
      <c r="B17875" s="254">
        <v>0</v>
      </c>
    </row>
    <row r="17876" spans="1:2" x14ac:dyDescent="0.25">
      <c r="A17876" s="254" t="s">
        <v>1229</v>
      </c>
      <c r="B17876" s="254">
        <v>0</v>
      </c>
    </row>
    <row r="17877" spans="1:2" x14ac:dyDescent="0.25">
      <c r="A17877" s="254" t="s">
        <v>1230</v>
      </c>
      <c r="B17877" s="254">
        <v>0</v>
      </c>
    </row>
    <row r="17878" spans="1:2" x14ac:dyDescent="0.25">
      <c r="A17878" s="254" t="s">
        <v>2064</v>
      </c>
      <c r="B17878" s="254"/>
    </row>
    <row r="17879" spans="1:2" x14ac:dyDescent="0.25">
      <c r="A17879" s="254" t="s">
        <v>928</v>
      </c>
      <c r="B17879" s="254" t="s">
        <v>929</v>
      </c>
    </row>
    <row r="17880" spans="1:2" x14ac:dyDescent="0.25">
      <c r="A17880" s="254" t="s">
        <v>930</v>
      </c>
      <c r="B17880" s="254" t="s">
        <v>931</v>
      </c>
    </row>
    <row r="17881" spans="1:2" x14ac:dyDescent="0.25">
      <c r="A17881" s="254" t="s">
        <v>1087</v>
      </c>
      <c r="B17881" s="254">
        <v>-2.3804866100000002</v>
      </c>
    </row>
    <row r="17882" spans="1:2" x14ac:dyDescent="0.25">
      <c r="A17882" s="254" t="s">
        <v>1088</v>
      </c>
      <c r="B17882" s="254">
        <v>-0.342678643</v>
      </c>
    </row>
    <row r="17883" spans="1:2" x14ac:dyDescent="0.25">
      <c r="A17883" s="254" t="s">
        <v>1089</v>
      </c>
      <c r="B17883" s="254">
        <v>-1.93320007</v>
      </c>
    </row>
    <row r="17884" spans="1:2" x14ac:dyDescent="0.25">
      <c r="A17884" s="254" t="s">
        <v>1090</v>
      </c>
      <c r="B17884" s="254">
        <v>-0.108292085</v>
      </c>
    </row>
    <row r="17885" spans="1:2" x14ac:dyDescent="0.25">
      <c r="A17885" s="254" t="s">
        <v>1091</v>
      </c>
      <c r="B17885" s="254">
        <v>0</v>
      </c>
    </row>
    <row r="17886" spans="1:2" x14ac:dyDescent="0.25">
      <c r="A17886" s="254" t="s">
        <v>1092</v>
      </c>
      <c r="B17886" s="254">
        <v>0</v>
      </c>
    </row>
    <row r="17887" spans="1:2" x14ac:dyDescent="0.25">
      <c r="A17887" s="254" t="s">
        <v>472</v>
      </c>
      <c r="B17887" s="254">
        <v>0</v>
      </c>
    </row>
    <row r="17888" spans="1:2" x14ac:dyDescent="0.25">
      <c r="A17888" s="254" t="s">
        <v>473</v>
      </c>
      <c r="B17888" s="254">
        <v>-1.4427470899999999</v>
      </c>
    </row>
    <row r="17889" spans="1:2" x14ac:dyDescent="0.25">
      <c r="A17889" s="254" t="s">
        <v>474</v>
      </c>
      <c r="B17889" s="254">
        <v>-7.7728459000000001</v>
      </c>
    </row>
    <row r="17890" spans="1:2" x14ac:dyDescent="0.25">
      <c r="A17890" s="254" t="s">
        <v>475</v>
      </c>
      <c r="B17890" s="254">
        <v>-0.454826758</v>
      </c>
    </row>
    <row r="17891" spans="1:2" x14ac:dyDescent="0.25">
      <c r="A17891" s="254" t="s">
        <v>476</v>
      </c>
      <c r="B17891" s="254">
        <v>0</v>
      </c>
    </row>
    <row r="17892" spans="1:2" x14ac:dyDescent="0.25">
      <c r="A17892" s="254" t="s">
        <v>477</v>
      </c>
      <c r="B17892" s="254">
        <v>0</v>
      </c>
    </row>
    <row r="17893" spans="1:2" x14ac:dyDescent="0.25">
      <c r="A17893" s="254" t="s">
        <v>1559</v>
      </c>
      <c r="B17893" s="254">
        <v>0</v>
      </c>
    </row>
    <row r="17894" spans="1:2" x14ac:dyDescent="0.25">
      <c r="A17894" s="254" t="s">
        <v>1100</v>
      </c>
      <c r="B17894" s="254">
        <v>46.657537499999997</v>
      </c>
    </row>
    <row r="17895" spans="1:2" x14ac:dyDescent="0.25">
      <c r="A17895" s="254" t="s">
        <v>1101</v>
      </c>
      <c r="B17895" s="254">
        <v>8.1592484899999995</v>
      </c>
    </row>
    <row r="17896" spans="1:2" x14ac:dyDescent="0.25">
      <c r="A17896" s="254" t="s">
        <v>1102</v>
      </c>
      <c r="B17896" s="254">
        <v>45.663567299999997</v>
      </c>
    </row>
    <row r="17897" spans="1:2" x14ac:dyDescent="0.25">
      <c r="A17897" s="254" t="s">
        <v>1103</v>
      </c>
      <c r="B17897" s="254">
        <v>2.5773516299999999</v>
      </c>
    </row>
    <row r="17898" spans="1:2" x14ac:dyDescent="0.25">
      <c r="A17898" s="254" t="s">
        <v>1104</v>
      </c>
      <c r="B17898" s="254">
        <v>0</v>
      </c>
    </row>
    <row r="17899" spans="1:2" x14ac:dyDescent="0.25">
      <c r="A17899" s="254" t="s">
        <v>1105</v>
      </c>
      <c r="B17899" s="254">
        <v>0</v>
      </c>
    </row>
    <row r="17900" spans="1:2" x14ac:dyDescent="0.25">
      <c r="A17900" s="254" t="s">
        <v>1560</v>
      </c>
      <c r="B17900" s="254">
        <v>0</v>
      </c>
    </row>
    <row r="17901" spans="1:2" x14ac:dyDescent="0.25">
      <c r="A17901" s="254" t="s">
        <v>2065</v>
      </c>
      <c r="B17901" s="254"/>
    </row>
    <row r="17902" spans="1:2" x14ac:dyDescent="0.25">
      <c r="A17902" s="254" t="s">
        <v>928</v>
      </c>
      <c r="B17902" s="254" t="s">
        <v>929</v>
      </c>
    </row>
    <row r="17903" spans="1:2" x14ac:dyDescent="0.25">
      <c r="A17903" s="254" t="s">
        <v>930</v>
      </c>
      <c r="B17903" s="254" t="s">
        <v>931</v>
      </c>
    </row>
    <row r="17904" spans="1:2" x14ac:dyDescent="0.25">
      <c r="A17904" s="254" t="s">
        <v>478</v>
      </c>
      <c r="B17904" s="254">
        <v>-10.462454899999999</v>
      </c>
    </row>
    <row r="17905" spans="1:2" x14ac:dyDescent="0.25">
      <c r="A17905" s="254" t="s">
        <v>932</v>
      </c>
      <c r="B17905" s="254">
        <v>-0.60307088499999995</v>
      </c>
    </row>
    <row r="17906" spans="1:2" x14ac:dyDescent="0.25">
      <c r="A17906" s="254" t="s">
        <v>184</v>
      </c>
      <c r="B17906" s="254">
        <v>-48.575683499999997</v>
      </c>
    </row>
    <row r="17907" spans="1:2" x14ac:dyDescent="0.25">
      <c r="A17907" s="254" t="s">
        <v>933</v>
      </c>
      <c r="B17907" s="254">
        <v>0</v>
      </c>
    </row>
    <row r="17908" spans="1:2" x14ac:dyDescent="0.25">
      <c r="A17908" s="254" t="s">
        <v>934</v>
      </c>
      <c r="B17908" s="254">
        <v>1.4427470899999999</v>
      </c>
    </row>
    <row r="17909" spans="1:2" x14ac:dyDescent="0.25">
      <c r="A17909" s="254" t="s">
        <v>935</v>
      </c>
      <c r="B17909" s="254">
        <v>7.7728459000000001</v>
      </c>
    </row>
    <row r="17910" spans="1:2" x14ac:dyDescent="0.25">
      <c r="A17910" s="254" t="s">
        <v>936</v>
      </c>
      <c r="B17910" s="254">
        <v>0.454826758</v>
      </c>
    </row>
    <row r="17911" spans="1:2" x14ac:dyDescent="0.25">
      <c r="A17911" s="254" t="s">
        <v>937</v>
      </c>
      <c r="B17911" s="254">
        <v>0</v>
      </c>
    </row>
    <row r="17912" spans="1:2" x14ac:dyDescent="0.25">
      <c r="A17912" s="254" t="s">
        <v>938</v>
      </c>
      <c r="B17912" s="254">
        <v>0</v>
      </c>
    </row>
    <row r="17913" spans="1:2" x14ac:dyDescent="0.25">
      <c r="A17913" s="254" t="s">
        <v>2</v>
      </c>
      <c r="B17913" s="254">
        <v>35.1708</v>
      </c>
    </row>
    <row r="17914" spans="1:2" x14ac:dyDescent="0.25">
      <c r="A17914" s="254" t="s">
        <v>3</v>
      </c>
      <c r="B17914" s="254">
        <v>4.4042399999999997</v>
      </c>
    </row>
    <row r="17915" spans="1:2" x14ac:dyDescent="0.25">
      <c r="A17915" s="254" t="s">
        <v>4</v>
      </c>
      <c r="B17915" s="254">
        <v>15.820632</v>
      </c>
    </row>
    <row r="17916" spans="1:2" x14ac:dyDescent="0.25">
      <c r="A17916" s="254" t="s">
        <v>5</v>
      </c>
      <c r="B17916" s="254">
        <v>0.47045999999999999</v>
      </c>
    </row>
    <row r="17917" spans="1:2" x14ac:dyDescent="0.25">
      <c r="A17917" s="254" t="s">
        <v>6</v>
      </c>
      <c r="B17917" s="254">
        <v>0</v>
      </c>
    </row>
    <row r="17918" spans="1:2" x14ac:dyDescent="0.25">
      <c r="A17918" s="254" t="s">
        <v>7</v>
      </c>
      <c r="B17918" s="254">
        <v>0</v>
      </c>
    </row>
    <row r="17919" spans="1:2" x14ac:dyDescent="0.25">
      <c r="A17919" s="254" t="s">
        <v>480</v>
      </c>
      <c r="B17919" s="254">
        <v>0</v>
      </c>
    </row>
    <row r="17920" spans="1:2" x14ac:dyDescent="0.25">
      <c r="A17920" s="254" t="s">
        <v>481</v>
      </c>
      <c r="B17920" s="254">
        <v>0.47410471399999998</v>
      </c>
    </row>
    <row r="17921" spans="1:2" x14ac:dyDescent="0.25">
      <c r="A17921" s="254" t="s">
        <v>482</v>
      </c>
      <c r="B17921" s="254">
        <v>0</v>
      </c>
    </row>
    <row r="17922" spans="1:2" x14ac:dyDescent="0.25">
      <c r="A17922" s="254" t="s">
        <v>483</v>
      </c>
      <c r="B17922" s="254">
        <v>5.4407830599999998E-2</v>
      </c>
    </row>
    <row r="17923" spans="1:2" x14ac:dyDescent="0.25">
      <c r="A17923" s="254" t="s">
        <v>484</v>
      </c>
      <c r="B17923" s="254">
        <v>0</v>
      </c>
    </row>
    <row r="17924" spans="1:2" x14ac:dyDescent="0.25">
      <c r="A17924" s="254" t="s">
        <v>485</v>
      </c>
      <c r="B17924" s="254">
        <v>0</v>
      </c>
    </row>
    <row r="17925" spans="1:2" x14ac:dyDescent="0.25">
      <c r="A17925" s="254" t="s">
        <v>2066</v>
      </c>
      <c r="B17925" s="254"/>
    </row>
    <row r="17926" spans="1:2" x14ac:dyDescent="0.25">
      <c r="A17926" s="254" t="s">
        <v>928</v>
      </c>
      <c r="B17926" s="254" t="s">
        <v>929</v>
      </c>
    </row>
    <row r="17927" spans="1:2" x14ac:dyDescent="0.25">
      <c r="A17927" s="254" t="s">
        <v>930</v>
      </c>
      <c r="B17927" s="254" t="s">
        <v>931</v>
      </c>
    </row>
    <row r="17928" spans="1:2" x14ac:dyDescent="0.25">
      <c r="A17928" s="254" t="s">
        <v>1125</v>
      </c>
      <c r="B17928" s="254">
        <v>0</v>
      </c>
    </row>
    <row r="17929" spans="1:2" x14ac:dyDescent="0.25">
      <c r="A17929" s="254" t="s">
        <v>1126</v>
      </c>
      <c r="B17929" s="254">
        <v>0</v>
      </c>
    </row>
    <row r="17930" spans="1:2" x14ac:dyDescent="0.25">
      <c r="A17930" s="254" t="s">
        <v>1127</v>
      </c>
      <c r="B17930" s="254">
        <v>0</v>
      </c>
    </row>
    <row r="17931" spans="1:2" x14ac:dyDescent="0.25">
      <c r="A17931" s="254" t="s">
        <v>1128</v>
      </c>
      <c r="B17931" s="254">
        <v>0</v>
      </c>
    </row>
    <row r="17932" spans="1:2" x14ac:dyDescent="0.25">
      <c r="A17932" s="254" t="s">
        <v>1129</v>
      </c>
      <c r="B17932" s="254">
        <v>0</v>
      </c>
    </row>
    <row r="17933" spans="1:2" x14ac:dyDescent="0.25">
      <c r="A17933" s="254" t="s">
        <v>1130</v>
      </c>
      <c r="B17933" s="254">
        <v>0</v>
      </c>
    </row>
    <row r="17934" spans="1:2" x14ac:dyDescent="0.25">
      <c r="A17934" s="254" t="s">
        <v>1131</v>
      </c>
      <c r="B17934" s="254">
        <v>2.3804866100000002</v>
      </c>
    </row>
    <row r="17935" spans="1:2" x14ac:dyDescent="0.25">
      <c r="A17935" s="254" t="s">
        <v>1132</v>
      </c>
      <c r="B17935" s="254">
        <v>0.342678643</v>
      </c>
    </row>
    <row r="17936" spans="1:2" x14ac:dyDescent="0.25">
      <c r="A17936" s="254" t="s">
        <v>1133</v>
      </c>
      <c r="B17936" s="254">
        <v>1.93320007</v>
      </c>
    </row>
    <row r="17937" spans="1:2" x14ac:dyDescent="0.25">
      <c r="A17937" s="254" t="s">
        <v>1134</v>
      </c>
      <c r="B17937" s="254">
        <v>0.108292085</v>
      </c>
    </row>
    <row r="17938" spans="1:2" x14ac:dyDescent="0.25">
      <c r="A17938" s="254" t="s">
        <v>1135</v>
      </c>
      <c r="B17938" s="254">
        <v>0</v>
      </c>
    </row>
    <row r="17939" spans="1:2" x14ac:dyDescent="0.25">
      <c r="A17939" s="254" t="s">
        <v>1136</v>
      </c>
      <c r="B17939" s="254">
        <v>0</v>
      </c>
    </row>
    <row r="17940" spans="1:2" x14ac:dyDescent="0.25">
      <c r="A17940" s="254" t="s">
        <v>1231</v>
      </c>
      <c r="B17940" s="254">
        <v>0</v>
      </c>
    </row>
    <row r="17941" spans="1:2" x14ac:dyDescent="0.25">
      <c r="A17941" s="254" t="s">
        <v>2067</v>
      </c>
      <c r="B17941" s="254"/>
    </row>
    <row r="17942" spans="1:2" x14ac:dyDescent="0.25">
      <c r="A17942" s="254" t="s">
        <v>928</v>
      </c>
      <c r="B17942" s="254" t="s">
        <v>929</v>
      </c>
    </row>
    <row r="17943" spans="1:2" x14ac:dyDescent="0.25">
      <c r="A17943" s="254" t="s">
        <v>930</v>
      </c>
      <c r="B17943" s="254" t="s">
        <v>931</v>
      </c>
    </row>
    <row r="17944" spans="1:2" x14ac:dyDescent="0.25">
      <c r="A17944" s="254" t="s">
        <v>30</v>
      </c>
      <c r="B17944" s="254">
        <v>0</v>
      </c>
    </row>
    <row r="17945" spans="1:2" x14ac:dyDescent="0.25">
      <c r="A17945" s="254" t="s">
        <v>31</v>
      </c>
      <c r="B17945" s="254">
        <v>0</v>
      </c>
    </row>
    <row r="17946" spans="1:2" x14ac:dyDescent="0.25">
      <c r="A17946" s="254" t="s">
        <v>32</v>
      </c>
      <c r="B17946" s="254">
        <v>0</v>
      </c>
    </row>
    <row r="17947" spans="1:2" x14ac:dyDescent="0.25">
      <c r="A17947" s="254" t="s">
        <v>33</v>
      </c>
      <c r="B17947" s="254">
        <v>0</v>
      </c>
    </row>
    <row r="17948" spans="1:2" x14ac:dyDescent="0.25">
      <c r="A17948" s="254" t="s">
        <v>34</v>
      </c>
      <c r="B17948" s="254">
        <v>0</v>
      </c>
    </row>
    <row r="17949" spans="1:2" x14ac:dyDescent="0.25">
      <c r="A17949" s="254" t="s">
        <v>35</v>
      </c>
      <c r="B17949" s="254">
        <v>0</v>
      </c>
    </row>
    <row r="17950" spans="1:2" x14ac:dyDescent="0.25">
      <c r="A17950" s="254" t="s">
        <v>26</v>
      </c>
      <c r="B17950" s="254">
        <v>43.8009536</v>
      </c>
    </row>
    <row r="17951" spans="1:2" x14ac:dyDescent="0.25">
      <c r="A17951" s="254" t="s">
        <v>27</v>
      </c>
      <c r="B17951" s="254">
        <v>0.84269375999999996</v>
      </c>
    </row>
    <row r="17952" spans="1:2" x14ac:dyDescent="0.25">
      <c r="A17952" s="254" t="s">
        <v>36</v>
      </c>
      <c r="B17952" s="254">
        <v>8.0879036699999993</v>
      </c>
    </row>
    <row r="17953" spans="1:2" x14ac:dyDescent="0.25">
      <c r="A17953" s="254" t="s">
        <v>37</v>
      </c>
      <c r="B17953" s="254">
        <v>0.25990100500000002</v>
      </c>
    </row>
    <row r="17954" spans="1:2" x14ac:dyDescent="0.25">
      <c r="A17954" s="254" t="s">
        <v>38</v>
      </c>
      <c r="B17954" s="254">
        <v>0</v>
      </c>
    </row>
    <row r="17955" spans="1:2" x14ac:dyDescent="0.25">
      <c r="A17955" s="254" t="s">
        <v>39</v>
      </c>
      <c r="B17955" s="254">
        <v>0</v>
      </c>
    </row>
    <row r="17956" spans="1:2" x14ac:dyDescent="0.25">
      <c r="A17956" s="254" t="s">
        <v>1014</v>
      </c>
      <c r="B17956" s="254">
        <v>0</v>
      </c>
    </row>
    <row r="17957" spans="1:2" x14ac:dyDescent="0.25">
      <c r="A17957" s="254" t="s">
        <v>991</v>
      </c>
      <c r="B17957" s="254">
        <v>4.0548239600000002</v>
      </c>
    </row>
    <row r="17958" spans="1:2" x14ac:dyDescent="0.25">
      <c r="A17958" s="254" t="s">
        <v>1015</v>
      </c>
      <c r="B17958" s="254">
        <v>0</v>
      </c>
    </row>
    <row r="17959" spans="1:2" x14ac:dyDescent="0.25">
      <c r="A17959" s="254" t="s">
        <v>1016</v>
      </c>
      <c r="B17959" s="254">
        <v>0</v>
      </c>
    </row>
    <row r="17960" spans="1:2" x14ac:dyDescent="0.25">
      <c r="A17960" s="254" t="s">
        <v>41</v>
      </c>
      <c r="B17960" s="254">
        <v>0</v>
      </c>
    </row>
    <row r="17961" spans="1:2" x14ac:dyDescent="0.25">
      <c r="A17961" s="254" t="s">
        <v>40</v>
      </c>
      <c r="B17961" s="254">
        <v>0</v>
      </c>
    </row>
    <row r="17962" spans="1:2" x14ac:dyDescent="0.25">
      <c r="A17962" s="254" t="s">
        <v>42</v>
      </c>
      <c r="B17962" s="254">
        <v>0</v>
      </c>
    </row>
    <row r="17963" spans="1:2" x14ac:dyDescent="0.25">
      <c r="A17963" s="254" t="s">
        <v>43</v>
      </c>
      <c r="B17963" s="254">
        <v>0</v>
      </c>
    </row>
    <row r="17964" spans="1:2" x14ac:dyDescent="0.25">
      <c r="A17964" s="254" t="s">
        <v>1232</v>
      </c>
      <c r="B17964" s="254">
        <v>0</v>
      </c>
    </row>
    <row r="17965" spans="1:2" x14ac:dyDescent="0.25">
      <c r="A17965" s="254" t="s">
        <v>2068</v>
      </c>
      <c r="B17965" s="254"/>
    </row>
    <row r="17966" spans="1:2" x14ac:dyDescent="0.25">
      <c r="A17966" s="254" t="s">
        <v>928</v>
      </c>
      <c r="B17966" s="254" t="s">
        <v>929</v>
      </c>
    </row>
    <row r="17967" spans="1:2" x14ac:dyDescent="0.25">
      <c r="A17967" s="254" t="s">
        <v>930</v>
      </c>
      <c r="B17967" s="254" t="s">
        <v>931</v>
      </c>
    </row>
    <row r="17968" spans="1:2" x14ac:dyDescent="0.25">
      <c r="A17968" s="254" t="s">
        <v>478</v>
      </c>
      <c r="B17968" s="254">
        <v>-13.990016000000001</v>
      </c>
    </row>
    <row r="17969" spans="1:2" x14ac:dyDescent="0.25">
      <c r="A17969" s="254" t="s">
        <v>479</v>
      </c>
      <c r="B17969" s="254">
        <v>-20.985023999999999</v>
      </c>
    </row>
    <row r="17970" spans="1:2" x14ac:dyDescent="0.25">
      <c r="A17970" s="254" t="s">
        <v>184</v>
      </c>
      <c r="B17970" s="254">
        <v>0</v>
      </c>
    </row>
    <row r="17971" spans="1:2" x14ac:dyDescent="0.25">
      <c r="A17971" s="254" t="s">
        <v>1142</v>
      </c>
      <c r="B17971" s="254">
        <v>0</v>
      </c>
    </row>
    <row r="17972" spans="1:2" x14ac:dyDescent="0.25">
      <c r="A17972" s="254" t="s">
        <v>1143</v>
      </c>
      <c r="B17972" s="254">
        <v>0</v>
      </c>
    </row>
    <row r="17973" spans="1:2" x14ac:dyDescent="0.25">
      <c r="A17973" s="254" t="s">
        <v>1144</v>
      </c>
      <c r="B17973" s="254">
        <v>0</v>
      </c>
    </row>
    <row r="17974" spans="1:2" x14ac:dyDescent="0.25">
      <c r="A17974" s="254" t="s">
        <v>1145</v>
      </c>
      <c r="B17974" s="254">
        <v>0</v>
      </c>
    </row>
    <row r="17975" spans="1:2" x14ac:dyDescent="0.25">
      <c r="A17975" s="254" t="s">
        <v>1146</v>
      </c>
      <c r="B17975" s="254">
        <v>0</v>
      </c>
    </row>
    <row r="17976" spans="1:2" x14ac:dyDescent="0.25">
      <c r="A17976" s="254" t="s">
        <v>1147</v>
      </c>
      <c r="B17976" s="254">
        <v>0</v>
      </c>
    </row>
    <row r="17977" spans="1:2" x14ac:dyDescent="0.25">
      <c r="A17977" s="254" t="s">
        <v>2</v>
      </c>
      <c r="B17977" s="254">
        <v>0</v>
      </c>
    </row>
    <row r="17978" spans="1:2" x14ac:dyDescent="0.25">
      <c r="A17978" s="254" t="s">
        <v>3</v>
      </c>
      <c r="B17978" s="254">
        <v>0</v>
      </c>
    </row>
    <row r="17979" spans="1:2" x14ac:dyDescent="0.25">
      <c r="A17979" s="254" t="s">
        <v>4</v>
      </c>
      <c r="B17979" s="254">
        <v>0</v>
      </c>
    </row>
    <row r="17980" spans="1:2" x14ac:dyDescent="0.25">
      <c r="A17980" s="254" t="s">
        <v>5</v>
      </c>
      <c r="B17980" s="254">
        <v>0</v>
      </c>
    </row>
    <row r="17981" spans="1:2" x14ac:dyDescent="0.25">
      <c r="A17981" s="254" t="s">
        <v>6</v>
      </c>
      <c r="B17981" s="254">
        <v>0</v>
      </c>
    </row>
    <row r="17982" spans="1:2" x14ac:dyDescent="0.25">
      <c r="A17982" s="254" t="s">
        <v>7</v>
      </c>
      <c r="B17982" s="254">
        <v>0</v>
      </c>
    </row>
    <row r="17983" spans="1:2" x14ac:dyDescent="0.25">
      <c r="A17983" s="254" t="s">
        <v>1148</v>
      </c>
      <c r="B17983" s="254">
        <v>0</v>
      </c>
    </row>
    <row r="17984" spans="1:2" x14ac:dyDescent="0.25">
      <c r="A17984" s="254" t="s">
        <v>1149</v>
      </c>
      <c r="B17984" s="254">
        <v>0</v>
      </c>
    </row>
    <row r="17985" spans="1:2" x14ac:dyDescent="0.25">
      <c r="A17985" s="254" t="s">
        <v>1150</v>
      </c>
      <c r="B17985" s="254">
        <v>0</v>
      </c>
    </row>
    <row r="17986" spans="1:2" x14ac:dyDescent="0.25">
      <c r="A17986" s="254" t="s">
        <v>1151</v>
      </c>
      <c r="B17986" s="254">
        <v>0</v>
      </c>
    </row>
    <row r="17987" spans="1:2" x14ac:dyDescent="0.25">
      <c r="A17987" s="254" t="s">
        <v>1152</v>
      </c>
      <c r="B17987" s="254">
        <v>0</v>
      </c>
    </row>
    <row r="17988" spans="1:2" x14ac:dyDescent="0.25">
      <c r="A17988" s="254" t="s">
        <v>1153</v>
      </c>
      <c r="B17988" s="254">
        <v>0</v>
      </c>
    </row>
    <row r="17989" spans="1:2" x14ac:dyDescent="0.25">
      <c r="A17989" s="254" t="s">
        <v>2069</v>
      </c>
      <c r="B17989" s="254"/>
    </row>
    <row r="17990" spans="1:2" x14ac:dyDescent="0.25">
      <c r="A17990" s="254" t="s">
        <v>928</v>
      </c>
      <c r="B17990" s="254" t="s">
        <v>929</v>
      </c>
    </row>
    <row r="17991" spans="1:2" x14ac:dyDescent="0.25">
      <c r="A17991" s="254" t="s">
        <v>930</v>
      </c>
      <c r="B17991" s="254" t="s">
        <v>931</v>
      </c>
    </row>
    <row r="17992" spans="1:2" x14ac:dyDescent="0.25">
      <c r="A17992" s="254" t="s">
        <v>470</v>
      </c>
      <c r="B17992" s="254">
        <v>49.995046799999997</v>
      </c>
    </row>
    <row r="17993" spans="1:2" x14ac:dyDescent="0.25">
      <c r="A17993" s="254" t="s">
        <v>471</v>
      </c>
      <c r="B17993" s="254">
        <v>0</v>
      </c>
    </row>
    <row r="17994" spans="1:2" x14ac:dyDescent="0.25">
      <c r="A17994" s="254" t="s">
        <v>486</v>
      </c>
      <c r="B17994" s="254">
        <v>28.532363499999999</v>
      </c>
    </row>
    <row r="17995" spans="1:2" x14ac:dyDescent="0.25">
      <c r="A17995" s="254" t="s">
        <v>487</v>
      </c>
      <c r="B17995" s="254">
        <v>0</v>
      </c>
    </row>
    <row r="17996" spans="1:2" x14ac:dyDescent="0.25">
      <c r="A17996" s="254" t="s">
        <v>488</v>
      </c>
      <c r="B17996" s="254">
        <v>0</v>
      </c>
    </row>
    <row r="17997" spans="1:2" x14ac:dyDescent="0.25">
      <c r="A17997" s="254" t="s">
        <v>489</v>
      </c>
      <c r="B17997" s="254">
        <v>0</v>
      </c>
    </row>
    <row r="17998" spans="1:2" x14ac:dyDescent="0.25">
      <c r="A17998" s="254" t="s">
        <v>2070</v>
      </c>
      <c r="B17998" s="254"/>
    </row>
    <row r="17999" spans="1:2" x14ac:dyDescent="0.25">
      <c r="A17999" s="254" t="s">
        <v>928</v>
      </c>
      <c r="B17999" s="254" t="s">
        <v>929</v>
      </c>
    </row>
    <row r="18000" spans="1:2" x14ac:dyDescent="0.25">
      <c r="A18000" s="254" t="s">
        <v>930</v>
      </c>
      <c r="B18000" s="254" t="s">
        <v>931</v>
      </c>
    </row>
    <row r="18001" spans="1:2" x14ac:dyDescent="0.25">
      <c r="A18001" s="254" t="s">
        <v>111</v>
      </c>
      <c r="B18001" s="254">
        <v>0</v>
      </c>
    </row>
    <row r="18002" spans="1:2" x14ac:dyDescent="0.25">
      <c r="A18002" s="254" t="s">
        <v>184</v>
      </c>
      <c r="B18002" s="254">
        <v>0</v>
      </c>
    </row>
    <row r="18003" spans="1:2" x14ac:dyDescent="0.25">
      <c r="A18003" s="254" t="s">
        <v>185</v>
      </c>
      <c r="B18003" s="254">
        <v>0</v>
      </c>
    </row>
    <row r="18004" spans="1:2" x14ac:dyDescent="0.25">
      <c r="A18004" s="254" t="s">
        <v>186</v>
      </c>
      <c r="B18004" s="254">
        <v>0</v>
      </c>
    </row>
    <row r="18005" spans="1:2" x14ac:dyDescent="0.25">
      <c r="A18005" s="254" t="s">
        <v>187</v>
      </c>
      <c r="B18005" s="254">
        <v>0</v>
      </c>
    </row>
    <row r="18006" spans="1:2" x14ac:dyDescent="0.25">
      <c r="A18006" s="254" t="s">
        <v>1019</v>
      </c>
      <c r="B18006" s="254">
        <v>0</v>
      </c>
    </row>
    <row r="18007" spans="1:2" x14ac:dyDescent="0.25">
      <c r="A18007" s="254" t="s">
        <v>1020</v>
      </c>
      <c r="B18007" s="254">
        <v>0</v>
      </c>
    </row>
    <row r="18008" spans="1:2" x14ac:dyDescent="0.25">
      <c r="A18008" s="254" t="s">
        <v>177</v>
      </c>
      <c r="B18008" s="254">
        <v>0</v>
      </c>
    </row>
    <row r="18009" spans="1:2" x14ac:dyDescent="0.25">
      <c r="A18009" s="254" t="s">
        <v>2071</v>
      </c>
      <c r="B18009" s="254"/>
    </row>
    <row r="18010" spans="1:2" x14ac:dyDescent="0.25">
      <c r="A18010" s="254" t="s">
        <v>928</v>
      </c>
      <c r="B18010" s="254" t="s">
        <v>929</v>
      </c>
    </row>
    <row r="18011" spans="1:2" x14ac:dyDescent="0.25">
      <c r="A18011" s="254" t="s">
        <v>930</v>
      </c>
      <c r="B18011" s="254" t="s">
        <v>931</v>
      </c>
    </row>
    <row r="18012" spans="1:2" x14ac:dyDescent="0.25">
      <c r="A18012" s="254" t="s">
        <v>1154</v>
      </c>
      <c r="B18012" s="254">
        <v>0</v>
      </c>
    </row>
    <row r="18013" spans="1:2" x14ac:dyDescent="0.25">
      <c r="A18013" s="254" t="s">
        <v>1155</v>
      </c>
      <c r="B18013" s="254">
        <v>0</v>
      </c>
    </row>
    <row r="18014" spans="1:2" x14ac:dyDescent="0.25">
      <c r="A18014" s="254" t="s">
        <v>1156</v>
      </c>
      <c r="B18014" s="254">
        <v>0</v>
      </c>
    </row>
    <row r="18015" spans="1:2" x14ac:dyDescent="0.25">
      <c r="A18015" s="254" t="s">
        <v>1157</v>
      </c>
      <c r="B18015" s="254">
        <v>0</v>
      </c>
    </row>
    <row r="18016" spans="1:2" x14ac:dyDescent="0.25">
      <c r="A18016" s="254" t="s">
        <v>1158</v>
      </c>
      <c r="B18016" s="254">
        <v>0</v>
      </c>
    </row>
    <row r="18017" spans="1:2" x14ac:dyDescent="0.25">
      <c r="A18017" s="254" t="s">
        <v>1159</v>
      </c>
      <c r="B18017" s="254">
        <v>0</v>
      </c>
    </row>
    <row r="18018" spans="1:2" x14ac:dyDescent="0.25">
      <c r="A18018" s="254" t="s">
        <v>1160</v>
      </c>
      <c r="B18018" s="254">
        <v>0</v>
      </c>
    </row>
    <row r="18019" spans="1:2" x14ac:dyDescent="0.25">
      <c r="A18019" s="254" t="s">
        <v>1161</v>
      </c>
      <c r="B18019" s="254">
        <v>0</v>
      </c>
    </row>
    <row r="18020" spans="1:2" x14ac:dyDescent="0.25">
      <c r="A18020" s="254" t="s">
        <v>490</v>
      </c>
      <c r="B18020" s="254">
        <v>0</v>
      </c>
    </row>
    <row r="18021" spans="1:2" x14ac:dyDescent="0.25">
      <c r="A18021" s="254" t="s">
        <v>491</v>
      </c>
      <c r="B18021" s="254">
        <v>-0.47410471399999998</v>
      </c>
    </row>
    <row r="18022" spans="1:2" x14ac:dyDescent="0.25">
      <c r="A18022" s="254" t="s">
        <v>492</v>
      </c>
      <c r="B18022" s="254">
        <v>0</v>
      </c>
    </row>
    <row r="18023" spans="1:2" x14ac:dyDescent="0.25">
      <c r="A18023" s="254" t="s">
        <v>493</v>
      </c>
      <c r="B18023" s="254">
        <v>-5.4407830599999998E-2</v>
      </c>
    </row>
    <row r="18024" spans="1:2" x14ac:dyDescent="0.25">
      <c r="A18024" s="254" t="s">
        <v>494</v>
      </c>
      <c r="B18024" s="254">
        <v>0</v>
      </c>
    </row>
    <row r="18025" spans="1:2" x14ac:dyDescent="0.25">
      <c r="A18025" s="254" t="s">
        <v>495</v>
      </c>
      <c r="B18025" s="254">
        <v>0</v>
      </c>
    </row>
    <row r="18026" spans="1:2" x14ac:dyDescent="0.25">
      <c r="A18026" s="254" t="s">
        <v>496</v>
      </c>
      <c r="B18026" s="254">
        <v>0</v>
      </c>
    </row>
    <row r="18027" spans="1:2" x14ac:dyDescent="0.25">
      <c r="A18027" s="254" t="s">
        <v>497</v>
      </c>
      <c r="B18027" s="254">
        <v>-9.9561990000000003E-2</v>
      </c>
    </row>
    <row r="18028" spans="1:2" x14ac:dyDescent="0.25">
      <c r="A18028" s="254" t="s">
        <v>498</v>
      </c>
      <c r="B18028" s="254">
        <v>0</v>
      </c>
    </row>
    <row r="18029" spans="1:2" x14ac:dyDescent="0.25">
      <c r="A18029" s="254" t="s">
        <v>499</v>
      </c>
      <c r="B18029" s="254">
        <v>0</v>
      </c>
    </row>
    <row r="18030" spans="1:2" x14ac:dyDescent="0.25">
      <c r="A18030" s="254" t="s">
        <v>500</v>
      </c>
      <c r="B18030" s="254">
        <v>0</v>
      </c>
    </row>
    <row r="18031" spans="1:2" x14ac:dyDescent="0.25">
      <c r="A18031" s="254" t="s">
        <v>501</v>
      </c>
      <c r="B18031" s="254">
        <v>0</v>
      </c>
    </row>
    <row r="18032" spans="1:2" x14ac:dyDescent="0.25">
      <c r="A18032" s="254" t="s">
        <v>502</v>
      </c>
      <c r="B18032" s="254">
        <v>0</v>
      </c>
    </row>
    <row r="18033" spans="1:2" x14ac:dyDescent="0.25">
      <c r="A18033" s="254" t="s">
        <v>503</v>
      </c>
      <c r="B18033" s="254">
        <v>0</v>
      </c>
    </row>
    <row r="18034" spans="1:2" x14ac:dyDescent="0.25">
      <c r="A18034" s="254" t="s">
        <v>94</v>
      </c>
      <c r="B18034" s="254">
        <v>0</v>
      </c>
    </row>
    <row r="18035" spans="1:2" x14ac:dyDescent="0.25">
      <c r="A18035" s="254" t="s">
        <v>95</v>
      </c>
      <c r="B18035" s="254">
        <v>0</v>
      </c>
    </row>
    <row r="18036" spans="1:2" x14ac:dyDescent="0.25">
      <c r="A18036" s="254" t="s">
        <v>504</v>
      </c>
      <c r="B18036" s="254">
        <v>-49.125908299999999</v>
      </c>
    </row>
    <row r="18037" spans="1:2" x14ac:dyDescent="0.25">
      <c r="A18037" s="254" t="s">
        <v>505</v>
      </c>
      <c r="B18037" s="254">
        <v>-1.8802097099999999</v>
      </c>
    </row>
    <row r="18038" spans="1:2" x14ac:dyDescent="0.25">
      <c r="A18038" s="254" t="s">
        <v>506</v>
      </c>
      <c r="B18038" s="254">
        <v>-8.9909434000000008</v>
      </c>
    </row>
    <row r="18039" spans="1:2" x14ac:dyDescent="0.25">
      <c r="A18039" s="254" t="s">
        <v>507</v>
      </c>
      <c r="B18039" s="254">
        <v>-0.188637004</v>
      </c>
    </row>
    <row r="18040" spans="1:2" x14ac:dyDescent="0.25">
      <c r="A18040" s="254" t="s">
        <v>508</v>
      </c>
      <c r="B18040" s="254">
        <v>0</v>
      </c>
    </row>
    <row r="18041" spans="1:2" x14ac:dyDescent="0.25">
      <c r="A18041" s="254" t="s">
        <v>509</v>
      </c>
      <c r="B18041" s="254">
        <v>0</v>
      </c>
    </row>
    <row r="18042" spans="1:2" x14ac:dyDescent="0.25">
      <c r="A18042" s="254" t="s">
        <v>96</v>
      </c>
      <c r="B18042" s="254">
        <v>-10.316440699999999</v>
      </c>
    </row>
    <row r="18043" spans="1:2" x14ac:dyDescent="0.25">
      <c r="A18043" s="254" t="s">
        <v>97</v>
      </c>
      <c r="B18043" s="254">
        <v>-0.39484403899999998</v>
      </c>
    </row>
    <row r="18044" spans="1:2" x14ac:dyDescent="0.25">
      <c r="A18044" s="254" t="s">
        <v>510</v>
      </c>
      <c r="B18044" s="254">
        <v>-49.995046799999997</v>
      </c>
    </row>
    <row r="18045" spans="1:2" x14ac:dyDescent="0.25">
      <c r="A18045" s="254" t="s">
        <v>511</v>
      </c>
      <c r="B18045" s="254">
        <v>0</v>
      </c>
    </row>
    <row r="18046" spans="1:2" x14ac:dyDescent="0.25">
      <c r="A18046" s="254" t="s">
        <v>512</v>
      </c>
      <c r="B18046" s="254">
        <v>-28.532363499999999</v>
      </c>
    </row>
    <row r="18047" spans="1:2" x14ac:dyDescent="0.25">
      <c r="A18047" s="254" t="s">
        <v>513</v>
      </c>
      <c r="B18047" s="254">
        <v>0</v>
      </c>
    </row>
    <row r="18048" spans="1:2" x14ac:dyDescent="0.25">
      <c r="A18048" s="254" t="s">
        <v>514</v>
      </c>
      <c r="B18048" s="254">
        <v>0</v>
      </c>
    </row>
    <row r="18049" spans="1:2" x14ac:dyDescent="0.25">
      <c r="A18049" s="254" t="s">
        <v>515</v>
      </c>
      <c r="B18049" s="254">
        <v>0</v>
      </c>
    </row>
    <row r="18050" spans="1:2" x14ac:dyDescent="0.25">
      <c r="A18050" s="254" t="s">
        <v>62</v>
      </c>
      <c r="B18050" s="254">
        <v>-6.7493313199999996</v>
      </c>
    </row>
    <row r="18051" spans="1:2" x14ac:dyDescent="0.25">
      <c r="A18051" s="254" t="s">
        <v>63</v>
      </c>
      <c r="B18051" s="254">
        <v>0</v>
      </c>
    </row>
    <row r="18052" spans="1:2" x14ac:dyDescent="0.25">
      <c r="A18052" s="254" t="s">
        <v>64</v>
      </c>
      <c r="B18052" s="254">
        <v>0</v>
      </c>
    </row>
    <row r="18053" spans="1:2" x14ac:dyDescent="0.25">
      <c r="A18053" s="254" t="s">
        <v>65</v>
      </c>
      <c r="B18053" s="254">
        <v>0</v>
      </c>
    </row>
    <row r="18054" spans="1:2" x14ac:dyDescent="0.25">
      <c r="A18054" s="254" t="s">
        <v>66</v>
      </c>
      <c r="B18054" s="254">
        <v>0</v>
      </c>
    </row>
    <row r="18055" spans="1:2" x14ac:dyDescent="0.25">
      <c r="A18055" s="254" t="s">
        <v>67</v>
      </c>
      <c r="B18055" s="254">
        <v>0</v>
      </c>
    </row>
    <row r="18056" spans="1:2" x14ac:dyDescent="0.25">
      <c r="A18056" s="254" t="s">
        <v>68</v>
      </c>
      <c r="B18056" s="254">
        <v>0</v>
      </c>
    </row>
    <row r="18057" spans="1:2" x14ac:dyDescent="0.25">
      <c r="A18057" s="254" t="s">
        <v>69</v>
      </c>
      <c r="B18057" s="254">
        <v>0</v>
      </c>
    </row>
    <row r="18058" spans="1:2" x14ac:dyDescent="0.25">
      <c r="A18058" s="254" t="s">
        <v>70</v>
      </c>
      <c r="B18058" s="254">
        <v>0</v>
      </c>
    </row>
    <row r="18059" spans="1:2" x14ac:dyDescent="0.25">
      <c r="A18059" s="254" t="s">
        <v>71</v>
      </c>
      <c r="B18059" s="254">
        <v>0</v>
      </c>
    </row>
    <row r="18060" spans="1:2" x14ac:dyDescent="0.25">
      <c r="A18060" s="254" t="s">
        <v>72</v>
      </c>
      <c r="B18060" s="254">
        <v>0</v>
      </c>
    </row>
    <row r="18061" spans="1:2" x14ac:dyDescent="0.25">
      <c r="A18061" s="254" t="s">
        <v>73</v>
      </c>
      <c r="B18061" s="254">
        <v>0</v>
      </c>
    </row>
    <row r="18062" spans="1:2" x14ac:dyDescent="0.25">
      <c r="A18062" s="254" t="s">
        <v>74</v>
      </c>
      <c r="B18062" s="254">
        <v>0</v>
      </c>
    </row>
    <row r="18063" spans="1:2" x14ac:dyDescent="0.25">
      <c r="A18063" s="254" t="s">
        <v>75</v>
      </c>
      <c r="B18063" s="254">
        <v>0</v>
      </c>
    </row>
    <row r="18064" spans="1:2" x14ac:dyDescent="0.25">
      <c r="A18064" s="254" t="s">
        <v>1233</v>
      </c>
      <c r="B18064" s="254">
        <v>0</v>
      </c>
    </row>
    <row r="18065" spans="1:2" x14ac:dyDescent="0.25">
      <c r="A18065" s="254" t="s">
        <v>1162</v>
      </c>
      <c r="B18065" s="254">
        <v>0</v>
      </c>
    </row>
    <row r="18066" spans="1:2" x14ac:dyDescent="0.25">
      <c r="A18066" s="254" t="s">
        <v>1234</v>
      </c>
      <c r="B18066" s="254">
        <v>0</v>
      </c>
    </row>
    <row r="18067" spans="1:2" x14ac:dyDescent="0.25">
      <c r="A18067" s="254" t="s">
        <v>1235</v>
      </c>
      <c r="B18067" s="254">
        <v>0</v>
      </c>
    </row>
    <row r="18068" spans="1:2" x14ac:dyDescent="0.25">
      <c r="A18068" s="254" t="s">
        <v>1236</v>
      </c>
      <c r="B18068" s="254">
        <v>0</v>
      </c>
    </row>
    <row r="18069" spans="1:2" x14ac:dyDescent="0.25">
      <c r="A18069" s="254" t="s">
        <v>1163</v>
      </c>
      <c r="B18069" s="254">
        <v>0</v>
      </c>
    </row>
    <row r="18070" spans="1:2" x14ac:dyDescent="0.25">
      <c r="A18070" s="254" t="s">
        <v>1237</v>
      </c>
      <c r="B18070" s="254">
        <v>0</v>
      </c>
    </row>
    <row r="18071" spans="1:2" x14ac:dyDescent="0.25">
      <c r="A18071" s="254" t="s">
        <v>1238</v>
      </c>
      <c r="B18071" s="254">
        <v>0</v>
      </c>
    </row>
    <row r="18072" spans="1:2" x14ac:dyDescent="0.25">
      <c r="A18072" s="254" t="s">
        <v>156</v>
      </c>
      <c r="B18072" s="254">
        <v>0</v>
      </c>
    </row>
    <row r="18073" spans="1:2" x14ac:dyDescent="0.25">
      <c r="A18073" s="254" t="s">
        <v>144</v>
      </c>
      <c r="B18073" s="254">
        <v>0</v>
      </c>
    </row>
    <row r="18074" spans="1:2" x14ac:dyDescent="0.25">
      <c r="A18074" s="254" t="s">
        <v>157</v>
      </c>
      <c r="B18074" s="254">
        <v>0</v>
      </c>
    </row>
    <row r="18075" spans="1:2" x14ac:dyDescent="0.25">
      <c r="A18075" s="254" t="s">
        <v>158</v>
      </c>
      <c r="B18075" s="254">
        <v>0</v>
      </c>
    </row>
    <row r="18076" spans="1:2" x14ac:dyDescent="0.25">
      <c r="A18076" s="254" t="s">
        <v>159</v>
      </c>
      <c r="B18076" s="254">
        <v>0</v>
      </c>
    </row>
    <row r="18077" spans="1:2" x14ac:dyDescent="0.25">
      <c r="A18077" s="254" t="s">
        <v>145</v>
      </c>
      <c r="B18077" s="254">
        <v>0</v>
      </c>
    </row>
    <row r="18078" spans="1:2" x14ac:dyDescent="0.25">
      <c r="A18078" s="254" t="s">
        <v>160</v>
      </c>
      <c r="B18078" s="254">
        <v>0</v>
      </c>
    </row>
    <row r="18079" spans="1:2" x14ac:dyDescent="0.25">
      <c r="A18079" s="254" t="s">
        <v>161</v>
      </c>
      <c r="B18079" s="254">
        <v>0</v>
      </c>
    </row>
    <row r="18080" spans="1:2" x14ac:dyDescent="0.25">
      <c r="A18080" s="254" t="s">
        <v>162</v>
      </c>
      <c r="B18080" s="254">
        <v>0</v>
      </c>
    </row>
    <row r="18081" spans="1:2" x14ac:dyDescent="0.25">
      <c r="A18081" s="254" t="s">
        <v>146</v>
      </c>
      <c r="B18081" s="254">
        <v>0</v>
      </c>
    </row>
    <row r="18082" spans="1:2" x14ac:dyDescent="0.25">
      <c r="A18082" s="254" t="s">
        <v>163</v>
      </c>
      <c r="B18082" s="254">
        <v>0</v>
      </c>
    </row>
    <row r="18083" spans="1:2" x14ac:dyDescent="0.25">
      <c r="A18083" s="254" t="s">
        <v>164</v>
      </c>
      <c r="B18083" s="254">
        <v>0</v>
      </c>
    </row>
    <row r="18084" spans="1:2" x14ac:dyDescent="0.25">
      <c r="A18084" s="254" t="s">
        <v>165</v>
      </c>
      <c r="B18084" s="254">
        <v>0</v>
      </c>
    </row>
    <row r="18085" spans="1:2" x14ac:dyDescent="0.25">
      <c r="A18085" s="254" t="s">
        <v>147</v>
      </c>
      <c r="B18085" s="254">
        <v>0</v>
      </c>
    </row>
    <row r="18086" spans="1:2" x14ac:dyDescent="0.25">
      <c r="A18086" s="254" t="s">
        <v>166</v>
      </c>
      <c r="B18086" s="254">
        <v>0</v>
      </c>
    </row>
    <row r="18087" spans="1:2" x14ac:dyDescent="0.25">
      <c r="A18087" s="254" t="s">
        <v>167</v>
      </c>
      <c r="B18087" s="254">
        <v>0</v>
      </c>
    </row>
    <row r="18088" spans="1:2" x14ac:dyDescent="0.25">
      <c r="A18088" s="254" t="s">
        <v>168</v>
      </c>
      <c r="B18088" s="254">
        <v>0</v>
      </c>
    </row>
    <row r="18089" spans="1:2" x14ac:dyDescent="0.25">
      <c r="A18089" s="254" t="s">
        <v>148</v>
      </c>
      <c r="B18089" s="254">
        <v>0</v>
      </c>
    </row>
    <row r="18090" spans="1:2" x14ac:dyDescent="0.25">
      <c r="A18090" s="254" t="s">
        <v>169</v>
      </c>
      <c r="B18090" s="254">
        <v>0</v>
      </c>
    </row>
    <row r="18091" spans="1:2" x14ac:dyDescent="0.25">
      <c r="A18091" s="254" t="s">
        <v>170</v>
      </c>
      <c r="B18091" s="254">
        <v>0</v>
      </c>
    </row>
    <row r="18092" spans="1:2" x14ac:dyDescent="0.25">
      <c r="A18092" s="254" t="s">
        <v>171</v>
      </c>
      <c r="B18092" s="254">
        <v>0</v>
      </c>
    </row>
    <row r="18093" spans="1:2" x14ac:dyDescent="0.25">
      <c r="A18093" s="254" t="s">
        <v>149</v>
      </c>
      <c r="B18093" s="254">
        <v>0</v>
      </c>
    </row>
    <row r="18094" spans="1:2" x14ac:dyDescent="0.25">
      <c r="A18094" s="254" t="s">
        <v>172</v>
      </c>
      <c r="B18094" s="254">
        <v>0</v>
      </c>
    </row>
    <row r="18095" spans="1:2" x14ac:dyDescent="0.25">
      <c r="A18095" s="254" t="s">
        <v>173</v>
      </c>
      <c r="B18095" s="254">
        <v>0</v>
      </c>
    </row>
    <row r="18096" spans="1:2" x14ac:dyDescent="0.25">
      <c r="A18096" s="254" t="s">
        <v>1164</v>
      </c>
      <c r="B18096" s="254">
        <v>0</v>
      </c>
    </row>
    <row r="18097" spans="1:2" x14ac:dyDescent="0.25">
      <c r="A18097" s="254" t="s">
        <v>1165</v>
      </c>
      <c r="B18097" s="254">
        <v>0</v>
      </c>
    </row>
    <row r="18098" spans="1:2" x14ac:dyDescent="0.25">
      <c r="A18098" s="254" t="s">
        <v>939</v>
      </c>
      <c r="B18098" s="254">
        <v>0</v>
      </c>
    </row>
    <row r="18099" spans="1:2" x14ac:dyDescent="0.25">
      <c r="A18099" s="254" t="s">
        <v>1239</v>
      </c>
      <c r="B18099" s="254">
        <v>0</v>
      </c>
    </row>
    <row r="18100" spans="1:2" x14ac:dyDescent="0.25">
      <c r="A18100" s="254" t="s">
        <v>1240</v>
      </c>
      <c r="B18100" s="254">
        <v>0</v>
      </c>
    </row>
    <row r="18101" spans="1:2" x14ac:dyDescent="0.25">
      <c r="A18101" s="254" t="s">
        <v>1241</v>
      </c>
      <c r="B18101" s="254">
        <v>0</v>
      </c>
    </row>
    <row r="18102" spans="1:2" x14ac:dyDescent="0.25">
      <c r="A18102" s="254" t="s">
        <v>1242</v>
      </c>
      <c r="B18102" s="254">
        <v>0</v>
      </c>
    </row>
    <row r="18103" spans="1:2" x14ac:dyDescent="0.25">
      <c r="A18103" s="254" t="s">
        <v>1243</v>
      </c>
      <c r="B18103" s="254">
        <v>0</v>
      </c>
    </row>
    <row r="18104" spans="1:2" x14ac:dyDescent="0.25">
      <c r="A18104" s="254" t="s">
        <v>1244</v>
      </c>
      <c r="B18104" s="254">
        <v>0</v>
      </c>
    </row>
    <row r="18105" spans="1:2" x14ac:dyDescent="0.25">
      <c r="A18105" s="254" t="s">
        <v>1245</v>
      </c>
      <c r="B18105" s="254">
        <v>0</v>
      </c>
    </row>
    <row r="18106" spans="1:2" x14ac:dyDescent="0.25">
      <c r="A18106" s="254" t="s">
        <v>1246</v>
      </c>
      <c r="B18106" s="254">
        <v>0</v>
      </c>
    </row>
    <row r="18107" spans="1:2" x14ac:dyDescent="0.25">
      <c r="A18107" s="254" t="s">
        <v>1247</v>
      </c>
      <c r="B18107" s="254">
        <v>0</v>
      </c>
    </row>
    <row r="18108" spans="1:2" x14ac:dyDescent="0.25">
      <c r="A18108" s="254" t="s">
        <v>44</v>
      </c>
      <c r="B18108" s="254">
        <v>0</v>
      </c>
    </row>
    <row r="18109" spans="1:2" x14ac:dyDescent="0.25">
      <c r="A18109" s="254" t="s">
        <v>45</v>
      </c>
      <c r="B18109" s="254">
        <v>0</v>
      </c>
    </row>
    <row r="18110" spans="1:2" x14ac:dyDescent="0.25">
      <c r="A18110" s="254" t="s">
        <v>46</v>
      </c>
      <c r="B18110" s="254">
        <v>0</v>
      </c>
    </row>
    <row r="18111" spans="1:2" x14ac:dyDescent="0.25">
      <c r="A18111" s="254" t="s">
        <v>47</v>
      </c>
      <c r="B18111" s="254">
        <v>0</v>
      </c>
    </row>
    <row r="18112" spans="1:2" x14ac:dyDescent="0.25">
      <c r="A18112" s="254" t="s">
        <v>48</v>
      </c>
      <c r="B18112" s="254">
        <v>0</v>
      </c>
    </row>
    <row r="18113" spans="1:2" x14ac:dyDescent="0.25">
      <c r="A18113" s="254" t="s">
        <v>49</v>
      </c>
      <c r="B18113" s="254">
        <v>0</v>
      </c>
    </row>
    <row r="18114" spans="1:2" x14ac:dyDescent="0.25">
      <c r="A18114" s="254" t="s">
        <v>516</v>
      </c>
      <c r="B18114" s="254">
        <v>0</v>
      </c>
    </row>
    <row r="18115" spans="1:2" x14ac:dyDescent="0.25">
      <c r="A18115" s="254" t="s">
        <v>517</v>
      </c>
      <c r="B18115" s="254">
        <v>0.72785051700000003</v>
      </c>
    </row>
    <row r="18116" spans="1:2" x14ac:dyDescent="0.25">
      <c r="A18116" s="254" t="s">
        <v>518</v>
      </c>
      <c r="B18116" s="254">
        <v>0</v>
      </c>
    </row>
    <row r="18117" spans="1:2" x14ac:dyDescent="0.25">
      <c r="A18117" s="254" t="s">
        <v>519</v>
      </c>
      <c r="B18117" s="254">
        <v>9.5540976E-2</v>
      </c>
    </row>
    <row r="18118" spans="1:2" x14ac:dyDescent="0.25">
      <c r="A18118" s="254" t="s">
        <v>520</v>
      </c>
      <c r="B18118" s="254">
        <v>0</v>
      </c>
    </row>
    <row r="18119" spans="1:2" x14ac:dyDescent="0.25">
      <c r="A18119" s="254" t="s">
        <v>521</v>
      </c>
      <c r="B18119" s="254">
        <v>0</v>
      </c>
    </row>
    <row r="18120" spans="1:2" x14ac:dyDescent="0.25">
      <c r="A18120" s="254" t="s">
        <v>50</v>
      </c>
      <c r="B18120" s="254">
        <v>0</v>
      </c>
    </row>
    <row r="18121" spans="1:2" x14ac:dyDescent="0.25">
      <c r="A18121" s="254" t="s">
        <v>51</v>
      </c>
      <c r="B18121" s="254">
        <v>0</v>
      </c>
    </row>
    <row r="18122" spans="1:2" x14ac:dyDescent="0.25">
      <c r="A18122" s="254" t="s">
        <v>52</v>
      </c>
      <c r="B18122" s="254">
        <v>0</v>
      </c>
    </row>
    <row r="18123" spans="1:2" x14ac:dyDescent="0.25">
      <c r="A18123" s="254" t="s">
        <v>53</v>
      </c>
      <c r="B18123" s="254">
        <v>0</v>
      </c>
    </row>
    <row r="18124" spans="1:2" x14ac:dyDescent="0.25">
      <c r="A18124" s="254" t="s">
        <v>54</v>
      </c>
      <c r="B18124" s="254">
        <v>0</v>
      </c>
    </row>
    <row r="18125" spans="1:2" x14ac:dyDescent="0.25">
      <c r="A18125" s="254" t="s">
        <v>55</v>
      </c>
      <c r="B18125" s="254">
        <v>0</v>
      </c>
    </row>
    <row r="18126" spans="1:2" x14ac:dyDescent="0.25">
      <c r="A18126" s="254" t="s">
        <v>56</v>
      </c>
      <c r="B18126" s="254">
        <v>0</v>
      </c>
    </row>
    <row r="18127" spans="1:2" x14ac:dyDescent="0.25">
      <c r="A18127" s="254" t="s">
        <v>57</v>
      </c>
      <c r="B18127" s="254">
        <v>0</v>
      </c>
    </row>
    <row r="18128" spans="1:2" x14ac:dyDescent="0.25">
      <c r="A18128" s="254" t="s">
        <v>58</v>
      </c>
      <c r="B18128" s="254">
        <v>0</v>
      </c>
    </row>
    <row r="18129" spans="1:2" x14ac:dyDescent="0.25">
      <c r="A18129" s="254" t="s">
        <v>59</v>
      </c>
      <c r="B18129" s="254">
        <v>0</v>
      </c>
    </row>
    <row r="18130" spans="1:2" x14ac:dyDescent="0.25">
      <c r="A18130" s="254" t="s">
        <v>60</v>
      </c>
      <c r="B18130" s="254">
        <v>0</v>
      </c>
    </row>
    <row r="18131" spans="1:2" x14ac:dyDescent="0.25">
      <c r="A18131" s="254" t="s">
        <v>61</v>
      </c>
      <c r="B18131" s="254">
        <v>0</v>
      </c>
    </row>
    <row r="18132" spans="1:2" x14ac:dyDescent="0.25">
      <c r="A18132" s="254" t="s">
        <v>522</v>
      </c>
      <c r="B18132" s="254">
        <v>0</v>
      </c>
    </row>
    <row r="18133" spans="1:2" x14ac:dyDescent="0.25">
      <c r="A18133" s="254" t="s">
        <v>523</v>
      </c>
      <c r="B18133" s="254">
        <v>0</v>
      </c>
    </row>
    <row r="18134" spans="1:2" x14ac:dyDescent="0.25">
      <c r="A18134" s="254" t="s">
        <v>524</v>
      </c>
      <c r="B18134" s="254">
        <v>0</v>
      </c>
    </row>
    <row r="18135" spans="1:2" x14ac:dyDescent="0.25">
      <c r="A18135" s="254" t="s">
        <v>525</v>
      </c>
      <c r="B18135" s="254">
        <v>0</v>
      </c>
    </row>
    <row r="18136" spans="1:2" x14ac:dyDescent="0.25">
      <c r="A18136" s="254" t="s">
        <v>526</v>
      </c>
      <c r="B18136" s="254">
        <v>0</v>
      </c>
    </row>
    <row r="18137" spans="1:2" x14ac:dyDescent="0.25">
      <c r="A18137" s="254" t="s">
        <v>527</v>
      </c>
      <c r="B18137" s="254">
        <v>0</v>
      </c>
    </row>
    <row r="18138" spans="1:2" x14ac:dyDescent="0.25">
      <c r="A18138" s="254" t="s">
        <v>98</v>
      </c>
      <c r="B18138" s="254">
        <v>65.8428629</v>
      </c>
    </row>
    <row r="18139" spans="1:2" x14ac:dyDescent="0.25">
      <c r="A18139" s="254" t="s">
        <v>99</v>
      </c>
      <c r="B18139" s="254">
        <v>2.5200224200000001</v>
      </c>
    </row>
    <row r="18140" spans="1:2" x14ac:dyDescent="0.25">
      <c r="A18140" s="254" t="s">
        <v>100</v>
      </c>
      <c r="B18140" s="254">
        <v>11.678841200000001</v>
      </c>
    </row>
    <row r="18141" spans="1:2" x14ac:dyDescent="0.25">
      <c r="A18141" s="254" t="s">
        <v>101</v>
      </c>
      <c r="B18141" s="254">
        <v>0.24503119600000001</v>
      </c>
    </row>
    <row r="18142" spans="1:2" x14ac:dyDescent="0.25">
      <c r="A18142" s="254" t="s">
        <v>102</v>
      </c>
      <c r="B18142" s="254">
        <v>0</v>
      </c>
    </row>
    <row r="18143" spans="1:2" x14ac:dyDescent="0.25">
      <c r="A18143" s="254" t="s">
        <v>103</v>
      </c>
      <c r="B18143" s="254">
        <v>0</v>
      </c>
    </row>
    <row r="18144" spans="1:2" x14ac:dyDescent="0.25">
      <c r="A18144" s="254" t="s">
        <v>104</v>
      </c>
      <c r="B18144" s="254">
        <v>0</v>
      </c>
    </row>
    <row r="18145" spans="1:2" x14ac:dyDescent="0.25">
      <c r="A18145" s="254" t="s">
        <v>105</v>
      </c>
      <c r="B18145" s="254">
        <v>0</v>
      </c>
    </row>
    <row r="18146" spans="1:2" x14ac:dyDescent="0.25">
      <c r="A18146" s="254" t="s">
        <v>106</v>
      </c>
      <c r="B18146" s="254">
        <v>0</v>
      </c>
    </row>
    <row r="18147" spans="1:2" x14ac:dyDescent="0.25">
      <c r="A18147" s="254" t="s">
        <v>107</v>
      </c>
      <c r="B18147" s="254">
        <v>0</v>
      </c>
    </row>
    <row r="18148" spans="1:2" x14ac:dyDescent="0.25">
      <c r="A18148" s="254" t="s">
        <v>108</v>
      </c>
      <c r="B18148" s="254">
        <v>0</v>
      </c>
    </row>
    <row r="18149" spans="1:2" x14ac:dyDescent="0.25">
      <c r="A18149" s="254" t="s">
        <v>109</v>
      </c>
      <c r="B18149" s="254">
        <v>0</v>
      </c>
    </row>
    <row r="18150" spans="1:2" x14ac:dyDescent="0.25">
      <c r="A18150" s="254" t="s">
        <v>528</v>
      </c>
      <c r="B18150" s="254">
        <v>0</v>
      </c>
    </row>
    <row r="18151" spans="1:2" x14ac:dyDescent="0.25">
      <c r="A18151" s="254" t="s">
        <v>529</v>
      </c>
      <c r="B18151" s="254">
        <v>0</v>
      </c>
    </row>
    <row r="18152" spans="1:2" x14ac:dyDescent="0.25">
      <c r="A18152" s="254" t="s">
        <v>530</v>
      </c>
      <c r="B18152" s="254">
        <v>0</v>
      </c>
    </row>
    <row r="18153" spans="1:2" x14ac:dyDescent="0.25">
      <c r="A18153" s="254" t="s">
        <v>531</v>
      </c>
      <c r="B18153" s="254">
        <v>0</v>
      </c>
    </row>
    <row r="18154" spans="1:2" x14ac:dyDescent="0.25">
      <c r="A18154" s="254" t="s">
        <v>532</v>
      </c>
      <c r="B18154" s="254">
        <v>0</v>
      </c>
    </row>
    <row r="18155" spans="1:2" x14ac:dyDescent="0.25">
      <c r="A18155" s="254" t="s">
        <v>533</v>
      </c>
      <c r="B18155" s="254">
        <v>0</v>
      </c>
    </row>
    <row r="18156" spans="1:2" x14ac:dyDescent="0.25">
      <c r="A18156" s="254" t="s">
        <v>76</v>
      </c>
      <c r="B18156" s="254">
        <v>67.513615099999996</v>
      </c>
    </row>
    <row r="18157" spans="1:2" x14ac:dyDescent="0.25">
      <c r="A18157" s="254" t="s">
        <v>77</v>
      </c>
      <c r="B18157" s="254">
        <v>0</v>
      </c>
    </row>
    <row r="18158" spans="1:2" x14ac:dyDescent="0.25">
      <c r="A18158" s="254" t="s">
        <v>78</v>
      </c>
      <c r="B18158" s="254">
        <v>43.825908300000002</v>
      </c>
    </row>
    <row r="18159" spans="1:2" x14ac:dyDescent="0.25">
      <c r="A18159" s="254" t="s">
        <v>79</v>
      </c>
      <c r="B18159" s="254">
        <v>0</v>
      </c>
    </row>
    <row r="18160" spans="1:2" x14ac:dyDescent="0.25">
      <c r="A18160" s="254" t="s">
        <v>80</v>
      </c>
      <c r="B18160" s="254">
        <v>0</v>
      </c>
    </row>
    <row r="18161" spans="1:2" x14ac:dyDescent="0.25">
      <c r="A18161" s="254" t="s">
        <v>81</v>
      </c>
      <c r="B18161" s="254">
        <v>0</v>
      </c>
    </row>
    <row r="18162" spans="1:2" x14ac:dyDescent="0.25">
      <c r="A18162" s="254" t="s">
        <v>82</v>
      </c>
      <c r="B18162" s="254">
        <v>0</v>
      </c>
    </row>
    <row r="18163" spans="1:2" x14ac:dyDescent="0.25">
      <c r="A18163" s="254" t="s">
        <v>83</v>
      </c>
      <c r="B18163" s="254">
        <v>0</v>
      </c>
    </row>
    <row r="18164" spans="1:2" x14ac:dyDescent="0.25">
      <c r="A18164" s="254" t="s">
        <v>84</v>
      </c>
      <c r="B18164" s="254">
        <v>0</v>
      </c>
    </row>
    <row r="18165" spans="1:2" x14ac:dyDescent="0.25">
      <c r="A18165" s="254" t="s">
        <v>85</v>
      </c>
      <c r="B18165" s="254">
        <v>0</v>
      </c>
    </row>
    <row r="18166" spans="1:2" x14ac:dyDescent="0.25">
      <c r="A18166" s="254" t="s">
        <v>86</v>
      </c>
      <c r="B18166" s="254">
        <v>0</v>
      </c>
    </row>
    <row r="18167" spans="1:2" x14ac:dyDescent="0.25">
      <c r="A18167" s="254" t="s">
        <v>87</v>
      </c>
      <c r="B18167" s="254">
        <v>0</v>
      </c>
    </row>
    <row r="18168" spans="1:2" x14ac:dyDescent="0.25">
      <c r="A18168" s="254" t="s">
        <v>88</v>
      </c>
      <c r="B18168" s="254">
        <v>0</v>
      </c>
    </row>
    <row r="18169" spans="1:2" x14ac:dyDescent="0.25">
      <c r="A18169" s="254" t="s">
        <v>89</v>
      </c>
      <c r="B18169" s="254">
        <v>0</v>
      </c>
    </row>
    <row r="18170" spans="1:2" x14ac:dyDescent="0.25">
      <c r="A18170" s="254" t="s">
        <v>90</v>
      </c>
      <c r="B18170" s="254">
        <v>0</v>
      </c>
    </row>
    <row r="18171" spans="1:2" x14ac:dyDescent="0.25">
      <c r="A18171" s="254" t="s">
        <v>91</v>
      </c>
      <c r="B18171" s="254">
        <v>0</v>
      </c>
    </row>
    <row r="18172" spans="1:2" x14ac:dyDescent="0.25">
      <c r="A18172" s="254" t="s">
        <v>92</v>
      </c>
      <c r="B18172" s="254">
        <v>0</v>
      </c>
    </row>
    <row r="18173" spans="1:2" x14ac:dyDescent="0.25">
      <c r="A18173" s="254" t="s">
        <v>93</v>
      </c>
      <c r="B18173" s="254">
        <v>0</v>
      </c>
    </row>
    <row r="18174" spans="1:2" x14ac:dyDescent="0.25">
      <c r="A18174" s="254" t="s">
        <v>1248</v>
      </c>
      <c r="B18174" s="254">
        <v>0</v>
      </c>
    </row>
    <row r="18175" spans="1:2" x14ac:dyDescent="0.25">
      <c r="A18175" s="254" t="s">
        <v>1175</v>
      </c>
      <c r="B18175" s="254">
        <v>0</v>
      </c>
    </row>
    <row r="18176" spans="1:2" x14ac:dyDescent="0.25">
      <c r="A18176" s="254" t="s">
        <v>1249</v>
      </c>
      <c r="B18176" s="254">
        <v>0</v>
      </c>
    </row>
    <row r="18177" spans="1:2" x14ac:dyDescent="0.25">
      <c r="A18177" s="254" t="s">
        <v>1250</v>
      </c>
      <c r="B18177" s="254">
        <v>0</v>
      </c>
    </row>
    <row r="18178" spans="1:2" x14ac:dyDescent="0.25">
      <c r="A18178" s="254" t="s">
        <v>1251</v>
      </c>
      <c r="B18178" s="254">
        <v>0</v>
      </c>
    </row>
    <row r="18179" spans="1:2" x14ac:dyDescent="0.25">
      <c r="A18179" s="254" t="s">
        <v>1176</v>
      </c>
      <c r="B18179" s="254">
        <v>0</v>
      </c>
    </row>
    <row r="18180" spans="1:2" x14ac:dyDescent="0.25">
      <c r="A18180" s="254" t="s">
        <v>1252</v>
      </c>
      <c r="B18180" s="254">
        <v>0</v>
      </c>
    </row>
    <row r="18181" spans="1:2" x14ac:dyDescent="0.25">
      <c r="A18181" s="254" t="s">
        <v>1253</v>
      </c>
      <c r="B18181" s="254">
        <v>0</v>
      </c>
    </row>
    <row r="18182" spans="1:2" x14ac:dyDescent="0.25">
      <c r="A18182" s="254" t="s">
        <v>1254</v>
      </c>
      <c r="B18182" s="254">
        <v>0</v>
      </c>
    </row>
    <row r="18183" spans="1:2" x14ac:dyDescent="0.25">
      <c r="A18183" s="254" t="s">
        <v>1177</v>
      </c>
      <c r="B18183" s="254">
        <v>0</v>
      </c>
    </row>
    <row r="18184" spans="1:2" x14ac:dyDescent="0.25">
      <c r="A18184" s="254" t="s">
        <v>1255</v>
      </c>
      <c r="B18184" s="254">
        <v>0</v>
      </c>
    </row>
    <row r="18185" spans="1:2" x14ac:dyDescent="0.25">
      <c r="A18185" s="254" t="s">
        <v>1256</v>
      </c>
      <c r="B18185" s="254">
        <v>0</v>
      </c>
    </row>
    <row r="18186" spans="1:2" x14ac:dyDescent="0.25">
      <c r="A18186" s="254" t="s">
        <v>1257</v>
      </c>
      <c r="B18186" s="254">
        <v>0</v>
      </c>
    </row>
    <row r="18187" spans="1:2" x14ac:dyDescent="0.25">
      <c r="A18187" s="254" t="s">
        <v>1178</v>
      </c>
      <c r="B18187" s="254">
        <v>0</v>
      </c>
    </row>
    <row r="18188" spans="1:2" x14ac:dyDescent="0.25">
      <c r="A18188" s="254" t="s">
        <v>1258</v>
      </c>
      <c r="B18188" s="254">
        <v>0</v>
      </c>
    </row>
    <row r="18189" spans="1:2" x14ac:dyDescent="0.25">
      <c r="A18189" s="254" t="s">
        <v>1259</v>
      </c>
      <c r="B18189" s="254">
        <v>0</v>
      </c>
    </row>
    <row r="18190" spans="1:2" x14ac:dyDescent="0.25">
      <c r="A18190" s="254" t="s">
        <v>1260</v>
      </c>
      <c r="B18190" s="254">
        <v>0</v>
      </c>
    </row>
    <row r="18191" spans="1:2" x14ac:dyDescent="0.25">
      <c r="A18191" s="254" t="s">
        <v>1179</v>
      </c>
      <c r="B18191" s="254">
        <v>0</v>
      </c>
    </row>
    <row r="18192" spans="1:2" x14ac:dyDescent="0.25">
      <c r="A18192" s="254" t="s">
        <v>1261</v>
      </c>
      <c r="B18192" s="254">
        <v>0</v>
      </c>
    </row>
    <row r="18193" spans="1:2" x14ac:dyDescent="0.25">
      <c r="A18193" s="254" t="s">
        <v>1262</v>
      </c>
      <c r="B18193" s="254">
        <v>0</v>
      </c>
    </row>
    <row r="18194" spans="1:2" x14ac:dyDescent="0.25">
      <c r="A18194" s="254" t="s">
        <v>1263</v>
      </c>
      <c r="B18194" s="254">
        <v>0</v>
      </c>
    </row>
    <row r="18195" spans="1:2" x14ac:dyDescent="0.25">
      <c r="A18195" s="254" t="s">
        <v>1180</v>
      </c>
      <c r="B18195" s="254">
        <v>0</v>
      </c>
    </row>
    <row r="18196" spans="1:2" x14ac:dyDescent="0.25">
      <c r="A18196" s="254" t="s">
        <v>1264</v>
      </c>
      <c r="B18196" s="254">
        <v>0</v>
      </c>
    </row>
    <row r="18197" spans="1:2" x14ac:dyDescent="0.25">
      <c r="A18197" s="254" t="s">
        <v>1265</v>
      </c>
      <c r="B18197" s="254">
        <v>0</v>
      </c>
    </row>
    <row r="18198" spans="1:2" x14ac:dyDescent="0.25">
      <c r="A18198" s="254" t="s">
        <v>940</v>
      </c>
      <c r="B18198" s="254">
        <v>0</v>
      </c>
    </row>
    <row r="18199" spans="1:2" x14ac:dyDescent="0.25">
      <c r="A18199" s="254" t="s">
        <v>941</v>
      </c>
      <c r="B18199" s="254">
        <v>0</v>
      </c>
    </row>
    <row r="18200" spans="1:2" x14ac:dyDescent="0.25">
      <c r="A18200" s="254" t="s">
        <v>942</v>
      </c>
      <c r="B18200" s="254">
        <v>0</v>
      </c>
    </row>
    <row r="18201" spans="1:2" x14ac:dyDescent="0.25">
      <c r="A18201" s="254" t="s">
        <v>1266</v>
      </c>
      <c r="B18201" s="254">
        <v>0</v>
      </c>
    </row>
    <row r="18202" spans="1:2" x14ac:dyDescent="0.25">
      <c r="A18202" s="254" t="s">
        <v>1267</v>
      </c>
      <c r="B18202" s="254">
        <v>0</v>
      </c>
    </row>
    <row r="18203" spans="1:2" x14ac:dyDescent="0.25">
      <c r="A18203" s="254" t="s">
        <v>1268</v>
      </c>
      <c r="B18203" s="254">
        <v>0</v>
      </c>
    </row>
    <row r="18204" spans="1:2" x14ac:dyDescent="0.25">
      <c r="A18204" s="254" t="s">
        <v>1269</v>
      </c>
      <c r="B18204" s="254">
        <v>0</v>
      </c>
    </row>
    <row r="18205" spans="1:2" x14ac:dyDescent="0.25">
      <c r="A18205" s="254" t="s">
        <v>1270</v>
      </c>
      <c r="B18205" s="254">
        <v>0</v>
      </c>
    </row>
    <row r="18206" spans="1:2" x14ac:dyDescent="0.25">
      <c r="A18206" s="254" t="s">
        <v>1271</v>
      </c>
      <c r="B18206" s="254">
        <v>0</v>
      </c>
    </row>
    <row r="18207" spans="1:2" x14ac:dyDescent="0.25">
      <c r="A18207" s="254" t="s">
        <v>1272</v>
      </c>
      <c r="B18207" s="254">
        <v>0</v>
      </c>
    </row>
    <row r="18210" spans="1:2" x14ac:dyDescent="0.25">
      <c r="A18210" s="254" t="s">
        <v>2072</v>
      </c>
      <c r="B18210" s="254"/>
    </row>
    <row r="18211" spans="1:2" x14ac:dyDescent="0.25">
      <c r="A18211" s="254" t="s">
        <v>928</v>
      </c>
      <c r="B18211" s="254" t="s">
        <v>929</v>
      </c>
    </row>
    <row r="18212" spans="1:2" x14ac:dyDescent="0.25">
      <c r="A18212" s="254" t="s">
        <v>930</v>
      </c>
      <c r="B18212" s="254" t="s">
        <v>931</v>
      </c>
    </row>
    <row r="18213" spans="1:2" x14ac:dyDescent="0.25">
      <c r="A18213" s="254" t="s">
        <v>121</v>
      </c>
      <c r="B18213" s="254">
        <v>0</v>
      </c>
    </row>
    <row r="18214" spans="1:2" x14ac:dyDescent="0.25">
      <c r="A18214" s="254" t="s">
        <v>114</v>
      </c>
      <c r="B18214" s="254">
        <v>0</v>
      </c>
    </row>
    <row r="18215" spans="1:2" x14ac:dyDescent="0.25">
      <c r="A18215" s="254" t="s">
        <v>122</v>
      </c>
      <c r="B18215" s="254">
        <v>0</v>
      </c>
    </row>
    <row r="18216" spans="1:2" x14ac:dyDescent="0.25">
      <c r="A18216" s="254" t="s">
        <v>123</v>
      </c>
      <c r="B18216" s="254">
        <v>0</v>
      </c>
    </row>
    <row r="18217" spans="1:2" x14ac:dyDescent="0.25">
      <c r="A18217" s="254" t="s">
        <v>124</v>
      </c>
      <c r="B18217" s="254">
        <v>0</v>
      </c>
    </row>
    <row r="18218" spans="1:2" x14ac:dyDescent="0.25">
      <c r="A18218" s="254" t="s">
        <v>115</v>
      </c>
      <c r="B18218" s="254">
        <v>0</v>
      </c>
    </row>
    <row r="18219" spans="1:2" x14ac:dyDescent="0.25">
      <c r="A18219" s="254" t="s">
        <v>125</v>
      </c>
      <c r="B18219" s="254">
        <v>0</v>
      </c>
    </row>
    <row r="18220" spans="1:2" x14ac:dyDescent="0.25">
      <c r="A18220" s="254" t="s">
        <v>126</v>
      </c>
      <c r="B18220" s="254">
        <v>0</v>
      </c>
    </row>
    <row r="18221" spans="1:2" x14ac:dyDescent="0.25">
      <c r="A18221" s="254" t="s">
        <v>127</v>
      </c>
      <c r="B18221" s="254">
        <v>0</v>
      </c>
    </row>
    <row r="18222" spans="1:2" x14ac:dyDescent="0.25">
      <c r="A18222" s="254" t="s">
        <v>116</v>
      </c>
      <c r="B18222" s="254">
        <v>0</v>
      </c>
    </row>
    <row r="18223" spans="1:2" x14ac:dyDescent="0.25">
      <c r="A18223" s="254" t="s">
        <v>128</v>
      </c>
      <c r="B18223" s="254">
        <v>0</v>
      </c>
    </row>
    <row r="18224" spans="1:2" x14ac:dyDescent="0.25">
      <c r="A18224" s="254" t="s">
        <v>129</v>
      </c>
      <c r="B18224" s="254">
        <v>0</v>
      </c>
    </row>
    <row r="18225" spans="1:2" x14ac:dyDescent="0.25">
      <c r="A18225" s="254" t="s">
        <v>130</v>
      </c>
      <c r="B18225" s="254">
        <v>0</v>
      </c>
    </row>
    <row r="18226" spans="1:2" x14ac:dyDescent="0.25">
      <c r="A18226" s="254" t="s">
        <v>117</v>
      </c>
      <c r="B18226" s="254">
        <v>0</v>
      </c>
    </row>
    <row r="18227" spans="1:2" x14ac:dyDescent="0.25">
      <c r="A18227" s="254" t="s">
        <v>131</v>
      </c>
      <c r="B18227" s="254">
        <v>0</v>
      </c>
    </row>
    <row r="18228" spans="1:2" x14ac:dyDescent="0.25">
      <c r="A18228" s="254" t="s">
        <v>132</v>
      </c>
      <c r="B18228" s="254">
        <v>0</v>
      </c>
    </row>
    <row r="18229" spans="1:2" x14ac:dyDescent="0.25">
      <c r="A18229" s="254" t="s">
        <v>133</v>
      </c>
      <c r="B18229" s="254">
        <v>0</v>
      </c>
    </row>
    <row r="18230" spans="1:2" x14ac:dyDescent="0.25">
      <c r="A18230" s="254" t="s">
        <v>118</v>
      </c>
      <c r="B18230" s="254">
        <v>0</v>
      </c>
    </row>
    <row r="18231" spans="1:2" x14ac:dyDescent="0.25">
      <c r="A18231" s="254" t="s">
        <v>134</v>
      </c>
      <c r="B18231" s="254">
        <v>0</v>
      </c>
    </row>
    <row r="18232" spans="1:2" x14ac:dyDescent="0.25">
      <c r="A18232" s="254" t="s">
        <v>135</v>
      </c>
      <c r="B18232" s="254">
        <v>0</v>
      </c>
    </row>
    <row r="18233" spans="1:2" x14ac:dyDescent="0.25">
      <c r="A18233" s="254" t="s">
        <v>136</v>
      </c>
      <c r="B18233" s="254">
        <v>0</v>
      </c>
    </row>
    <row r="18234" spans="1:2" x14ac:dyDescent="0.25">
      <c r="A18234" s="254" t="s">
        <v>119</v>
      </c>
      <c r="B18234" s="254">
        <v>0</v>
      </c>
    </row>
    <row r="18235" spans="1:2" x14ac:dyDescent="0.25">
      <c r="A18235" s="254" t="s">
        <v>137</v>
      </c>
      <c r="B18235" s="254">
        <v>0</v>
      </c>
    </row>
    <row r="18236" spans="1:2" x14ac:dyDescent="0.25">
      <c r="A18236" s="254" t="s">
        <v>138</v>
      </c>
      <c r="B18236" s="254">
        <v>0</v>
      </c>
    </row>
    <row r="18237" spans="1:2" x14ac:dyDescent="0.25">
      <c r="A18237" s="254" t="s">
        <v>1021</v>
      </c>
      <c r="B18237" s="254">
        <v>0</v>
      </c>
    </row>
    <row r="18238" spans="1:2" x14ac:dyDescent="0.25">
      <c r="A18238" s="254" t="s">
        <v>992</v>
      </c>
      <c r="B18238" s="254">
        <v>0</v>
      </c>
    </row>
    <row r="18239" spans="1:2" x14ac:dyDescent="0.25">
      <c r="A18239" s="254" t="s">
        <v>1022</v>
      </c>
      <c r="B18239" s="254">
        <v>0</v>
      </c>
    </row>
    <row r="18240" spans="1:2" x14ac:dyDescent="0.25">
      <c r="A18240" s="254" t="s">
        <v>1023</v>
      </c>
      <c r="B18240" s="254">
        <v>0</v>
      </c>
    </row>
    <row r="18241" spans="1:2" x14ac:dyDescent="0.25">
      <c r="A18241" s="254" t="s">
        <v>1024</v>
      </c>
      <c r="B18241" s="254">
        <v>0</v>
      </c>
    </row>
    <row r="18242" spans="1:2" x14ac:dyDescent="0.25">
      <c r="A18242" s="254" t="s">
        <v>993</v>
      </c>
      <c r="B18242" s="254">
        <v>0</v>
      </c>
    </row>
    <row r="18243" spans="1:2" x14ac:dyDescent="0.25">
      <c r="A18243" s="254" t="s">
        <v>1025</v>
      </c>
      <c r="B18243" s="254">
        <v>0</v>
      </c>
    </row>
    <row r="18244" spans="1:2" x14ac:dyDescent="0.25">
      <c r="A18244" s="254" t="s">
        <v>1026</v>
      </c>
      <c r="B18244" s="254">
        <v>0</v>
      </c>
    </row>
    <row r="18245" spans="1:2" x14ac:dyDescent="0.25">
      <c r="A18245" s="254" t="s">
        <v>1027</v>
      </c>
      <c r="B18245" s="254">
        <v>0</v>
      </c>
    </row>
    <row r="18246" spans="1:2" x14ac:dyDescent="0.25">
      <c r="A18246" s="254" t="s">
        <v>994</v>
      </c>
      <c r="B18246" s="254">
        <v>0</v>
      </c>
    </row>
    <row r="18247" spans="1:2" x14ac:dyDescent="0.25">
      <c r="A18247" s="254" t="s">
        <v>1028</v>
      </c>
      <c r="B18247" s="254">
        <v>0</v>
      </c>
    </row>
    <row r="18248" spans="1:2" x14ac:dyDescent="0.25">
      <c r="A18248" s="254" t="s">
        <v>1029</v>
      </c>
      <c r="B18248" s="254">
        <v>0</v>
      </c>
    </row>
    <row r="18249" spans="1:2" x14ac:dyDescent="0.25">
      <c r="A18249" s="254" t="s">
        <v>1030</v>
      </c>
      <c r="B18249" s="254">
        <v>0</v>
      </c>
    </row>
    <row r="18250" spans="1:2" x14ac:dyDescent="0.25">
      <c r="A18250" s="254" t="s">
        <v>995</v>
      </c>
      <c r="B18250" s="254">
        <v>0</v>
      </c>
    </row>
    <row r="18251" spans="1:2" x14ac:dyDescent="0.25">
      <c r="A18251" s="254" t="s">
        <v>1031</v>
      </c>
      <c r="B18251" s="254">
        <v>0</v>
      </c>
    </row>
    <row r="18252" spans="1:2" x14ac:dyDescent="0.25">
      <c r="A18252" s="254" t="s">
        <v>1032</v>
      </c>
      <c r="B18252" s="254">
        <v>0</v>
      </c>
    </row>
    <row r="18253" spans="1:2" x14ac:dyDescent="0.25">
      <c r="A18253" s="254" t="s">
        <v>17</v>
      </c>
      <c r="B18253" s="254">
        <v>0</v>
      </c>
    </row>
    <row r="18254" spans="1:2" x14ac:dyDescent="0.25">
      <c r="A18254" s="254" t="s">
        <v>14</v>
      </c>
      <c r="B18254" s="254">
        <v>0</v>
      </c>
    </row>
    <row r="18255" spans="1:2" x14ac:dyDescent="0.25">
      <c r="A18255" s="254" t="s">
        <v>18</v>
      </c>
      <c r="B18255" s="254">
        <v>0</v>
      </c>
    </row>
    <row r="18256" spans="1:2" x14ac:dyDescent="0.25">
      <c r="A18256" s="254" t="s">
        <v>19</v>
      </c>
      <c r="B18256" s="254">
        <v>0</v>
      </c>
    </row>
    <row r="18257" spans="1:2" x14ac:dyDescent="0.25">
      <c r="A18257" s="254" t="s">
        <v>1033</v>
      </c>
      <c r="B18257" s="254">
        <v>0</v>
      </c>
    </row>
    <row r="18258" spans="1:2" x14ac:dyDescent="0.25">
      <c r="A18258" s="254" t="s">
        <v>996</v>
      </c>
      <c r="B18258" s="254">
        <v>0</v>
      </c>
    </row>
    <row r="18259" spans="1:2" x14ac:dyDescent="0.25">
      <c r="A18259" s="254" t="s">
        <v>1034</v>
      </c>
      <c r="B18259" s="254">
        <v>0</v>
      </c>
    </row>
    <row r="18260" spans="1:2" x14ac:dyDescent="0.25">
      <c r="A18260" s="254" t="s">
        <v>1035</v>
      </c>
      <c r="B18260" s="254">
        <v>0</v>
      </c>
    </row>
    <row r="18261" spans="1:2" x14ac:dyDescent="0.25">
      <c r="A18261" s="254" t="s">
        <v>535</v>
      </c>
      <c r="B18261" s="254">
        <v>0</v>
      </c>
    </row>
    <row r="18262" spans="1:2" x14ac:dyDescent="0.25">
      <c r="A18262" s="254" t="s">
        <v>534</v>
      </c>
      <c r="B18262" s="254">
        <v>0</v>
      </c>
    </row>
    <row r="18263" spans="1:2" x14ac:dyDescent="0.25">
      <c r="A18263" s="254" t="s">
        <v>536</v>
      </c>
      <c r="B18263" s="254">
        <v>0</v>
      </c>
    </row>
    <row r="18264" spans="1:2" x14ac:dyDescent="0.25">
      <c r="A18264" s="254" t="s">
        <v>537</v>
      </c>
      <c r="B18264" s="254">
        <v>0</v>
      </c>
    </row>
    <row r="18265" spans="1:2" x14ac:dyDescent="0.25">
      <c r="A18265" s="254" t="s">
        <v>1036</v>
      </c>
      <c r="B18265" s="254">
        <v>0</v>
      </c>
    </row>
    <row r="18266" spans="1:2" x14ac:dyDescent="0.25">
      <c r="A18266" s="254" t="s">
        <v>997</v>
      </c>
      <c r="B18266" s="254">
        <v>0</v>
      </c>
    </row>
    <row r="18267" spans="1:2" x14ac:dyDescent="0.25">
      <c r="A18267" s="254" t="s">
        <v>1037</v>
      </c>
      <c r="B18267" s="254">
        <v>0</v>
      </c>
    </row>
    <row r="18268" spans="1:2" x14ac:dyDescent="0.25">
      <c r="A18268" s="254" t="s">
        <v>1038</v>
      </c>
      <c r="B18268" s="254">
        <v>0</v>
      </c>
    </row>
    <row r="18269" spans="1:2" x14ac:dyDescent="0.25">
      <c r="A18269" s="254" t="s">
        <v>1273</v>
      </c>
      <c r="B18269" s="254">
        <v>0</v>
      </c>
    </row>
    <row r="18270" spans="1:2" x14ac:dyDescent="0.25">
      <c r="A18270" s="254" t="s">
        <v>1274</v>
      </c>
      <c r="B18270" s="254">
        <v>0</v>
      </c>
    </row>
    <row r="18271" spans="1:2" x14ac:dyDescent="0.25">
      <c r="A18271" s="254" t="s">
        <v>1275</v>
      </c>
      <c r="B18271" s="254">
        <v>0</v>
      </c>
    </row>
    <row r="18272" spans="1:2" x14ac:dyDescent="0.25">
      <c r="A18272" s="254" t="s">
        <v>1276</v>
      </c>
      <c r="B18272" s="254">
        <v>0</v>
      </c>
    </row>
    <row r="18273" spans="1:2" x14ac:dyDescent="0.25">
      <c r="A18273" s="254" t="s">
        <v>1277</v>
      </c>
      <c r="B18273" s="254">
        <v>0</v>
      </c>
    </row>
    <row r="18274" spans="1:2" x14ac:dyDescent="0.25">
      <c r="A18274" s="254" t="s">
        <v>1278</v>
      </c>
      <c r="B18274" s="254">
        <v>0</v>
      </c>
    </row>
    <row r="18275" spans="1:2" x14ac:dyDescent="0.25">
      <c r="A18275" s="254" t="s">
        <v>1279</v>
      </c>
      <c r="B18275" s="254">
        <v>0</v>
      </c>
    </row>
    <row r="18276" spans="1:2" x14ac:dyDescent="0.25">
      <c r="A18276" s="254" t="s">
        <v>1280</v>
      </c>
      <c r="B18276" s="254">
        <v>0</v>
      </c>
    </row>
    <row r="18277" spans="1:2" x14ac:dyDescent="0.25">
      <c r="A18277" s="254" t="s">
        <v>1281</v>
      </c>
      <c r="B18277" s="254">
        <v>0</v>
      </c>
    </row>
    <row r="18278" spans="1:2" x14ac:dyDescent="0.25">
      <c r="A18278" s="254" t="s">
        <v>1282</v>
      </c>
      <c r="B18278" s="254">
        <v>0</v>
      </c>
    </row>
    <row r="18279" spans="1:2" x14ac:dyDescent="0.25">
      <c r="A18279" s="254" t="s">
        <v>1209</v>
      </c>
      <c r="B18279" s="254">
        <v>0</v>
      </c>
    </row>
    <row r="18280" spans="1:2" x14ac:dyDescent="0.25">
      <c r="A18280" s="254" t="s">
        <v>1119</v>
      </c>
      <c r="B18280" s="254">
        <v>0</v>
      </c>
    </row>
    <row r="18281" spans="1:2" x14ac:dyDescent="0.25">
      <c r="A18281" s="254" t="s">
        <v>1210</v>
      </c>
      <c r="B18281" s="254">
        <v>0</v>
      </c>
    </row>
    <row r="18282" spans="1:2" x14ac:dyDescent="0.25">
      <c r="A18282" s="254" t="s">
        <v>1211</v>
      </c>
      <c r="B18282" s="254">
        <v>0</v>
      </c>
    </row>
    <row r="18283" spans="1:2" x14ac:dyDescent="0.25">
      <c r="A18283" s="254" t="s">
        <v>1212</v>
      </c>
      <c r="B18283" s="254">
        <v>0</v>
      </c>
    </row>
    <row r="18284" spans="1:2" x14ac:dyDescent="0.25">
      <c r="A18284" s="254" t="s">
        <v>1120</v>
      </c>
      <c r="B18284" s="254">
        <v>0</v>
      </c>
    </row>
    <row r="18285" spans="1:2" x14ac:dyDescent="0.25">
      <c r="A18285" s="254" t="s">
        <v>1213</v>
      </c>
      <c r="B18285" s="254">
        <v>0</v>
      </c>
    </row>
    <row r="18286" spans="1:2" x14ac:dyDescent="0.25">
      <c r="A18286" s="254" t="s">
        <v>1214</v>
      </c>
      <c r="B18286" s="254">
        <v>0</v>
      </c>
    </row>
    <row r="18287" spans="1:2" x14ac:dyDescent="0.25">
      <c r="A18287" s="254" t="s">
        <v>1283</v>
      </c>
      <c r="B18287" s="254">
        <v>0</v>
      </c>
    </row>
    <row r="18288" spans="1:2" x14ac:dyDescent="0.25">
      <c r="A18288" s="254" t="s">
        <v>1184</v>
      </c>
      <c r="B18288" s="254">
        <v>0</v>
      </c>
    </row>
    <row r="18289" spans="1:2" x14ac:dyDescent="0.25">
      <c r="A18289" s="254" t="s">
        <v>1284</v>
      </c>
      <c r="B18289" s="254">
        <v>0</v>
      </c>
    </row>
    <row r="18290" spans="1:2" x14ac:dyDescent="0.25">
      <c r="A18290" s="254" t="s">
        <v>1285</v>
      </c>
      <c r="B18290" s="254">
        <v>0</v>
      </c>
    </row>
    <row r="18291" spans="1:2" x14ac:dyDescent="0.25">
      <c r="A18291" s="254" t="s">
        <v>1286</v>
      </c>
      <c r="B18291" s="254">
        <v>0</v>
      </c>
    </row>
    <row r="18292" spans="1:2" x14ac:dyDescent="0.25">
      <c r="A18292" s="254" t="s">
        <v>1185</v>
      </c>
      <c r="B18292" s="254">
        <v>0</v>
      </c>
    </row>
    <row r="18293" spans="1:2" x14ac:dyDescent="0.25">
      <c r="A18293" s="254" t="s">
        <v>1287</v>
      </c>
      <c r="B18293" s="254">
        <v>0</v>
      </c>
    </row>
    <row r="18294" spans="1:2" x14ac:dyDescent="0.25">
      <c r="A18294" s="254" t="s">
        <v>1288</v>
      </c>
      <c r="B18294" s="254">
        <v>0</v>
      </c>
    </row>
    <row r="18295" spans="1:2" x14ac:dyDescent="0.25">
      <c r="A18295" s="254" t="s">
        <v>1289</v>
      </c>
      <c r="B18295" s="254">
        <v>0</v>
      </c>
    </row>
    <row r="18296" spans="1:2" x14ac:dyDescent="0.25">
      <c r="A18296" s="254" t="s">
        <v>1186</v>
      </c>
      <c r="B18296" s="254">
        <v>0</v>
      </c>
    </row>
    <row r="18297" spans="1:2" x14ac:dyDescent="0.25">
      <c r="A18297" s="254" t="s">
        <v>1290</v>
      </c>
      <c r="B18297" s="254">
        <v>0</v>
      </c>
    </row>
    <row r="18298" spans="1:2" x14ac:dyDescent="0.25">
      <c r="A18298" s="254" t="s">
        <v>1291</v>
      </c>
      <c r="B18298" s="254">
        <v>0</v>
      </c>
    </row>
    <row r="18299" spans="1:2" x14ac:dyDescent="0.25">
      <c r="A18299" s="254" t="s">
        <v>1292</v>
      </c>
      <c r="B18299" s="254">
        <v>0</v>
      </c>
    </row>
    <row r="18300" spans="1:2" x14ac:dyDescent="0.25">
      <c r="A18300" s="254" t="s">
        <v>1187</v>
      </c>
      <c r="B18300" s="254">
        <v>0</v>
      </c>
    </row>
    <row r="18301" spans="1:2" x14ac:dyDescent="0.25">
      <c r="A18301" s="254" t="s">
        <v>1293</v>
      </c>
      <c r="B18301" s="254">
        <v>0</v>
      </c>
    </row>
    <row r="18302" spans="1:2" x14ac:dyDescent="0.25">
      <c r="A18302" s="254" t="s">
        <v>1294</v>
      </c>
      <c r="B18302" s="254">
        <v>0</v>
      </c>
    </row>
    <row r="18303" spans="1:2" x14ac:dyDescent="0.25">
      <c r="A18303" s="254" t="s">
        <v>948</v>
      </c>
      <c r="B18303" s="254">
        <v>0</v>
      </c>
    </row>
    <row r="18304" spans="1:2" x14ac:dyDescent="0.25">
      <c r="A18304" s="254" t="s">
        <v>945</v>
      </c>
      <c r="B18304" s="254">
        <v>0</v>
      </c>
    </row>
    <row r="18305" spans="1:2" x14ac:dyDescent="0.25">
      <c r="A18305" s="254" t="s">
        <v>949</v>
      </c>
      <c r="B18305" s="254">
        <v>0</v>
      </c>
    </row>
    <row r="18306" spans="1:2" x14ac:dyDescent="0.25">
      <c r="A18306" s="254" t="s">
        <v>950</v>
      </c>
      <c r="B18306" s="254">
        <v>0</v>
      </c>
    </row>
    <row r="18307" spans="1:2" x14ac:dyDescent="0.25">
      <c r="A18307" s="254" t="s">
        <v>1039</v>
      </c>
      <c r="B18307" s="254">
        <v>0</v>
      </c>
    </row>
    <row r="18308" spans="1:2" x14ac:dyDescent="0.25">
      <c r="A18308" s="254" t="s">
        <v>998</v>
      </c>
      <c r="B18308" s="254">
        <v>0</v>
      </c>
    </row>
    <row r="18309" spans="1:2" x14ac:dyDescent="0.25">
      <c r="A18309" s="254" t="s">
        <v>1040</v>
      </c>
      <c r="B18309" s="254">
        <v>0</v>
      </c>
    </row>
    <row r="18310" spans="1:2" x14ac:dyDescent="0.25">
      <c r="A18310" s="254" t="s">
        <v>1041</v>
      </c>
      <c r="B18310" s="254">
        <v>0</v>
      </c>
    </row>
    <row r="18311" spans="1:2" x14ac:dyDescent="0.25">
      <c r="A18311" s="254" t="s">
        <v>458</v>
      </c>
      <c r="B18311" s="254">
        <v>0</v>
      </c>
    </row>
    <row r="18312" spans="1:2" x14ac:dyDescent="0.25">
      <c r="A18312" s="254" t="s">
        <v>456</v>
      </c>
      <c r="B18312" s="254">
        <v>0</v>
      </c>
    </row>
    <row r="18313" spans="1:2" x14ac:dyDescent="0.25">
      <c r="A18313" s="254" t="s">
        <v>459</v>
      </c>
      <c r="B18313" s="254">
        <v>0</v>
      </c>
    </row>
    <row r="18314" spans="1:2" x14ac:dyDescent="0.25">
      <c r="A18314" s="254" t="s">
        <v>460</v>
      </c>
      <c r="B18314" s="254">
        <v>0</v>
      </c>
    </row>
    <row r="18315" spans="1:2" x14ac:dyDescent="0.25">
      <c r="A18315" s="254" t="s">
        <v>1042</v>
      </c>
      <c r="B18315" s="254">
        <v>0</v>
      </c>
    </row>
    <row r="18316" spans="1:2" x14ac:dyDescent="0.25">
      <c r="A18316" s="254" t="s">
        <v>999</v>
      </c>
      <c r="B18316" s="254">
        <v>0</v>
      </c>
    </row>
    <row r="18317" spans="1:2" x14ac:dyDescent="0.25">
      <c r="A18317" s="254" t="s">
        <v>1043</v>
      </c>
      <c r="B18317" s="254">
        <v>0</v>
      </c>
    </row>
    <row r="18318" spans="1:2" x14ac:dyDescent="0.25">
      <c r="A18318" s="254" t="s">
        <v>1044</v>
      </c>
      <c r="B18318" s="254">
        <v>0</v>
      </c>
    </row>
    <row r="18319" spans="1:2" x14ac:dyDescent="0.25">
      <c r="A18319" s="254" t="s">
        <v>461</v>
      </c>
      <c r="B18319" s="254">
        <v>0</v>
      </c>
    </row>
    <row r="18320" spans="1:2" x14ac:dyDescent="0.25">
      <c r="A18320" s="254" t="s">
        <v>457</v>
      </c>
      <c r="B18320" s="254">
        <v>0</v>
      </c>
    </row>
    <row r="18321" spans="1:2" x14ac:dyDescent="0.25">
      <c r="A18321" s="254" t="s">
        <v>462</v>
      </c>
      <c r="B18321" s="254">
        <v>0</v>
      </c>
    </row>
    <row r="18322" spans="1:2" x14ac:dyDescent="0.25">
      <c r="A18322" s="254" t="s">
        <v>463</v>
      </c>
      <c r="B18322" s="254">
        <v>0</v>
      </c>
    </row>
    <row r="18323" spans="1:2" x14ac:dyDescent="0.25">
      <c r="A18323" s="254" t="s">
        <v>1045</v>
      </c>
      <c r="B18323" s="254">
        <v>0</v>
      </c>
    </row>
    <row r="18324" spans="1:2" x14ac:dyDescent="0.25">
      <c r="A18324" s="254" t="s">
        <v>1000</v>
      </c>
      <c r="B18324" s="254">
        <v>0</v>
      </c>
    </row>
    <row r="18325" spans="1:2" x14ac:dyDescent="0.25">
      <c r="A18325" s="254" t="s">
        <v>1046</v>
      </c>
      <c r="B18325" s="254">
        <v>0</v>
      </c>
    </row>
    <row r="18326" spans="1:2" x14ac:dyDescent="0.25">
      <c r="A18326" s="254" t="s">
        <v>1047</v>
      </c>
      <c r="B18326" s="254">
        <v>0</v>
      </c>
    </row>
    <row r="18327" spans="1:2" x14ac:dyDescent="0.25">
      <c r="A18327" s="254" t="s">
        <v>139</v>
      </c>
      <c r="B18327" s="254">
        <v>0</v>
      </c>
    </row>
    <row r="18328" spans="1:2" x14ac:dyDescent="0.25">
      <c r="A18328" s="254" t="s">
        <v>120</v>
      </c>
      <c r="B18328" s="254">
        <v>0</v>
      </c>
    </row>
    <row r="18329" spans="1:2" x14ac:dyDescent="0.25">
      <c r="A18329" s="254" t="s">
        <v>140</v>
      </c>
      <c r="B18329" s="254">
        <v>0</v>
      </c>
    </row>
    <row r="18330" spans="1:2" x14ac:dyDescent="0.25">
      <c r="A18330" s="254" t="s">
        <v>141</v>
      </c>
      <c r="B18330" s="254">
        <v>0</v>
      </c>
    </row>
    <row r="18331" spans="1:2" x14ac:dyDescent="0.25">
      <c r="A18331" s="254" t="s">
        <v>1048</v>
      </c>
      <c r="B18331" s="254">
        <v>0</v>
      </c>
    </row>
    <row r="18332" spans="1:2" x14ac:dyDescent="0.25">
      <c r="A18332" s="254" t="s">
        <v>1001</v>
      </c>
      <c r="B18332" s="254">
        <v>0</v>
      </c>
    </row>
    <row r="18333" spans="1:2" x14ac:dyDescent="0.25">
      <c r="A18333" s="254" t="s">
        <v>1049</v>
      </c>
      <c r="B18333" s="254">
        <v>0</v>
      </c>
    </row>
    <row r="18334" spans="1:2" x14ac:dyDescent="0.25">
      <c r="A18334" s="254" t="s">
        <v>1050</v>
      </c>
      <c r="B18334" s="254">
        <v>0</v>
      </c>
    </row>
    <row r="18335" spans="1:2" x14ac:dyDescent="0.25">
      <c r="A18335" s="254" t="s">
        <v>1227</v>
      </c>
      <c r="B18335" s="254">
        <v>0</v>
      </c>
    </row>
    <row r="18336" spans="1:2" x14ac:dyDescent="0.25">
      <c r="A18336" s="254" t="s">
        <v>1228</v>
      </c>
      <c r="B18336" s="254">
        <v>0</v>
      </c>
    </row>
    <row r="18337" spans="1:2" x14ac:dyDescent="0.25">
      <c r="A18337" s="254" t="s">
        <v>1295</v>
      </c>
      <c r="B18337" s="254">
        <v>0</v>
      </c>
    </row>
    <row r="18338" spans="1:2" x14ac:dyDescent="0.25">
      <c r="A18338" s="254" t="s">
        <v>1296</v>
      </c>
      <c r="B18338" s="254">
        <v>0</v>
      </c>
    </row>
    <row r="18339" spans="1:2" x14ac:dyDescent="0.25">
      <c r="A18339" s="254" t="s">
        <v>1297</v>
      </c>
      <c r="B18339" s="254">
        <v>0</v>
      </c>
    </row>
    <row r="18340" spans="1:2" x14ac:dyDescent="0.25">
      <c r="A18340" s="254" t="s">
        <v>1298</v>
      </c>
      <c r="B18340" s="254">
        <v>0</v>
      </c>
    </row>
    <row r="18341" spans="1:2" x14ac:dyDescent="0.25">
      <c r="A18341" s="254" t="s">
        <v>1299</v>
      </c>
      <c r="B18341" s="254">
        <v>0</v>
      </c>
    </row>
    <row r="18342" spans="1:2" x14ac:dyDescent="0.25">
      <c r="A18342" s="254" t="s">
        <v>1300</v>
      </c>
      <c r="B18342" s="254">
        <v>0</v>
      </c>
    </row>
    <row r="18343" spans="1:2" x14ac:dyDescent="0.25">
      <c r="A18343" s="254" t="s">
        <v>1301</v>
      </c>
      <c r="B18343" s="254">
        <v>0</v>
      </c>
    </row>
    <row r="18344" spans="1:2" x14ac:dyDescent="0.25">
      <c r="A18344" s="254" t="s">
        <v>1302</v>
      </c>
      <c r="B18344" s="254">
        <v>0</v>
      </c>
    </row>
    <row r="18345" spans="1:2" x14ac:dyDescent="0.25">
      <c r="A18345" s="254" t="s">
        <v>2073</v>
      </c>
      <c r="B18345" s="254"/>
    </row>
    <row r="18346" spans="1:2" x14ac:dyDescent="0.25">
      <c r="A18346" s="254" t="s">
        <v>928</v>
      </c>
      <c r="B18346" s="254" t="s">
        <v>929</v>
      </c>
    </row>
    <row r="18347" spans="1:2" x14ac:dyDescent="0.25">
      <c r="A18347" s="254" t="s">
        <v>930</v>
      </c>
      <c r="B18347" s="254" t="s">
        <v>931</v>
      </c>
    </row>
    <row r="18348" spans="1:2" x14ac:dyDescent="0.25">
      <c r="A18348" s="254" t="s">
        <v>943</v>
      </c>
      <c r="B18348" s="254">
        <v>-1.2791999999999999</v>
      </c>
    </row>
    <row r="18349" spans="1:2" x14ac:dyDescent="0.25">
      <c r="A18349" s="254" t="s">
        <v>944</v>
      </c>
      <c r="B18349" s="254">
        <v>-1.71594</v>
      </c>
    </row>
    <row r="18350" spans="1:2" x14ac:dyDescent="0.25">
      <c r="A18350" s="254" t="s">
        <v>538</v>
      </c>
      <c r="B18350" s="254">
        <v>-31.2602735</v>
      </c>
    </row>
    <row r="18351" spans="1:2" x14ac:dyDescent="0.25">
      <c r="A18351" s="254" t="s">
        <v>539</v>
      </c>
      <c r="B18351" s="254">
        <v>-7.7431009199999998</v>
      </c>
    </row>
    <row r="18352" spans="1:2" x14ac:dyDescent="0.25">
      <c r="A18352" s="254" t="s">
        <v>150</v>
      </c>
      <c r="B18352" s="254">
        <v>0</v>
      </c>
    </row>
    <row r="18353" spans="1:2" x14ac:dyDescent="0.25">
      <c r="A18353" s="254" t="s">
        <v>142</v>
      </c>
      <c r="B18353" s="254">
        <v>-13.9932692</v>
      </c>
    </row>
    <row r="18354" spans="1:2" x14ac:dyDescent="0.25">
      <c r="A18354" s="254" t="s">
        <v>151</v>
      </c>
      <c r="B18354" s="254">
        <v>0</v>
      </c>
    </row>
    <row r="18355" spans="1:2" x14ac:dyDescent="0.25">
      <c r="A18355" s="254" t="s">
        <v>152</v>
      </c>
      <c r="B18355" s="254">
        <v>0</v>
      </c>
    </row>
    <row r="18356" spans="1:2" x14ac:dyDescent="0.25">
      <c r="A18356" s="254" t="s">
        <v>153</v>
      </c>
      <c r="B18356" s="254">
        <v>0</v>
      </c>
    </row>
    <row r="18357" spans="1:2" x14ac:dyDescent="0.25">
      <c r="A18357" s="254" t="s">
        <v>143</v>
      </c>
      <c r="B18357" s="254">
        <v>-1.7404156</v>
      </c>
    </row>
    <row r="18358" spans="1:2" x14ac:dyDescent="0.25">
      <c r="A18358" s="254" t="s">
        <v>154</v>
      </c>
      <c r="B18358" s="254">
        <v>0</v>
      </c>
    </row>
    <row r="18359" spans="1:2" x14ac:dyDescent="0.25">
      <c r="A18359" s="254" t="s">
        <v>155</v>
      </c>
      <c r="B18359" s="254">
        <v>0</v>
      </c>
    </row>
    <row r="18360" spans="1:2" x14ac:dyDescent="0.25">
      <c r="A18360" s="254" t="s">
        <v>1303</v>
      </c>
      <c r="B18360" s="254">
        <v>0</v>
      </c>
    </row>
    <row r="18361" spans="1:2" x14ac:dyDescent="0.25">
      <c r="A18361" s="254" t="s">
        <v>1304</v>
      </c>
      <c r="B18361" s="254">
        <v>0</v>
      </c>
    </row>
    <row r="18362" spans="1:2" x14ac:dyDescent="0.25">
      <c r="A18362" s="254" t="s">
        <v>1305</v>
      </c>
      <c r="B18362" s="254">
        <v>0</v>
      </c>
    </row>
    <row r="18363" spans="1:2" x14ac:dyDescent="0.25">
      <c r="A18363" s="254" t="s">
        <v>1306</v>
      </c>
      <c r="B18363" s="254">
        <v>0</v>
      </c>
    </row>
    <row r="18364" spans="1:2" x14ac:dyDescent="0.25">
      <c r="A18364" s="254" t="s">
        <v>156</v>
      </c>
      <c r="B18364" s="254">
        <v>0</v>
      </c>
    </row>
    <row r="18365" spans="1:2" x14ac:dyDescent="0.25">
      <c r="A18365" s="254" t="s">
        <v>144</v>
      </c>
      <c r="B18365" s="254">
        <v>0</v>
      </c>
    </row>
    <row r="18366" spans="1:2" x14ac:dyDescent="0.25">
      <c r="A18366" s="254" t="s">
        <v>157</v>
      </c>
      <c r="B18366" s="254">
        <v>0</v>
      </c>
    </row>
    <row r="18367" spans="1:2" x14ac:dyDescent="0.25">
      <c r="A18367" s="254" t="s">
        <v>158</v>
      </c>
      <c r="B18367" s="254">
        <v>0</v>
      </c>
    </row>
    <row r="18368" spans="1:2" x14ac:dyDescent="0.25">
      <c r="A18368" s="254" t="s">
        <v>159</v>
      </c>
      <c r="B18368" s="254">
        <v>0</v>
      </c>
    </row>
    <row r="18369" spans="1:2" x14ac:dyDescent="0.25">
      <c r="A18369" s="254" t="s">
        <v>145</v>
      </c>
      <c r="B18369" s="254">
        <v>0</v>
      </c>
    </row>
    <row r="18370" spans="1:2" x14ac:dyDescent="0.25">
      <c r="A18370" s="254" t="s">
        <v>160</v>
      </c>
      <c r="B18370" s="254">
        <v>0</v>
      </c>
    </row>
    <row r="18371" spans="1:2" x14ac:dyDescent="0.25">
      <c r="A18371" s="254" t="s">
        <v>161</v>
      </c>
      <c r="B18371" s="254">
        <v>0</v>
      </c>
    </row>
    <row r="18372" spans="1:2" x14ac:dyDescent="0.25">
      <c r="A18372" s="254" t="s">
        <v>162</v>
      </c>
      <c r="B18372" s="254">
        <v>0</v>
      </c>
    </row>
    <row r="18373" spans="1:2" x14ac:dyDescent="0.25">
      <c r="A18373" s="254" t="s">
        <v>146</v>
      </c>
      <c r="B18373" s="254">
        <v>0</v>
      </c>
    </row>
    <row r="18374" spans="1:2" x14ac:dyDescent="0.25">
      <c r="A18374" s="254" t="s">
        <v>163</v>
      </c>
      <c r="B18374" s="254">
        <v>0</v>
      </c>
    </row>
    <row r="18375" spans="1:2" x14ac:dyDescent="0.25">
      <c r="A18375" s="254" t="s">
        <v>164</v>
      </c>
      <c r="B18375" s="254">
        <v>0</v>
      </c>
    </row>
    <row r="18376" spans="1:2" x14ac:dyDescent="0.25">
      <c r="A18376" s="254" t="s">
        <v>165</v>
      </c>
      <c r="B18376" s="254">
        <v>0</v>
      </c>
    </row>
    <row r="18377" spans="1:2" x14ac:dyDescent="0.25">
      <c r="A18377" s="254" t="s">
        <v>147</v>
      </c>
      <c r="B18377" s="254">
        <v>0</v>
      </c>
    </row>
    <row r="18378" spans="1:2" x14ac:dyDescent="0.25">
      <c r="A18378" s="254" t="s">
        <v>166</v>
      </c>
      <c r="B18378" s="254">
        <v>0</v>
      </c>
    </row>
    <row r="18379" spans="1:2" x14ac:dyDescent="0.25">
      <c r="A18379" s="254" t="s">
        <v>167</v>
      </c>
      <c r="B18379" s="254">
        <v>0</v>
      </c>
    </row>
    <row r="18380" spans="1:2" x14ac:dyDescent="0.25">
      <c r="A18380" s="254" t="s">
        <v>168</v>
      </c>
      <c r="B18380" s="254">
        <v>0</v>
      </c>
    </row>
    <row r="18381" spans="1:2" x14ac:dyDescent="0.25">
      <c r="A18381" s="254" t="s">
        <v>148</v>
      </c>
      <c r="B18381" s="254">
        <v>0</v>
      </c>
    </row>
    <row r="18382" spans="1:2" x14ac:dyDescent="0.25">
      <c r="A18382" s="254" t="s">
        <v>169</v>
      </c>
      <c r="B18382" s="254">
        <v>0</v>
      </c>
    </row>
    <row r="18383" spans="1:2" x14ac:dyDescent="0.25">
      <c r="A18383" s="254" t="s">
        <v>170</v>
      </c>
      <c r="B18383" s="254">
        <v>0</v>
      </c>
    </row>
    <row r="18384" spans="1:2" x14ac:dyDescent="0.25">
      <c r="A18384" s="254" t="s">
        <v>171</v>
      </c>
      <c r="B18384" s="254">
        <v>0</v>
      </c>
    </row>
    <row r="18385" spans="1:2" x14ac:dyDescent="0.25">
      <c r="A18385" s="254" t="s">
        <v>149</v>
      </c>
      <c r="B18385" s="254">
        <v>0</v>
      </c>
    </row>
    <row r="18386" spans="1:2" x14ac:dyDescent="0.25">
      <c r="A18386" s="254" t="s">
        <v>172</v>
      </c>
      <c r="B18386" s="254">
        <v>0</v>
      </c>
    </row>
    <row r="18387" spans="1:2" x14ac:dyDescent="0.25">
      <c r="A18387" s="254" t="s">
        <v>173</v>
      </c>
      <c r="B18387" s="254">
        <v>0</v>
      </c>
    </row>
    <row r="18388" spans="1:2" x14ac:dyDescent="0.25">
      <c r="A18388" s="254" t="s">
        <v>1215</v>
      </c>
      <c r="B18388" s="254">
        <v>0</v>
      </c>
    </row>
    <row r="18389" spans="1:2" x14ac:dyDescent="0.25">
      <c r="A18389" s="254" t="s">
        <v>1121</v>
      </c>
      <c r="B18389" s="254">
        <v>6.6783484</v>
      </c>
    </row>
    <row r="18390" spans="1:2" x14ac:dyDescent="0.25">
      <c r="A18390" s="254" t="s">
        <v>1216</v>
      </c>
      <c r="B18390" s="254">
        <v>0</v>
      </c>
    </row>
    <row r="18391" spans="1:2" x14ac:dyDescent="0.25">
      <c r="A18391" s="254" t="s">
        <v>1217</v>
      </c>
      <c r="B18391" s="254">
        <v>0</v>
      </c>
    </row>
    <row r="18392" spans="1:2" x14ac:dyDescent="0.25">
      <c r="A18392" s="254" t="s">
        <v>1218</v>
      </c>
      <c r="B18392" s="254">
        <v>0</v>
      </c>
    </row>
    <row r="18393" spans="1:2" x14ac:dyDescent="0.25">
      <c r="A18393" s="254" t="s">
        <v>1122</v>
      </c>
      <c r="B18393" s="254">
        <v>1.42910406</v>
      </c>
    </row>
    <row r="18394" spans="1:2" x14ac:dyDescent="0.25">
      <c r="A18394" s="254" t="s">
        <v>1219</v>
      </c>
      <c r="B18394" s="254">
        <v>0</v>
      </c>
    </row>
    <row r="18395" spans="1:2" x14ac:dyDescent="0.25">
      <c r="A18395" s="254" t="s">
        <v>1220</v>
      </c>
      <c r="B18395" s="254">
        <v>0</v>
      </c>
    </row>
    <row r="18396" spans="1:2" x14ac:dyDescent="0.25">
      <c r="A18396" s="254" t="s">
        <v>1307</v>
      </c>
      <c r="B18396" s="254">
        <v>0</v>
      </c>
    </row>
    <row r="18397" spans="1:2" x14ac:dyDescent="0.25">
      <c r="A18397" s="254" t="s">
        <v>1197</v>
      </c>
      <c r="B18397" s="254">
        <v>9.1147382300000004</v>
      </c>
    </row>
    <row r="18398" spans="1:2" x14ac:dyDescent="0.25">
      <c r="A18398" s="254" t="s">
        <v>1308</v>
      </c>
      <c r="B18398" s="254">
        <v>0</v>
      </c>
    </row>
    <row r="18399" spans="1:2" x14ac:dyDescent="0.25">
      <c r="A18399" s="254" t="s">
        <v>1309</v>
      </c>
      <c r="B18399" s="254">
        <v>0</v>
      </c>
    </row>
    <row r="18400" spans="1:2" x14ac:dyDescent="0.25">
      <c r="A18400" s="254" t="s">
        <v>1310</v>
      </c>
      <c r="B18400" s="254">
        <v>0</v>
      </c>
    </row>
    <row r="18401" spans="1:2" x14ac:dyDescent="0.25">
      <c r="A18401" s="254" t="s">
        <v>1198</v>
      </c>
      <c r="B18401" s="254">
        <v>0.181965349</v>
      </c>
    </row>
    <row r="18402" spans="1:2" x14ac:dyDescent="0.25">
      <c r="A18402" s="254" t="s">
        <v>1311</v>
      </c>
      <c r="B18402" s="254">
        <v>0</v>
      </c>
    </row>
    <row r="18403" spans="1:2" x14ac:dyDescent="0.25">
      <c r="A18403" s="254" t="s">
        <v>1312</v>
      </c>
      <c r="B18403" s="254">
        <v>0</v>
      </c>
    </row>
    <row r="18404" spans="1:2" x14ac:dyDescent="0.25">
      <c r="A18404" s="254" t="s">
        <v>1313</v>
      </c>
      <c r="B18404" s="254">
        <v>0</v>
      </c>
    </row>
    <row r="18405" spans="1:2" x14ac:dyDescent="0.25">
      <c r="A18405" s="254" t="s">
        <v>1199</v>
      </c>
      <c r="B18405" s="254">
        <v>0</v>
      </c>
    </row>
    <row r="18406" spans="1:2" x14ac:dyDescent="0.25">
      <c r="A18406" s="254" t="s">
        <v>1314</v>
      </c>
      <c r="B18406" s="254">
        <v>0</v>
      </c>
    </row>
    <row r="18407" spans="1:2" x14ac:dyDescent="0.25">
      <c r="A18407" s="254" t="s">
        <v>1315</v>
      </c>
      <c r="B18407" s="254">
        <v>0</v>
      </c>
    </row>
    <row r="18408" spans="1:2" x14ac:dyDescent="0.25">
      <c r="A18408" s="254" t="s">
        <v>1316</v>
      </c>
      <c r="B18408" s="254">
        <v>0</v>
      </c>
    </row>
    <row r="18409" spans="1:2" x14ac:dyDescent="0.25">
      <c r="A18409" s="254" t="s">
        <v>1200</v>
      </c>
      <c r="B18409" s="254">
        <v>0</v>
      </c>
    </row>
    <row r="18410" spans="1:2" x14ac:dyDescent="0.25">
      <c r="A18410" s="254" t="s">
        <v>1317</v>
      </c>
      <c r="B18410" s="254">
        <v>0</v>
      </c>
    </row>
    <row r="18411" spans="1:2" x14ac:dyDescent="0.25">
      <c r="A18411" s="254" t="s">
        <v>1318</v>
      </c>
      <c r="B18411" s="254">
        <v>0</v>
      </c>
    </row>
    <row r="18412" spans="1:2" x14ac:dyDescent="0.25">
      <c r="A18412" s="254" t="s">
        <v>1221</v>
      </c>
      <c r="B18412" s="254">
        <v>0</v>
      </c>
    </row>
    <row r="18413" spans="1:2" x14ac:dyDescent="0.25">
      <c r="A18413" s="254" t="s">
        <v>1123</v>
      </c>
      <c r="B18413" s="254">
        <v>21.417270899999998</v>
      </c>
    </row>
    <row r="18414" spans="1:2" x14ac:dyDescent="0.25">
      <c r="A18414" s="254" t="s">
        <v>1222</v>
      </c>
      <c r="B18414" s="254">
        <v>0</v>
      </c>
    </row>
    <row r="18415" spans="1:2" x14ac:dyDescent="0.25">
      <c r="A18415" s="254" t="s">
        <v>1223</v>
      </c>
      <c r="B18415" s="254">
        <v>0</v>
      </c>
    </row>
    <row r="18416" spans="1:2" x14ac:dyDescent="0.25">
      <c r="A18416" s="254" t="s">
        <v>1224</v>
      </c>
      <c r="B18416" s="254">
        <v>0</v>
      </c>
    </row>
    <row r="18417" spans="1:2" x14ac:dyDescent="0.25">
      <c r="A18417" s="254" t="s">
        <v>1124</v>
      </c>
      <c r="B18417" s="254">
        <v>3.4063123200000001</v>
      </c>
    </row>
    <row r="18418" spans="1:2" x14ac:dyDescent="0.25">
      <c r="A18418" s="254" t="s">
        <v>1225</v>
      </c>
      <c r="B18418" s="254">
        <v>0</v>
      </c>
    </row>
    <row r="18419" spans="1:2" x14ac:dyDescent="0.25">
      <c r="A18419" s="254" t="s">
        <v>1226</v>
      </c>
      <c r="B18419" s="254">
        <v>0</v>
      </c>
    </row>
    <row r="18420" spans="1:2" x14ac:dyDescent="0.25">
      <c r="A18420" s="254" t="s">
        <v>1319</v>
      </c>
      <c r="B18420" s="254">
        <v>0</v>
      </c>
    </row>
    <row r="18421" spans="1:2" x14ac:dyDescent="0.25">
      <c r="A18421" s="254" t="s">
        <v>1201</v>
      </c>
      <c r="B18421" s="254">
        <v>11.6870276</v>
      </c>
    </row>
    <row r="18422" spans="1:2" x14ac:dyDescent="0.25">
      <c r="A18422" s="254" t="s">
        <v>1320</v>
      </c>
      <c r="B18422" s="254">
        <v>0</v>
      </c>
    </row>
    <row r="18423" spans="1:2" x14ac:dyDescent="0.25">
      <c r="A18423" s="254" t="s">
        <v>1321</v>
      </c>
      <c r="B18423" s="254">
        <v>0</v>
      </c>
    </row>
    <row r="18424" spans="1:2" x14ac:dyDescent="0.25">
      <c r="A18424" s="254" t="s">
        <v>1322</v>
      </c>
      <c r="B18424" s="254">
        <v>0</v>
      </c>
    </row>
    <row r="18425" spans="1:2" x14ac:dyDescent="0.25">
      <c r="A18425" s="254" t="s">
        <v>1202</v>
      </c>
      <c r="B18425" s="254">
        <v>0.21828208700000001</v>
      </c>
    </row>
    <row r="18426" spans="1:2" x14ac:dyDescent="0.25">
      <c r="A18426" s="254" t="s">
        <v>1323</v>
      </c>
      <c r="B18426" s="254">
        <v>0</v>
      </c>
    </row>
    <row r="18427" spans="1:2" x14ac:dyDescent="0.25">
      <c r="A18427" s="254" t="s">
        <v>1324</v>
      </c>
      <c r="B18427" s="254">
        <v>0</v>
      </c>
    </row>
    <row r="18428" spans="1:2" x14ac:dyDescent="0.25">
      <c r="A18428" s="254" t="s">
        <v>1325</v>
      </c>
      <c r="B18428" s="254">
        <v>0</v>
      </c>
    </row>
    <row r="18429" spans="1:2" x14ac:dyDescent="0.25">
      <c r="A18429" s="254" t="s">
        <v>1203</v>
      </c>
      <c r="B18429" s="254">
        <v>0</v>
      </c>
    </row>
    <row r="18430" spans="1:2" x14ac:dyDescent="0.25">
      <c r="A18430" s="254" t="s">
        <v>1326</v>
      </c>
      <c r="B18430" s="254">
        <v>0</v>
      </c>
    </row>
    <row r="18431" spans="1:2" x14ac:dyDescent="0.25">
      <c r="A18431" s="254" t="s">
        <v>1327</v>
      </c>
      <c r="B18431" s="254">
        <v>0</v>
      </c>
    </row>
    <row r="18432" spans="1:2" x14ac:dyDescent="0.25">
      <c r="A18432" s="254" t="s">
        <v>1328</v>
      </c>
      <c r="B18432" s="254">
        <v>0</v>
      </c>
    </row>
    <row r="18433" spans="1:2" x14ac:dyDescent="0.25">
      <c r="A18433" s="254" t="s">
        <v>1204</v>
      </c>
      <c r="B18433" s="254">
        <v>0</v>
      </c>
    </row>
    <row r="18434" spans="1:2" x14ac:dyDescent="0.25">
      <c r="A18434" s="254" t="s">
        <v>1329</v>
      </c>
      <c r="B18434" s="254">
        <v>0</v>
      </c>
    </row>
    <row r="18435" spans="1:2" x14ac:dyDescent="0.25">
      <c r="A18435" s="254" t="s">
        <v>1330</v>
      </c>
      <c r="B18435" s="254">
        <v>0</v>
      </c>
    </row>
    <row r="18436" spans="1:2" x14ac:dyDescent="0.25">
      <c r="A18436" s="254" t="s">
        <v>1241</v>
      </c>
      <c r="B18436" s="254">
        <v>0</v>
      </c>
    </row>
    <row r="18437" spans="1:2" x14ac:dyDescent="0.25">
      <c r="A18437" s="254" t="s">
        <v>1242</v>
      </c>
      <c r="B18437" s="254">
        <v>0</v>
      </c>
    </row>
    <row r="18438" spans="1:2" x14ac:dyDescent="0.25">
      <c r="A18438" s="254" t="s">
        <v>1243</v>
      </c>
      <c r="B18438" s="254">
        <v>0</v>
      </c>
    </row>
    <row r="18439" spans="1:2" x14ac:dyDescent="0.25">
      <c r="A18439" s="254" t="s">
        <v>1244</v>
      </c>
      <c r="B18439" s="254">
        <v>0</v>
      </c>
    </row>
    <row r="18440" spans="1:2" x14ac:dyDescent="0.25">
      <c r="A18440" s="254" t="s">
        <v>1229</v>
      </c>
      <c r="B18440" s="254">
        <v>0</v>
      </c>
    </row>
    <row r="18441" spans="1:2" x14ac:dyDescent="0.25">
      <c r="A18441" s="254" t="s">
        <v>1230</v>
      </c>
      <c r="B18441" s="254">
        <v>0</v>
      </c>
    </row>
    <row r="18442" spans="1:2" x14ac:dyDescent="0.25">
      <c r="A18442" s="254" t="s">
        <v>1331</v>
      </c>
      <c r="B18442" s="254">
        <v>0</v>
      </c>
    </row>
    <row r="18443" spans="1:2" x14ac:dyDescent="0.25">
      <c r="A18443" s="254" t="s">
        <v>1332</v>
      </c>
      <c r="B18443" s="254">
        <v>0</v>
      </c>
    </row>
    <row r="18444" spans="1:2" x14ac:dyDescent="0.25">
      <c r="A18444" s="254" t="s">
        <v>2074</v>
      </c>
      <c r="B18444" s="254"/>
    </row>
    <row r="18445" spans="1:2" x14ac:dyDescent="0.25">
      <c r="A18445" s="254" t="s">
        <v>928</v>
      </c>
      <c r="B18445" s="254" t="s">
        <v>929</v>
      </c>
    </row>
    <row r="18446" spans="1:2" x14ac:dyDescent="0.25">
      <c r="A18446" s="254" t="s">
        <v>930</v>
      </c>
      <c r="B18446" s="254" t="s">
        <v>931</v>
      </c>
    </row>
    <row r="18447" spans="1:2" x14ac:dyDescent="0.25">
      <c r="A18447" s="254" t="s">
        <v>466</v>
      </c>
      <c r="B18447" s="254">
        <v>0</v>
      </c>
    </row>
    <row r="18448" spans="1:2" x14ac:dyDescent="0.25">
      <c r="A18448" s="254" t="s">
        <v>467</v>
      </c>
      <c r="B18448" s="254">
        <v>0</v>
      </c>
    </row>
    <row r="18449" spans="1:2" x14ac:dyDescent="0.25">
      <c r="A18449" s="254" t="s">
        <v>540</v>
      </c>
      <c r="B18449" s="254">
        <v>0</v>
      </c>
    </row>
    <row r="18450" spans="1:2" x14ac:dyDescent="0.25">
      <c r="A18450" s="254" t="s">
        <v>541</v>
      </c>
      <c r="B18450" s="254">
        <v>0</v>
      </c>
    </row>
    <row r="18451" spans="1:2" x14ac:dyDescent="0.25">
      <c r="A18451" s="254" t="s">
        <v>542</v>
      </c>
      <c r="B18451" s="254">
        <v>0</v>
      </c>
    </row>
    <row r="18452" spans="1:2" x14ac:dyDescent="0.25">
      <c r="A18452" s="254" t="s">
        <v>543</v>
      </c>
      <c r="B18452" s="254">
        <v>0</v>
      </c>
    </row>
    <row r="18453" spans="1:2" x14ac:dyDescent="0.25">
      <c r="A18453" s="254" t="s">
        <v>468</v>
      </c>
      <c r="B18453" s="254">
        <v>49.125908299999999</v>
      </c>
    </row>
    <row r="18454" spans="1:2" x14ac:dyDescent="0.25">
      <c r="A18454" s="254" t="s">
        <v>469</v>
      </c>
      <c r="B18454" s="254">
        <v>1.8802097099999999</v>
      </c>
    </row>
    <row r="18455" spans="1:2" x14ac:dyDescent="0.25">
      <c r="A18455" s="254" t="s">
        <v>544</v>
      </c>
      <c r="B18455" s="254">
        <v>8.9909434000000008</v>
      </c>
    </row>
    <row r="18456" spans="1:2" x14ac:dyDescent="0.25">
      <c r="A18456" s="254" t="s">
        <v>545</v>
      </c>
      <c r="B18456" s="254">
        <v>0.188637004</v>
      </c>
    </row>
    <row r="18457" spans="1:2" x14ac:dyDescent="0.25">
      <c r="A18457" s="254" t="s">
        <v>546</v>
      </c>
      <c r="B18457" s="254">
        <v>0</v>
      </c>
    </row>
    <row r="18458" spans="1:2" x14ac:dyDescent="0.25">
      <c r="A18458" s="254" t="s">
        <v>547</v>
      </c>
      <c r="B18458" s="254">
        <v>0</v>
      </c>
    </row>
    <row r="18459" spans="1:2" x14ac:dyDescent="0.25">
      <c r="A18459" s="254" t="s">
        <v>2075</v>
      </c>
      <c r="B18459" s="254"/>
    </row>
    <row r="18460" spans="1:2" x14ac:dyDescent="0.25">
      <c r="A18460" s="254" t="s">
        <v>928</v>
      </c>
      <c r="B18460" s="254" t="s">
        <v>929</v>
      </c>
    </row>
    <row r="18461" spans="1:2" x14ac:dyDescent="0.25">
      <c r="A18461" s="254" t="s">
        <v>930</v>
      </c>
      <c r="B18461" s="254" t="s">
        <v>931</v>
      </c>
    </row>
    <row r="18462" spans="1:2" x14ac:dyDescent="0.25">
      <c r="A18462" s="254" t="s">
        <v>548</v>
      </c>
      <c r="B18462" s="254">
        <v>13.990016000000001</v>
      </c>
    </row>
    <row r="18463" spans="1:2" x14ac:dyDescent="0.25">
      <c r="A18463" s="254" t="s">
        <v>549</v>
      </c>
      <c r="B18463" s="254">
        <v>20.985023999999999</v>
      </c>
    </row>
    <row r="18464" spans="1:2" x14ac:dyDescent="0.25">
      <c r="A18464" s="254" t="s">
        <v>550</v>
      </c>
      <c r="B18464" s="254">
        <v>10.462454899999999</v>
      </c>
    </row>
    <row r="18465" spans="1:2" x14ac:dyDescent="0.25">
      <c r="A18465" s="254" t="s">
        <v>551</v>
      </c>
      <c r="B18465" s="254">
        <v>0.60307088499999995</v>
      </c>
    </row>
    <row r="18466" spans="1:2" x14ac:dyDescent="0.25">
      <c r="A18466" s="254" t="s">
        <v>2076</v>
      </c>
      <c r="B18466" s="254"/>
    </row>
    <row r="18467" spans="1:2" x14ac:dyDescent="0.25">
      <c r="A18467" s="254" t="s">
        <v>928</v>
      </c>
      <c r="B18467" s="254" t="s">
        <v>929</v>
      </c>
    </row>
    <row r="18468" spans="1:2" x14ac:dyDescent="0.25">
      <c r="A18468" s="254" t="s">
        <v>930</v>
      </c>
      <c r="B18468" s="254" t="s">
        <v>931</v>
      </c>
    </row>
    <row r="18469" spans="1:2" x14ac:dyDescent="0.25">
      <c r="A18469" s="254" t="s">
        <v>552</v>
      </c>
      <c r="B18469" s="254">
        <v>0</v>
      </c>
    </row>
    <row r="18470" spans="1:2" x14ac:dyDescent="0.25">
      <c r="A18470" s="254" t="s">
        <v>553</v>
      </c>
      <c r="B18470" s="254">
        <v>48.575683499999997</v>
      </c>
    </row>
    <row r="18471" spans="1:2" x14ac:dyDescent="0.25">
      <c r="A18471" s="254" t="s">
        <v>8</v>
      </c>
      <c r="B18471" s="254">
        <v>27.310044099999999</v>
      </c>
    </row>
    <row r="18472" spans="1:2" x14ac:dyDescent="0.25">
      <c r="A18472" s="254" t="s">
        <v>9</v>
      </c>
      <c r="B18472" s="254">
        <v>1.045245</v>
      </c>
    </row>
    <row r="18473" spans="1:2" x14ac:dyDescent="0.25">
      <c r="A18473" s="254" t="s">
        <v>10</v>
      </c>
      <c r="B18473" s="254">
        <v>4.9982395999999998</v>
      </c>
    </row>
    <row r="18474" spans="1:2" x14ac:dyDescent="0.25">
      <c r="A18474" s="254" t="s">
        <v>11</v>
      </c>
      <c r="B18474" s="254">
        <v>0.10486696500000001</v>
      </c>
    </row>
    <row r="18475" spans="1:2" x14ac:dyDescent="0.25">
      <c r="A18475" s="254" t="s">
        <v>12</v>
      </c>
      <c r="B18475" s="254">
        <v>0</v>
      </c>
    </row>
    <row r="18476" spans="1:2" x14ac:dyDescent="0.25">
      <c r="A18476" s="254" t="s">
        <v>13</v>
      </c>
      <c r="B18476" s="254">
        <v>0</v>
      </c>
    </row>
    <row r="18477" spans="1:2" x14ac:dyDescent="0.25">
      <c r="A18477" s="254" t="s">
        <v>948</v>
      </c>
      <c r="B18477" s="254">
        <v>0</v>
      </c>
    </row>
    <row r="18478" spans="1:2" x14ac:dyDescent="0.25">
      <c r="A18478" s="254" t="s">
        <v>945</v>
      </c>
      <c r="B18478" s="254">
        <v>1.71594</v>
      </c>
    </row>
    <row r="18479" spans="1:2" x14ac:dyDescent="0.25">
      <c r="A18479" s="254" t="s">
        <v>949</v>
      </c>
      <c r="B18479" s="254">
        <v>0</v>
      </c>
    </row>
    <row r="18480" spans="1:2" x14ac:dyDescent="0.25">
      <c r="A18480" s="254" t="s">
        <v>950</v>
      </c>
      <c r="B18480" s="254">
        <v>0</v>
      </c>
    </row>
    <row r="18481" spans="1:2" x14ac:dyDescent="0.25">
      <c r="A18481" s="254" t="s">
        <v>458</v>
      </c>
      <c r="B18481" s="254">
        <v>0</v>
      </c>
    </row>
    <row r="18482" spans="1:2" x14ac:dyDescent="0.25">
      <c r="A18482" s="254" t="s">
        <v>456</v>
      </c>
      <c r="B18482" s="254">
        <v>8.8945729199999999</v>
      </c>
    </row>
    <row r="18483" spans="1:2" x14ac:dyDescent="0.25">
      <c r="A18483" s="254" t="s">
        <v>459</v>
      </c>
      <c r="B18483" s="254">
        <v>0</v>
      </c>
    </row>
    <row r="18484" spans="1:2" x14ac:dyDescent="0.25">
      <c r="A18484" s="254" t="s">
        <v>460</v>
      </c>
      <c r="B18484" s="254">
        <v>0</v>
      </c>
    </row>
    <row r="18485" spans="1:2" x14ac:dyDescent="0.25">
      <c r="A18485" s="254" t="s">
        <v>461</v>
      </c>
      <c r="B18485" s="254">
        <v>0</v>
      </c>
    </row>
    <row r="18486" spans="1:2" x14ac:dyDescent="0.25">
      <c r="A18486" s="254" t="s">
        <v>457</v>
      </c>
      <c r="B18486" s="254">
        <v>0.84766249999999999</v>
      </c>
    </row>
    <row r="18487" spans="1:2" x14ac:dyDescent="0.25">
      <c r="A18487" s="254" t="s">
        <v>462</v>
      </c>
      <c r="B18487" s="254">
        <v>0</v>
      </c>
    </row>
    <row r="18488" spans="1:2" x14ac:dyDescent="0.25">
      <c r="A18488" s="254" t="s">
        <v>463</v>
      </c>
      <c r="B18488" s="254">
        <v>0</v>
      </c>
    </row>
    <row r="18489" spans="1:2" x14ac:dyDescent="0.25">
      <c r="A18489" s="254" t="s">
        <v>20</v>
      </c>
      <c r="B18489" s="254">
        <v>0</v>
      </c>
    </row>
    <row r="18490" spans="1:2" x14ac:dyDescent="0.25">
      <c r="A18490" s="254" t="s">
        <v>15</v>
      </c>
      <c r="B18490" s="254">
        <v>0.32522842299999999</v>
      </c>
    </row>
    <row r="18491" spans="1:2" x14ac:dyDescent="0.25">
      <c r="A18491" s="254" t="s">
        <v>21</v>
      </c>
      <c r="B18491" s="254">
        <v>0</v>
      </c>
    </row>
    <row r="18492" spans="1:2" x14ac:dyDescent="0.25">
      <c r="A18492" s="254" t="s">
        <v>22</v>
      </c>
      <c r="B18492" s="254">
        <v>0</v>
      </c>
    </row>
    <row r="18493" spans="1:2" x14ac:dyDescent="0.25">
      <c r="A18493" s="254" t="s">
        <v>1333</v>
      </c>
      <c r="B18493" s="254">
        <v>0</v>
      </c>
    </row>
    <row r="18494" spans="1:2" x14ac:dyDescent="0.25">
      <c r="A18494" s="254" t="s">
        <v>2077</v>
      </c>
      <c r="B18494" s="254"/>
    </row>
    <row r="18495" spans="1:2" x14ac:dyDescent="0.25">
      <c r="A18495" s="254" t="s">
        <v>928</v>
      </c>
      <c r="B18495" s="254" t="s">
        <v>929</v>
      </c>
    </row>
    <row r="18496" spans="1:2" x14ac:dyDescent="0.25">
      <c r="A18496" s="254" t="s">
        <v>930</v>
      </c>
      <c r="B18496" s="254" t="s">
        <v>931</v>
      </c>
    </row>
    <row r="18497" spans="1:2" x14ac:dyDescent="0.25">
      <c r="A18497" s="254" t="s">
        <v>111</v>
      </c>
      <c r="B18497" s="254">
        <v>0</v>
      </c>
    </row>
    <row r="18498" spans="1:2" x14ac:dyDescent="0.25">
      <c r="A18498" s="254" t="s">
        <v>110</v>
      </c>
      <c r="B18498" s="254">
        <v>0</v>
      </c>
    </row>
    <row r="18499" spans="1:2" x14ac:dyDescent="0.25">
      <c r="A18499" s="254" t="s">
        <v>112</v>
      </c>
      <c r="B18499" s="254">
        <v>0</v>
      </c>
    </row>
    <row r="18500" spans="1:2" x14ac:dyDescent="0.25">
      <c r="A18500" s="254" t="s">
        <v>113</v>
      </c>
      <c r="B18500" s="254">
        <v>0</v>
      </c>
    </row>
    <row r="18501" spans="1:2" x14ac:dyDescent="0.25">
      <c r="A18501" s="254" t="s">
        <v>1334</v>
      </c>
      <c r="B18501" s="254">
        <v>0</v>
      </c>
    </row>
    <row r="18502" spans="1:2" x14ac:dyDescent="0.25">
      <c r="A18502" s="254" t="s">
        <v>2078</v>
      </c>
      <c r="B18502" s="254"/>
    </row>
    <row r="18503" spans="1:2" x14ac:dyDescent="0.25">
      <c r="A18503" s="254" t="s">
        <v>928</v>
      </c>
      <c r="B18503" s="254" t="s">
        <v>929</v>
      </c>
    </row>
    <row r="18504" spans="1:2" x14ac:dyDescent="0.25">
      <c r="A18504" s="254" t="s">
        <v>930</v>
      </c>
      <c r="B18504" s="254" t="s">
        <v>931</v>
      </c>
    </row>
    <row r="18505" spans="1:2" x14ac:dyDescent="0.25">
      <c r="A18505" s="254" t="s">
        <v>458</v>
      </c>
      <c r="B18505" s="254">
        <v>0</v>
      </c>
    </row>
    <row r="18506" spans="1:2" x14ac:dyDescent="0.25">
      <c r="A18506" s="254" t="s">
        <v>456</v>
      </c>
      <c r="B18506" s="254">
        <v>5.6859245100000004</v>
      </c>
    </row>
    <row r="18507" spans="1:2" x14ac:dyDescent="0.25">
      <c r="A18507" s="254" t="s">
        <v>459</v>
      </c>
      <c r="B18507" s="254">
        <v>0</v>
      </c>
    </row>
    <row r="18508" spans="1:2" x14ac:dyDescent="0.25">
      <c r="A18508" s="254" t="s">
        <v>460</v>
      </c>
      <c r="B18508" s="254">
        <v>0</v>
      </c>
    </row>
    <row r="18509" spans="1:2" x14ac:dyDescent="0.25">
      <c r="A18509" s="254" t="s">
        <v>461</v>
      </c>
      <c r="B18509" s="254">
        <v>0</v>
      </c>
    </row>
    <row r="18510" spans="1:2" x14ac:dyDescent="0.25">
      <c r="A18510" s="254" t="s">
        <v>457</v>
      </c>
      <c r="B18510" s="254">
        <v>6.0477759200000003</v>
      </c>
    </row>
    <row r="18511" spans="1:2" x14ac:dyDescent="0.25">
      <c r="A18511" s="254" t="s">
        <v>462</v>
      </c>
      <c r="B18511" s="254">
        <v>0</v>
      </c>
    </row>
    <row r="18512" spans="1:2" x14ac:dyDescent="0.25">
      <c r="A18512" s="254" t="s">
        <v>463</v>
      </c>
      <c r="B18512" s="254">
        <v>0</v>
      </c>
    </row>
    <row r="18513" spans="1:2" x14ac:dyDescent="0.25">
      <c r="A18513" s="254" t="s">
        <v>1299</v>
      </c>
      <c r="B18513" s="254">
        <v>0</v>
      </c>
    </row>
    <row r="18514" spans="1:2" x14ac:dyDescent="0.25">
      <c r="A18514" s="254" t="s">
        <v>2079</v>
      </c>
      <c r="B18514" s="254"/>
    </row>
    <row r="18515" spans="1:2" x14ac:dyDescent="0.25">
      <c r="A18515" s="254" t="s">
        <v>928</v>
      </c>
      <c r="B18515" s="254" t="s">
        <v>929</v>
      </c>
    </row>
    <row r="18516" spans="1:2" x14ac:dyDescent="0.25">
      <c r="A18516" s="254" t="s">
        <v>930</v>
      </c>
      <c r="B18516" s="254" t="s">
        <v>931</v>
      </c>
    </row>
    <row r="18517" spans="1:2" x14ac:dyDescent="0.25">
      <c r="A18517" s="254" t="s">
        <v>111</v>
      </c>
      <c r="B18517" s="254">
        <v>0</v>
      </c>
    </row>
    <row r="18518" spans="1:2" x14ac:dyDescent="0.25">
      <c r="A18518" s="254" t="s">
        <v>110</v>
      </c>
      <c r="B18518" s="254">
        <v>0</v>
      </c>
    </row>
    <row r="18519" spans="1:2" x14ac:dyDescent="0.25">
      <c r="A18519" s="254" t="s">
        <v>112</v>
      </c>
      <c r="B18519" s="254">
        <v>0</v>
      </c>
    </row>
    <row r="18520" spans="1:2" x14ac:dyDescent="0.25">
      <c r="A18520" s="254" t="s">
        <v>113</v>
      </c>
      <c r="B18520" s="254">
        <v>0</v>
      </c>
    </row>
    <row r="18521" spans="1:2" x14ac:dyDescent="0.25">
      <c r="A18521" s="254" t="s">
        <v>2080</v>
      </c>
      <c r="B18521" s="254"/>
    </row>
    <row r="18522" spans="1:2" x14ac:dyDescent="0.25">
      <c r="A18522" s="254" t="s">
        <v>928</v>
      </c>
      <c r="B18522" s="254" t="s">
        <v>929</v>
      </c>
    </row>
    <row r="18523" spans="1:2" x14ac:dyDescent="0.25">
      <c r="A18523" s="254" t="s">
        <v>930</v>
      </c>
      <c r="B18523" s="254" t="s">
        <v>931</v>
      </c>
    </row>
    <row r="18524" spans="1:2" x14ac:dyDescent="0.25">
      <c r="A18524" s="254" t="s">
        <v>111</v>
      </c>
      <c r="B18524" s="254">
        <v>0</v>
      </c>
    </row>
    <row r="18525" spans="1:2" x14ac:dyDescent="0.25">
      <c r="A18525" s="254" t="s">
        <v>110</v>
      </c>
      <c r="B18525" s="254">
        <v>0</v>
      </c>
    </row>
    <row r="18526" spans="1:2" x14ac:dyDescent="0.25">
      <c r="A18526" s="254" t="s">
        <v>112</v>
      </c>
      <c r="B18526" s="254">
        <v>0</v>
      </c>
    </row>
    <row r="18527" spans="1:2" x14ac:dyDescent="0.25">
      <c r="A18527" s="254" t="s">
        <v>113</v>
      </c>
      <c r="B18527" s="254">
        <v>0</v>
      </c>
    </row>
    <row r="18528" spans="1:2" x14ac:dyDescent="0.25">
      <c r="A18528" s="254" t="s">
        <v>178</v>
      </c>
      <c r="B18528" s="254">
        <v>0</v>
      </c>
    </row>
    <row r="18529" spans="1:2" x14ac:dyDescent="0.25">
      <c r="A18529" s="254" t="s">
        <v>174</v>
      </c>
      <c r="B18529" s="254">
        <v>-0.84766249999999999</v>
      </c>
    </row>
    <row r="18530" spans="1:2" x14ac:dyDescent="0.25">
      <c r="A18530" s="254" t="s">
        <v>179</v>
      </c>
      <c r="B18530" s="254">
        <v>0</v>
      </c>
    </row>
    <row r="18531" spans="1:2" x14ac:dyDescent="0.25">
      <c r="A18531" s="254" t="s">
        <v>180</v>
      </c>
      <c r="B18531" s="254">
        <v>0</v>
      </c>
    </row>
    <row r="18532" spans="1:2" x14ac:dyDescent="0.25">
      <c r="A18532" s="254" t="s">
        <v>153</v>
      </c>
      <c r="B18532" s="254">
        <v>0</v>
      </c>
    </row>
    <row r="18533" spans="1:2" x14ac:dyDescent="0.25">
      <c r="A18533" s="254" t="s">
        <v>143</v>
      </c>
      <c r="B18533" s="254">
        <v>-0.84766249999999999</v>
      </c>
    </row>
    <row r="18534" spans="1:2" x14ac:dyDescent="0.25">
      <c r="A18534" s="254" t="s">
        <v>154</v>
      </c>
      <c r="B18534" s="254">
        <v>0</v>
      </c>
    </row>
    <row r="18535" spans="1:2" x14ac:dyDescent="0.25">
      <c r="A18535" s="254" t="s">
        <v>155</v>
      </c>
      <c r="B18535" s="254">
        <v>0</v>
      </c>
    </row>
    <row r="18536" spans="1:2" x14ac:dyDescent="0.25">
      <c r="A18536" s="254" t="s">
        <v>181</v>
      </c>
      <c r="B18536" s="254">
        <v>0</v>
      </c>
    </row>
    <row r="18537" spans="1:2" x14ac:dyDescent="0.25">
      <c r="A18537" s="254" t="s">
        <v>175</v>
      </c>
      <c r="B18537" s="254">
        <v>-6.0477759200000003</v>
      </c>
    </row>
    <row r="18538" spans="1:2" x14ac:dyDescent="0.25">
      <c r="A18538" s="254" t="s">
        <v>182</v>
      </c>
      <c r="B18538" s="254">
        <v>0</v>
      </c>
    </row>
    <row r="18539" spans="1:2" x14ac:dyDescent="0.25">
      <c r="A18539" s="254" t="s">
        <v>183</v>
      </c>
      <c r="B18539" s="254">
        <v>0</v>
      </c>
    </row>
    <row r="18540" spans="1:2" x14ac:dyDescent="0.25">
      <c r="A18540" s="254" t="s">
        <v>1019</v>
      </c>
      <c r="B18540" s="254">
        <v>0</v>
      </c>
    </row>
    <row r="18541" spans="1:2" x14ac:dyDescent="0.25">
      <c r="A18541" s="254" t="s">
        <v>1002</v>
      </c>
      <c r="B18541" s="254">
        <v>0</v>
      </c>
    </row>
    <row r="18542" spans="1:2" x14ac:dyDescent="0.25">
      <c r="A18542" s="254" t="s">
        <v>1017</v>
      </c>
      <c r="B18542" s="254">
        <v>0</v>
      </c>
    </row>
    <row r="18543" spans="1:2" x14ac:dyDescent="0.25">
      <c r="A18543" s="254" t="s">
        <v>1051</v>
      </c>
      <c r="B18543" s="254">
        <v>0</v>
      </c>
    </row>
    <row r="18544" spans="1:2" x14ac:dyDescent="0.25">
      <c r="A18544" s="254" t="s">
        <v>1020</v>
      </c>
      <c r="B18544" s="254">
        <v>0</v>
      </c>
    </row>
    <row r="18545" spans="1:2" x14ac:dyDescent="0.25">
      <c r="A18545" s="254" t="s">
        <v>1003</v>
      </c>
      <c r="B18545" s="254">
        <v>0</v>
      </c>
    </row>
    <row r="18546" spans="1:2" x14ac:dyDescent="0.25">
      <c r="A18546" s="254" t="s">
        <v>1018</v>
      </c>
      <c r="B18546" s="254">
        <v>0</v>
      </c>
    </row>
    <row r="18547" spans="1:2" x14ac:dyDescent="0.25">
      <c r="A18547" s="254" t="s">
        <v>1052</v>
      </c>
      <c r="B18547" s="254">
        <v>0</v>
      </c>
    </row>
    <row r="18548" spans="1:2" x14ac:dyDescent="0.25">
      <c r="A18548" s="254" t="s">
        <v>177</v>
      </c>
      <c r="B18548" s="254">
        <v>7.7431009199999998</v>
      </c>
    </row>
    <row r="18549" spans="1:2" x14ac:dyDescent="0.25">
      <c r="A18549" s="254" t="s">
        <v>2081</v>
      </c>
      <c r="B18549" s="254"/>
    </row>
    <row r="18550" spans="1:2" x14ac:dyDescent="0.25">
      <c r="A18550" s="254" t="s">
        <v>928</v>
      </c>
      <c r="B18550" s="254" t="s">
        <v>929</v>
      </c>
    </row>
    <row r="18551" spans="1:2" x14ac:dyDescent="0.25">
      <c r="A18551" s="254" t="s">
        <v>930</v>
      </c>
      <c r="B18551" s="254" t="s">
        <v>931</v>
      </c>
    </row>
    <row r="18552" spans="1:2" x14ac:dyDescent="0.25">
      <c r="A18552" s="254" t="s">
        <v>110</v>
      </c>
      <c r="B18552" s="254">
        <v>0</v>
      </c>
    </row>
    <row r="18553" spans="1:2" x14ac:dyDescent="0.25">
      <c r="A18553" s="254" t="s">
        <v>184</v>
      </c>
      <c r="B18553" s="254">
        <v>-0.32522842299999999</v>
      </c>
    </row>
    <row r="18554" spans="1:2" x14ac:dyDescent="0.25">
      <c r="A18554" s="254" t="s">
        <v>185</v>
      </c>
      <c r="B18554" s="254">
        <v>-0.32522842299999999</v>
      </c>
    </row>
    <row r="18555" spans="1:2" x14ac:dyDescent="0.25">
      <c r="A18555" s="254" t="s">
        <v>186</v>
      </c>
      <c r="B18555" s="254">
        <v>-13.3428123</v>
      </c>
    </row>
    <row r="18556" spans="1:2" x14ac:dyDescent="0.25">
      <c r="A18556" s="254" t="s">
        <v>187</v>
      </c>
      <c r="B18556" s="254">
        <v>0</v>
      </c>
    </row>
    <row r="18557" spans="1:2" x14ac:dyDescent="0.25">
      <c r="A18557" s="254" t="s">
        <v>1002</v>
      </c>
      <c r="B18557" s="254">
        <v>0</v>
      </c>
    </row>
    <row r="18558" spans="1:2" x14ac:dyDescent="0.25">
      <c r="A18558" s="254" t="s">
        <v>1003</v>
      </c>
      <c r="B18558" s="254">
        <v>0</v>
      </c>
    </row>
    <row r="18559" spans="1:2" x14ac:dyDescent="0.25">
      <c r="A18559" s="254" t="s">
        <v>177</v>
      </c>
      <c r="B18559" s="254">
        <v>13.9932692</v>
      </c>
    </row>
    <row r="18560" spans="1:2" x14ac:dyDescent="0.25">
      <c r="A18560" s="254" t="s">
        <v>2082</v>
      </c>
      <c r="B18560" s="254"/>
    </row>
    <row r="18561" spans="1:2" x14ac:dyDescent="0.25">
      <c r="A18561" s="254" t="s">
        <v>928</v>
      </c>
      <c r="B18561" s="254" t="s">
        <v>929</v>
      </c>
    </row>
    <row r="18562" spans="1:2" x14ac:dyDescent="0.25">
      <c r="A18562" s="254" t="s">
        <v>930</v>
      </c>
      <c r="B18562" s="254" t="s">
        <v>931</v>
      </c>
    </row>
    <row r="18563" spans="1:2" x14ac:dyDescent="0.25">
      <c r="A18563" s="254" t="s">
        <v>8</v>
      </c>
      <c r="B18563" s="254">
        <v>0</v>
      </c>
    </row>
    <row r="18564" spans="1:2" x14ac:dyDescent="0.25">
      <c r="A18564" s="254" t="s">
        <v>9</v>
      </c>
      <c r="B18564" s="254">
        <v>0</v>
      </c>
    </row>
    <row r="18565" spans="1:2" x14ac:dyDescent="0.25">
      <c r="A18565" s="254" t="s">
        <v>10</v>
      </c>
      <c r="B18565" s="254">
        <v>0</v>
      </c>
    </row>
    <row r="18566" spans="1:2" x14ac:dyDescent="0.25">
      <c r="A18566" s="254" t="s">
        <v>11</v>
      </c>
      <c r="B18566" s="254">
        <v>0</v>
      </c>
    </row>
    <row r="18567" spans="1:2" x14ac:dyDescent="0.25">
      <c r="A18567" s="254" t="s">
        <v>12</v>
      </c>
      <c r="B18567" s="254">
        <v>0</v>
      </c>
    </row>
    <row r="18568" spans="1:2" x14ac:dyDescent="0.25">
      <c r="A18568" s="254" t="s">
        <v>13</v>
      </c>
      <c r="B18568" s="254">
        <v>0</v>
      </c>
    </row>
    <row r="18569" spans="1:2" x14ac:dyDescent="0.25">
      <c r="A18569" s="254" t="s">
        <v>554</v>
      </c>
      <c r="B18569" s="254">
        <v>0</v>
      </c>
    </row>
    <row r="18570" spans="1:2" x14ac:dyDescent="0.25">
      <c r="A18570" s="254" t="s">
        <v>555</v>
      </c>
      <c r="B18570" s="254">
        <v>0</v>
      </c>
    </row>
    <row r="18571" spans="1:2" x14ac:dyDescent="0.25">
      <c r="A18571" s="254" t="s">
        <v>556</v>
      </c>
      <c r="B18571" s="254">
        <v>0</v>
      </c>
    </row>
    <row r="18572" spans="1:2" x14ac:dyDescent="0.25">
      <c r="A18572" s="254" t="s">
        <v>557</v>
      </c>
      <c r="B18572" s="254">
        <v>0</v>
      </c>
    </row>
    <row r="18573" spans="1:2" x14ac:dyDescent="0.25">
      <c r="A18573" s="254" t="s">
        <v>558</v>
      </c>
      <c r="B18573" s="254">
        <v>0</v>
      </c>
    </row>
    <row r="18574" spans="1:2" x14ac:dyDescent="0.25">
      <c r="A18574" s="254" t="s">
        <v>559</v>
      </c>
      <c r="B18574" s="254">
        <v>0</v>
      </c>
    </row>
    <row r="18575" spans="1:2" x14ac:dyDescent="0.25">
      <c r="A18575" s="254" t="s">
        <v>560</v>
      </c>
      <c r="B18575" s="254">
        <v>0</v>
      </c>
    </row>
    <row r="18576" spans="1:2" x14ac:dyDescent="0.25">
      <c r="A18576" s="254" t="s">
        <v>561</v>
      </c>
      <c r="B18576" s="254">
        <v>0</v>
      </c>
    </row>
    <row r="18577" spans="1:2" x14ac:dyDescent="0.25">
      <c r="A18577" s="254" t="s">
        <v>562</v>
      </c>
      <c r="B18577" s="254">
        <v>0</v>
      </c>
    </row>
    <row r="18578" spans="1:2" x14ac:dyDescent="0.25">
      <c r="A18578" s="254" t="s">
        <v>563</v>
      </c>
      <c r="B18578" s="254">
        <v>0</v>
      </c>
    </row>
    <row r="18579" spans="1:2" x14ac:dyDescent="0.25">
      <c r="A18579" s="254" t="s">
        <v>564</v>
      </c>
      <c r="B18579" s="254">
        <v>0</v>
      </c>
    </row>
    <row r="18580" spans="1:2" x14ac:dyDescent="0.25">
      <c r="A18580" s="254" t="s">
        <v>565</v>
      </c>
      <c r="B18580" s="254">
        <v>0</v>
      </c>
    </row>
    <row r="18581" spans="1:2" x14ac:dyDescent="0.25">
      <c r="A18581" s="254" t="s">
        <v>946</v>
      </c>
      <c r="B18581" s="254">
        <v>0</v>
      </c>
    </row>
    <row r="18582" spans="1:2" x14ac:dyDescent="0.25">
      <c r="A18582" s="254" t="s">
        <v>947</v>
      </c>
      <c r="B18582" s="254">
        <v>0</v>
      </c>
    </row>
    <row r="18583" spans="1:2" x14ac:dyDescent="0.25">
      <c r="A18583" s="254" t="s">
        <v>1053</v>
      </c>
      <c r="B18583" s="254">
        <v>0</v>
      </c>
    </row>
    <row r="18584" spans="1:2" x14ac:dyDescent="0.25">
      <c r="A18584" s="254" t="s">
        <v>1004</v>
      </c>
      <c r="B18584" s="254">
        <v>0</v>
      </c>
    </row>
    <row r="18585" spans="1:2" x14ac:dyDescent="0.25">
      <c r="A18585" s="254" t="s">
        <v>1054</v>
      </c>
      <c r="B18585" s="254">
        <v>0</v>
      </c>
    </row>
    <row r="18586" spans="1:2" x14ac:dyDescent="0.25">
      <c r="A18586" s="254" t="s">
        <v>1055</v>
      </c>
      <c r="B18586" s="254">
        <v>0</v>
      </c>
    </row>
    <row r="18587" spans="1:2" x14ac:dyDescent="0.25">
      <c r="A18587" s="254" t="s">
        <v>1056</v>
      </c>
      <c r="B18587" s="254">
        <v>0</v>
      </c>
    </row>
    <row r="18588" spans="1:2" x14ac:dyDescent="0.25">
      <c r="A18588" s="254" t="s">
        <v>1005</v>
      </c>
      <c r="B18588" s="254">
        <v>0</v>
      </c>
    </row>
    <row r="18589" spans="1:2" x14ac:dyDescent="0.25">
      <c r="A18589" s="254" t="s">
        <v>1057</v>
      </c>
      <c r="B18589" s="254">
        <v>0</v>
      </c>
    </row>
    <row r="18590" spans="1:2" x14ac:dyDescent="0.25">
      <c r="A18590" s="254" t="s">
        <v>1058</v>
      </c>
      <c r="B18590" s="254">
        <v>0</v>
      </c>
    </row>
    <row r="18591" spans="1:2" x14ac:dyDescent="0.25">
      <c r="A18591" s="254" t="s">
        <v>1059</v>
      </c>
      <c r="B18591" s="254">
        <v>0</v>
      </c>
    </row>
    <row r="18592" spans="1:2" x14ac:dyDescent="0.25">
      <c r="A18592" s="254" t="s">
        <v>1006</v>
      </c>
      <c r="B18592" s="254">
        <v>0</v>
      </c>
    </row>
    <row r="18593" spans="1:2" x14ac:dyDescent="0.25">
      <c r="A18593" s="254" t="s">
        <v>1060</v>
      </c>
      <c r="B18593" s="254">
        <v>0</v>
      </c>
    </row>
    <row r="18594" spans="1:2" x14ac:dyDescent="0.25">
      <c r="A18594" s="254" t="s">
        <v>1061</v>
      </c>
      <c r="B18594" s="254">
        <v>0</v>
      </c>
    </row>
    <row r="18595" spans="1:2" x14ac:dyDescent="0.25">
      <c r="A18595" s="254" t="s">
        <v>1062</v>
      </c>
      <c r="B18595" s="254">
        <v>0</v>
      </c>
    </row>
    <row r="18596" spans="1:2" x14ac:dyDescent="0.25">
      <c r="A18596" s="254" t="s">
        <v>1007</v>
      </c>
      <c r="B18596" s="254">
        <v>0</v>
      </c>
    </row>
    <row r="18597" spans="1:2" x14ac:dyDescent="0.25">
      <c r="A18597" s="254" t="s">
        <v>1063</v>
      </c>
      <c r="B18597" s="254">
        <v>0</v>
      </c>
    </row>
    <row r="18598" spans="1:2" x14ac:dyDescent="0.25">
      <c r="A18598" s="254" t="s">
        <v>1064</v>
      </c>
      <c r="B18598" s="254">
        <v>0</v>
      </c>
    </row>
    <row r="18599" spans="1:2" x14ac:dyDescent="0.25">
      <c r="A18599" s="254" t="s">
        <v>1065</v>
      </c>
      <c r="B18599" s="254">
        <v>0</v>
      </c>
    </row>
    <row r="18600" spans="1:2" x14ac:dyDescent="0.25">
      <c r="A18600" s="254" t="s">
        <v>1008</v>
      </c>
      <c r="B18600" s="254">
        <v>0</v>
      </c>
    </row>
    <row r="18601" spans="1:2" x14ac:dyDescent="0.25">
      <c r="A18601" s="254" t="s">
        <v>1066</v>
      </c>
      <c r="B18601" s="254">
        <v>0</v>
      </c>
    </row>
    <row r="18602" spans="1:2" x14ac:dyDescent="0.25">
      <c r="A18602" s="254" t="s">
        <v>1067</v>
      </c>
      <c r="B18602" s="254">
        <v>0</v>
      </c>
    </row>
    <row r="18603" spans="1:2" x14ac:dyDescent="0.25">
      <c r="A18603" s="254" t="s">
        <v>1068</v>
      </c>
      <c r="B18603" s="254">
        <v>0</v>
      </c>
    </row>
    <row r="18604" spans="1:2" x14ac:dyDescent="0.25">
      <c r="A18604" s="254" t="s">
        <v>1009</v>
      </c>
      <c r="B18604" s="254">
        <v>0</v>
      </c>
    </row>
    <row r="18605" spans="1:2" x14ac:dyDescent="0.25">
      <c r="A18605" s="254" t="s">
        <v>1069</v>
      </c>
      <c r="B18605" s="254">
        <v>0</v>
      </c>
    </row>
    <row r="18606" spans="1:2" x14ac:dyDescent="0.25">
      <c r="A18606" s="254" t="s">
        <v>1070</v>
      </c>
      <c r="B18606" s="254">
        <v>0</v>
      </c>
    </row>
    <row r="18607" spans="1:2" x14ac:dyDescent="0.25">
      <c r="A18607" s="254" t="s">
        <v>1071</v>
      </c>
      <c r="B18607" s="254">
        <v>0</v>
      </c>
    </row>
    <row r="18608" spans="1:2" x14ac:dyDescent="0.25">
      <c r="A18608" s="254" t="s">
        <v>1010</v>
      </c>
      <c r="B18608" s="254">
        <v>0</v>
      </c>
    </row>
    <row r="18609" spans="1:2" x14ac:dyDescent="0.25">
      <c r="A18609" s="254" t="s">
        <v>1072</v>
      </c>
      <c r="B18609" s="254">
        <v>0</v>
      </c>
    </row>
    <row r="18610" spans="1:2" x14ac:dyDescent="0.25">
      <c r="A18610" s="254" t="s">
        <v>1073</v>
      </c>
      <c r="B18610" s="254">
        <v>0</v>
      </c>
    </row>
    <row r="18611" spans="1:2" x14ac:dyDescent="0.25">
      <c r="A18611" s="254" t="s">
        <v>1074</v>
      </c>
      <c r="B18611" s="254">
        <v>0</v>
      </c>
    </row>
    <row r="18612" spans="1:2" x14ac:dyDescent="0.25">
      <c r="A18612" s="254" t="s">
        <v>1011</v>
      </c>
      <c r="B18612" s="254">
        <v>0</v>
      </c>
    </row>
    <row r="18613" spans="1:2" x14ac:dyDescent="0.25">
      <c r="A18613" s="254" t="s">
        <v>1075</v>
      </c>
      <c r="B18613" s="254">
        <v>0</v>
      </c>
    </row>
    <row r="18614" spans="1:2" x14ac:dyDescent="0.25">
      <c r="A18614" s="254" t="s">
        <v>1076</v>
      </c>
      <c r="B18614" s="254">
        <v>0</v>
      </c>
    </row>
    <row r="18615" spans="1:2" x14ac:dyDescent="0.25">
      <c r="A18615" s="254" t="s">
        <v>1205</v>
      </c>
      <c r="B18615" s="254">
        <v>0</v>
      </c>
    </row>
    <row r="18616" spans="1:2" x14ac:dyDescent="0.25">
      <c r="A18616" s="254" t="s">
        <v>1335</v>
      </c>
      <c r="B18616" s="254">
        <v>0</v>
      </c>
    </row>
    <row r="18617" spans="1:2" x14ac:dyDescent="0.25">
      <c r="A18617" s="254" t="s">
        <v>1336</v>
      </c>
      <c r="B18617" s="254">
        <v>0</v>
      </c>
    </row>
    <row r="18618" spans="1:2" x14ac:dyDescent="0.25">
      <c r="A18618" s="254" t="s">
        <v>1337</v>
      </c>
      <c r="B18618" s="254">
        <v>0</v>
      </c>
    </row>
    <row r="18619" spans="1:2" x14ac:dyDescent="0.25">
      <c r="A18619" s="254" t="s">
        <v>1338</v>
      </c>
      <c r="B18619" s="254">
        <v>0</v>
      </c>
    </row>
    <row r="18620" spans="1:2" x14ac:dyDescent="0.25">
      <c r="A18620" s="254" t="s">
        <v>1339</v>
      </c>
      <c r="B18620" s="254">
        <v>0</v>
      </c>
    </row>
    <row r="18621" spans="1:2" x14ac:dyDescent="0.25">
      <c r="A18621" s="254" t="s">
        <v>1340</v>
      </c>
      <c r="B18621" s="254">
        <v>0</v>
      </c>
    </row>
    <row r="18622" spans="1:2" x14ac:dyDescent="0.25">
      <c r="A18622" s="254" t="s">
        <v>1341</v>
      </c>
      <c r="B18622" s="254">
        <v>0</v>
      </c>
    </row>
    <row r="18623" spans="1:2" x14ac:dyDescent="0.25">
      <c r="A18623" s="254" t="s">
        <v>2083</v>
      </c>
      <c r="B18623" s="254"/>
    </row>
    <row r="18624" spans="1:2" x14ac:dyDescent="0.25">
      <c r="A18624" s="254" t="s">
        <v>928</v>
      </c>
      <c r="B18624" s="254" t="s">
        <v>929</v>
      </c>
    </row>
    <row r="18625" spans="1:2" x14ac:dyDescent="0.25">
      <c r="A18625" s="254" t="s">
        <v>930</v>
      </c>
      <c r="B18625" s="254" t="s">
        <v>931</v>
      </c>
    </row>
    <row r="18626" spans="1:2" x14ac:dyDescent="0.25">
      <c r="A18626" s="254" t="s">
        <v>189</v>
      </c>
      <c r="B18626" s="254">
        <v>0</v>
      </c>
    </row>
    <row r="18627" spans="1:2" x14ac:dyDescent="0.25">
      <c r="A18627" s="254" t="s">
        <v>188</v>
      </c>
      <c r="B18627" s="254">
        <v>13.3428123</v>
      </c>
    </row>
    <row r="18628" spans="1:2" x14ac:dyDescent="0.25">
      <c r="A18628" s="254" t="s">
        <v>190</v>
      </c>
      <c r="B18628" s="254">
        <v>0</v>
      </c>
    </row>
    <row r="18629" spans="1:2" x14ac:dyDescent="0.25">
      <c r="A18629" s="254" t="s">
        <v>191</v>
      </c>
      <c r="B18629" s="254">
        <v>0</v>
      </c>
    </row>
    <row r="18630" spans="1:2" x14ac:dyDescent="0.25">
      <c r="A18630" s="254" t="s">
        <v>2084</v>
      </c>
      <c r="B18630" s="254"/>
    </row>
    <row r="18631" spans="1:2" x14ac:dyDescent="0.25">
      <c r="A18631" s="254" t="s">
        <v>928</v>
      </c>
      <c r="B18631" s="254" t="s">
        <v>929</v>
      </c>
    </row>
    <row r="18632" spans="1:2" x14ac:dyDescent="0.25">
      <c r="A18632" s="254" t="s">
        <v>930</v>
      </c>
      <c r="B18632" s="254" t="s">
        <v>931</v>
      </c>
    </row>
    <row r="18633" spans="1:2" x14ac:dyDescent="0.25">
      <c r="A18633" s="254" t="s">
        <v>111</v>
      </c>
      <c r="B18633" s="254">
        <v>0</v>
      </c>
    </row>
    <row r="18634" spans="1:2" x14ac:dyDescent="0.25">
      <c r="A18634" s="254" t="s">
        <v>110</v>
      </c>
      <c r="B18634" s="254">
        <v>0</v>
      </c>
    </row>
    <row r="18635" spans="1:2" x14ac:dyDescent="0.25">
      <c r="A18635" s="254" t="s">
        <v>112</v>
      </c>
      <c r="B18635" s="254">
        <v>0</v>
      </c>
    </row>
    <row r="18636" spans="1:2" x14ac:dyDescent="0.25">
      <c r="A18636" s="254" t="s">
        <v>113</v>
      </c>
      <c r="B18636" s="254">
        <v>0</v>
      </c>
    </row>
    <row r="18637" spans="1:2" x14ac:dyDescent="0.25">
      <c r="A18637" s="254" t="s">
        <v>178</v>
      </c>
      <c r="B18637" s="254">
        <v>0</v>
      </c>
    </row>
    <row r="18638" spans="1:2" x14ac:dyDescent="0.25">
      <c r="A18638" s="254" t="s">
        <v>174</v>
      </c>
      <c r="B18638" s="254">
        <v>-8.8945729199999999</v>
      </c>
    </row>
    <row r="18639" spans="1:2" x14ac:dyDescent="0.25">
      <c r="A18639" s="254" t="s">
        <v>179</v>
      </c>
      <c r="B18639" s="254">
        <v>0</v>
      </c>
    </row>
    <row r="18640" spans="1:2" x14ac:dyDescent="0.25">
      <c r="A18640" s="254" t="s">
        <v>180</v>
      </c>
      <c r="B18640" s="254">
        <v>0</v>
      </c>
    </row>
    <row r="18641" spans="1:2" x14ac:dyDescent="0.25">
      <c r="A18641" s="254" t="s">
        <v>153</v>
      </c>
      <c r="B18641" s="254">
        <v>0</v>
      </c>
    </row>
    <row r="18642" spans="1:2" x14ac:dyDescent="0.25">
      <c r="A18642" s="254" t="s">
        <v>143</v>
      </c>
      <c r="B18642" s="254">
        <v>-7.5785554800000003</v>
      </c>
    </row>
    <row r="18643" spans="1:2" x14ac:dyDescent="0.25">
      <c r="A18643" s="254" t="s">
        <v>154</v>
      </c>
      <c r="B18643" s="254">
        <v>0</v>
      </c>
    </row>
    <row r="18644" spans="1:2" x14ac:dyDescent="0.25">
      <c r="A18644" s="254" t="s">
        <v>155</v>
      </c>
      <c r="B18644" s="254">
        <v>0</v>
      </c>
    </row>
    <row r="18645" spans="1:2" x14ac:dyDescent="0.25">
      <c r="A18645" s="254" t="s">
        <v>181</v>
      </c>
      <c r="B18645" s="254">
        <v>0</v>
      </c>
    </row>
    <row r="18646" spans="1:2" x14ac:dyDescent="0.25">
      <c r="A18646" s="254" t="s">
        <v>175</v>
      </c>
      <c r="B18646" s="254">
        <v>-5.6859245100000004</v>
      </c>
    </row>
    <row r="18647" spans="1:2" x14ac:dyDescent="0.25">
      <c r="A18647" s="254" t="s">
        <v>182</v>
      </c>
      <c r="B18647" s="254">
        <v>0</v>
      </c>
    </row>
    <row r="18648" spans="1:2" x14ac:dyDescent="0.25">
      <c r="A18648" s="254" t="s">
        <v>183</v>
      </c>
      <c r="B18648" s="254">
        <v>0</v>
      </c>
    </row>
    <row r="18649" spans="1:2" x14ac:dyDescent="0.25">
      <c r="A18649" s="254" t="s">
        <v>1077</v>
      </c>
      <c r="B18649" s="254">
        <v>0</v>
      </c>
    </row>
    <row r="18650" spans="1:2" x14ac:dyDescent="0.25">
      <c r="A18650" s="254" t="s">
        <v>1012</v>
      </c>
      <c r="B18650" s="254">
        <v>-5.0463966400000002</v>
      </c>
    </row>
    <row r="18651" spans="1:2" x14ac:dyDescent="0.25">
      <c r="A18651" s="254" t="s">
        <v>1078</v>
      </c>
      <c r="B18651" s="254">
        <v>0</v>
      </c>
    </row>
    <row r="18652" spans="1:2" x14ac:dyDescent="0.25">
      <c r="A18652" s="254" t="s">
        <v>1079</v>
      </c>
      <c r="B18652" s="254">
        <v>0</v>
      </c>
    </row>
    <row r="18653" spans="1:2" x14ac:dyDescent="0.25">
      <c r="A18653" s="254" t="s">
        <v>1080</v>
      </c>
      <c r="B18653" s="254">
        <v>0</v>
      </c>
    </row>
    <row r="18654" spans="1:2" x14ac:dyDescent="0.25">
      <c r="A18654" s="254" t="s">
        <v>1013</v>
      </c>
      <c r="B18654" s="254">
        <v>-4.0548239600000002</v>
      </c>
    </row>
    <row r="18655" spans="1:2" x14ac:dyDescent="0.25">
      <c r="A18655" s="254" t="s">
        <v>1081</v>
      </c>
      <c r="B18655" s="254">
        <v>0</v>
      </c>
    </row>
    <row r="18656" spans="1:2" x14ac:dyDescent="0.25">
      <c r="A18656" s="254" t="s">
        <v>1082</v>
      </c>
      <c r="B18656" s="254">
        <v>0</v>
      </c>
    </row>
    <row r="18657" spans="1:2" x14ac:dyDescent="0.25">
      <c r="A18657" s="254" t="s">
        <v>1334</v>
      </c>
      <c r="B18657" s="254">
        <v>0</v>
      </c>
    </row>
    <row r="18658" spans="1:2" x14ac:dyDescent="0.25">
      <c r="A18658" s="254" t="s">
        <v>1342</v>
      </c>
      <c r="B18658" s="254">
        <v>0</v>
      </c>
    </row>
    <row r="18659" spans="1:2" x14ac:dyDescent="0.25">
      <c r="A18659" s="254" t="s">
        <v>1019</v>
      </c>
      <c r="B18659" s="254">
        <v>0</v>
      </c>
    </row>
    <row r="18660" spans="1:2" x14ac:dyDescent="0.25">
      <c r="A18660" s="254" t="s">
        <v>1002</v>
      </c>
      <c r="B18660" s="254">
        <v>0</v>
      </c>
    </row>
    <row r="18661" spans="1:2" x14ac:dyDescent="0.25">
      <c r="A18661" s="254" t="s">
        <v>1017</v>
      </c>
      <c r="B18661" s="254">
        <v>0</v>
      </c>
    </row>
    <row r="18662" spans="1:2" x14ac:dyDescent="0.25">
      <c r="A18662" s="254" t="s">
        <v>1051</v>
      </c>
      <c r="B18662" s="254">
        <v>0</v>
      </c>
    </row>
    <row r="18663" spans="1:2" x14ac:dyDescent="0.25">
      <c r="A18663" s="254" t="s">
        <v>1020</v>
      </c>
      <c r="B18663" s="254">
        <v>0</v>
      </c>
    </row>
    <row r="18664" spans="1:2" x14ac:dyDescent="0.25">
      <c r="A18664" s="254" t="s">
        <v>1003</v>
      </c>
      <c r="B18664" s="254">
        <v>0</v>
      </c>
    </row>
    <row r="18665" spans="1:2" x14ac:dyDescent="0.25">
      <c r="A18665" s="254" t="s">
        <v>1018</v>
      </c>
      <c r="B18665" s="254">
        <v>0</v>
      </c>
    </row>
    <row r="18666" spans="1:2" x14ac:dyDescent="0.25">
      <c r="A18666" s="254" t="s">
        <v>1052</v>
      </c>
      <c r="B18666" s="254">
        <v>0</v>
      </c>
    </row>
    <row r="18667" spans="1:2" x14ac:dyDescent="0.25">
      <c r="A18667" s="254" t="s">
        <v>177</v>
      </c>
      <c r="B18667" s="254">
        <v>31.2602735</v>
      </c>
    </row>
    <row r="18668" spans="1:2" x14ac:dyDescent="0.25">
      <c r="A18668" s="254" t="s">
        <v>1343</v>
      </c>
      <c r="B18668" s="254">
        <v>0</v>
      </c>
    </row>
    <row r="18669" spans="1:2" x14ac:dyDescent="0.25">
      <c r="A18669" s="254" t="s">
        <v>1344</v>
      </c>
      <c r="B18669" s="254">
        <v>0</v>
      </c>
    </row>
    <row r="18670" spans="1:2" x14ac:dyDescent="0.25">
      <c r="A18670" s="254" t="s">
        <v>1207</v>
      </c>
      <c r="B18670" s="254">
        <v>0</v>
      </c>
    </row>
    <row r="18671" spans="1:2" x14ac:dyDescent="0.25">
      <c r="A18671" s="254" t="s">
        <v>2085</v>
      </c>
      <c r="B18671" s="254"/>
    </row>
    <row r="18672" spans="1:2" x14ac:dyDescent="0.25">
      <c r="A18672" s="254" t="s">
        <v>928</v>
      </c>
      <c r="B18672" s="254" t="s">
        <v>929</v>
      </c>
    </row>
    <row r="18673" spans="1:2" x14ac:dyDescent="0.25">
      <c r="A18673" s="254" t="s">
        <v>930</v>
      </c>
      <c r="B18673" s="254" t="s">
        <v>931</v>
      </c>
    </row>
    <row r="18674" spans="1:2" x14ac:dyDescent="0.25">
      <c r="A18674" s="254" t="s">
        <v>111</v>
      </c>
      <c r="B18674" s="254">
        <v>0</v>
      </c>
    </row>
    <row r="18675" spans="1:2" x14ac:dyDescent="0.25">
      <c r="A18675" s="254" t="s">
        <v>110</v>
      </c>
      <c r="B18675" s="254">
        <v>0</v>
      </c>
    </row>
    <row r="18676" spans="1:2" x14ac:dyDescent="0.25">
      <c r="A18676" s="254" t="s">
        <v>112</v>
      </c>
      <c r="B18676" s="254">
        <v>0</v>
      </c>
    </row>
    <row r="18677" spans="1:2" x14ac:dyDescent="0.25">
      <c r="A18677" s="254" t="s">
        <v>113</v>
      </c>
      <c r="B18677" s="254">
        <v>0</v>
      </c>
    </row>
    <row r="18678" spans="1:2" x14ac:dyDescent="0.25">
      <c r="A18678" s="254" t="s">
        <v>1334</v>
      </c>
      <c r="B18678" s="254">
        <v>0</v>
      </c>
    </row>
    <row r="18679" spans="1:2" x14ac:dyDescent="0.25">
      <c r="A18679" s="254" t="s">
        <v>2086</v>
      </c>
      <c r="B18679" s="254"/>
    </row>
    <row r="18680" spans="1:2" x14ac:dyDescent="0.25">
      <c r="A18680" s="254" t="s">
        <v>928</v>
      </c>
      <c r="B18680" s="254" t="s">
        <v>929</v>
      </c>
    </row>
    <row r="18681" spans="1:2" x14ac:dyDescent="0.25">
      <c r="A18681" s="254" t="s">
        <v>930</v>
      </c>
      <c r="B18681" s="254" t="s">
        <v>931</v>
      </c>
    </row>
    <row r="18682" spans="1:2" x14ac:dyDescent="0.25">
      <c r="A18682" s="254" t="s">
        <v>113</v>
      </c>
      <c r="B18682" s="254">
        <v>0</v>
      </c>
    </row>
    <row r="18683" spans="1:2" x14ac:dyDescent="0.25">
      <c r="A18683" s="254" t="s">
        <v>184</v>
      </c>
      <c r="B18683" s="254">
        <v>0</v>
      </c>
    </row>
    <row r="18684" spans="1:2" x14ac:dyDescent="0.25">
      <c r="A18684" s="254" t="s">
        <v>185</v>
      </c>
      <c r="B18684" s="254">
        <v>0</v>
      </c>
    </row>
    <row r="18685" spans="1:2" x14ac:dyDescent="0.25">
      <c r="A18685" s="254" t="s">
        <v>186</v>
      </c>
      <c r="B18685" s="254">
        <v>0</v>
      </c>
    </row>
    <row r="18686" spans="1:2" x14ac:dyDescent="0.25">
      <c r="A18686" s="254" t="s">
        <v>187</v>
      </c>
      <c r="B18686" s="254">
        <v>0</v>
      </c>
    </row>
    <row r="18687" spans="1:2" x14ac:dyDescent="0.25">
      <c r="A18687" s="254" t="s">
        <v>1051</v>
      </c>
      <c r="B18687" s="254">
        <v>0</v>
      </c>
    </row>
    <row r="18688" spans="1:2" x14ac:dyDescent="0.25">
      <c r="A18688" s="254" t="s">
        <v>1052</v>
      </c>
      <c r="B18688" s="254">
        <v>0</v>
      </c>
    </row>
    <row r="18689" spans="1:3" x14ac:dyDescent="0.25">
      <c r="A18689" s="254" t="s">
        <v>177</v>
      </c>
      <c r="B18689" s="254">
        <v>0</v>
      </c>
    </row>
    <row r="18690" spans="1:3" x14ac:dyDescent="0.25">
      <c r="A18690" s="254" t="s">
        <v>2087</v>
      </c>
      <c r="B18690" s="254"/>
    </row>
    <row r="18691" spans="1:3" x14ac:dyDescent="0.25">
      <c r="A18691" s="254" t="s">
        <v>928</v>
      </c>
      <c r="B18691" s="254" t="s">
        <v>929</v>
      </c>
    </row>
    <row r="18692" spans="1:3" x14ac:dyDescent="0.25">
      <c r="A18692" s="254" t="s">
        <v>930</v>
      </c>
      <c r="B18692" s="254" t="s">
        <v>931</v>
      </c>
    </row>
    <row r="18693" spans="1:3" x14ac:dyDescent="0.25">
      <c r="A18693" s="254" t="s">
        <v>1334</v>
      </c>
      <c r="B18693" s="254">
        <v>0</v>
      </c>
    </row>
    <row r="18694" spans="1:3" x14ac:dyDescent="0.25">
      <c r="A18694" s="254" t="s">
        <v>184</v>
      </c>
      <c r="B18694" s="254">
        <v>0</v>
      </c>
    </row>
    <row r="18695" spans="1:3" x14ac:dyDescent="0.25">
      <c r="A18695" s="254" t="s">
        <v>199</v>
      </c>
      <c r="B18695" s="254">
        <v>0</v>
      </c>
    </row>
    <row r="18696" spans="1:3" x14ac:dyDescent="0.25">
      <c r="A18696" s="254" t="s">
        <v>187</v>
      </c>
      <c r="B18696" s="254">
        <v>0</v>
      </c>
    </row>
    <row r="18697" spans="1:3" x14ac:dyDescent="0.25">
      <c r="A18697" s="254" t="s">
        <v>1343</v>
      </c>
      <c r="B18697" s="254">
        <v>0</v>
      </c>
    </row>
    <row r="18698" spans="1:3" x14ac:dyDescent="0.25">
      <c r="A18698" s="254" t="s">
        <v>1344</v>
      </c>
      <c r="B18698" s="254">
        <v>0</v>
      </c>
    </row>
    <row r="18699" spans="1:3" x14ac:dyDescent="0.25">
      <c r="A18699" s="254" t="s">
        <v>177</v>
      </c>
      <c r="B18699" s="254">
        <v>0</v>
      </c>
    </row>
    <row r="18701" spans="1:3" x14ac:dyDescent="0.25">
      <c r="A18701" s="14" t="s">
        <v>1526</v>
      </c>
      <c r="B18701" s="14"/>
      <c r="C18701" s="261" t="s">
        <v>376</v>
      </c>
    </row>
    <row r="18702" spans="1:3" x14ac:dyDescent="0.25">
      <c r="A18702" s="254" t="s">
        <v>928</v>
      </c>
      <c r="B18702" s="254" t="s">
        <v>929</v>
      </c>
    </row>
    <row r="18703" spans="1:3" x14ac:dyDescent="0.25">
      <c r="A18703" s="254" t="s">
        <v>930</v>
      </c>
      <c r="B18703" s="254" t="s">
        <v>931</v>
      </c>
    </row>
    <row r="18704" spans="1:3" x14ac:dyDescent="0.25">
      <c r="A18704" s="254" t="s">
        <v>1087</v>
      </c>
      <c r="B18704" s="254">
        <v>0</v>
      </c>
    </row>
    <row r="18705" spans="1:2" x14ac:dyDescent="0.25">
      <c r="A18705" s="254" t="s">
        <v>1088</v>
      </c>
      <c r="B18705" s="254">
        <v>0</v>
      </c>
    </row>
    <row r="18706" spans="1:2" x14ac:dyDescent="0.25">
      <c r="A18706" s="254" t="s">
        <v>1089</v>
      </c>
      <c r="B18706" s="254">
        <v>0</v>
      </c>
    </row>
    <row r="18707" spans="1:2" x14ac:dyDescent="0.25">
      <c r="A18707" s="254" t="s">
        <v>1090</v>
      </c>
      <c r="B18707" s="254">
        <v>0</v>
      </c>
    </row>
    <row r="18708" spans="1:2" x14ac:dyDescent="0.25">
      <c r="A18708" s="254" t="s">
        <v>1091</v>
      </c>
      <c r="B18708" s="254">
        <v>0</v>
      </c>
    </row>
    <row r="18709" spans="1:2" x14ac:dyDescent="0.25">
      <c r="A18709" s="254" t="s">
        <v>1092</v>
      </c>
      <c r="B18709" s="254">
        <v>0</v>
      </c>
    </row>
    <row r="18710" spans="1:2" x14ac:dyDescent="0.25">
      <c r="A18710" s="254" t="s">
        <v>1093</v>
      </c>
      <c r="B18710" s="254">
        <v>-15.541586300000001</v>
      </c>
    </row>
    <row r="18711" spans="1:2" x14ac:dyDescent="0.25">
      <c r="A18711" s="254" t="s">
        <v>1094</v>
      </c>
      <c r="B18711" s="254">
        <v>0</v>
      </c>
    </row>
    <row r="18712" spans="1:2" x14ac:dyDescent="0.25">
      <c r="A18712" s="254" t="s">
        <v>1095</v>
      </c>
      <c r="B18712" s="254">
        <v>-4.56531982</v>
      </c>
    </row>
    <row r="18713" spans="1:2" x14ac:dyDescent="0.25">
      <c r="A18713" s="254" t="s">
        <v>1096</v>
      </c>
      <c r="B18713" s="254">
        <v>0</v>
      </c>
    </row>
    <row r="18714" spans="1:2" x14ac:dyDescent="0.25">
      <c r="A18714" s="254" t="s">
        <v>1097</v>
      </c>
      <c r="B18714" s="254">
        <v>0</v>
      </c>
    </row>
    <row r="18715" spans="1:2" x14ac:dyDescent="0.25">
      <c r="A18715" s="254" t="s">
        <v>1099</v>
      </c>
      <c r="B18715" s="254">
        <v>0</v>
      </c>
    </row>
    <row r="18716" spans="1:2" x14ac:dyDescent="0.25">
      <c r="A18716" s="254" t="s">
        <v>1100</v>
      </c>
      <c r="B18716" s="254">
        <v>42.850373599999998</v>
      </c>
    </row>
    <row r="18717" spans="1:2" x14ac:dyDescent="0.25">
      <c r="A18717" s="254" t="s">
        <v>1101</v>
      </c>
      <c r="B18717" s="254">
        <v>0</v>
      </c>
    </row>
    <row r="18718" spans="1:2" x14ac:dyDescent="0.25">
      <c r="A18718" s="254" t="s">
        <v>1102</v>
      </c>
      <c r="B18718" s="254">
        <v>13.909022800000001</v>
      </c>
    </row>
    <row r="18719" spans="1:2" x14ac:dyDescent="0.25">
      <c r="A18719" s="254" t="s">
        <v>1103</v>
      </c>
      <c r="B18719" s="254">
        <v>0</v>
      </c>
    </row>
    <row r="18720" spans="1:2" x14ac:dyDescent="0.25">
      <c r="A18720" s="254" t="s">
        <v>1104</v>
      </c>
      <c r="B18720" s="254">
        <v>0</v>
      </c>
    </row>
    <row r="18721" spans="1:2" x14ac:dyDescent="0.25">
      <c r="A18721" s="254" t="s">
        <v>1105</v>
      </c>
      <c r="B18721" s="254">
        <v>0</v>
      </c>
    </row>
    <row r="18722" spans="1:2" x14ac:dyDescent="0.25">
      <c r="A18722" s="254" t="s">
        <v>991</v>
      </c>
      <c r="B18722" s="254">
        <v>6.74976048</v>
      </c>
    </row>
    <row r="18726" spans="1:2" x14ac:dyDescent="0.25">
      <c r="A18726" s="254" t="s">
        <v>1527</v>
      </c>
      <c r="B18726" s="254"/>
    </row>
    <row r="18727" spans="1:2" x14ac:dyDescent="0.25">
      <c r="A18727" s="254" t="s">
        <v>928</v>
      </c>
      <c r="B18727" s="254" t="s">
        <v>929</v>
      </c>
    </row>
    <row r="18728" spans="1:2" x14ac:dyDescent="0.25">
      <c r="A18728" s="254" t="s">
        <v>930</v>
      </c>
      <c r="B18728" s="254" t="s">
        <v>931</v>
      </c>
    </row>
    <row r="18729" spans="1:2" x14ac:dyDescent="0.25">
      <c r="A18729" s="254" t="s">
        <v>1107</v>
      </c>
      <c r="B18729" s="254">
        <v>0</v>
      </c>
    </row>
    <row r="18730" spans="1:2" x14ac:dyDescent="0.25">
      <c r="A18730" s="254" t="s">
        <v>456</v>
      </c>
      <c r="B18730" s="254">
        <v>8.08690569</v>
      </c>
    </row>
    <row r="18731" spans="1:2" x14ac:dyDescent="0.25">
      <c r="A18731" s="254" t="s">
        <v>457</v>
      </c>
      <c r="B18731" s="254">
        <v>1.5953268700000001</v>
      </c>
    </row>
    <row r="18732" spans="1:2" x14ac:dyDescent="0.25">
      <c r="A18732" s="254" t="s">
        <v>15</v>
      </c>
      <c r="B18732" s="254">
        <v>0.58212900499999998</v>
      </c>
    </row>
    <row r="18733" spans="1:2" x14ac:dyDescent="0.25">
      <c r="A18733" s="254" t="s">
        <v>16</v>
      </c>
      <c r="B18733" s="254">
        <v>1.8436225500000001</v>
      </c>
    </row>
    <row r="18751" spans="1:1" x14ac:dyDescent="0.25">
      <c r="A18751" s="254" t="s">
        <v>1528</v>
      </c>
    </row>
    <row r="18762" spans="1:2" x14ac:dyDescent="0.25">
      <c r="A18762" s="254" t="s">
        <v>1529</v>
      </c>
      <c r="B18762" s="254"/>
    </row>
    <row r="18763" spans="1:2" x14ac:dyDescent="0.25">
      <c r="A18763" s="254" t="s">
        <v>928</v>
      </c>
      <c r="B18763" s="254" t="s">
        <v>929</v>
      </c>
    </row>
    <row r="18764" spans="1:2" x14ac:dyDescent="0.25">
      <c r="A18764" s="254" t="s">
        <v>930</v>
      </c>
      <c r="B18764" s="254" t="s">
        <v>931</v>
      </c>
    </row>
    <row r="18765" spans="1:2" x14ac:dyDescent="0.25">
      <c r="A18765" s="254" t="s">
        <v>1111</v>
      </c>
      <c r="B18765" s="254">
        <v>11.5795919</v>
      </c>
    </row>
    <row r="18766" spans="1:2" x14ac:dyDescent="0.25">
      <c r="A18766" s="254" t="s">
        <v>1112</v>
      </c>
      <c r="B18766" s="254">
        <v>0</v>
      </c>
    </row>
    <row r="18767" spans="1:2" x14ac:dyDescent="0.25">
      <c r="A18767" s="254" t="s">
        <v>1113</v>
      </c>
      <c r="B18767" s="254">
        <v>3.1931810399999998</v>
      </c>
    </row>
    <row r="18768" spans="1:2" x14ac:dyDescent="0.25">
      <c r="A18768" s="254" t="s">
        <v>1114</v>
      </c>
      <c r="B18768" s="254">
        <v>0</v>
      </c>
    </row>
    <row r="18769" spans="1:2" x14ac:dyDescent="0.25">
      <c r="A18769" s="254" t="s">
        <v>1115</v>
      </c>
      <c r="B18769" s="254">
        <v>0</v>
      </c>
    </row>
    <row r="18770" spans="1:2" x14ac:dyDescent="0.25">
      <c r="A18770" s="254" t="s">
        <v>1116</v>
      </c>
      <c r="B18770" s="254">
        <v>0</v>
      </c>
    </row>
    <row r="18771" spans="1:2" x14ac:dyDescent="0.25">
      <c r="A18771" s="254" t="s">
        <v>26</v>
      </c>
      <c r="B18771" s="254">
        <v>12.2722125</v>
      </c>
    </row>
    <row r="18772" spans="1:2" x14ac:dyDescent="0.25">
      <c r="A18772" s="254" t="s">
        <v>27</v>
      </c>
      <c r="B18772" s="254">
        <v>0</v>
      </c>
    </row>
    <row r="18773" spans="1:2" x14ac:dyDescent="0.25">
      <c r="A18773" s="254" t="s">
        <v>1117</v>
      </c>
      <c r="B18773" s="254">
        <v>6.7432368</v>
      </c>
    </row>
    <row r="18774" spans="1:2" x14ac:dyDescent="0.25">
      <c r="A18774" s="254" t="s">
        <v>1118</v>
      </c>
      <c r="B18774" s="254">
        <v>0</v>
      </c>
    </row>
    <row r="18775" spans="1:2" x14ac:dyDescent="0.25">
      <c r="A18775" s="254" t="s">
        <v>464</v>
      </c>
      <c r="B18775" s="254">
        <v>0</v>
      </c>
    </row>
    <row r="18776" spans="1:2" x14ac:dyDescent="0.25">
      <c r="A18776" s="254" t="s">
        <v>465</v>
      </c>
      <c r="B18776" s="254">
        <v>0</v>
      </c>
    </row>
    <row r="18777" spans="1:2" x14ac:dyDescent="0.25">
      <c r="A18777" s="254" t="s">
        <v>466</v>
      </c>
      <c r="B18777" s="254">
        <v>0</v>
      </c>
    </row>
    <row r="18778" spans="1:2" x14ac:dyDescent="0.25">
      <c r="A18778" s="254" t="s">
        <v>467</v>
      </c>
      <c r="B18778" s="254">
        <v>0</v>
      </c>
    </row>
    <row r="18779" spans="1:2" x14ac:dyDescent="0.25">
      <c r="A18779" s="254" t="s">
        <v>468</v>
      </c>
      <c r="B18779" s="254">
        <v>0</v>
      </c>
    </row>
    <row r="18780" spans="1:2" x14ac:dyDescent="0.25">
      <c r="A18780" s="254" t="s">
        <v>469</v>
      </c>
      <c r="B18780" s="254">
        <v>0</v>
      </c>
    </row>
    <row r="18781" spans="1:2" x14ac:dyDescent="0.25">
      <c r="A18781" s="254" t="s">
        <v>28</v>
      </c>
      <c r="B18781" s="254">
        <v>0</v>
      </c>
    </row>
    <row r="18782" spans="1:2" x14ac:dyDescent="0.25">
      <c r="A18782" s="254" t="s">
        <v>29</v>
      </c>
      <c r="B18782" s="254">
        <v>0</v>
      </c>
    </row>
    <row r="18783" spans="1:2" x14ac:dyDescent="0.25">
      <c r="A18783" s="254" t="s">
        <v>470</v>
      </c>
      <c r="B18783" s="254">
        <v>0</v>
      </c>
    </row>
    <row r="18784" spans="1:2" x14ac:dyDescent="0.25">
      <c r="A18784" s="254" t="s">
        <v>471</v>
      </c>
      <c r="B18784" s="254">
        <v>0</v>
      </c>
    </row>
    <row r="18785" spans="1:2" x14ac:dyDescent="0.25">
      <c r="A18785" s="254" t="s">
        <v>1119</v>
      </c>
      <c r="B18785" s="254">
        <v>0</v>
      </c>
    </row>
    <row r="18786" spans="1:2" x14ac:dyDescent="0.25">
      <c r="A18786" s="254" t="s">
        <v>1120</v>
      </c>
      <c r="B18786" s="254">
        <v>0</v>
      </c>
    </row>
    <row r="18787" spans="1:2" x14ac:dyDescent="0.25">
      <c r="A18787" s="254" t="s">
        <v>1121</v>
      </c>
      <c r="B18787" s="254">
        <v>1.7647586200000001</v>
      </c>
    </row>
    <row r="18788" spans="1:2" x14ac:dyDescent="0.25">
      <c r="A18788" s="254" t="s">
        <v>1122</v>
      </c>
      <c r="B18788" s="254">
        <v>0</v>
      </c>
    </row>
    <row r="18789" spans="1:2" x14ac:dyDescent="0.25">
      <c r="A18789" s="254" t="s">
        <v>1123</v>
      </c>
      <c r="B18789" s="254">
        <v>5.0026876600000003</v>
      </c>
    </row>
    <row r="18790" spans="1:2" x14ac:dyDescent="0.25">
      <c r="A18790" s="254" t="s">
        <v>1124</v>
      </c>
      <c r="B18790" s="254">
        <v>0</v>
      </c>
    </row>
    <row r="18813" spans="1:2" x14ac:dyDescent="0.25">
      <c r="A18813" s="254" t="s">
        <v>1530</v>
      </c>
      <c r="B18813" s="254"/>
    </row>
    <row r="18814" spans="1:2" x14ac:dyDescent="0.25">
      <c r="A18814" s="254" t="s">
        <v>928</v>
      </c>
      <c r="B18814" s="254" t="s">
        <v>929</v>
      </c>
    </row>
    <row r="18815" spans="1:2" x14ac:dyDescent="0.25">
      <c r="A18815" s="254" t="s">
        <v>930</v>
      </c>
      <c r="B18815" s="254" t="s">
        <v>931</v>
      </c>
    </row>
    <row r="18816" spans="1:2" x14ac:dyDescent="0.25">
      <c r="A18816" s="254" t="s">
        <v>1087</v>
      </c>
      <c r="B18816" s="254">
        <v>-0.80236760600000001</v>
      </c>
    </row>
    <row r="18817" spans="1:2" x14ac:dyDescent="0.25">
      <c r="A18817" s="254" t="s">
        <v>1088</v>
      </c>
      <c r="B18817" s="254">
        <v>0</v>
      </c>
    </row>
    <row r="18818" spans="1:2" x14ac:dyDescent="0.25">
      <c r="A18818" s="254" t="s">
        <v>1089</v>
      </c>
      <c r="B18818" s="254">
        <v>-0.74795146099999998</v>
      </c>
    </row>
    <row r="18819" spans="1:2" x14ac:dyDescent="0.25">
      <c r="A18819" s="254" t="s">
        <v>1090</v>
      </c>
      <c r="B18819" s="254">
        <v>0</v>
      </c>
    </row>
    <row r="18820" spans="1:2" x14ac:dyDescent="0.25">
      <c r="A18820" s="254" t="s">
        <v>1091</v>
      </c>
      <c r="B18820" s="254">
        <v>0</v>
      </c>
    </row>
    <row r="18821" spans="1:2" x14ac:dyDescent="0.25">
      <c r="A18821" s="254" t="s">
        <v>1092</v>
      </c>
      <c r="B18821" s="254">
        <v>0</v>
      </c>
    </row>
    <row r="18822" spans="1:2" x14ac:dyDescent="0.25">
      <c r="A18822" s="254" t="s">
        <v>472</v>
      </c>
      <c r="B18822" s="254">
        <v>0</v>
      </c>
    </row>
    <row r="18823" spans="1:2" x14ac:dyDescent="0.25">
      <c r="A18823" s="254" t="s">
        <v>473</v>
      </c>
      <c r="B18823" s="254">
        <v>0</v>
      </c>
    </row>
    <row r="18824" spans="1:2" x14ac:dyDescent="0.25">
      <c r="A18824" s="254" t="s">
        <v>474</v>
      </c>
      <c r="B18824" s="254">
        <v>-7.5153870899999999</v>
      </c>
    </row>
    <row r="18825" spans="1:2" x14ac:dyDescent="0.25">
      <c r="A18825" s="254" t="s">
        <v>475</v>
      </c>
      <c r="B18825" s="254">
        <v>0</v>
      </c>
    </row>
    <row r="18826" spans="1:2" x14ac:dyDescent="0.25">
      <c r="A18826" s="254" t="s">
        <v>476</v>
      </c>
      <c r="B18826" s="254">
        <v>0</v>
      </c>
    </row>
    <row r="18827" spans="1:2" x14ac:dyDescent="0.25">
      <c r="A18827" s="254" t="s">
        <v>477</v>
      </c>
      <c r="B18827" s="254">
        <v>0</v>
      </c>
    </row>
    <row r="18828" spans="1:2" x14ac:dyDescent="0.25">
      <c r="A18828" s="254" t="s">
        <v>1100</v>
      </c>
      <c r="B18828" s="254">
        <v>20.059190099999999</v>
      </c>
    </row>
    <row r="18829" spans="1:2" x14ac:dyDescent="0.25">
      <c r="A18829" s="254" t="s">
        <v>1101</v>
      </c>
      <c r="B18829" s="254">
        <v>0</v>
      </c>
    </row>
    <row r="18830" spans="1:2" x14ac:dyDescent="0.25">
      <c r="A18830" s="254" t="s">
        <v>1102</v>
      </c>
      <c r="B18830" s="254">
        <v>26.214173599999999</v>
      </c>
    </row>
    <row r="18831" spans="1:2" x14ac:dyDescent="0.25">
      <c r="A18831" s="254" t="s">
        <v>1103</v>
      </c>
      <c r="B18831" s="254">
        <v>0</v>
      </c>
    </row>
    <row r="18832" spans="1:2" x14ac:dyDescent="0.25">
      <c r="A18832" s="254" t="s">
        <v>1104</v>
      </c>
      <c r="B18832" s="254">
        <v>0</v>
      </c>
    </row>
    <row r="18833" spans="1:2" x14ac:dyDescent="0.25">
      <c r="A18833" s="254" t="s">
        <v>1105</v>
      </c>
      <c r="B18833" s="254">
        <v>0</v>
      </c>
    </row>
    <row r="18836" spans="1:2" x14ac:dyDescent="0.25">
      <c r="A18836" s="254" t="s">
        <v>1531</v>
      </c>
      <c r="B18836" s="254"/>
    </row>
    <row r="18837" spans="1:2" x14ac:dyDescent="0.25">
      <c r="A18837" s="254" t="s">
        <v>928</v>
      </c>
      <c r="B18837" s="254" t="s">
        <v>929</v>
      </c>
    </row>
    <row r="18838" spans="1:2" x14ac:dyDescent="0.25">
      <c r="A18838" s="254" t="s">
        <v>930</v>
      </c>
      <c r="B18838" s="254" t="s">
        <v>931</v>
      </c>
    </row>
    <row r="18839" spans="1:2" x14ac:dyDescent="0.25">
      <c r="A18839" s="254" t="s">
        <v>478</v>
      </c>
      <c r="B18839" s="254">
        <v>-10.4301844</v>
      </c>
    </row>
    <row r="18840" spans="1:2" x14ac:dyDescent="0.25">
      <c r="A18840" s="254" t="s">
        <v>932</v>
      </c>
      <c r="B18840" s="254">
        <v>0</v>
      </c>
    </row>
    <row r="18841" spans="1:2" x14ac:dyDescent="0.25">
      <c r="A18841" s="254" t="s">
        <v>184</v>
      </c>
      <c r="B18841" s="254">
        <v>-48.4258563</v>
      </c>
    </row>
    <row r="18842" spans="1:2" x14ac:dyDescent="0.25">
      <c r="A18842" s="254" t="s">
        <v>933</v>
      </c>
      <c r="B18842" s="254">
        <v>0</v>
      </c>
    </row>
    <row r="18843" spans="1:2" x14ac:dyDescent="0.25">
      <c r="A18843" s="254" t="s">
        <v>934</v>
      </c>
      <c r="B18843" s="254">
        <v>0</v>
      </c>
    </row>
    <row r="18844" spans="1:2" x14ac:dyDescent="0.25">
      <c r="A18844" s="254" t="s">
        <v>935</v>
      </c>
      <c r="B18844" s="254">
        <v>7.5153870899999999</v>
      </c>
    </row>
    <row r="18845" spans="1:2" x14ac:dyDescent="0.25">
      <c r="A18845" s="254" t="s">
        <v>936</v>
      </c>
      <c r="B18845" s="254">
        <v>0</v>
      </c>
    </row>
    <row r="18846" spans="1:2" x14ac:dyDescent="0.25">
      <c r="A18846" s="254" t="s">
        <v>937</v>
      </c>
      <c r="B18846" s="254">
        <v>0</v>
      </c>
    </row>
    <row r="18847" spans="1:2" x14ac:dyDescent="0.25">
      <c r="A18847" s="254" t="s">
        <v>938</v>
      </c>
      <c r="B18847" s="254">
        <v>0</v>
      </c>
    </row>
    <row r="18848" spans="1:2" x14ac:dyDescent="0.25">
      <c r="A18848" s="254" t="s">
        <v>2</v>
      </c>
      <c r="B18848" s="254">
        <v>35.490720000000003</v>
      </c>
    </row>
    <row r="18849" spans="1:2" x14ac:dyDescent="0.25">
      <c r="A18849" s="254" t="s">
        <v>3</v>
      </c>
      <c r="B18849" s="254">
        <v>0</v>
      </c>
    </row>
    <row r="18850" spans="1:2" x14ac:dyDescent="0.25">
      <c r="A18850" s="254" t="s">
        <v>4</v>
      </c>
      <c r="B18850" s="254">
        <v>15.8499336</v>
      </c>
    </row>
    <row r="18851" spans="1:2" x14ac:dyDescent="0.25">
      <c r="A18851" s="254" t="s">
        <v>5</v>
      </c>
      <c r="B18851" s="254">
        <v>0</v>
      </c>
    </row>
    <row r="18852" spans="1:2" x14ac:dyDescent="0.25">
      <c r="A18852" s="254" t="s">
        <v>6</v>
      </c>
      <c r="B18852" s="254">
        <v>0</v>
      </c>
    </row>
    <row r="18853" spans="1:2" x14ac:dyDescent="0.25">
      <c r="A18853" s="254" t="s">
        <v>7</v>
      </c>
      <c r="B18853" s="254">
        <v>0</v>
      </c>
    </row>
    <row r="18854" spans="1:2" x14ac:dyDescent="0.25">
      <c r="A18854" s="254" t="s">
        <v>480</v>
      </c>
      <c r="B18854" s="254">
        <v>0</v>
      </c>
    </row>
    <row r="18855" spans="1:2" x14ac:dyDescent="0.25">
      <c r="A18855" s="254" t="s">
        <v>481</v>
      </c>
      <c r="B18855" s="254">
        <v>0</v>
      </c>
    </row>
    <row r="18856" spans="1:2" x14ac:dyDescent="0.25">
      <c r="A18856" s="254" t="s">
        <v>482</v>
      </c>
      <c r="B18856" s="254">
        <v>0</v>
      </c>
    </row>
    <row r="18857" spans="1:2" x14ac:dyDescent="0.25">
      <c r="A18857" s="254" t="s">
        <v>483</v>
      </c>
      <c r="B18857" s="254">
        <v>0</v>
      </c>
    </row>
    <row r="18858" spans="1:2" x14ac:dyDescent="0.25">
      <c r="A18858" s="254" t="s">
        <v>484</v>
      </c>
      <c r="B18858" s="254">
        <v>0</v>
      </c>
    </row>
    <row r="18859" spans="1:2" x14ac:dyDescent="0.25">
      <c r="A18859" s="254" t="s">
        <v>485</v>
      </c>
      <c r="B18859" s="254">
        <v>0</v>
      </c>
    </row>
    <row r="18860" spans="1:2" x14ac:dyDescent="0.25">
      <c r="A18860" s="254" t="s">
        <v>1532</v>
      </c>
      <c r="B18860" s="254"/>
    </row>
    <row r="18861" spans="1:2" x14ac:dyDescent="0.25">
      <c r="A18861" s="254" t="s">
        <v>928</v>
      </c>
      <c r="B18861" s="254" t="s">
        <v>929</v>
      </c>
    </row>
    <row r="18862" spans="1:2" x14ac:dyDescent="0.25">
      <c r="A18862" s="254" t="s">
        <v>930</v>
      </c>
      <c r="B18862" s="254" t="s">
        <v>931</v>
      </c>
    </row>
    <row r="18863" spans="1:2" x14ac:dyDescent="0.25">
      <c r="A18863" s="254" t="s">
        <v>1125</v>
      </c>
      <c r="B18863" s="254">
        <v>0</v>
      </c>
    </row>
    <row r="18864" spans="1:2" x14ac:dyDescent="0.25">
      <c r="A18864" s="254" t="s">
        <v>1126</v>
      </c>
      <c r="B18864" s="254">
        <v>0</v>
      </c>
    </row>
    <row r="18865" spans="1:2" x14ac:dyDescent="0.25">
      <c r="A18865" s="254" t="s">
        <v>1127</v>
      </c>
      <c r="B18865" s="254">
        <v>0</v>
      </c>
    </row>
    <row r="18866" spans="1:2" x14ac:dyDescent="0.25">
      <c r="A18866" s="254" t="s">
        <v>1128</v>
      </c>
      <c r="B18866" s="254">
        <v>0</v>
      </c>
    </row>
    <row r="18867" spans="1:2" x14ac:dyDescent="0.25">
      <c r="A18867" s="254" t="s">
        <v>1129</v>
      </c>
      <c r="B18867" s="254">
        <v>0</v>
      </c>
    </row>
    <row r="18868" spans="1:2" x14ac:dyDescent="0.25">
      <c r="A18868" s="254" t="s">
        <v>1130</v>
      </c>
      <c r="B18868" s="254">
        <v>0</v>
      </c>
    </row>
    <row r="18869" spans="1:2" x14ac:dyDescent="0.25">
      <c r="A18869" s="254" t="s">
        <v>1131</v>
      </c>
      <c r="B18869" s="254">
        <v>0.80236760600000001</v>
      </c>
    </row>
    <row r="18870" spans="1:2" x14ac:dyDescent="0.25">
      <c r="A18870" s="254" t="s">
        <v>1132</v>
      </c>
      <c r="B18870" s="254">
        <v>0</v>
      </c>
    </row>
    <row r="18871" spans="1:2" x14ac:dyDescent="0.25">
      <c r="A18871" s="254" t="s">
        <v>1133</v>
      </c>
      <c r="B18871" s="254">
        <v>0.74795146099999998</v>
      </c>
    </row>
    <row r="18872" spans="1:2" x14ac:dyDescent="0.25">
      <c r="A18872" s="254" t="s">
        <v>1134</v>
      </c>
      <c r="B18872" s="254">
        <v>0</v>
      </c>
    </row>
    <row r="18873" spans="1:2" x14ac:dyDescent="0.25">
      <c r="A18873" s="254" t="s">
        <v>1135</v>
      </c>
      <c r="B18873" s="254">
        <v>0</v>
      </c>
    </row>
    <row r="18874" spans="1:2" x14ac:dyDescent="0.25">
      <c r="A18874" s="254" t="s">
        <v>1136</v>
      </c>
      <c r="B18874" s="254">
        <v>0</v>
      </c>
    </row>
    <row r="18876" spans="1:2" x14ac:dyDescent="0.25">
      <c r="A18876" s="254" t="s">
        <v>1533</v>
      </c>
      <c r="B18876" s="254"/>
    </row>
    <row r="18877" spans="1:2" x14ac:dyDescent="0.25">
      <c r="A18877" s="254" t="s">
        <v>928</v>
      </c>
      <c r="B18877" s="254" t="s">
        <v>929</v>
      </c>
    </row>
    <row r="18878" spans="1:2" x14ac:dyDescent="0.25">
      <c r="A18878" s="254" t="s">
        <v>930</v>
      </c>
      <c r="B18878" s="254" t="s">
        <v>931</v>
      </c>
    </row>
    <row r="18879" spans="1:2" x14ac:dyDescent="0.25">
      <c r="A18879" s="254" t="s">
        <v>30</v>
      </c>
      <c r="B18879" s="254">
        <v>18.0948469</v>
      </c>
    </row>
    <row r="18880" spans="1:2" x14ac:dyDescent="0.25">
      <c r="A18880" s="254" t="s">
        <v>31</v>
      </c>
      <c r="B18880" s="254">
        <v>0</v>
      </c>
    </row>
    <row r="18881" spans="1:2" x14ac:dyDescent="0.25">
      <c r="A18881" s="254" t="s">
        <v>32</v>
      </c>
      <c r="B18881" s="254">
        <v>4.2264936300000002</v>
      </c>
    </row>
    <row r="18882" spans="1:2" x14ac:dyDescent="0.25">
      <c r="A18882" s="254" t="s">
        <v>33</v>
      </c>
      <c r="B18882" s="254">
        <v>0</v>
      </c>
    </row>
    <row r="18883" spans="1:2" x14ac:dyDescent="0.25">
      <c r="A18883" s="254" t="s">
        <v>34</v>
      </c>
      <c r="B18883" s="254">
        <v>0</v>
      </c>
    </row>
    <row r="18884" spans="1:2" x14ac:dyDescent="0.25">
      <c r="A18884" s="254" t="s">
        <v>35</v>
      </c>
      <c r="B18884" s="254">
        <v>0</v>
      </c>
    </row>
    <row r="18885" spans="1:2" x14ac:dyDescent="0.25">
      <c r="A18885" s="254" t="s">
        <v>26</v>
      </c>
      <c r="B18885" s="254">
        <v>44.531402100000001</v>
      </c>
    </row>
    <row r="18886" spans="1:2" x14ac:dyDescent="0.25">
      <c r="A18886" s="254" t="s">
        <v>27</v>
      </c>
      <c r="B18886" s="254">
        <v>0</v>
      </c>
    </row>
    <row r="18887" spans="1:2" x14ac:dyDescent="0.25">
      <c r="A18887" s="254" t="s">
        <v>36</v>
      </c>
      <c r="B18887" s="254">
        <v>7.9970828599999999</v>
      </c>
    </row>
    <row r="18888" spans="1:2" x14ac:dyDescent="0.25">
      <c r="A18888" s="254" t="s">
        <v>37</v>
      </c>
      <c r="B18888" s="254">
        <v>0</v>
      </c>
    </row>
    <row r="18889" spans="1:2" x14ac:dyDescent="0.25">
      <c r="A18889" s="254" t="s">
        <v>38</v>
      </c>
      <c r="B18889" s="254">
        <v>0</v>
      </c>
    </row>
    <row r="18890" spans="1:2" x14ac:dyDescent="0.25">
      <c r="A18890" s="254" t="s">
        <v>39</v>
      </c>
      <c r="B18890" s="254">
        <v>0</v>
      </c>
    </row>
    <row r="18891" spans="1:2" x14ac:dyDescent="0.25">
      <c r="A18891" s="254" t="s">
        <v>991</v>
      </c>
      <c r="B18891" s="254">
        <v>2.5311601800000001</v>
      </c>
    </row>
    <row r="18892" spans="1:2" x14ac:dyDescent="0.25">
      <c r="A18892" s="254" t="s">
        <v>40</v>
      </c>
      <c r="B18892" s="254">
        <v>0</v>
      </c>
    </row>
    <row r="18900" spans="1:2" x14ac:dyDescent="0.25">
      <c r="A18900" s="254" t="s">
        <v>1534</v>
      </c>
      <c r="B18900" s="254"/>
    </row>
    <row r="18901" spans="1:2" x14ac:dyDescent="0.25">
      <c r="A18901" s="254" t="s">
        <v>928</v>
      </c>
      <c r="B18901" s="254" t="s">
        <v>929</v>
      </c>
    </row>
    <row r="18902" spans="1:2" x14ac:dyDescent="0.25">
      <c r="A18902" s="254" t="s">
        <v>930</v>
      </c>
      <c r="B18902" s="254" t="s">
        <v>931</v>
      </c>
    </row>
    <row r="18903" spans="1:2" x14ac:dyDescent="0.25">
      <c r="A18903" s="254" t="s">
        <v>478</v>
      </c>
      <c r="B18903" s="254">
        <v>-13.990016000000001</v>
      </c>
    </row>
    <row r="18904" spans="1:2" x14ac:dyDescent="0.25">
      <c r="A18904" s="254" t="s">
        <v>479</v>
      </c>
      <c r="B18904" s="254">
        <v>0</v>
      </c>
    </row>
    <row r="18905" spans="1:2" x14ac:dyDescent="0.25">
      <c r="A18905" s="254" t="s">
        <v>184</v>
      </c>
      <c r="B18905" s="254">
        <v>-29.6259163</v>
      </c>
    </row>
    <row r="18906" spans="1:2" x14ac:dyDescent="0.25">
      <c r="A18906" s="254" t="s">
        <v>1142</v>
      </c>
      <c r="B18906" s="254">
        <v>15.541586300000001</v>
      </c>
    </row>
    <row r="18907" spans="1:2" x14ac:dyDescent="0.25">
      <c r="A18907" s="254" t="s">
        <v>1143</v>
      </c>
      <c r="B18907" s="254">
        <v>0</v>
      </c>
    </row>
    <row r="18908" spans="1:2" x14ac:dyDescent="0.25">
      <c r="A18908" s="254" t="s">
        <v>1144</v>
      </c>
      <c r="B18908" s="254">
        <v>4.56531982</v>
      </c>
    </row>
    <row r="18909" spans="1:2" x14ac:dyDescent="0.25">
      <c r="A18909" s="254" t="s">
        <v>1145</v>
      </c>
      <c r="B18909" s="254">
        <v>0</v>
      </c>
    </row>
    <row r="18910" spans="1:2" x14ac:dyDescent="0.25">
      <c r="A18910" s="254" t="s">
        <v>1146</v>
      </c>
      <c r="B18910" s="254">
        <v>0</v>
      </c>
    </row>
    <row r="18911" spans="1:2" x14ac:dyDescent="0.25">
      <c r="A18911" s="254" t="s">
        <v>1147</v>
      </c>
      <c r="B18911" s="254">
        <v>0</v>
      </c>
    </row>
    <row r="18912" spans="1:2" x14ac:dyDescent="0.25">
      <c r="A18912" s="254" t="s">
        <v>2</v>
      </c>
      <c r="B18912" s="254">
        <v>16.806215999999999</v>
      </c>
    </row>
    <row r="18913" spans="1:2" x14ac:dyDescent="0.25">
      <c r="A18913" s="254" t="s">
        <v>3</v>
      </c>
      <c r="B18913" s="254">
        <v>0</v>
      </c>
    </row>
    <row r="18914" spans="1:2" x14ac:dyDescent="0.25">
      <c r="A18914" s="254" t="s">
        <v>4</v>
      </c>
      <c r="B18914" s="254">
        <v>6.7028102399999998</v>
      </c>
    </row>
    <row r="18915" spans="1:2" x14ac:dyDescent="0.25">
      <c r="A18915" s="254" t="s">
        <v>5</v>
      </c>
      <c r="B18915" s="254">
        <v>0</v>
      </c>
    </row>
    <row r="18916" spans="1:2" x14ac:dyDescent="0.25">
      <c r="A18916" s="254" t="s">
        <v>6</v>
      </c>
      <c r="B18916" s="254">
        <v>0</v>
      </c>
    </row>
    <row r="18917" spans="1:2" x14ac:dyDescent="0.25">
      <c r="A18917" s="254" t="s">
        <v>7</v>
      </c>
      <c r="B18917" s="254">
        <v>0</v>
      </c>
    </row>
    <row r="18918" spans="1:2" x14ac:dyDescent="0.25">
      <c r="A18918" s="254" t="s">
        <v>1148</v>
      </c>
      <c r="B18918" s="254">
        <v>0</v>
      </c>
    </row>
    <row r="18919" spans="1:2" x14ac:dyDescent="0.25">
      <c r="A18919" s="254" t="s">
        <v>1149</v>
      </c>
      <c r="B18919" s="254">
        <v>0</v>
      </c>
    </row>
    <row r="18920" spans="1:2" x14ac:dyDescent="0.25">
      <c r="A18920" s="254" t="s">
        <v>1150</v>
      </c>
      <c r="B18920" s="254">
        <v>0</v>
      </c>
    </row>
    <row r="18921" spans="1:2" x14ac:dyDescent="0.25">
      <c r="A18921" s="254" t="s">
        <v>1151</v>
      </c>
      <c r="B18921" s="254">
        <v>0</v>
      </c>
    </row>
    <row r="18922" spans="1:2" x14ac:dyDescent="0.25">
      <c r="A18922" s="254" t="s">
        <v>1152</v>
      </c>
      <c r="B18922" s="254">
        <v>0</v>
      </c>
    </row>
    <row r="18923" spans="1:2" x14ac:dyDescent="0.25">
      <c r="A18923" s="254" t="s">
        <v>1153</v>
      </c>
      <c r="B18923" s="254">
        <v>0</v>
      </c>
    </row>
    <row r="18924" spans="1:2" x14ac:dyDescent="0.25">
      <c r="A18924" s="254" t="s">
        <v>1535</v>
      </c>
      <c r="B18924" s="254"/>
    </row>
    <row r="18925" spans="1:2" x14ac:dyDescent="0.25">
      <c r="A18925" s="254" t="s">
        <v>928</v>
      </c>
      <c r="B18925" s="254" t="s">
        <v>929</v>
      </c>
    </row>
    <row r="18926" spans="1:2" x14ac:dyDescent="0.25">
      <c r="A18926" s="254" t="s">
        <v>930</v>
      </c>
      <c r="B18926" s="254" t="s">
        <v>931</v>
      </c>
    </row>
    <row r="18927" spans="1:2" x14ac:dyDescent="0.25">
      <c r="A18927" s="254" t="s">
        <v>470</v>
      </c>
      <c r="B18927" s="254">
        <v>0</v>
      </c>
    </row>
    <row r="18928" spans="1:2" x14ac:dyDescent="0.25">
      <c r="A18928" s="254" t="s">
        <v>471</v>
      </c>
      <c r="B18928" s="254">
        <v>0</v>
      </c>
    </row>
    <row r="18929" spans="1:2" x14ac:dyDescent="0.25">
      <c r="A18929" s="254" t="s">
        <v>486</v>
      </c>
      <c r="B18929" s="254">
        <v>0</v>
      </c>
    </row>
    <row r="18930" spans="1:2" x14ac:dyDescent="0.25">
      <c r="A18930" s="254" t="s">
        <v>487</v>
      </c>
      <c r="B18930" s="254">
        <v>0</v>
      </c>
    </row>
    <row r="18931" spans="1:2" x14ac:dyDescent="0.25">
      <c r="A18931" s="254" t="s">
        <v>488</v>
      </c>
      <c r="B18931" s="254">
        <v>0</v>
      </c>
    </row>
    <row r="18932" spans="1:2" x14ac:dyDescent="0.25">
      <c r="A18932" s="254" t="s">
        <v>489</v>
      </c>
      <c r="B18932" s="254">
        <v>0</v>
      </c>
    </row>
    <row r="18933" spans="1:2" x14ac:dyDescent="0.25">
      <c r="A18933" s="254" t="s">
        <v>1536</v>
      </c>
      <c r="B18933" s="254"/>
    </row>
    <row r="18944" spans="1:2" x14ac:dyDescent="0.25">
      <c r="A18944" s="254" t="s">
        <v>1537</v>
      </c>
      <c r="B18944" s="254"/>
    </row>
    <row r="18945" spans="1:2" x14ac:dyDescent="0.25">
      <c r="A18945" s="254" t="s">
        <v>928</v>
      </c>
      <c r="B18945" s="254" t="s">
        <v>929</v>
      </c>
    </row>
    <row r="18946" spans="1:2" x14ac:dyDescent="0.25">
      <c r="A18946" s="254" t="s">
        <v>930</v>
      </c>
      <c r="B18946" s="254" t="s">
        <v>931</v>
      </c>
    </row>
    <row r="18947" spans="1:2" x14ac:dyDescent="0.25">
      <c r="A18947" s="254" t="s">
        <v>1154</v>
      </c>
      <c r="B18947" s="254">
        <v>0</v>
      </c>
    </row>
    <row r="18948" spans="1:2" x14ac:dyDescent="0.25">
      <c r="A18948" s="254" t="s">
        <v>1155</v>
      </c>
      <c r="B18948" s="254">
        <v>0</v>
      </c>
    </row>
    <row r="18949" spans="1:2" x14ac:dyDescent="0.25">
      <c r="A18949" s="254" t="s">
        <v>1156</v>
      </c>
      <c r="B18949" s="254">
        <v>0</v>
      </c>
    </row>
    <row r="18950" spans="1:2" x14ac:dyDescent="0.25">
      <c r="A18950" s="254" t="s">
        <v>1157</v>
      </c>
      <c r="B18950" s="254">
        <v>0</v>
      </c>
    </row>
    <row r="18951" spans="1:2" x14ac:dyDescent="0.25">
      <c r="A18951" s="254" t="s">
        <v>1158</v>
      </c>
      <c r="B18951" s="254">
        <v>0</v>
      </c>
    </row>
    <row r="18952" spans="1:2" x14ac:dyDescent="0.25">
      <c r="A18952" s="254" t="s">
        <v>1159</v>
      </c>
      <c r="B18952" s="254">
        <v>0</v>
      </c>
    </row>
    <row r="18953" spans="1:2" x14ac:dyDescent="0.25">
      <c r="A18953" s="254" t="s">
        <v>1160</v>
      </c>
      <c r="B18953" s="254">
        <v>0</v>
      </c>
    </row>
    <row r="18954" spans="1:2" x14ac:dyDescent="0.25">
      <c r="A18954" s="254" t="s">
        <v>1161</v>
      </c>
      <c r="B18954" s="254">
        <v>0</v>
      </c>
    </row>
    <row r="18955" spans="1:2" x14ac:dyDescent="0.25">
      <c r="A18955" s="254" t="s">
        <v>490</v>
      </c>
      <c r="B18955" s="254">
        <v>0</v>
      </c>
    </row>
    <row r="18956" spans="1:2" x14ac:dyDescent="0.25">
      <c r="A18956" s="254" t="s">
        <v>491</v>
      </c>
      <c r="B18956" s="254">
        <v>0</v>
      </c>
    </row>
    <row r="18957" spans="1:2" x14ac:dyDescent="0.25">
      <c r="A18957" s="254" t="s">
        <v>492</v>
      </c>
      <c r="B18957" s="254">
        <v>0</v>
      </c>
    </row>
    <row r="18958" spans="1:2" x14ac:dyDescent="0.25">
      <c r="A18958" s="254" t="s">
        <v>493</v>
      </c>
      <c r="B18958" s="254">
        <v>0</v>
      </c>
    </row>
    <row r="18959" spans="1:2" x14ac:dyDescent="0.25">
      <c r="A18959" s="254" t="s">
        <v>494</v>
      </c>
      <c r="B18959" s="254">
        <v>0</v>
      </c>
    </row>
    <row r="18960" spans="1:2" x14ac:dyDescent="0.25">
      <c r="A18960" s="254" t="s">
        <v>495</v>
      </c>
      <c r="B18960" s="254">
        <v>0</v>
      </c>
    </row>
    <row r="18961" spans="1:2" x14ac:dyDescent="0.25">
      <c r="A18961" s="254" t="s">
        <v>496</v>
      </c>
      <c r="B18961" s="254">
        <v>0</v>
      </c>
    </row>
    <row r="18962" spans="1:2" x14ac:dyDescent="0.25">
      <c r="A18962" s="254" t="s">
        <v>497</v>
      </c>
      <c r="B18962" s="254">
        <v>0</v>
      </c>
    </row>
    <row r="18963" spans="1:2" x14ac:dyDescent="0.25">
      <c r="A18963" s="254" t="s">
        <v>498</v>
      </c>
      <c r="B18963" s="254">
        <v>0</v>
      </c>
    </row>
    <row r="18964" spans="1:2" x14ac:dyDescent="0.25">
      <c r="A18964" s="254" t="s">
        <v>499</v>
      </c>
      <c r="B18964" s="254">
        <v>0</v>
      </c>
    </row>
    <row r="18965" spans="1:2" x14ac:dyDescent="0.25">
      <c r="A18965" s="254" t="s">
        <v>500</v>
      </c>
      <c r="B18965" s="254">
        <v>0</v>
      </c>
    </row>
    <row r="18966" spans="1:2" x14ac:dyDescent="0.25">
      <c r="A18966" s="254" t="s">
        <v>501</v>
      </c>
      <c r="B18966" s="254">
        <v>0</v>
      </c>
    </row>
    <row r="18967" spans="1:2" x14ac:dyDescent="0.25">
      <c r="A18967" s="254" t="s">
        <v>502</v>
      </c>
      <c r="B18967" s="254">
        <v>0</v>
      </c>
    </row>
    <row r="18968" spans="1:2" x14ac:dyDescent="0.25">
      <c r="A18968" s="254" t="s">
        <v>503</v>
      </c>
      <c r="B18968" s="254">
        <v>0</v>
      </c>
    </row>
    <row r="18969" spans="1:2" x14ac:dyDescent="0.25">
      <c r="A18969" s="254" t="s">
        <v>94</v>
      </c>
      <c r="B18969" s="254">
        <v>0</v>
      </c>
    </row>
    <row r="18970" spans="1:2" x14ac:dyDescent="0.25">
      <c r="A18970" s="254" t="s">
        <v>95</v>
      </c>
      <c r="B18970" s="254">
        <v>0</v>
      </c>
    </row>
    <row r="18971" spans="1:2" x14ac:dyDescent="0.25">
      <c r="A18971" s="254" t="s">
        <v>504</v>
      </c>
      <c r="B18971" s="254">
        <v>0</v>
      </c>
    </row>
    <row r="18972" spans="1:2" x14ac:dyDescent="0.25">
      <c r="A18972" s="254" t="s">
        <v>505</v>
      </c>
      <c r="B18972" s="254">
        <v>0</v>
      </c>
    </row>
    <row r="18973" spans="1:2" x14ac:dyDescent="0.25">
      <c r="A18973" s="254" t="s">
        <v>506</v>
      </c>
      <c r="B18973" s="254">
        <v>0</v>
      </c>
    </row>
    <row r="18974" spans="1:2" x14ac:dyDescent="0.25">
      <c r="A18974" s="254" t="s">
        <v>507</v>
      </c>
      <c r="B18974" s="254">
        <v>0</v>
      </c>
    </row>
    <row r="18975" spans="1:2" x14ac:dyDescent="0.25">
      <c r="A18975" s="254" t="s">
        <v>508</v>
      </c>
      <c r="B18975" s="254">
        <v>0</v>
      </c>
    </row>
    <row r="18976" spans="1:2" x14ac:dyDescent="0.25">
      <c r="A18976" s="254" t="s">
        <v>509</v>
      </c>
      <c r="B18976" s="254">
        <v>0</v>
      </c>
    </row>
    <row r="18977" spans="1:2" x14ac:dyDescent="0.25">
      <c r="A18977" s="254" t="s">
        <v>96</v>
      </c>
      <c r="B18977" s="254">
        <v>0</v>
      </c>
    </row>
    <row r="18978" spans="1:2" x14ac:dyDescent="0.25">
      <c r="A18978" s="254" t="s">
        <v>97</v>
      </c>
      <c r="B18978" s="254">
        <v>0</v>
      </c>
    </row>
    <row r="18979" spans="1:2" x14ac:dyDescent="0.25">
      <c r="A18979" s="254" t="s">
        <v>510</v>
      </c>
      <c r="B18979" s="254">
        <v>0</v>
      </c>
    </row>
    <row r="18980" spans="1:2" x14ac:dyDescent="0.25">
      <c r="A18980" s="254" t="s">
        <v>511</v>
      </c>
      <c r="B18980" s="254">
        <v>0</v>
      </c>
    </row>
    <row r="18981" spans="1:2" x14ac:dyDescent="0.25">
      <c r="A18981" s="254" t="s">
        <v>512</v>
      </c>
      <c r="B18981" s="254">
        <v>0</v>
      </c>
    </row>
    <row r="18982" spans="1:2" x14ac:dyDescent="0.25">
      <c r="A18982" s="254" t="s">
        <v>513</v>
      </c>
      <c r="B18982" s="254">
        <v>0</v>
      </c>
    </row>
    <row r="18983" spans="1:2" x14ac:dyDescent="0.25">
      <c r="A18983" s="254" t="s">
        <v>514</v>
      </c>
      <c r="B18983" s="254">
        <v>0</v>
      </c>
    </row>
    <row r="18984" spans="1:2" x14ac:dyDescent="0.25">
      <c r="A18984" s="254" t="s">
        <v>515</v>
      </c>
      <c r="B18984" s="254">
        <v>0</v>
      </c>
    </row>
    <row r="18985" spans="1:2" x14ac:dyDescent="0.25">
      <c r="A18985" s="254" t="s">
        <v>62</v>
      </c>
      <c r="B18985" s="254">
        <v>0</v>
      </c>
    </row>
    <row r="18986" spans="1:2" x14ac:dyDescent="0.25">
      <c r="A18986" s="254" t="s">
        <v>63</v>
      </c>
      <c r="B18986" s="254">
        <v>0</v>
      </c>
    </row>
    <row r="18987" spans="1:2" x14ac:dyDescent="0.25">
      <c r="A18987" s="254" t="s">
        <v>64</v>
      </c>
      <c r="B18987" s="254">
        <v>0</v>
      </c>
    </row>
    <row r="18988" spans="1:2" x14ac:dyDescent="0.25">
      <c r="A18988" s="254" t="s">
        <v>65</v>
      </c>
      <c r="B18988" s="254">
        <v>0</v>
      </c>
    </row>
    <row r="18989" spans="1:2" x14ac:dyDescent="0.25">
      <c r="A18989" s="254" t="s">
        <v>66</v>
      </c>
      <c r="B18989" s="254">
        <v>0</v>
      </c>
    </row>
    <row r="18990" spans="1:2" x14ac:dyDescent="0.25">
      <c r="A18990" s="254" t="s">
        <v>67</v>
      </c>
      <c r="B18990" s="254">
        <v>0</v>
      </c>
    </row>
    <row r="18991" spans="1:2" x14ac:dyDescent="0.25">
      <c r="A18991" s="254" t="s">
        <v>68</v>
      </c>
      <c r="B18991" s="254">
        <v>0</v>
      </c>
    </row>
    <row r="18992" spans="1:2" x14ac:dyDescent="0.25">
      <c r="A18992" s="254" t="s">
        <v>69</v>
      </c>
      <c r="B18992" s="254">
        <v>0</v>
      </c>
    </row>
    <row r="18993" spans="1:2" x14ac:dyDescent="0.25">
      <c r="A18993" s="254" t="s">
        <v>70</v>
      </c>
      <c r="B18993" s="254">
        <v>0</v>
      </c>
    </row>
    <row r="18994" spans="1:2" x14ac:dyDescent="0.25">
      <c r="A18994" s="254" t="s">
        <v>71</v>
      </c>
      <c r="B18994" s="254">
        <v>0</v>
      </c>
    </row>
    <row r="18995" spans="1:2" x14ac:dyDescent="0.25">
      <c r="A18995" s="254" t="s">
        <v>72</v>
      </c>
      <c r="B18995" s="254">
        <v>0</v>
      </c>
    </row>
    <row r="18996" spans="1:2" x14ac:dyDescent="0.25">
      <c r="A18996" s="254" t="s">
        <v>73</v>
      </c>
      <c r="B18996" s="254">
        <v>0</v>
      </c>
    </row>
    <row r="18997" spans="1:2" x14ac:dyDescent="0.25">
      <c r="A18997" s="254" t="s">
        <v>74</v>
      </c>
      <c r="B18997" s="254">
        <v>0</v>
      </c>
    </row>
    <row r="18998" spans="1:2" x14ac:dyDescent="0.25">
      <c r="A18998" s="254" t="s">
        <v>75</v>
      </c>
      <c r="B18998" s="254">
        <v>0</v>
      </c>
    </row>
    <row r="18999" spans="1:2" x14ac:dyDescent="0.25">
      <c r="A18999" s="254" t="s">
        <v>1162</v>
      </c>
      <c r="B18999" s="254">
        <v>0</v>
      </c>
    </row>
    <row r="19000" spans="1:2" x14ac:dyDescent="0.25">
      <c r="A19000" s="254" t="s">
        <v>1163</v>
      </c>
      <c r="B19000" s="254">
        <v>0</v>
      </c>
    </row>
    <row r="19001" spans="1:2" x14ac:dyDescent="0.25">
      <c r="A19001" s="254" t="s">
        <v>144</v>
      </c>
      <c r="B19001" s="254">
        <v>0</v>
      </c>
    </row>
    <row r="19002" spans="1:2" x14ac:dyDescent="0.25">
      <c r="A19002" s="254" t="s">
        <v>145</v>
      </c>
      <c r="B19002" s="254">
        <v>0</v>
      </c>
    </row>
    <row r="19003" spans="1:2" x14ac:dyDescent="0.25">
      <c r="A19003" s="254" t="s">
        <v>146</v>
      </c>
      <c r="B19003" s="254">
        <v>0</v>
      </c>
    </row>
    <row r="19004" spans="1:2" x14ac:dyDescent="0.25">
      <c r="A19004" s="254" t="s">
        <v>147</v>
      </c>
      <c r="B19004" s="254">
        <v>0</v>
      </c>
    </row>
    <row r="19005" spans="1:2" x14ac:dyDescent="0.25">
      <c r="A19005" s="254" t="s">
        <v>148</v>
      </c>
      <c r="B19005" s="254">
        <v>0</v>
      </c>
    </row>
    <row r="19006" spans="1:2" x14ac:dyDescent="0.25">
      <c r="A19006" s="254" t="s">
        <v>149</v>
      </c>
      <c r="B19006" s="254">
        <v>0</v>
      </c>
    </row>
    <row r="19007" spans="1:2" x14ac:dyDescent="0.25">
      <c r="A19007" s="254" t="s">
        <v>1164</v>
      </c>
      <c r="B19007" s="254">
        <v>0</v>
      </c>
    </row>
    <row r="19008" spans="1:2" x14ac:dyDescent="0.25">
      <c r="A19008" s="254" t="s">
        <v>1165</v>
      </c>
      <c r="B19008" s="254">
        <v>0</v>
      </c>
    </row>
    <row r="19009" spans="1:2" x14ac:dyDescent="0.25">
      <c r="A19009" s="254" t="s">
        <v>939</v>
      </c>
      <c r="B19009" s="254">
        <v>0</v>
      </c>
    </row>
    <row r="19010" spans="1:2" x14ac:dyDescent="0.25">
      <c r="A19010" s="254" t="s">
        <v>44</v>
      </c>
      <c r="B19010" s="254">
        <v>0</v>
      </c>
    </row>
    <row r="19011" spans="1:2" x14ac:dyDescent="0.25">
      <c r="A19011" s="254" t="s">
        <v>45</v>
      </c>
      <c r="B19011" s="254">
        <v>0</v>
      </c>
    </row>
    <row r="19012" spans="1:2" x14ac:dyDescent="0.25">
      <c r="A19012" s="254" t="s">
        <v>46</v>
      </c>
      <c r="B19012" s="254">
        <v>0</v>
      </c>
    </row>
    <row r="19013" spans="1:2" x14ac:dyDescent="0.25">
      <c r="A19013" s="254" t="s">
        <v>47</v>
      </c>
      <c r="B19013" s="254">
        <v>0</v>
      </c>
    </row>
    <row r="19014" spans="1:2" x14ac:dyDescent="0.25">
      <c r="A19014" s="254" t="s">
        <v>48</v>
      </c>
      <c r="B19014" s="254">
        <v>0</v>
      </c>
    </row>
    <row r="19015" spans="1:2" x14ac:dyDescent="0.25">
      <c r="A19015" s="254" t="s">
        <v>49</v>
      </c>
      <c r="B19015" s="254">
        <v>0</v>
      </c>
    </row>
    <row r="19016" spans="1:2" x14ac:dyDescent="0.25">
      <c r="A19016" s="254" t="s">
        <v>516</v>
      </c>
      <c r="B19016" s="254">
        <v>0</v>
      </c>
    </row>
    <row r="19017" spans="1:2" x14ac:dyDescent="0.25">
      <c r="A19017" s="254" t="s">
        <v>517</v>
      </c>
      <c r="B19017" s="254">
        <v>0</v>
      </c>
    </row>
    <row r="19018" spans="1:2" x14ac:dyDescent="0.25">
      <c r="A19018" s="254" t="s">
        <v>518</v>
      </c>
      <c r="B19018" s="254">
        <v>0</v>
      </c>
    </row>
    <row r="19019" spans="1:2" x14ac:dyDescent="0.25">
      <c r="A19019" s="254" t="s">
        <v>519</v>
      </c>
      <c r="B19019" s="254">
        <v>0</v>
      </c>
    </row>
    <row r="19020" spans="1:2" x14ac:dyDescent="0.25">
      <c r="A19020" s="254" t="s">
        <v>520</v>
      </c>
      <c r="B19020" s="254">
        <v>0</v>
      </c>
    </row>
    <row r="19021" spans="1:2" x14ac:dyDescent="0.25">
      <c r="A19021" s="254" t="s">
        <v>521</v>
      </c>
      <c r="B19021" s="254">
        <v>0</v>
      </c>
    </row>
    <row r="19022" spans="1:2" x14ac:dyDescent="0.25">
      <c r="A19022" s="254" t="s">
        <v>50</v>
      </c>
      <c r="B19022" s="254">
        <v>0</v>
      </c>
    </row>
    <row r="19023" spans="1:2" x14ac:dyDescent="0.25">
      <c r="A19023" s="254" t="s">
        <v>51</v>
      </c>
      <c r="B19023" s="254">
        <v>0</v>
      </c>
    </row>
    <row r="19024" spans="1:2" x14ac:dyDescent="0.25">
      <c r="A19024" s="254" t="s">
        <v>52</v>
      </c>
      <c r="B19024" s="254">
        <v>0</v>
      </c>
    </row>
    <row r="19025" spans="1:2" x14ac:dyDescent="0.25">
      <c r="A19025" s="254" t="s">
        <v>53</v>
      </c>
      <c r="B19025" s="254">
        <v>0</v>
      </c>
    </row>
    <row r="19026" spans="1:2" x14ac:dyDescent="0.25">
      <c r="A19026" s="254" t="s">
        <v>54</v>
      </c>
      <c r="B19026" s="254">
        <v>0</v>
      </c>
    </row>
    <row r="19027" spans="1:2" x14ac:dyDescent="0.25">
      <c r="A19027" s="254" t="s">
        <v>55</v>
      </c>
      <c r="B19027" s="254">
        <v>0</v>
      </c>
    </row>
    <row r="19028" spans="1:2" x14ac:dyDescent="0.25">
      <c r="A19028" s="254" t="s">
        <v>56</v>
      </c>
      <c r="B19028" s="254">
        <v>0</v>
      </c>
    </row>
    <row r="19029" spans="1:2" x14ac:dyDescent="0.25">
      <c r="A19029" s="254" t="s">
        <v>57</v>
      </c>
      <c r="B19029" s="254">
        <v>0</v>
      </c>
    </row>
    <row r="19030" spans="1:2" x14ac:dyDescent="0.25">
      <c r="A19030" s="254" t="s">
        <v>58</v>
      </c>
      <c r="B19030" s="254">
        <v>0</v>
      </c>
    </row>
    <row r="19031" spans="1:2" x14ac:dyDescent="0.25">
      <c r="A19031" s="254" t="s">
        <v>59</v>
      </c>
      <c r="B19031" s="254">
        <v>0</v>
      </c>
    </row>
    <row r="19032" spans="1:2" x14ac:dyDescent="0.25">
      <c r="A19032" s="254" t="s">
        <v>60</v>
      </c>
      <c r="B19032" s="254">
        <v>0</v>
      </c>
    </row>
    <row r="19033" spans="1:2" x14ac:dyDescent="0.25">
      <c r="A19033" s="254" t="s">
        <v>61</v>
      </c>
      <c r="B19033" s="254">
        <v>0</v>
      </c>
    </row>
    <row r="19034" spans="1:2" x14ac:dyDescent="0.25">
      <c r="A19034" s="254" t="s">
        <v>522</v>
      </c>
      <c r="B19034" s="254">
        <v>0</v>
      </c>
    </row>
    <row r="19035" spans="1:2" x14ac:dyDescent="0.25">
      <c r="A19035" s="254" t="s">
        <v>523</v>
      </c>
      <c r="B19035" s="254">
        <v>0</v>
      </c>
    </row>
    <row r="19036" spans="1:2" x14ac:dyDescent="0.25">
      <c r="A19036" s="254" t="s">
        <v>524</v>
      </c>
      <c r="B19036" s="254">
        <v>0</v>
      </c>
    </row>
    <row r="19037" spans="1:2" x14ac:dyDescent="0.25">
      <c r="A19037" s="254" t="s">
        <v>525</v>
      </c>
      <c r="B19037" s="254">
        <v>0</v>
      </c>
    </row>
    <row r="19038" spans="1:2" x14ac:dyDescent="0.25">
      <c r="A19038" s="254" t="s">
        <v>526</v>
      </c>
      <c r="B19038" s="254">
        <v>0</v>
      </c>
    </row>
    <row r="19039" spans="1:2" x14ac:dyDescent="0.25">
      <c r="A19039" s="254" t="s">
        <v>527</v>
      </c>
      <c r="B19039" s="254">
        <v>0</v>
      </c>
    </row>
    <row r="19040" spans="1:2" x14ac:dyDescent="0.25">
      <c r="A19040" s="254" t="s">
        <v>98</v>
      </c>
      <c r="B19040" s="254">
        <v>0</v>
      </c>
    </row>
    <row r="19041" spans="1:2" x14ac:dyDescent="0.25">
      <c r="A19041" s="254" t="s">
        <v>99</v>
      </c>
      <c r="B19041" s="254">
        <v>0</v>
      </c>
    </row>
    <row r="19042" spans="1:2" x14ac:dyDescent="0.25">
      <c r="A19042" s="254" t="s">
        <v>100</v>
      </c>
      <c r="B19042" s="254">
        <v>0</v>
      </c>
    </row>
    <row r="19043" spans="1:2" x14ac:dyDescent="0.25">
      <c r="A19043" s="254" t="s">
        <v>101</v>
      </c>
      <c r="B19043" s="254">
        <v>0</v>
      </c>
    </row>
    <row r="19044" spans="1:2" x14ac:dyDescent="0.25">
      <c r="A19044" s="254" t="s">
        <v>102</v>
      </c>
      <c r="B19044" s="254">
        <v>0</v>
      </c>
    </row>
    <row r="19045" spans="1:2" x14ac:dyDescent="0.25">
      <c r="A19045" s="254" t="s">
        <v>103</v>
      </c>
      <c r="B19045" s="254">
        <v>0</v>
      </c>
    </row>
    <row r="19046" spans="1:2" x14ac:dyDescent="0.25">
      <c r="A19046" s="254" t="s">
        <v>104</v>
      </c>
      <c r="B19046" s="254">
        <v>0</v>
      </c>
    </row>
    <row r="19047" spans="1:2" x14ac:dyDescent="0.25">
      <c r="A19047" s="254" t="s">
        <v>105</v>
      </c>
      <c r="B19047" s="254">
        <v>0</v>
      </c>
    </row>
    <row r="19048" spans="1:2" x14ac:dyDescent="0.25">
      <c r="A19048" s="254" t="s">
        <v>106</v>
      </c>
      <c r="B19048" s="254">
        <v>0</v>
      </c>
    </row>
    <row r="19049" spans="1:2" x14ac:dyDescent="0.25">
      <c r="A19049" s="254" t="s">
        <v>107</v>
      </c>
      <c r="B19049" s="254">
        <v>0</v>
      </c>
    </row>
    <row r="19050" spans="1:2" x14ac:dyDescent="0.25">
      <c r="A19050" s="254" t="s">
        <v>108</v>
      </c>
      <c r="B19050" s="254">
        <v>0</v>
      </c>
    </row>
    <row r="19051" spans="1:2" x14ac:dyDescent="0.25">
      <c r="A19051" s="254" t="s">
        <v>109</v>
      </c>
      <c r="B19051" s="254">
        <v>0</v>
      </c>
    </row>
    <row r="19052" spans="1:2" x14ac:dyDescent="0.25">
      <c r="A19052" s="254" t="s">
        <v>528</v>
      </c>
      <c r="B19052" s="254">
        <v>0</v>
      </c>
    </row>
    <row r="19053" spans="1:2" x14ac:dyDescent="0.25">
      <c r="A19053" s="254" t="s">
        <v>529</v>
      </c>
      <c r="B19053" s="254">
        <v>0</v>
      </c>
    </row>
    <row r="19054" spans="1:2" x14ac:dyDescent="0.25">
      <c r="A19054" s="254" t="s">
        <v>530</v>
      </c>
      <c r="B19054" s="254">
        <v>0</v>
      </c>
    </row>
    <row r="19055" spans="1:2" x14ac:dyDescent="0.25">
      <c r="A19055" s="254" t="s">
        <v>531</v>
      </c>
      <c r="B19055" s="254">
        <v>0</v>
      </c>
    </row>
    <row r="19056" spans="1:2" x14ac:dyDescent="0.25">
      <c r="A19056" s="254" t="s">
        <v>532</v>
      </c>
      <c r="B19056" s="254">
        <v>0</v>
      </c>
    </row>
    <row r="19057" spans="1:2" x14ac:dyDescent="0.25">
      <c r="A19057" s="254" t="s">
        <v>533</v>
      </c>
      <c r="B19057" s="254">
        <v>0</v>
      </c>
    </row>
    <row r="19058" spans="1:2" x14ac:dyDescent="0.25">
      <c r="A19058" s="254" t="s">
        <v>76</v>
      </c>
      <c r="B19058" s="254">
        <v>0</v>
      </c>
    </row>
    <row r="19059" spans="1:2" x14ac:dyDescent="0.25">
      <c r="A19059" s="254" t="s">
        <v>77</v>
      </c>
      <c r="B19059" s="254">
        <v>0</v>
      </c>
    </row>
    <row r="19060" spans="1:2" x14ac:dyDescent="0.25">
      <c r="A19060" s="254" t="s">
        <v>78</v>
      </c>
      <c r="B19060" s="254">
        <v>0</v>
      </c>
    </row>
    <row r="19061" spans="1:2" x14ac:dyDescent="0.25">
      <c r="A19061" s="254" t="s">
        <v>79</v>
      </c>
      <c r="B19061" s="254">
        <v>0</v>
      </c>
    </row>
    <row r="19062" spans="1:2" x14ac:dyDescent="0.25">
      <c r="A19062" s="254" t="s">
        <v>80</v>
      </c>
      <c r="B19062" s="254">
        <v>0</v>
      </c>
    </row>
    <row r="19063" spans="1:2" x14ac:dyDescent="0.25">
      <c r="A19063" s="254" t="s">
        <v>81</v>
      </c>
      <c r="B19063" s="254">
        <v>0</v>
      </c>
    </row>
    <row r="19064" spans="1:2" x14ac:dyDescent="0.25">
      <c r="A19064" s="254" t="s">
        <v>82</v>
      </c>
      <c r="B19064" s="254">
        <v>0</v>
      </c>
    </row>
    <row r="19065" spans="1:2" x14ac:dyDescent="0.25">
      <c r="A19065" s="254" t="s">
        <v>83</v>
      </c>
      <c r="B19065" s="254">
        <v>0</v>
      </c>
    </row>
    <row r="19066" spans="1:2" x14ac:dyDescent="0.25">
      <c r="A19066" s="254" t="s">
        <v>84</v>
      </c>
      <c r="B19066" s="254">
        <v>0</v>
      </c>
    </row>
    <row r="19067" spans="1:2" x14ac:dyDescent="0.25">
      <c r="A19067" s="254" t="s">
        <v>85</v>
      </c>
      <c r="B19067" s="254">
        <v>0</v>
      </c>
    </row>
    <row r="19068" spans="1:2" x14ac:dyDescent="0.25">
      <c r="A19068" s="254" t="s">
        <v>86</v>
      </c>
      <c r="B19068" s="254">
        <v>0</v>
      </c>
    </row>
    <row r="19069" spans="1:2" x14ac:dyDescent="0.25">
      <c r="A19069" s="254" t="s">
        <v>87</v>
      </c>
      <c r="B19069" s="254">
        <v>0</v>
      </c>
    </row>
    <row r="19070" spans="1:2" x14ac:dyDescent="0.25">
      <c r="A19070" s="254" t="s">
        <v>88</v>
      </c>
      <c r="B19070" s="254">
        <v>0</v>
      </c>
    </row>
    <row r="19071" spans="1:2" x14ac:dyDescent="0.25">
      <c r="A19071" s="254" t="s">
        <v>89</v>
      </c>
      <c r="B19071" s="254">
        <v>0</v>
      </c>
    </row>
    <row r="19072" spans="1:2" x14ac:dyDescent="0.25">
      <c r="A19072" s="254" t="s">
        <v>90</v>
      </c>
      <c r="B19072" s="254">
        <v>0</v>
      </c>
    </row>
    <row r="19073" spans="1:2" x14ac:dyDescent="0.25">
      <c r="A19073" s="254" t="s">
        <v>91</v>
      </c>
      <c r="B19073" s="254">
        <v>0</v>
      </c>
    </row>
    <row r="19074" spans="1:2" x14ac:dyDescent="0.25">
      <c r="A19074" s="254" t="s">
        <v>92</v>
      </c>
      <c r="B19074" s="254">
        <v>0</v>
      </c>
    </row>
    <row r="19075" spans="1:2" x14ac:dyDescent="0.25">
      <c r="A19075" s="254" t="s">
        <v>93</v>
      </c>
      <c r="B19075" s="254">
        <v>0</v>
      </c>
    </row>
    <row r="19076" spans="1:2" x14ac:dyDescent="0.25">
      <c r="A19076" s="254" t="s">
        <v>1175</v>
      </c>
      <c r="B19076" s="254">
        <v>0</v>
      </c>
    </row>
    <row r="19077" spans="1:2" x14ac:dyDescent="0.25">
      <c r="A19077" s="254" t="s">
        <v>1176</v>
      </c>
      <c r="B19077" s="254">
        <v>0</v>
      </c>
    </row>
    <row r="19078" spans="1:2" x14ac:dyDescent="0.25">
      <c r="A19078" s="254" t="s">
        <v>1177</v>
      </c>
      <c r="B19078" s="254">
        <v>0</v>
      </c>
    </row>
    <row r="19079" spans="1:2" x14ac:dyDescent="0.25">
      <c r="A19079" s="254" t="s">
        <v>1178</v>
      </c>
      <c r="B19079" s="254">
        <v>0</v>
      </c>
    </row>
    <row r="19080" spans="1:2" x14ac:dyDescent="0.25">
      <c r="A19080" s="254" t="s">
        <v>1179</v>
      </c>
      <c r="B19080" s="254">
        <v>0</v>
      </c>
    </row>
    <row r="19081" spans="1:2" x14ac:dyDescent="0.25">
      <c r="A19081" s="254" t="s">
        <v>1180</v>
      </c>
      <c r="B19081" s="254">
        <v>0</v>
      </c>
    </row>
    <row r="19082" spans="1:2" x14ac:dyDescent="0.25">
      <c r="A19082" s="254" t="s">
        <v>940</v>
      </c>
      <c r="B19082" s="254">
        <v>0</v>
      </c>
    </row>
    <row r="19083" spans="1:2" x14ac:dyDescent="0.25">
      <c r="A19083" s="254" t="s">
        <v>941</v>
      </c>
      <c r="B19083" s="254">
        <v>0</v>
      </c>
    </row>
    <row r="19084" spans="1:2" x14ac:dyDescent="0.25">
      <c r="A19084" s="254" t="s">
        <v>942</v>
      </c>
      <c r="B19084" s="254">
        <v>0</v>
      </c>
    </row>
    <row r="19145" spans="1:2" x14ac:dyDescent="0.25">
      <c r="A19145" s="254" t="s">
        <v>1538</v>
      </c>
      <c r="B19145" s="254"/>
    </row>
    <row r="19146" spans="1:2" x14ac:dyDescent="0.25">
      <c r="A19146" s="254" t="s">
        <v>928</v>
      </c>
      <c r="B19146" s="254" t="s">
        <v>929</v>
      </c>
    </row>
    <row r="19147" spans="1:2" x14ac:dyDescent="0.25">
      <c r="A19147" s="254" t="s">
        <v>930</v>
      </c>
      <c r="B19147" s="254" t="s">
        <v>931</v>
      </c>
    </row>
    <row r="19148" spans="1:2" x14ac:dyDescent="0.25">
      <c r="A19148" s="254" t="s">
        <v>114</v>
      </c>
      <c r="B19148" s="254">
        <v>0</v>
      </c>
    </row>
    <row r="19149" spans="1:2" x14ac:dyDescent="0.25">
      <c r="A19149" s="254" t="s">
        <v>115</v>
      </c>
      <c r="B19149" s="254">
        <v>0</v>
      </c>
    </row>
    <row r="19150" spans="1:2" x14ac:dyDescent="0.25">
      <c r="A19150" s="254" t="s">
        <v>116</v>
      </c>
      <c r="B19150" s="254">
        <v>0</v>
      </c>
    </row>
    <row r="19151" spans="1:2" x14ac:dyDescent="0.25">
      <c r="A19151" s="254" t="s">
        <v>117</v>
      </c>
      <c r="B19151" s="254">
        <v>0</v>
      </c>
    </row>
    <row r="19152" spans="1:2" x14ac:dyDescent="0.25">
      <c r="A19152" s="254" t="s">
        <v>118</v>
      </c>
      <c r="B19152" s="254">
        <v>0</v>
      </c>
    </row>
    <row r="19153" spans="1:2" x14ac:dyDescent="0.25">
      <c r="A19153" s="254" t="s">
        <v>119</v>
      </c>
      <c r="B19153" s="254">
        <v>0</v>
      </c>
    </row>
    <row r="19154" spans="1:2" x14ac:dyDescent="0.25">
      <c r="A19154" s="254" t="s">
        <v>992</v>
      </c>
      <c r="B19154" s="254">
        <v>0</v>
      </c>
    </row>
    <row r="19155" spans="1:2" x14ac:dyDescent="0.25">
      <c r="A19155" s="254" t="s">
        <v>993</v>
      </c>
      <c r="B19155" s="254">
        <v>0</v>
      </c>
    </row>
    <row r="19156" spans="1:2" x14ac:dyDescent="0.25">
      <c r="A19156" s="254" t="s">
        <v>994</v>
      </c>
      <c r="B19156" s="254">
        <v>0</v>
      </c>
    </row>
    <row r="19157" spans="1:2" x14ac:dyDescent="0.25">
      <c r="A19157" s="254" t="s">
        <v>995</v>
      </c>
      <c r="B19157" s="254">
        <v>0</v>
      </c>
    </row>
    <row r="19158" spans="1:2" x14ac:dyDescent="0.25">
      <c r="A19158" s="254" t="s">
        <v>14</v>
      </c>
      <c r="B19158" s="254">
        <v>0</v>
      </c>
    </row>
    <row r="19159" spans="1:2" x14ac:dyDescent="0.25">
      <c r="A19159" s="254" t="s">
        <v>996</v>
      </c>
      <c r="B19159" s="254">
        <v>0</v>
      </c>
    </row>
    <row r="19160" spans="1:2" x14ac:dyDescent="0.25">
      <c r="A19160" s="254" t="s">
        <v>534</v>
      </c>
      <c r="B19160" s="254">
        <v>0</v>
      </c>
    </row>
    <row r="19161" spans="1:2" x14ac:dyDescent="0.25">
      <c r="A19161" s="254" t="s">
        <v>997</v>
      </c>
      <c r="B19161" s="254">
        <v>0</v>
      </c>
    </row>
    <row r="19162" spans="1:2" x14ac:dyDescent="0.25">
      <c r="A19162" s="254" t="s">
        <v>1119</v>
      </c>
      <c r="B19162" s="254">
        <v>0</v>
      </c>
    </row>
    <row r="19163" spans="1:2" x14ac:dyDescent="0.25">
      <c r="A19163" s="254" t="s">
        <v>1120</v>
      </c>
      <c r="B19163" s="254">
        <v>0</v>
      </c>
    </row>
    <row r="19164" spans="1:2" x14ac:dyDescent="0.25">
      <c r="A19164" s="254" t="s">
        <v>1184</v>
      </c>
      <c r="B19164" s="254">
        <v>0</v>
      </c>
    </row>
    <row r="19165" spans="1:2" x14ac:dyDescent="0.25">
      <c r="A19165" s="254" t="s">
        <v>1185</v>
      </c>
      <c r="B19165" s="254">
        <v>0</v>
      </c>
    </row>
    <row r="19166" spans="1:2" x14ac:dyDescent="0.25">
      <c r="A19166" s="254" t="s">
        <v>1186</v>
      </c>
      <c r="B19166" s="254">
        <v>0</v>
      </c>
    </row>
    <row r="19167" spans="1:2" x14ac:dyDescent="0.25">
      <c r="A19167" s="254" t="s">
        <v>1187</v>
      </c>
      <c r="B19167" s="254">
        <v>0</v>
      </c>
    </row>
    <row r="19168" spans="1:2" x14ac:dyDescent="0.25">
      <c r="A19168" s="254" t="s">
        <v>945</v>
      </c>
      <c r="B19168" s="254">
        <v>0</v>
      </c>
    </row>
    <row r="19169" spans="1:2" x14ac:dyDescent="0.25">
      <c r="A19169" s="254" t="s">
        <v>998</v>
      </c>
      <c r="B19169" s="254">
        <v>0</v>
      </c>
    </row>
    <row r="19170" spans="1:2" x14ac:dyDescent="0.25">
      <c r="A19170" s="254" t="s">
        <v>456</v>
      </c>
      <c r="B19170" s="254">
        <v>0</v>
      </c>
    </row>
    <row r="19171" spans="1:2" x14ac:dyDescent="0.25">
      <c r="A19171" s="254" t="s">
        <v>999</v>
      </c>
      <c r="B19171" s="254">
        <v>0</v>
      </c>
    </row>
    <row r="19172" spans="1:2" x14ac:dyDescent="0.25">
      <c r="A19172" s="254" t="s">
        <v>457</v>
      </c>
      <c r="B19172" s="254">
        <v>0</v>
      </c>
    </row>
    <row r="19173" spans="1:2" x14ac:dyDescent="0.25">
      <c r="A19173" s="254" t="s">
        <v>1000</v>
      </c>
      <c r="B19173" s="254">
        <v>0</v>
      </c>
    </row>
    <row r="19174" spans="1:2" x14ac:dyDescent="0.25">
      <c r="A19174" s="254" t="s">
        <v>120</v>
      </c>
      <c r="B19174" s="254">
        <v>0</v>
      </c>
    </row>
    <row r="19175" spans="1:2" x14ac:dyDescent="0.25">
      <c r="A19175" s="254" t="s">
        <v>1001</v>
      </c>
      <c r="B19175" s="254">
        <v>0</v>
      </c>
    </row>
    <row r="19280" spans="1:1" x14ac:dyDescent="0.25">
      <c r="A19280" s="254" t="s">
        <v>1539</v>
      </c>
    </row>
    <row r="19281" spans="1:2" x14ac:dyDescent="0.25">
      <c r="A19281" s="254" t="s">
        <v>928</v>
      </c>
      <c r="B19281" s="254" t="s">
        <v>929</v>
      </c>
    </row>
    <row r="19282" spans="1:2" x14ac:dyDescent="0.25">
      <c r="A19282" s="254" t="s">
        <v>930</v>
      </c>
      <c r="B19282" s="254" t="s">
        <v>931</v>
      </c>
    </row>
    <row r="19283" spans="1:2" x14ac:dyDescent="0.25">
      <c r="A19283" s="254" t="s">
        <v>943</v>
      </c>
      <c r="B19283" s="254">
        <v>-1.2853600000000001</v>
      </c>
    </row>
    <row r="19284" spans="1:2" x14ac:dyDescent="0.25">
      <c r="A19284" s="254" t="s">
        <v>944</v>
      </c>
      <c r="B19284" s="254">
        <v>-1.4298299999999999</v>
      </c>
    </row>
    <row r="19285" spans="1:2" x14ac:dyDescent="0.25">
      <c r="A19285" s="254" t="s">
        <v>538</v>
      </c>
      <c r="B19285" s="254">
        <v>-32.881487800000002</v>
      </c>
    </row>
    <row r="19286" spans="1:2" x14ac:dyDescent="0.25">
      <c r="A19286" s="254" t="s">
        <v>539</v>
      </c>
      <c r="B19286" s="254">
        <v>-10.296169799999999</v>
      </c>
    </row>
    <row r="19287" spans="1:2" x14ac:dyDescent="0.25">
      <c r="A19287" s="254" t="s">
        <v>142</v>
      </c>
      <c r="B19287" s="254">
        <v>-14.5235845</v>
      </c>
    </row>
    <row r="19288" spans="1:2" x14ac:dyDescent="0.25">
      <c r="A19288" s="254" t="s">
        <v>143</v>
      </c>
      <c r="B19288" s="254">
        <v>-1.8436225500000001</v>
      </c>
    </row>
    <row r="19289" spans="1:2" x14ac:dyDescent="0.25">
      <c r="A19289" s="254" t="s">
        <v>144</v>
      </c>
      <c r="B19289" s="254">
        <v>0</v>
      </c>
    </row>
    <row r="19290" spans="1:2" x14ac:dyDescent="0.25">
      <c r="A19290" s="254" t="s">
        <v>145</v>
      </c>
      <c r="B19290" s="254">
        <v>0</v>
      </c>
    </row>
    <row r="19291" spans="1:2" x14ac:dyDescent="0.25">
      <c r="A19291" s="254" t="s">
        <v>146</v>
      </c>
      <c r="B19291" s="254">
        <v>0</v>
      </c>
    </row>
    <row r="19292" spans="1:2" x14ac:dyDescent="0.25">
      <c r="A19292" s="254" t="s">
        <v>147</v>
      </c>
      <c r="B19292" s="254">
        <v>0</v>
      </c>
    </row>
    <row r="19293" spans="1:2" x14ac:dyDescent="0.25">
      <c r="A19293" s="254" t="s">
        <v>148</v>
      </c>
      <c r="B19293" s="254">
        <v>0</v>
      </c>
    </row>
    <row r="19294" spans="1:2" x14ac:dyDescent="0.25">
      <c r="A19294" s="254" t="s">
        <v>149</v>
      </c>
      <c r="B19294" s="254">
        <v>0</v>
      </c>
    </row>
    <row r="19295" spans="1:2" x14ac:dyDescent="0.25">
      <c r="A19295" s="254" t="s">
        <v>1121</v>
      </c>
      <c r="B19295" s="254">
        <v>9.2882032399999996</v>
      </c>
    </row>
    <row r="19296" spans="1:2" x14ac:dyDescent="0.25">
      <c r="A19296" s="254" t="s">
        <v>1122</v>
      </c>
      <c r="B19296" s="254">
        <v>0</v>
      </c>
    </row>
    <row r="19297" spans="1:2" x14ac:dyDescent="0.25">
      <c r="A19297" s="254" t="s">
        <v>1197</v>
      </c>
      <c r="B19297" s="254">
        <v>9.1480222599999994</v>
      </c>
    </row>
    <row r="19298" spans="1:2" x14ac:dyDescent="0.25">
      <c r="A19298" s="254" t="s">
        <v>1198</v>
      </c>
      <c r="B19298" s="254">
        <v>0</v>
      </c>
    </row>
    <row r="19299" spans="1:2" x14ac:dyDescent="0.25">
      <c r="A19299" s="254" t="s">
        <v>1199</v>
      </c>
      <c r="B19299" s="254">
        <v>0</v>
      </c>
    </row>
    <row r="19300" spans="1:2" x14ac:dyDescent="0.25">
      <c r="A19300" s="254" t="s">
        <v>1200</v>
      </c>
      <c r="B19300" s="254">
        <v>0</v>
      </c>
    </row>
    <row r="19301" spans="1:2" x14ac:dyDescent="0.25">
      <c r="A19301" s="254" t="s">
        <v>1123</v>
      </c>
      <c r="B19301" s="254">
        <v>26.329934999999999</v>
      </c>
    </row>
    <row r="19302" spans="1:2" x14ac:dyDescent="0.25">
      <c r="A19302" s="254" t="s">
        <v>1124</v>
      </c>
      <c r="B19302" s="254">
        <v>0</v>
      </c>
    </row>
    <row r="19303" spans="1:2" x14ac:dyDescent="0.25">
      <c r="A19303" s="254" t="s">
        <v>1201</v>
      </c>
      <c r="B19303" s="254">
        <v>15.6318415</v>
      </c>
    </row>
    <row r="19304" spans="1:2" x14ac:dyDescent="0.25">
      <c r="A19304" s="254" t="s">
        <v>1202</v>
      </c>
      <c r="B19304" s="254">
        <v>0</v>
      </c>
    </row>
    <row r="19305" spans="1:2" x14ac:dyDescent="0.25">
      <c r="A19305" s="254" t="s">
        <v>1203</v>
      </c>
      <c r="B19305" s="254">
        <v>0</v>
      </c>
    </row>
    <row r="19306" spans="1:2" x14ac:dyDescent="0.25">
      <c r="A19306" s="254" t="s">
        <v>1204</v>
      </c>
      <c r="B19306" s="254">
        <v>0</v>
      </c>
    </row>
    <row r="19379" spans="1:2" x14ac:dyDescent="0.25">
      <c r="A19379" s="254" t="s">
        <v>1540</v>
      </c>
      <c r="B19379" s="254"/>
    </row>
    <row r="19380" spans="1:2" x14ac:dyDescent="0.25">
      <c r="A19380" s="254" t="s">
        <v>928</v>
      </c>
      <c r="B19380" s="254" t="s">
        <v>929</v>
      </c>
    </row>
    <row r="19381" spans="1:2" x14ac:dyDescent="0.25">
      <c r="A19381" s="254" t="s">
        <v>930</v>
      </c>
      <c r="B19381" s="254" t="s">
        <v>931</v>
      </c>
    </row>
    <row r="19382" spans="1:2" x14ac:dyDescent="0.25">
      <c r="A19382" s="254" t="s">
        <v>466</v>
      </c>
      <c r="B19382" s="254">
        <v>0</v>
      </c>
    </row>
    <row r="19383" spans="1:2" x14ac:dyDescent="0.25">
      <c r="A19383" s="254" t="s">
        <v>467</v>
      </c>
      <c r="B19383" s="254">
        <v>0</v>
      </c>
    </row>
    <row r="19384" spans="1:2" x14ac:dyDescent="0.25">
      <c r="A19384" s="254" t="s">
        <v>540</v>
      </c>
      <c r="B19384" s="254">
        <v>0</v>
      </c>
    </row>
    <row r="19385" spans="1:2" x14ac:dyDescent="0.25">
      <c r="A19385" s="254" t="s">
        <v>541</v>
      </c>
      <c r="B19385" s="254">
        <v>0</v>
      </c>
    </row>
    <row r="19386" spans="1:2" x14ac:dyDescent="0.25">
      <c r="A19386" s="254" t="s">
        <v>542</v>
      </c>
      <c r="B19386" s="254">
        <v>0</v>
      </c>
    </row>
    <row r="19387" spans="1:2" x14ac:dyDescent="0.25">
      <c r="A19387" s="254" t="s">
        <v>543</v>
      </c>
      <c r="B19387" s="254">
        <v>0</v>
      </c>
    </row>
    <row r="19388" spans="1:2" x14ac:dyDescent="0.25">
      <c r="A19388" s="254" t="s">
        <v>468</v>
      </c>
      <c r="B19388" s="254">
        <v>0</v>
      </c>
    </row>
    <row r="19389" spans="1:2" x14ac:dyDescent="0.25">
      <c r="A19389" s="254" t="s">
        <v>469</v>
      </c>
      <c r="B19389" s="254">
        <v>0</v>
      </c>
    </row>
    <row r="19390" spans="1:2" x14ac:dyDescent="0.25">
      <c r="A19390" s="254" t="s">
        <v>544</v>
      </c>
      <c r="B19390" s="254">
        <v>0</v>
      </c>
    </row>
    <row r="19391" spans="1:2" x14ac:dyDescent="0.25">
      <c r="A19391" s="254" t="s">
        <v>545</v>
      </c>
      <c r="B19391" s="254">
        <v>0</v>
      </c>
    </row>
    <row r="19392" spans="1:2" x14ac:dyDescent="0.25">
      <c r="A19392" s="254" t="s">
        <v>546</v>
      </c>
      <c r="B19392" s="254">
        <v>0</v>
      </c>
    </row>
    <row r="19393" spans="1:2" x14ac:dyDescent="0.25">
      <c r="A19393" s="254" t="s">
        <v>547</v>
      </c>
      <c r="B19393" s="254">
        <v>0</v>
      </c>
    </row>
    <row r="19394" spans="1:2" x14ac:dyDescent="0.25">
      <c r="A19394" s="254" t="s">
        <v>1541</v>
      </c>
      <c r="B19394" s="254"/>
    </row>
    <row r="19395" spans="1:2" x14ac:dyDescent="0.25">
      <c r="A19395" s="254" t="s">
        <v>928</v>
      </c>
      <c r="B19395" s="254" t="s">
        <v>929</v>
      </c>
    </row>
    <row r="19396" spans="1:2" x14ac:dyDescent="0.25">
      <c r="A19396" s="254" t="s">
        <v>930</v>
      </c>
      <c r="B19396" s="254" t="s">
        <v>931</v>
      </c>
    </row>
    <row r="19397" spans="1:2" x14ac:dyDescent="0.25">
      <c r="A19397" s="254" t="s">
        <v>548</v>
      </c>
      <c r="B19397" s="254">
        <v>13.990016000000001</v>
      </c>
    </row>
    <row r="19398" spans="1:2" x14ac:dyDescent="0.25">
      <c r="A19398" s="254" t="s">
        <v>549</v>
      </c>
      <c r="B19398" s="254">
        <v>0</v>
      </c>
    </row>
    <row r="19399" spans="1:2" x14ac:dyDescent="0.25">
      <c r="A19399" s="254" t="s">
        <v>550</v>
      </c>
      <c r="B19399" s="254">
        <v>10.4301844</v>
      </c>
    </row>
    <row r="19400" spans="1:2" x14ac:dyDescent="0.25">
      <c r="A19400" s="254" t="s">
        <v>551</v>
      </c>
      <c r="B19400" s="254">
        <v>0</v>
      </c>
    </row>
    <row r="19401" spans="1:2" x14ac:dyDescent="0.25">
      <c r="A19401" s="254" t="s">
        <v>1542</v>
      </c>
      <c r="B19401" s="254"/>
    </row>
    <row r="19402" spans="1:2" x14ac:dyDescent="0.25">
      <c r="A19402" s="254" t="s">
        <v>928</v>
      </c>
      <c r="B19402" s="254" t="s">
        <v>929</v>
      </c>
    </row>
    <row r="19403" spans="1:2" x14ac:dyDescent="0.25">
      <c r="A19403" s="254" t="s">
        <v>930</v>
      </c>
      <c r="B19403" s="254" t="s">
        <v>931</v>
      </c>
    </row>
    <row r="19404" spans="1:2" x14ac:dyDescent="0.25">
      <c r="A19404" s="254" t="s">
        <v>552</v>
      </c>
      <c r="B19404" s="254">
        <v>29.6259163</v>
      </c>
    </row>
    <row r="19405" spans="1:2" x14ac:dyDescent="0.25">
      <c r="A19405" s="254" t="s">
        <v>553</v>
      </c>
      <c r="B19405" s="254">
        <v>48.4258563</v>
      </c>
    </row>
    <row r="19406" spans="1:2" x14ac:dyDescent="0.25">
      <c r="A19406" s="254" t="s">
        <v>8</v>
      </c>
      <c r="B19406" s="254">
        <v>0</v>
      </c>
    </row>
    <row r="19407" spans="1:2" x14ac:dyDescent="0.25">
      <c r="A19407" s="254" t="s">
        <v>9</v>
      </c>
      <c r="B19407" s="254">
        <v>0</v>
      </c>
    </row>
    <row r="19408" spans="1:2" x14ac:dyDescent="0.25">
      <c r="A19408" s="254" t="s">
        <v>10</v>
      </c>
      <c r="B19408" s="254">
        <v>0</v>
      </c>
    </row>
    <row r="19409" spans="1:2" x14ac:dyDescent="0.25">
      <c r="A19409" s="254" t="s">
        <v>11</v>
      </c>
      <c r="B19409" s="254">
        <v>0</v>
      </c>
    </row>
    <row r="19410" spans="1:2" x14ac:dyDescent="0.25">
      <c r="A19410" s="254" t="s">
        <v>12</v>
      </c>
      <c r="B19410" s="254">
        <v>0</v>
      </c>
    </row>
    <row r="19411" spans="1:2" x14ac:dyDescent="0.25">
      <c r="A19411" s="254" t="s">
        <v>13</v>
      </c>
      <c r="B19411" s="254">
        <v>0</v>
      </c>
    </row>
    <row r="19412" spans="1:2" x14ac:dyDescent="0.25">
      <c r="A19412" s="254" t="s">
        <v>945</v>
      </c>
      <c r="B19412" s="254">
        <v>1.4298299999999999</v>
      </c>
    </row>
    <row r="19413" spans="1:2" x14ac:dyDescent="0.25">
      <c r="A19413" s="254" t="s">
        <v>456</v>
      </c>
      <c r="B19413" s="254">
        <v>10.4762691</v>
      </c>
    </row>
    <row r="19414" spans="1:2" x14ac:dyDescent="0.25">
      <c r="A19414" s="254" t="s">
        <v>457</v>
      </c>
      <c r="B19414" s="254">
        <v>1.5953268700000001</v>
      </c>
    </row>
    <row r="19415" spans="1:2" x14ac:dyDescent="0.25">
      <c r="A19415" s="254" t="s">
        <v>15</v>
      </c>
      <c r="B19415" s="254">
        <v>0.58212900499999998</v>
      </c>
    </row>
    <row r="19429" spans="1:2" x14ac:dyDescent="0.25">
      <c r="A19429" s="254" t="s">
        <v>1543</v>
      </c>
      <c r="B19429" s="254"/>
    </row>
    <row r="19430" spans="1:2" x14ac:dyDescent="0.25">
      <c r="A19430" s="254" t="s">
        <v>928</v>
      </c>
      <c r="B19430" s="254" t="s">
        <v>929</v>
      </c>
    </row>
    <row r="19431" spans="1:2" x14ac:dyDescent="0.25">
      <c r="A19431" s="254" t="s">
        <v>930</v>
      </c>
      <c r="B19431" s="254" t="s">
        <v>931</v>
      </c>
    </row>
    <row r="19432" spans="1:2" x14ac:dyDescent="0.25">
      <c r="A19432" s="254" t="s">
        <v>110</v>
      </c>
      <c r="B19432" s="254">
        <v>0</v>
      </c>
    </row>
    <row r="19437" spans="1:2" x14ac:dyDescent="0.25">
      <c r="A19437" s="254" t="s">
        <v>1544</v>
      </c>
      <c r="B19437" s="254"/>
    </row>
    <row r="19438" spans="1:2" x14ac:dyDescent="0.25">
      <c r="A19438" s="254" t="s">
        <v>928</v>
      </c>
      <c r="B19438" s="254" t="s">
        <v>929</v>
      </c>
    </row>
    <row r="19439" spans="1:2" x14ac:dyDescent="0.25">
      <c r="A19439" s="254" t="s">
        <v>930</v>
      </c>
      <c r="B19439" s="254" t="s">
        <v>931</v>
      </c>
    </row>
    <row r="19440" spans="1:2" x14ac:dyDescent="0.25">
      <c r="A19440" s="254" t="s">
        <v>456</v>
      </c>
      <c r="B19440" s="254">
        <v>5.0373923200000004</v>
      </c>
    </row>
    <row r="19441" spans="1:2" x14ac:dyDescent="0.25">
      <c r="A19441" s="254" t="s">
        <v>457</v>
      </c>
      <c r="B19441" s="254">
        <v>7.1055160300000004</v>
      </c>
    </row>
    <row r="19449" spans="1:2" x14ac:dyDescent="0.25">
      <c r="A19449" s="254" t="s">
        <v>1545</v>
      </c>
      <c r="B19449" s="254"/>
    </row>
    <row r="19450" spans="1:2" x14ac:dyDescent="0.25">
      <c r="A19450" s="254" t="s">
        <v>928</v>
      </c>
      <c r="B19450" s="254" t="s">
        <v>929</v>
      </c>
    </row>
    <row r="19451" spans="1:2" x14ac:dyDescent="0.25">
      <c r="A19451" s="254" t="s">
        <v>930</v>
      </c>
      <c r="B19451" s="254" t="s">
        <v>931</v>
      </c>
    </row>
    <row r="19452" spans="1:2" x14ac:dyDescent="0.25">
      <c r="A19452" s="254" t="s">
        <v>110</v>
      </c>
      <c r="B19452" s="254">
        <v>0</v>
      </c>
    </row>
    <row r="19456" spans="1:2" x14ac:dyDescent="0.25">
      <c r="A19456" s="254" t="s">
        <v>1546</v>
      </c>
      <c r="B19456" s="254"/>
    </row>
    <row r="19457" spans="1:2" x14ac:dyDescent="0.25">
      <c r="A19457" s="254" t="s">
        <v>928</v>
      </c>
      <c r="B19457" s="254" t="s">
        <v>929</v>
      </c>
    </row>
    <row r="19458" spans="1:2" x14ac:dyDescent="0.25">
      <c r="A19458" s="254" t="s">
        <v>930</v>
      </c>
      <c r="B19458" s="254" t="s">
        <v>931</v>
      </c>
    </row>
    <row r="19459" spans="1:2" x14ac:dyDescent="0.25">
      <c r="A19459" s="254" t="s">
        <v>110</v>
      </c>
      <c r="B19459" s="254">
        <v>0</v>
      </c>
    </row>
    <row r="19460" spans="1:2" x14ac:dyDescent="0.25">
      <c r="A19460" s="254" t="s">
        <v>174</v>
      </c>
      <c r="B19460" s="254">
        <v>-1.5953268700000001</v>
      </c>
    </row>
    <row r="19461" spans="1:2" x14ac:dyDescent="0.25">
      <c r="A19461" s="254" t="s">
        <v>143</v>
      </c>
      <c r="B19461" s="254">
        <v>-1.5953268700000001</v>
      </c>
    </row>
    <row r="19462" spans="1:2" x14ac:dyDescent="0.25">
      <c r="A19462" s="254" t="s">
        <v>175</v>
      </c>
      <c r="B19462" s="254">
        <v>-7.1055160300000004</v>
      </c>
    </row>
    <row r="19463" spans="1:2" x14ac:dyDescent="0.25">
      <c r="A19463" s="254" t="s">
        <v>1002</v>
      </c>
      <c r="B19463" s="254">
        <v>0</v>
      </c>
    </row>
    <row r="19464" spans="1:2" x14ac:dyDescent="0.25">
      <c r="A19464" s="254" t="s">
        <v>1003</v>
      </c>
      <c r="B19464" s="254">
        <v>0</v>
      </c>
    </row>
    <row r="19465" spans="1:2" x14ac:dyDescent="0.25">
      <c r="A19465" s="254" t="s">
        <v>177</v>
      </c>
      <c r="B19465" s="254">
        <v>10.296169799999999</v>
      </c>
    </row>
    <row r="19484" spans="1:2" x14ac:dyDescent="0.25">
      <c r="A19484" s="254" t="s">
        <v>1547</v>
      </c>
      <c r="B19484" s="254"/>
    </row>
    <row r="19485" spans="1:2" x14ac:dyDescent="0.25">
      <c r="A19485" s="254" t="s">
        <v>928</v>
      </c>
      <c r="B19485" s="254" t="s">
        <v>929</v>
      </c>
    </row>
    <row r="19486" spans="1:2" x14ac:dyDescent="0.25">
      <c r="A19486" s="254" t="s">
        <v>930</v>
      </c>
      <c r="B19486" s="254" t="s">
        <v>931</v>
      </c>
    </row>
    <row r="19487" spans="1:2" x14ac:dyDescent="0.25">
      <c r="A19487" s="254" t="s">
        <v>110</v>
      </c>
      <c r="B19487" s="254">
        <v>0</v>
      </c>
    </row>
    <row r="19488" spans="1:2" x14ac:dyDescent="0.25">
      <c r="A19488" s="254" t="s">
        <v>184</v>
      </c>
      <c r="B19488" s="254">
        <v>-0.58212900499999998</v>
      </c>
    </row>
    <row r="19489" spans="1:2" x14ac:dyDescent="0.25">
      <c r="A19489" s="254" t="s">
        <v>185</v>
      </c>
      <c r="B19489" s="254">
        <v>-0.58212900499999998</v>
      </c>
    </row>
    <row r="19490" spans="1:2" x14ac:dyDescent="0.25">
      <c r="A19490" s="254" t="s">
        <v>186</v>
      </c>
      <c r="B19490" s="254">
        <v>-13.3593265</v>
      </c>
    </row>
    <row r="19491" spans="1:2" x14ac:dyDescent="0.25">
      <c r="A19491" s="254" t="s">
        <v>187</v>
      </c>
      <c r="B19491" s="254">
        <v>0</v>
      </c>
    </row>
    <row r="19492" spans="1:2" x14ac:dyDescent="0.25">
      <c r="A19492" s="254" t="s">
        <v>1002</v>
      </c>
      <c r="B19492" s="254">
        <v>0</v>
      </c>
    </row>
    <row r="19493" spans="1:2" x14ac:dyDescent="0.25">
      <c r="A19493" s="254" t="s">
        <v>1003</v>
      </c>
      <c r="B19493" s="254">
        <v>0</v>
      </c>
    </row>
    <row r="19494" spans="1:2" x14ac:dyDescent="0.25">
      <c r="A19494" s="254" t="s">
        <v>177</v>
      </c>
      <c r="B19494" s="254">
        <v>14.5235845</v>
      </c>
    </row>
    <row r="19495" spans="1:2" x14ac:dyDescent="0.25">
      <c r="A19495" s="254" t="s">
        <v>1548</v>
      </c>
      <c r="B19495" s="254"/>
    </row>
    <row r="19496" spans="1:2" x14ac:dyDescent="0.25">
      <c r="A19496" s="254" t="s">
        <v>928</v>
      </c>
      <c r="B19496" s="254" t="s">
        <v>929</v>
      </c>
    </row>
    <row r="19497" spans="1:2" x14ac:dyDescent="0.25">
      <c r="A19497" s="254" t="s">
        <v>930</v>
      </c>
      <c r="B19497" s="254" t="s">
        <v>931</v>
      </c>
    </row>
    <row r="19498" spans="1:2" x14ac:dyDescent="0.25">
      <c r="A19498" s="254" t="s">
        <v>8</v>
      </c>
      <c r="B19498" s="254">
        <v>0</v>
      </c>
    </row>
    <row r="19499" spans="1:2" x14ac:dyDescent="0.25">
      <c r="A19499" s="254" t="s">
        <v>9</v>
      </c>
      <c r="B19499" s="254">
        <v>0</v>
      </c>
    </row>
    <row r="19500" spans="1:2" x14ac:dyDescent="0.25">
      <c r="A19500" s="254" t="s">
        <v>10</v>
      </c>
      <c r="B19500" s="254">
        <v>0</v>
      </c>
    </row>
    <row r="19501" spans="1:2" x14ac:dyDescent="0.25">
      <c r="A19501" s="254" t="s">
        <v>11</v>
      </c>
      <c r="B19501" s="254">
        <v>0</v>
      </c>
    </row>
    <row r="19502" spans="1:2" x14ac:dyDescent="0.25">
      <c r="A19502" s="254" t="s">
        <v>12</v>
      </c>
      <c r="B19502" s="254">
        <v>0</v>
      </c>
    </row>
    <row r="19503" spans="1:2" x14ac:dyDescent="0.25">
      <c r="A19503" s="254" t="s">
        <v>13</v>
      </c>
      <c r="B19503" s="254">
        <v>0</v>
      </c>
    </row>
    <row r="19504" spans="1:2" x14ac:dyDescent="0.25">
      <c r="A19504" s="254" t="s">
        <v>554</v>
      </c>
      <c r="B19504" s="254">
        <v>0</v>
      </c>
    </row>
    <row r="19505" spans="1:2" x14ac:dyDescent="0.25">
      <c r="A19505" s="254" t="s">
        <v>555</v>
      </c>
      <c r="B19505" s="254">
        <v>0</v>
      </c>
    </row>
    <row r="19506" spans="1:2" x14ac:dyDescent="0.25">
      <c r="A19506" s="254" t="s">
        <v>556</v>
      </c>
      <c r="B19506" s="254">
        <v>0</v>
      </c>
    </row>
    <row r="19507" spans="1:2" x14ac:dyDescent="0.25">
      <c r="A19507" s="254" t="s">
        <v>557</v>
      </c>
      <c r="B19507" s="254">
        <v>0</v>
      </c>
    </row>
    <row r="19508" spans="1:2" x14ac:dyDescent="0.25">
      <c r="A19508" s="254" t="s">
        <v>558</v>
      </c>
      <c r="B19508" s="254">
        <v>0</v>
      </c>
    </row>
    <row r="19509" spans="1:2" x14ac:dyDescent="0.25">
      <c r="A19509" s="254" t="s">
        <v>559</v>
      </c>
      <c r="B19509" s="254">
        <v>0</v>
      </c>
    </row>
    <row r="19510" spans="1:2" x14ac:dyDescent="0.25">
      <c r="A19510" s="254" t="s">
        <v>560</v>
      </c>
      <c r="B19510" s="254">
        <v>0</v>
      </c>
    </row>
    <row r="19511" spans="1:2" x14ac:dyDescent="0.25">
      <c r="A19511" s="254" t="s">
        <v>561</v>
      </c>
      <c r="B19511" s="254">
        <v>0</v>
      </c>
    </row>
    <row r="19512" spans="1:2" x14ac:dyDescent="0.25">
      <c r="A19512" s="254" t="s">
        <v>562</v>
      </c>
      <c r="B19512" s="254">
        <v>0</v>
      </c>
    </row>
    <row r="19513" spans="1:2" x14ac:dyDescent="0.25">
      <c r="A19513" s="254" t="s">
        <v>563</v>
      </c>
      <c r="B19513" s="254">
        <v>0</v>
      </c>
    </row>
    <row r="19514" spans="1:2" x14ac:dyDescent="0.25">
      <c r="A19514" s="254" t="s">
        <v>564</v>
      </c>
      <c r="B19514" s="254">
        <v>0</v>
      </c>
    </row>
    <row r="19515" spans="1:2" x14ac:dyDescent="0.25">
      <c r="A19515" s="254" t="s">
        <v>565</v>
      </c>
      <c r="B19515" s="254">
        <v>0</v>
      </c>
    </row>
    <row r="19516" spans="1:2" x14ac:dyDescent="0.25">
      <c r="A19516" s="254" t="s">
        <v>946</v>
      </c>
      <c r="B19516" s="254">
        <v>0</v>
      </c>
    </row>
    <row r="19517" spans="1:2" x14ac:dyDescent="0.25">
      <c r="A19517" s="254" t="s">
        <v>947</v>
      </c>
      <c r="B19517" s="254">
        <v>0</v>
      </c>
    </row>
    <row r="19518" spans="1:2" x14ac:dyDescent="0.25">
      <c r="A19518" s="254" t="s">
        <v>1004</v>
      </c>
      <c r="B19518" s="254">
        <v>0</v>
      </c>
    </row>
    <row r="19519" spans="1:2" x14ac:dyDescent="0.25">
      <c r="A19519" s="254" t="s">
        <v>1005</v>
      </c>
      <c r="B19519" s="254">
        <v>0</v>
      </c>
    </row>
    <row r="19520" spans="1:2" x14ac:dyDescent="0.25">
      <c r="A19520" s="254" t="s">
        <v>1006</v>
      </c>
      <c r="B19520" s="254">
        <v>0</v>
      </c>
    </row>
    <row r="19521" spans="1:2" x14ac:dyDescent="0.25">
      <c r="A19521" s="254" t="s">
        <v>1007</v>
      </c>
      <c r="B19521" s="254">
        <v>0</v>
      </c>
    </row>
    <row r="19522" spans="1:2" x14ac:dyDescent="0.25">
      <c r="A19522" s="254" t="s">
        <v>1008</v>
      </c>
      <c r="B19522" s="254">
        <v>0</v>
      </c>
    </row>
    <row r="19523" spans="1:2" x14ac:dyDescent="0.25">
      <c r="A19523" s="254" t="s">
        <v>1009</v>
      </c>
      <c r="B19523" s="254">
        <v>0</v>
      </c>
    </row>
    <row r="19524" spans="1:2" x14ac:dyDescent="0.25">
      <c r="A19524" s="254" t="s">
        <v>1010</v>
      </c>
      <c r="B19524" s="254">
        <v>0</v>
      </c>
    </row>
    <row r="19525" spans="1:2" x14ac:dyDescent="0.25">
      <c r="A19525" s="254" t="s">
        <v>1011</v>
      </c>
      <c r="B19525" s="254">
        <v>0</v>
      </c>
    </row>
    <row r="19558" spans="1:2" x14ac:dyDescent="0.25">
      <c r="A19558" s="254" t="s">
        <v>1549</v>
      </c>
      <c r="B19558" s="254"/>
    </row>
    <row r="19559" spans="1:2" x14ac:dyDescent="0.25">
      <c r="A19559" s="254" t="s">
        <v>928</v>
      </c>
      <c r="B19559" s="254" t="s">
        <v>929</v>
      </c>
    </row>
    <row r="19560" spans="1:2" x14ac:dyDescent="0.25">
      <c r="A19560" s="254" t="s">
        <v>930</v>
      </c>
      <c r="B19560" s="254" t="s">
        <v>931</v>
      </c>
    </row>
    <row r="19561" spans="1:2" x14ac:dyDescent="0.25">
      <c r="A19561" s="254" t="s">
        <v>188</v>
      </c>
      <c r="B19561" s="254">
        <v>13.3593265</v>
      </c>
    </row>
    <row r="19565" spans="1:2" x14ac:dyDescent="0.25">
      <c r="A19565" s="254" t="s">
        <v>1550</v>
      </c>
      <c r="B19565" s="254"/>
    </row>
    <row r="19566" spans="1:2" x14ac:dyDescent="0.25">
      <c r="A19566" s="254" t="s">
        <v>928</v>
      </c>
      <c r="B19566" s="254" t="s">
        <v>929</v>
      </c>
    </row>
    <row r="19567" spans="1:2" x14ac:dyDescent="0.25">
      <c r="A19567" s="254" t="s">
        <v>930</v>
      </c>
      <c r="B19567" s="254" t="s">
        <v>931</v>
      </c>
    </row>
    <row r="19568" spans="1:2" x14ac:dyDescent="0.25">
      <c r="A19568" s="254" t="s">
        <v>110</v>
      </c>
      <c r="B19568" s="254">
        <v>0</v>
      </c>
    </row>
    <row r="19569" spans="1:2" x14ac:dyDescent="0.25">
      <c r="A19569" s="254" t="s">
        <v>174</v>
      </c>
      <c r="B19569" s="254">
        <v>-10.4762691</v>
      </c>
    </row>
    <row r="19570" spans="1:2" x14ac:dyDescent="0.25">
      <c r="A19570" s="254" t="s">
        <v>143</v>
      </c>
      <c r="B19570" s="254">
        <v>-8.08690569</v>
      </c>
    </row>
    <row r="19571" spans="1:2" x14ac:dyDescent="0.25">
      <c r="A19571" s="254" t="s">
        <v>175</v>
      </c>
      <c r="B19571" s="254">
        <v>-5.0373923200000004</v>
      </c>
    </row>
    <row r="19572" spans="1:2" x14ac:dyDescent="0.25">
      <c r="A19572" s="254" t="s">
        <v>1012</v>
      </c>
      <c r="B19572" s="254">
        <v>-6.74976048</v>
      </c>
    </row>
    <row r="19573" spans="1:2" x14ac:dyDescent="0.25">
      <c r="A19573" s="254" t="s">
        <v>1013</v>
      </c>
      <c r="B19573" s="254">
        <v>-2.5311601800000001</v>
      </c>
    </row>
    <row r="19574" spans="1:2" x14ac:dyDescent="0.25">
      <c r="A19574" s="254" t="s">
        <v>1002</v>
      </c>
      <c r="B19574" s="254">
        <v>0</v>
      </c>
    </row>
    <row r="19575" spans="1:2" x14ac:dyDescent="0.25">
      <c r="A19575" s="254" t="s">
        <v>1003</v>
      </c>
      <c r="B19575" s="254">
        <v>0</v>
      </c>
    </row>
    <row r="19576" spans="1:2" x14ac:dyDescent="0.25">
      <c r="A19576" s="254" t="s">
        <v>177</v>
      </c>
      <c r="B19576" s="254">
        <v>32.881487800000002</v>
      </c>
    </row>
    <row r="19606" spans="1:2" x14ac:dyDescent="0.25">
      <c r="A19606" s="254" t="s">
        <v>1551</v>
      </c>
      <c r="B19606" s="254"/>
    </row>
    <row r="19607" spans="1:2" x14ac:dyDescent="0.25">
      <c r="A19607" s="254" t="s">
        <v>928</v>
      </c>
      <c r="B19607" s="254" t="s">
        <v>929</v>
      </c>
    </row>
    <row r="19608" spans="1:2" x14ac:dyDescent="0.25">
      <c r="A19608" s="254" t="s">
        <v>930</v>
      </c>
      <c r="B19608" s="254" t="s">
        <v>931</v>
      </c>
    </row>
    <row r="19609" spans="1:2" x14ac:dyDescent="0.25">
      <c r="A19609" s="254" t="s">
        <v>110</v>
      </c>
      <c r="B19609" s="254">
        <v>0</v>
      </c>
    </row>
    <row r="19614" spans="1:2" x14ac:dyDescent="0.25">
      <c r="A19614" s="254" t="s">
        <v>1552</v>
      </c>
      <c r="B19614" s="254"/>
    </row>
    <row r="19625" spans="1:1" x14ac:dyDescent="0.25">
      <c r="A19625" s="254" t="s">
        <v>1553</v>
      </c>
    </row>
    <row r="19636" spans="1:2" x14ac:dyDescent="0.25">
      <c r="A19636" s="254" t="s">
        <v>1554</v>
      </c>
      <c r="B19636" s="254"/>
    </row>
    <row r="19637" spans="1:2" x14ac:dyDescent="0.25">
      <c r="A19637" s="254" t="s">
        <v>928</v>
      </c>
      <c r="B19637" s="254" t="s">
        <v>929</v>
      </c>
    </row>
    <row r="19638" spans="1:2" x14ac:dyDescent="0.25">
      <c r="A19638" s="254" t="s">
        <v>930</v>
      </c>
      <c r="B19638" s="254" t="s">
        <v>931</v>
      </c>
    </row>
    <row r="19639" spans="1:2" x14ac:dyDescent="0.25">
      <c r="A19639" s="254" t="s">
        <v>1087</v>
      </c>
      <c r="B19639" s="254">
        <v>0</v>
      </c>
    </row>
    <row r="19640" spans="1:2" x14ac:dyDescent="0.25">
      <c r="A19640" s="254" t="s">
        <v>1088</v>
      </c>
      <c r="B19640" s="254">
        <v>0</v>
      </c>
    </row>
    <row r="19641" spans="1:2" x14ac:dyDescent="0.25">
      <c r="A19641" s="254" t="s">
        <v>1089</v>
      </c>
      <c r="B19641" s="254">
        <v>0</v>
      </c>
    </row>
    <row r="19642" spans="1:2" x14ac:dyDescent="0.25">
      <c r="A19642" s="254" t="s">
        <v>1090</v>
      </c>
      <c r="B19642" s="254">
        <v>0</v>
      </c>
    </row>
    <row r="19643" spans="1:2" x14ac:dyDescent="0.25">
      <c r="A19643" s="254" t="s">
        <v>1091</v>
      </c>
      <c r="B19643" s="254">
        <v>0</v>
      </c>
    </row>
    <row r="19644" spans="1:2" x14ac:dyDescent="0.25">
      <c r="A19644" s="254" t="s">
        <v>1092</v>
      </c>
      <c r="B19644" s="254">
        <v>0</v>
      </c>
    </row>
    <row r="19645" spans="1:2" x14ac:dyDescent="0.25">
      <c r="A19645" s="254" t="s">
        <v>1093</v>
      </c>
      <c r="B19645" s="254">
        <v>-5.3645494100000003E-2</v>
      </c>
    </row>
    <row r="19646" spans="1:2" x14ac:dyDescent="0.25">
      <c r="A19646" s="254" t="s">
        <v>1094</v>
      </c>
      <c r="B19646" s="254">
        <v>-1.06204836E-3</v>
      </c>
    </row>
    <row r="19647" spans="1:2" x14ac:dyDescent="0.25">
      <c r="A19647" s="254" t="s">
        <v>1095</v>
      </c>
      <c r="B19647" s="254">
        <v>-5.6123242200000001E-3</v>
      </c>
    </row>
    <row r="19648" spans="1:2" x14ac:dyDescent="0.25">
      <c r="A19648" s="254" t="s">
        <v>1096</v>
      </c>
      <c r="B19648" s="254">
        <v>0</v>
      </c>
    </row>
    <row r="19649" spans="1:2" x14ac:dyDescent="0.25">
      <c r="A19649" s="254" t="s">
        <v>1097</v>
      </c>
      <c r="B19649" s="254">
        <v>0</v>
      </c>
    </row>
    <row r="19650" spans="1:2" x14ac:dyDescent="0.25">
      <c r="A19650" s="254" t="s">
        <v>1099</v>
      </c>
      <c r="B19650" s="254">
        <v>0</v>
      </c>
    </row>
    <row r="19651" spans="1:2" x14ac:dyDescent="0.25">
      <c r="A19651" s="254" t="s">
        <v>1100</v>
      </c>
      <c r="B19651" s="254">
        <v>0.125652869</v>
      </c>
    </row>
    <row r="19652" spans="1:2" x14ac:dyDescent="0.25">
      <c r="A19652" s="254" t="s">
        <v>1101</v>
      </c>
      <c r="B19652" s="254">
        <v>2.6591135600000002E-3</v>
      </c>
    </row>
    <row r="19653" spans="1:2" x14ac:dyDescent="0.25">
      <c r="A19653" s="254" t="s">
        <v>1102</v>
      </c>
      <c r="B19653" s="254">
        <v>1.34579838E-2</v>
      </c>
    </row>
    <row r="19654" spans="1:2" x14ac:dyDescent="0.25">
      <c r="A19654" s="254" t="s">
        <v>1103</v>
      </c>
      <c r="B19654" s="254">
        <v>0</v>
      </c>
    </row>
    <row r="19655" spans="1:2" x14ac:dyDescent="0.25">
      <c r="A19655" s="254" t="s">
        <v>1104</v>
      </c>
      <c r="B19655" s="254">
        <v>0</v>
      </c>
    </row>
    <row r="19656" spans="1:2" x14ac:dyDescent="0.25">
      <c r="A19656" s="254" t="s">
        <v>1105</v>
      </c>
      <c r="B19656" s="254">
        <v>0</v>
      </c>
    </row>
    <row r="19657" spans="1:2" x14ac:dyDescent="0.25">
      <c r="A19657" s="254" t="s">
        <v>1014</v>
      </c>
      <c r="B19657" s="254">
        <v>4.3439111199999996</v>
      </c>
    </row>
    <row r="19658" spans="1:2" x14ac:dyDescent="0.25">
      <c r="A19658" s="254" t="s">
        <v>991</v>
      </c>
      <c r="B19658" s="254">
        <v>9.3804146999999993</v>
      </c>
    </row>
    <row r="19659" spans="1:2" x14ac:dyDescent="0.25">
      <c r="A19659" s="254" t="s">
        <v>1015</v>
      </c>
      <c r="B19659" s="254">
        <v>0</v>
      </c>
    </row>
    <row r="19660" spans="1:2" x14ac:dyDescent="0.25">
      <c r="A19660" s="254" t="s">
        <v>1016</v>
      </c>
      <c r="B19660" s="254">
        <v>0</v>
      </c>
    </row>
    <row r="19661" spans="1:2" x14ac:dyDescent="0.25">
      <c r="A19661" s="254" t="s">
        <v>1555</v>
      </c>
      <c r="B19661" s="254"/>
    </row>
    <row r="19662" spans="1:2" x14ac:dyDescent="0.25">
      <c r="A19662" s="254" t="s">
        <v>928</v>
      </c>
      <c r="B19662" s="254" t="s">
        <v>929</v>
      </c>
    </row>
    <row r="19663" spans="1:2" x14ac:dyDescent="0.25">
      <c r="A19663" s="254" t="s">
        <v>930</v>
      </c>
      <c r="B19663" s="254" t="s">
        <v>931</v>
      </c>
    </row>
    <row r="19664" spans="1:2" x14ac:dyDescent="0.25">
      <c r="A19664" s="254" t="s">
        <v>1107</v>
      </c>
      <c r="B19664" s="254">
        <v>0.97211863300000001</v>
      </c>
    </row>
    <row r="19665" spans="1:2" x14ac:dyDescent="0.25">
      <c r="A19665" s="254" t="s">
        <v>458</v>
      </c>
      <c r="B19665" s="254">
        <v>8.3117766</v>
      </c>
    </row>
    <row r="19666" spans="1:2" x14ac:dyDescent="0.25">
      <c r="A19666" s="254" t="s">
        <v>456</v>
      </c>
      <c r="B19666" s="254">
        <v>16.8625428</v>
      </c>
    </row>
    <row r="19667" spans="1:2" x14ac:dyDescent="0.25">
      <c r="A19667" s="254" t="s">
        <v>459</v>
      </c>
      <c r="B19667" s="254">
        <v>0</v>
      </c>
    </row>
    <row r="19668" spans="1:2" x14ac:dyDescent="0.25">
      <c r="A19668" s="254" t="s">
        <v>460</v>
      </c>
      <c r="B19668" s="254">
        <v>0</v>
      </c>
    </row>
    <row r="19669" spans="1:2" x14ac:dyDescent="0.25">
      <c r="A19669" s="254" t="s">
        <v>461</v>
      </c>
      <c r="B19669" s="254">
        <v>0</v>
      </c>
    </row>
    <row r="19670" spans="1:2" x14ac:dyDescent="0.25">
      <c r="A19670" s="254" t="s">
        <v>457</v>
      </c>
      <c r="B19670" s="254">
        <v>1.3835759400000001</v>
      </c>
    </row>
    <row r="19671" spans="1:2" x14ac:dyDescent="0.25">
      <c r="A19671" s="254" t="s">
        <v>462</v>
      </c>
      <c r="B19671" s="254">
        <v>0</v>
      </c>
    </row>
    <row r="19672" spans="1:2" x14ac:dyDescent="0.25">
      <c r="A19672" s="254" t="s">
        <v>463</v>
      </c>
      <c r="B19672" s="254">
        <v>0</v>
      </c>
    </row>
    <row r="19673" spans="1:2" x14ac:dyDescent="0.25">
      <c r="A19673" s="254" t="s">
        <v>20</v>
      </c>
      <c r="B19673" s="254">
        <v>0.98369946200000002</v>
      </c>
    </row>
    <row r="19674" spans="1:2" x14ac:dyDescent="0.25">
      <c r="A19674" s="254" t="s">
        <v>15</v>
      </c>
      <c r="B19674" s="254">
        <v>0.96621693799999997</v>
      </c>
    </row>
    <row r="19675" spans="1:2" x14ac:dyDescent="0.25">
      <c r="A19675" s="254" t="s">
        <v>21</v>
      </c>
      <c r="B19675" s="254">
        <v>0</v>
      </c>
    </row>
    <row r="19676" spans="1:2" x14ac:dyDescent="0.25">
      <c r="A19676" s="254" t="s">
        <v>22</v>
      </c>
      <c r="B19676" s="254">
        <v>0</v>
      </c>
    </row>
    <row r="19677" spans="1:2" x14ac:dyDescent="0.25">
      <c r="A19677" s="254" t="s">
        <v>23</v>
      </c>
      <c r="B19677" s="254">
        <v>1.5540756099999999</v>
      </c>
    </row>
    <row r="19678" spans="1:2" x14ac:dyDescent="0.25">
      <c r="A19678" s="254" t="s">
        <v>16</v>
      </c>
      <c r="B19678" s="254">
        <v>3.5741292699999998</v>
      </c>
    </row>
    <row r="19679" spans="1:2" x14ac:dyDescent="0.25">
      <c r="A19679" s="254" t="s">
        <v>24</v>
      </c>
      <c r="B19679" s="254">
        <v>0</v>
      </c>
    </row>
    <row r="19680" spans="1:2" x14ac:dyDescent="0.25">
      <c r="A19680" s="254" t="s">
        <v>25</v>
      </c>
      <c r="B19680" s="254">
        <v>0</v>
      </c>
    </row>
    <row r="19681" spans="1:2" x14ac:dyDescent="0.25">
      <c r="A19681" s="254" t="s">
        <v>1195</v>
      </c>
      <c r="B19681" s="254">
        <v>0</v>
      </c>
    </row>
    <row r="19686" spans="1:2" x14ac:dyDescent="0.25">
      <c r="A19686" s="254" t="s">
        <v>1556</v>
      </c>
      <c r="B19686" s="254"/>
    </row>
    <row r="19687" spans="1:2" x14ac:dyDescent="0.25">
      <c r="A19687" s="254" t="s">
        <v>928</v>
      </c>
      <c r="B19687" s="254" t="s">
        <v>929</v>
      </c>
    </row>
    <row r="19688" spans="1:2" x14ac:dyDescent="0.25">
      <c r="A19688" s="254" t="s">
        <v>930</v>
      </c>
      <c r="B19688" s="254" t="s">
        <v>931</v>
      </c>
    </row>
    <row r="19689" spans="1:2" x14ac:dyDescent="0.25">
      <c r="A19689" s="254" t="s">
        <v>112</v>
      </c>
      <c r="B19689" s="254">
        <v>0</v>
      </c>
    </row>
    <row r="19690" spans="1:2" x14ac:dyDescent="0.25">
      <c r="A19690" s="254" t="s">
        <v>184</v>
      </c>
      <c r="B19690" s="254">
        <v>0</v>
      </c>
    </row>
    <row r="19691" spans="1:2" x14ac:dyDescent="0.25">
      <c r="A19691" s="254" t="s">
        <v>185</v>
      </c>
      <c r="B19691" s="254">
        <v>0</v>
      </c>
    </row>
    <row r="19692" spans="1:2" x14ac:dyDescent="0.25">
      <c r="A19692" s="254" t="s">
        <v>186</v>
      </c>
      <c r="B19692" s="254">
        <v>0</v>
      </c>
    </row>
    <row r="19693" spans="1:2" x14ac:dyDescent="0.25">
      <c r="A19693" s="254" t="s">
        <v>187</v>
      </c>
      <c r="B19693" s="254">
        <v>0</v>
      </c>
    </row>
    <row r="19694" spans="1:2" x14ac:dyDescent="0.25">
      <c r="A19694" s="254" t="s">
        <v>1017</v>
      </c>
      <c r="B19694" s="254">
        <v>0</v>
      </c>
    </row>
    <row r="19695" spans="1:2" x14ac:dyDescent="0.25">
      <c r="A19695" s="254" t="s">
        <v>1018</v>
      </c>
      <c r="B19695" s="254">
        <v>0</v>
      </c>
    </row>
    <row r="19696" spans="1:2" x14ac:dyDescent="0.25">
      <c r="A19696" s="254" t="s">
        <v>177</v>
      </c>
      <c r="B19696" s="254">
        <v>0</v>
      </c>
    </row>
    <row r="19697" spans="1:2" x14ac:dyDescent="0.25">
      <c r="A19697" s="254" t="s">
        <v>1557</v>
      </c>
      <c r="B19697" s="254"/>
    </row>
    <row r="19698" spans="1:2" x14ac:dyDescent="0.25">
      <c r="A19698" s="254" t="s">
        <v>928</v>
      </c>
      <c r="B19698" s="254" t="s">
        <v>929</v>
      </c>
    </row>
    <row r="19699" spans="1:2" x14ac:dyDescent="0.25">
      <c r="A19699" s="254" t="s">
        <v>930</v>
      </c>
      <c r="B19699" s="254" t="s">
        <v>931</v>
      </c>
    </row>
    <row r="19700" spans="1:2" x14ac:dyDescent="0.25">
      <c r="A19700" s="254" t="s">
        <v>1111</v>
      </c>
      <c r="B19700" s="254">
        <v>4.37012757E-2</v>
      </c>
    </row>
    <row r="19701" spans="1:2" x14ac:dyDescent="0.25">
      <c r="A19701" s="254" t="s">
        <v>1112</v>
      </c>
      <c r="B19701" s="254">
        <v>9.4242817399999999E-4</v>
      </c>
    </row>
    <row r="19702" spans="1:2" x14ac:dyDescent="0.25">
      <c r="A19702" s="254" t="s">
        <v>1113</v>
      </c>
      <c r="B19702" s="254">
        <v>1.0689840000000001E-2</v>
      </c>
    </row>
    <row r="19703" spans="1:2" x14ac:dyDescent="0.25">
      <c r="A19703" s="254" t="s">
        <v>1114</v>
      </c>
      <c r="B19703" s="254">
        <v>4.9392000000000001E-4</v>
      </c>
    </row>
    <row r="19704" spans="1:2" x14ac:dyDescent="0.25">
      <c r="A19704" s="254" t="s">
        <v>1115</v>
      </c>
      <c r="B19704" s="254">
        <v>0</v>
      </c>
    </row>
    <row r="19705" spans="1:2" x14ac:dyDescent="0.25">
      <c r="A19705" s="254" t="s">
        <v>1116</v>
      </c>
      <c r="B19705" s="254">
        <v>1.08801784E-4</v>
      </c>
    </row>
    <row r="19706" spans="1:2" x14ac:dyDescent="0.25">
      <c r="A19706" s="254" t="s">
        <v>26</v>
      </c>
      <c r="B19706" s="254">
        <v>13.027438399999999</v>
      </c>
    </row>
    <row r="19707" spans="1:2" x14ac:dyDescent="0.25">
      <c r="A19707" s="254" t="s">
        <v>27</v>
      </c>
      <c r="B19707" s="254">
        <v>1.21817522</v>
      </c>
    </row>
    <row r="19708" spans="1:2" x14ac:dyDescent="0.25">
      <c r="A19708" s="254" t="s">
        <v>1117</v>
      </c>
      <c r="B19708" s="254">
        <v>7.3858680000000003</v>
      </c>
    </row>
    <row r="19709" spans="1:2" x14ac:dyDescent="0.25">
      <c r="A19709" s="254" t="s">
        <v>1118</v>
      </c>
      <c r="B19709" s="254">
        <v>0.9248904</v>
      </c>
    </row>
    <row r="19710" spans="1:2" x14ac:dyDescent="0.25">
      <c r="A19710" s="254" t="s">
        <v>464</v>
      </c>
      <c r="B19710" s="254">
        <v>0</v>
      </c>
    </row>
    <row r="19711" spans="1:2" x14ac:dyDescent="0.25">
      <c r="A19711" s="254" t="s">
        <v>465</v>
      </c>
      <c r="B19711" s="254">
        <v>9.9561990000000003E-2</v>
      </c>
    </row>
    <row r="19712" spans="1:2" x14ac:dyDescent="0.25">
      <c r="A19712" s="254" t="s">
        <v>466</v>
      </c>
      <c r="B19712" s="254">
        <v>0</v>
      </c>
    </row>
    <row r="19713" spans="1:2" x14ac:dyDescent="0.25">
      <c r="A19713" s="254" t="s">
        <v>467</v>
      </c>
      <c r="B19713" s="254">
        <v>0</v>
      </c>
    </row>
    <row r="19714" spans="1:2" x14ac:dyDescent="0.25">
      <c r="A19714" s="254" t="s">
        <v>468</v>
      </c>
      <c r="B19714" s="254">
        <v>0</v>
      </c>
    </row>
    <row r="19715" spans="1:2" x14ac:dyDescent="0.25">
      <c r="A19715" s="254" t="s">
        <v>469</v>
      </c>
      <c r="B19715" s="254">
        <v>0</v>
      </c>
    </row>
    <row r="19716" spans="1:2" x14ac:dyDescent="0.25">
      <c r="A19716" s="254" t="s">
        <v>28</v>
      </c>
      <c r="B19716" s="254">
        <v>0</v>
      </c>
    </row>
    <row r="19717" spans="1:2" x14ac:dyDescent="0.25">
      <c r="A19717" s="254" t="s">
        <v>29</v>
      </c>
      <c r="B19717" s="254">
        <v>0</v>
      </c>
    </row>
    <row r="19718" spans="1:2" x14ac:dyDescent="0.25">
      <c r="A19718" s="254" t="s">
        <v>470</v>
      </c>
      <c r="B19718" s="254">
        <v>4.8194856899999996</v>
      </c>
    </row>
    <row r="19719" spans="1:2" x14ac:dyDescent="0.25">
      <c r="A19719" s="254" t="s">
        <v>471</v>
      </c>
      <c r="B19719" s="254">
        <v>0</v>
      </c>
    </row>
    <row r="19720" spans="1:2" x14ac:dyDescent="0.25">
      <c r="A19720" s="254" t="s">
        <v>1209</v>
      </c>
      <c r="B19720" s="254">
        <v>0.41411378599999998</v>
      </c>
    </row>
    <row r="19721" spans="1:2" x14ac:dyDescent="0.25">
      <c r="A19721" s="254" t="s">
        <v>1119</v>
      </c>
      <c r="B19721" s="254">
        <v>0.36249989999999999</v>
      </c>
    </row>
    <row r="19722" spans="1:2" x14ac:dyDescent="0.25">
      <c r="A19722" s="254" t="s">
        <v>1210</v>
      </c>
      <c r="B19722" s="254">
        <v>0</v>
      </c>
    </row>
    <row r="19723" spans="1:2" x14ac:dyDescent="0.25">
      <c r="A19723" s="254" t="s">
        <v>1211</v>
      </c>
      <c r="B19723" s="254">
        <v>0</v>
      </c>
    </row>
    <row r="19724" spans="1:2" x14ac:dyDescent="0.25">
      <c r="A19724" s="254" t="s">
        <v>1212</v>
      </c>
      <c r="B19724" s="254">
        <v>0.234555928</v>
      </c>
    </row>
    <row r="19725" spans="1:2" x14ac:dyDescent="0.25">
      <c r="A19725" s="254" t="s">
        <v>1120</v>
      </c>
      <c r="B19725" s="254">
        <v>0.22406604999999999</v>
      </c>
    </row>
    <row r="19726" spans="1:2" x14ac:dyDescent="0.25">
      <c r="A19726" s="254" t="s">
        <v>1213</v>
      </c>
      <c r="B19726" s="254">
        <v>0</v>
      </c>
    </row>
    <row r="19727" spans="1:2" x14ac:dyDescent="0.25">
      <c r="A19727" s="254" t="s">
        <v>1214</v>
      </c>
      <c r="B19727" s="254">
        <v>0</v>
      </c>
    </row>
    <row r="19728" spans="1:2" x14ac:dyDescent="0.25">
      <c r="A19728" s="254" t="s">
        <v>1215</v>
      </c>
      <c r="B19728" s="254">
        <v>1.9223293699999999</v>
      </c>
    </row>
    <row r="19729" spans="1:2" x14ac:dyDescent="0.25">
      <c r="A19729" s="254" t="s">
        <v>1121</v>
      </c>
      <c r="B19729" s="254">
        <v>3.4140403199999998</v>
      </c>
    </row>
    <row r="19730" spans="1:2" x14ac:dyDescent="0.25">
      <c r="A19730" s="254" t="s">
        <v>1216</v>
      </c>
      <c r="B19730" s="254">
        <v>0</v>
      </c>
    </row>
    <row r="19731" spans="1:2" x14ac:dyDescent="0.25">
      <c r="A19731" s="254" t="s">
        <v>1217</v>
      </c>
      <c r="B19731" s="254">
        <v>0</v>
      </c>
    </row>
    <row r="19732" spans="1:2" x14ac:dyDescent="0.25">
      <c r="A19732" s="254" t="s">
        <v>1218</v>
      </c>
      <c r="B19732" s="254">
        <v>0.15176188500000001</v>
      </c>
    </row>
    <row r="19733" spans="1:2" x14ac:dyDescent="0.25">
      <c r="A19733" s="254" t="s">
        <v>1122</v>
      </c>
      <c r="B19733" s="254">
        <v>0.51545765399999999</v>
      </c>
    </row>
    <row r="19734" spans="1:2" x14ac:dyDescent="0.25">
      <c r="A19734" s="254" t="s">
        <v>1219</v>
      </c>
      <c r="B19734" s="254">
        <v>0</v>
      </c>
    </row>
    <row r="19735" spans="1:2" x14ac:dyDescent="0.25">
      <c r="A19735" s="254" t="s">
        <v>1220</v>
      </c>
      <c r="B19735" s="254">
        <v>0</v>
      </c>
    </row>
    <row r="19736" spans="1:2" x14ac:dyDescent="0.25">
      <c r="A19736" s="254" t="s">
        <v>1221</v>
      </c>
      <c r="B19736" s="254">
        <v>15.9089034</v>
      </c>
    </row>
    <row r="19737" spans="1:2" x14ac:dyDescent="0.25">
      <c r="A19737" s="254" t="s">
        <v>1123</v>
      </c>
      <c r="B19737" s="254">
        <v>30.0144339</v>
      </c>
    </row>
    <row r="19738" spans="1:2" x14ac:dyDescent="0.25">
      <c r="A19738" s="254" t="s">
        <v>1222</v>
      </c>
      <c r="B19738" s="254">
        <v>0</v>
      </c>
    </row>
    <row r="19739" spans="1:2" x14ac:dyDescent="0.25">
      <c r="A19739" s="254" t="s">
        <v>1223</v>
      </c>
      <c r="B19739" s="254">
        <v>0</v>
      </c>
    </row>
    <row r="19740" spans="1:2" x14ac:dyDescent="0.25">
      <c r="A19740" s="254" t="s">
        <v>1224</v>
      </c>
      <c r="B19740" s="254">
        <v>1.1885310099999999</v>
      </c>
    </row>
    <row r="19741" spans="1:2" x14ac:dyDescent="0.25">
      <c r="A19741" s="254" t="s">
        <v>1124</v>
      </c>
      <c r="B19741" s="254">
        <v>3.7769828799999998</v>
      </c>
    </row>
    <row r="19742" spans="1:2" x14ac:dyDescent="0.25">
      <c r="A19742" s="254" t="s">
        <v>1225</v>
      </c>
      <c r="B19742" s="254">
        <v>0</v>
      </c>
    </row>
    <row r="19743" spans="1:2" x14ac:dyDescent="0.25">
      <c r="A19743" s="254" t="s">
        <v>1226</v>
      </c>
      <c r="B19743" s="254">
        <v>0</v>
      </c>
    </row>
    <row r="19744" spans="1:2" x14ac:dyDescent="0.25">
      <c r="A19744" s="254" t="s">
        <v>1227</v>
      </c>
      <c r="B19744" s="254">
        <v>0</v>
      </c>
    </row>
    <row r="19745" spans="1:2" x14ac:dyDescent="0.25">
      <c r="A19745" s="254" t="s">
        <v>1228</v>
      </c>
      <c r="B19745" s="254">
        <v>2.93265406E-3</v>
      </c>
    </row>
    <row r="19746" spans="1:2" x14ac:dyDescent="0.25">
      <c r="A19746" s="254" t="s">
        <v>1229</v>
      </c>
      <c r="B19746" s="254">
        <v>0</v>
      </c>
    </row>
    <row r="19747" spans="1:2" x14ac:dyDescent="0.25">
      <c r="A19747" s="254" t="s">
        <v>1230</v>
      </c>
      <c r="B19747" s="254">
        <v>1.8497783399999999E-2</v>
      </c>
    </row>
    <row r="19748" spans="1:2" x14ac:dyDescent="0.25">
      <c r="A19748" s="254" t="s">
        <v>1558</v>
      </c>
      <c r="B19748" s="254"/>
    </row>
    <row r="19749" spans="1:2" x14ac:dyDescent="0.25">
      <c r="A19749" s="254" t="s">
        <v>928</v>
      </c>
      <c r="B19749" s="254" t="s">
        <v>929</v>
      </c>
    </row>
    <row r="19750" spans="1:2" x14ac:dyDescent="0.25">
      <c r="A19750" s="254" t="s">
        <v>930</v>
      </c>
      <c r="B19750" s="254" t="s">
        <v>931</v>
      </c>
    </row>
    <row r="19751" spans="1:2" x14ac:dyDescent="0.25">
      <c r="A19751" s="254" t="s">
        <v>1087</v>
      </c>
      <c r="B19751" s="254">
        <v>-0.39766295600000001</v>
      </c>
    </row>
    <row r="19752" spans="1:2" x14ac:dyDescent="0.25">
      <c r="A19752" s="254" t="s">
        <v>1088</v>
      </c>
      <c r="B19752" s="254">
        <v>-5.9408854800000001E-2</v>
      </c>
    </row>
    <row r="19753" spans="1:2" x14ac:dyDescent="0.25">
      <c r="A19753" s="254" t="s">
        <v>1089</v>
      </c>
      <c r="B19753" s="254">
        <v>-0.37304613800000003</v>
      </c>
    </row>
    <row r="19754" spans="1:2" x14ac:dyDescent="0.25">
      <c r="A19754" s="254" t="s">
        <v>1090</v>
      </c>
      <c r="B19754" s="254">
        <v>-2.0803955400000001E-2</v>
      </c>
    </row>
    <row r="19755" spans="1:2" x14ac:dyDescent="0.25">
      <c r="A19755" s="254" t="s">
        <v>1091</v>
      </c>
      <c r="B19755" s="254">
        <v>0</v>
      </c>
    </row>
    <row r="19756" spans="1:2" x14ac:dyDescent="0.25">
      <c r="A19756" s="254" t="s">
        <v>1092</v>
      </c>
      <c r="B19756" s="254">
        <v>0</v>
      </c>
    </row>
    <row r="19757" spans="1:2" x14ac:dyDescent="0.25">
      <c r="A19757" s="254" t="s">
        <v>472</v>
      </c>
      <c r="B19757" s="254">
        <v>0</v>
      </c>
    </row>
    <row r="19758" spans="1:2" x14ac:dyDescent="0.25">
      <c r="A19758" s="254" t="s">
        <v>473</v>
      </c>
      <c r="B19758" s="254">
        <v>-1.25367929</v>
      </c>
    </row>
    <row r="19759" spans="1:2" x14ac:dyDescent="0.25">
      <c r="A19759" s="254" t="s">
        <v>474</v>
      </c>
      <c r="B19759" s="254">
        <v>-7.4954434799999996</v>
      </c>
    </row>
    <row r="19760" spans="1:2" x14ac:dyDescent="0.25">
      <c r="A19760" s="254" t="s">
        <v>475</v>
      </c>
      <c r="B19760" s="254">
        <v>-0.43688306300000002</v>
      </c>
    </row>
    <row r="19761" spans="1:2" x14ac:dyDescent="0.25">
      <c r="A19761" s="254" t="s">
        <v>476</v>
      </c>
      <c r="B19761" s="254">
        <v>0</v>
      </c>
    </row>
    <row r="19762" spans="1:2" x14ac:dyDescent="0.25">
      <c r="A19762" s="254" t="s">
        <v>477</v>
      </c>
      <c r="B19762" s="254">
        <v>0</v>
      </c>
    </row>
    <row r="19763" spans="1:2" x14ac:dyDescent="0.25">
      <c r="A19763" s="254" t="s">
        <v>1559</v>
      </c>
      <c r="B19763" s="254">
        <v>-2.13239468E-4</v>
      </c>
    </row>
    <row r="19764" spans="1:2" x14ac:dyDescent="0.25">
      <c r="A19764" s="254" t="s">
        <v>1100</v>
      </c>
      <c r="B19764" s="254">
        <v>25.450429199999999</v>
      </c>
    </row>
    <row r="19765" spans="1:2" x14ac:dyDescent="0.25">
      <c r="A19765" s="254" t="s">
        <v>1101</v>
      </c>
      <c r="B19765" s="254">
        <v>5.0558459999999998</v>
      </c>
    </row>
    <row r="19766" spans="1:2" x14ac:dyDescent="0.25">
      <c r="A19766" s="254" t="s">
        <v>1102</v>
      </c>
      <c r="B19766" s="254">
        <v>31.370396299999999</v>
      </c>
    </row>
    <row r="19767" spans="1:2" x14ac:dyDescent="0.25">
      <c r="A19767" s="254" t="s">
        <v>1103</v>
      </c>
      <c r="B19767" s="254">
        <v>1.76833621</v>
      </c>
    </row>
    <row r="19768" spans="1:2" x14ac:dyDescent="0.25">
      <c r="A19768" s="254" t="s">
        <v>1104</v>
      </c>
      <c r="B19768" s="254">
        <v>0</v>
      </c>
    </row>
    <row r="19769" spans="1:2" x14ac:dyDescent="0.25">
      <c r="A19769" s="254" t="s">
        <v>1105</v>
      </c>
      <c r="B19769" s="254">
        <v>0</v>
      </c>
    </row>
    <row r="19770" spans="1:2" x14ac:dyDescent="0.25">
      <c r="A19770" s="254" t="s">
        <v>1560</v>
      </c>
      <c r="B19770" s="254">
        <v>1.8858285799999999E-2</v>
      </c>
    </row>
    <row r="19771" spans="1:2" x14ac:dyDescent="0.25">
      <c r="A19771" s="254" t="s">
        <v>1561</v>
      </c>
      <c r="B19771" s="254"/>
    </row>
    <row r="19772" spans="1:2" x14ac:dyDescent="0.25">
      <c r="A19772" s="254" t="s">
        <v>928</v>
      </c>
      <c r="B19772" s="254" t="s">
        <v>929</v>
      </c>
    </row>
    <row r="19773" spans="1:2" x14ac:dyDescent="0.25">
      <c r="A19773" s="254" t="s">
        <v>930</v>
      </c>
      <c r="B19773" s="254" t="s">
        <v>931</v>
      </c>
    </row>
    <row r="19774" spans="1:2" x14ac:dyDescent="0.25">
      <c r="A19774" s="254" t="s">
        <v>478</v>
      </c>
      <c r="B19774" s="254">
        <v>-10.517612099999999</v>
      </c>
    </row>
    <row r="19775" spans="1:2" x14ac:dyDescent="0.25">
      <c r="A19775" s="254" t="s">
        <v>932</v>
      </c>
      <c r="B19775" s="254">
        <v>-1.2056445900000001E-3</v>
      </c>
    </row>
    <row r="19776" spans="1:2" x14ac:dyDescent="0.25">
      <c r="A19776" s="254" t="s">
        <v>184</v>
      </c>
      <c r="B19776" s="254">
        <v>-48.831770400000003</v>
      </c>
    </row>
    <row r="19777" spans="1:2" x14ac:dyDescent="0.25">
      <c r="A19777" s="254" t="s">
        <v>933</v>
      </c>
      <c r="B19777" s="254">
        <v>0</v>
      </c>
    </row>
    <row r="19778" spans="1:2" x14ac:dyDescent="0.25">
      <c r="A19778" s="254" t="s">
        <v>934</v>
      </c>
      <c r="B19778" s="254">
        <v>1.25367929</v>
      </c>
    </row>
    <row r="19779" spans="1:2" x14ac:dyDescent="0.25">
      <c r="A19779" s="254" t="s">
        <v>935</v>
      </c>
      <c r="B19779" s="254">
        <v>7.4954434799999996</v>
      </c>
    </row>
    <row r="19780" spans="1:2" x14ac:dyDescent="0.25">
      <c r="A19780" s="254" t="s">
        <v>936</v>
      </c>
      <c r="B19780" s="254">
        <v>0.43688306300000002</v>
      </c>
    </row>
    <row r="19781" spans="1:2" x14ac:dyDescent="0.25">
      <c r="A19781" s="254" t="s">
        <v>937</v>
      </c>
      <c r="B19781" s="254">
        <v>0</v>
      </c>
    </row>
    <row r="19782" spans="1:2" x14ac:dyDescent="0.25">
      <c r="A19782" s="254" t="s">
        <v>938</v>
      </c>
      <c r="B19782" s="254">
        <v>0</v>
      </c>
    </row>
    <row r="19783" spans="1:2" x14ac:dyDescent="0.25">
      <c r="A19783" s="254" t="s">
        <v>2</v>
      </c>
      <c r="B19783" s="254">
        <v>35.1708</v>
      </c>
    </row>
    <row r="19784" spans="1:2" x14ac:dyDescent="0.25">
      <c r="A19784" s="254" t="s">
        <v>3</v>
      </c>
      <c r="B19784" s="254">
        <v>4.4042399999999997</v>
      </c>
    </row>
    <row r="19785" spans="1:2" x14ac:dyDescent="0.25">
      <c r="A19785" s="254" t="s">
        <v>4</v>
      </c>
      <c r="B19785" s="254">
        <v>15.820632</v>
      </c>
    </row>
    <row r="19786" spans="1:2" x14ac:dyDescent="0.25">
      <c r="A19786" s="254" t="s">
        <v>5</v>
      </c>
      <c r="B19786" s="254">
        <v>0.47045999999999999</v>
      </c>
    </row>
    <row r="19787" spans="1:2" x14ac:dyDescent="0.25">
      <c r="A19787" s="254" t="s">
        <v>6</v>
      </c>
      <c r="B19787" s="254">
        <v>0</v>
      </c>
    </row>
    <row r="19788" spans="1:2" x14ac:dyDescent="0.25">
      <c r="A19788" s="254" t="s">
        <v>7</v>
      </c>
      <c r="B19788" s="254">
        <v>0</v>
      </c>
    </row>
    <row r="19789" spans="1:2" x14ac:dyDescent="0.25">
      <c r="A19789" s="254" t="s">
        <v>480</v>
      </c>
      <c r="B19789" s="254">
        <v>0</v>
      </c>
    </row>
    <row r="19790" spans="1:2" x14ac:dyDescent="0.25">
      <c r="A19790" s="254" t="s">
        <v>481</v>
      </c>
      <c r="B19790" s="254">
        <v>0.47410471399999998</v>
      </c>
    </row>
    <row r="19791" spans="1:2" x14ac:dyDescent="0.25">
      <c r="A19791" s="254" t="s">
        <v>482</v>
      </c>
      <c r="B19791" s="254">
        <v>0</v>
      </c>
    </row>
    <row r="19792" spans="1:2" x14ac:dyDescent="0.25">
      <c r="A19792" s="254" t="s">
        <v>483</v>
      </c>
      <c r="B19792" s="254">
        <v>5.4407830599999998E-2</v>
      </c>
    </row>
    <row r="19793" spans="1:2" x14ac:dyDescent="0.25">
      <c r="A19793" s="254" t="s">
        <v>484</v>
      </c>
      <c r="B19793" s="254">
        <v>0</v>
      </c>
    </row>
    <row r="19794" spans="1:2" x14ac:dyDescent="0.25">
      <c r="A19794" s="254" t="s">
        <v>485</v>
      </c>
      <c r="B19794" s="254">
        <v>0</v>
      </c>
    </row>
    <row r="19795" spans="1:2" x14ac:dyDescent="0.25">
      <c r="A19795" s="254" t="s">
        <v>1562</v>
      </c>
      <c r="B19795" s="254"/>
    </row>
    <row r="19796" spans="1:2" x14ac:dyDescent="0.25">
      <c r="A19796" s="254" t="s">
        <v>928</v>
      </c>
      <c r="B19796" s="254" t="s">
        <v>929</v>
      </c>
    </row>
    <row r="19797" spans="1:2" x14ac:dyDescent="0.25">
      <c r="A19797" s="254" t="s">
        <v>930</v>
      </c>
      <c r="B19797" s="254" t="s">
        <v>931</v>
      </c>
    </row>
    <row r="19798" spans="1:2" x14ac:dyDescent="0.25">
      <c r="A19798" s="254" t="s">
        <v>1125</v>
      </c>
      <c r="B19798" s="254">
        <v>0</v>
      </c>
    </row>
    <row r="19799" spans="1:2" x14ac:dyDescent="0.25">
      <c r="A19799" s="254" t="s">
        <v>1126</v>
      </c>
      <c r="B19799" s="254">
        <v>0</v>
      </c>
    </row>
    <row r="19800" spans="1:2" x14ac:dyDescent="0.25">
      <c r="A19800" s="254" t="s">
        <v>1127</v>
      </c>
      <c r="B19800" s="254">
        <v>0</v>
      </c>
    </row>
    <row r="19801" spans="1:2" x14ac:dyDescent="0.25">
      <c r="A19801" s="254" t="s">
        <v>1128</v>
      </c>
      <c r="B19801" s="254">
        <v>0</v>
      </c>
    </row>
    <row r="19802" spans="1:2" x14ac:dyDescent="0.25">
      <c r="A19802" s="254" t="s">
        <v>1129</v>
      </c>
      <c r="B19802" s="254">
        <v>0</v>
      </c>
    </row>
    <row r="19803" spans="1:2" x14ac:dyDescent="0.25">
      <c r="A19803" s="254" t="s">
        <v>1130</v>
      </c>
      <c r="B19803" s="254">
        <v>0</v>
      </c>
    </row>
    <row r="19804" spans="1:2" x14ac:dyDescent="0.25">
      <c r="A19804" s="254" t="s">
        <v>1131</v>
      </c>
      <c r="B19804" s="254">
        <v>0.39766295600000001</v>
      </c>
    </row>
    <row r="19805" spans="1:2" x14ac:dyDescent="0.25">
      <c r="A19805" s="254" t="s">
        <v>1132</v>
      </c>
      <c r="B19805" s="254">
        <v>5.9408854800000001E-2</v>
      </c>
    </row>
    <row r="19806" spans="1:2" x14ac:dyDescent="0.25">
      <c r="A19806" s="254" t="s">
        <v>1133</v>
      </c>
      <c r="B19806" s="254">
        <v>0.37304613800000003</v>
      </c>
    </row>
    <row r="19807" spans="1:2" x14ac:dyDescent="0.25">
      <c r="A19807" s="254" t="s">
        <v>1134</v>
      </c>
      <c r="B19807" s="254">
        <v>2.0803955400000001E-2</v>
      </c>
    </row>
    <row r="19808" spans="1:2" x14ac:dyDescent="0.25">
      <c r="A19808" s="254" t="s">
        <v>1135</v>
      </c>
      <c r="B19808" s="254">
        <v>0</v>
      </c>
    </row>
    <row r="19809" spans="1:2" x14ac:dyDescent="0.25">
      <c r="A19809" s="254" t="s">
        <v>1136</v>
      </c>
      <c r="B19809" s="254">
        <v>0</v>
      </c>
    </row>
    <row r="19810" spans="1:2" x14ac:dyDescent="0.25">
      <c r="A19810" s="254" t="s">
        <v>1231</v>
      </c>
      <c r="B19810" s="254">
        <v>2.13239468E-4</v>
      </c>
    </row>
    <row r="19811" spans="1:2" x14ac:dyDescent="0.25">
      <c r="A19811" s="254" t="s">
        <v>1563</v>
      </c>
      <c r="B19811" s="254"/>
    </row>
    <row r="19812" spans="1:2" x14ac:dyDescent="0.25">
      <c r="A19812" s="254" t="s">
        <v>928</v>
      </c>
      <c r="B19812" s="254" t="s">
        <v>929</v>
      </c>
    </row>
    <row r="19813" spans="1:2" x14ac:dyDescent="0.25">
      <c r="A19813" s="254" t="s">
        <v>930</v>
      </c>
      <c r="B19813" s="254" t="s">
        <v>931</v>
      </c>
    </row>
    <row r="19814" spans="1:2" x14ac:dyDescent="0.25">
      <c r="A19814" s="254" t="s">
        <v>30</v>
      </c>
      <c r="B19814" s="254">
        <v>8.2448443999999996E-2</v>
      </c>
    </row>
    <row r="19815" spans="1:2" x14ac:dyDescent="0.25">
      <c r="A19815" s="254" t="s">
        <v>31</v>
      </c>
      <c r="B19815" s="254">
        <v>1.82863965E-3</v>
      </c>
    </row>
    <row r="19816" spans="1:2" x14ac:dyDescent="0.25">
      <c r="A19816" s="254" t="s">
        <v>32</v>
      </c>
      <c r="B19816" s="254">
        <v>8.9832801800000008E-3</v>
      </c>
    </row>
    <row r="19817" spans="1:2" x14ac:dyDescent="0.25">
      <c r="A19817" s="254" t="s">
        <v>33</v>
      </c>
      <c r="B19817" s="254">
        <v>0</v>
      </c>
    </row>
    <row r="19818" spans="1:2" x14ac:dyDescent="0.25">
      <c r="A19818" s="254" t="s">
        <v>34</v>
      </c>
      <c r="B19818" s="254">
        <v>0</v>
      </c>
    </row>
    <row r="19819" spans="1:2" x14ac:dyDescent="0.25">
      <c r="A19819" s="254" t="s">
        <v>35</v>
      </c>
      <c r="B19819" s="254">
        <v>0</v>
      </c>
    </row>
    <row r="19820" spans="1:2" x14ac:dyDescent="0.25">
      <c r="A19820" s="254" t="s">
        <v>26</v>
      </c>
      <c r="B19820" s="254">
        <v>36.584991899999999</v>
      </c>
    </row>
    <row r="19821" spans="1:2" x14ac:dyDescent="0.25">
      <c r="A19821" s="254" t="s">
        <v>27</v>
      </c>
      <c r="B19821" s="254">
        <v>0.74498840499999996</v>
      </c>
    </row>
    <row r="19822" spans="1:2" x14ac:dyDescent="0.25">
      <c r="A19822" s="254" t="s">
        <v>36</v>
      </c>
      <c r="B19822" s="254">
        <v>7.9649355399999999</v>
      </c>
    </row>
    <row r="19823" spans="1:2" x14ac:dyDescent="0.25">
      <c r="A19823" s="254" t="s">
        <v>37</v>
      </c>
      <c r="B19823" s="254">
        <v>0.24964746500000001</v>
      </c>
    </row>
    <row r="19824" spans="1:2" x14ac:dyDescent="0.25">
      <c r="A19824" s="254" t="s">
        <v>38</v>
      </c>
      <c r="B19824" s="254">
        <v>0</v>
      </c>
    </row>
    <row r="19825" spans="1:2" x14ac:dyDescent="0.25">
      <c r="A19825" s="254" t="s">
        <v>39</v>
      </c>
      <c r="B19825" s="254">
        <v>0</v>
      </c>
    </row>
    <row r="19826" spans="1:2" x14ac:dyDescent="0.25">
      <c r="A19826" s="254" t="s">
        <v>1014</v>
      </c>
      <c r="B19826" s="254">
        <v>2.9872541899999998</v>
      </c>
    </row>
    <row r="19827" spans="1:2" x14ac:dyDescent="0.25">
      <c r="A19827" s="254" t="s">
        <v>991</v>
      </c>
      <c r="B19827" s="254">
        <v>6.4507956999999996</v>
      </c>
    </row>
    <row r="19828" spans="1:2" x14ac:dyDescent="0.25">
      <c r="A19828" s="254" t="s">
        <v>1015</v>
      </c>
      <c r="B19828" s="254">
        <v>0</v>
      </c>
    </row>
    <row r="19829" spans="1:2" x14ac:dyDescent="0.25">
      <c r="A19829" s="254" t="s">
        <v>1016</v>
      </c>
      <c r="B19829" s="254">
        <v>0</v>
      </c>
    </row>
    <row r="19830" spans="1:2" x14ac:dyDescent="0.25">
      <c r="A19830" s="254" t="s">
        <v>41</v>
      </c>
      <c r="B19830" s="254">
        <v>0</v>
      </c>
    </row>
    <row r="19831" spans="1:2" x14ac:dyDescent="0.25">
      <c r="A19831" s="254" t="s">
        <v>40</v>
      </c>
      <c r="B19831" s="254">
        <v>0</v>
      </c>
    </row>
    <row r="19832" spans="1:2" x14ac:dyDescent="0.25">
      <c r="A19832" s="254" t="s">
        <v>42</v>
      </c>
      <c r="B19832" s="254">
        <v>0</v>
      </c>
    </row>
    <row r="19833" spans="1:2" x14ac:dyDescent="0.25">
      <c r="A19833" s="254" t="s">
        <v>43</v>
      </c>
      <c r="B19833" s="254">
        <v>0</v>
      </c>
    </row>
    <row r="19834" spans="1:2" x14ac:dyDescent="0.25">
      <c r="A19834" s="254" t="s">
        <v>1232</v>
      </c>
      <c r="B19834" s="254">
        <v>6.1188245099999998E-3</v>
      </c>
    </row>
    <row r="19835" spans="1:2" x14ac:dyDescent="0.25">
      <c r="A19835" s="254" t="s">
        <v>1564</v>
      </c>
      <c r="B19835" s="254"/>
    </row>
    <row r="19836" spans="1:2" x14ac:dyDescent="0.25">
      <c r="A19836" s="254" t="s">
        <v>928</v>
      </c>
      <c r="B19836" s="254" t="s">
        <v>929</v>
      </c>
    </row>
    <row r="19837" spans="1:2" x14ac:dyDescent="0.25">
      <c r="A19837" s="254" t="s">
        <v>930</v>
      </c>
      <c r="B19837" s="254" t="s">
        <v>931</v>
      </c>
    </row>
    <row r="19838" spans="1:2" x14ac:dyDescent="0.25">
      <c r="A19838" s="254" t="s">
        <v>478</v>
      </c>
      <c r="B19838" s="254">
        <v>-13.9970886</v>
      </c>
    </row>
    <row r="19839" spans="1:2" x14ac:dyDescent="0.25">
      <c r="A19839" s="254" t="s">
        <v>479</v>
      </c>
      <c r="B19839" s="254">
        <v>-20.745722700000002</v>
      </c>
    </row>
    <row r="19840" spans="1:2" x14ac:dyDescent="0.25">
      <c r="A19840" s="254" t="s">
        <v>184</v>
      </c>
      <c r="B19840" s="254">
        <v>-0.35281441400000002</v>
      </c>
    </row>
    <row r="19841" spans="1:2" x14ac:dyDescent="0.25">
      <c r="A19841" s="254" t="s">
        <v>1142</v>
      </c>
      <c r="B19841" s="254">
        <v>5.3645494100000003E-2</v>
      </c>
    </row>
    <row r="19842" spans="1:2" x14ac:dyDescent="0.25">
      <c r="A19842" s="254" t="s">
        <v>1143</v>
      </c>
      <c r="B19842" s="254">
        <v>1.06204836E-3</v>
      </c>
    </row>
    <row r="19843" spans="1:2" x14ac:dyDescent="0.25">
      <c r="A19843" s="254" t="s">
        <v>1144</v>
      </c>
      <c r="B19843" s="254">
        <v>5.6123242200000001E-3</v>
      </c>
    </row>
    <row r="19844" spans="1:2" x14ac:dyDescent="0.25">
      <c r="A19844" s="254" t="s">
        <v>1145</v>
      </c>
      <c r="B19844" s="254">
        <v>0</v>
      </c>
    </row>
    <row r="19845" spans="1:2" x14ac:dyDescent="0.25">
      <c r="A19845" s="254" t="s">
        <v>1146</v>
      </c>
      <c r="B19845" s="254">
        <v>0</v>
      </c>
    </row>
    <row r="19846" spans="1:2" x14ac:dyDescent="0.25">
      <c r="A19846" s="254" t="s">
        <v>1147</v>
      </c>
      <c r="B19846" s="254">
        <v>0</v>
      </c>
    </row>
    <row r="19847" spans="1:2" x14ac:dyDescent="0.25">
      <c r="A19847" s="254" t="s">
        <v>2</v>
      </c>
      <c r="B19847" s="254">
        <v>5.0903999999999998E-2</v>
      </c>
    </row>
    <row r="19848" spans="1:2" x14ac:dyDescent="0.25">
      <c r="A19848" s="254" t="s">
        <v>3</v>
      </c>
      <c r="B19848" s="254">
        <v>2.3519999999999999E-3</v>
      </c>
    </row>
    <row r="19849" spans="1:2" x14ac:dyDescent="0.25">
      <c r="A19849" s="254" t="s">
        <v>4</v>
      </c>
      <c r="B19849" s="254">
        <v>1.304016E-2</v>
      </c>
    </row>
    <row r="19850" spans="1:2" x14ac:dyDescent="0.25">
      <c r="A19850" s="254" t="s">
        <v>5</v>
      </c>
      <c r="B19850" s="254">
        <v>0</v>
      </c>
    </row>
    <row r="19851" spans="1:2" x14ac:dyDescent="0.25">
      <c r="A19851" s="254" t="s">
        <v>6</v>
      </c>
      <c r="B19851" s="254">
        <v>0</v>
      </c>
    </row>
    <row r="19852" spans="1:2" x14ac:dyDescent="0.25">
      <c r="A19852" s="254" t="s">
        <v>7</v>
      </c>
      <c r="B19852" s="254">
        <v>0</v>
      </c>
    </row>
    <row r="19853" spans="1:2" x14ac:dyDescent="0.25">
      <c r="A19853" s="254" t="s">
        <v>1148</v>
      </c>
      <c r="B19853" s="254">
        <v>0</v>
      </c>
    </row>
    <row r="19854" spans="1:2" x14ac:dyDescent="0.25">
      <c r="A19854" s="254" t="s">
        <v>1149</v>
      </c>
      <c r="B19854" s="254">
        <v>5.1810373100000002E-4</v>
      </c>
    </row>
    <row r="19855" spans="1:2" x14ac:dyDescent="0.25">
      <c r="A19855" s="254" t="s">
        <v>1150</v>
      </c>
      <c r="B19855" s="254">
        <v>0</v>
      </c>
    </row>
    <row r="19856" spans="1:2" x14ac:dyDescent="0.25">
      <c r="A19856" s="254" t="s">
        <v>1151</v>
      </c>
      <c r="B19856" s="254">
        <v>0</v>
      </c>
    </row>
    <row r="19857" spans="1:2" x14ac:dyDescent="0.25">
      <c r="A19857" s="254" t="s">
        <v>1152</v>
      </c>
      <c r="B19857" s="254">
        <v>0</v>
      </c>
    </row>
    <row r="19858" spans="1:2" x14ac:dyDescent="0.25">
      <c r="A19858" s="254" t="s">
        <v>1153</v>
      </c>
      <c r="B19858" s="254">
        <v>0</v>
      </c>
    </row>
    <row r="19859" spans="1:2" x14ac:dyDescent="0.25">
      <c r="A19859" s="254" t="s">
        <v>1565</v>
      </c>
      <c r="B19859" s="254"/>
    </row>
    <row r="19860" spans="1:2" x14ac:dyDescent="0.25">
      <c r="A19860" s="254" t="s">
        <v>928</v>
      </c>
      <c r="B19860" s="254" t="s">
        <v>929</v>
      </c>
    </row>
    <row r="19861" spans="1:2" x14ac:dyDescent="0.25">
      <c r="A19861" s="254" t="s">
        <v>930</v>
      </c>
      <c r="B19861" s="254" t="s">
        <v>931</v>
      </c>
    </row>
    <row r="19862" spans="1:2" x14ac:dyDescent="0.25">
      <c r="A19862" s="254" t="s">
        <v>470</v>
      </c>
      <c r="B19862" s="254">
        <v>35.699894</v>
      </c>
    </row>
    <row r="19863" spans="1:2" x14ac:dyDescent="0.25">
      <c r="A19863" s="254" t="s">
        <v>471</v>
      </c>
      <c r="B19863" s="254">
        <v>0</v>
      </c>
    </row>
    <row r="19864" spans="1:2" x14ac:dyDescent="0.25">
      <c r="A19864" s="254" t="s">
        <v>486</v>
      </c>
      <c r="B19864" s="254">
        <v>24.6858124</v>
      </c>
    </row>
    <row r="19865" spans="1:2" x14ac:dyDescent="0.25">
      <c r="A19865" s="254" t="s">
        <v>487</v>
      </c>
      <c r="B19865" s="254">
        <v>0</v>
      </c>
    </row>
    <row r="19866" spans="1:2" x14ac:dyDescent="0.25">
      <c r="A19866" s="254" t="s">
        <v>488</v>
      </c>
      <c r="B19866" s="254">
        <v>0</v>
      </c>
    </row>
    <row r="19867" spans="1:2" x14ac:dyDescent="0.25">
      <c r="A19867" s="254" t="s">
        <v>489</v>
      </c>
      <c r="B19867" s="254">
        <v>0</v>
      </c>
    </row>
    <row r="19868" spans="1:2" x14ac:dyDescent="0.25">
      <c r="A19868" s="254" t="s">
        <v>1566</v>
      </c>
      <c r="B19868" s="254"/>
    </row>
    <row r="19869" spans="1:2" x14ac:dyDescent="0.25">
      <c r="A19869" s="254" t="s">
        <v>928</v>
      </c>
      <c r="B19869" s="254" t="s">
        <v>929</v>
      </c>
    </row>
    <row r="19870" spans="1:2" x14ac:dyDescent="0.25">
      <c r="A19870" s="254" t="s">
        <v>930</v>
      </c>
      <c r="B19870" s="254" t="s">
        <v>931</v>
      </c>
    </row>
    <row r="19871" spans="1:2" x14ac:dyDescent="0.25">
      <c r="A19871" s="254" t="s">
        <v>111</v>
      </c>
      <c r="B19871" s="254">
        <v>-16.489201399999999</v>
      </c>
    </row>
    <row r="19872" spans="1:2" x14ac:dyDescent="0.25">
      <c r="A19872" s="254" t="s">
        <v>184</v>
      </c>
      <c r="B19872" s="254">
        <v>-0.98369946200000002</v>
      </c>
    </row>
    <row r="19873" spans="1:2" x14ac:dyDescent="0.25">
      <c r="A19873" s="254" t="s">
        <v>185</v>
      </c>
      <c r="B19873" s="254">
        <v>-0.98369946200000002</v>
      </c>
    </row>
    <row r="19874" spans="1:2" x14ac:dyDescent="0.25">
      <c r="A19874" s="254" t="s">
        <v>186</v>
      </c>
      <c r="B19874" s="254">
        <v>-1.46395838E-4</v>
      </c>
    </row>
    <row r="19875" spans="1:2" x14ac:dyDescent="0.25">
      <c r="A19875" s="254" t="s">
        <v>187</v>
      </c>
      <c r="B19875" s="254">
        <v>0</v>
      </c>
    </row>
    <row r="19876" spans="1:2" x14ac:dyDescent="0.25">
      <c r="A19876" s="254" t="s">
        <v>1019</v>
      </c>
      <c r="B19876" s="254">
        <v>0</v>
      </c>
    </row>
    <row r="19877" spans="1:2" x14ac:dyDescent="0.25">
      <c r="A19877" s="254" t="s">
        <v>1020</v>
      </c>
      <c r="B19877" s="254">
        <v>0</v>
      </c>
    </row>
    <row r="19878" spans="1:2" x14ac:dyDescent="0.25">
      <c r="A19878" s="254" t="s">
        <v>177</v>
      </c>
      <c r="B19878" s="254">
        <v>18.4567467</v>
      </c>
    </row>
    <row r="19879" spans="1:2" x14ac:dyDescent="0.25">
      <c r="A19879" s="254" t="s">
        <v>1567</v>
      </c>
      <c r="B19879" s="254"/>
    </row>
    <row r="19880" spans="1:2" x14ac:dyDescent="0.25">
      <c r="A19880" s="254" t="s">
        <v>928</v>
      </c>
      <c r="B19880" s="254" t="s">
        <v>929</v>
      </c>
    </row>
    <row r="19881" spans="1:2" x14ac:dyDescent="0.25">
      <c r="A19881" s="254" t="s">
        <v>930</v>
      </c>
      <c r="B19881" s="254" t="s">
        <v>931</v>
      </c>
    </row>
    <row r="19882" spans="1:2" x14ac:dyDescent="0.25">
      <c r="A19882" s="254" t="s">
        <v>1154</v>
      </c>
      <c r="B19882" s="254">
        <v>0</v>
      </c>
    </row>
    <row r="19883" spans="1:2" x14ac:dyDescent="0.25">
      <c r="A19883" s="254" t="s">
        <v>1155</v>
      </c>
      <c r="B19883" s="254">
        <v>-5.1810373100000002E-4</v>
      </c>
    </row>
    <row r="19884" spans="1:2" x14ac:dyDescent="0.25">
      <c r="A19884" s="254" t="s">
        <v>1156</v>
      </c>
      <c r="B19884" s="254">
        <v>0</v>
      </c>
    </row>
    <row r="19885" spans="1:2" x14ac:dyDescent="0.25">
      <c r="A19885" s="254" t="s">
        <v>1157</v>
      </c>
      <c r="B19885" s="254">
        <v>0</v>
      </c>
    </row>
    <row r="19886" spans="1:2" x14ac:dyDescent="0.25">
      <c r="A19886" s="254" t="s">
        <v>1158</v>
      </c>
      <c r="B19886" s="254">
        <v>0</v>
      </c>
    </row>
    <row r="19887" spans="1:2" x14ac:dyDescent="0.25">
      <c r="A19887" s="254" t="s">
        <v>1159</v>
      </c>
      <c r="B19887" s="254">
        <v>0</v>
      </c>
    </row>
    <row r="19888" spans="1:2" x14ac:dyDescent="0.25">
      <c r="A19888" s="254" t="s">
        <v>1160</v>
      </c>
      <c r="B19888" s="254">
        <v>0</v>
      </c>
    </row>
    <row r="19889" spans="1:2" x14ac:dyDescent="0.25">
      <c r="A19889" s="254" t="s">
        <v>1161</v>
      </c>
      <c r="B19889" s="254">
        <v>-1.08801784E-4</v>
      </c>
    </row>
    <row r="19890" spans="1:2" x14ac:dyDescent="0.25">
      <c r="A19890" s="254" t="s">
        <v>490</v>
      </c>
      <c r="B19890" s="254">
        <v>0</v>
      </c>
    </row>
    <row r="19891" spans="1:2" x14ac:dyDescent="0.25">
      <c r="A19891" s="254" t="s">
        <v>491</v>
      </c>
      <c r="B19891" s="254">
        <v>-0.47410471399999998</v>
      </c>
    </row>
    <row r="19892" spans="1:2" x14ac:dyDescent="0.25">
      <c r="A19892" s="254" t="s">
        <v>492</v>
      </c>
      <c r="B19892" s="254">
        <v>0</v>
      </c>
    </row>
    <row r="19893" spans="1:2" x14ac:dyDescent="0.25">
      <c r="A19893" s="254" t="s">
        <v>493</v>
      </c>
      <c r="B19893" s="254">
        <v>-5.4407830599999998E-2</v>
      </c>
    </row>
    <row r="19894" spans="1:2" x14ac:dyDescent="0.25">
      <c r="A19894" s="254" t="s">
        <v>494</v>
      </c>
      <c r="B19894" s="254">
        <v>0</v>
      </c>
    </row>
    <row r="19895" spans="1:2" x14ac:dyDescent="0.25">
      <c r="A19895" s="254" t="s">
        <v>495</v>
      </c>
      <c r="B19895" s="254">
        <v>0</v>
      </c>
    </row>
    <row r="19896" spans="1:2" x14ac:dyDescent="0.25">
      <c r="A19896" s="254" t="s">
        <v>496</v>
      </c>
      <c r="B19896" s="254">
        <v>0</v>
      </c>
    </row>
    <row r="19897" spans="1:2" x14ac:dyDescent="0.25">
      <c r="A19897" s="254" t="s">
        <v>497</v>
      </c>
      <c r="B19897" s="254">
        <v>-9.9561990000000003E-2</v>
      </c>
    </row>
    <row r="19898" spans="1:2" x14ac:dyDescent="0.25">
      <c r="A19898" s="254" t="s">
        <v>498</v>
      </c>
      <c r="B19898" s="254">
        <v>0</v>
      </c>
    </row>
    <row r="19899" spans="1:2" x14ac:dyDescent="0.25">
      <c r="A19899" s="254" t="s">
        <v>499</v>
      </c>
      <c r="B19899" s="254">
        <v>0</v>
      </c>
    </row>
    <row r="19900" spans="1:2" x14ac:dyDescent="0.25">
      <c r="A19900" s="254" t="s">
        <v>500</v>
      </c>
      <c r="B19900" s="254">
        <v>0</v>
      </c>
    </row>
    <row r="19901" spans="1:2" x14ac:dyDescent="0.25">
      <c r="A19901" s="254" t="s">
        <v>501</v>
      </c>
      <c r="B19901" s="254">
        <v>0</v>
      </c>
    </row>
    <row r="19902" spans="1:2" x14ac:dyDescent="0.25">
      <c r="A19902" s="254" t="s">
        <v>502</v>
      </c>
      <c r="B19902" s="254">
        <v>0</v>
      </c>
    </row>
    <row r="19903" spans="1:2" x14ac:dyDescent="0.25">
      <c r="A19903" s="254" t="s">
        <v>503</v>
      </c>
      <c r="B19903" s="254">
        <v>0</v>
      </c>
    </row>
    <row r="19904" spans="1:2" x14ac:dyDescent="0.25">
      <c r="A19904" s="254" t="s">
        <v>94</v>
      </c>
      <c r="B19904" s="254">
        <v>0</v>
      </c>
    </row>
    <row r="19905" spans="1:2" x14ac:dyDescent="0.25">
      <c r="A19905" s="254" t="s">
        <v>95</v>
      </c>
      <c r="B19905" s="254">
        <v>0</v>
      </c>
    </row>
    <row r="19906" spans="1:2" x14ac:dyDescent="0.25">
      <c r="A19906" s="254" t="s">
        <v>504</v>
      </c>
      <c r="B19906" s="254">
        <v>0</v>
      </c>
    </row>
    <row r="19907" spans="1:2" x14ac:dyDescent="0.25">
      <c r="A19907" s="254" t="s">
        <v>505</v>
      </c>
      <c r="B19907" s="254">
        <v>0</v>
      </c>
    </row>
    <row r="19908" spans="1:2" x14ac:dyDescent="0.25">
      <c r="A19908" s="254" t="s">
        <v>506</v>
      </c>
      <c r="B19908" s="254">
        <v>0</v>
      </c>
    </row>
    <row r="19909" spans="1:2" x14ac:dyDescent="0.25">
      <c r="A19909" s="254" t="s">
        <v>507</v>
      </c>
      <c r="B19909" s="254">
        <v>0</v>
      </c>
    </row>
    <row r="19910" spans="1:2" x14ac:dyDescent="0.25">
      <c r="A19910" s="254" t="s">
        <v>508</v>
      </c>
      <c r="B19910" s="254">
        <v>0</v>
      </c>
    </row>
    <row r="19911" spans="1:2" x14ac:dyDescent="0.25">
      <c r="A19911" s="254" t="s">
        <v>509</v>
      </c>
      <c r="B19911" s="254">
        <v>0</v>
      </c>
    </row>
    <row r="19912" spans="1:2" x14ac:dyDescent="0.25">
      <c r="A19912" s="254" t="s">
        <v>96</v>
      </c>
      <c r="B19912" s="254">
        <v>0</v>
      </c>
    </row>
    <row r="19913" spans="1:2" x14ac:dyDescent="0.25">
      <c r="A19913" s="254" t="s">
        <v>97</v>
      </c>
      <c r="B19913" s="254">
        <v>0</v>
      </c>
    </row>
    <row r="19914" spans="1:2" x14ac:dyDescent="0.25">
      <c r="A19914" s="254" t="s">
        <v>510</v>
      </c>
      <c r="B19914" s="254">
        <v>-35.699894</v>
      </c>
    </row>
    <row r="19915" spans="1:2" x14ac:dyDescent="0.25">
      <c r="A19915" s="254" t="s">
        <v>511</v>
      </c>
      <c r="B19915" s="254">
        <v>0</v>
      </c>
    </row>
    <row r="19916" spans="1:2" x14ac:dyDescent="0.25">
      <c r="A19916" s="254" t="s">
        <v>512</v>
      </c>
      <c r="B19916" s="254">
        <v>-24.6858124</v>
      </c>
    </row>
    <row r="19917" spans="1:2" x14ac:dyDescent="0.25">
      <c r="A19917" s="254" t="s">
        <v>513</v>
      </c>
      <c r="B19917" s="254">
        <v>0</v>
      </c>
    </row>
    <row r="19918" spans="1:2" x14ac:dyDescent="0.25">
      <c r="A19918" s="254" t="s">
        <v>514</v>
      </c>
      <c r="B19918" s="254">
        <v>0</v>
      </c>
    </row>
    <row r="19919" spans="1:2" x14ac:dyDescent="0.25">
      <c r="A19919" s="254" t="s">
        <v>515</v>
      </c>
      <c r="B19919" s="254">
        <v>0</v>
      </c>
    </row>
    <row r="19920" spans="1:2" x14ac:dyDescent="0.25">
      <c r="A19920" s="254" t="s">
        <v>62</v>
      </c>
      <c r="B19920" s="254">
        <v>-4.8194856899999996</v>
      </c>
    </row>
    <row r="19921" spans="1:2" x14ac:dyDescent="0.25">
      <c r="A19921" s="254" t="s">
        <v>63</v>
      </c>
      <c r="B19921" s="254">
        <v>0</v>
      </c>
    </row>
    <row r="19922" spans="1:2" x14ac:dyDescent="0.25">
      <c r="A19922" s="254" t="s">
        <v>64</v>
      </c>
      <c r="B19922" s="254">
        <v>0</v>
      </c>
    </row>
    <row r="19923" spans="1:2" x14ac:dyDescent="0.25">
      <c r="A19923" s="254" t="s">
        <v>65</v>
      </c>
      <c r="B19923" s="254">
        <v>0</v>
      </c>
    </row>
    <row r="19924" spans="1:2" x14ac:dyDescent="0.25">
      <c r="A19924" s="254" t="s">
        <v>66</v>
      </c>
      <c r="B19924" s="254">
        <v>0</v>
      </c>
    </row>
    <row r="19925" spans="1:2" x14ac:dyDescent="0.25">
      <c r="A19925" s="254" t="s">
        <v>67</v>
      </c>
      <c r="B19925" s="254">
        <v>0</v>
      </c>
    </row>
    <row r="19926" spans="1:2" x14ac:dyDescent="0.25">
      <c r="A19926" s="254" t="s">
        <v>68</v>
      </c>
      <c r="B19926" s="254">
        <v>0</v>
      </c>
    </row>
    <row r="19927" spans="1:2" x14ac:dyDescent="0.25">
      <c r="A19927" s="254" t="s">
        <v>69</v>
      </c>
      <c r="B19927" s="254">
        <v>0</v>
      </c>
    </row>
    <row r="19928" spans="1:2" x14ac:dyDescent="0.25">
      <c r="A19928" s="254" t="s">
        <v>70</v>
      </c>
      <c r="B19928" s="254">
        <v>0</v>
      </c>
    </row>
    <row r="19929" spans="1:2" x14ac:dyDescent="0.25">
      <c r="A19929" s="254" t="s">
        <v>71</v>
      </c>
      <c r="B19929" s="254">
        <v>0</v>
      </c>
    </row>
    <row r="19930" spans="1:2" x14ac:dyDescent="0.25">
      <c r="A19930" s="254" t="s">
        <v>72</v>
      </c>
      <c r="B19930" s="254">
        <v>0</v>
      </c>
    </row>
    <row r="19931" spans="1:2" x14ac:dyDescent="0.25">
      <c r="A19931" s="254" t="s">
        <v>73</v>
      </c>
      <c r="B19931" s="254">
        <v>0</v>
      </c>
    </row>
    <row r="19932" spans="1:2" x14ac:dyDescent="0.25">
      <c r="A19932" s="254" t="s">
        <v>74</v>
      </c>
      <c r="B19932" s="254">
        <v>0</v>
      </c>
    </row>
    <row r="19933" spans="1:2" x14ac:dyDescent="0.25">
      <c r="A19933" s="254" t="s">
        <v>75</v>
      </c>
      <c r="B19933" s="254">
        <v>0</v>
      </c>
    </row>
    <row r="19934" spans="1:2" x14ac:dyDescent="0.25">
      <c r="A19934" s="254" t="s">
        <v>1233</v>
      </c>
      <c r="B19934" s="254">
        <v>-0.41411378599999998</v>
      </c>
    </row>
    <row r="19935" spans="1:2" x14ac:dyDescent="0.25">
      <c r="A19935" s="254" t="s">
        <v>1162</v>
      </c>
      <c r="B19935" s="254">
        <v>-0.36249989999999999</v>
      </c>
    </row>
    <row r="19936" spans="1:2" x14ac:dyDescent="0.25">
      <c r="A19936" s="254" t="s">
        <v>1234</v>
      </c>
      <c r="B19936" s="254">
        <v>0</v>
      </c>
    </row>
    <row r="19937" spans="1:2" x14ac:dyDescent="0.25">
      <c r="A19937" s="254" t="s">
        <v>1235</v>
      </c>
      <c r="B19937" s="254">
        <v>0</v>
      </c>
    </row>
    <row r="19938" spans="1:2" x14ac:dyDescent="0.25">
      <c r="A19938" s="254" t="s">
        <v>1236</v>
      </c>
      <c r="B19938" s="254">
        <v>-0.234555928</v>
      </c>
    </row>
    <row r="19939" spans="1:2" x14ac:dyDescent="0.25">
      <c r="A19939" s="254" t="s">
        <v>1163</v>
      </c>
      <c r="B19939" s="254">
        <v>-0.22406604999999999</v>
      </c>
    </row>
    <row r="19940" spans="1:2" x14ac:dyDescent="0.25">
      <c r="A19940" s="254" t="s">
        <v>1237</v>
      </c>
      <c r="B19940" s="254">
        <v>0</v>
      </c>
    </row>
    <row r="19941" spans="1:2" x14ac:dyDescent="0.25">
      <c r="A19941" s="254" t="s">
        <v>1238</v>
      </c>
      <c r="B19941" s="254">
        <v>0</v>
      </c>
    </row>
    <row r="19942" spans="1:2" x14ac:dyDescent="0.25">
      <c r="A19942" s="254" t="s">
        <v>156</v>
      </c>
      <c r="B19942" s="254">
        <v>-1.97197041</v>
      </c>
    </row>
    <row r="19943" spans="1:2" x14ac:dyDescent="0.25">
      <c r="A19943" s="254" t="s">
        <v>144</v>
      </c>
      <c r="B19943" s="254">
        <v>-1.7261899999999999</v>
      </c>
    </row>
    <row r="19944" spans="1:2" x14ac:dyDescent="0.25">
      <c r="A19944" s="254" t="s">
        <v>157</v>
      </c>
      <c r="B19944" s="254">
        <v>0</v>
      </c>
    </row>
    <row r="19945" spans="1:2" x14ac:dyDescent="0.25">
      <c r="A19945" s="254" t="s">
        <v>158</v>
      </c>
      <c r="B19945" s="254">
        <v>0</v>
      </c>
    </row>
    <row r="19946" spans="1:2" x14ac:dyDescent="0.25">
      <c r="A19946" s="254" t="s">
        <v>159</v>
      </c>
      <c r="B19946" s="254">
        <v>-1.11693299</v>
      </c>
    </row>
    <row r="19947" spans="1:2" x14ac:dyDescent="0.25">
      <c r="A19947" s="254" t="s">
        <v>145</v>
      </c>
      <c r="B19947" s="254">
        <v>-1.0669811899999999</v>
      </c>
    </row>
    <row r="19948" spans="1:2" x14ac:dyDescent="0.25">
      <c r="A19948" s="254" t="s">
        <v>160</v>
      </c>
      <c r="B19948" s="254">
        <v>0</v>
      </c>
    </row>
    <row r="19949" spans="1:2" x14ac:dyDescent="0.25">
      <c r="A19949" s="254" t="s">
        <v>161</v>
      </c>
      <c r="B19949" s="254">
        <v>0</v>
      </c>
    </row>
    <row r="19950" spans="1:2" x14ac:dyDescent="0.25">
      <c r="A19950" s="254" t="s">
        <v>162</v>
      </c>
      <c r="B19950" s="254">
        <v>-0.75953199800000004</v>
      </c>
    </row>
    <row r="19951" spans="1:2" x14ac:dyDescent="0.25">
      <c r="A19951" s="254" t="s">
        <v>146</v>
      </c>
      <c r="B19951" s="254">
        <v>-1.3577584</v>
      </c>
    </row>
    <row r="19952" spans="1:2" x14ac:dyDescent="0.25">
      <c r="A19952" s="254" t="s">
        <v>163</v>
      </c>
      <c r="B19952" s="254">
        <v>0</v>
      </c>
    </row>
    <row r="19953" spans="1:2" x14ac:dyDescent="0.25">
      <c r="A19953" s="254" t="s">
        <v>164</v>
      </c>
      <c r="B19953" s="254">
        <v>0</v>
      </c>
    </row>
    <row r="19954" spans="1:2" x14ac:dyDescent="0.25">
      <c r="A19954" s="254" t="s">
        <v>165</v>
      </c>
      <c r="B19954" s="254">
        <v>-3.2530706899999998E-2</v>
      </c>
    </row>
    <row r="19955" spans="1:2" x14ac:dyDescent="0.25">
      <c r="A19955" s="254" t="s">
        <v>147</v>
      </c>
      <c r="B19955" s="254">
        <v>-1.1701612E-2</v>
      </c>
    </row>
    <row r="19956" spans="1:2" x14ac:dyDescent="0.25">
      <c r="A19956" s="254" t="s">
        <v>166</v>
      </c>
      <c r="B19956" s="254">
        <v>0</v>
      </c>
    </row>
    <row r="19957" spans="1:2" x14ac:dyDescent="0.25">
      <c r="A19957" s="254" t="s">
        <v>167</v>
      </c>
      <c r="B19957" s="254">
        <v>0</v>
      </c>
    </row>
    <row r="19958" spans="1:2" x14ac:dyDescent="0.25">
      <c r="A19958" s="254" t="s">
        <v>168</v>
      </c>
      <c r="B19958" s="254">
        <v>0</v>
      </c>
    </row>
    <row r="19959" spans="1:2" x14ac:dyDescent="0.25">
      <c r="A19959" s="254" t="s">
        <v>148</v>
      </c>
      <c r="B19959" s="254">
        <v>0</v>
      </c>
    </row>
    <row r="19960" spans="1:2" x14ac:dyDescent="0.25">
      <c r="A19960" s="254" t="s">
        <v>169</v>
      </c>
      <c r="B19960" s="254">
        <v>0</v>
      </c>
    </row>
    <row r="19961" spans="1:2" x14ac:dyDescent="0.25">
      <c r="A19961" s="254" t="s">
        <v>170</v>
      </c>
      <c r="B19961" s="254">
        <v>0</v>
      </c>
    </row>
    <row r="19962" spans="1:2" x14ac:dyDescent="0.25">
      <c r="A19962" s="254" t="s">
        <v>171</v>
      </c>
      <c r="B19962" s="254">
        <v>0</v>
      </c>
    </row>
    <row r="19963" spans="1:2" x14ac:dyDescent="0.25">
      <c r="A19963" s="254" t="s">
        <v>149</v>
      </c>
      <c r="B19963" s="254">
        <v>0</v>
      </c>
    </row>
    <row r="19964" spans="1:2" x14ac:dyDescent="0.25">
      <c r="A19964" s="254" t="s">
        <v>172</v>
      </c>
      <c r="B19964" s="254">
        <v>0</v>
      </c>
    </row>
    <row r="19965" spans="1:2" x14ac:dyDescent="0.25">
      <c r="A19965" s="254" t="s">
        <v>173</v>
      </c>
      <c r="B19965" s="254">
        <v>0</v>
      </c>
    </row>
    <row r="19966" spans="1:2" x14ac:dyDescent="0.25">
      <c r="A19966" s="254" t="s">
        <v>1164</v>
      </c>
      <c r="B19966" s="254">
        <v>-0.97211863300000001</v>
      </c>
    </row>
    <row r="19967" spans="1:2" x14ac:dyDescent="0.25">
      <c r="A19967" s="254" t="s">
        <v>1165</v>
      </c>
      <c r="B19967" s="254">
        <v>-0.40717252999999998</v>
      </c>
    </row>
    <row r="19968" spans="1:2" x14ac:dyDescent="0.25">
      <c r="A19968" s="254" t="s">
        <v>939</v>
      </c>
      <c r="B19968" s="254">
        <v>0</v>
      </c>
    </row>
    <row r="19969" spans="1:2" x14ac:dyDescent="0.25">
      <c r="A19969" s="254" t="s">
        <v>1239</v>
      </c>
      <c r="B19969" s="254">
        <v>0</v>
      </c>
    </row>
    <row r="19970" spans="1:2" x14ac:dyDescent="0.25">
      <c r="A19970" s="254" t="s">
        <v>1240</v>
      </c>
      <c r="B19970" s="254">
        <v>-2.93265406E-3</v>
      </c>
    </row>
    <row r="19971" spans="1:2" x14ac:dyDescent="0.25">
      <c r="A19971" s="254" t="s">
        <v>1241</v>
      </c>
      <c r="B19971" s="254">
        <v>0</v>
      </c>
    </row>
    <row r="19972" spans="1:2" x14ac:dyDescent="0.25">
      <c r="A19972" s="254" t="s">
        <v>1242</v>
      </c>
      <c r="B19972" s="254">
        <v>-1.3965019299999999E-2</v>
      </c>
    </row>
    <row r="19973" spans="1:2" x14ac:dyDescent="0.25">
      <c r="A19973" s="254" t="s">
        <v>1243</v>
      </c>
      <c r="B19973" s="254">
        <v>-7.7324580600000002E-4</v>
      </c>
    </row>
    <row r="19974" spans="1:2" x14ac:dyDescent="0.25">
      <c r="A19974" s="254" t="s">
        <v>1244</v>
      </c>
      <c r="B19974" s="254">
        <v>-2.0240549899999999E-3</v>
      </c>
    </row>
    <row r="19975" spans="1:2" x14ac:dyDescent="0.25">
      <c r="A19975" s="254" t="s">
        <v>1245</v>
      </c>
      <c r="B19975" s="254">
        <v>0</v>
      </c>
    </row>
    <row r="19976" spans="1:2" x14ac:dyDescent="0.25">
      <c r="A19976" s="254" t="s">
        <v>1246</v>
      </c>
      <c r="B19976" s="254">
        <v>0</v>
      </c>
    </row>
    <row r="19977" spans="1:2" x14ac:dyDescent="0.25">
      <c r="A19977" s="254" t="s">
        <v>1247</v>
      </c>
      <c r="B19977" s="254">
        <v>0</v>
      </c>
    </row>
    <row r="19978" spans="1:2" x14ac:dyDescent="0.25">
      <c r="A19978" s="254" t="s">
        <v>44</v>
      </c>
      <c r="B19978" s="254">
        <v>0</v>
      </c>
    </row>
    <row r="19979" spans="1:2" x14ac:dyDescent="0.25">
      <c r="A19979" s="254" t="s">
        <v>45</v>
      </c>
      <c r="B19979" s="254">
        <v>7.9539826700000002E-4</v>
      </c>
    </row>
    <row r="19980" spans="1:2" x14ac:dyDescent="0.25">
      <c r="A19980" s="254" t="s">
        <v>46</v>
      </c>
      <c r="B19980" s="254">
        <v>0</v>
      </c>
    </row>
    <row r="19981" spans="1:2" x14ac:dyDescent="0.25">
      <c r="A19981" s="254" t="s">
        <v>47</v>
      </c>
      <c r="B19981" s="254">
        <v>0</v>
      </c>
    </row>
    <row r="19982" spans="1:2" x14ac:dyDescent="0.25">
      <c r="A19982" s="254" t="s">
        <v>48</v>
      </c>
      <c r="B19982" s="254">
        <v>0</v>
      </c>
    </row>
    <row r="19983" spans="1:2" x14ac:dyDescent="0.25">
      <c r="A19983" s="254" t="s">
        <v>49</v>
      </c>
      <c r="B19983" s="254">
        <v>0</v>
      </c>
    </row>
    <row r="19984" spans="1:2" x14ac:dyDescent="0.25">
      <c r="A19984" s="254" t="s">
        <v>516</v>
      </c>
      <c r="B19984" s="254">
        <v>0</v>
      </c>
    </row>
    <row r="19985" spans="1:2" x14ac:dyDescent="0.25">
      <c r="A19985" s="254" t="s">
        <v>517</v>
      </c>
      <c r="B19985" s="254">
        <v>0.72785051700000003</v>
      </c>
    </row>
    <row r="19986" spans="1:2" x14ac:dyDescent="0.25">
      <c r="A19986" s="254" t="s">
        <v>518</v>
      </c>
      <c r="B19986" s="254">
        <v>0</v>
      </c>
    </row>
    <row r="19987" spans="1:2" x14ac:dyDescent="0.25">
      <c r="A19987" s="254" t="s">
        <v>519</v>
      </c>
      <c r="B19987" s="254">
        <v>9.5540976E-2</v>
      </c>
    </row>
    <row r="19988" spans="1:2" x14ac:dyDescent="0.25">
      <c r="A19988" s="254" t="s">
        <v>520</v>
      </c>
      <c r="B19988" s="254">
        <v>0</v>
      </c>
    </row>
    <row r="19989" spans="1:2" x14ac:dyDescent="0.25">
      <c r="A19989" s="254" t="s">
        <v>521</v>
      </c>
      <c r="B19989" s="254">
        <v>0</v>
      </c>
    </row>
    <row r="19990" spans="1:2" x14ac:dyDescent="0.25">
      <c r="A19990" s="254" t="s">
        <v>50</v>
      </c>
      <c r="B19990" s="254">
        <v>0</v>
      </c>
    </row>
    <row r="19991" spans="1:2" x14ac:dyDescent="0.25">
      <c r="A19991" s="254" t="s">
        <v>51</v>
      </c>
      <c r="B19991" s="254">
        <v>0</v>
      </c>
    </row>
    <row r="19992" spans="1:2" x14ac:dyDescent="0.25">
      <c r="A19992" s="254" t="s">
        <v>52</v>
      </c>
      <c r="B19992" s="254">
        <v>0</v>
      </c>
    </row>
    <row r="19993" spans="1:2" x14ac:dyDescent="0.25">
      <c r="A19993" s="254" t="s">
        <v>53</v>
      </c>
      <c r="B19993" s="254">
        <v>0</v>
      </c>
    </row>
    <row r="19994" spans="1:2" x14ac:dyDescent="0.25">
      <c r="A19994" s="254" t="s">
        <v>54</v>
      </c>
      <c r="B19994" s="254">
        <v>0</v>
      </c>
    </row>
    <row r="19995" spans="1:2" x14ac:dyDescent="0.25">
      <c r="A19995" s="254" t="s">
        <v>55</v>
      </c>
      <c r="B19995" s="254">
        <v>0</v>
      </c>
    </row>
    <row r="19996" spans="1:2" x14ac:dyDescent="0.25">
      <c r="A19996" s="254" t="s">
        <v>56</v>
      </c>
      <c r="B19996" s="254">
        <v>0</v>
      </c>
    </row>
    <row r="19997" spans="1:2" x14ac:dyDescent="0.25">
      <c r="A19997" s="254" t="s">
        <v>57</v>
      </c>
      <c r="B19997" s="254">
        <v>0</v>
      </c>
    </row>
    <row r="19998" spans="1:2" x14ac:dyDescent="0.25">
      <c r="A19998" s="254" t="s">
        <v>58</v>
      </c>
      <c r="B19998" s="254">
        <v>0</v>
      </c>
    </row>
    <row r="19999" spans="1:2" x14ac:dyDescent="0.25">
      <c r="A19999" s="254" t="s">
        <v>59</v>
      </c>
      <c r="B19999" s="254">
        <v>0</v>
      </c>
    </row>
    <row r="20000" spans="1:2" x14ac:dyDescent="0.25">
      <c r="A20000" s="254" t="s">
        <v>60</v>
      </c>
      <c r="B20000" s="254">
        <v>0</v>
      </c>
    </row>
    <row r="20001" spans="1:2" x14ac:dyDescent="0.25">
      <c r="A20001" s="254" t="s">
        <v>61</v>
      </c>
      <c r="B20001" s="254">
        <v>0</v>
      </c>
    </row>
    <row r="20002" spans="1:2" x14ac:dyDescent="0.25">
      <c r="A20002" s="254" t="s">
        <v>522</v>
      </c>
      <c r="B20002" s="254">
        <v>0</v>
      </c>
    </row>
    <row r="20003" spans="1:2" x14ac:dyDescent="0.25">
      <c r="A20003" s="254" t="s">
        <v>523</v>
      </c>
      <c r="B20003" s="254">
        <v>0</v>
      </c>
    </row>
    <row r="20004" spans="1:2" x14ac:dyDescent="0.25">
      <c r="A20004" s="254" t="s">
        <v>524</v>
      </c>
      <c r="B20004" s="254">
        <v>0</v>
      </c>
    </row>
    <row r="20005" spans="1:2" x14ac:dyDescent="0.25">
      <c r="A20005" s="254" t="s">
        <v>525</v>
      </c>
      <c r="B20005" s="254">
        <v>0</v>
      </c>
    </row>
    <row r="20006" spans="1:2" x14ac:dyDescent="0.25">
      <c r="A20006" s="254" t="s">
        <v>526</v>
      </c>
      <c r="B20006" s="254">
        <v>0</v>
      </c>
    </row>
    <row r="20007" spans="1:2" x14ac:dyDescent="0.25">
      <c r="A20007" s="254" t="s">
        <v>527</v>
      </c>
      <c r="B20007" s="254">
        <v>0</v>
      </c>
    </row>
    <row r="20008" spans="1:2" x14ac:dyDescent="0.25">
      <c r="A20008" s="254" t="s">
        <v>98</v>
      </c>
      <c r="B20008" s="254">
        <v>0</v>
      </c>
    </row>
    <row r="20009" spans="1:2" x14ac:dyDescent="0.25">
      <c r="A20009" s="254" t="s">
        <v>99</v>
      </c>
      <c r="B20009" s="254">
        <v>0</v>
      </c>
    </row>
    <row r="20010" spans="1:2" x14ac:dyDescent="0.25">
      <c r="A20010" s="254" t="s">
        <v>100</v>
      </c>
      <c r="B20010" s="254">
        <v>0</v>
      </c>
    </row>
    <row r="20011" spans="1:2" x14ac:dyDescent="0.25">
      <c r="A20011" s="254" t="s">
        <v>101</v>
      </c>
      <c r="B20011" s="254">
        <v>0</v>
      </c>
    </row>
    <row r="20012" spans="1:2" x14ac:dyDescent="0.25">
      <c r="A20012" s="254" t="s">
        <v>102</v>
      </c>
      <c r="B20012" s="254">
        <v>0</v>
      </c>
    </row>
    <row r="20013" spans="1:2" x14ac:dyDescent="0.25">
      <c r="A20013" s="254" t="s">
        <v>103</v>
      </c>
      <c r="B20013" s="254">
        <v>0</v>
      </c>
    </row>
    <row r="20014" spans="1:2" x14ac:dyDescent="0.25">
      <c r="A20014" s="254" t="s">
        <v>104</v>
      </c>
      <c r="B20014" s="254">
        <v>0</v>
      </c>
    </row>
    <row r="20015" spans="1:2" x14ac:dyDescent="0.25">
      <c r="A20015" s="254" t="s">
        <v>105</v>
      </c>
      <c r="B20015" s="254">
        <v>0</v>
      </c>
    </row>
    <row r="20016" spans="1:2" x14ac:dyDescent="0.25">
      <c r="A20016" s="254" t="s">
        <v>106</v>
      </c>
      <c r="B20016" s="254">
        <v>0</v>
      </c>
    </row>
    <row r="20017" spans="1:2" x14ac:dyDescent="0.25">
      <c r="A20017" s="254" t="s">
        <v>107</v>
      </c>
      <c r="B20017" s="254">
        <v>0</v>
      </c>
    </row>
    <row r="20018" spans="1:2" x14ac:dyDescent="0.25">
      <c r="A20018" s="254" t="s">
        <v>108</v>
      </c>
      <c r="B20018" s="254">
        <v>0</v>
      </c>
    </row>
    <row r="20019" spans="1:2" x14ac:dyDescent="0.25">
      <c r="A20019" s="254" t="s">
        <v>109</v>
      </c>
      <c r="B20019" s="254">
        <v>0</v>
      </c>
    </row>
    <row r="20020" spans="1:2" x14ac:dyDescent="0.25">
      <c r="A20020" s="254" t="s">
        <v>528</v>
      </c>
      <c r="B20020" s="254">
        <v>0</v>
      </c>
    </row>
    <row r="20021" spans="1:2" x14ac:dyDescent="0.25">
      <c r="A20021" s="254" t="s">
        <v>529</v>
      </c>
      <c r="B20021" s="254">
        <v>0</v>
      </c>
    </row>
    <row r="20022" spans="1:2" x14ac:dyDescent="0.25">
      <c r="A20022" s="254" t="s">
        <v>530</v>
      </c>
      <c r="B20022" s="254">
        <v>0</v>
      </c>
    </row>
    <row r="20023" spans="1:2" x14ac:dyDescent="0.25">
      <c r="A20023" s="254" t="s">
        <v>531</v>
      </c>
      <c r="B20023" s="254">
        <v>0</v>
      </c>
    </row>
    <row r="20024" spans="1:2" x14ac:dyDescent="0.25">
      <c r="A20024" s="254" t="s">
        <v>532</v>
      </c>
      <c r="B20024" s="254">
        <v>0</v>
      </c>
    </row>
    <row r="20025" spans="1:2" x14ac:dyDescent="0.25">
      <c r="A20025" s="254" t="s">
        <v>533</v>
      </c>
      <c r="B20025" s="254">
        <v>0</v>
      </c>
    </row>
    <row r="20026" spans="1:2" x14ac:dyDescent="0.25">
      <c r="A20026" s="254" t="s">
        <v>76</v>
      </c>
      <c r="B20026" s="254">
        <v>48.209353800000002</v>
      </c>
    </row>
    <row r="20027" spans="1:2" x14ac:dyDescent="0.25">
      <c r="A20027" s="254" t="s">
        <v>77</v>
      </c>
      <c r="B20027" s="254">
        <v>0</v>
      </c>
    </row>
    <row r="20028" spans="1:2" x14ac:dyDescent="0.25">
      <c r="A20028" s="254" t="s">
        <v>78</v>
      </c>
      <c r="B20028" s="254">
        <v>37.917579099999998</v>
      </c>
    </row>
    <row r="20029" spans="1:2" x14ac:dyDescent="0.25">
      <c r="A20029" s="254" t="s">
        <v>79</v>
      </c>
      <c r="B20029" s="254">
        <v>0</v>
      </c>
    </row>
    <row r="20030" spans="1:2" x14ac:dyDescent="0.25">
      <c r="A20030" s="254" t="s">
        <v>80</v>
      </c>
      <c r="B20030" s="254">
        <v>0</v>
      </c>
    </row>
    <row r="20031" spans="1:2" x14ac:dyDescent="0.25">
      <c r="A20031" s="254" t="s">
        <v>81</v>
      </c>
      <c r="B20031" s="254">
        <v>0</v>
      </c>
    </row>
    <row r="20032" spans="1:2" x14ac:dyDescent="0.25">
      <c r="A20032" s="254" t="s">
        <v>82</v>
      </c>
      <c r="B20032" s="254">
        <v>0</v>
      </c>
    </row>
    <row r="20033" spans="1:2" x14ac:dyDescent="0.25">
      <c r="A20033" s="254" t="s">
        <v>83</v>
      </c>
      <c r="B20033" s="254">
        <v>0</v>
      </c>
    </row>
    <row r="20034" spans="1:2" x14ac:dyDescent="0.25">
      <c r="A20034" s="254" t="s">
        <v>84</v>
      </c>
      <c r="B20034" s="254">
        <v>0</v>
      </c>
    </row>
    <row r="20035" spans="1:2" x14ac:dyDescent="0.25">
      <c r="A20035" s="254" t="s">
        <v>85</v>
      </c>
      <c r="B20035" s="254">
        <v>0</v>
      </c>
    </row>
    <row r="20036" spans="1:2" x14ac:dyDescent="0.25">
      <c r="A20036" s="254" t="s">
        <v>86</v>
      </c>
      <c r="B20036" s="254">
        <v>0</v>
      </c>
    </row>
    <row r="20037" spans="1:2" x14ac:dyDescent="0.25">
      <c r="A20037" s="254" t="s">
        <v>87</v>
      </c>
      <c r="B20037" s="254">
        <v>0</v>
      </c>
    </row>
    <row r="20038" spans="1:2" x14ac:dyDescent="0.25">
      <c r="A20038" s="254" t="s">
        <v>88</v>
      </c>
      <c r="B20038" s="254">
        <v>0</v>
      </c>
    </row>
    <row r="20039" spans="1:2" x14ac:dyDescent="0.25">
      <c r="A20039" s="254" t="s">
        <v>89</v>
      </c>
      <c r="B20039" s="254">
        <v>0</v>
      </c>
    </row>
    <row r="20040" spans="1:2" x14ac:dyDescent="0.25">
      <c r="A20040" s="254" t="s">
        <v>90</v>
      </c>
      <c r="B20040" s="254">
        <v>0</v>
      </c>
    </row>
    <row r="20041" spans="1:2" x14ac:dyDescent="0.25">
      <c r="A20041" s="254" t="s">
        <v>91</v>
      </c>
      <c r="B20041" s="254">
        <v>0</v>
      </c>
    </row>
    <row r="20042" spans="1:2" x14ac:dyDescent="0.25">
      <c r="A20042" s="254" t="s">
        <v>92</v>
      </c>
      <c r="B20042" s="254">
        <v>0</v>
      </c>
    </row>
    <row r="20043" spans="1:2" x14ac:dyDescent="0.25">
      <c r="A20043" s="254" t="s">
        <v>93</v>
      </c>
      <c r="B20043" s="254">
        <v>0</v>
      </c>
    </row>
    <row r="20044" spans="1:2" x14ac:dyDescent="0.25">
      <c r="A20044" s="254" t="s">
        <v>1248</v>
      </c>
      <c r="B20044" s="254">
        <v>2.8155431200000001</v>
      </c>
    </row>
    <row r="20045" spans="1:2" x14ac:dyDescent="0.25">
      <c r="A20045" s="254" t="s">
        <v>1175</v>
      </c>
      <c r="B20045" s="254">
        <v>2.4646223699999998</v>
      </c>
    </row>
    <row r="20046" spans="1:2" x14ac:dyDescent="0.25">
      <c r="A20046" s="254" t="s">
        <v>1249</v>
      </c>
      <c r="B20046" s="254">
        <v>0</v>
      </c>
    </row>
    <row r="20047" spans="1:2" x14ac:dyDescent="0.25">
      <c r="A20047" s="254" t="s">
        <v>1250</v>
      </c>
      <c r="B20047" s="254">
        <v>0</v>
      </c>
    </row>
    <row r="20048" spans="1:2" x14ac:dyDescent="0.25">
      <c r="A20048" s="254" t="s">
        <v>1251</v>
      </c>
      <c r="B20048" s="254">
        <v>1.5947363999999999</v>
      </c>
    </row>
    <row r="20049" spans="1:2" x14ac:dyDescent="0.25">
      <c r="A20049" s="254" t="s">
        <v>1176</v>
      </c>
      <c r="B20049" s="254">
        <v>1.5234161399999999</v>
      </c>
    </row>
    <row r="20050" spans="1:2" x14ac:dyDescent="0.25">
      <c r="A20050" s="254" t="s">
        <v>1252</v>
      </c>
      <c r="B20050" s="254">
        <v>0</v>
      </c>
    </row>
    <row r="20051" spans="1:2" x14ac:dyDescent="0.25">
      <c r="A20051" s="254" t="s">
        <v>1253</v>
      </c>
      <c r="B20051" s="254">
        <v>0</v>
      </c>
    </row>
    <row r="20052" spans="1:2" x14ac:dyDescent="0.25">
      <c r="A20052" s="254" t="s">
        <v>1254</v>
      </c>
      <c r="B20052" s="254">
        <v>1.1452393300000001</v>
      </c>
    </row>
    <row r="20053" spans="1:2" x14ac:dyDescent="0.25">
      <c r="A20053" s="254" t="s">
        <v>1177</v>
      </c>
      <c r="B20053" s="254">
        <v>2.0472584700000001</v>
      </c>
    </row>
    <row r="20054" spans="1:2" x14ac:dyDescent="0.25">
      <c r="A20054" s="254" t="s">
        <v>1255</v>
      </c>
      <c r="B20054" s="254">
        <v>0</v>
      </c>
    </row>
    <row r="20055" spans="1:2" x14ac:dyDescent="0.25">
      <c r="A20055" s="254" t="s">
        <v>1256</v>
      </c>
      <c r="B20055" s="254">
        <v>0</v>
      </c>
    </row>
    <row r="20056" spans="1:2" x14ac:dyDescent="0.25">
      <c r="A20056" s="254" t="s">
        <v>1257</v>
      </c>
      <c r="B20056" s="254">
        <v>4.9050527099999998E-2</v>
      </c>
    </row>
    <row r="20057" spans="1:2" x14ac:dyDescent="0.25">
      <c r="A20057" s="254" t="s">
        <v>1178</v>
      </c>
      <c r="B20057" s="254">
        <v>1.7643952099999999E-2</v>
      </c>
    </row>
    <row r="20058" spans="1:2" x14ac:dyDescent="0.25">
      <c r="A20058" s="254" t="s">
        <v>1258</v>
      </c>
      <c r="B20058" s="254">
        <v>0</v>
      </c>
    </row>
    <row r="20059" spans="1:2" x14ac:dyDescent="0.25">
      <c r="A20059" s="254" t="s">
        <v>1259</v>
      </c>
      <c r="B20059" s="254">
        <v>0</v>
      </c>
    </row>
    <row r="20060" spans="1:2" x14ac:dyDescent="0.25">
      <c r="A20060" s="254" t="s">
        <v>1260</v>
      </c>
      <c r="B20060" s="254">
        <v>0</v>
      </c>
    </row>
    <row r="20061" spans="1:2" x14ac:dyDescent="0.25">
      <c r="A20061" s="254" t="s">
        <v>1179</v>
      </c>
      <c r="B20061" s="254">
        <v>0</v>
      </c>
    </row>
    <row r="20062" spans="1:2" x14ac:dyDescent="0.25">
      <c r="A20062" s="254" t="s">
        <v>1261</v>
      </c>
      <c r="B20062" s="254">
        <v>0</v>
      </c>
    </row>
    <row r="20063" spans="1:2" x14ac:dyDescent="0.25">
      <c r="A20063" s="254" t="s">
        <v>1262</v>
      </c>
      <c r="B20063" s="254">
        <v>0</v>
      </c>
    </row>
    <row r="20064" spans="1:2" x14ac:dyDescent="0.25">
      <c r="A20064" s="254" t="s">
        <v>1263</v>
      </c>
      <c r="B20064" s="254">
        <v>0</v>
      </c>
    </row>
    <row r="20065" spans="1:2" x14ac:dyDescent="0.25">
      <c r="A20065" s="254" t="s">
        <v>1180</v>
      </c>
      <c r="B20065" s="254">
        <v>0</v>
      </c>
    </row>
    <row r="20066" spans="1:2" x14ac:dyDescent="0.25">
      <c r="A20066" s="254" t="s">
        <v>1264</v>
      </c>
      <c r="B20066" s="254">
        <v>0</v>
      </c>
    </row>
    <row r="20067" spans="1:2" x14ac:dyDescent="0.25">
      <c r="A20067" s="254" t="s">
        <v>1265</v>
      </c>
      <c r="B20067" s="254">
        <v>0</v>
      </c>
    </row>
    <row r="20068" spans="1:2" x14ac:dyDescent="0.25">
      <c r="A20068" s="254" t="s">
        <v>940</v>
      </c>
      <c r="B20068" s="254">
        <v>1.18041285</v>
      </c>
    </row>
    <row r="20069" spans="1:2" x14ac:dyDescent="0.25">
      <c r="A20069" s="254" t="s">
        <v>941</v>
      </c>
      <c r="B20069" s="254">
        <v>0.49441669799999999</v>
      </c>
    </row>
    <row r="20070" spans="1:2" x14ac:dyDescent="0.25">
      <c r="A20070" s="254" t="s">
        <v>942</v>
      </c>
      <c r="B20070" s="254">
        <v>0</v>
      </c>
    </row>
    <row r="20071" spans="1:2" x14ac:dyDescent="0.25">
      <c r="A20071" s="254" t="s">
        <v>1266</v>
      </c>
      <c r="B20071" s="254">
        <v>0</v>
      </c>
    </row>
    <row r="20072" spans="1:2" x14ac:dyDescent="0.25">
      <c r="A20072" s="254" t="s">
        <v>1267</v>
      </c>
      <c r="B20072" s="254">
        <v>1.9938997999999999E-2</v>
      </c>
    </row>
    <row r="20073" spans="1:2" x14ac:dyDescent="0.25">
      <c r="A20073" s="254" t="s">
        <v>1268</v>
      </c>
      <c r="B20073" s="254">
        <v>1.1659173100000001E-3</v>
      </c>
    </row>
    <row r="20074" spans="1:2" x14ac:dyDescent="0.25">
      <c r="A20074" s="254" t="s">
        <v>1269</v>
      </c>
      <c r="B20074" s="254">
        <v>3.0519153699999999E-3</v>
      </c>
    </row>
    <row r="20075" spans="1:2" x14ac:dyDescent="0.25">
      <c r="A20075" s="254" t="s">
        <v>1270</v>
      </c>
      <c r="B20075" s="254">
        <v>0</v>
      </c>
    </row>
    <row r="20076" spans="1:2" x14ac:dyDescent="0.25">
      <c r="A20076" s="254" t="s">
        <v>1271</v>
      </c>
      <c r="B20076" s="254">
        <v>0</v>
      </c>
    </row>
    <row r="20077" spans="1:2" x14ac:dyDescent="0.25">
      <c r="A20077" s="254" t="s">
        <v>1272</v>
      </c>
      <c r="B20077" s="254">
        <v>0</v>
      </c>
    </row>
    <row r="20080" spans="1:2" x14ac:dyDescent="0.25">
      <c r="A20080" s="254" t="s">
        <v>1568</v>
      </c>
      <c r="B20080" s="254"/>
    </row>
    <row r="20081" spans="1:2" x14ac:dyDescent="0.25">
      <c r="A20081" s="254" t="s">
        <v>928</v>
      </c>
      <c r="B20081" s="254" t="s">
        <v>929</v>
      </c>
    </row>
    <row r="20082" spans="1:2" x14ac:dyDescent="0.25">
      <c r="A20082" s="254" t="s">
        <v>930</v>
      </c>
      <c r="B20082" s="254" t="s">
        <v>931</v>
      </c>
    </row>
    <row r="20083" spans="1:2" x14ac:dyDescent="0.25">
      <c r="A20083" s="254" t="s">
        <v>121</v>
      </c>
      <c r="B20083" s="254">
        <v>-2.4510416899999998</v>
      </c>
    </row>
    <row r="20084" spans="1:2" x14ac:dyDescent="0.25">
      <c r="A20084" s="254" t="s">
        <v>114</v>
      </c>
      <c r="B20084" s="254">
        <v>-2.1455512900000002</v>
      </c>
    </row>
    <row r="20085" spans="1:2" x14ac:dyDescent="0.25">
      <c r="A20085" s="254" t="s">
        <v>122</v>
      </c>
      <c r="B20085" s="254">
        <v>0</v>
      </c>
    </row>
    <row r="20086" spans="1:2" x14ac:dyDescent="0.25">
      <c r="A20086" s="254" t="s">
        <v>123</v>
      </c>
      <c r="B20086" s="254">
        <v>0</v>
      </c>
    </row>
    <row r="20087" spans="1:2" x14ac:dyDescent="0.25">
      <c r="A20087" s="254" t="s">
        <v>124</v>
      </c>
      <c r="B20087" s="254">
        <v>-1.3882811399999999</v>
      </c>
    </row>
    <row r="20088" spans="1:2" x14ac:dyDescent="0.25">
      <c r="A20088" s="254" t="s">
        <v>115</v>
      </c>
      <c r="B20088" s="254">
        <v>-1.3261940299999999</v>
      </c>
    </row>
    <row r="20089" spans="1:2" x14ac:dyDescent="0.25">
      <c r="A20089" s="254" t="s">
        <v>125</v>
      </c>
      <c r="B20089" s="254">
        <v>0</v>
      </c>
    </row>
    <row r="20090" spans="1:2" x14ac:dyDescent="0.25">
      <c r="A20090" s="254" t="s">
        <v>126</v>
      </c>
      <c r="B20090" s="254">
        <v>0</v>
      </c>
    </row>
    <row r="20091" spans="1:2" x14ac:dyDescent="0.25">
      <c r="A20091" s="254" t="s">
        <v>127</v>
      </c>
      <c r="B20091" s="254">
        <v>-0.94405300700000006</v>
      </c>
    </row>
    <row r="20092" spans="1:2" x14ac:dyDescent="0.25">
      <c r="A20092" s="254" t="s">
        <v>116</v>
      </c>
      <c r="B20092" s="254">
        <v>-1.6876127700000001</v>
      </c>
    </row>
    <row r="20093" spans="1:2" x14ac:dyDescent="0.25">
      <c r="A20093" s="254" t="s">
        <v>128</v>
      </c>
      <c r="B20093" s="254">
        <v>0</v>
      </c>
    </row>
    <row r="20094" spans="1:2" x14ac:dyDescent="0.25">
      <c r="A20094" s="254" t="s">
        <v>129</v>
      </c>
      <c r="B20094" s="254">
        <v>0</v>
      </c>
    </row>
    <row r="20095" spans="1:2" x14ac:dyDescent="0.25">
      <c r="A20095" s="254" t="s">
        <v>130</v>
      </c>
      <c r="B20095" s="254">
        <v>-4.04337299E-2</v>
      </c>
    </row>
    <row r="20096" spans="1:2" x14ac:dyDescent="0.25">
      <c r="A20096" s="254" t="s">
        <v>117</v>
      </c>
      <c r="B20096" s="254">
        <v>-1.45444063E-2</v>
      </c>
    </row>
    <row r="20097" spans="1:2" x14ac:dyDescent="0.25">
      <c r="A20097" s="254" t="s">
        <v>131</v>
      </c>
      <c r="B20097" s="254">
        <v>0</v>
      </c>
    </row>
    <row r="20098" spans="1:2" x14ac:dyDescent="0.25">
      <c r="A20098" s="254" t="s">
        <v>132</v>
      </c>
      <c r="B20098" s="254">
        <v>0</v>
      </c>
    </row>
    <row r="20099" spans="1:2" x14ac:dyDescent="0.25">
      <c r="A20099" s="254" t="s">
        <v>133</v>
      </c>
      <c r="B20099" s="254">
        <v>0</v>
      </c>
    </row>
    <row r="20100" spans="1:2" x14ac:dyDescent="0.25">
      <c r="A20100" s="254" t="s">
        <v>118</v>
      </c>
      <c r="B20100" s="254">
        <v>0</v>
      </c>
    </row>
    <row r="20101" spans="1:2" x14ac:dyDescent="0.25">
      <c r="A20101" s="254" t="s">
        <v>134</v>
      </c>
      <c r="B20101" s="254">
        <v>0</v>
      </c>
    </row>
    <row r="20102" spans="1:2" x14ac:dyDescent="0.25">
      <c r="A20102" s="254" t="s">
        <v>135</v>
      </c>
      <c r="B20102" s="254">
        <v>0</v>
      </c>
    </row>
    <row r="20103" spans="1:2" x14ac:dyDescent="0.25">
      <c r="A20103" s="254" t="s">
        <v>136</v>
      </c>
      <c r="B20103" s="254">
        <v>0</v>
      </c>
    </row>
    <row r="20104" spans="1:2" x14ac:dyDescent="0.25">
      <c r="A20104" s="254" t="s">
        <v>119</v>
      </c>
      <c r="B20104" s="254">
        <v>0</v>
      </c>
    </row>
    <row r="20105" spans="1:2" x14ac:dyDescent="0.25">
      <c r="A20105" s="254" t="s">
        <v>137</v>
      </c>
      <c r="B20105" s="254">
        <v>0</v>
      </c>
    </row>
    <row r="20106" spans="1:2" x14ac:dyDescent="0.25">
      <c r="A20106" s="254" t="s">
        <v>138</v>
      </c>
      <c r="B20106" s="254">
        <v>0</v>
      </c>
    </row>
    <row r="20107" spans="1:2" x14ac:dyDescent="0.25">
      <c r="A20107" s="254" t="s">
        <v>1021</v>
      </c>
      <c r="B20107" s="254">
        <v>-2.4297051299999999</v>
      </c>
    </row>
    <row r="20108" spans="1:2" x14ac:dyDescent="0.25">
      <c r="A20108" s="254" t="s">
        <v>992</v>
      </c>
      <c r="B20108" s="254">
        <v>-1.0803403300000001</v>
      </c>
    </row>
    <row r="20109" spans="1:2" x14ac:dyDescent="0.25">
      <c r="A20109" s="254" t="s">
        <v>1022</v>
      </c>
      <c r="B20109" s="254">
        <v>0</v>
      </c>
    </row>
    <row r="20110" spans="1:2" x14ac:dyDescent="0.25">
      <c r="A20110" s="254" t="s">
        <v>1023</v>
      </c>
      <c r="B20110" s="254">
        <v>0</v>
      </c>
    </row>
    <row r="20111" spans="1:2" x14ac:dyDescent="0.25">
      <c r="A20111" s="254" t="s">
        <v>1024</v>
      </c>
      <c r="B20111" s="254">
        <v>0</v>
      </c>
    </row>
    <row r="20112" spans="1:2" x14ac:dyDescent="0.25">
      <c r="A20112" s="254" t="s">
        <v>993</v>
      </c>
      <c r="B20112" s="254">
        <v>0</v>
      </c>
    </row>
    <row r="20113" spans="1:2" x14ac:dyDescent="0.25">
      <c r="A20113" s="254" t="s">
        <v>1025</v>
      </c>
      <c r="B20113" s="254">
        <v>0</v>
      </c>
    </row>
    <row r="20114" spans="1:2" x14ac:dyDescent="0.25">
      <c r="A20114" s="254" t="s">
        <v>1026</v>
      </c>
      <c r="B20114" s="254">
        <v>0</v>
      </c>
    </row>
    <row r="20115" spans="1:2" x14ac:dyDescent="0.25">
      <c r="A20115" s="254" t="s">
        <v>1027</v>
      </c>
      <c r="B20115" s="254">
        <v>-22.301352399999999</v>
      </c>
    </row>
    <row r="20116" spans="1:2" x14ac:dyDescent="0.25">
      <c r="A20116" s="254" t="s">
        <v>994</v>
      </c>
      <c r="B20116" s="254">
        <v>-22.257803500000001</v>
      </c>
    </row>
    <row r="20117" spans="1:2" x14ac:dyDescent="0.25">
      <c r="A20117" s="254" t="s">
        <v>1028</v>
      </c>
      <c r="B20117" s="254">
        <v>0</v>
      </c>
    </row>
    <row r="20118" spans="1:2" x14ac:dyDescent="0.25">
      <c r="A20118" s="254" t="s">
        <v>1029</v>
      </c>
      <c r="B20118" s="254">
        <v>0</v>
      </c>
    </row>
    <row r="20119" spans="1:2" x14ac:dyDescent="0.25">
      <c r="A20119" s="254" t="s">
        <v>1030</v>
      </c>
      <c r="B20119" s="254">
        <v>0</v>
      </c>
    </row>
    <row r="20120" spans="1:2" x14ac:dyDescent="0.25">
      <c r="A20120" s="254" t="s">
        <v>995</v>
      </c>
      <c r="B20120" s="254">
        <v>0</v>
      </c>
    </row>
    <row r="20121" spans="1:2" x14ac:dyDescent="0.25">
      <c r="A20121" s="254" t="s">
        <v>1031</v>
      </c>
      <c r="B20121" s="254">
        <v>0</v>
      </c>
    </row>
    <row r="20122" spans="1:2" x14ac:dyDescent="0.25">
      <c r="A20122" s="254" t="s">
        <v>1032</v>
      </c>
      <c r="B20122" s="254">
        <v>0</v>
      </c>
    </row>
    <row r="20123" spans="1:2" x14ac:dyDescent="0.25">
      <c r="A20123" s="254" t="s">
        <v>17</v>
      </c>
      <c r="B20123" s="254">
        <v>0</v>
      </c>
    </row>
    <row r="20124" spans="1:2" x14ac:dyDescent="0.25">
      <c r="A20124" s="254" t="s">
        <v>14</v>
      </c>
      <c r="B20124" s="254">
        <v>-4.79363852</v>
      </c>
    </row>
    <row r="20125" spans="1:2" x14ac:dyDescent="0.25">
      <c r="A20125" s="254" t="s">
        <v>18</v>
      </c>
      <c r="B20125" s="254">
        <v>0</v>
      </c>
    </row>
    <row r="20126" spans="1:2" x14ac:dyDescent="0.25">
      <c r="A20126" s="254" t="s">
        <v>19</v>
      </c>
      <c r="B20126" s="254">
        <v>0</v>
      </c>
    </row>
    <row r="20127" spans="1:2" x14ac:dyDescent="0.25">
      <c r="A20127" s="254" t="s">
        <v>1033</v>
      </c>
      <c r="B20127" s="254">
        <v>0</v>
      </c>
    </row>
    <row r="20128" spans="1:2" x14ac:dyDescent="0.25">
      <c r="A20128" s="254" t="s">
        <v>996</v>
      </c>
      <c r="B20128" s="254">
        <v>0</v>
      </c>
    </row>
    <row r="20129" spans="1:2" x14ac:dyDescent="0.25">
      <c r="A20129" s="254" t="s">
        <v>1034</v>
      </c>
      <c r="B20129" s="254">
        <v>0</v>
      </c>
    </row>
    <row r="20130" spans="1:2" x14ac:dyDescent="0.25">
      <c r="A20130" s="254" t="s">
        <v>1035</v>
      </c>
      <c r="B20130" s="254">
        <v>0</v>
      </c>
    </row>
    <row r="20131" spans="1:2" x14ac:dyDescent="0.25">
      <c r="A20131" s="254" t="s">
        <v>535</v>
      </c>
      <c r="B20131" s="254">
        <v>-12.7703931</v>
      </c>
    </row>
    <row r="20132" spans="1:2" x14ac:dyDescent="0.25">
      <c r="A20132" s="254" t="s">
        <v>534</v>
      </c>
      <c r="B20132" s="254">
        <v>-0.95025107099999995</v>
      </c>
    </row>
    <row r="20133" spans="1:2" x14ac:dyDescent="0.25">
      <c r="A20133" s="254" t="s">
        <v>536</v>
      </c>
      <c r="B20133" s="254">
        <v>0</v>
      </c>
    </row>
    <row r="20134" spans="1:2" x14ac:dyDescent="0.25">
      <c r="A20134" s="254" t="s">
        <v>537</v>
      </c>
      <c r="B20134" s="254">
        <v>0</v>
      </c>
    </row>
    <row r="20135" spans="1:2" x14ac:dyDescent="0.25">
      <c r="A20135" s="254" t="s">
        <v>1036</v>
      </c>
      <c r="B20135" s="254">
        <v>0</v>
      </c>
    </row>
    <row r="20136" spans="1:2" x14ac:dyDescent="0.25">
      <c r="A20136" s="254" t="s">
        <v>997</v>
      </c>
      <c r="B20136" s="254">
        <v>0</v>
      </c>
    </row>
    <row r="20137" spans="1:2" x14ac:dyDescent="0.25">
      <c r="A20137" s="254" t="s">
        <v>1037</v>
      </c>
      <c r="B20137" s="254">
        <v>0</v>
      </c>
    </row>
    <row r="20138" spans="1:2" x14ac:dyDescent="0.25">
      <c r="A20138" s="254" t="s">
        <v>1038</v>
      </c>
      <c r="B20138" s="254">
        <v>0</v>
      </c>
    </row>
    <row r="20139" spans="1:2" x14ac:dyDescent="0.25">
      <c r="A20139" s="254" t="s">
        <v>1273</v>
      </c>
      <c r="B20139" s="254">
        <v>0</v>
      </c>
    </row>
    <row r="20140" spans="1:2" x14ac:dyDescent="0.25">
      <c r="A20140" s="254" t="s">
        <v>1274</v>
      </c>
      <c r="B20140" s="254">
        <v>-1.73576867E-2</v>
      </c>
    </row>
    <row r="20141" spans="1:2" x14ac:dyDescent="0.25">
      <c r="A20141" s="254" t="s">
        <v>1275</v>
      </c>
      <c r="B20141" s="254">
        <v>-9.61098453E-4</v>
      </c>
    </row>
    <row r="20142" spans="1:2" x14ac:dyDescent="0.25">
      <c r="A20142" s="254" t="s">
        <v>1276</v>
      </c>
      <c r="B20142" s="254">
        <v>-2.5157797199999998E-3</v>
      </c>
    </row>
    <row r="20143" spans="1:2" x14ac:dyDescent="0.25">
      <c r="A20143" s="254" t="s">
        <v>1277</v>
      </c>
      <c r="B20143" s="254">
        <v>-1.1821715E-2</v>
      </c>
    </row>
    <row r="20144" spans="1:2" x14ac:dyDescent="0.25">
      <c r="A20144" s="254" t="s">
        <v>1278</v>
      </c>
      <c r="B20144" s="254">
        <v>0</v>
      </c>
    </row>
    <row r="20145" spans="1:2" x14ac:dyDescent="0.25">
      <c r="A20145" s="254" t="s">
        <v>1279</v>
      </c>
      <c r="B20145" s="254">
        <v>-1.02408395E-2</v>
      </c>
    </row>
    <row r="20146" spans="1:2" x14ac:dyDescent="0.25">
      <c r="A20146" s="254" t="s">
        <v>1280</v>
      </c>
      <c r="B20146" s="254">
        <v>0</v>
      </c>
    </row>
    <row r="20147" spans="1:2" x14ac:dyDescent="0.25">
      <c r="A20147" s="254" t="s">
        <v>1281</v>
      </c>
      <c r="B20147" s="254">
        <v>-2.5781640500000001E-2</v>
      </c>
    </row>
    <row r="20148" spans="1:2" x14ac:dyDescent="0.25">
      <c r="A20148" s="254" t="s">
        <v>1282</v>
      </c>
      <c r="B20148" s="254">
        <v>0</v>
      </c>
    </row>
    <row r="20149" spans="1:2" x14ac:dyDescent="0.25">
      <c r="A20149" s="254" t="s">
        <v>1209</v>
      </c>
      <c r="B20149" s="254">
        <v>1.97197041</v>
      </c>
    </row>
    <row r="20150" spans="1:2" x14ac:dyDescent="0.25">
      <c r="A20150" s="254" t="s">
        <v>1119</v>
      </c>
      <c r="B20150" s="254">
        <v>1.7261899999999999</v>
      </c>
    </row>
    <row r="20151" spans="1:2" x14ac:dyDescent="0.25">
      <c r="A20151" s="254" t="s">
        <v>1210</v>
      </c>
      <c r="B20151" s="254">
        <v>0</v>
      </c>
    </row>
    <row r="20152" spans="1:2" x14ac:dyDescent="0.25">
      <c r="A20152" s="254" t="s">
        <v>1211</v>
      </c>
      <c r="B20152" s="254">
        <v>0</v>
      </c>
    </row>
    <row r="20153" spans="1:2" x14ac:dyDescent="0.25">
      <c r="A20153" s="254" t="s">
        <v>1212</v>
      </c>
      <c r="B20153" s="254">
        <v>1.11693299</v>
      </c>
    </row>
    <row r="20154" spans="1:2" x14ac:dyDescent="0.25">
      <c r="A20154" s="254" t="s">
        <v>1120</v>
      </c>
      <c r="B20154" s="254">
        <v>1.0669811899999999</v>
      </c>
    </row>
    <row r="20155" spans="1:2" x14ac:dyDescent="0.25">
      <c r="A20155" s="254" t="s">
        <v>1213</v>
      </c>
      <c r="B20155" s="254">
        <v>0</v>
      </c>
    </row>
    <row r="20156" spans="1:2" x14ac:dyDescent="0.25">
      <c r="A20156" s="254" t="s">
        <v>1214</v>
      </c>
      <c r="B20156" s="254">
        <v>0</v>
      </c>
    </row>
    <row r="20157" spans="1:2" x14ac:dyDescent="0.25">
      <c r="A20157" s="254" t="s">
        <v>1283</v>
      </c>
      <c r="B20157" s="254">
        <v>0.75953199800000004</v>
      </c>
    </row>
    <row r="20158" spans="1:2" x14ac:dyDescent="0.25">
      <c r="A20158" s="254" t="s">
        <v>1184</v>
      </c>
      <c r="B20158" s="254">
        <v>1.3577584</v>
      </c>
    </row>
    <row r="20159" spans="1:2" x14ac:dyDescent="0.25">
      <c r="A20159" s="254" t="s">
        <v>1284</v>
      </c>
      <c r="B20159" s="254">
        <v>0</v>
      </c>
    </row>
    <row r="20160" spans="1:2" x14ac:dyDescent="0.25">
      <c r="A20160" s="254" t="s">
        <v>1285</v>
      </c>
      <c r="B20160" s="254">
        <v>0</v>
      </c>
    </row>
    <row r="20161" spans="1:2" x14ac:dyDescent="0.25">
      <c r="A20161" s="254" t="s">
        <v>1286</v>
      </c>
      <c r="B20161" s="254">
        <v>3.2530706899999998E-2</v>
      </c>
    </row>
    <row r="20162" spans="1:2" x14ac:dyDescent="0.25">
      <c r="A20162" s="254" t="s">
        <v>1185</v>
      </c>
      <c r="B20162" s="254">
        <v>1.1701612E-2</v>
      </c>
    </row>
    <row r="20163" spans="1:2" x14ac:dyDescent="0.25">
      <c r="A20163" s="254" t="s">
        <v>1287</v>
      </c>
      <c r="B20163" s="254">
        <v>0</v>
      </c>
    </row>
    <row r="20164" spans="1:2" x14ac:dyDescent="0.25">
      <c r="A20164" s="254" t="s">
        <v>1288</v>
      </c>
      <c r="B20164" s="254">
        <v>0</v>
      </c>
    </row>
    <row r="20165" spans="1:2" x14ac:dyDescent="0.25">
      <c r="A20165" s="254" t="s">
        <v>1289</v>
      </c>
      <c r="B20165" s="254">
        <v>0</v>
      </c>
    </row>
    <row r="20166" spans="1:2" x14ac:dyDescent="0.25">
      <c r="A20166" s="254" t="s">
        <v>1186</v>
      </c>
      <c r="B20166" s="254">
        <v>0</v>
      </c>
    </row>
    <row r="20167" spans="1:2" x14ac:dyDescent="0.25">
      <c r="A20167" s="254" t="s">
        <v>1290</v>
      </c>
      <c r="B20167" s="254">
        <v>0</v>
      </c>
    </row>
    <row r="20168" spans="1:2" x14ac:dyDescent="0.25">
      <c r="A20168" s="254" t="s">
        <v>1291</v>
      </c>
      <c r="B20168" s="254">
        <v>0</v>
      </c>
    </row>
    <row r="20169" spans="1:2" x14ac:dyDescent="0.25">
      <c r="A20169" s="254" t="s">
        <v>1292</v>
      </c>
      <c r="B20169" s="254">
        <v>0</v>
      </c>
    </row>
    <row r="20170" spans="1:2" x14ac:dyDescent="0.25">
      <c r="A20170" s="254" t="s">
        <v>1187</v>
      </c>
      <c r="B20170" s="254">
        <v>0</v>
      </c>
    </row>
    <row r="20171" spans="1:2" x14ac:dyDescent="0.25">
      <c r="A20171" s="254" t="s">
        <v>1293</v>
      </c>
      <c r="B20171" s="254">
        <v>0</v>
      </c>
    </row>
    <row r="20172" spans="1:2" x14ac:dyDescent="0.25">
      <c r="A20172" s="254" t="s">
        <v>1294</v>
      </c>
      <c r="B20172" s="254">
        <v>0</v>
      </c>
    </row>
    <row r="20173" spans="1:2" x14ac:dyDescent="0.25">
      <c r="A20173" s="254" t="s">
        <v>948</v>
      </c>
      <c r="B20173" s="254">
        <v>3.1372485499999998</v>
      </c>
    </row>
    <row r="20174" spans="1:2" x14ac:dyDescent="0.25">
      <c r="A20174" s="254" t="s">
        <v>945</v>
      </c>
      <c r="B20174" s="254">
        <v>1.3949413399999999</v>
      </c>
    </row>
    <row r="20175" spans="1:2" x14ac:dyDescent="0.25">
      <c r="A20175" s="254" t="s">
        <v>949</v>
      </c>
      <c r="B20175" s="254">
        <v>0</v>
      </c>
    </row>
    <row r="20176" spans="1:2" x14ac:dyDescent="0.25">
      <c r="A20176" s="254" t="s">
        <v>950</v>
      </c>
      <c r="B20176" s="254">
        <v>0</v>
      </c>
    </row>
    <row r="20177" spans="1:2" x14ac:dyDescent="0.25">
      <c r="A20177" s="254" t="s">
        <v>1039</v>
      </c>
      <c r="B20177" s="254">
        <v>0</v>
      </c>
    </row>
    <row r="20178" spans="1:2" x14ac:dyDescent="0.25">
      <c r="A20178" s="254" t="s">
        <v>998</v>
      </c>
      <c r="B20178" s="254">
        <v>0</v>
      </c>
    </row>
    <row r="20179" spans="1:2" x14ac:dyDescent="0.25">
      <c r="A20179" s="254" t="s">
        <v>1040</v>
      </c>
      <c r="B20179" s="254">
        <v>0</v>
      </c>
    </row>
    <row r="20180" spans="1:2" x14ac:dyDescent="0.25">
      <c r="A20180" s="254" t="s">
        <v>1041</v>
      </c>
      <c r="B20180" s="254">
        <v>0</v>
      </c>
    </row>
    <row r="20181" spans="1:2" x14ac:dyDescent="0.25">
      <c r="A20181" s="254" t="s">
        <v>458</v>
      </c>
      <c r="B20181" s="254">
        <v>28.795628199999999</v>
      </c>
    </row>
    <row r="20182" spans="1:2" x14ac:dyDescent="0.25">
      <c r="A20182" s="254" t="s">
        <v>456</v>
      </c>
      <c r="B20182" s="254">
        <v>28.7393976</v>
      </c>
    </row>
    <row r="20183" spans="1:2" x14ac:dyDescent="0.25">
      <c r="A20183" s="254" t="s">
        <v>459</v>
      </c>
      <c r="B20183" s="254">
        <v>0</v>
      </c>
    </row>
    <row r="20184" spans="1:2" x14ac:dyDescent="0.25">
      <c r="A20184" s="254" t="s">
        <v>460</v>
      </c>
      <c r="B20184" s="254">
        <v>0</v>
      </c>
    </row>
    <row r="20185" spans="1:2" x14ac:dyDescent="0.25">
      <c r="A20185" s="254" t="s">
        <v>1042</v>
      </c>
      <c r="B20185" s="254">
        <v>0</v>
      </c>
    </row>
    <row r="20186" spans="1:2" x14ac:dyDescent="0.25">
      <c r="A20186" s="254" t="s">
        <v>999</v>
      </c>
      <c r="B20186" s="254">
        <v>0</v>
      </c>
    </row>
    <row r="20187" spans="1:2" x14ac:dyDescent="0.25">
      <c r="A20187" s="254" t="s">
        <v>1043</v>
      </c>
      <c r="B20187" s="254">
        <v>0</v>
      </c>
    </row>
    <row r="20188" spans="1:2" x14ac:dyDescent="0.25">
      <c r="A20188" s="254" t="s">
        <v>1044</v>
      </c>
      <c r="B20188" s="254">
        <v>0</v>
      </c>
    </row>
    <row r="20189" spans="1:2" x14ac:dyDescent="0.25">
      <c r="A20189" s="254" t="s">
        <v>461</v>
      </c>
      <c r="B20189" s="254">
        <v>0</v>
      </c>
    </row>
    <row r="20190" spans="1:2" x14ac:dyDescent="0.25">
      <c r="A20190" s="254" t="s">
        <v>457</v>
      </c>
      <c r="B20190" s="254">
        <v>6.1895722800000001</v>
      </c>
    </row>
    <row r="20191" spans="1:2" x14ac:dyDescent="0.25">
      <c r="A20191" s="254" t="s">
        <v>462</v>
      </c>
      <c r="B20191" s="254">
        <v>0</v>
      </c>
    </row>
    <row r="20192" spans="1:2" x14ac:dyDescent="0.25">
      <c r="A20192" s="254" t="s">
        <v>463</v>
      </c>
      <c r="B20192" s="254">
        <v>0</v>
      </c>
    </row>
    <row r="20193" spans="1:2" x14ac:dyDescent="0.25">
      <c r="A20193" s="254" t="s">
        <v>1045</v>
      </c>
      <c r="B20193" s="254">
        <v>0</v>
      </c>
    </row>
    <row r="20194" spans="1:2" x14ac:dyDescent="0.25">
      <c r="A20194" s="254" t="s">
        <v>1000</v>
      </c>
      <c r="B20194" s="254">
        <v>0</v>
      </c>
    </row>
    <row r="20195" spans="1:2" x14ac:dyDescent="0.25">
      <c r="A20195" s="254" t="s">
        <v>1046</v>
      </c>
      <c r="B20195" s="254">
        <v>0</v>
      </c>
    </row>
    <row r="20196" spans="1:2" x14ac:dyDescent="0.25">
      <c r="A20196" s="254" t="s">
        <v>1047</v>
      </c>
      <c r="B20196" s="254">
        <v>0</v>
      </c>
    </row>
    <row r="20197" spans="1:2" x14ac:dyDescent="0.25">
      <c r="A20197" s="254" t="s">
        <v>139</v>
      </c>
      <c r="B20197" s="254">
        <v>16.489201399999999</v>
      </c>
    </row>
    <row r="20198" spans="1:2" x14ac:dyDescent="0.25">
      <c r="A20198" s="254" t="s">
        <v>120</v>
      </c>
      <c r="B20198" s="254">
        <v>1.2269693800000001</v>
      </c>
    </row>
    <row r="20199" spans="1:2" x14ac:dyDescent="0.25">
      <c r="A20199" s="254" t="s">
        <v>140</v>
      </c>
      <c r="B20199" s="254">
        <v>0</v>
      </c>
    </row>
    <row r="20200" spans="1:2" x14ac:dyDescent="0.25">
      <c r="A20200" s="254" t="s">
        <v>141</v>
      </c>
      <c r="B20200" s="254">
        <v>0</v>
      </c>
    </row>
    <row r="20201" spans="1:2" x14ac:dyDescent="0.25">
      <c r="A20201" s="254" t="s">
        <v>1048</v>
      </c>
      <c r="B20201" s="254">
        <v>0</v>
      </c>
    </row>
    <row r="20202" spans="1:2" x14ac:dyDescent="0.25">
      <c r="A20202" s="254" t="s">
        <v>1001</v>
      </c>
      <c r="B20202" s="254">
        <v>0</v>
      </c>
    </row>
    <row r="20203" spans="1:2" x14ac:dyDescent="0.25">
      <c r="A20203" s="254" t="s">
        <v>1049</v>
      </c>
      <c r="B20203" s="254">
        <v>0</v>
      </c>
    </row>
    <row r="20204" spans="1:2" x14ac:dyDescent="0.25">
      <c r="A20204" s="254" t="s">
        <v>1050</v>
      </c>
      <c r="B20204" s="254">
        <v>0</v>
      </c>
    </row>
    <row r="20205" spans="1:2" x14ac:dyDescent="0.25">
      <c r="A20205" s="254" t="s">
        <v>1227</v>
      </c>
      <c r="B20205" s="254">
        <v>0</v>
      </c>
    </row>
    <row r="20206" spans="1:2" x14ac:dyDescent="0.25">
      <c r="A20206" s="254" t="s">
        <v>1228</v>
      </c>
      <c r="B20206" s="254">
        <v>1.3965019299999999E-2</v>
      </c>
    </row>
    <row r="20207" spans="1:2" x14ac:dyDescent="0.25">
      <c r="A20207" s="254" t="s">
        <v>1295</v>
      </c>
      <c r="B20207" s="254">
        <v>7.7324580600000002E-4</v>
      </c>
    </row>
    <row r="20208" spans="1:2" x14ac:dyDescent="0.25">
      <c r="A20208" s="254" t="s">
        <v>1296</v>
      </c>
      <c r="B20208" s="254">
        <v>2.0240549899999999E-3</v>
      </c>
    </row>
    <row r="20209" spans="1:2" x14ac:dyDescent="0.25">
      <c r="A20209" s="254" t="s">
        <v>1297</v>
      </c>
      <c r="B20209" s="254">
        <v>1.52642631E-2</v>
      </c>
    </row>
    <row r="20210" spans="1:2" x14ac:dyDescent="0.25">
      <c r="A20210" s="254" t="s">
        <v>1298</v>
      </c>
      <c r="B20210" s="254">
        <v>0</v>
      </c>
    </row>
    <row r="20211" spans="1:2" x14ac:dyDescent="0.25">
      <c r="A20211" s="254" t="s">
        <v>1299</v>
      </c>
      <c r="B20211" s="254">
        <v>1.3223028E-2</v>
      </c>
    </row>
    <row r="20212" spans="1:2" x14ac:dyDescent="0.25">
      <c r="A20212" s="254" t="s">
        <v>1300</v>
      </c>
      <c r="B20212" s="254">
        <v>0</v>
      </c>
    </row>
    <row r="20213" spans="1:2" x14ac:dyDescent="0.25">
      <c r="A20213" s="254" t="s">
        <v>1301</v>
      </c>
      <c r="B20213" s="254">
        <v>3.3289395200000002E-2</v>
      </c>
    </row>
    <row r="20214" spans="1:2" x14ac:dyDescent="0.25">
      <c r="A20214" s="254" t="s">
        <v>1302</v>
      </c>
      <c r="B20214" s="254">
        <v>0</v>
      </c>
    </row>
    <row r="20215" spans="1:2" x14ac:dyDescent="0.25">
      <c r="A20215" s="254" t="s">
        <v>1569</v>
      </c>
      <c r="B20215" s="254"/>
    </row>
    <row r="20216" spans="1:2" x14ac:dyDescent="0.25">
      <c r="A20216" s="254" t="s">
        <v>928</v>
      </c>
      <c r="B20216" s="254" t="s">
        <v>929</v>
      </c>
    </row>
    <row r="20217" spans="1:2" x14ac:dyDescent="0.25">
      <c r="A20217" s="254" t="s">
        <v>930</v>
      </c>
      <c r="B20217" s="254" t="s">
        <v>931</v>
      </c>
    </row>
    <row r="20218" spans="1:2" x14ac:dyDescent="0.25">
      <c r="A20218" s="254" t="s">
        <v>943</v>
      </c>
      <c r="B20218" s="254">
        <v>-6.9686695399999996</v>
      </c>
    </row>
    <row r="20219" spans="1:2" x14ac:dyDescent="0.25">
      <c r="A20219" s="254" t="s">
        <v>944</v>
      </c>
      <c r="B20219" s="254">
        <v>-8.5918648900000001</v>
      </c>
    </row>
    <row r="20220" spans="1:2" x14ac:dyDescent="0.25">
      <c r="A20220" s="254" t="s">
        <v>538</v>
      </c>
      <c r="B20220" s="254">
        <v>-150.918599</v>
      </c>
    </row>
    <row r="20221" spans="1:2" x14ac:dyDescent="0.25">
      <c r="A20221" s="254" t="s">
        <v>539</v>
      </c>
      <c r="B20221" s="254">
        <v>-15.131649299999999</v>
      </c>
    </row>
    <row r="20222" spans="1:2" x14ac:dyDescent="0.25">
      <c r="A20222" s="254" t="s">
        <v>150</v>
      </c>
      <c r="B20222" s="254">
        <v>-18.4567467</v>
      </c>
    </row>
    <row r="20223" spans="1:2" x14ac:dyDescent="0.25">
      <c r="A20223" s="254" t="s">
        <v>142</v>
      </c>
      <c r="B20223" s="254">
        <v>-21.312071799999998</v>
      </c>
    </row>
    <row r="20224" spans="1:2" x14ac:dyDescent="0.25">
      <c r="A20224" s="254" t="s">
        <v>151</v>
      </c>
      <c r="B20224" s="254">
        <v>0</v>
      </c>
    </row>
    <row r="20225" spans="1:2" x14ac:dyDescent="0.25">
      <c r="A20225" s="254" t="s">
        <v>152</v>
      </c>
      <c r="B20225" s="254">
        <v>0</v>
      </c>
    </row>
    <row r="20226" spans="1:2" x14ac:dyDescent="0.25">
      <c r="A20226" s="254" t="s">
        <v>153</v>
      </c>
      <c r="B20226" s="254">
        <v>-1.5540756099999999</v>
      </c>
    </row>
    <row r="20227" spans="1:2" x14ac:dyDescent="0.25">
      <c r="A20227" s="254" t="s">
        <v>143</v>
      </c>
      <c r="B20227" s="254">
        <v>-3.5741292699999998</v>
      </c>
    </row>
    <row r="20228" spans="1:2" x14ac:dyDescent="0.25">
      <c r="A20228" s="254" t="s">
        <v>154</v>
      </c>
      <c r="B20228" s="254">
        <v>0</v>
      </c>
    </row>
    <row r="20229" spans="1:2" x14ac:dyDescent="0.25">
      <c r="A20229" s="254" t="s">
        <v>155</v>
      </c>
      <c r="B20229" s="254">
        <v>0</v>
      </c>
    </row>
    <row r="20230" spans="1:2" x14ac:dyDescent="0.25">
      <c r="A20230" s="254" t="s">
        <v>1303</v>
      </c>
      <c r="B20230" s="254">
        <v>0</v>
      </c>
    </row>
    <row r="20231" spans="1:2" x14ac:dyDescent="0.25">
      <c r="A20231" s="254" t="s">
        <v>1304</v>
      </c>
      <c r="B20231" s="254">
        <v>-1.52642631E-2</v>
      </c>
    </row>
    <row r="20232" spans="1:2" x14ac:dyDescent="0.25">
      <c r="A20232" s="254" t="s">
        <v>1305</v>
      </c>
      <c r="B20232" s="254">
        <v>-1.6706028000000001E-2</v>
      </c>
    </row>
    <row r="20233" spans="1:2" x14ac:dyDescent="0.25">
      <c r="A20233" s="254" t="s">
        <v>1306</v>
      </c>
      <c r="B20233" s="254">
        <v>-5.8847829599999998E-2</v>
      </c>
    </row>
    <row r="20234" spans="1:2" x14ac:dyDescent="0.25">
      <c r="A20234" s="254" t="s">
        <v>156</v>
      </c>
      <c r="B20234" s="254">
        <v>2.4510416899999998</v>
      </c>
    </row>
    <row r="20235" spans="1:2" x14ac:dyDescent="0.25">
      <c r="A20235" s="254" t="s">
        <v>144</v>
      </c>
      <c r="B20235" s="254">
        <v>2.1455512900000002</v>
      </c>
    </row>
    <row r="20236" spans="1:2" x14ac:dyDescent="0.25">
      <c r="A20236" s="254" t="s">
        <v>157</v>
      </c>
      <c r="B20236" s="254">
        <v>0</v>
      </c>
    </row>
    <row r="20237" spans="1:2" x14ac:dyDescent="0.25">
      <c r="A20237" s="254" t="s">
        <v>158</v>
      </c>
      <c r="B20237" s="254">
        <v>0</v>
      </c>
    </row>
    <row r="20238" spans="1:2" x14ac:dyDescent="0.25">
      <c r="A20238" s="254" t="s">
        <v>159</v>
      </c>
      <c r="B20238" s="254">
        <v>1.3882811399999999</v>
      </c>
    </row>
    <row r="20239" spans="1:2" x14ac:dyDescent="0.25">
      <c r="A20239" s="254" t="s">
        <v>145</v>
      </c>
      <c r="B20239" s="254">
        <v>1.3261940299999999</v>
      </c>
    </row>
    <row r="20240" spans="1:2" x14ac:dyDescent="0.25">
      <c r="A20240" s="254" t="s">
        <v>160</v>
      </c>
      <c r="B20240" s="254">
        <v>0</v>
      </c>
    </row>
    <row r="20241" spans="1:2" x14ac:dyDescent="0.25">
      <c r="A20241" s="254" t="s">
        <v>161</v>
      </c>
      <c r="B20241" s="254">
        <v>0</v>
      </c>
    </row>
    <row r="20242" spans="1:2" x14ac:dyDescent="0.25">
      <c r="A20242" s="254" t="s">
        <v>162</v>
      </c>
      <c r="B20242" s="254">
        <v>0.94405300700000006</v>
      </c>
    </row>
    <row r="20243" spans="1:2" x14ac:dyDescent="0.25">
      <c r="A20243" s="254" t="s">
        <v>146</v>
      </c>
      <c r="B20243" s="254">
        <v>1.6876127700000001</v>
      </c>
    </row>
    <row r="20244" spans="1:2" x14ac:dyDescent="0.25">
      <c r="A20244" s="254" t="s">
        <v>163</v>
      </c>
      <c r="B20244" s="254">
        <v>0</v>
      </c>
    </row>
    <row r="20245" spans="1:2" x14ac:dyDescent="0.25">
      <c r="A20245" s="254" t="s">
        <v>164</v>
      </c>
      <c r="B20245" s="254">
        <v>0</v>
      </c>
    </row>
    <row r="20246" spans="1:2" x14ac:dyDescent="0.25">
      <c r="A20246" s="254" t="s">
        <v>165</v>
      </c>
      <c r="B20246" s="254">
        <v>4.04337299E-2</v>
      </c>
    </row>
    <row r="20247" spans="1:2" x14ac:dyDescent="0.25">
      <c r="A20247" s="254" t="s">
        <v>147</v>
      </c>
      <c r="B20247" s="254">
        <v>1.45444063E-2</v>
      </c>
    </row>
    <row r="20248" spans="1:2" x14ac:dyDescent="0.25">
      <c r="A20248" s="254" t="s">
        <v>166</v>
      </c>
      <c r="B20248" s="254">
        <v>0</v>
      </c>
    </row>
    <row r="20249" spans="1:2" x14ac:dyDescent="0.25">
      <c r="A20249" s="254" t="s">
        <v>167</v>
      </c>
      <c r="B20249" s="254">
        <v>0</v>
      </c>
    </row>
    <row r="20250" spans="1:2" x14ac:dyDescent="0.25">
      <c r="A20250" s="254" t="s">
        <v>168</v>
      </c>
      <c r="B20250" s="254">
        <v>0</v>
      </c>
    </row>
    <row r="20251" spans="1:2" x14ac:dyDescent="0.25">
      <c r="A20251" s="254" t="s">
        <v>148</v>
      </c>
      <c r="B20251" s="254">
        <v>0</v>
      </c>
    </row>
    <row r="20252" spans="1:2" x14ac:dyDescent="0.25">
      <c r="A20252" s="254" t="s">
        <v>169</v>
      </c>
      <c r="B20252" s="254">
        <v>0</v>
      </c>
    </row>
    <row r="20253" spans="1:2" x14ac:dyDescent="0.25">
      <c r="A20253" s="254" t="s">
        <v>170</v>
      </c>
      <c r="B20253" s="254">
        <v>0</v>
      </c>
    </row>
    <row r="20254" spans="1:2" x14ac:dyDescent="0.25">
      <c r="A20254" s="254" t="s">
        <v>171</v>
      </c>
      <c r="B20254" s="254">
        <v>0</v>
      </c>
    </row>
    <row r="20255" spans="1:2" x14ac:dyDescent="0.25">
      <c r="A20255" s="254" t="s">
        <v>149</v>
      </c>
      <c r="B20255" s="254">
        <v>0</v>
      </c>
    </row>
    <row r="20256" spans="1:2" x14ac:dyDescent="0.25">
      <c r="A20256" s="254" t="s">
        <v>172</v>
      </c>
      <c r="B20256" s="254">
        <v>0</v>
      </c>
    </row>
    <row r="20257" spans="1:2" x14ac:dyDescent="0.25">
      <c r="A20257" s="254" t="s">
        <v>173</v>
      </c>
      <c r="B20257" s="254">
        <v>0</v>
      </c>
    </row>
    <row r="20258" spans="1:2" x14ac:dyDescent="0.25">
      <c r="A20258" s="254" t="s">
        <v>1215</v>
      </c>
      <c r="B20258" s="254">
        <v>9.1539493800000002</v>
      </c>
    </row>
    <row r="20259" spans="1:2" x14ac:dyDescent="0.25">
      <c r="A20259" s="254" t="s">
        <v>1121</v>
      </c>
      <c r="B20259" s="254">
        <v>16.2573349</v>
      </c>
    </row>
    <row r="20260" spans="1:2" x14ac:dyDescent="0.25">
      <c r="A20260" s="254" t="s">
        <v>1216</v>
      </c>
      <c r="B20260" s="254">
        <v>0</v>
      </c>
    </row>
    <row r="20261" spans="1:2" x14ac:dyDescent="0.25">
      <c r="A20261" s="254" t="s">
        <v>1217</v>
      </c>
      <c r="B20261" s="254">
        <v>0</v>
      </c>
    </row>
    <row r="20262" spans="1:2" x14ac:dyDescent="0.25">
      <c r="A20262" s="254" t="s">
        <v>1218</v>
      </c>
      <c r="B20262" s="254">
        <v>0.72267564100000004</v>
      </c>
    </row>
    <row r="20263" spans="1:2" x14ac:dyDescent="0.25">
      <c r="A20263" s="254" t="s">
        <v>1122</v>
      </c>
      <c r="B20263" s="254">
        <v>2.45456026</v>
      </c>
    </row>
    <row r="20264" spans="1:2" x14ac:dyDescent="0.25">
      <c r="A20264" s="254" t="s">
        <v>1219</v>
      </c>
      <c r="B20264" s="254">
        <v>0</v>
      </c>
    </row>
    <row r="20265" spans="1:2" x14ac:dyDescent="0.25">
      <c r="A20265" s="254" t="s">
        <v>1220</v>
      </c>
      <c r="B20265" s="254">
        <v>0</v>
      </c>
    </row>
    <row r="20266" spans="1:2" x14ac:dyDescent="0.25">
      <c r="A20266" s="254" t="s">
        <v>1307</v>
      </c>
      <c r="B20266" s="254">
        <v>5.5244381799999998</v>
      </c>
    </row>
    <row r="20267" spans="1:2" x14ac:dyDescent="0.25">
      <c r="A20267" s="254" t="s">
        <v>1197</v>
      </c>
      <c r="B20267" s="254">
        <v>16.7902582</v>
      </c>
    </row>
    <row r="20268" spans="1:2" x14ac:dyDescent="0.25">
      <c r="A20268" s="254" t="s">
        <v>1308</v>
      </c>
      <c r="B20268" s="254">
        <v>0</v>
      </c>
    </row>
    <row r="20269" spans="1:2" x14ac:dyDescent="0.25">
      <c r="A20269" s="254" t="s">
        <v>1309</v>
      </c>
      <c r="B20269" s="254">
        <v>0</v>
      </c>
    </row>
    <row r="20270" spans="1:2" x14ac:dyDescent="0.25">
      <c r="A20270" s="254" t="s">
        <v>1310</v>
      </c>
      <c r="B20270" s="254">
        <v>0.13969287399999999</v>
      </c>
    </row>
    <row r="20271" spans="1:2" x14ac:dyDescent="0.25">
      <c r="A20271" s="254" t="s">
        <v>1198</v>
      </c>
      <c r="B20271" s="254">
        <v>0.23913933900000001</v>
      </c>
    </row>
    <row r="20272" spans="1:2" x14ac:dyDescent="0.25">
      <c r="A20272" s="254" t="s">
        <v>1311</v>
      </c>
      <c r="B20272" s="254">
        <v>0</v>
      </c>
    </row>
    <row r="20273" spans="1:2" x14ac:dyDescent="0.25">
      <c r="A20273" s="254" t="s">
        <v>1312</v>
      </c>
      <c r="B20273" s="254">
        <v>0</v>
      </c>
    </row>
    <row r="20274" spans="1:2" x14ac:dyDescent="0.25">
      <c r="A20274" s="254" t="s">
        <v>1313</v>
      </c>
      <c r="B20274" s="254">
        <v>0</v>
      </c>
    </row>
    <row r="20275" spans="1:2" x14ac:dyDescent="0.25">
      <c r="A20275" s="254" t="s">
        <v>1199</v>
      </c>
      <c r="B20275" s="254">
        <v>0</v>
      </c>
    </row>
    <row r="20276" spans="1:2" x14ac:dyDescent="0.25">
      <c r="A20276" s="254" t="s">
        <v>1314</v>
      </c>
      <c r="B20276" s="254">
        <v>0</v>
      </c>
    </row>
    <row r="20277" spans="1:2" x14ac:dyDescent="0.25">
      <c r="A20277" s="254" t="s">
        <v>1315</v>
      </c>
      <c r="B20277" s="254">
        <v>0</v>
      </c>
    </row>
    <row r="20278" spans="1:2" x14ac:dyDescent="0.25">
      <c r="A20278" s="254" t="s">
        <v>1316</v>
      </c>
      <c r="B20278" s="254">
        <v>0</v>
      </c>
    </row>
    <row r="20279" spans="1:2" x14ac:dyDescent="0.25">
      <c r="A20279" s="254" t="s">
        <v>1200</v>
      </c>
      <c r="B20279" s="254">
        <v>0</v>
      </c>
    </row>
    <row r="20280" spans="1:2" x14ac:dyDescent="0.25">
      <c r="A20280" s="254" t="s">
        <v>1317</v>
      </c>
      <c r="B20280" s="254">
        <v>0</v>
      </c>
    </row>
    <row r="20281" spans="1:2" x14ac:dyDescent="0.25">
      <c r="A20281" s="254" t="s">
        <v>1318</v>
      </c>
      <c r="B20281" s="254">
        <v>0</v>
      </c>
    </row>
    <row r="20282" spans="1:2" x14ac:dyDescent="0.25">
      <c r="A20282" s="254" t="s">
        <v>1221</v>
      </c>
      <c r="B20282" s="254">
        <v>75.756683100000004</v>
      </c>
    </row>
    <row r="20283" spans="1:2" x14ac:dyDescent="0.25">
      <c r="A20283" s="254" t="s">
        <v>1123</v>
      </c>
      <c r="B20283" s="254">
        <v>142.92587599999999</v>
      </c>
    </row>
    <row r="20284" spans="1:2" x14ac:dyDescent="0.25">
      <c r="A20284" s="254" t="s">
        <v>1222</v>
      </c>
      <c r="B20284" s="254">
        <v>0</v>
      </c>
    </row>
    <row r="20285" spans="1:2" x14ac:dyDescent="0.25">
      <c r="A20285" s="254" t="s">
        <v>1223</v>
      </c>
      <c r="B20285" s="254">
        <v>0</v>
      </c>
    </row>
    <row r="20286" spans="1:2" x14ac:dyDescent="0.25">
      <c r="A20286" s="254" t="s">
        <v>1224</v>
      </c>
      <c r="B20286" s="254">
        <v>5.6596714800000001</v>
      </c>
    </row>
    <row r="20287" spans="1:2" x14ac:dyDescent="0.25">
      <c r="A20287" s="254" t="s">
        <v>1124</v>
      </c>
      <c r="B20287" s="254">
        <v>17.985632800000001</v>
      </c>
    </row>
    <row r="20288" spans="1:2" x14ac:dyDescent="0.25">
      <c r="A20288" s="254" t="s">
        <v>1225</v>
      </c>
      <c r="B20288" s="254">
        <v>0</v>
      </c>
    </row>
    <row r="20289" spans="1:2" x14ac:dyDescent="0.25">
      <c r="A20289" s="254" t="s">
        <v>1226</v>
      </c>
      <c r="B20289" s="254">
        <v>0</v>
      </c>
    </row>
    <row r="20290" spans="1:2" x14ac:dyDescent="0.25">
      <c r="A20290" s="254" t="s">
        <v>1319</v>
      </c>
      <c r="B20290" s="254">
        <v>14.3673587</v>
      </c>
    </row>
    <row r="20291" spans="1:2" x14ac:dyDescent="0.25">
      <c r="A20291" s="254" t="s">
        <v>1201</v>
      </c>
      <c r="B20291" s="254">
        <v>46.384462399999997</v>
      </c>
    </row>
    <row r="20292" spans="1:2" x14ac:dyDescent="0.25">
      <c r="A20292" s="254" t="s">
        <v>1320</v>
      </c>
      <c r="B20292" s="254">
        <v>0</v>
      </c>
    </row>
    <row r="20293" spans="1:2" x14ac:dyDescent="0.25">
      <c r="A20293" s="254" t="s">
        <v>1321</v>
      </c>
      <c r="B20293" s="254">
        <v>0</v>
      </c>
    </row>
    <row r="20294" spans="1:2" x14ac:dyDescent="0.25">
      <c r="A20294" s="254" t="s">
        <v>1322</v>
      </c>
      <c r="B20294" s="254">
        <v>0.76115933099999999</v>
      </c>
    </row>
    <row r="20295" spans="1:2" x14ac:dyDescent="0.25">
      <c r="A20295" s="254" t="s">
        <v>1202</v>
      </c>
      <c r="B20295" s="254">
        <v>1.1868729200000001</v>
      </c>
    </row>
    <row r="20296" spans="1:2" x14ac:dyDescent="0.25">
      <c r="A20296" s="254" t="s">
        <v>1323</v>
      </c>
      <c r="B20296" s="254">
        <v>0</v>
      </c>
    </row>
    <row r="20297" spans="1:2" x14ac:dyDescent="0.25">
      <c r="A20297" s="254" t="s">
        <v>1324</v>
      </c>
      <c r="B20297" s="254">
        <v>0</v>
      </c>
    </row>
    <row r="20298" spans="1:2" x14ac:dyDescent="0.25">
      <c r="A20298" s="254" t="s">
        <v>1325</v>
      </c>
      <c r="B20298" s="254">
        <v>0</v>
      </c>
    </row>
    <row r="20299" spans="1:2" x14ac:dyDescent="0.25">
      <c r="A20299" s="254" t="s">
        <v>1203</v>
      </c>
      <c r="B20299" s="254">
        <v>0</v>
      </c>
    </row>
    <row r="20300" spans="1:2" x14ac:dyDescent="0.25">
      <c r="A20300" s="254" t="s">
        <v>1326</v>
      </c>
      <c r="B20300" s="254">
        <v>0</v>
      </c>
    </row>
    <row r="20301" spans="1:2" x14ac:dyDescent="0.25">
      <c r="A20301" s="254" t="s">
        <v>1327</v>
      </c>
      <c r="B20301" s="254">
        <v>0</v>
      </c>
    </row>
    <row r="20302" spans="1:2" x14ac:dyDescent="0.25">
      <c r="A20302" s="254" t="s">
        <v>1328</v>
      </c>
      <c r="B20302" s="254">
        <v>0</v>
      </c>
    </row>
    <row r="20303" spans="1:2" x14ac:dyDescent="0.25">
      <c r="A20303" s="254" t="s">
        <v>1204</v>
      </c>
      <c r="B20303" s="254">
        <v>0</v>
      </c>
    </row>
    <row r="20304" spans="1:2" x14ac:dyDescent="0.25">
      <c r="A20304" s="254" t="s">
        <v>1329</v>
      </c>
      <c r="B20304" s="254">
        <v>0</v>
      </c>
    </row>
    <row r="20305" spans="1:2" x14ac:dyDescent="0.25">
      <c r="A20305" s="254" t="s">
        <v>1330</v>
      </c>
      <c r="B20305" s="254">
        <v>0</v>
      </c>
    </row>
    <row r="20306" spans="1:2" x14ac:dyDescent="0.25">
      <c r="A20306" s="254" t="s">
        <v>1241</v>
      </c>
      <c r="B20306" s="254">
        <v>0</v>
      </c>
    </row>
    <row r="20307" spans="1:2" x14ac:dyDescent="0.25">
      <c r="A20307" s="254" t="s">
        <v>1242</v>
      </c>
      <c r="B20307" s="254">
        <v>1.73576867E-2</v>
      </c>
    </row>
    <row r="20308" spans="1:2" x14ac:dyDescent="0.25">
      <c r="A20308" s="254" t="s">
        <v>1243</v>
      </c>
      <c r="B20308" s="254">
        <v>9.61098453E-4</v>
      </c>
    </row>
    <row r="20309" spans="1:2" x14ac:dyDescent="0.25">
      <c r="A20309" s="254" t="s">
        <v>1244</v>
      </c>
      <c r="B20309" s="254">
        <v>2.5157797199999998E-3</v>
      </c>
    </row>
    <row r="20310" spans="1:2" x14ac:dyDescent="0.25">
      <c r="A20310" s="254" t="s">
        <v>1229</v>
      </c>
      <c r="B20310" s="254">
        <v>0</v>
      </c>
    </row>
    <row r="20311" spans="1:2" x14ac:dyDescent="0.25">
      <c r="A20311" s="254" t="s">
        <v>1230</v>
      </c>
      <c r="B20311" s="254">
        <v>8.8084682799999994E-2</v>
      </c>
    </row>
    <row r="20312" spans="1:2" x14ac:dyDescent="0.25">
      <c r="A20312" s="254" t="s">
        <v>1331</v>
      </c>
      <c r="B20312" s="254">
        <v>3.94592967E-2</v>
      </c>
    </row>
    <row r="20313" spans="1:2" x14ac:dyDescent="0.25">
      <c r="A20313" s="254" t="s">
        <v>1332</v>
      </c>
      <c r="B20313" s="254">
        <v>4.4865549999999997E-2</v>
      </c>
    </row>
    <row r="20314" spans="1:2" x14ac:dyDescent="0.25">
      <c r="A20314" s="254" t="s">
        <v>1570</v>
      </c>
      <c r="B20314" s="254"/>
    </row>
    <row r="20315" spans="1:2" x14ac:dyDescent="0.25">
      <c r="A20315" s="254" t="s">
        <v>928</v>
      </c>
      <c r="B20315" s="254" t="s">
        <v>929</v>
      </c>
    </row>
    <row r="20316" spans="1:2" x14ac:dyDescent="0.25">
      <c r="A20316" s="254" t="s">
        <v>930</v>
      </c>
      <c r="B20316" s="254" t="s">
        <v>931</v>
      </c>
    </row>
    <row r="20317" spans="1:2" x14ac:dyDescent="0.25">
      <c r="A20317" s="254" t="s">
        <v>466</v>
      </c>
      <c r="B20317" s="254">
        <v>0</v>
      </c>
    </row>
    <row r="20318" spans="1:2" x14ac:dyDescent="0.25">
      <c r="A20318" s="254" t="s">
        <v>467</v>
      </c>
      <c r="B20318" s="254">
        <v>0</v>
      </c>
    </row>
    <row r="20319" spans="1:2" x14ac:dyDescent="0.25">
      <c r="A20319" s="254" t="s">
        <v>540</v>
      </c>
      <c r="B20319" s="254">
        <v>0</v>
      </c>
    </row>
    <row r="20320" spans="1:2" x14ac:dyDescent="0.25">
      <c r="A20320" s="254" t="s">
        <v>541</v>
      </c>
      <c r="B20320" s="254">
        <v>0</v>
      </c>
    </row>
    <row r="20321" spans="1:2" x14ac:dyDescent="0.25">
      <c r="A20321" s="254" t="s">
        <v>542</v>
      </c>
      <c r="B20321" s="254">
        <v>0</v>
      </c>
    </row>
    <row r="20322" spans="1:2" x14ac:dyDescent="0.25">
      <c r="A20322" s="254" t="s">
        <v>543</v>
      </c>
      <c r="B20322" s="254">
        <v>0</v>
      </c>
    </row>
    <row r="20323" spans="1:2" x14ac:dyDescent="0.25">
      <c r="A20323" s="254" t="s">
        <v>468</v>
      </c>
      <c r="B20323" s="254">
        <v>0</v>
      </c>
    </row>
    <row r="20324" spans="1:2" x14ac:dyDescent="0.25">
      <c r="A20324" s="254" t="s">
        <v>469</v>
      </c>
      <c r="B20324" s="254">
        <v>0</v>
      </c>
    </row>
    <row r="20325" spans="1:2" x14ac:dyDescent="0.25">
      <c r="A20325" s="254" t="s">
        <v>544</v>
      </c>
      <c r="B20325" s="254">
        <v>0</v>
      </c>
    </row>
    <row r="20326" spans="1:2" x14ac:dyDescent="0.25">
      <c r="A20326" s="254" t="s">
        <v>545</v>
      </c>
      <c r="B20326" s="254">
        <v>0</v>
      </c>
    </row>
    <row r="20327" spans="1:2" x14ac:dyDescent="0.25">
      <c r="A20327" s="254" t="s">
        <v>546</v>
      </c>
      <c r="B20327" s="254">
        <v>0</v>
      </c>
    </row>
    <row r="20328" spans="1:2" x14ac:dyDescent="0.25">
      <c r="A20328" s="254" t="s">
        <v>547</v>
      </c>
      <c r="B20328" s="254">
        <v>0</v>
      </c>
    </row>
    <row r="20329" spans="1:2" x14ac:dyDescent="0.25">
      <c r="A20329" s="254" t="s">
        <v>1571</v>
      </c>
      <c r="B20329" s="254"/>
    </row>
    <row r="20330" spans="1:2" x14ac:dyDescent="0.25">
      <c r="A20330" s="254" t="s">
        <v>928</v>
      </c>
      <c r="B20330" s="254" t="s">
        <v>929</v>
      </c>
    </row>
    <row r="20331" spans="1:2" x14ac:dyDescent="0.25">
      <c r="A20331" s="254" t="s">
        <v>930</v>
      </c>
      <c r="B20331" s="254" t="s">
        <v>931</v>
      </c>
    </row>
    <row r="20332" spans="1:2" x14ac:dyDescent="0.25">
      <c r="A20332" s="254" t="s">
        <v>548</v>
      </c>
      <c r="B20332" s="254">
        <v>13.9970886</v>
      </c>
    </row>
    <row r="20333" spans="1:2" x14ac:dyDescent="0.25">
      <c r="A20333" s="254" t="s">
        <v>549</v>
      </c>
      <c r="B20333" s="254">
        <v>20.745722700000002</v>
      </c>
    </row>
    <row r="20334" spans="1:2" x14ac:dyDescent="0.25">
      <c r="A20334" s="254" t="s">
        <v>550</v>
      </c>
      <c r="B20334" s="254">
        <v>10.517612099999999</v>
      </c>
    </row>
    <row r="20335" spans="1:2" x14ac:dyDescent="0.25">
      <c r="A20335" s="254" t="s">
        <v>551</v>
      </c>
      <c r="B20335" s="254">
        <v>1.2056445900000001E-3</v>
      </c>
    </row>
    <row r="20336" spans="1:2" x14ac:dyDescent="0.25">
      <c r="A20336" s="254" t="s">
        <v>1572</v>
      </c>
      <c r="B20336" s="254"/>
    </row>
    <row r="20337" spans="1:2" x14ac:dyDescent="0.25">
      <c r="A20337" s="254" t="s">
        <v>928</v>
      </c>
      <c r="B20337" s="254" t="s">
        <v>929</v>
      </c>
    </row>
    <row r="20338" spans="1:2" x14ac:dyDescent="0.25">
      <c r="A20338" s="254" t="s">
        <v>930</v>
      </c>
      <c r="B20338" s="254" t="s">
        <v>931</v>
      </c>
    </row>
    <row r="20339" spans="1:2" x14ac:dyDescent="0.25">
      <c r="A20339" s="254" t="s">
        <v>552</v>
      </c>
      <c r="B20339" s="254">
        <v>0.35281441400000002</v>
      </c>
    </row>
    <row r="20340" spans="1:2" x14ac:dyDescent="0.25">
      <c r="A20340" s="254" t="s">
        <v>553</v>
      </c>
      <c r="B20340" s="254">
        <v>48.831770400000003</v>
      </c>
    </row>
    <row r="20341" spans="1:2" x14ac:dyDescent="0.25">
      <c r="A20341" s="254" t="s">
        <v>8</v>
      </c>
      <c r="B20341" s="254">
        <v>0</v>
      </c>
    </row>
    <row r="20342" spans="1:2" x14ac:dyDescent="0.25">
      <c r="A20342" s="254" t="s">
        <v>9</v>
      </c>
      <c r="B20342" s="254">
        <v>0</v>
      </c>
    </row>
    <row r="20343" spans="1:2" x14ac:dyDescent="0.25">
      <c r="A20343" s="254" t="s">
        <v>10</v>
      </c>
      <c r="B20343" s="254">
        <v>0</v>
      </c>
    </row>
    <row r="20344" spans="1:2" x14ac:dyDescent="0.25">
      <c r="A20344" s="254" t="s">
        <v>11</v>
      </c>
      <c r="B20344" s="254">
        <v>0</v>
      </c>
    </row>
    <row r="20345" spans="1:2" x14ac:dyDescent="0.25">
      <c r="A20345" s="254" t="s">
        <v>12</v>
      </c>
      <c r="B20345" s="254">
        <v>0</v>
      </c>
    </row>
    <row r="20346" spans="1:2" x14ac:dyDescent="0.25">
      <c r="A20346" s="254" t="s">
        <v>13</v>
      </c>
      <c r="B20346" s="254">
        <v>0</v>
      </c>
    </row>
    <row r="20347" spans="1:2" x14ac:dyDescent="0.25">
      <c r="A20347" s="254" t="s">
        <v>948</v>
      </c>
      <c r="B20347" s="254">
        <v>1.2492000000000001</v>
      </c>
    </row>
    <row r="20348" spans="1:2" x14ac:dyDescent="0.25">
      <c r="A20348" s="254" t="s">
        <v>945</v>
      </c>
      <c r="B20348" s="254">
        <v>2.8104749999999998</v>
      </c>
    </row>
    <row r="20349" spans="1:2" x14ac:dyDescent="0.25">
      <c r="A20349" s="254" t="s">
        <v>949</v>
      </c>
      <c r="B20349" s="254">
        <v>0</v>
      </c>
    </row>
    <row r="20350" spans="1:2" x14ac:dyDescent="0.25">
      <c r="A20350" s="254" t="s">
        <v>950</v>
      </c>
      <c r="B20350" s="254">
        <v>0</v>
      </c>
    </row>
    <row r="20351" spans="1:2" x14ac:dyDescent="0.25">
      <c r="A20351" s="254" t="s">
        <v>458</v>
      </c>
      <c r="B20351" s="254">
        <v>9.9465372100000007</v>
      </c>
    </row>
    <row r="20352" spans="1:2" x14ac:dyDescent="0.25">
      <c r="A20352" s="254" t="s">
        <v>456</v>
      </c>
      <c r="B20352" s="254">
        <v>20.935657299999999</v>
      </c>
    </row>
    <row r="20353" spans="1:2" x14ac:dyDescent="0.25">
      <c r="A20353" s="254" t="s">
        <v>459</v>
      </c>
      <c r="B20353" s="254">
        <v>0</v>
      </c>
    </row>
    <row r="20354" spans="1:2" x14ac:dyDescent="0.25">
      <c r="A20354" s="254" t="s">
        <v>460</v>
      </c>
      <c r="B20354" s="254">
        <v>0</v>
      </c>
    </row>
    <row r="20355" spans="1:2" x14ac:dyDescent="0.25">
      <c r="A20355" s="254" t="s">
        <v>461</v>
      </c>
      <c r="B20355" s="254">
        <v>0</v>
      </c>
    </row>
    <row r="20356" spans="1:2" x14ac:dyDescent="0.25">
      <c r="A20356" s="254" t="s">
        <v>457</v>
      </c>
      <c r="B20356" s="254">
        <v>1.3835759400000001</v>
      </c>
    </row>
    <row r="20357" spans="1:2" x14ac:dyDescent="0.25">
      <c r="A20357" s="254" t="s">
        <v>462</v>
      </c>
      <c r="B20357" s="254">
        <v>0</v>
      </c>
    </row>
    <row r="20358" spans="1:2" x14ac:dyDescent="0.25">
      <c r="A20358" s="254" t="s">
        <v>463</v>
      </c>
      <c r="B20358" s="254">
        <v>0</v>
      </c>
    </row>
    <row r="20359" spans="1:2" x14ac:dyDescent="0.25">
      <c r="A20359" s="254" t="s">
        <v>20</v>
      </c>
      <c r="B20359" s="254">
        <v>0.98369946200000002</v>
      </c>
    </row>
    <row r="20360" spans="1:2" x14ac:dyDescent="0.25">
      <c r="A20360" s="254" t="s">
        <v>15</v>
      </c>
      <c r="B20360" s="254">
        <v>0.96621693799999997</v>
      </c>
    </row>
    <row r="20361" spans="1:2" x14ac:dyDescent="0.25">
      <c r="A20361" s="254" t="s">
        <v>21</v>
      </c>
      <c r="B20361" s="254">
        <v>0</v>
      </c>
    </row>
    <row r="20362" spans="1:2" x14ac:dyDescent="0.25">
      <c r="A20362" s="254" t="s">
        <v>22</v>
      </c>
      <c r="B20362" s="254">
        <v>0</v>
      </c>
    </row>
    <row r="20363" spans="1:2" x14ac:dyDescent="0.25">
      <c r="A20363" s="254" t="s">
        <v>1333</v>
      </c>
      <c r="B20363" s="254">
        <v>5.8132400000000003E-4</v>
      </c>
    </row>
    <row r="20364" spans="1:2" x14ac:dyDescent="0.25">
      <c r="A20364" s="254" t="s">
        <v>1573</v>
      </c>
      <c r="B20364" s="254"/>
    </row>
    <row r="20365" spans="1:2" x14ac:dyDescent="0.25">
      <c r="A20365" s="254" t="s">
        <v>928</v>
      </c>
      <c r="B20365" s="254" t="s">
        <v>929</v>
      </c>
    </row>
    <row r="20366" spans="1:2" x14ac:dyDescent="0.25">
      <c r="A20366" s="254" t="s">
        <v>930</v>
      </c>
      <c r="B20366" s="254" t="s">
        <v>931</v>
      </c>
    </row>
    <row r="20367" spans="1:2" x14ac:dyDescent="0.25">
      <c r="A20367" s="254" t="s">
        <v>111</v>
      </c>
      <c r="B20367" s="254">
        <v>12.7703931</v>
      </c>
    </row>
    <row r="20368" spans="1:2" x14ac:dyDescent="0.25">
      <c r="A20368" s="254" t="s">
        <v>110</v>
      </c>
      <c r="B20368" s="254">
        <v>0.95025107099999995</v>
      </c>
    </row>
    <row r="20369" spans="1:2" x14ac:dyDescent="0.25">
      <c r="A20369" s="254" t="s">
        <v>112</v>
      </c>
      <c r="B20369" s="254">
        <v>0</v>
      </c>
    </row>
    <row r="20370" spans="1:2" x14ac:dyDescent="0.25">
      <c r="A20370" s="254" t="s">
        <v>113</v>
      </c>
      <c r="B20370" s="254">
        <v>0</v>
      </c>
    </row>
    <row r="20371" spans="1:2" x14ac:dyDescent="0.25">
      <c r="A20371" s="254" t="s">
        <v>1334</v>
      </c>
      <c r="B20371" s="254">
        <v>2.5781640500000001E-2</v>
      </c>
    </row>
    <row r="20372" spans="1:2" x14ac:dyDescent="0.25">
      <c r="A20372" s="254" t="s">
        <v>1574</v>
      </c>
      <c r="B20372" s="254"/>
    </row>
    <row r="20373" spans="1:2" x14ac:dyDescent="0.25">
      <c r="A20373" s="254" t="s">
        <v>928</v>
      </c>
      <c r="B20373" s="254" t="s">
        <v>929</v>
      </c>
    </row>
    <row r="20374" spans="1:2" x14ac:dyDescent="0.25">
      <c r="A20374" s="254" t="s">
        <v>930</v>
      </c>
      <c r="B20374" s="254" t="s">
        <v>931</v>
      </c>
    </row>
    <row r="20375" spans="1:2" x14ac:dyDescent="0.25">
      <c r="A20375" s="254" t="s">
        <v>458</v>
      </c>
      <c r="B20375" s="254">
        <v>4.3941042299999999</v>
      </c>
    </row>
    <row r="20376" spans="1:2" x14ac:dyDescent="0.25">
      <c r="A20376" s="254" t="s">
        <v>456</v>
      </c>
      <c r="B20376" s="254">
        <v>9.77057939</v>
      </c>
    </row>
    <row r="20377" spans="1:2" x14ac:dyDescent="0.25">
      <c r="A20377" s="254" t="s">
        <v>459</v>
      </c>
      <c r="B20377" s="254">
        <v>0</v>
      </c>
    </row>
    <row r="20378" spans="1:2" x14ac:dyDescent="0.25">
      <c r="A20378" s="254" t="s">
        <v>460</v>
      </c>
      <c r="B20378" s="254">
        <v>0</v>
      </c>
    </row>
    <row r="20379" spans="1:2" x14ac:dyDescent="0.25">
      <c r="A20379" s="254" t="s">
        <v>461</v>
      </c>
      <c r="B20379" s="254">
        <v>0</v>
      </c>
    </row>
    <row r="20380" spans="1:2" x14ac:dyDescent="0.25">
      <c r="A20380" s="254" t="s">
        <v>457</v>
      </c>
      <c r="B20380" s="254">
        <v>6.1749250900000003</v>
      </c>
    </row>
    <row r="20381" spans="1:2" x14ac:dyDescent="0.25">
      <c r="A20381" s="254" t="s">
        <v>462</v>
      </c>
      <c r="B20381" s="254">
        <v>0</v>
      </c>
    </row>
    <row r="20382" spans="1:2" x14ac:dyDescent="0.25">
      <c r="A20382" s="254" t="s">
        <v>463</v>
      </c>
      <c r="B20382" s="254">
        <v>0</v>
      </c>
    </row>
    <row r="20383" spans="1:2" x14ac:dyDescent="0.25">
      <c r="A20383" s="254" t="s">
        <v>1299</v>
      </c>
      <c r="B20383" s="254">
        <v>3.483E-3</v>
      </c>
    </row>
    <row r="20384" spans="1:2" x14ac:dyDescent="0.25">
      <c r="A20384" s="254" t="s">
        <v>1575</v>
      </c>
      <c r="B20384" s="254"/>
    </row>
    <row r="20385" spans="1:2" x14ac:dyDescent="0.25">
      <c r="A20385" s="254" t="s">
        <v>928</v>
      </c>
      <c r="B20385" s="254" t="s">
        <v>929</v>
      </c>
    </row>
    <row r="20386" spans="1:2" x14ac:dyDescent="0.25">
      <c r="A20386" s="254" t="s">
        <v>930</v>
      </c>
      <c r="B20386" s="254" t="s">
        <v>931</v>
      </c>
    </row>
    <row r="20387" spans="1:2" x14ac:dyDescent="0.25">
      <c r="A20387" s="254" t="s">
        <v>111</v>
      </c>
      <c r="B20387" s="254">
        <v>0</v>
      </c>
    </row>
    <row r="20388" spans="1:2" x14ac:dyDescent="0.25">
      <c r="A20388" s="254" t="s">
        <v>110</v>
      </c>
      <c r="B20388" s="254">
        <v>4.79363852</v>
      </c>
    </row>
    <row r="20389" spans="1:2" x14ac:dyDescent="0.25">
      <c r="A20389" s="254" t="s">
        <v>112</v>
      </c>
      <c r="B20389" s="254">
        <v>0</v>
      </c>
    </row>
    <row r="20390" spans="1:2" x14ac:dyDescent="0.25">
      <c r="A20390" s="254" t="s">
        <v>113</v>
      </c>
      <c r="B20390" s="254">
        <v>0</v>
      </c>
    </row>
    <row r="20391" spans="1:2" x14ac:dyDescent="0.25">
      <c r="A20391" s="254" t="s">
        <v>1576</v>
      </c>
      <c r="B20391" s="254"/>
    </row>
    <row r="20392" spans="1:2" x14ac:dyDescent="0.25">
      <c r="A20392" s="254" t="s">
        <v>928</v>
      </c>
      <c r="B20392" s="254" t="s">
        <v>929</v>
      </c>
    </row>
    <row r="20393" spans="1:2" x14ac:dyDescent="0.25">
      <c r="A20393" s="254" t="s">
        <v>930</v>
      </c>
      <c r="B20393" s="254" t="s">
        <v>931</v>
      </c>
    </row>
    <row r="20394" spans="1:2" x14ac:dyDescent="0.25">
      <c r="A20394" s="254" t="s">
        <v>111</v>
      </c>
      <c r="B20394" s="254">
        <v>0</v>
      </c>
    </row>
    <row r="20395" spans="1:2" x14ac:dyDescent="0.25">
      <c r="A20395" s="254" t="s">
        <v>110</v>
      </c>
      <c r="B20395" s="254">
        <v>-6.1895722800000001</v>
      </c>
    </row>
    <row r="20396" spans="1:2" x14ac:dyDescent="0.25">
      <c r="A20396" s="254" t="s">
        <v>112</v>
      </c>
      <c r="B20396" s="254">
        <v>0</v>
      </c>
    </row>
    <row r="20397" spans="1:2" x14ac:dyDescent="0.25">
      <c r="A20397" s="254" t="s">
        <v>113</v>
      </c>
      <c r="B20397" s="254">
        <v>0</v>
      </c>
    </row>
    <row r="20398" spans="1:2" x14ac:dyDescent="0.25">
      <c r="A20398" s="254" t="s">
        <v>178</v>
      </c>
      <c r="B20398" s="254">
        <v>0</v>
      </c>
    </row>
    <row r="20399" spans="1:2" x14ac:dyDescent="0.25">
      <c r="A20399" s="254" t="s">
        <v>174</v>
      </c>
      <c r="B20399" s="254">
        <v>-1.3835759400000001</v>
      </c>
    </row>
    <row r="20400" spans="1:2" x14ac:dyDescent="0.25">
      <c r="A20400" s="254" t="s">
        <v>179</v>
      </c>
      <c r="B20400" s="254">
        <v>0</v>
      </c>
    </row>
    <row r="20401" spans="1:2" x14ac:dyDescent="0.25">
      <c r="A20401" s="254" t="s">
        <v>180</v>
      </c>
      <c r="B20401" s="254">
        <v>0</v>
      </c>
    </row>
    <row r="20402" spans="1:2" x14ac:dyDescent="0.25">
      <c r="A20402" s="254" t="s">
        <v>153</v>
      </c>
      <c r="B20402" s="254">
        <v>0</v>
      </c>
    </row>
    <row r="20403" spans="1:2" x14ac:dyDescent="0.25">
      <c r="A20403" s="254" t="s">
        <v>143</v>
      </c>
      <c r="B20403" s="254">
        <v>-1.3835759400000001</v>
      </c>
    </row>
    <row r="20404" spans="1:2" x14ac:dyDescent="0.25">
      <c r="A20404" s="254" t="s">
        <v>154</v>
      </c>
      <c r="B20404" s="254">
        <v>0</v>
      </c>
    </row>
    <row r="20405" spans="1:2" x14ac:dyDescent="0.25">
      <c r="A20405" s="254" t="s">
        <v>155</v>
      </c>
      <c r="B20405" s="254">
        <v>0</v>
      </c>
    </row>
    <row r="20406" spans="1:2" x14ac:dyDescent="0.25">
      <c r="A20406" s="254" t="s">
        <v>181</v>
      </c>
      <c r="B20406" s="254">
        <v>0</v>
      </c>
    </row>
    <row r="20407" spans="1:2" x14ac:dyDescent="0.25">
      <c r="A20407" s="254" t="s">
        <v>175</v>
      </c>
      <c r="B20407" s="254">
        <v>-6.1749250900000003</v>
      </c>
    </row>
    <row r="20408" spans="1:2" x14ac:dyDescent="0.25">
      <c r="A20408" s="254" t="s">
        <v>182</v>
      </c>
      <c r="B20408" s="254">
        <v>0</v>
      </c>
    </row>
    <row r="20409" spans="1:2" x14ac:dyDescent="0.25">
      <c r="A20409" s="254" t="s">
        <v>183</v>
      </c>
      <c r="B20409" s="254">
        <v>0</v>
      </c>
    </row>
    <row r="20410" spans="1:2" x14ac:dyDescent="0.25">
      <c r="A20410" s="254" t="s">
        <v>1019</v>
      </c>
      <c r="B20410" s="254">
        <v>0</v>
      </c>
    </row>
    <row r="20411" spans="1:2" x14ac:dyDescent="0.25">
      <c r="A20411" s="254" t="s">
        <v>1002</v>
      </c>
      <c r="B20411" s="254">
        <v>0</v>
      </c>
    </row>
    <row r="20412" spans="1:2" x14ac:dyDescent="0.25">
      <c r="A20412" s="254" t="s">
        <v>1017</v>
      </c>
      <c r="B20412" s="254">
        <v>0</v>
      </c>
    </row>
    <row r="20413" spans="1:2" x14ac:dyDescent="0.25">
      <c r="A20413" s="254" t="s">
        <v>1051</v>
      </c>
      <c r="B20413" s="254">
        <v>0</v>
      </c>
    </row>
    <row r="20414" spans="1:2" x14ac:dyDescent="0.25">
      <c r="A20414" s="254" t="s">
        <v>1020</v>
      </c>
      <c r="B20414" s="254">
        <v>0</v>
      </c>
    </row>
    <row r="20415" spans="1:2" x14ac:dyDescent="0.25">
      <c r="A20415" s="254" t="s">
        <v>1003</v>
      </c>
      <c r="B20415" s="254">
        <v>0</v>
      </c>
    </row>
    <row r="20416" spans="1:2" x14ac:dyDescent="0.25">
      <c r="A20416" s="254" t="s">
        <v>1018</v>
      </c>
      <c r="B20416" s="254">
        <v>0</v>
      </c>
    </row>
    <row r="20417" spans="1:2" x14ac:dyDescent="0.25">
      <c r="A20417" s="254" t="s">
        <v>1052</v>
      </c>
      <c r="B20417" s="254">
        <v>0</v>
      </c>
    </row>
    <row r="20418" spans="1:2" x14ac:dyDescent="0.25">
      <c r="A20418" s="254" t="s">
        <v>177</v>
      </c>
      <c r="B20418" s="254">
        <v>15.131649299999999</v>
      </c>
    </row>
    <row r="20419" spans="1:2" x14ac:dyDescent="0.25">
      <c r="A20419" s="254" t="s">
        <v>1577</v>
      </c>
      <c r="B20419" s="254"/>
    </row>
    <row r="20420" spans="1:2" x14ac:dyDescent="0.25">
      <c r="A20420" s="254" t="s">
        <v>928</v>
      </c>
      <c r="B20420" s="254" t="s">
        <v>929</v>
      </c>
    </row>
    <row r="20421" spans="1:2" x14ac:dyDescent="0.25">
      <c r="A20421" s="254" t="s">
        <v>930</v>
      </c>
      <c r="B20421" s="254" t="s">
        <v>931</v>
      </c>
    </row>
    <row r="20422" spans="1:2" x14ac:dyDescent="0.25">
      <c r="A20422" s="254" t="s">
        <v>110</v>
      </c>
      <c r="B20422" s="254">
        <v>-1.2269693800000001</v>
      </c>
    </row>
    <row r="20423" spans="1:2" x14ac:dyDescent="0.25">
      <c r="A20423" s="254" t="s">
        <v>184</v>
      </c>
      <c r="B20423" s="254">
        <v>-0.96621693799999997</v>
      </c>
    </row>
    <row r="20424" spans="1:2" x14ac:dyDescent="0.25">
      <c r="A20424" s="254" t="s">
        <v>185</v>
      </c>
      <c r="B20424" s="254">
        <v>-0.96621693799999997</v>
      </c>
    </row>
    <row r="20425" spans="1:2" x14ac:dyDescent="0.25">
      <c r="A20425" s="254" t="s">
        <v>186</v>
      </c>
      <c r="B20425" s="254">
        <v>-18.152668500000001</v>
      </c>
    </row>
    <row r="20426" spans="1:2" x14ac:dyDescent="0.25">
      <c r="A20426" s="254" t="s">
        <v>187</v>
      </c>
      <c r="B20426" s="254">
        <v>0</v>
      </c>
    </row>
    <row r="20427" spans="1:2" x14ac:dyDescent="0.25">
      <c r="A20427" s="254" t="s">
        <v>1002</v>
      </c>
      <c r="B20427" s="254">
        <v>0</v>
      </c>
    </row>
    <row r="20428" spans="1:2" x14ac:dyDescent="0.25">
      <c r="A20428" s="254" t="s">
        <v>1003</v>
      </c>
      <c r="B20428" s="254">
        <v>0</v>
      </c>
    </row>
    <row r="20429" spans="1:2" x14ac:dyDescent="0.25">
      <c r="A20429" s="254" t="s">
        <v>177</v>
      </c>
      <c r="B20429" s="254">
        <v>21.312071799999998</v>
      </c>
    </row>
    <row r="20430" spans="1:2" x14ac:dyDescent="0.25">
      <c r="A20430" s="254" t="s">
        <v>1578</v>
      </c>
      <c r="B20430" s="254"/>
    </row>
    <row r="20431" spans="1:2" x14ac:dyDescent="0.25">
      <c r="A20431" s="254" t="s">
        <v>928</v>
      </c>
      <c r="B20431" s="254" t="s">
        <v>929</v>
      </c>
    </row>
    <row r="20432" spans="1:2" x14ac:dyDescent="0.25">
      <c r="A20432" s="254" t="s">
        <v>930</v>
      </c>
      <c r="B20432" s="254" t="s">
        <v>931</v>
      </c>
    </row>
    <row r="20433" spans="1:2" x14ac:dyDescent="0.25">
      <c r="A20433" s="254" t="s">
        <v>8</v>
      </c>
      <c r="B20433" s="254">
        <v>0</v>
      </c>
    </row>
    <row r="20434" spans="1:2" x14ac:dyDescent="0.25">
      <c r="A20434" s="254" t="s">
        <v>9</v>
      </c>
      <c r="B20434" s="254">
        <v>0</v>
      </c>
    </row>
    <row r="20435" spans="1:2" x14ac:dyDescent="0.25">
      <c r="A20435" s="254" t="s">
        <v>10</v>
      </c>
      <c r="B20435" s="254">
        <v>0</v>
      </c>
    </row>
    <row r="20436" spans="1:2" x14ac:dyDescent="0.25">
      <c r="A20436" s="254" t="s">
        <v>11</v>
      </c>
      <c r="B20436" s="254">
        <v>0</v>
      </c>
    </row>
    <row r="20437" spans="1:2" x14ac:dyDescent="0.25">
      <c r="A20437" s="254" t="s">
        <v>12</v>
      </c>
      <c r="B20437" s="254">
        <v>0</v>
      </c>
    </row>
    <row r="20438" spans="1:2" x14ac:dyDescent="0.25">
      <c r="A20438" s="254" t="s">
        <v>13</v>
      </c>
      <c r="B20438" s="254">
        <v>0</v>
      </c>
    </row>
    <row r="20439" spans="1:2" x14ac:dyDescent="0.25">
      <c r="A20439" s="254" t="s">
        <v>554</v>
      </c>
      <c r="B20439" s="254">
        <v>0</v>
      </c>
    </row>
    <row r="20440" spans="1:2" x14ac:dyDescent="0.25">
      <c r="A20440" s="254" t="s">
        <v>555</v>
      </c>
      <c r="B20440" s="254">
        <v>0</v>
      </c>
    </row>
    <row r="20441" spans="1:2" x14ac:dyDescent="0.25">
      <c r="A20441" s="254" t="s">
        <v>556</v>
      </c>
      <c r="B20441" s="254">
        <v>0</v>
      </c>
    </row>
    <row r="20442" spans="1:2" x14ac:dyDescent="0.25">
      <c r="A20442" s="254" t="s">
        <v>557</v>
      </c>
      <c r="B20442" s="254">
        <v>0</v>
      </c>
    </row>
    <row r="20443" spans="1:2" x14ac:dyDescent="0.25">
      <c r="A20443" s="254" t="s">
        <v>558</v>
      </c>
      <c r="B20443" s="254">
        <v>0</v>
      </c>
    </row>
    <row r="20444" spans="1:2" x14ac:dyDescent="0.25">
      <c r="A20444" s="254" t="s">
        <v>559</v>
      </c>
      <c r="B20444" s="254">
        <v>0</v>
      </c>
    </row>
    <row r="20445" spans="1:2" x14ac:dyDescent="0.25">
      <c r="A20445" s="254" t="s">
        <v>560</v>
      </c>
      <c r="B20445" s="254">
        <v>0</v>
      </c>
    </row>
    <row r="20446" spans="1:2" x14ac:dyDescent="0.25">
      <c r="A20446" s="254" t="s">
        <v>561</v>
      </c>
      <c r="B20446" s="254">
        <v>0</v>
      </c>
    </row>
    <row r="20447" spans="1:2" x14ac:dyDescent="0.25">
      <c r="A20447" s="254" t="s">
        <v>562</v>
      </c>
      <c r="B20447" s="254">
        <v>0</v>
      </c>
    </row>
    <row r="20448" spans="1:2" x14ac:dyDescent="0.25">
      <c r="A20448" s="254" t="s">
        <v>563</v>
      </c>
      <c r="B20448" s="254">
        <v>0</v>
      </c>
    </row>
    <row r="20449" spans="1:2" x14ac:dyDescent="0.25">
      <c r="A20449" s="254" t="s">
        <v>564</v>
      </c>
      <c r="B20449" s="254">
        <v>0</v>
      </c>
    </row>
    <row r="20450" spans="1:2" x14ac:dyDescent="0.25">
      <c r="A20450" s="254" t="s">
        <v>565</v>
      </c>
      <c r="B20450" s="254">
        <v>0</v>
      </c>
    </row>
    <row r="20451" spans="1:2" x14ac:dyDescent="0.25">
      <c r="A20451" s="254" t="s">
        <v>946</v>
      </c>
      <c r="B20451" s="254">
        <v>0</v>
      </c>
    </row>
    <row r="20452" spans="1:2" x14ac:dyDescent="0.25">
      <c r="A20452" s="254" t="s">
        <v>947</v>
      </c>
      <c r="B20452" s="254">
        <v>0</v>
      </c>
    </row>
    <row r="20453" spans="1:2" x14ac:dyDescent="0.25">
      <c r="A20453" s="254" t="s">
        <v>1053</v>
      </c>
      <c r="B20453" s="254">
        <v>0</v>
      </c>
    </row>
    <row r="20454" spans="1:2" x14ac:dyDescent="0.25">
      <c r="A20454" s="254" t="s">
        <v>1004</v>
      </c>
      <c r="B20454" s="254">
        <v>0</v>
      </c>
    </row>
    <row r="20455" spans="1:2" x14ac:dyDescent="0.25">
      <c r="A20455" s="254" t="s">
        <v>1054</v>
      </c>
      <c r="B20455" s="254">
        <v>0</v>
      </c>
    </row>
    <row r="20456" spans="1:2" x14ac:dyDescent="0.25">
      <c r="A20456" s="254" t="s">
        <v>1055</v>
      </c>
      <c r="B20456" s="254">
        <v>0</v>
      </c>
    </row>
    <row r="20457" spans="1:2" x14ac:dyDescent="0.25">
      <c r="A20457" s="254" t="s">
        <v>1056</v>
      </c>
      <c r="B20457" s="254">
        <v>0</v>
      </c>
    </row>
    <row r="20458" spans="1:2" x14ac:dyDescent="0.25">
      <c r="A20458" s="254" t="s">
        <v>1005</v>
      </c>
      <c r="B20458" s="254">
        <v>0</v>
      </c>
    </row>
    <row r="20459" spans="1:2" x14ac:dyDescent="0.25">
      <c r="A20459" s="254" t="s">
        <v>1057</v>
      </c>
      <c r="B20459" s="254">
        <v>0</v>
      </c>
    </row>
    <row r="20460" spans="1:2" x14ac:dyDescent="0.25">
      <c r="A20460" s="254" t="s">
        <v>1058</v>
      </c>
      <c r="B20460" s="254">
        <v>0</v>
      </c>
    </row>
    <row r="20461" spans="1:2" x14ac:dyDescent="0.25">
      <c r="A20461" s="254" t="s">
        <v>1059</v>
      </c>
      <c r="B20461" s="254">
        <v>0</v>
      </c>
    </row>
    <row r="20462" spans="1:2" x14ac:dyDescent="0.25">
      <c r="A20462" s="254" t="s">
        <v>1006</v>
      </c>
      <c r="B20462" s="254">
        <v>0</v>
      </c>
    </row>
    <row r="20463" spans="1:2" x14ac:dyDescent="0.25">
      <c r="A20463" s="254" t="s">
        <v>1060</v>
      </c>
      <c r="B20463" s="254">
        <v>0</v>
      </c>
    </row>
    <row r="20464" spans="1:2" x14ac:dyDescent="0.25">
      <c r="A20464" s="254" t="s">
        <v>1061</v>
      </c>
      <c r="B20464" s="254">
        <v>0</v>
      </c>
    </row>
    <row r="20465" spans="1:2" x14ac:dyDescent="0.25">
      <c r="A20465" s="254" t="s">
        <v>1062</v>
      </c>
      <c r="B20465" s="254">
        <v>0</v>
      </c>
    </row>
    <row r="20466" spans="1:2" x14ac:dyDescent="0.25">
      <c r="A20466" s="254" t="s">
        <v>1007</v>
      </c>
      <c r="B20466" s="254">
        <v>0</v>
      </c>
    </row>
    <row r="20467" spans="1:2" x14ac:dyDescent="0.25">
      <c r="A20467" s="254" t="s">
        <v>1063</v>
      </c>
      <c r="B20467" s="254">
        <v>0</v>
      </c>
    </row>
    <row r="20468" spans="1:2" x14ac:dyDescent="0.25">
      <c r="A20468" s="254" t="s">
        <v>1064</v>
      </c>
      <c r="B20468" s="254">
        <v>0</v>
      </c>
    </row>
    <row r="20469" spans="1:2" x14ac:dyDescent="0.25">
      <c r="A20469" s="254" t="s">
        <v>1065</v>
      </c>
      <c r="B20469" s="254">
        <v>0</v>
      </c>
    </row>
    <row r="20470" spans="1:2" x14ac:dyDescent="0.25">
      <c r="A20470" s="254" t="s">
        <v>1008</v>
      </c>
      <c r="B20470" s="254">
        <v>0</v>
      </c>
    </row>
    <row r="20471" spans="1:2" x14ac:dyDescent="0.25">
      <c r="A20471" s="254" t="s">
        <v>1066</v>
      </c>
      <c r="B20471" s="254">
        <v>0</v>
      </c>
    </row>
    <row r="20472" spans="1:2" x14ac:dyDescent="0.25">
      <c r="A20472" s="254" t="s">
        <v>1067</v>
      </c>
      <c r="B20472" s="254">
        <v>0</v>
      </c>
    </row>
    <row r="20473" spans="1:2" x14ac:dyDescent="0.25">
      <c r="A20473" s="254" t="s">
        <v>1068</v>
      </c>
      <c r="B20473" s="254">
        <v>0</v>
      </c>
    </row>
    <row r="20474" spans="1:2" x14ac:dyDescent="0.25">
      <c r="A20474" s="254" t="s">
        <v>1009</v>
      </c>
      <c r="B20474" s="254">
        <v>0</v>
      </c>
    </row>
    <row r="20475" spans="1:2" x14ac:dyDescent="0.25">
      <c r="A20475" s="254" t="s">
        <v>1069</v>
      </c>
      <c r="B20475" s="254">
        <v>0</v>
      </c>
    </row>
    <row r="20476" spans="1:2" x14ac:dyDescent="0.25">
      <c r="A20476" s="254" t="s">
        <v>1070</v>
      </c>
      <c r="B20476" s="254">
        <v>0</v>
      </c>
    </row>
    <row r="20477" spans="1:2" x14ac:dyDescent="0.25">
      <c r="A20477" s="254" t="s">
        <v>1071</v>
      </c>
      <c r="B20477" s="254">
        <v>0</v>
      </c>
    </row>
    <row r="20478" spans="1:2" x14ac:dyDescent="0.25">
      <c r="A20478" s="254" t="s">
        <v>1010</v>
      </c>
      <c r="B20478" s="254">
        <v>0</v>
      </c>
    </row>
    <row r="20479" spans="1:2" x14ac:dyDescent="0.25">
      <c r="A20479" s="254" t="s">
        <v>1072</v>
      </c>
      <c r="B20479" s="254">
        <v>0</v>
      </c>
    </row>
    <row r="20480" spans="1:2" x14ac:dyDescent="0.25">
      <c r="A20480" s="254" t="s">
        <v>1073</v>
      </c>
      <c r="B20480" s="254">
        <v>0</v>
      </c>
    </row>
    <row r="20481" spans="1:2" x14ac:dyDescent="0.25">
      <c r="A20481" s="254" t="s">
        <v>1074</v>
      </c>
      <c r="B20481" s="254">
        <v>0</v>
      </c>
    </row>
    <row r="20482" spans="1:2" x14ac:dyDescent="0.25">
      <c r="A20482" s="254" t="s">
        <v>1011</v>
      </c>
      <c r="B20482" s="254">
        <v>0</v>
      </c>
    </row>
    <row r="20483" spans="1:2" x14ac:dyDescent="0.25">
      <c r="A20483" s="254" t="s">
        <v>1075</v>
      </c>
      <c r="B20483" s="254">
        <v>0</v>
      </c>
    </row>
    <row r="20484" spans="1:2" x14ac:dyDescent="0.25">
      <c r="A20484" s="254" t="s">
        <v>1076</v>
      </c>
      <c r="B20484" s="254">
        <v>0</v>
      </c>
    </row>
    <row r="20485" spans="1:2" x14ac:dyDescent="0.25">
      <c r="A20485" s="254" t="s">
        <v>1205</v>
      </c>
      <c r="B20485" s="254">
        <v>0</v>
      </c>
    </row>
    <row r="20486" spans="1:2" x14ac:dyDescent="0.25">
      <c r="A20486" s="254" t="s">
        <v>1335</v>
      </c>
      <c r="B20486" s="254">
        <v>0</v>
      </c>
    </row>
    <row r="20487" spans="1:2" x14ac:dyDescent="0.25">
      <c r="A20487" s="254" t="s">
        <v>1336</v>
      </c>
      <c r="B20487" s="254">
        <v>0</v>
      </c>
    </row>
    <row r="20488" spans="1:2" x14ac:dyDescent="0.25">
      <c r="A20488" s="254" t="s">
        <v>1337</v>
      </c>
      <c r="B20488" s="254">
        <v>0</v>
      </c>
    </row>
    <row r="20489" spans="1:2" x14ac:dyDescent="0.25">
      <c r="A20489" s="254" t="s">
        <v>1338</v>
      </c>
      <c r="B20489" s="254">
        <v>0</v>
      </c>
    </row>
    <row r="20490" spans="1:2" x14ac:dyDescent="0.25">
      <c r="A20490" s="254" t="s">
        <v>1339</v>
      </c>
      <c r="B20490" s="254">
        <v>0</v>
      </c>
    </row>
    <row r="20491" spans="1:2" x14ac:dyDescent="0.25">
      <c r="A20491" s="254" t="s">
        <v>1340</v>
      </c>
      <c r="B20491" s="254">
        <v>0</v>
      </c>
    </row>
    <row r="20492" spans="1:2" x14ac:dyDescent="0.25">
      <c r="A20492" s="254" t="s">
        <v>1341</v>
      </c>
      <c r="B20492" s="254">
        <v>0</v>
      </c>
    </row>
    <row r="20493" spans="1:2" x14ac:dyDescent="0.25">
      <c r="A20493" s="254" t="s">
        <v>1579</v>
      </c>
      <c r="B20493" s="254"/>
    </row>
    <row r="20494" spans="1:2" x14ac:dyDescent="0.25">
      <c r="A20494" s="254" t="s">
        <v>928</v>
      </c>
      <c r="B20494" s="254" t="s">
        <v>929</v>
      </c>
    </row>
    <row r="20495" spans="1:2" x14ac:dyDescent="0.25">
      <c r="A20495" s="254" t="s">
        <v>930</v>
      </c>
      <c r="B20495" s="254" t="s">
        <v>931</v>
      </c>
    </row>
    <row r="20496" spans="1:2" x14ac:dyDescent="0.25">
      <c r="A20496" s="254" t="s">
        <v>189</v>
      </c>
      <c r="B20496" s="254">
        <v>1.46395838E-4</v>
      </c>
    </row>
    <row r="20497" spans="1:2" x14ac:dyDescent="0.25">
      <c r="A20497" s="254" t="s">
        <v>188</v>
      </c>
      <c r="B20497" s="254">
        <v>18.152668500000001</v>
      </c>
    </row>
    <row r="20498" spans="1:2" x14ac:dyDescent="0.25">
      <c r="A20498" s="254" t="s">
        <v>190</v>
      </c>
      <c r="B20498" s="254">
        <v>0</v>
      </c>
    </row>
    <row r="20499" spans="1:2" x14ac:dyDescent="0.25">
      <c r="A20499" s="254" t="s">
        <v>191</v>
      </c>
      <c r="B20499" s="254">
        <v>0</v>
      </c>
    </row>
    <row r="20500" spans="1:2" x14ac:dyDescent="0.25">
      <c r="A20500" s="254" t="s">
        <v>1580</v>
      </c>
      <c r="B20500" s="254"/>
    </row>
    <row r="20501" spans="1:2" x14ac:dyDescent="0.25">
      <c r="A20501" s="254" t="s">
        <v>928</v>
      </c>
      <c r="B20501" s="254" t="s">
        <v>929</v>
      </c>
    </row>
    <row r="20502" spans="1:2" x14ac:dyDescent="0.25">
      <c r="A20502" s="254" t="s">
        <v>930</v>
      </c>
      <c r="B20502" s="254" t="s">
        <v>931</v>
      </c>
    </row>
    <row r="20503" spans="1:2" x14ac:dyDescent="0.25">
      <c r="A20503" s="254" t="s">
        <v>111</v>
      </c>
      <c r="B20503" s="254">
        <v>-28.795628199999999</v>
      </c>
    </row>
    <row r="20504" spans="1:2" x14ac:dyDescent="0.25">
      <c r="A20504" s="254" t="s">
        <v>110</v>
      </c>
      <c r="B20504" s="254">
        <v>-28.7393976</v>
      </c>
    </row>
    <row r="20505" spans="1:2" x14ac:dyDescent="0.25">
      <c r="A20505" s="254" t="s">
        <v>112</v>
      </c>
      <c r="B20505" s="254">
        <v>0</v>
      </c>
    </row>
    <row r="20506" spans="1:2" x14ac:dyDescent="0.25">
      <c r="A20506" s="254" t="s">
        <v>113</v>
      </c>
      <c r="B20506" s="254">
        <v>0</v>
      </c>
    </row>
    <row r="20507" spans="1:2" x14ac:dyDescent="0.25">
      <c r="A20507" s="254" t="s">
        <v>178</v>
      </c>
      <c r="B20507" s="254">
        <v>-9.9465372100000007</v>
      </c>
    </row>
    <row r="20508" spans="1:2" x14ac:dyDescent="0.25">
      <c r="A20508" s="254" t="s">
        <v>174</v>
      </c>
      <c r="B20508" s="254">
        <v>-20.935657299999999</v>
      </c>
    </row>
    <row r="20509" spans="1:2" x14ac:dyDescent="0.25">
      <c r="A20509" s="254" t="s">
        <v>179</v>
      </c>
      <c r="B20509" s="254">
        <v>0</v>
      </c>
    </row>
    <row r="20510" spans="1:2" x14ac:dyDescent="0.25">
      <c r="A20510" s="254" t="s">
        <v>180</v>
      </c>
      <c r="B20510" s="254">
        <v>0</v>
      </c>
    </row>
    <row r="20511" spans="1:2" x14ac:dyDescent="0.25">
      <c r="A20511" s="254" t="s">
        <v>153</v>
      </c>
      <c r="B20511" s="254">
        <v>-8.3117766</v>
      </c>
    </row>
    <row r="20512" spans="1:2" x14ac:dyDescent="0.25">
      <c r="A20512" s="254" t="s">
        <v>143</v>
      </c>
      <c r="B20512" s="254">
        <v>-16.8625428</v>
      </c>
    </row>
    <row r="20513" spans="1:2" x14ac:dyDescent="0.25">
      <c r="A20513" s="254" t="s">
        <v>154</v>
      </c>
      <c r="B20513" s="254">
        <v>0</v>
      </c>
    </row>
    <row r="20514" spans="1:2" x14ac:dyDescent="0.25">
      <c r="A20514" s="254" t="s">
        <v>155</v>
      </c>
      <c r="B20514" s="254">
        <v>0</v>
      </c>
    </row>
    <row r="20515" spans="1:2" x14ac:dyDescent="0.25">
      <c r="A20515" s="254" t="s">
        <v>181</v>
      </c>
      <c r="B20515" s="254">
        <v>-4.3941042299999999</v>
      </c>
    </row>
    <row r="20516" spans="1:2" x14ac:dyDescent="0.25">
      <c r="A20516" s="254" t="s">
        <v>175</v>
      </c>
      <c r="B20516" s="254">
        <v>-9.77057939</v>
      </c>
    </row>
    <row r="20517" spans="1:2" x14ac:dyDescent="0.25">
      <c r="A20517" s="254" t="s">
        <v>182</v>
      </c>
      <c r="B20517" s="254">
        <v>0</v>
      </c>
    </row>
    <row r="20518" spans="1:2" x14ac:dyDescent="0.25">
      <c r="A20518" s="254" t="s">
        <v>183</v>
      </c>
      <c r="B20518" s="254">
        <v>0</v>
      </c>
    </row>
    <row r="20519" spans="1:2" x14ac:dyDescent="0.25">
      <c r="A20519" s="254" t="s">
        <v>1077</v>
      </c>
      <c r="B20519" s="254">
        <v>-4.3439111199999996</v>
      </c>
    </row>
    <row r="20520" spans="1:2" x14ac:dyDescent="0.25">
      <c r="A20520" s="254" t="s">
        <v>1012</v>
      </c>
      <c r="B20520" s="254">
        <v>-9.3804146999999993</v>
      </c>
    </row>
    <row r="20521" spans="1:2" x14ac:dyDescent="0.25">
      <c r="A20521" s="254" t="s">
        <v>1078</v>
      </c>
      <c r="B20521" s="254">
        <v>0</v>
      </c>
    </row>
    <row r="20522" spans="1:2" x14ac:dyDescent="0.25">
      <c r="A20522" s="254" t="s">
        <v>1079</v>
      </c>
      <c r="B20522" s="254">
        <v>0</v>
      </c>
    </row>
    <row r="20523" spans="1:2" x14ac:dyDescent="0.25">
      <c r="A20523" s="254" t="s">
        <v>1080</v>
      </c>
      <c r="B20523" s="254">
        <v>-2.9872541899999998</v>
      </c>
    </row>
    <row r="20524" spans="1:2" x14ac:dyDescent="0.25">
      <c r="A20524" s="254" t="s">
        <v>1013</v>
      </c>
      <c r="B20524" s="254">
        <v>-6.4507956999999996</v>
      </c>
    </row>
    <row r="20525" spans="1:2" x14ac:dyDescent="0.25">
      <c r="A20525" s="254" t="s">
        <v>1081</v>
      </c>
      <c r="B20525" s="254">
        <v>0</v>
      </c>
    </row>
    <row r="20526" spans="1:2" x14ac:dyDescent="0.25">
      <c r="A20526" s="254" t="s">
        <v>1082</v>
      </c>
      <c r="B20526" s="254">
        <v>0</v>
      </c>
    </row>
    <row r="20527" spans="1:2" x14ac:dyDescent="0.25">
      <c r="A20527" s="254" t="s">
        <v>1334</v>
      </c>
      <c r="B20527" s="254">
        <v>-1.3223028E-2</v>
      </c>
    </row>
    <row r="20528" spans="1:2" x14ac:dyDescent="0.25">
      <c r="A20528" s="254" t="s">
        <v>1342</v>
      </c>
      <c r="B20528" s="254">
        <v>-3.483E-3</v>
      </c>
    </row>
    <row r="20529" spans="1:2" x14ac:dyDescent="0.25">
      <c r="A20529" s="254" t="s">
        <v>1019</v>
      </c>
      <c r="B20529" s="254">
        <v>0</v>
      </c>
    </row>
    <row r="20530" spans="1:2" x14ac:dyDescent="0.25">
      <c r="A20530" s="254" t="s">
        <v>1002</v>
      </c>
      <c r="B20530" s="254">
        <v>0</v>
      </c>
    </row>
    <row r="20531" spans="1:2" x14ac:dyDescent="0.25">
      <c r="A20531" s="254" t="s">
        <v>1017</v>
      </c>
      <c r="B20531" s="254">
        <v>0</v>
      </c>
    </row>
    <row r="20532" spans="1:2" x14ac:dyDescent="0.25">
      <c r="A20532" s="254" t="s">
        <v>1051</v>
      </c>
      <c r="B20532" s="254">
        <v>0</v>
      </c>
    </row>
    <row r="20533" spans="1:2" x14ac:dyDescent="0.25">
      <c r="A20533" s="254" t="s">
        <v>1020</v>
      </c>
      <c r="B20533" s="254">
        <v>0</v>
      </c>
    </row>
    <row r="20534" spans="1:2" x14ac:dyDescent="0.25">
      <c r="A20534" s="254" t="s">
        <v>1003</v>
      </c>
      <c r="B20534" s="254">
        <v>0</v>
      </c>
    </row>
    <row r="20535" spans="1:2" x14ac:dyDescent="0.25">
      <c r="A20535" s="254" t="s">
        <v>1018</v>
      </c>
      <c r="B20535" s="254">
        <v>0</v>
      </c>
    </row>
    <row r="20536" spans="1:2" x14ac:dyDescent="0.25">
      <c r="A20536" s="254" t="s">
        <v>1052</v>
      </c>
      <c r="B20536" s="254">
        <v>0</v>
      </c>
    </row>
    <row r="20537" spans="1:2" x14ac:dyDescent="0.25">
      <c r="A20537" s="254" t="s">
        <v>177</v>
      </c>
      <c r="B20537" s="254">
        <v>150.918599</v>
      </c>
    </row>
    <row r="20538" spans="1:2" x14ac:dyDescent="0.25">
      <c r="A20538" s="254" t="s">
        <v>1343</v>
      </c>
      <c r="B20538" s="254">
        <v>0</v>
      </c>
    </row>
    <row r="20539" spans="1:2" x14ac:dyDescent="0.25">
      <c r="A20539" s="254" t="s">
        <v>1344</v>
      </c>
      <c r="B20539" s="254">
        <v>0</v>
      </c>
    </row>
    <row r="20540" spans="1:2" x14ac:dyDescent="0.25">
      <c r="A20540" s="254" t="s">
        <v>1207</v>
      </c>
      <c r="B20540" s="254">
        <v>1.6706028000000001E-2</v>
      </c>
    </row>
    <row r="20541" spans="1:2" x14ac:dyDescent="0.25">
      <c r="A20541" s="254" t="s">
        <v>1581</v>
      </c>
      <c r="B20541" s="254"/>
    </row>
    <row r="20542" spans="1:2" x14ac:dyDescent="0.25">
      <c r="A20542" s="254" t="s">
        <v>928</v>
      </c>
      <c r="B20542" s="254" t="s">
        <v>929</v>
      </c>
    </row>
    <row r="20543" spans="1:2" x14ac:dyDescent="0.25">
      <c r="A20543" s="254" t="s">
        <v>930</v>
      </c>
      <c r="B20543" s="254" t="s">
        <v>931</v>
      </c>
    </row>
    <row r="20544" spans="1:2" x14ac:dyDescent="0.25">
      <c r="A20544" s="254" t="s">
        <v>111</v>
      </c>
      <c r="B20544" s="254">
        <v>22.301352399999999</v>
      </c>
    </row>
    <row r="20545" spans="1:2" x14ac:dyDescent="0.25">
      <c r="A20545" s="254" t="s">
        <v>110</v>
      </c>
      <c r="B20545" s="254">
        <v>22.257803500000001</v>
      </c>
    </row>
    <row r="20546" spans="1:2" x14ac:dyDescent="0.25">
      <c r="A20546" s="254" t="s">
        <v>112</v>
      </c>
      <c r="B20546" s="254">
        <v>0</v>
      </c>
    </row>
    <row r="20547" spans="1:2" x14ac:dyDescent="0.25">
      <c r="A20547" s="254" t="s">
        <v>113</v>
      </c>
      <c r="B20547" s="254">
        <v>0</v>
      </c>
    </row>
    <row r="20548" spans="1:2" x14ac:dyDescent="0.25">
      <c r="A20548" s="254" t="s">
        <v>1334</v>
      </c>
      <c r="B20548" s="254">
        <v>1.02408395E-2</v>
      </c>
    </row>
    <row r="20549" spans="1:2" x14ac:dyDescent="0.25">
      <c r="A20549" s="254" t="s">
        <v>1582</v>
      </c>
      <c r="B20549" s="254"/>
    </row>
    <row r="20550" spans="1:2" x14ac:dyDescent="0.25">
      <c r="A20550" s="254" t="s">
        <v>928</v>
      </c>
      <c r="B20550" s="254" t="s">
        <v>929</v>
      </c>
    </row>
    <row r="20551" spans="1:2" x14ac:dyDescent="0.25">
      <c r="A20551" s="254" t="s">
        <v>930</v>
      </c>
      <c r="B20551" s="254" t="s">
        <v>931</v>
      </c>
    </row>
    <row r="20552" spans="1:2" x14ac:dyDescent="0.25">
      <c r="A20552" s="254" t="s">
        <v>113</v>
      </c>
      <c r="B20552" s="254">
        <v>0</v>
      </c>
    </row>
    <row r="20553" spans="1:2" x14ac:dyDescent="0.25">
      <c r="A20553" s="254" t="s">
        <v>184</v>
      </c>
      <c r="B20553" s="254">
        <v>0</v>
      </c>
    </row>
    <row r="20554" spans="1:2" x14ac:dyDescent="0.25">
      <c r="A20554" s="254" t="s">
        <v>185</v>
      </c>
      <c r="B20554" s="254">
        <v>0</v>
      </c>
    </row>
    <row r="20555" spans="1:2" x14ac:dyDescent="0.25">
      <c r="A20555" s="254" t="s">
        <v>186</v>
      </c>
      <c r="B20555" s="254">
        <v>0</v>
      </c>
    </row>
    <row r="20556" spans="1:2" x14ac:dyDescent="0.25">
      <c r="A20556" s="254" t="s">
        <v>187</v>
      </c>
      <c r="B20556" s="254">
        <v>0</v>
      </c>
    </row>
    <row r="20557" spans="1:2" x14ac:dyDescent="0.25">
      <c r="A20557" s="254" t="s">
        <v>1051</v>
      </c>
      <c r="B20557" s="254">
        <v>0</v>
      </c>
    </row>
    <row r="20558" spans="1:2" x14ac:dyDescent="0.25">
      <c r="A20558" s="254" t="s">
        <v>1052</v>
      </c>
      <c r="B20558" s="254">
        <v>0</v>
      </c>
    </row>
    <row r="20559" spans="1:2" x14ac:dyDescent="0.25">
      <c r="A20559" s="254" t="s">
        <v>177</v>
      </c>
      <c r="B20559" s="254">
        <v>0</v>
      </c>
    </row>
    <row r="20560" spans="1:2" x14ac:dyDescent="0.25">
      <c r="A20560" s="254" t="s">
        <v>1583</v>
      </c>
      <c r="B20560" s="254"/>
    </row>
    <row r="20561" spans="1:2" x14ac:dyDescent="0.25">
      <c r="A20561" s="254" t="s">
        <v>928</v>
      </c>
      <c r="B20561" s="254" t="s">
        <v>929</v>
      </c>
    </row>
    <row r="20562" spans="1:2" x14ac:dyDescent="0.25">
      <c r="A20562" s="254" t="s">
        <v>930</v>
      </c>
      <c r="B20562" s="254" t="s">
        <v>931</v>
      </c>
    </row>
    <row r="20563" spans="1:2" x14ac:dyDescent="0.25">
      <c r="A20563" s="254" t="s">
        <v>1334</v>
      </c>
      <c r="B20563" s="254">
        <v>-3.3289395200000002E-2</v>
      </c>
    </row>
    <row r="20564" spans="1:2" x14ac:dyDescent="0.25">
      <c r="A20564" s="254" t="s">
        <v>184</v>
      </c>
      <c r="B20564" s="254">
        <v>-5.8132400000000003E-4</v>
      </c>
    </row>
    <row r="20565" spans="1:2" x14ac:dyDescent="0.25">
      <c r="A20565" s="254" t="s">
        <v>199</v>
      </c>
      <c r="B20565" s="254">
        <v>-1.8858285799999999E-2</v>
      </c>
    </row>
    <row r="20566" spans="1:2" x14ac:dyDescent="0.25">
      <c r="A20566" s="254" t="s">
        <v>187</v>
      </c>
      <c r="B20566" s="254">
        <v>-6.1188245099999998E-3</v>
      </c>
    </row>
    <row r="20567" spans="1:2" x14ac:dyDescent="0.25">
      <c r="A20567" s="254" t="s">
        <v>1343</v>
      </c>
      <c r="B20567" s="254">
        <v>0</v>
      </c>
    </row>
    <row r="20568" spans="1:2" x14ac:dyDescent="0.25">
      <c r="A20568" s="254" t="s">
        <v>1344</v>
      </c>
      <c r="B20568" s="254">
        <v>0</v>
      </c>
    </row>
    <row r="20569" spans="1:2" x14ac:dyDescent="0.25">
      <c r="A20569" s="254" t="s">
        <v>177</v>
      </c>
      <c r="B20569" s="254">
        <v>5.8847829599999998E-2</v>
      </c>
    </row>
    <row r="20571" spans="1:2" x14ac:dyDescent="0.25">
      <c r="A20571" s="254" t="s">
        <v>1584</v>
      </c>
      <c r="B20571" s="254"/>
    </row>
    <row r="20572" spans="1:2" x14ac:dyDescent="0.25">
      <c r="A20572" s="254" t="s">
        <v>928</v>
      </c>
      <c r="B20572" s="254" t="s">
        <v>929</v>
      </c>
    </row>
    <row r="20573" spans="1:2" x14ac:dyDescent="0.25">
      <c r="A20573" s="254" t="s">
        <v>930</v>
      </c>
      <c r="B20573" s="254" t="s">
        <v>931</v>
      </c>
    </row>
    <row r="20574" spans="1:2" x14ac:dyDescent="0.25">
      <c r="A20574" s="254" t="s">
        <v>1087</v>
      </c>
      <c r="B20574" s="254">
        <v>0</v>
      </c>
    </row>
    <row r="20575" spans="1:2" x14ac:dyDescent="0.25">
      <c r="A20575" s="254" t="s">
        <v>1088</v>
      </c>
      <c r="B20575" s="254">
        <v>0</v>
      </c>
    </row>
    <row r="20576" spans="1:2" x14ac:dyDescent="0.25">
      <c r="A20576" s="254" t="s">
        <v>1089</v>
      </c>
      <c r="B20576" s="254">
        <v>0</v>
      </c>
    </row>
    <row r="20577" spans="1:2" x14ac:dyDescent="0.25">
      <c r="A20577" s="254" t="s">
        <v>1090</v>
      </c>
      <c r="B20577" s="254">
        <v>0</v>
      </c>
    </row>
    <row r="20578" spans="1:2" x14ac:dyDescent="0.25">
      <c r="A20578" s="254" t="s">
        <v>1091</v>
      </c>
      <c r="B20578" s="254">
        <v>0</v>
      </c>
    </row>
    <row r="20579" spans="1:2" x14ac:dyDescent="0.25">
      <c r="A20579" s="254" t="s">
        <v>1092</v>
      </c>
      <c r="B20579" s="254">
        <v>0</v>
      </c>
    </row>
    <row r="20580" spans="1:2" x14ac:dyDescent="0.25">
      <c r="A20580" s="254" t="s">
        <v>1093</v>
      </c>
      <c r="B20580" s="254">
        <v>-5.2524438200000002E-2</v>
      </c>
    </row>
    <row r="20581" spans="1:2" x14ac:dyDescent="0.25">
      <c r="A20581" s="254" t="s">
        <v>1094</v>
      </c>
      <c r="B20581" s="254">
        <v>-1.0418253799999999E-3</v>
      </c>
    </row>
    <row r="20582" spans="1:2" x14ac:dyDescent="0.25">
      <c r="A20582" s="254" t="s">
        <v>1095</v>
      </c>
      <c r="B20582" s="254">
        <v>-5.46344586E-3</v>
      </c>
    </row>
    <row r="20583" spans="1:2" x14ac:dyDescent="0.25">
      <c r="A20583" s="254" t="s">
        <v>1096</v>
      </c>
      <c r="B20583" s="254">
        <v>0</v>
      </c>
    </row>
    <row r="20584" spans="1:2" x14ac:dyDescent="0.25">
      <c r="A20584" s="254" t="s">
        <v>1097</v>
      </c>
      <c r="B20584" s="254">
        <v>0</v>
      </c>
    </row>
    <row r="20585" spans="1:2" x14ac:dyDescent="0.25">
      <c r="A20585" s="254" t="s">
        <v>1099</v>
      </c>
      <c r="B20585" s="254">
        <v>0</v>
      </c>
    </row>
    <row r="20586" spans="1:2" x14ac:dyDescent="0.25">
      <c r="A20586" s="254" t="s">
        <v>1100</v>
      </c>
      <c r="B20586" s="254">
        <v>9.9761181300000001E-2</v>
      </c>
    </row>
    <row r="20587" spans="1:2" x14ac:dyDescent="0.25">
      <c r="A20587" s="254" t="s">
        <v>1101</v>
      </c>
      <c r="B20587" s="254">
        <v>2.0914840300000001E-3</v>
      </c>
    </row>
    <row r="20588" spans="1:2" x14ac:dyDescent="0.25">
      <c r="A20588" s="254" t="s">
        <v>1102</v>
      </c>
      <c r="B20588" s="254">
        <v>1.0580422000000001E-2</v>
      </c>
    </row>
    <row r="20589" spans="1:2" x14ac:dyDescent="0.25">
      <c r="A20589" s="254" t="s">
        <v>1103</v>
      </c>
      <c r="B20589" s="254">
        <v>0</v>
      </c>
    </row>
    <row r="20590" spans="1:2" x14ac:dyDescent="0.25">
      <c r="A20590" s="254" t="s">
        <v>1104</v>
      </c>
      <c r="B20590" s="254">
        <v>0</v>
      </c>
    </row>
    <row r="20591" spans="1:2" x14ac:dyDescent="0.25">
      <c r="A20591" s="254" t="s">
        <v>1105</v>
      </c>
      <c r="B20591" s="254">
        <v>0</v>
      </c>
    </row>
    <row r="20592" spans="1:2" x14ac:dyDescent="0.25">
      <c r="A20592" s="254" t="s">
        <v>1014</v>
      </c>
      <c r="B20592" s="254">
        <v>3.4036046400000002</v>
      </c>
    </row>
    <row r="20593" spans="1:2" x14ac:dyDescent="0.25">
      <c r="A20593" s="254" t="s">
        <v>991</v>
      </c>
      <c r="B20593" s="254">
        <v>7.34734541</v>
      </c>
    </row>
    <row r="20594" spans="1:2" x14ac:dyDescent="0.25">
      <c r="A20594" s="254" t="s">
        <v>1015</v>
      </c>
      <c r="B20594" s="254">
        <v>0</v>
      </c>
    </row>
    <row r="20595" spans="1:2" x14ac:dyDescent="0.25">
      <c r="A20595" s="254" t="s">
        <v>1016</v>
      </c>
      <c r="B20595" s="254">
        <v>0</v>
      </c>
    </row>
    <row r="20596" spans="1:2" x14ac:dyDescent="0.25">
      <c r="A20596" s="254" t="s">
        <v>1585</v>
      </c>
      <c r="B20596" s="254"/>
    </row>
    <row r="20597" spans="1:2" x14ac:dyDescent="0.25">
      <c r="A20597" s="254" t="s">
        <v>928</v>
      </c>
      <c r="B20597" s="254" t="s">
        <v>929</v>
      </c>
    </row>
    <row r="20598" spans="1:2" x14ac:dyDescent="0.25">
      <c r="A20598" s="254" t="s">
        <v>930</v>
      </c>
      <c r="B20598" s="254" t="s">
        <v>931</v>
      </c>
    </row>
    <row r="20599" spans="1:2" x14ac:dyDescent="0.25">
      <c r="A20599" s="254" t="s">
        <v>1107</v>
      </c>
      <c r="B20599" s="254">
        <v>0.97211863300000001</v>
      </c>
    </row>
    <row r="20600" spans="1:2" x14ac:dyDescent="0.25">
      <c r="A20600" s="254" t="s">
        <v>458</v>
      </c>
      <c r="B20600" s="254">
        <v>7.9662362099999999</v>
      </c>
    </row>
    <row r="20601" spans="1:2" x14ac:dyDescent="0.25">
      <c r="A20601" s="254" t="s">
        <v>456</v>
      </c>
      <c r="B20601" s="254">
        <v>15.996411500000001</v>
      </c>
    </row>
    <row r="20602" spans="1:2" x14ac:dyDescent="0.25">
      <c r="A20602" s="254" t="s">
        <v>459</v>
      </c>
      <c r="B20602" s="254">
        <v>0</v>
      </c>
    </row>
    <row r="20603" spans="1:2" x14ac:dyDescent="0.25">
      <c r="A20603" s="254" t="s">
        <v>460</v>
      </c>
      <c r="B20603" s="254">
        <v>0</v>
      </c>
    </row>
    <row r="20604" spans="1:2" x14ac:dyDescent="0.25">
      <c r="A20604" s="254" t="s">
        <v>461</v>
      </c>
      <c r="B20604" s="254">
        <v>0</v>
      </c>
    </row>
    <row r="20605" spans="1:2" x14ac:dyDescent="0.25">
      <c r="A20605" s="254" t="s">
        <v>457</v>
      </c>
      <c r="B20605" s="254">
        <v>2.2245921800000001</v>
      </c>
    </row>
    <row r="20606" spans="1:2" x14ac:dyDescent="0.25">
      <c r="A20606" s="254" t="s">
        <v>462</v>
      </c>
      <c r="B20606" s="254">
        <v>0</v>
      </c>
    </row>
    <row r="20607" spans="1:2" x14ac:dyDescent="0.25">
      <c r="A20607" s="254" t="s">
        <v>463</v>
      </c>
      <c r="B20607" s="254">
        <v>0</v>
      </c>
    </row>
    <row r="20608" spans="1:2" x14ac:dyDescent="0.25">
      <c r="A20608" s="254" t="s">
        <v>20</v>
      </c>
      <c r="B20608" s="254">
        <v>0.82837849399999997</v>
      </c>
    </row>
    <row r="20609" spans="1:2" x14ac:dyDescent="0.25">
      <c r="A20609" s="254" t="s">
        <v>15</v>
      </c>
      <c r="B20609" s="254">
        <v>0.81365636900000005</v>
      </c>
    </row>
    <row r="20610" spans="1:2" x14ac:dyDescent="0.25">
      <c r="A20610" s="254" t="s">
        <v>21</v>
      </c>
      <c r="B20610" s="254">
        <v>0</v>
      </c>
    </row>
    <row r="20611" spans="1:2" x14ac:dyDescent="0.25">
      <c r="A20611" s="254" t="s">
        <v>22</v>
      </c>
      <c r="B20611" s="254">
        <v>0</v>
      </c>
    </row>
    <row r="20612" spans="1:2" x14ac:dyDescent="0.25">
      <c r="A20612" s="254" t="s">
        <v>23</v>
      </c>
      <c r="B20612" s="254">
        <v>1.4713105900000001</v>
      </c>
    </row>
    <row r="20613" spans="1:2" x14ac:dyDescent="0.25">
      <c r="A20613" s="254" t="s">
        <v>16</v>
      </c>
      <c r="B20613" s="254">
        <v>3.4173256799999998</v>
      </c>
    </row>
    <row r="20614" spans="1:2" x14ac:dyDescent="0.25">
      <c r="A20614" s="254" t="s">
        <v>24</v>
      </c>
      <c r="B20614" s="254">
        <v>0</v>
      </c>
    </row>
    <row r="20615" spans="1:2" x14ac:dyDescent="0.25">
      <c r="A20615" s="254" t="s">
        <v>25</v>
      </c>
      <c r="B20615" s="254">
        <v>0</v>
      </c>
    </row>
    <row r="20616" spans="1:2" x14ac:dyDescent="0.25">
      <c r="A20616" s="254" t="s">
        <v>1195</v>
      </c>
      <c r="B20616" s="254">
        <v>0</v>
      </c>
    </row>
    <row r="20621" spans="1:2" x14ac:dyDescent="0.25">
      <c r="A20621" s="254" t="s">
        <v>1586</v>
      </c>
      <c r="B20621" s="254"/>
    </row>
    <row r="20622" spans="1:2" x14ac:dyDescent="0.25">
      <c r="A20622" s="254" t="s">
        <v>928</v>
      </c>
      <c r="B20622" s="254" t="s">
        <v>929</v>
      </c>
    </row>
    <row r="20623" spans="1:2" x14ac:dyDescent="0.25">
      <c r="A20623" s="254" t="s">
        <v>930</v>
      </c>
      <c r="B20623" s="254" t="s">
        <v>931</v>
      </c>
    </row>
    <row r="20624" spans="1:2" x14ac:dyDescent="0.25">
      <c r="A20624" s="254" t="s">
        <v>112</v>
      </c>
      <c r="B20624" s="254">
        <v>0</v>
      </c>
    </row>
    <row r="20625" spans="1:2" x14ac:dyDescent="0.25">
      <c r="A20625" s="254" t="s">
        <v>184</v>
      </c>
      <c r="B20625" s="254">
        <v>0</v>
      </c>
    </row>
    <row r="20626" spans="1:2" x14ac:dyDescent="0.25">
      <c r="A20626" s="254" t="s">
        <v>185</v>
      </c>
      <c r="B20626" s="254">
        <v>0</v>
      </c>
    </row>
    <row r="20627" spans="1:2" x14ac:dyDescent="0.25">
      <c r="A20627" s="254" t="s">
        <v>186</v>
      </c>
      <c r="B20627" s="254">
        <v>0</v>
      </c>
    </row>
    <row r="20628" spans="1:2" x14ac:dyDescent="0.25">
      <c r="A20628" s="254" t="s">
        <v>187</v>
      </c>
      <c r="B20628" s="254">
        <v>0</v>
      </c>
    </row>
    <row r="20629" spans="1:2" x14ac:dyDescent="0.25">
      <c r="A20629" s="254" t="s">
        <v>1017</v>
      </c>
      <c r="B20629" s="254">
        <v>0</v>
      </c>
    </row>
    <row r="20630" spans="1:2" x14ac:dyDescent="0.25">
      <c r="A20630" s="254" t="s">
        <v>1018</v>
      </c>
      <c r="B20630" s="254">
        <v>0</v>
      </c>
    </row>
    <row r="20631" spans="1:2" x14ac:dyDescent="0.25">
      <c r="A20631" s="254" t="s">
        <v>177</v>
      </c>
      <c r="B20631" s="254">
        <v>0</v>
      </c>
    </row>
    <row r="20632" spans="1:2" x14ac:dyDescent="0.25">
      <c r="A20632" s="254" t="s">
        <v>1587</v>
      </c>
      <c r="B20632" s="254"/>
    </row>
    <row r="20633" spans="1:2" x14ac:dyDescent="0.25">
      <c r="A20633" s="254" t="s">
        <v>928</v>
      </c>
      <c r="B20633" s="254" t="s">
        <v>929</v>
      </c>
    </row>
    <row r="20634" spans="1:2" x14ac:dyDescent="0.25">
      <c r="A20634" s="254" t="s">
        <v>930</v>
      </c>
      <c r="B20634" s="254" t="s">
        <v>931</v>
      </c>
    </row>
    <row r="20635" spans="1:2" x14ac:dyDescent="0.25">
      <c r="A20635" s="254" t="s">
        <v>1111</v>
      </c>
      <c r="B20635" s="254">
        <v>3.7902198599999999E-2</v>
      </c>
    </row>
    <row r="20636" spans="1:2" x14ac:dyDescent="0.25">
      <c r="A20636" s="254" t="s">
        <v>1112</v>
      </c>
      <c r="B20636" s="254">
        <v>8.1591377199999998E-4</v>
      </c>
    </row>
    <row r="20637" spans="1:2" x14ac:dyDescent="0.25">
      <c r="A20637" s="254" t="s">
        <v>1113</v>
      </c>
      <c r="B20637" s="254">
        <v>1.0689840000000001E-2</v>
      </c>
    </row>
    <row r="20638" spans="1:2" x14ac:dyDescent="0.25">
      <c r="A20638" s="254" t="s">
        <v>1114</v>
      </c>
      <c r="B20638" s="254">
        <v>4.9392000000000001E-4</v>
      </c>
    </row>
    <row r="20639" spans="1:2" x14ac:dyDescent="0.25">
      <c r="A20639" s="254" t="s">
        <v>1115</v>
      </c>
      <c r="B20639" s="254">
        <v>0</v>
      </c>
    </row>
    <row r="20640" spans="1:2" x14ac:dyDescent="0.25">
      <c r="A20640" s="254" t="s">
        <v>1116</v>
      </c>
      <c r="B20640" s="254">
        <v>1.08801784E-4</v>
      </c>
    </row>
    <row r="20641" spans="1:2" x14ac:dyDescent="0.25">
      <c r="A20641" s="254" t="s">
        <v>26</v>
      </c>
      <c r="B20641" s="254">
        <v>14.781132100000001</v>
      </c>
    </row>
    <row r="20642" spans="1:2" x14ac:dyDescent="0.25">
      <c r="A20642" s="254" t="s">
        <v>27</v>
      </c>
      <c r="B20642" s="254">
        <v>1.4801682700000001</v>
      </c>
    </row>
    <row r="20643" spans="1:2" x14ac:dyDescent="0.25">
      <c r="A20643" s="254" t="s">
        <v>1117</v>
      </c>
      <c r="B20643" s="254">
        <v>7.3858680000000003</v>
      </c>
    </row>
    <row r="20644" spans="1:2" x14ac:dyDescent="0.25">
      <c r="A20644" s="254" t="s">
        <v>1118</v>
      </c>
      <c r="B20644" s="254">
        <v>0.9248904</v>
      </c>
    </row>
    <row r="20645" spans="1:2" x14ac:dyDescent="0.25">
      <c r="A20645" s="254" t="s">
        <v>464</v>
      </c>
      <c r="B20645" s="254">
        <v>0</v>
      </c>
    </row>
    <row r="20646" spans="1:2" x14ac:dyDescent="0.25">
      <c r="A20646" s="254" t="s">
        <v>465</v>
      </c>
      <c r="B20646" s="254">
        <v>9.9561990000000003E-2</v>
      </c>
    </row>
    <row r="20647" spans="1:2" x14ac:dyDescent="0.25">
      <c r="A20647" s="254" t="s">
        <v>466</v>
      </c>
      <c r="B20647" s="254">
        <v>0</v>
      </c>
    </row>
    <row r="20648" spans="1:2" x14ac:dyDescent="0.25">
      <c r="A20648" s="254" t="s">
        <v>467</v>
      </c>
      <c r="B20648" s="254">
        <v>0</v>
      </c>
    </row>
    <row r="20649" spans="1:2" x14ac:dyDescent="0.25">
      <c r="A20649" s="254" t="s">
        <v>468</v>
      </c>
      <c r="B20649" s="254">
        <v>0</v>
      </c>
    </row>
    <row r="20650" spans="1:2" x14ac:dyDescent="0.25">
      <c r="A20650" s="254" t="s">
        <v>469</v>
      </c>
      <c r="B20650" s="254">
        <v>0</v>
      </c>
    </row>
    <row r="20651" spans="1:2" x14ac:dyDescent="0.25">
      <c r="A20651" s="254" t="s">
        <v>28</v>
      </c>
      <c r="B20651" s="254">
        <v>0</v>
      </c>
    </row>
    <row r="20652" spans="1:2" x14ac:dyDescent="0.25">
      <c r="A20652" s="254" t="s">
        <v>29</v>
      </c>
      <c r="B20652" s="254">
        <v>0</v>
      </c>
    </row>
    <row r="20653" spans="1:2" x14ac:dyDescent="0.25">
      <c r="A20653" s="254" t="s">
        <v>470</v>
      </c>
      <c r="B20653" s="254">
        <v>4.8194856899999996</v>
      </c>
    </row>
    <row r="20654" spans="1:2" x14ac:dyDescent="0.25">
      <c r="A20654" s="254" t="s">
        <v>471</v>
      </c>
      <c r="B20654" s="254">
        <v>0</v>
      </c>
    </row>
    <row r="20655" spans="1:2" x14ac:dyDescent="0.25">
      <c r="A20655" s="254" t="s">
        <v>1209</v>
      </c>
      <c r="B20655" s="254">
        <v>0.37941151400000001</v>
      </c>
    </row>
    <row r="20656" spans="1:2" x14ac:dyDescent="0.25">
      <c r="A20656" s="254" t="s">
        <v>1119</v>
      </c>
      <c r="B20656" s="254">
        <v>0.33212281399999999</v>
      </c>
    </row>
    <row r="20657" spans="1:2" x14ac:dyDescent="0.25">
      <c r="A20657" s="254" t="s">
        <v>1210</v>
      </c>
      <c r="B20657" s="254">
        <v>0</v>
      </c>
    </row>
    <row r="20658" spans="1:2" x14ac:dyDescent="0.25">
      <c r="A20658" s="254" t="s">
        <v>1211</v>
      </c>
      <c r="B20658" s="254">
        <v>0</v>
      </c>
    </row>
    <row r="20659" spans="1:2" x14ac:dyDescent="0.25">
      <c r="A20659" s="254" t="s">
        <v>1212</v>
      </c>
      <c r="B20659" s="254">
        <v>0.21490040299999999</v>
      </c>
    </row>
    <row r="20660" spans="1:2" x14ac:dyDescent="0.25">
      <c r="A20660" s="254" t="s">
        <v>1120</v>
      </c>
      <c r="B20660" s="254">
        <v>0.20528956500000001</v>
      </c>
    </row>
    <row r="20661" spans="1:2" x14ac:dyDescent="0.25">
      <c r="A20661" s="254" t="s">
        <v>1213</v>
      </c>
      <c r="B20661" s="254">
        <v>0</v>
      </c>
    </row>
    <row r="20662" spans="1:2" x14ac:dyDescent="0.25">
      <c r="A20662" s="254" t="s">
        <v>1214</v>
      </c>
      <c r="B20662" s="254">
        <v>0</v>
      </c>
    </row>
    <row r="20663" spans="1:2" x14ac:dyDescent="0.25">
      <c r="A20663" s="254" t="s">
        <v>1215</v>
      </c>
      <c r="B20663" s="254">
        <v>1.76124032</v>
      </c>
    </row>
    <row r="20664" spans="1:2" x14ac:dyDescent="0.25">
      <c r="A20664" s="254" t="s">
        <v>1121</v>
      </c>
      <c r="B20664" s="254">
        <v>3.12794756</v>
      </c>
    </row>
    <row r="20665" spans="1:2" x14ac:dyDescent="0.25">
      <c r="A20665" s="254" t="s">
        <v>1216</v>
      </c>
      <c r="B20665" s="254">
        <v>0</v>
      </c>
    </row>
    <row r="20666" spans="1:2" x14ac:dyDescent="0.25">
      <c r="A20666" s="254" t="s">
        <v>1217</v>
      </c>
      <c r="B20666" s="254">
        <v>0</v>
      </c>
    </row>
    <row r="20667" spans="1:2" x14ac:dyDescent="0.25">
      <c r="A20667" s="254" t="s">
        <v>1218</v>
      </c>
      <c r="B20667" s="254">
        <v>0.13904440800000001</v>
      </c>
    </row>
    <row r="20668" spans="1:2" x14ac:dyDescent="0.25">
      <c r="A20668" s="254" t="s">
        <v>1122</v>
      </c>
      <c r="B20668" s="254">
        <v>0.47226287900000002</v>
      </c>
    </row>
    <row r="20669" spans="1:2" x14ac:dyDescent="0.25">
      <c r="A20669" s="254" t="s">
        <v>1219</v>
      </c>
      <c r="B20669" s="254">
        <v>0</v>
      </c>
    </row>
    <row r="20670" spans="1:2" x14ac:dyDescent="0.25">
      <c r="A20670" s="254" t="s">
        <v>1220</v>
      </c>
      <c r="B20670" s="254">
        <v>0</v>
      </c>
    </row>
    <row r="20671" spans="1:2" x14ac:dyDescent="0.25">
      <c r="A20671" s="254" t="s">
        <v>1221</v>
      </c>
      <c r="B20671" s="254">
        <v>15.557968300000001</v>
      </c>
    </row>
    <row r="20672" spans="1:2" x14ac:dyDescent="0.25">
      <c r="A20672" s="254" t="s">
        <v>1123</v>
      </c>
      <c r="B20672" s="254">
        <v>29.349991800000002</v>
      </c>
    </row>
    <row r="20673" spans="1:2" x14ac:dyDescent="0.25">
      <c r="A20673" s="254" t="s">
        <v>1222</v>
      </c>
      <c r="B20673" s="254">
        <v>0</v>
      </c>
    </row>
    <row r="20674" spans="1:2" x14ac:dyDescent="0.25">
      <c r="A20674" s="254" t="s">
        <v>1223</v>
      </c>
      <c r="B20674" s="254">
        <v>0</v>
      </c>
    </row>
    <row r="20675" spans="1:2" x14ac:dyDescent="0.25">
      <c r="A20675" s="254" t="s">
        <v>1224</v>
      </c>
      <c r="B20675" s="254">
        <v>1.16239665</v>
      </c>
    </row>
    <row r="20676" spans="1:2" x14ac:dyDescent="0.25">
      <c r="A20676" s="254" t="s">
        <v>1124</v>
      </c>
      <c r="B20676" s="254">
        <v>3.6942983900000002</v>
      </c>
    </row>
    <row r="20677" spans="1:2" x14ac:dyDescent="0.25">
      <c r="A20677" s="254" t="s">
        <v>1225</v>
      </c>
      <c r="B20677" s="254">
        <v>0</v>
      </c>
    </row>
    <row r="20678" spans="1:2" x14ac:dyDescent="0.25">
      <c r="A20678" s="254" t="s">
        <v>1226</v>
      </c>
      <c r="B20678" s="254">
        <v>0</v>
      </c>
    </row>
    <row r="20679" spans="1:2" x14ac:dyDescent="0.25">
      <c r="A20679" s="254" t="s">
        <v>1227</v>
      </c>
      <c r="B20679" s="254">
        <v>0</v>
      </c>
    </row>
    <row r="20680" spans="1:2" x14ac:dyDescent="0.25">
      <c r="A20680" s="254" t="s">
        <v>1228</v>
      </c>
      <c r="B20680" s="254">
        <v>5.6195549900000001E-3</v>
      </c>
    </row>
    <row r="20681" spans="1:2" x14ac:dyDescent="0.25">
      <c r="A20681" s="254" t="s">
        <v>1229</v>
      </c>
      <c r="B20681" s="254">
        <v>0</v>
      </c>
    </row>
    <row r="20682" spans="1:2" x14ac:dyDescent="0.25">
      <c r="A20682" s="254" t="s">
        <v>1230</v>
      </c>
      <c r="B20682" s="254">
        <v>1.8035071999999999E-2</v>
      </c>
    </row>
    <row r="20683" spans="1:2" x14ac:dyDescent="0.25">
      <c r="A20683" s="254" t="s">
        <v>1588</v>
      </c>
      <c r="B20683" s="254"/>
    </row>
    <row r="20684" spans="1:2" x14ac:dyDescent="0.25">
      <c r="A20684" s="254" t="s">
        <v>928</v>
      </c>
      <c r="B20684" s="254" t="s">
        <v>929</v>
      </c>
    </row>
    <row r="20685" spans="1:2" x14ac:dyDescent="0.25">
      <c r="A20685" s="254" t="s">
        <v>930</v>
      </c>
      <c r="B20685" s="254" t="s">
        <v>931</v>
      </c>
    </row>
    <row r="20686" spans="1:2" x14ac:dyDescent="0.25">
      <c r="A20686" s="254" t="s">
        <v>1087</v>
      </c>
      <c r="B20686" s="254">
        <v>-0.79532591100000005</v>
      </c>
    </row>
    <row r="20687" spans="1:2" x14ac:dyDescent="0.25">
      <c r="A20687" s="254" t="s">
        <v>1088</v>
      </c>
      <c r="B20687" s="254">
        <v>-0.11881771000000001</v>
      </c>
    </row>
    <row r="20688" spans="1:2" x14ac:dyDescent="0.25">
      <c r="A20688" s="254" t="s">
        <v>1089</v>
      </c>
      <c r="B20688" s="254">
        <v>-0.74609227499999997</v>
      </c>
    </row>
    <row r="20689" spans="1:2" x14ac:dyDescent="0.25">
      <c r="A20689" s="254" t="s">
        <v>1090</v>
      </c>
      <c r="B20689" s="254">
        <v>-4.1607910800000002E-2</v>
      </c>
    </row>
    <row r="20690" spans="1:2" x14ac:dyDescent="0.25">
      <c r="A20690" s="254" t="s">
        <v>1091</v>
      </c>
      <c r="B20690" s="254">
        <v>0</v>
      </c>
    </row>
    <row r="20691" spans="1:2" x14ac:dyDescent="0.25">
      <c r="A20691" s="254" t="s">
        <v>1092</v>
      </c>
      <c r="B20691" s="254">
        <v>0</v>
      </c>
    </row>
    <row r="20692" spans="1:2" x14ac:dyDescent="0.25">
      <c r="A20692" s="254" t="s">
        <v>472</v>
      </c>
      <c r="B20692" s="254">
        <v>0</v>
      </c>
    </row>
    <row r="20693" spans="1:2" x14ac:dyDescent="0.25">
      <c r="A20693" s="254" t="s">
        <v>473</v>
      </c>
      <c r="B20693" s="254">
        <v>-1.25367929</v>
      </c>
    </row>
    <row r="20694" spans="1:2" x14ac:dyDescent="0.25">
      <c r="A20694" s="254" t="s">
        <v>474</v>
      </c>
      <c r="B20694" s="254">
        <v>-7.4954434799999996</v>
      </c>
    </row>
    <row r="20695" spans="1:2" x14ac:dyDescent="0.25">
      <c r="A20695" s="254" t="s">
        <v>475</v>
      </c>
      <c r="B20695" s="254">
        <v>-0.43688306300000002</v>
      </c>
    </row>
    <row r="20696" spans="1:2" x14ac:dyDescent="0.25">
      <c r="A20696" s="254" t="s">
        <v>476</v>
      </c>
      <c r="B20696" s="254">
        <v>0</v>
      </c>
    </row>
    <row r="20697" spans="1:2" x14ac:dyDescent="0.25">
      <c r="A20697" s="254" t="s">
        <v>477</v>
      </c>
      <c r="B20697" s="254">
        <v>0</v>
      </c>
    </row>
    <row r="20698" spans="1:2" x14ac:dyDescent="0.25">
      <c r="A20698" s="254" t="s">
        <v>1559</v>
      </c>
      <c r="B20698" s="254">
        <v>-4.1877840499999998E-4</v>
      </c>
    </row>
    <row r="20699" spans="1:2" x14ac:dyDescent="0.25">
      <c r="A20699" s="254" t="s">
        <v>1100</v>
      </c>
      <c r="B20699" s="254">
        <v>33.801351199999999</v>
      </c>
    </row>
    <row r="20700" spans="1:2" x14ac:dyDescent="0.25">
      <c r="A20700" s="254" t="s">
        <v>1101</v>
      </c>
      <c r="B20700" s="254">
        <v>6.3034319500000002</v>
      </c>
    </row>
    <row r="20701" spans="1:2" x14ac:dyDescent="0.25">
      <c r="A20701" s="254" t="s">
        <v>1102</v>
      </c>
      <c r="B20701" s="254">
        <v>39.204365199999998</v>
      </c>
    </row>
    <row r="20702" spans="1:2" x14ac:dyDescent="0.25">
      <c r="A20702" s="254" t="s">
        <v>1103</v>
      </c>
      <c r="B20702" s="254">
        <v>2.2052192700000002</v>
      </c>
    </row>
    <row r="20703" spans="1:2" x14ac:dyDescent="0.25">
      <c r="A20703" s="254" t="s">
        <v>1104</v>
      </c>
      <c r="B20703" s="254">
        <v>0</v>
      </c>
    </row>
    <row r="20704" spans="1:2" x14ac:dyDescent="0.25">
      <c r="A20704" s="254" t="s">
        <v>1105</v>
      </c>
      <c r="B20704" s="254">
        <v>0</v>
      </c>
    </row>
    <row r="20705" spans="1:2" x14ac:dyDescent="0.25">
      <c r="A20705" s="254" t="s">
        <v>1560</v>
      </c>
      <c r="B20705" s="254">
        <v>2.32647497E-2</v>
      </c>
    </row>
    <row r="20706" spans="1:2" x14ac:dyDescent="0.25">
      <c r="A20706" s="254" t="s">
        <v>1589</v>
      </c>
      <c r="B20706" s="254"/>
    </row>
    <row r="20707" spans="1:2" x14ac:dyDescent="0.25">
      <c r="A20707" s="254" t="s">
        <v>928</v>
      </c>
      <c r="B20707" s="254" t="s">
        <v>929</v>
      </c>
    </row>
    <row r="20708" spans="1:2" x14ac:dyDescent="0.25">
      <c r="A20708" s="254" t="s">
        <v>930</v>
      </c>
      <c r="B20708" s="254" t="s">
        <v>931</v>
      </c>
    </row>
    <row r="20709" spans="1:2" x14ac:dyDescent="0.25">
      <c r="A20709" s="254" t="s">
        <v>478</v>
      </c>
      <c r="B20709" s="254">
        <v>-10.517612099999999</v>
      </c>
    </row>
    <row r="20710" spans="1:2" x14ac:dyDescent="0.25">
      <c r="A20710" s="254" t="s">
        <v>932</v>
      </c>
      <c r="B20710" s="254">
        <v>-1.2056445900000001E-3</v>
      </c>
    </row>
    <row r="20711" spans="1:2" x14ac:dyDescent="0.25">
      <c r="A20711" s="254" t="s">
        <v>184</v>
      </c>
      <c r="B20711" s="254">
        <v>-48.831770400000003</v>
      </c>
    </row>
    <row r="20712" spans="1:2" x14ac:dyDescent="0.25">
      <c r="A20712" s="254" t="s">
        <v>933</v>
      </c>
      <c r="B20712" s="254">
        <v>0</v>
      </c>
    </row>
    <row r="20713" spans="1:2" x14ac:dyDescent="0.25">
      <c r="A20713" s="254" t="s">
        <v>934</v>
      </c>
      <c r="B20713" s="254">
        <v>1.25367929</v>
      </c>
    </row>
    <row r="20714" spans="1:2" x14ac:dyDescent="0.25">
      <c r="A20714" s="254" t="s">
        <v>935</v>
      </c>
      <c r="B20714" s="254">
        <v>7.4954434799999996</v>
      </c>
    </row>
    <row r="20715" spans="1:2" x14ac:dyDescent="0.25">
      <c r="A20715" s="254" t="s">
        <v>936</v>
      </c>
      <c r="B20715" s="254">
        <v>0.43688306300000002</v>
      </c>
    </row>
    <row r="20716" spans="1:2" x14ac:dyDescent="0.25">
      <c r="A20716" s="254" t="s">
        <v>937</v>
      </c>
      <c r="B20716" s="254">
        <v>0</v>
      </c>
    </row>
    <row r="20717" spans="1:2" x14ac:dyDescent="0.25">
      <c r="A20717" s="254" t="s">
        <v>938</v>
      </c>
      <c r="B20717" s="254">
        <v>0</v>
      </c>
    </row>
    <row r="20718" spans="1:2" x14ac:dyDescent="0.25">
      <c r="A20718" s="254" t="s">
        <v>2</v>
      </c>
      <c r="B20718" s="254">
        <v>35.1708</v>
      </c>
    </row>
    <row r="20719" spans="1:2" x14ac:dyDescent="0.25">
      <c r="A20719" s="254" t="s">
        <v>3</v>
      </c>
      <c r="B20719" s="254">
        <v>4.4042399999999997</v>
      </c>
    </row>
    <row r="20720" spans="1:2" x14ac:dyDescent="0.25">
      <c r="A20720" s="254" t="s">
        <v>4</v>
      </c>
      <c r="B20720" s="254">
        <v>15.820632</v>
      </c>
    </row>
    <row r="20721" spans="1:2" x14ac:dyDescent="0.25">
      <c r="A20721" s="254" t="s">
        <v>5</v>
      </c>
      <c r="B20721" s="254">
        <v>0.47045999999999999</v>
      </c>
    </row>
    <row r="20722" spans="1:2" x14ac:dyDescent="0.25">
      <c r="A20722" s="254" t="s">
        <v>6</v>
      </c>
      <c r="B20722" s="254">
        <v>0</v>
      </c>
    </row>
    <row r="20723" spans="1:2" x14ac:dyDescent="0.25">
      <c r="A20723" s="254" t="s">
        <v>7</v>
      </c>
      <c r="B20723" s="254">
        <v>0</v>
      </c>
    </row>
    <row r="20724" spans="1:2" x14ac:dyDescent="0.25">
      <c r="A20724" s="254" t="s">
        <v>480</v>
      </c>
      <c r="B20724" s="254">
        <v>0</v>
      </c>
    </row>
    <row r="20725" spans="1:2" x14ac:dyDescent="0.25">
      <c r="A20725" s="254" t="s">
        <v>481</v>
      </c>
      <c r="B20725" s="254">
        <v>0.47410471399999998</v>
      </c>
    </row>
    <row r="20726" spans="1:2" x14ac:dyDescent="0.25">
      <c r="A20726" s="254" t="s">
        <v>482</v>
      </c>
      <c r="B20726" s="254">
        <v>0</v>
      </c>
    </row>
    <row r="20727" spans="1:2" x14ac:dyDescent="0.25">
      <c r="A20727" s="254" t="s">
        <v>483</v>
      </c>
      <c r="B20727" s="254">
        <v>5.4407830599999998E-2</v>
      </c>
    </row>
    <row r="20728" spans="1:2" x14ac:dyDescent="0.25">
      <c r="A20728" s="254" t="s">
        <v>484</v>
      </c>
      <c r="B20728" s="254">
        <v>0</v>
      </c>
    </row>
    <row r="20729" spans="1:2" x14ac:dyDescent="0.25">
      <c r="A20729" s="254" t="s">
        <v>485</v>
      </c>
      <c r="B20729" s="254">
        <v>0</v>
      </c>
    </row>
    <row r="20730" spans="1:2" x14ac:dyDescent="0.25">
      <c r="A20730" s="254" t="s">
        <v>1590</v>
      </c>
      <c r="B20730" s="254"/>
    </row>
    <row r="20731" spans="1:2" x14ac:dyDescent="0.25">
      <c r="A20731" s="254" t="s">
        <v>928</v>
      </c>
      <c r="B20731" s="254" t="s">
        <v>929</v>
      </c>
    </row>
    <row r="20732" spans="1:2" x14ac:dyDescent="0.25">
      <c r="A20732" s="254" t="s">
        <v>930</v>
      </c>
      <c r="B20732" s="254" t="s">
        <v>931</v>
      </c>
    </row>
    <row r="20733" spans="1:2" x14ac:dyDescent="0.25">
      <c r="A20733" s="254" t="s">
        <v>1125</v>
      </c>
      <c r="B20733" s="254">
        <v>0</v>
      </c>
    </row>
    <row r="20734" spans="1:2" x14ac:dyDescent="0.25">
      <c r="A20734" s="254" t="s">
        <v>1126</v>
      </c>
      <c r="B20734" s="254">
        <v>0</v>
      </c>
    </row>
    <row r="20735" spans="1:2" x14ac:dyDescent="0.25">
      <c r="A20735" s="254" t="s">
        <v>1127</v>
      </c>
      <c r="B20735" s="254">
        <v>0</v>
      </c>
    </row>
    <row r="20736" spans="1:2" x14ac:dyDescent="0.25">
      <c r="A20736" s="254" t="s">
        <v>1128</v>
      </c>
      <c r="B20736" s="254">
        <v>0</v>
      </c>
    </row>
    <row r="20737" spans="1:2" x14ac:dyDescent="0.25">
      <c r="A20737" s="254" t="s">
        <v>1129</v>
      </c>
      <c r="B20737" s="254">
        <v>0</v>
      </c>
    </row>
    <row r="20738" spans="1:2" x14ac:dyDescent="0.25">
      <c r="A20738" s="254" t="s">
        <v>1130</v>
      </c>
      <c r="B20738" s="254">
        <v>0</v>
      </c>
    </row>
    <row r="20739" spans="1:2" x14ac:dyDescent="0.25">
      <c r="A20739" s="254" t="s">
        <v>1131</v>
      </c>
      <c r="B20739" s="254">
        <v>0.79532591100000005</v>
      </c>
    </row>
    <row r="20740" spans="1:2" x14ac:dyDescent="0.25">
      <c r="A20740" s="254" t="s">
        <v>1132</v>
      </c>
      <c r="B20740" s="254">
        <v>0.11881771000000001</v>
      </c>
    </row>
    <row r="20741" spans="1:2" x14ac:dyDescent="0.25">
      <c r="A20741" s="254" t="s">
        <v>1133</v>
      </c>
      <c r="B20741" s="254">
        <v>0.74609227499999997</v>
      </c>
    </row>
    <row r="20742" spans="1:2" x14ac:dyDescent="0.25">
      <c r="A20742" s="254" t="s">
        <v>1134</v>
      </c>
      <c r="B20742" s="254">
        <v>4.1607910800000002E-2</v>
      </c>
    </row>
    <row r="20743" spans="1:2" x14ac:dyDescent="0.25">
      <c r="A20743" s="254" t="s">
        <v>1135</v>
      </c>
      <c r="B20743" s="254">
        <v>0</v>
      </c>
    </row>
    <row r="20744" spans="1:2" x14ac:dyDescent="0.25">
      <c r="A20744" s="254" t="s">
        <v>1136</v>
      </c>
      <c r="B20744" s="254">
        <v>0</v>
      </c>
    </row>
    <row r="20745" spans="1:2" x14ac:dyDescent="0.25">
      <c r="A20745" s="254" t="s">
        <v>1231</v>
      </c>
      <c r="B20745" s="254">
        <v>4.1877840499999998E-4</v>
      </c>
    </row>
    <row r="20746" spans="1:2" x14ac:dyDescent="0.25">
      <c r="A20746" s="254" t="s">
        <v>1591</v>
      </c>
      <c r="B20746" s="254"/>
    </row>
    <row r="20747" spans="1:2" x14ac:dyDescent="0.25">
      <c r="A20747" s="254" t="s">
        <v>928</v>
      </c>
      <c r="B20747" s="254" t="s">
        <v>929</v>
      </c>
    </row>
    <row r="20748" spans="1:2" x14ac:dyDescent="0.25">
      <c r="A20748" s="254" t="s">
        <v>930</v>
      </c>
      <c r="B20748" s="254" t="s">
        <v>931</v>
      </c>
    </row>
    <row r="20749" spans="1:2" x14ac:dyDescent="0.25">
      <c r="A20749" s="254" t="s">
        <v>30</v>
      </c>
      <c r="B20749" s="254">
        <v>8.07254788E-2</v>
      </c>
    </row>
    <row r="20750" spans="1:2" x14ac:dyDescent="0.25">
      <c r="A20750" s="254" t="s">
        <v>31</v>
      </c>
      <c r="B20750" s="254">
        <v>1.7938196399999999E-3</v>
      </c>
    </row>
    <row r="20751" spans="1:2" x14ac:dyDescent="0.25">
      <c r="A20751" s="254" t="s">
        <v>32</v>
      </c>
      <c r="B20751" s="254">
        <v>8.7446830900000001E-3</v>
      </c>
    </row>
    <row r="20752" spans="1:2" x14ac:dyDescent="0.25">
      <c r="A20752" s="254" t="s">
        <v>33</v>
      </c>
      <c r="B20752" s="254">
        <v>0</v>
      </c>
    </row>
    <row r="20753" spans="1:2" x14ac:dyDescent="0.25">
      <c r="A20753" s="254" t="s">
        <v>34</v>
      </c>
      <c r="B20753" s="254">
        <v>0</v>
      </c>
    </row>
    <row r="20754" spans="1:2" x14ac:dyDescent="0.25">
      <c r="A20754" s="254" t="s">
        <v>35</v>
      </c>
      <c r="B20754" s="254">
        <v>0</v>
      </c>
    </row>
    <row r="20755" spans="1:2" x14ac:dyDescent="0.25">
      <c r="A20755" s="254" t="s">
        <v>26</v>
      </c>
      <c r="B20755" s="254">
        <v>36.584991899999999</v>
      </c>
    </row>
    <row r="20756" spans="1:2" x14ac:dyDescent="0.25">
      <c r="A20756" s="254" t="s">
        <v>27</v>
      </c>
      <c r="B20756" s="254">
        <v>0.74498840499999996</v>
      </c>
    </row>
    <row r="20757" spans="1:2" x14ac:dyDescent="0.25">
      <c r="A20757" s="254" t="s">
        <v>36</v>
      </c>
      <c r="B20757" s="254">
        <v>7.9649355399999999</v>
      </c>
    </row>
    <row r="20758" spans="1:2" x14ac:dyDescent="0.25">
      <c r="A20758" s="254" t="s">
        <v>37</v>
      </c>
      <c r="B20758" s="254">
        <v>0.24964746500000001</v>
      </c>
    </row>
    <row r="20759" spans="1:2" x14ac:dyDescent="0.25">
      <c r="A20759" s="254" t="s">
        <v>38</v>
      </c>
      <c r="B20759" s="254">
        <v>0</v>
      </c>
    </row>
    <row r="20760" spans="1:2" x14ac:dyDescent="0.25">
      <c r="A20760" s="254" t="s">
        <v>39</v>
      </c>
      <c r="B20760" s="254">
        <v>0</v>
      </c>
    </row>
    <row r="20761" spans="1:2" x14ac:dyDescent="0.25">
      <c r="A20761" s="254" t="s">
        <v>1014</v>
      </c>
      <c r="B20761" s="254">
        <v>2.91919649</v>
      </c>
    </row>
    <row r="20762" spans="1:2" x14ac:dyDescent="0.25">
      <c r="A20762" s="254" t="s">
        <v>991</v>
      </c>
      <c r="B20762" s="254">
        <v>6.3016557999999998</v>
      </c>
    </row>
    <row r="20763" spans="1:2" x14ac:dyDescent="0.25">
      <c r="A20763" s="254" t="s">
        <v>1015</v>
      </c>
      <c r="B20763" s="254">
        <v>0</v>
      </c>
    </row>
    <row r="20764" spans="1:2" x14ac:dyDescent="0.25">
      <c r="A20764" s="254" t="s">
        <v>1016</v>
      </c>
      <c r="B20764" s="254">
        <v>0</v>
      </c>
    </row>
    <row r="20765" spans="1:2" x14ac:dyDescent="0.25">
      <c r="A20765" s="254" t="s">
        <v>41</v>
      </c>
      <c r="B20765" s="254">
        <v>0</v>
      </c>
    </row>
    <row r="20766" spans="1:2" x14ac:dyDescent="0.25">
      <c r="A20766" s="254" t="s">
        <v>40</v>
      </c>
      <c r="B20766" s="254">
        <v>0</v>
      </c>
    </row>
    <row r="20767" spans="1:2" x14ac:dyDescent="0.25">
      <c r="A20767" s="254" t="s">
        <v>42</v>
      </c>
      <c r="B20767" s="254">
        <v>0</v>
      </c>
    </row>
    <row r="20768" spans="1:2" x14ac:dyDescent="0.25">
      <c r="A20768" s="254" t="s">
        <v>43</v>
      </c>
      <c r="B20768" s="254">
        <v>0</v>
      </c>
    </row>
    <row r="20769" spans="1:2" x14ac:dyDescent="0.25">
      <c r="A20769" s="254" t="s">
        <v>1232</v>
      </c>
      <c r="B20769" s="254">
        <v>7.7073564100000004E-3</v>
      </c>
    </row>
    <row r="20770" spans="1:2" x14ac:dyDescent="0.25">
      <c r="A20770" s="254" t="s">
        <v>1592</v>
      </c>
      <c r="B20770" s="254"/>
    </row>
    <row r="20771" spans="1:2" x14ac:dyDescent="0.25">
      <c r="A20771" s="254" t="s">
        <v>928</v>
      </c>
      <c r="B20771" s="254" t="s">
        <v>929</v>
      </c>
    </row>
    <row r="20772" spans="1:2" x14ac:dyDescent="0.25">
      <c r="A20772" s="254" t="s">
        <v>930</v>
      </c>
      <c r="B20772" s="254" t="s">
        <v>931</v>
      </c>
    </row>
    <row r="20773" spans="1:2" x14ac:dyDescent="0.25">
      <c r="A20773" s="254" t="s">
        <v>478</v>
      </c>
      <c r="B20773" s="254">
        <v>-13.9970886</v>
      </c>
    </row>
    <row r="20774" spans="1:2" x14ac:dyDescent="0.25">
      <c r="A20774" s="254" t="s">
        <v>479</v>
      </c>
      <c r="B20774" s="254">
        <v>-20.745722700000002</v>
      </c>
    </row>
    <row r="20775" spans="1:2" x14ac:dyDescent="0.25">
      <c r="A20775" s="254" t="s">
        <v>184</v>
      </c>
      <c r="B20775" s="254">
        <v>-0.35281441400000002</v>
      </c>
    </row>
    <row r="20776" spans="1:2" x14ac:dyDescent="0.25">
      <c r="A20776" s="254" t="s">
        <v>1142</v>
      </c>
      <c r="B20776" s="254">
        <v>5.2524438200000002E-2</v>
      </c>
    </row>
    <row r="20777" spans="1:2" x14ac:dyDescent="0.25">
      <c r="A20777" s="254" t="s">
        <v>1143</v>
      </c>
      <c r="B20777" s="254">
        <v>1.0418253799999999E-3</v>
      </c>
    </row>
    <row r="20778" spans="1:2" x14ac:dyDescent="0.25">
      <c r="A20778" s="254" t="s">
        <v>1144</v>
      </c>
      <c r="B20778" s="254">
        <v>5.46344586E-3</v>
      </c>
    </row>
    <row r="20779" spans="1:2" x14ac:dyDescent="0.25">
      <c r="A20779" s="254" t="s">
        <v>1145</v>
      </c>
      <c r="B20779" s="254">
        <v>0</v>
      </c>
    </row>
    <row r="20780" spans="1:2" x14ac:dyDescent="0.25">
      <c r="A20780" s="254" t="s">
        <v>1146</v>
      </c>
      <c r="B20780" s="254">
        <v>0</v>
      </c>
    </row>
    <row r="20781" spans="1:2" x14ac:dyDescent="0.25">
      <c r="A20781" s="254" t="s">
        <v>1147</v>
      </c>
      <c r="B20781" s="254">
        <v>0</v>
      </c>
    </row>
    <row r="20782" spans="1:2" x14ac:dyDescent="0.25">
      <c r="A20782" s="254" t="s">
        <v>2</v>
      </c>
      <c r="B20782" s="254">
        <v>5.0903999999999998E-2</v>
      </c>
    </row>
    <row r="20783" spans="1:2" x14ac:dyDescent="0.25">
      <c r="A20783" s="254" t="s">
        <v>3</v>
      </c>
      <c r="B20783" s="254">
        <v>2.3519999999999999E-3</v>
      </c>
    </row>
    <row r="20784" spans="1:2" x14ac:dyDescent="0.25">
      <c r="A20784" s="254" t="s">
        <v>4</v>
      </c>
      <c r="B20784" s="254">
        <v>1.304016E-2</v>
      </c>
    </row>
    <row r="20785" spans="1:2" x14ac:dyDescent="0.25">
      <c r="A20785" s="254" t="s">
        <v>5</v>
      </c>
      <c r="B20785" s="254">
        <v>0</v>
      </c>
    </row>
    <row r="20786" spans="1:2" x14ac:dyDescent="0.25">
      <c r="A20786" s="254" t="s">
        <v>6</v>
      </c>
      <c r="B20786" s="254">
        <v>0</v>
      </c>
    </row>
    <row r="20787" spans="1:2" x14ac:dyDescent="0.25">
      <c r="A20787" s="254" t="s">
        <v>7</v>
      </c>
      <c r="B20787" s="254">
        <v>0</v>
      </c>
    </row>
    <row r="20788" spans="1:2" x14ac:dyDescent="0.25">
      <c r="A20788" s="254" t="s">
        <v>1148</v>
      </c>
      <c r="B20788" s="254">
        <v>0</v>
      </c>
    </row>
    <row r="20789" spans="1:2" x14ac:dyDescent="0.25">
      <c r="A20789" s="254" t="s">
        <v>1149</v>
      </c>
      <c r="B20789" s="254">
        <v>5.1810373100000002E-4</v>
      </c>
    </row>
    <row r="20790" spans="1:2" x14ac:dyDescent="0.25">
      <c r="A20790" s="254" t="s">
        <v>1150</v>
      </c>
      <c r="B20790" s="254">
        <v>0</v>
      </c>
    </row>
    <row r="20791" spans="1:2" x14ac:dyDescent="0.25">
      <c r="A20791" s="254" t="s">
        <v>1151</v>
      </c>
      <c r="B20791" s="254">
        <v>0</v>
      </c>
    </row>
    <row r="20792" spans="1:2" x14ac:dyDescent="0.25">
      <c r="A20792" s="254" t="s">
        <v>1152</v>
      </c>
      <c r="B20792" s="254">
        <v>0</v>
      </c>
    </row>
    <row r="20793" spans="1:2" x14ac:dyDescent="0.25">
      <c r="A20793" s="254" t="s">
        <v>1153</v>
      </c>
      <c r="B20793" s="254">
        <v>0</v>
      </c>
    </row>
    <row r="20794" spans="1:2" x14ac:dyDescent="0.25">
      <c r="A20794" s="254" t="s">
        <v>1593</v>
      </c>
      <c r="B20794" s="254"/>
    </row>
    <row r="20795" spans="1:2" x14ac:dyDescent="0.25">
      <c r="A20795" s="254" t="s">
        <v>928</v>
      </c>
      <c r="B20795" s="254" t="s">
        <v>929</v>
      </c>
    </row>
    <row r="20796" spans="1:2" x14ac:dyDescent="0.25">
      <c r="A20796" s="254" t="s">
        <v>930</v>
      </c>
      <c r="B20796" s="254" t="s">
        <v>931</v>
      </c>
    </row>
    <row r="20797" spans="1:2" x14ac:dyDescent="0.25">
      <c r="A20797" s="254" t="s">
        <v>470</v>
      </c>
      <c r="B20797" s="254">
        <v>35.699894</v>
      </c>
    </row>
    <row r="20798" spans="1:2" x14ac:dyDescent="0.25">
      <c r="A20798" s="254" t="s">
        <v>471</v>
      </c>
      <c r="B20798" s="254">
        <v>0</v>
      </c>
    </row>
    <row r="20799" spans="1:2" x14ac:dyDescent="0.25">
      <c r="A20799" s="254" t="s">
        <v>486</v>
      </c>
      <c r="B20799" s="254">
        <v>24.6858124</v>
      </c>
    </row>
    <row r="20800" spans="1:2" x14ac:dyDescent="0.25">
      <c r="A20800" s="254" t="s">
        <v>487</v>
      </c>
      <c r="B20800" s="254">
        <v>0</v>
      </c>
    </row>
    <row r="20801" spans="1:2" x14ac:dyDescent="0.25">
      <c r="A20801" s="254" t="s">
        <v>488</v>
      </c>
      <c r="B20801" s="254">
        <v>0</v>
      </c>
    </row>
    <row r="20802" spans="1:2" x14ac:dyDescent="0.25">
      <c r="A20802" s="254" t="s">
        <v>489</v>
      </c>
      <c r="B20802" s="254">
        <v>0</v>
      </c>
    </row>
    <row r="20803" spans="1:2" x14ac:dyDescent="0.25">
      <c r="A20803" s="254" t="s">
        <v>1594</v>
      </c>
      <c r="B20803" s="254"/>
    </row>
    <row r="20804" spans="1:2" x14ac:dyDescent="0.25">
      <c r="A20804" s="254" t="s">
        <v>928</v>
      </c>
      <c r="B20804" s="254" t="s">
        <v>929</v>
      </c>
    </row>
    <row r="20805" spans="1:2" x14ac:dyDescent="0.25">
      <c r="A20805" s="254" t="s">
        <v>930</v>
      </c>
      <c r="B20805" s="254" t="s">
        <v>931</v>
      </c>
    </row>
    <row r="20806" spans="1:2" x14ac:dyDescent="0.25">
      <c r="A20806" s="254" t="s">
        <v>111</v>
      </c>
      <c r="B20806" s="254">
        <v>-16.489201399999999</v>
      </c>
    </row>
    <row r="20807" spans="1:2" x14ac:dyDescent="0.25">
      <c r="A20807" s="254" t="s">
        <v>184</v>
      </c>
      <c r="B20807" s="254">
        <v>-0.82837849399999997</v>
      </c>
    </row>
    <row r="20808" spans="1:2" x14ac:dyDescent="0.25">
      <c r="A20808" s="254" t="s">
        <v>185</v>
      </c>
      <c r="B20808" s="254">
        <v>-0.82837849399999997</v>
      </c>
    </row>
    <row r="20809" spans="1:2" x14ac:dyDescent="0.25">
      <c r="A20809" s="254" t="s">
        <v>186</v>
      </c>
      <c r="B20809" s="254">
        <v>-1.6483062900000001E-4</v>
      </c>
    </row>
    <row r="20810" spans="1:2" x14ac:dyDescent="0.25">
      <c r="A20810" s="254" t="s">
        <v>187</v>
      </c>
      <c r="B20810" s="254">
        <v>0</v>
      </c>
    </row>
    <row r="20811" spans="1:2" x14ac:dyDescent="0.25">
      <c r="A20811" s="254" t="s">
        <v>1019</v>
      </c>
      <c r="B20811" s="254">
        <v>0</v>
      </c>
    </row>
    <row r="20812" spans="1:2" x14ac:dyDescent="0.25">
      <c r="A20812" s="254" t="s">
        <v>1020</v>
      </c>
      <c r="B20812" s="254">
        <v>0</v>
      </c>
    </row>
    <row r="20813" spans="1:2" x14ac:dyDescent="0.25">
      <c r="A20813" s="254" t="s">
        <v>177</v>
      </c>
      <c r="B20813" s="254">
        <v>18.146123200000002</v>
      </c>
    </row>
    <row r="20814" spans="1:2" x14ac:dyDescent="0.25">
      <c r="A20814" s="254" t="s">
        <v>1595</v>
      </c>
      <c r="B20814" s="254"/>
    </row>
    <row r="20815" spans="1:2" x14ac:dyDescent="0.25">
      <c r="A20815" s="254" t="s">
        <v>928</v>
      </c>
      <c r="B20815" s="254" t="s">
        <v>929</v>
      </c>
    </row>
    <row r="20816" spans="1:2" x14ac:dyDescent="0.25">
      <c r="A20816" s="254" t="s">
        <v>930</v>
      </c>
      <c r="B20816" s="254" t="s">
        <v>931</v>
      </c>
    </row>
    <row r="20817" spans="1:2" x14ac:dyDescent="0.25">
      <c r="A20817" s="254" t="s">
        <v>1154</v>
      </c>
      <c r="B20817" s="254">
        <v>0</v>
      </c>
    </row>
    <row r="20818" spans="1:2" x14ac:dyDescent="0.25">
      <c r="A20818" s="254" t="s">
        <v>1155</v>
      </c>
      <c r="B20818" s="254">
        <v>-5.1810373100000002E-4</v>
      </c>
    </row>
    <row r="20819" spans="1:2" x14ac:dyDescent="0.25">
      <c r="A20819" s="254" t="s">
        <v>1156</v>
      </c>
      <c r="B20819" s="254">
        <v>0</v>
      </c>
    </row>
    <row r="20820" spans="1:2" x14ac:dyDescent="0.25">
      <c r="A20820" s="254" t="s">
        <v>1157</v>
      </c>
      <c r="B20820" s="254">
        <v>0</v>
      </c>
    </row>
    <row r="20821" spans="1:2" x14ac:dyDescent="0.25">
      <c r="A20821" s="254" t="s">
        <v>1158</v>
      </c>
      <c r="B20821" s="254">
        <v>0</v>
      </c>
    </row>
    <row r="20822" spans="1:2" x14ac:dyDescent="0.25">
      <c r="A20822" s="254" t="s">
        <v>1159</v>
      </c>
      <c r="B20822" s="254">
        <v>0</v>
      </c>
    </row>
    <row r="20823" spans="1:2" x14ac:dyDescent="0.25">
      <c r="A20823" s="254" t="s">
        <v>1160</v>
      </c>
      <c r="B20823" s="254">
        <v>0</v>
      </c>
    </row>
    <row r="20824" spans="1:2" x14ac:dyDescent="0.25">
      <c r="A20824" s="254" t="s">
        <v>1161</v>
      </c>
      <c r="B20824" s="254">
        <v>-1.08801784E-4</v>
      </c>
    </row>
    <row r="20825" spans="1:2" x14ac:dyDescent="0.25">
      <c r="A20825" s="254" t="s">
        <v>490</v>
      </c>
      <c r="B20825" s="254">
        <v>0</v>
      </c>
    </row>
    <row r="20826" spans="1:2" x14ac:dyDescent="0.25">
      <c r="A20826" s="254" t="s">
        <v>491</v>
      </c>
      <c r="B20826" s="254">
        <v>-0.47410471399999998</v>
      </c>
    </row>
    <row r="20827" spans="1:2" x14ac:dyDescent="0.25">
      <c r="A20827" s="254" t="s">
        <v>492</v>
      </c>
      <c r="B20827" s="254">
        <v>0</v>
      </c>
    </row>
    <row r="20828" spans="1:2" x14ac:dyDescent="0.25">
      <c r="A20828" s="254" t="s">
        <v>493</v>
      </c>
      <c r="B20828" s="254">
        <v>-5.4407830599999998E-2</v>
      </c>
    </row>
    <row r="20829" spans="1:2" x14ac:dyDescent="0.25">
      <c r="A20829" s="254" t="s">
        <v>494</v>
      </c>
      <c r="B20829" s="254">
        <v>0</v>
      </c>
    </row>
    <row r="20830" spans="1:2" x14ac:dyDescent="0.25">
      <c r="A20830" s="254" t="s">
        <v>495</v>
      </c>
      <c r="B20830" s="254">
        <v>0</v>
      </c>
    </row>
    <row r="20831" spans="1:2" x14ac:dyDescent="0.25">
      <c r="A20831" s="254" t="s">
        <v>496</v>
      </c>
      <c r="B20831" s="254">
        <v>0</v>
      </c>
    </row>
    <row r="20832" spans="1:2" x14ac:dyDescent="0.25">
      <c r="A20832" s="254" t="s">
        <v>497</v>
      </c>
      <c r="B20832" s="254">
        <v>-9.9561990000000003E-2</v>
      </c>
    </row>
    <row r="20833" spans="1:2" x14ac:dyDescent="0.25">
      <c r="A20833" s="254" t="s">
        <v>498</v>
      </c>
      <c r="B20833" s="254">
        <v>0</v>
      </c>
    </row>
    <row r="20834" spans="1:2" x14ac:dyDescent="0.25">
      <c r="A20834" s="254" t="s">
        <v>499</v>
      </c>
      <c r="B20834" s="254">
        <v>0</v>
      </c>
    </row>
    <row r="20835" spans="1:2" x14ac:dyDescent="0.25">
      <c r="A20835" s="254" t="s">
        <v>500</v>
      </c>
      <c r="B20835" s="254">
        <v>0</v>
      </c>
    </row>
    <row r="20836" spans="1:2" x14ac:dyDescent="0.25">
      <c r="A20836" s="254" t="s">
        <v>501</v>
      </c>
      <c r="B20836" s="254">
        <v>0</v>
      </c>
    </row>
    <row r="20837" spans="1:2" x14ac:dyDescent="0.25">
      <c r="A20837" s="254" t="s">
        <v>502</v>
      </c>
      <c r="B20837" s="254">
        <v>0</v>
      </c>
    </row>
    <row r="20838" spans="1:2" x14ac:dyDescent="0.25">
      <c r="A20838" s="254" t="s">
        <v>503</v>
      </c>
      <c r="B20838" s="254">
        <v>0</v>
      </c>
    </row>
    <row r="20839" spans="1:2" x14ac:dyDescent="0.25">
      <c r="A20839" s="254" t="s">
        <v>94</v>
      </c>
      <c r="B20839" s="254">
        <v>0</v>
      </c>
    </row>
    <row r="20840" spans="1:2" x14ac:dyDescent="0.25">
      <c r="A20840" s="254" t="s">
        <v>95</v>
      </c>
      <c r="B20840" s="254">
        <v>0</v>
      </c>
    </row>
    <row r="20841" spans="1:2" x14ac:dyDescent="0.25">
      <c r="A20841" s="254" t="s">
        <v>504</v>
      </c>
      <c r="B20841" s="254">
        <v>0</v>
      </c>
    </row>
    <row r="20842" spans="1:2" x14ac:dyDescent="0.25">
      <c r="A20842" s="254" t="s">
        <v>505</v>
      </c>
      <c r="B20842" s="254">
        <v>0</v>
      </c>
    </row>
    <row r="20843" spans="1:2" x14ac:dyDescent="0.25">
      <c r="A20843" s="254" t="s">
        <v>506</v>
      </c>
      <c r="B20843" s="254">
        <v>0</v>
      </c>
    </row>
    <row r="20844" spans="1:2" x14ac:dyDescent="0.25">
      <c r="A20844" s="254" t="s">
        <v>507</v>
      </c>
      <c r="B20844" s="254">
        <v>0</v>
      </c>
    </row>
    <row r="20845" spans="1:2" x14ac:dyDescent="0.25">
      <c r="A20845" s="254" t="s">
        <v>508</v>
      </c>
      <c r="B20845" s="254">
        <v>0</v>
      </c>
    </row>
    <row r="20846" spans="1:2" x14ac:dyDescent="0.25">
      <c r="A20846" s="254" t="s">
        <v>509</v>
      </c>
      <c r="B20846" s="254">
        <v>0</v>
      </c>
    </row>
    <row r="20847" spans="1:2" x14ac:dyDescent="0.25">
      <c r="A20847" s="254" t="s">
        <v>96</v>
      </c>
      <c r="B20847" s="254">
        <v>0</v>
      </c>
    </row>
    <row r="20848" spans="1:2" x14ac:dyDescent="0.25">
      <c r="A20848" s="254" t="s">
        <v>97</v>
      </c>
      <c r="B20848" s="254">
        <v>0</v>
      </c>
    </row>
    <row r="20849" spans="1:2" x14ac:dyDescent="0.25">
      <c r="A20849" s="254" t="s">
        <v>510</v>
      </c>
      <c r="B20849" s="254">
        <v>-35.699894</v>
      </c>
    </row>
    <row r="20850" spans="1:2" x14ac:dyDescent="0.25">
      <c r="A20850" s="254" t="s">
        <v>511</v>
      </c>
      <c r="B20850" s="254">
        <v>0</v>
      </c>
    </row>
    <row r="20851" spans="1:2" x14ac:dyDescent="0.25">
      <c r="A20851" s="254" t="s">
        <v>512</v>
      </c>
      <c r="B20851" s="254">
        <v>-24.6858124</v>
      </c>
    </row>
    <row r="20852" spans="1:2" x14ac:dyDescent="0.25">
      <c r="A20852" s="254" t="s">
        <v>513</v>
      </c>
      <c r="B20852" s="254">
        <v>0</v>
      </c>
    </row>
    <row r="20853" spans="1:2" x14ac:dyDescent="0.25">
      <c r="A20853" s="254" t="s">
        <v>514</v>
      </c>
      <c r="B20853" s="254">
        <v>0</v>
      </c>
    </row>
    <row r="20854" spans="1:2" x14ac:dyDescent="0.25">
      <c r="A20854" s="254" t="s">
        <v>515</v>
      </c>
      <c r="B20854" s="254">
        <v>0</v>
      </c>
    </row>
    <row r="20855" spans="1:2" x14ac:dyDescent="0.25">
      <c r="A20855" s="254" t="s">
        <v>62</v>
      </c>
      <c r="B20855" s="254">
        <v>-4.8194856899999996</v>
      </c>
    </row>
    <row r="20856" spans="1:2" x14ac:dyDescent="0.25">
      <c r="A20856" s="254" t="s">
        <v>63</v>
      </c>
      <c r="B20856" s="254">
        <v>0</v>
      </c>
    </row>
    <row r="20857" spans="1:2" x14ac:dyDescent="0.25">
      <c r="A20857" s="254" t="s">
        <v>64</v>
      </c>
      <c r="B20857" s="254">
        <v>0</v>
      </c>
    </row>
    <row r="20858" spans="1:2" x14ac:dyDescent="0.25">
      <c r="A20858" s="254" t="s">
        <v>65</v>
      </c>
      <c r="B20858" s="254">
        <v>0</v>
      </c>
    </row>
    <row r="20859" spans="1:2" x14ac:dyDescent="0.25">
      <c r="A20859" s="254" t="s">
        <v>66</v>
      </c>
      <c r="B20859" s="254">
        <v>0</v>
      </c>
    </row>
    <row r="20860" spans="1:2" x14ac:dyDescent="0.25">
      <c r="A20860" s="254" t="s">
        <v>67</v>
      </c>
      <c r="B20860" s="254">
        <v>0</v>
      </c>
    </row>
    <row r="20861" spans="1:2" x14ac:dyDescent="0.25">
      <c r="A20861" s="254" t="s">
        <v>68</v>
      </c>
      <c r="B20861" s="254">
        <v>0</v>
      </c>
    </row>
    <row r="20862" spans="1:2" x14ac:dyDescent="0.25">
      <c r="A20862" s="254" t="s">
        <v>69</v>
      </c>
      <c r="B20862" s="254">
        <v>0</v>
      </c>
    </row>
    <row r="20863" spans="1:2" x14ac:dyDescent="0.25">
      <c r="A20863" s="254" t="s">
        <v>70</v>
      </c>
      <c r="B20863" s="254">
        <v>0</v>
      </c>
    </row>
    <row r="20864" spans="1:2" x14ac:dyDescent="0.25">
      <c r="A20864" s="254" t="s">
        <v>71</v>
      </c>
      <c r="B20864" s="254">
        <v>0</v>
      </c>
    </row>
    <row r="20865" spans="1:2" x14ac:dyDescent="0.25">
      <c r="A20865" s="254" t="s">
        <v>72</v>
      </c>
      <c r="B20865" s="254">
        <v>0</v>
      </c>
    </row>
    <row r="20866" spans="1:2" x14ac:dyDescent="0.25">
      <c r="A20866" s="254" t="s">
        <v>73</v>
      </c>
      <c r="B20866" s="254">
        <v>0</v>
      </c>
    </row>
    <row r="20867" spans="1:2" x14ac:dyDescent="0.25">
      <c r="A20867" s="254" t="s">
        <v>74</v>
      </c>
      <c r="B20867" s="254">
        <v>0</v>
      </c>
    </row>
    <row r="20868" spans="1:2" x14ac:dyDescent="0.25">
      <c r="A20868" s="254" t="s">
        <v>75</v>
      </c>
      <c r="B20868" s="254">
        <v>0</v>
      </c>
    </row>
    <row r="20869" spans="1:2" x14ac:dyDescent="0.25">
      <c r="A20869" s="254" t="s">
        <v>1233</v>
      </c>
      <c r="B20869" s="254">
        <v>-0.37941151400000001</v>
      </c>
    </row>
    <row r="20870" spans="1:2" x14ac:dyDescent="0.25">
      <c r="A20870" s="254" t="s">
        <v>1162</v>
      </c>
      <c r="B20870" s="254">
        <v>-0.33212281399999999</v>
      </c>
    </row>
    <row r="20871" spans="1:2" x14ac:dyDescent="0.25">
      <c r="A20871" s="254" t="s">
        <v>1234</v>
      </c>
      <c r="B20871" s="254">
        <v>0</v>
      </c>
    </row>
    <row r="20872" spans="1:2" x14ac:dyDescent="0.25">
      <c r="A20872" s="254" t="s">
        <v>1235</v>
      </c>
      <c r="B20872" s="254">
        <v>0</v>
      </c>
    </row>
    <row r="20873" spans="1:2" x14ac:dyDescent="0.25">
      <c r="A20873" s="254" t="s">
        <v>1236</v>
      </c>
      <c r="B20873" s="254">
        <v>-0.21490040299999999</v>
      </c>
    </row>
    <row r="20874" spans="1:2" x14ac:dyDescent="0.25">
      <c r="A20874" s="254" t="s">
        <v>1163</v>
      </c>
      <c r="B20874" s="254">
        <v>-0.20528956500000001</v>
      </c>
    </row>
    <row r="20875" spans="1:2" x14ac:dyDescent="0.25">
      <c r="A20875" s="254" t="s">
        <v>1237</v>
      </c>
      <c r="B20875" s="254">
        <v>0</v>
      </c>
    </row>
    <row r="20876" spans="1:2" x14ac:dyDescent="0.25">
      <c r="A20876" s="254" t="s">
        <v>1238</v>
      </c>
      <c r="B20876" s="254">
        <v>0</v>
      </c>
    </row>
    <row r="20877" spans="1:2" x14ac:dyDescent="0.25">
      <c r="A20877" s="254" t="s">
        <v>156</v>
      </c>
      <c r="B20877" s="254">
        <v>-1.8067214899999999</v>
      </c>
    </row>
    <row r="20878" spans="1:2" x14ac:dyDescent="0.25">
      <c r="A20878" s="254" t="s">
        <v>144</v>
      </c>
      <c r="B20878" s="254">
        <v>-1.58153721</v>
      </c>
    </row>
    <row r="20879" spans="1:2" x14ac:dyDescent="0.25">
      <c r="A20879" s="254" t="s">
        <v>157</v>
      </c>
      <c r="B20879" s="254">
        <v>0</v>
      </c>
    </row>
    <row r="20880" spans="1:2" x14ac:dyDescent="0.25">
      <c r="A20880" s="254" t="s">
        <v>158</v>
      </c>
      <c r="B20880" s="254">
        <v>0</v>
      </c>
    </row>
    <row r="20881" spans="1:2" x14ac:dyDescent="0.25">
      <c r="A20881" s="254" t="s">
        <v>159</v>
      </c>
      <c r="B20881" s="254">
        <v>-1.0233352499999999</v>
      </c>
    </row>
    <row r="20882" spans="1:2" x14ac:dyDescent="0.25">
      <c r="A20882" s="254" t="s">
        <v>145</v>
      </c>
      <c r="B20882" s="254">
        <v>-0.97756935700000003</v>
      </c>
    </row>
    <row r="20883" spans="1:2" x14ac:dyDescent="0.25">
      <c r="A20883" s="254" t="s">
        <v>160</v>
      </c>
      <c r="B20883" s="254">
        <v>0</v>
      </c>
    </row>
    <row r="20884" spans="1:2" x14ac:dyDescent="0.25">
      <c r="A20884" s="254" t="s">
        <v>161</v>
      </c>
      <c r="B20884" s="254">
        <v>0</v>
      </c>
    </row>
    <row r="20885" spans="1:2" x14ac:dyDescent="0.25">
      <c r="A20885" s="254" t="s">
        <v>162</v>
      </c>
      <c r="B20885" s="254">
        <v>-0.695884065</v>
      </c>
    </row>
    <row r="20886" spans="1:2" x14ac:dyDescent="0.25">
      <c r="A20886" s="254" t="s">
        <v>146</v>
      </c>
      <c r="B20886" s="254">
        <v>-1.2439797699999999</v>
      </c>
    </row>
    <row r="20887" spans="1:2" x14ac:dyDescent="0.25">
      <c r="A20887" s="254" t="s">
        <v>163</v>
      </c>
      <c r="B20887" s="254">
        <v>0</v>
      </c>
    </row>
    <row r="20888" spans="1:2" x14ac:dyDescent="0.25">
      <c r="A20888" s="254" t="s">
        <v>164</v>
      </c>
      <c r="B20888" s="254">
        <v>0</v>
      </c>
    </row>
    <row r="20889" spans="1:2" x14ac:dyDescent="0.25">
      <c r="A20889" s="254" t="s">
        <v>165</v>
      </c>
      <c r="B20889" s="254">
        <v>-2.9804669999999998E-2</v>
      </c>
    </row>
    <row r="20890" spans="1:2" x14ac:dyDescent="0.25">
      <c r="A20890" s="254" t="s">
        <v>147</v>
      </c>
      <c r="B20890" s="254">
        <v>-1.0721029999999999E-2</v>
      </c>
    </row>
    <row r="20891" spans="1:2" x14ac:dyDescent="0.25">
      <c r="A20891" s="254" t="s">
        <v>166</v>
      </c>
      <c r="B20891" s="254">
        <v>0</v>
      </c>
    </row>
    <row r="20892" spans="1:2" x14ac:dyDescent="0.25">
      <c r="A20892" s="254" t="s">
        <v>167</v>
      </c>
      <c r="B20892" s="254">
        <v>0</v>
      </c>
    </row>
    <row r="20893" spans="1:2" x14ac:dyDescent="0.25">
      <c r="A20893" s="254" t="s">
        <v>168</v>
      </c>
      <c r="B20893" s="254">
        <v>0</v>
      </c>
    </row>
    <row r="20894" spans="1:2" x14ac:dyDescent="0.25">
      <c r="A20894" s="254" t="s">
        <v>148</v>
      </c>
      <c r="B20894" s="254">
        <v>0</v>
      </c>
    </row>
    <row r="20895" spans="1:2" x14ac:dyDescent="0.25">
      <c r="A20895" s="254" t="s">
        <v>169</v>
      </c>
      <c r="B20895" s="254">
        <v>0</v>
      </c>
    </row>
    <row r="20896" spans="1:2" x14ac:dyDescent="0.25">
      <c r="A20896" s="254" t="s">
        <v>170</v>
      </c>
      <c r="B20896" s="254">
        <v>0</v>
      </c>
    </row>
    <row r="20897" spans="1:2" x14ac:dyDescent="0.25">
      <c r="A20897" s="254" t="s">
        <v>171</v>
      </c>
      <c r="B20897" s="254">
        <v>0</v>
      </c>
    </row>
    <row r="20898" spans="1:2" x14ac:dyDescent="0.25">
      <c r="A20898" s="254" t="s">
        <v>149</v>
      </c>
      <c r="B20898" s="254">
        <v>0</v>
      </c>
    </row>
    <row r="20899" spans="1:2" x14ac:dyDescent="0.25">
      <c r="A20899" s="254" t="s">
        <v>172</v>
      </c>
      <c r="B20899" s="254">
        <v>0</v>
      </c>
    </row>
    <row r="20900" spans="1:2" x14ac:dyDescent="0.25">
      <c r="A20900" s="254" t="s">
        <v>173</v>
      </c>
      <c r="B20900" s="254">
        <v>0</v>
      </c>
    </row>
    <row r="20901" spans="1:2" x14ac:dyDescent="0.25">
      <c r="A20901" s="254" t="s">
        <v>1164</v>
      </c>
      <c r="B20901" s="254">
        <v>-0.97211863300000001</v>
      </c>
    </row>
    <row r="20902" spans="1:2" x14ac:dyDescent="0.25">
      <c r="A20902" s="254" t="s">
        <v>1165</v>
      </c>
      <c r="B20902" s="254">
        <v>-0.40717252999999998</v>
      </c>
    </row>
    <row r="20903" spans="1:2" x14ac:dyDescent="0.25">
      <c r="A20903" s="254" t="s">
        <v>939</v>
      </c>
      <c r="B20903" s="254">
        <v>0</v>
      </c>
    </row>
    <row r="20904" spans="1:2" x14ac:dyDescent="0.25">
      <c r="A20904" s="254" t="s">
        <v>1239</v>
      </c>
      <c r="B20904" s="254">
        <v>0</v>
      </c>
    </row>
    <row r="20905" spans="1:2" x14ac:dyDescent="0.25">
      <c r="A20905" s="254" t="s">
        <v>1240</v>
      </c>
      <c r="B20905" s="254">
        <v>-5.6195549900000001E-3</v>
      </c>
    </row>
    <row r="20906" spans="1:2" x14ac:dyDescent="0.25">
      <c r="A20906" s="254" t="s">
        <v>1241</v>
      </c>
      <c r="B20906" s="254">
        <v>0</v>
      </c>
    </row>
    <row r="20907" spans="1:2" x14ac:dyDescent="0.25">
      <c r="A20907" s="254" t="s">
        <v>1242</v>
      </c>
      <c r="B20907" s="254">
        <v>-2.67597857E-2</v>
      </c>
    </row>
    <row r="20908" spans="1:2" x14ac:dyDescent="0.25">
      <c r="A20908" s="254" t="s">
        <v>1243</v>
      </c>
      <c r="B20908" s="254">
        <v>-1.48169448E-3</v>
      </c>
    </row>
    <row r="20909" spans="1:2" x14ac:dyDescent="0.25">
      <c r="A20909" s="254" t="s">
        <v>1244</v>
      </c>
      <c r="B20909" s="254">
        <v>-3.87849643E-3</v>
      </c>
    </row>
    <row r="20910" spans="1:2" x14ac:dyDescent="0.25">
      <c r="A20910" s="254" t="s">
        <v>1245</v>
      </c>
      <c r="B20910" s="254">
        <v>0</v>
      </c>
    </row>
    <row r="20911" spans="1:2" x14ac:dyDescent="0.25">
      <c r="A20911" s="254" t="s">
        <v>1246</v>
      </c>
      <c r="B20911" s="254">
        <v>0</v>
      </c>
    </row>
    <row r="20912" spans="1:2" x14ac:dyDescent="0.25">
      <c r="A20912" s="254" t="s">
        <v>1247</v>
      </c>
      <c r="B20912" s="254">
        <v>0</v>
      </c>
    </row>
    <row r="20913" spans="1:2" x14ac:dyDescent="0.25">
      <c r="A20913" s="254" t="s">
        <v>44</v>
      </c>
      <c r="B20913" s="254">
        <v>0</v>
      </c>
    </row>
    <row r="20914" spans="1:2" x14ac:dyDescent="0.25">
      <c r="A20914" s="254" t="s">
        <v>45</v>
      </c>
      <c r="B20914" s="254">
        <v>7.9539826700000002E-4</v>
      </c>
    </row>
    <row r="20915" spans="1:2" x14ac:dyDescent="0.25">
      <c r="A20915" s="254" t="s">
        <v>46</v>
      </c>
      <c r="B20915" s="254">
        <v>0</v>
      </c>
    </row>
    <row r="20916" spans="1:2" x14ac:dyDescent="0.25">
      <c r="A20916" s="254" t="s">
        <v>47</v>
      </c>
      <c r="B20916" s="254">
        <v>0</v>
      </c>
    </row>
    <row r="20917" spans="1:2" x14ac:dyDescent="0.25">
      <c r="A20917" s="254" t="s">
        <v>48</v>
      </c>
      <c r="B20917" s="254">
        <v>0</v>
      </c>
    </row>
    <row r="20918" spans="1:2" x14ac:dyDescent="0.25">
      <c r="A20918" s="254" t="s">
        <v>49</v>
      </c>
      <c r="B20918" s="254">
        <v>0</v>
      </c>
    </row>
    <row r="20919" spans="1:2" x14ac:dyDescent="0.25">
      <c r="A20919" s="254" t="s">
        <v>516</v>
      </c>
      <c r="B20919" s="254">
        <v>0</v>
      </c>
    </row>
    <row r="20920" spans="1:2" x14ac:dyDescent="0.25">
      <c r="A20920" s="254" t="s">
        <v>517</v>
      </c>
      <c r="B20920" s="254">
        <v>0.72785051700000003</v>
      </c>
    </row>
    <row r="20921" spans="1:2" x14ac:dyDescent="0.25">
      <c r="A20921" s="254" t="s">
        <v>518</v>
      </c>
      <c r="B20921" s="254">
        <v>0</v>
      </c>
    </row>
    <row r="20922" spans="1:2" x14ac:dyDescent="0.25">
      <c r="A20922" s="254" t="s">
        <v>519</v>
      </c>
      <c r="B20922" s="254">
        <v>9.5540976E-2</v>
      </c>
    </row>
    <row r="20923" spans="1:2" x14ac:dyDescent="0.25">
      <c r="A20923" s="254" t="s">
        <v>520</v>
      </c>
      <c r="B20923" s="254">
        <v>0</v>
      </c>
    </row>
    <row r="20924" spans="1:2" x14ac:dyDescent="0.25">
      <c r="A20924" s="254" t="s">
        <v>521</v>
      </c>
      <c r="B20924" s="254">
        <v>0</v>
      </c>
    </row>
    <row r="20925" spans="1:2" x14ac:dyDescent="0.25">
      <c r="A20925" s="254" t="s">
        <v>50</v>
      </c>
      <c r="B20925" s="254">
        <v>0</v>
      </c>
    </row>
    <row r="20926" spans="1:2" x14ac:dyDescent="0.25">
      <c r="A20926" s="254" t="s">
        <v>51</v>
      </c>
      <c r="B20926" s="254">
        <v>0</v>
      </c>
    </row>
    <row r="20927" spans="1:2" x14ac:dyDescent="0.25">
      <c r="A20927" s="254" t="s">
        <v>52</v>
      </c>
      <c r="B20927" s="254">
        <v>0</v>
      </c>
    </row>
    <row r="20928" spans="1:2" x14ac:dyDescent="0.25">
      <c r="A20928" s="254" t="s">
        <v>53</v>
      </c>
      <c r="B20928" s="254">
        <v>0</v>
      </c>
    </row>
    <row r="20929" spans="1:2" x14ac:dyDescent="0.25">
      <c r="A20929" s="254" t="s">
        <v>54</v>
      </c>
      <c r="B20929" s="254">
        <v>0</v>
      </c>
    </row>
    <row r="20930" spans="1:2" x14ac:dyDescent="0.25">
      <c r="A20930" s="254" t="s">
        <v>55</v>
      </c>
      <c r="B20930" s="254">
        <v>0</v>
      </c>
    </row>
    <row r="20931" spans="1:2" x14ac:dyDescent="0.25">
      <c r="A20931" s="254" t="s">
        <v>56</v>
      </c>
      <c r="B20931" s="254">
        <v>0</v>
      </c>
    </row>
    <row r="20932" spans="1:2" x14ac:dyDescent="0.25">
      <c r="A20932" s="254" t="s">
        <v>57</v>
      </c>
      <c r="B20932" s="254">
        <v>0</v>
      </c>
    </row>
    <row r="20933" spans="1:2" x14ac:dyDescent="0.25">
      <c r="A20933" s="254" t="s">
        <v>58</v>
      </c>
      <c r="B20933" s="254">
        <v>0</v>
      </c>
    </row>
    <row r="20934" spans="1:2" x14ac:dyDescent="0.25">
      <c r="A20934" s="254" t="s">
        <v>59</v>
      </c>
      <c r="B20934" s="254">
        <v>0</v>
      </c>
    </row>
    <row r="20935" spans="1:2" x14ac:dyDescent="0.25">
      <c r="A20935" s="254" t="s">
        <v>60</v>
      </c>
      <c r="B20935" s="254">
        <v>0</v>
      </c>
    </row>
    <row r="20936" spans="1:2" x14ac:dyDescent="0.25">
      <c r="A20936" s="254" t="s">
        <v>61</v>
      </c>
      <c r="B20936" s="254">
        <v>0</v>
      </c>
    </row>
    <row r="20937" spans="1:2" x14ac:dyDescent="0.25">
      <c r="A20937" s="254" t="s">
        <v>522</v>
      </c>
      <c r="B20937" s="254">
        <v>0</v>
      </c>
    </row>
    <row r="20938" spans="1:2" x14ac:dyDescent="0.25">
      <c r="A20938" s="254" t="s">
        <v>523</v>
      </c>
      <c r="B20938" s="254">
        <v>0</v>
      </c>
    </row>
    <row r="20939" spans="1:2" x14ac:dyDescent="0.25">
      <c r="A20939" s="254" t="s">
        <v>524</v>
      </c>
      <c r="B20939" s="254">
        <v>0</v>
      </c>
    </row>
    <row r="20940" spans="1:2" x14ac:dyDescent="0.25">
      <c r="A20940" s="254" t="s">
        <v>525</v>
      </c>
      <c r="B20940" s="254">
        <v>0</v>
      </c>
    </row>
    <row r="20941" spans="1:2" x14ac:dyDescent="0.25">
      <c r="A20941" s="254" t="s">
        <v>526</v>
      </c>
      <c r="B20941" s="254">
        <v>0</v>
      </c>
    </row>
    <row r="20942" spans="1:2" x14ac:dyDescent="0.25">
      <c r="A20942" s="254" t="s">
        <v>527</v>
      </c>
      <c r="B20942" s="254">
        <v>0</v>
      </c>
    </row>
    <row r="20943" spans="1:2" x14ac:dyDescent="0.25">
      <c r="A20943" s="254" t="s">
        <v>98</v>
      </c>
      <c r="B20943" s="254">
        <v>0</v>
      </c>
    </row>
    <row r="20944" spans="1:2" x14ac:dyDescent="0.25">
      <c r="A20944" s="254" t="s">
        <v>99</v>
      </c>
      <c r="B20944" s="254">
        <v>0</v>
      </c>
    </row>
    <row r="20945" spans="1:2" x14ac:dyDescent="0.25">
      <c r="A20945" s="254" t="s">
        <v>100</v>
      </c>
      <c r="B20945" s="254">
        <v>0</v>
      </c>
    </row>
    <row r="20946" spans="1:2" x14ac:dyDescent="0.25">
      <c r="A20946" s="254" t="s">
        <v>101</v>
      </c>
      <c r="B20946" s="254">
        <v>0</v>
      </c>
    </row>
    <row r="20947" spans="1:2" x14ac:dyDescent="0.25">
      <c r="A20947" s="254" t="s">
        <v>102</v>
      </c>
      <c r="B20947" s="254">
        <v>0</v>
      </c>
    </row>
    <row r="20948" spans="1:2" x14ac:dyDescent="0.25">
      <c r="A20948" s="254" t="s">
        <v>103</v>
      </c>
      <c r="B20948" s="254">
        <v>0</v>
      </c>
    </row>
    <row r="20949" spans="1:2" x14ac:dyDescent="0.25">
      <c r="A20949" s="254" t="s">
        <v>104</v>
      </c>
      <c r="B20949" s="254">
        <v>0</v>
      </c>
    </row>
    <row r="20950" spans="1:2" x14ac:dyDescent="0.25">
      <c r="A20950" s="254" t="s">
        <v>105</v>
      </c>
      <c r="B20950" s="254">
        <v>0</v>
      </c>
    </row>
    <row r="20951" spans="1:2" x14ac:dyDescent="0.25">
      <c r="A20951" s="254" t="s">
        <v>106</v>
      </c>
      <c r="B20951" s="254">
        <v>0</v>
      </c>
    </row>
    <row r="20952" spans="1:2" x14ac:dyDescent="0.25">
      <c r="A20952" s="254" t="s">
        <v>107</v>
      </c>
      <c r="B20952" s="254">
        <v>0</v>
      </c>
    </row>
    <row r="20953" spans="1:2" x14ac:dyDescent="0.25">
      <c r="A20953" s="254" t="s">
        <v>108</v>
      </c>
      <c r="B20953" s="254">
        <v>0</v>
      </c>
    </row>
    <row r="20954" spans="1:2" x14ac:dyDescent="0.25">
      <c r="A20954" s="254" t="s">
        <v>109</v>
      </c>
      <c r="B20954" s="254">
        <v>0</v>
      </c>
    </row>
    <row r="20955" spans="1:2" x14ac:dyDescent="0.25">
      <c r="A20955" s="254" t="s">
        <v>528</v>
      </c>
      <c r="B20955" s="254">
        <v>0</v>
      </c>
    </row>
    <row r="20956" spans="1:2" x14ac:dyDescent="0.25">
      <c r="A20956" s="254" t="s">
        <v>529</v>
      </c>
      <c r="B20956" s="254">
        <v>0</v>
      </c>
    </row>
    <row r="20957" spans="1:2" x14ac:dyDescent="0.25">
      <c r="A20957" s="254" t="s">
        <v>530</v>
      </c>
      <c r="B20957" s="254">
        <v>0</v>
      </c>
    </row>
    <row r="20958" spans="1:2" x14ac:dyDescent="0.25">
      <c r="A20958" s="254" t="s">
        <v>531</v>
      </c>
      <c r="B20958" s="254">
        <v>0</v>
      </c>
    </row>
    <row r="20959" spans="1:2" x14ac:dyDescent="0.25">
      <c r="A20959" s="254" t="s">
        <v>532</v>
      </c>
      <c r="B20959" s="254">
        <v>0</v>
      </c>
    </row>
    <row r="20960" spans="1:2" x14ac:dyDescent="0.25">
      <c r="A20960" s="254" t="s">
        <v>533</v>
      </c>
      <c r="B20960" s="254">
        <v>0</v>
      </c>
    </row>
    <row r="20961" spans="1:2" x14ac:dyDescent="0.25">
      <c r="A20961" s="254" t="s">
        <v>76</v>
      </c>
      <c r="B20961" s="254">
        <v>48.209353800000002</v>
      </c>
    </row>
    <row r="20962" spans="1:2" x14ac:dyDescent="0.25">
      <c r="A20962" s="254" t="s">
        <v>77</v>
      </c>
      <c r="B20962" s="254">
        <v>0</v>
      </c>
    </row>
    <row r="20963" spans="1:2" x14ac:dyDescent="0.25">
      <c r="A20963" s="254" t="s">
        <v>78</v>
      </c>
      <c r="B20963" s="254">
        <v>37.917579099999998</v>
      </c>
    </row>
    <row r="20964" spans="1:2" x14ac:dyDescent="0.25">
      <c r="A20964" s="254" t="s">
        <v>79</v>
      </c>
      <c r="B20964" s="254">
        <v>0</v>
      </c>
    </row>
    <row r="20965" spans="1:2" x14ac:dyDescent="0.25">
      <c r="A20965" s="254" t="s">
        <v>80</v>
      </c>
      <c r="B20965" s="254">
        <v>0</v>
      </c>
    </row>
    <row r="20966" spans="1:2" x14ac:dyDescent="0.25">
      <c r="A20966" s="254" t="s">
        <v>81</v>
      </c>
      <c r="B20966" s="254">
        <v>0</v>
      </c>
    </row>
    <row r="20967" spans="1:2" x14ac:dyDescent="0.25">
      <c r="A20967" s="254" t="s">
        <v>82</v>
      </c>
      <c r="B20967" s="254">
        <v>0</v>
      </c>
    </row>
    <row r="20968" spans="1:2" x14ac:dyDescent="0.25">
      <c r="A20968" s="254" t="s">
        <v>83</v>
      </c>
      <c r="B20968" s="254">
        <v>0</v>
      </c>
    </row>
    <row r="20969" spans="1:2" x14ac:dyDescent="0.25">
      <c r="A20969" s="254" t="s">
        <v>84</v>
      </c>
      <c r="B20969" s="254">
        <v>0</v>
      </c>
    </row>
    <row r="20970" spans="1:2" x14ac:dyDescent="0.25">
      <c r="A20970" s="254" t="s">
        <v>85</v>
      </c>
      <c r="B20970" s="254">
        <v>0</v>
      </c>
    </row>
    <row r="20971" spans="1:2" x14ac:dyDescent="0.25">
      <c r="A20971" s="254" t="s">
        <v>86</v>
      </c>
      <c r="B20971" s="254">
        <v>0</v>
      </c>
    </row>
    <row r="20972" spans="1:2" x14ac:dyDescent="0.25">
      <c r="A20972" s="254" t="s">
        <v>87</v>
      </c>
      <c r="B20972" s="254">
        <v>0</v>
      </c>
    </row>
    <row r="20973" spans="1:2" x14ac:dyDescent="0.25">
      <c r="A20973" s="254" t="s">
        <v>88</v>
      </c>
      <c r="B20973" s="254">
        <v>0</v>
      </c>
    </row>
    <row r="20974" spans="1:2" x14ac:dyDescent="0.25">
      <c r="A20974" s="254" t="s">
        <v>89</v>
      </c>
      <c r="B20974" s="254">
        <v>0</v>
      </c>
    </row>
    <row r="20975" spans="1:2" x14ac:dyDescent="0.25">
      <c r="A20975" s="254" t="s">
        <v>90</v>
      </c>
      <c r="B20975" s="254">
        <v>0</v>
      </c>
    </row>
    <row r="20976" spans="1:2" x14ac:dyDescent="0.25">
      <c r="A20976" s="254" t="s">
        <v>91</v>
      </c>
      <c r="B20976" s="254">
        <v>0</v>
      </c>
    </row>
    <row r="20977" spans="1:2" x14ac:dyDescent="0.25">
      <c r="A20977" s="254" t="s">
        <v>92</v>
      </c>
      <c r="B20977" s="254">
        <v>0</v>
      </c>
    </row>
    <row r="20978" spans="1:2" x14ac:dyDescent="0.25">
      <c r="A20978" s="254" t="s">
        <v>93</v>
      </c>
      <c r="B20978" s="254">
        <v>0</v>
      </c>
    </row>
    <row r="20979" spans="1:2" x14ac:dyDescent="0.25">
      <c r="A20979" s="254" t="s">
        <v>1248</v>
      </c>
      <c r="B20979" s="254">
        <v>2.5796037599999999</v>
      </c>
    </row>
    <row r="20980" spans="1:2" x14ac:dyDescent="0.25">
      <c r="A20980" s="254" t="s">
        <v>1175</v>
      </c>
      <c r="B20980" s="254">
        <v>2.2580897700000002</v>
      </c>
    </row>
    <row r="20981" spans="1:2" x14ac:dyDescent="0.25">
      <c r="A20981" s="254" t="s">
        <v>1249</v>
      </c>
      <c r="B20981" s="254">
        <v>0</v>
      </c>
    </row>
    <row r="20982" spans="1:2" x14ac:dyDescent="0.25">
      <c r="A20982" s="254" t="s">
        <v>1250</v>
      </c>
      <c r="B20982" s="254">
        <v>0</v>
      </c>
    </row>
    <row r="20983" spans="1:2" x14ac:dyDescent="0.25">
      <c r="A20983" s="254" t="s">
        <v>1251</v>
      </c>
      <c r="B20983" s="254">
        <v>1.4610992700000001</v>
      </c>
    </row>
    <row r="20984" spans="1:2" x14ac:dyDescent="0.25">
      <c r="A20984" s="254" t="s">
        <v>1176</v>
      </c>
      <c r="B20984" s="254">
        <v>1.3957555699999999</v>
      </c>
    </row>
    <row r="20985" spans="1:2" x14ac:dyDescent="0.25">
      <c r="A20985" s="254" t="s">
        <v>1252</v>
      </c>
      <c r="B20985" s="254">
        <v>0</v>
      </c>
    </row>
    <row r="20986" spans="1:2" x14ac:dyDescent="0.25">
      <c r="A20986" s="254" t="s">
        <v>1253</v>
      </c>
      <c r="B20986" s="254">
        <v>0</v>
      </c>
    </row>
    <row r="20987" spans="1:2" x14ac:dyDescent="0.25">
      <c r="A20987" s="254" t="s">
        <v>1254</v>
      </c>
      <c r="B20987" s="254">
        <v>1.04926955</v>
      </c>
    </row>
    <row r="20988" spans="1:2" x14ac:dyDescent="0.25">
      <c r="A20988" s="254" t="s">
        <v>1177</v>
      </c>
      <c r="B20988" s="254">
        <v>1.8757005</v>
      </c>
    </row>
    <row r="20989" spans="1:2" x14ac:dyDescent="0.25">
      <c r="A20989" s="254" t="s">
        <v>1255</v>
      </c>
      <c r="B20989" s="254">
        <v>0</v>
      </c>
    </row>
    <row r="20990" spans="1:2" x14ac:dyDescent="0.25">
      <c r="A20990" s="254" t="s">
        <v>1256</v>
      </c>
      <c r="B20990" s="254">
        <v>0</v>
      </c>
    </row>
    <row r="20991" spans="1:2" x14ac:dyDescent="0.25">
      <c r="A20991" s="254" t="s">
        <v>1257</v>
      </c>
      <c r="B20991" s="254">
        <v>4.4940147700000002E-2</v>
      </c>
    </row>
    <row r="20992" spans="1:2" x14ac:dyDescent="0.25">
      <c r="A20992" s="254" t="s">
        <v>1178</v>
      </c>
      <c r="B20992" s="254">
        <v>1.6165408700000002E-2</v>
      </c>
    </row>
    <row r="20993" spans="1:2" x14ac:dyDescent="0.25">
      <c r="A20993" s="254" t="s">
        <v>1258</v>
      </c>
      <c r="B20993" s="254">
        <v>0</v>
      </c>
    </row>
    <row r="20994" spans="1:2" x14ac:dyDescent="0.25">
      <c r="A20994" s="254" t="s">
        <v>1259</v>
      </c>
      <c r="B20994" s="254">
        <v>0</v>
      </c>
    </row>
    <row r="20995" spans="1:2" x14ac:dyDescent="0.25">
      <c r="A20995" s="254" t="s">
        <v>1260</v>
      </c>
      <c r="B20995" s="254">
        <v>0</v>
      </c>
    </row>
    <row r="20996" spans="1:2" x14ac:dyDescent="0.25">
      <c r="A20996" s="254" t="s">
        <v>1179</v>
      </c>
      <c r="B20996" s="254">
        <v>0</v>
      </c>
    </row>
    <row r="20997" spans="1:2" x14ac:dyDescent="0.25">
      <c r="A20997" s="254" t="s">
        <v>1261</v>
      </c>
      <c r="B20997" s="254">
        <v>0</v>
      </c>
    </row>
    <row r="20998" spans="1:2" x14ac:dyDescent="0.25">
      <c r="A20998" s="254" t="s">
        <v>1262</v>
      </c>
      <c r="B20998" s="254">
        <v>0</v>
      </c>
    </row>
    <row r="20999" spans="1:2" x14ac:dyDescent="0.25">
      <c r="A20999" s="254" t="s">
        <v>1263</v>
      </c>
      <c r="B20999" s="254">
        <v>0</v>
      </c>
    </row>
    <row r="21000" spans="1:2" x14ac:dyDescent="0.25">
      <c r="A21000" s="254" t="s">
        <v>1180</v>
      </c>
      <c r="B21000" s="254">
        <v>0</v>
      </c>
    </row>
    <row r="21001" spans="1:2" x14ac:dyDescent="0.25">
      <c r="A21001" s="254" t="s">
        <v>1264</v>
      </c>
      <c r="B21001" s="254">
        <v>0</v>
      </c>
    </row>
    <row r="21002" spans="1:2" x14ac:dyDescent="0.25">
      <c r="A21002" s="254" t="s">
        <v>1265</v>
      </c>
      <c r="B21002" s="254">
        <v>0</v>
      </c>
    </row>
    <row r="21003" spans="1:2" x14ac:dyDescent="0.25">
      <c r="A21003" s="254" t="s">
        <v>940</v>
      </c>
      <c r="B21003" s="254">
        <v>1.18041285</v>
      </c>
    </row>
    <row r="21004" spans="1:2" x14ac:dyDescent="0.25">
      <c r="A21004" s="254" t="s">
        <v>941</v>
      </c>
      <c r="B21004" s="254">
        <v>0.49441669799999999</v>
      </c>
    </row>
    <row r="21005" spans="1:2" x14ac:dyDescent="0.25">
      <c r="A21005" s="254" t="s">
        <v>942</v>
      </c>
      <c r="B21005" s="254">
        <v>0</v>
      </c>
    </row>
    <row r="21006" spans="1:2" x14ac:dyDescent="0.25">
      <c r="A21006" s="254" t="s">
        <v>1266</v>
      </c>
      <c r="B21006" s="254">
        <v>0</v>
      </c>
    </row>
    <row r="21007" spans="1:2" x14ac:dyDescent="0.25">
      <c r="A21007" s="254" t="s">
        <v>1267</v>
      </c>
      <c r="B21007" s="254">
        <v>3.8207130300000003E-2</v>
      </c>
    </row>
    <row r="21008" spans="1:2" x14ac:dyDescent="0.25">
      <c r="A21008" s="254" t="s">
        <v>1268</v>
      </c>
      <c r="B21008" s="254">
        <v>2.23413206E-3</v>
      </c>
    </row>
    <row r="21009" spans="1:2" x14ac:dyDescent="0.25">
      <c r="A21009" s="254" t="s">
        <v>1269</v>
      </c>
      <c r="B21009" s="254">
        <v>5.8480836299999997E-3</v>
      </c>
    </row>
    <row r="21010" spans="1:2" x14ac:dyDescent="0.25">
      <c r="A21010" s="254" t="s">
        <v>1270</v>
      </c>
      <c r="B21010" s="254">
        <v>0</v>
      </c>
    </row>
    <row r="21011" spans="1:2" x14ac:dyDescent="0.25">
      <c r="A21011" s="254" t="s">
        <v>1271</v>
      </c>
      <c r="B21011" s="254">
        <v>0</v>
      </c>
    </row>
    <row r="21012" spans="1:2" x14ac:dyDescent="0.25">
      <c r="A21012" s="254" t="s">
        <v>1272</v>
      </c>
      <c r="B21012" s="254">
        <v>0</v>
      </c>
    </row>
    <row r="21015" spans="1:2" x14ac:dyDescent="0.25">
      <c r="A21015" s="254" t="s">
        <v>1596</v>
      </c>
      <c r="B21015" s="254"/>
    </row>
    <row r="21016" spans="1:2" x14ac:dyDescent="0.25">
      <c r="A21016" s="254" t="s">
        <v>928</v>
      </c>
      <c r="B21016" s="254" t="s">
        <v>929</v>
      </c>
    </row>
    <row r="21017" spans="1:2" x14ac:dyDescent="0.25">
      <c r="A21017" s="254" t="s">
        <v>930</v>
      </c>
      <c r="B21017" s="254" t="s">
        <v>931</v>
      </c>
    </row>
    <row r="21018" spans="1:2" x14ac:dyDescent="0.25">
      <c r="A21018" s="254" t="s">
        <v>121</v>
      </c>
      <c r="B21018" s="254">
        <v>-2.24564714</v>
      </c>
    </row>
    <row r="21019" spans="1:2" x14ac:dyDescent="0.25">
      <c r="A21019" s="254" t="s">
        <v>114</v>
      </c>
      <c r="B21019" s="254">
        <v>-1.96575649</v>
      </c>
    </row>
    <row r="21020" spans="1:2" x14ac:dyDescent="0.25">
      <c r="A21020" s="254" t="s">
        <v>122</v>
      </c>
      <c r="B21020" s="254">
        <v>0</v>
      </c>
    </row>
    <row r="21021" spans="1:2" x14ac:dyDescent="0.25">
      <c r="A21021" s="254" t="s">
        <v>123</v>
      </c>
      <c r="B21021" s="254">
        <v>0</v>
      </c>
    </row>
    <row r="21022" spans="1:2" x14ac:dyDescent="0.25">
      <c r="A21022" s="254" t="s">
        <v>124</v>
      </c>
      <c r="B21022" s="254">
        <v>-1.27194473</v>
      </c>
    </row>
    <row r="21023" spans="1:2" x14ac:dyDescent="0.25">
      <c r="A21023" s="254" t="s">
        <v>115</v>
      </c>
      <c r="B21023" s="254">
        <v>-1.21506045</v>
      </c>
    </row>
    <row r="21024" spans="1:2" x14ac:dyDescent="0.25">
      <c r="A21024" s="254" t="s">
        <v>125</v>
      </c>
      <c r="B21024" s="254">
        <v>0</v>
      </c>
    </row>
    <row r="21025" spans="1:2" x14ac:dyDescent="0.25">
      <c r="A21025" s="254" t="s">
        <v>126</v>
      </c>
      <c r="B21025" s="254">
        <v>0</v>
      </c>
    </row>
    <row r="21026" spans="1:2" x14ac:dyDescent="0.25">
      <c r="A21026" s="254" t="s">
        <v>127</v>
      </c>
      <c r="B21026" s="254">
        <v>-0.86494241900000002</v>
      </c>
    </row>
    <row r="21027" spans="1:2" x14ac:dyDescent="0.25">
      <c r="A21027" s="254" t="s">
        <v>116</v>
      </c>
      <c r="B21027" s="254">
        <v>-1.5461927099999999</v>
      </c>
    </row>
    <row r="21028" spans="1:2" x14ac:dyDescent="0.25">
      <c r="A21028" s="254" t="s">
        <v>128</v>
      </c>
      <c r="B21028" s="254">
        <v>0</v>
      </c>
    </row>
    <row r="21029" spans="1:2" x14ac:dyDescent="0.25">
      <c r="A21029" s="254" t="s">
        <v>129</v>
      </c>
      <c r="B21029" s="254">
        <v>0</v>
      </c>
    </row>
    <row r="21030" spans="1:2" x14ac:dyDescent="0.25">
      <c r="A21030" s="254" t="s">
        <v>130</v>
      </c>
      <c r="B21030" s="254">
        <v>-3.7045428499999998E-2</v>
      </c>
    </row>
    <row r="21031" spans="1:2" x14ac:dyDescent="0.25">
      <c r="A21031" s="254" t="s">
        <v>117</v>
      </c>
      <c r="B21031" s="254">
        <v>-1.33256013E-2</v>
      </c>
    </row>
    <row r="21032" spans="1:2" x14ac:dyDescent="0.25">
      <c r="A21032" s="254" t="s">
        <v>131</v>
      </c>
      <c r="B21032" s="254">
        <v>0</v>
      </c>
    </row>
    <row r="21033" spans="1:2" x14ac:dyDescent="0.25">
      <c r="A21033" s="254" t="s">
        <v>132</v>
      </c>
      <c r="B21033" s="254">
        <v>0</v>
      </c>
    </row>
    <row r="21034" spans="1:2" x14ac:dyDescent="0.25">
      <c r="A21034" s="254" t="s">
        <v>133</v>
      </c>
      <c r="B21034" s="254">
        <v>0</v>
      </c>
    </row>
    <row r="21035" spans="1:2" x14ac:dyDescent="0.25">
      <c r="A21035" s="254" t="s">
        <v>118</v>
      </c>
      <c r="B21035" s="254">
        <v>0</v>
      </c>
    </row>
    <row r="21036" spans="1:2" x14ac:dyDescent="0.25">
      <c r="A21036" s="254" t="s">
        <v>134</v>
      </c>
      <c r="B21036" s="254">
        <v>0</v>
      </c>
    </row>
    <row r="21037" spans="1:2" x14ac:dyDescent="0.25">
      <c r="A21037" s="254" t="s">
        <v>135</v>
      </c>
      <c r="B21037" s="254">
        <v>0</v>
      </c>
    </row>
    <row r="21038" spans="1:2" x14ac:dyDescent="0.25">
      <c r="A21038" s="254" t="s">
        <v>136</v>
      </c>
      <c r="B21038" s="254">
        <v>0</v>
      </c>
    </row>
    <row r="21039" spans="1:2" x14ac:dyDescent="0.25">
      <c r="A21039" s="254" t="s">
        <v>119</v>
      </c>
      <c r="B21039" s="254">
        <v>0</v>
      </c>
    </row>
    <row r="21040" spans="1:2" x14ac:dyDescent="0.25">
      <c r="A21040" s="254" t="s">
        <v>137</v>
      </c>
      <c r="B21040" s="254">
        <v>0</v>
      </c>
    </row>
    <row r="21041" spans="1:2" x14ac:dyDescent="0.25">
      <c r="A21041" s="254" t="s">
        <v>138</v>
      </c>
      <c r="B21041" s="254">
        <v>0</v>
      </c>
    </row>
    <row r="21042" spans="1:2" x14ac:dyDescent="0.25">
      <c r="A21042" s="254" t="s">
        <v>1021</v>
      </c>
      <c r="B21042" s="254">
        <v>-2.4297051299999999</v>
      </c>
    </row>
    <row r="21043" spans="1:2" x14ac:dyDescent="0.25">
      <c r="A21043" s="254" t="s">
        <v>992</v>
      </c>
      <c r="B21043" s="254">
        <v>-1.0803403300000001</v>
      </c>
    </row>
    <row r="21044" spans="1:2" x14ac:dyDescent="0.25">
      <c r="A21044" s="254" t="s">
        <v>1022</v>
      </c>
      <c r="B21044" s="254">
        <v>0</v>
      </c>
    </row>
    <row r="21045" spans="1:2" x14ac:dyDescent="0.25">
      <c r="A21045" s="254" t="s">
        <v>1023</v>
      </c>
      <c r="B21045" s="254">
        <v>0</v>
      </c>
    </row>
    <row r="21046" spans="1:2" x14ac:dyDescent="0.25">
      <c r="A21046" s="254" t="s">
        <v>1024</v>
      </c>
      <c r="B21046" s="254">
        <v>0</v>
      </c>
    </row>
    <row r="21047" spans="1:2" x14ac:dyDescent="0.25">
      <c r="A21047" s="254" t="s">
        <v>993</v>
      </c>
      <c r="B21047" s="254">
        <v>0</v>
      </c>
    </row>
    <row r="21048" spans="1:2" x14ac:dyDescent="0.25">
      <c r="A21048" s="254" t="s">
        <v>1025</v>
      </c>
      <c r="B21048" s="254">
        <v>0</v>
      </c>
    </row>
    <row r="21049" spans="1:2" x14ac:dyDescent="0.25">
      <c r="A21049" s="254" t="s">
        <v>1026</v>
      </c>
      <c r="B21049" s="254">
        <v>0</v>
      </c>
    </row>
    <row r="21050" spans="1:2" x14ac:dyDescent="0.25">
      <c r="A21050" s="254" t="s">
        <v>1027</v>
      </c>
      <c r="B21050" s="254">
        <v>-22.301352399999999</v>
      </c>
    </row>
    <row r="21051" spans="1:2" x14ac:dyDescent="0.25">
      <c r="A21051" s="254" t="s">
        <v>994</v>
      </c>
      <c r="B21051" s="254">
        <v>-22.257803500000001</v>
      </c>
    </row>
    <row r="21052" spans="1:2" x14ac:dyDescent="0.25">
      <c r="A21052" s="254" t="s">
        <v>1028</v>
      </c>
      <c r="B21052" s="254">
        <v>0</v>
      </c>
    </row>
    <row r="21053" spans="1:2" x14ac:dyDescent="0.25">
      <c r="A21053" s="254" t="s">
        <v>1029</v>
      </c>
      <c r="B21053" s="254">
        <v>0</v>
      </c>
    </row>
    <row r="21054" spans="1:2" x14ac:dyDescent="0.25">
      <c r="A21054" s="254" t="s">
        <v>1030</v>
      </c>
      <c r="B21054" s="254">
        <v>0</v>
      </c>
    </row>
    <row r="21055" spans="1:2" x14ac:dyDescent="0.25">
      <c r="A21055" s="254" t="s">
        <v>995</v>
      </c>
      <c r="B21055" s="254">
        <v>0</v>
      </c>
    </row>
    <row r="21056" spans="1:2" x14ac:dyDescent="0.25">
      <c r="A21056" s="254" t="s">
        <v>1031</v>
      </c>
      <c r="B21056" s="254">
        <v>0</v>
      </c>
    </row>
    <row r="21057" spans="1:2" x14ac:dyDescent="0.25">
      <c r="A21057" s="254" t="s">
        <v>1032</v>
      </c>
      <c r="B21057" s="254">
        <v>0</v>
      </c>
    </row>
    <row r="21058" spans="1:2" x14ac:dyDescent="0.25">
      <c r="A21058" s="254" t="s">
        <v>17</v>
      </c>
      <c r="B21058" s="254">
        <v>0</v>
      </c>
    </row>
    <row r="21059" spans="1:2" x14ac:dyDescent="0.25">
      <c r="A21059" s="254" t="s">
        <v>14</v>
      </c>
      <c r="B21059" s="254">
        <v>-4.79363852</v>
      </c>
    </row>
    <row r="21060" spans="1:2" x14ac:dyDescent="0.25">
      <c r="A21060" s="254" t="s">
        <v>18</v>
      </c>
      <c r="B21060" s="254">
        <v>0</v>
      </c>
    </row>
    <row r="21061" spans="1:2" x14ac:dyDescent="0.25">
      <c r="A21061" s="254" t="s">
        <v>19</v>
      </c>
      <c r="B21061" s="254">
        <v>0</v>
      </c>
    </row>
    <row r="21062" spans="1:2" x14ac:dyDescent="0.25">
      <c r="A21062" s="254" t="s">
        <v>1033</v>
      </c>
      <c r="B21062" s="254">
        <v>0</v>
      </c>
    </row>
    <row r="21063" spans="1:2" x14ac:dyDescent="0.25">
      <c r="A21063" s="254" t="s">
        <v>996</v>
      </c>
      <c r="B21063" s="254">
        <v>0</v>
      </c>
    </row>
    <row r="21064" spans="1:2" x14ac:dyDescent="0.25">
      <c r="A21064" s="254" t="s">
        <v>1034</v>
      </c>
      <c r="B21064" s="254">
        <v>0</v>
      </c>
    </row>
    <row r="21065" spans="1:2" x14ac:dyDescent="0.25">
      <c r="A21065" s="254" t="s">
        <v>1035</v>
      </c>
      <c r="B21065" s="254">
        <v>0</v>
      </c>
    </row>
    <row r="21066" spans="1:2" x14ac:dyDescent="0.25">
      <c r="A21066" s="254" t="s">
        <v>535</v>
      </c>
      <c r="B21066" s="254">
        <v>-12.7703931</v>
      </c>
    </row>
    <row r="21067" spans="1:2" x14ac:dyDescent="0.25">
      <c r="A21067" s="254" t="s">
        <v>534</v>
      </c>
      <c r="B21067" s="254">
        <v>-0.95025107099999995</v>
      </c>
    </row>
    <row r="21068" spans="1:2" x14ac:dyDescent="0.25">
      <c r="A21068" s="254" t="s">
        <v>536</v>
      </c>
      <c r="B21068" s="254">
        <v>0</v>
      </c>
    </row>
    <row r="21069" spans="1:2" x14ac:dyDescent="0.25">
      <c r="A21069" s="254" t="s">
        <v>537</v>
      </c>
      <c r="B21069" s="254">
        <v>0</v>
      </c>
    </row>
    <row r="21070" spans="1:2" x14ac:dyDescent="0.25">
      <c r="A21070" s="254" t="s">
        <v>1036</v>
      </c>
      <c r="B21070" s="254">
        <v>0</v>
      </c>
    </row>
    <row r="21071" spans="1:2" x14ac:dyDescent="0.25">
      <c r="A21071" s="254" t="s">
        <v>997</v>
      </c>
      <c r="B21071" s="254">
        <v>0</v>
      </c>
    </row>
    <row r="21072" spans="1:2" x14ac:dyDescent="0.25">
      <c r="A21072" s="254" t="s">
        <v>1037</v>
      </c>
      <c r="B21072" s="254">
        <v>0</v>
      </c>
    </row>
    <row r="21073" spans="1:2" x14ac:dyDescent="0.25">
      <c r="A21073" s="254" t="s">
        <v>1038</v>
      </c>
      <c r="B21073" s="254">
        <v>0</v>
      </c>
    </row>
    <row r="21074" spans="1:2" x14ac:dyDescent="0.25">
      <c r="A21074" s="254" t="s">
        <v>1273</v>
      </c>
      <c r="B21074" s="254">
        <v>0</v>
      </c>
    </row>
    <row r="21075" spans="1:2" x14ac:dyDescent="0.25">
      <c r="A21075" s="254" t="s">
        <v>1274</v>
      </c>
      <c r="B21075" s="254">
        <v>-3.32608187E-2</v>
      </c>
    </row>
    <row r="21076" spans="1:2" x14ac:dyDescent="0.25">
      <c r="A21076" s="254" t="s">
        <v>1275</v>
      </c>
      <c r="B21076" s="254">
        <v>-1.84165793E-3</v>
      </c>
    </row>
    <row r="21077" spans="1:2" x14ac:dyDescent="0.25">
      <c r="A21077" s="254" t="s">
        <v>1276</v>
      </c>
      <c r="B21077" s="254">
        <v>-4.8207399099999999E-3</v>
      </c>
    </row>
    <row r="21078" spans="1:2" x14ac:dyDescent="0.25">
      <c r="A21078" s="254" t="s">
        <v>1277</v>
      </c>
      <c r="B21078" s="254">
        <v>-9.9551284200000006E-3</v>
      </c>
    </row>
    <row r="21079" spans="1:2" x14ac:dyDescent="0.25">
      <c r="A21079" s="254" t="s">
        <v>1278</v>
      </c>
      <c r="B21079" s="254">
        <v>0</v>
      </c>
    </row>
    <row r="21080" spans="1:2" x14ac:dyDescent="0.25">
      <c r="A21080" s="254" t="s">
        <v>1279</v>
      </c>
      <c r="B21080" s="254">
        <v>-2.0481678999999999E-2</v>
      </c>
    </row>
    <row r="21081" spans="1:2" x14ac:dyDescent="0.25">
      <c r="A21081" s="254" t="s">
        <v>1280</v>
      </c>
      <c r="B21081" s="254">
        <v>0</v>
      </c>
    </row>
    <row r="21082" spans="1:2" x14ac:dyDescent="0.25">
      <c r="A21082" s="254" t="s">
        <v>1281</v>
      </c>
      <c r="B21082" s="254">
        <v>-5.1563281000000002E-2</v>
      </c>
    </row>
    <row r="21083" spans="1:2" x14ac:dyDescent="0.25">
      <c r="A21083" s="254" t="s">
        <v>1282</v>
      </c>
      <c r="B21083" s="254">
        <v>0</v>
      </c>
    </row>
    <row r="21084" spans="1:2" x14ac:dyDescent="0.25">
      <c r="A21084" s="254" t="s">
        <v>1209</v>
      </c>
      <c r="B21084" s="254">
        <v>1.8067214899999999</v>
      </c>
    </row>
    <row r="21085" spans="1:2" x14ac:dyDescent="0.25">
      <c r="A21085" s="254" t="s">
        <v>1119</v>
      </c>
      <c r="B21085" s="254">
        <v>1.58153721</v>
      </c>
    </row>
    <row r="21086" spans="1:2" x14ac:dyDescent="0.25">
      <c r="A21086" s="254" t="s">
        <v>1210</v>
      </c>
      <c r="B21086" s="254">
        <v>0</v>
      </c>
    </row>
    <row r="21087" spans="1:2" x14ac:dyDescent="0.25">
      <c r="A21087" s="254" t="s">
        <v>1211</v>
      </c>
      <c r="B21087" s="254">
        <v>0</v>
      </c>
    </row>
    <row r="21088" spans="1:2" x14ac:dyDescent="0.25">
      <c r="A21088" s="254" t="s">
        <v>1212</v>
      </c>
      <c r="B21088" s="254">
        <v>1.0233352499999999</v>
      </c>
    </row>
    <row r="21089" spans="1:2" x14ac:dyDescent="0.25">
      <c r="A21089" s="254" t="s">
        <v>1120</v>
      </c>
      <c r="B21089" s="254">
        <v>0.97756935700000003</v>
      </c>
    </row>
    <row r="21090" spans="1:2" x14ac:dyDescent="0.25">
      <c r="A21090" s="254" t="s">
        <v>1213</v>
      </c>
      <c r="B21090" s="254">
        <v>0</v>
      </c>
    </row>
    <row r="21091" spans="1:2" x14ac:dyDescent="0.25">
      <c r="A21091" s="254" t="s">
        <v>1214</v>
      </c>
      <c r="B21091" s="254">
        <v>0</v>
      </c>
    </row>
    <row r="21092" spans="1:2" x14ac:dyDescent="0.25">
      <c r="A21092" s="254" t="s">
        <v>1283</v>
      </c>
      <c r="B21092" s="254">
        <v>0.695884065</v>
      </c>
    </row>
    <row r="21093" spans="1:2" x14ac:dyDescent="0.25">
      <c r="A21093" s="254" t="s">
        <v>1184</v>
      </c>
      <c r="B21093" s="254">
        <v>1.2439797699999999</v>
      </c>
    </row>
    <row r="21094" spans="1:2" x14ac:dyDescent="0.25">
      <c r="A21094" s="254" t="s">
        <v>1284</v>
      </c>
      <c r="B21094" s="254">
        <v>0</v>
      </c>
    </row>
    <row r="21095" spans="1:2" x14ac:dyDescent="0.25">
      <c r="A21095" s="254" t="s">
        <v>1285</v>
      </c>
      <c r="B21095" s="254">
        <v>0</v>
      </c>
    </row>
    <row r="21096" spans="1:2" x14ac:dyDescent="0.25">
      <c r="A21096" s="254" t="s">
        <v>1286</v>
      </c>
      <c r="B21096" s="254">
        <v>2.9804669999999998E-2</v>
      </c>
    </row>
    <row r="21097" spans="1:2" x14ac:dyDescent="0.25">
      <c r="A21097" s="254" t="s">
        <v>1185</v>
      </c>
      <c r="B21097" s="254">
        <v>1.0721029999999999E-2</v>
      </c>
    </row>
    <row r="21098" spans="1:2" x14ac:dyDescent="0.25">
      <c r="A21098" s="254" t="s">
        <v>1287</v>
      </c>
      <c r="B21098" s="254">
        <v>0</v>
      </c>
    </row>
    <row r="21099" spans="1:2" x14ac:dyDescent="0.25">
      <c r="A21099" s="254" t="s">
        <v>1288</v>
      </c>
      <c r="B21099" s="254">
        <v>0</v>
      </c>
    </row>
    <row r="21100" spans="1:2" x14ac:dyDescent="0.25">
      <c r="A21100" s="254" t="s">
        <v>1289</v>
      </c>
      <c r="B21100" s="254">
        <v>0</v>
      </c>
    </row>
    <row r="21101" spans="1:2" x14ac:dyDescent="0.25">
      <c r="A21101" s="254" t="s">
        <v>1186</v>
      </c>
      <c r="B21101" s="254">
        <v>0</v>
      </c>
    </row>
    <row r="21102" spans="1:2" x14ac:dyDescent="0.25">
      <c r="A21102" s="254" t="s">
        <v>1290</v>
      </c>
      <c r="B21102" s="254">
        <v>0</v>
      </c>
    </row>
    <row r="21103" spans="1:2" x14ac:dyDescent="0.25">
      <c r="A21103" s="254" t="s">
        <v>1291</v>
      </c>
      <c r="B21103" s="254">
        <v>0</v>
      </c>
    </row>
    <row r="21104" spans="1:2" x14ac:dyDescent="0.25">
      <c r="A21104" s="254" t="s">
        <v>1292</v>
      </c>
      <c r="B21104" s="254">
        <v>0</v>
      </c>
    </row>
    <row r="21105" spans="1:2" x14ac:dyDescent="0.25">
      <c r="A21105" s="254" t="s">
        <v>1187</v>
      </c>
      <c r="B21105" s="254">
        <v>0</v>
      </c>
    </row>
    <row r="21106" spans="1:2" x14ac:dyDescent="0.25">
      <c r="A21106" s="254" t="s">
        <v>1293</v>
      </c>
      <c r="B21106" s="254">
        <v>0</v>
      </c>
    </row>
    <row r="21107" spans="1:2" x14ac:dyDescent="0.25">
      <c r="A21107" s="254" t="s">
        <v>1294</v>
      </c>
      <c r="B21107" s="254">
        <v>0</v>
      </c>
    </row>
    <row r="21108" spans="1:2" x14ac:dyDescent="0.25">
      <c r="A21108" s="254" t="s">
        <v>948</v>
      </c>
      <c r="B21108" s="254">
        <v>3.1372485499999998</v>
      </c>
    </row>
    <row r="21109" spans="1:2" x14ac:dyDescent="0.25">
      <c r="A21109" s="254" t="s">
        <v>945</v>
      </c>
      <c r="B21109" s="254">
        <v>1.3949413399999999</v>
      </c>
    </row>
    <row r="21110" spans="1:2" x14ac:dyDescent="0.25">
      <c r="A21110" s="254" t="s">
        <v>949</v>
      </c>
      <c r="B21110" s="254">
        <v>0</v>
      </c>
    </row>
    <row r="21111" spans="1:2" x14ac:dyDescent="0.25">
      <c r="A21111" s="254" t="s">
        <v>950</v>
      </c>
      <c r="B21111" s="254">
        <v>0</v>
      </c>
    </row>
    <row r="21112" spans="1:2" x14ac:dyDescent="0.25">
      <c r="A21112" s="254" t="s">
        <v>1039</v>
      </c>
      <c r="B21112" s="254">
        <v>0</v>
      </c>
    </row>
    <row r="21113" spans="1:2" x14ac:dyDescent="0.25">
      <c r="A21113" s="254" t="s">
        <v>998</v>
      </c>
      <c r="B21113" s="254">
        <v>0</v>
      </c>
    </row>
    <row r="21114" spans="1:2" x14ac:dyDescent="0.25">
      <c r="A21114" s="254" t="s">
        <v>1040</v>
      </c>
      <c r="B21114" s="254">
        <v>0</v>
      </c>
    </row>
    <row r="21115" spans="1:2" x14ac:dyDescent="0.25">
      <c r="A21115" s="254" t="s">
        <v>1041</v>
      </c>
      <c r="B21115" s="254">
        <v>0</v>
      </c>
    </row>
    <row r="21116" spans="1:2" x14ac:dyDescent="0.25">
      <c r="A21116" s="254" t="s">
        <v>458</v>
      </c>
      <c r="B21116" s="254">
        <v>28.795628199999999</v>
      </c>
    </row>
    <row r="21117" spans="1:2" x14ac:dyDescent="0.25">
      <c r="A21117" s="254" t="s">
        <v>456</v>
      </c>
      <c r="B21117" s="254">
        <v>28.7393976</v>
      </c>
    </row>
    <row r="21118" spans="1:2" x14ac:dyDescent="0.25">
      <c r="A21118" s="254" t="s">
        <v>459</v>
      </c>
      <c r="B21118" s="254">
        <v>0</v>
      </c>
    </row>
    <row r="21119" spans="1:2" x14ac:dyDescent="0.25">
      <c r="A21119" s="254" t="s">
        <v>460</v>
      </c>
      <c r="B21119" s="254">
        <v>0</v>
      </c>
    </row>
    <row r="21120" spans="1:2" x14ac:dyDescent="0.25">
      <c r="A21120" s="254" t="s">
        <v>1042</v>
      </c>
      <c r="B21120" s="254">
        <v>0</v>
      </c>
    </row>
    <row r="21121" spans="1:2" x14ac:dyDescent="0.25">
      <c r="A21121" s="254" t="s">
        <v>999</v>
      </c>
      <c r="B21121" s="254">
        <v>0</v>
      </c>
    </row>
    <row r="21122" spans="1:2" x14ac:dyDescent="0.25">
      <c r="A21122" s="254" t="s">
        <v>1043</v>
      </c>
      <c r="B21122" s="254">
        <v>0</v>
      </c>
    </row>
    <row r="21123" spans="1:2" x14ac:dyDescent="0.25">
      <c r="A21123" s="254" t="s">
        <v>1044</v>
      </c>
      <c r="B21123" s="254">
        <v>0</v>
      </c>
    </row>
    <row r="21124" spans="1:2" x14ac:dyDescent="0.25">
      <c r="A21124" s="254" t="s">
        <v>461</v>
      </c>
      <c r="B21124" s="254">
        <v>0</v>
      </c>
    </row>
    <row r="21125" spans="1:2" x14ac:dyDescent="0.25">
      <c r="A21125" s="254" t="s">
        <v>457</v>
      </c>
      <c r="B21125" s="254">
        <v>6.1895722800000001</v>
      </c>
    </row>
    <row r="21126" spans="1:2" x14ac:dyDescent="0.25">
      <c r="A21126" s="254" t="s">
        <v>462</v>
      </c>
      <c r="B21126" s="254">
        <v>0</v>
      </c>
    </row>
    <row r="21127" spans="1:2" x14ac:dyDescent="0.25">
      <c r="A21127" s="254" t="s">
        <v>463</v>
      </c>
      <c r="B21127" s="254">
        <v>0</v>
      </c>
    </row>
    <row r="21128" spans="1:2" x14ac:dyDescent="0.25">
      <c r="A21128" s="254" t="s">
        <v>1045</v>
      </c>
      <c r="B21128" s="254">
        <v>0</v>
      </c>
    </row>
    <row r="21129" spans="1:2" x14ac:dyDescent="0.25">
      <c r="A21129" s="254" t="s">
        <v>1000</v>
      </c>
      <c r="B21129" s="254">
        <v>0</v>
      </c>
    </row>
    <row r="21130" spans="1:2" x14ac:dyDescent="0.25">
      <c r="A21130" s="254" t="s">
        <v>1046</v>
      </c>
      <c r="B21130" s="254">
        <v>0</v>
      </c>
    </row>
    <row r="21131" spans="1:2" x14ac:dyDescent="0.25">
      <c r="A21131" s="254" t="s">
        <v>1047</v>
      </c>
      <c r="B21131" s="254">
        <v>0</v>
      </c>
    </row>
    <row r="21132" spans="1:2" x14ac:dyDescent="0.25">
      <c r="A21132" s="254" t="s">
        <v>139</v>
      </c>
      <c r="B21132" s="254">
        <v>16.489201399999999</v>
      </c>
    </row>
    <row r="21133" spans="1:2" x14ac:dyDescent="0.25">
      <c r="A21133" s="254" t="s">
        <v>120</v>
      </c>
      <c r="B21133" s="254">
        <v>1.2269693800000001</v>
      </c>
    </row>
    <row r="21134" spans="1:2" x14ac:dyDescent="0.25">
      <c r="A21134" s="254" t="s">
        <v>140</v>
      </c>
      <c r="B21134" s="254">
        <v>0</v>
      </c>
    </row>
    <row r="21135" spans="1:2" x14ac:dyDescent="0.25">
      <c r="A21135" s="254" t="s">
        <v>141</v>
      </c>
      <c r="B21135" s="254">
        <v>0</v>
      </c>
    </row>
    <row r="21136" spans="1:2" x14ac:dyDescent="0.25">
      <c r="A21136" s="254" t="s">
        <v>1048</v>
      </c>
      <c r="B21136" s="254">
        <v>0</v>
      </c>
    </row>
    <row r="21137" spans="1:2" x14ac:dyDescent="0.25">
      <c r="A21137" s="254" t="s">
        <v>1001</v>
      </c>
      <c r="B21137" s="254">
        <v>0</v>
      </c>
    </row>
    <row r="21138" spans="1:2" x14ac:dyDescent="0.25">
      <c r="A21138" s="254" t="s">
        <v>1049</v>
      </c>
      <c r="B21138" s="254">
        <v>0</v>
      </c>
    </row>
    <row r="21139" spans="1:2" x14ac:dyDescent="0.25">
      <c r="A21139" s="254" t="s">
        <v>1050</v>
      </c>
      <c r="B21139" s="254">
        <v>0</v>
      </c>
    </row>
    <row r="21140" spans="1:2" x14ac:dyDescent="0.25">
      <c r="A21140" s="254" t="s">
        <v>1227</v>
      </c>
      <c r="B21140" s="254">
        <v>0</v>
      </c>
    </row>
    <row r="21141" spans="1:2" x14ac:dyDescent="0.25">
      <c r="A21141" s="254" t="s">
        <v>1228</v>
      </c>
      <c r="B21141" s="254">
        <v>2.67597857E-2</v>
      </c>
    </row>
    <row r="21142" spans="1:2" x14ac:dyDescent="0.25">
      <c r="A21142" s="254" t="s">
        <v>1295</v>
      </c>
      <c r="B21142" s="254">
        <v>1.48169448E-3</v>
      </c>
    </row>
    <row r="21143" spans="1:2" x14ac:dyDescent="0.25">
      <c r="A21143" s="254" t="s">
        <v>1296</v>
      </c>
      <c r="B21143" s="254">
        <v>3.87849643E-3</v>
      </c>
    </row>
    <row r="21144" spans="1:2" x14ac:dyDescent="0.25">
      <c r="A21144" s="254" t="s">
        <v>1297</v>
      </c>
      <c r="B21144" s="254">
        <v>1.2854116299999999E-2</v>
      </c>
    </row>
    <row r="21145" spans="1:2" x14ac:dyDescent="0.25">
      <c r="A21145" s="254" t="s">
        <v>1298</v>
      </c>
      <c r="B21145" s="254">
        <v>0</v>
      </c>
    </row>
    <row r="21146" spans="1:2" x14ac:dyDescent="0.25">
      <c r="A21146" s="254" t="s">
        <v>1299</v>
      </c>
      <c r="B21146" s="254">
        <v>2.6446055900000001E-2</v>
      </c>
    </row>
    <row r="21147" spans="1:2" x14ac:dyDescent="0.25">
      <c r="A21147" s="254" t="s">
        <v>1300</v>
      </c>
      <c r="B21147" s="254">
        <v>0</v>
      </c>
    </row>
    <row r="21148" spans="1:2" x14ac:dyDescent="0.25">
      <c r="A21148" s="254" t="s">
        <v>1301</v>
      </c>
      <c r="B21148" s="254">
        <v>6.6578790499999999E-2</v>
      </c>
    </row>
    <row r="21149" spans="1:2" x14ac:dyDescent="0.25">
      <c r="A21149" s="254" t="s">
        <v>1302</v>
      </c>
      <c r="B21149" s="254">
        <v>0</v>
      </c>
    </row>
    <row r="21150" spans="1:2" x14ac:dyDescent="0.25">
      <c r="A21150" s="254" t="s">
        <v>1597</v>
      </c>
      <c r="B21150" s="254"/>
    </row>
    <row r="21151" spans="1:2" x14ac:dyDescent="0.25">
      <c r="A21151" s="254" t="s">
        <v>928</v>
      </c>
      <c r="B21151" s="254" t="s">
        <v>929</v>
      </c>
    </row>
    <row r="21152" spans="1:2" x14ac:dyDescent="0.25">
      <c r="A21152" s="254" t="s">
        <v>930</v>
      </c>
      <c r="B21152" s="254" t="s">
        <v>931</v>
      </c>
    </row>
    <row r="21153" spans="1:2" x14ac:dyDescent="0.25">
      <c r="A21153" s="254" t="s">
        <v>943</v>
      </c>
      <c r="B21153" s="254">
        <v>-6.9686695399999996</v>
      </c>
    </row>
    <row r="21154" spans="1:2" x14ac:dyDescent="0.25">
      <c r="A21154" s="254" t="s">
        <v>944</v>
      </c>
      <c r="B21154" s="254">
        <v>-8.5918648900000001</v>
      </c>
    </row>
    <row r="21155" spans="1:2" x14ac:dyDescent="0.25">
      <c r="A21155" s="254" t="s">
        <v>538</v>
      </c>
      <c r="B21155" s="254">
        <v>-144.40343899999999</v>
      </c>
    </row>
    <row r="21156" spans="1:2" x14ac:dyDescent="0.25">
      <c r="A21156" s="254" t="s">
        <v>539</v>
      </c>
      <c r="B21156" s="254">
        <v>-17.418249500000002</v>
      </c>
    </row>
    <row r="21157" spans="1:2" x14ac:dyDescent="0.25">
      <c r="A21157" s="254" t="s">
        <v>150</v>
      </c>
      <c r="B21157" s="254">
        <v>-18.146123200000002</v>
      </c>
    </row>
    <row r="21158" spans="1:2" x14ac:dyDescent="0.25">
      <c r="A21158" s="254" t="s">
        <v>142</v>
      </c>
      <c r="B21158" s="254">
        <v>-17.2593782</v>
      </c>
    </row>
    <row r="21159" spans="1:2" x14ac:dyDescent="0.25">
      <c r="A21159" s="254" t="s">
        <v>151</v>
      </c>
      <c r="B21159" s="254">
        <v>0</v>
      </c>
    </row>
    <row r="21160" spans="1:2" x14ac:dyDescent="0.25">
      <c r="A21160" s="254" t="s">
        <v>152</v>
      </c>
      <c r="B21160" s="254">
        <v>0</v>
      </c>
    </row>
    <row r="21161" spans="1:2" x14ac:dyDescent="0.25">
      <c r="A21161" s="254" t="s">
        <v>153</v>
      </c>
      <c r="B21161" s="254">
        <v>-1.4713105900000001</v>
      </c>
    </row>
    <row r="21162" spans="1:2" x14ac:dyDescent="0.25">
      <c r="A21162" s="254" t="s">
        <v>143</v>
      </c>
      <c r="B21162" s="254">
        <v>-3.4173256799999998</v>
      </c>
    </row>
    <row r="21163" spans="1:2" x14ac:dyDescent="0.25">
      <c r="A21163" s="254" t="s">
        <v>154</v>
      </c>
      <c r="B21163" s="254">
        <v>0</v>
      </c>
    </row>
    <row r="21164" spans="1:2" x14ac:dyDescent="0.25">
      <c r="A21164" s="254" t="s">
        <v>155</v>
      </c>
      <c r="B21164" s="254">
        <v>0</v>
      </c>
    </row>
    <row r="21165" spans="1:2" x14ac:dyDescent="0.25">
      <c r="A21165" s="254" t="s">
        <v>1303</v>
      </c>
      <c r="B21165" s="254">
        <v>0</v>
      </c>
    </row>
    <row r="21166" spans="1:2" x14ac:dyDescent="0.25">
      <c r="A21166" s="254" t="s">
        <v>1304</v>
      </c>
      <c r="B21166" s="254">
        <v>-1.2854116299999999E-2</v>
      </c>
    </row>
    <row r="21167" spans="1:2" x14ac:dyDescent="0.25">
      <c r="A21167" s="254" t="s">
        <v>1305</v>
      </c>
      <c r="B21167" s="254">
        <v>-2.9929055900000001E-2</v>
      </c>
    </row>
    <row r="21168" spans="1:2" x14ac:dyDescent="0.25">
      <c r="A21168" s="254" t="s">
        <v>1306</v>
      </c>
      <c r="B21168" s="254">
        <v>-9.8040432600000005E-2</v>
      </c>
    </row>
    <row r="21169" spans="1:2" x14ac:dyDescent="0.25">
      <c r="A21169" s="254" t="s">
        <v>156</v>
      </c>
      <c r="B21169" s="254">
        <v>2.24564714</v>
      </c>
    </row>
    <row r="21170" spans="1:2" x14ac:dyDescent="0.25">
      <c r="A21170" s="254" t="s">
        <v>144</v>
      </c>
      <c r="B21170" s="254">
        <v>1.96575649</v>
      </c>
    </row>
    <row r="21171" spans="1:2" x14ac:dyDescent="0.25">
      <c r="A21171" s="254" t="s">
        <v>157</v>
      </c>
      <c r="B21171" s="254">
        <v>0</v>
      </c>
    </row>
    <row r="21172" spans="1:2" x14ac:dyDescent="0.25">
      <c r="A21172" s="254" t="s">
        <v>158</v>
      </c>
      <c r="B21172" s="254">
        <v>0</v>
      </c>
    </row>
    <row r="21173" spans="1:2" x14ac:dyDescent="0.25">
      <c r="A21173" s="254" t="s">
        <v>159</v>
      </c>
      <c r="B21173" s="254">
        <v>1.27194473</v>
      </c>
    </row>
    <row r="21174" spans="1:2" x14ac:dyDescent="0.25">
      <c r="A21174" s="254" t="s">
        <v>145</v>
      </c>
      <c r="B21174" s="254">
        <v>1.21506045</v>
      </c>
    </row>
    <row r="21175" spans="1:2" x14ac:dyDescent="0.25">
      <c r="A21175" s="254" t="s">
        <v>160</v>
      </c>
      <c r="B21175" s="254">
        <v>0</v>
      </c>
    </row>
    <row r="21176" spans="1:2" x14ac:dyDescent="0.25">
      <c r="A21176" s="254" t="s">
        <v>161</v>
      </c>
      <c r="B21176" s="254">
        <v>0</v>
      </c>
    </row>
    <row r="21177" spans="1:2" x14ac:dyDescent="0.25">
      <c r="A21177" s="254" t="s">
        <v>162</v>
      </c>
      <c r="B21177" s="254">
        <v>0.86494241900000002</v>
      </c>
    </row>
    <row r="21178" spans="1:2" x14ac:dyDescent="0.25">
      <c r="A21178" s="254" t="s">
        <v>146</v>
      </c>
      <c r="B21178" s="254">
        <v>1.5461927099999999</v>
      </c>
    </row>
    <row r="21179" spans="1:2" x14ac:dyDescent="0.25">
      <c r="A21179" s="254" t="s">
        <v>163</v>
      </c>
      <c r="B21179" s="254">
        <v>0</v>
      </c>
    </row>
    <row r="21180" spans="1:2" x14ac:dyDescent="0.25">
      <c r="A21180" s="254" t="s">
        <v>164</v>
      </c>
      <c r="B21180" s="254">
        <v>0</v>
      </c>
    </row>
    <row r="21181" spans="1:2" x14ac:dyDescent="0.25">
      <c r="A21181" s="254" t="s">
        <v>165</v>
      </c>
      <c r="B21181" s="254">
        <v>3.7045428499999998E-2</v>
      </c>
    </row>
    <row r="21182" spans="1:2" x14ac:dyDescent="0.25">
      <c r="A21182" s="254" t="s">
        <v>147</v>
      </c>
      <c r="B21182" s="254">
        <v>1.33256013E-2</v>
      </c>
    </row>
    <row r="21183" spans="1:2" x14ac:dyDescent="0.25">
      <c r="A21183" s="254" t="s">
        <v>166</v>
      </c>
      <c r="B21183" s="254">
        <v>0</v>
      </c>
    </row>
    <row r="21184" spans="1:2" x14ac:dyDescent="0.25">
      <c r="A21184" s="254" t="s">
        <v>167</v>
      </c>
      <c r="B21184" s="254">
        <v>0</v>
      </c>
    </row>
    <row r="21185" spans="1:2" x14ac:dyDescent="0.25">
      <c r="A21185" s="254" t="s">
        <v>168</v>
      </c>
      <c r="B21185" s="254">
        <v>0</v>
      </c>
    </row>
    <row r="21186" spans="1:2" x14ac:dyDescent="0.25">
      <c r="A21186" s="254" t="s">
        <v>148</v>
      </c>
      <c r="B21186" s="254">
        <v>0</v>
      </c>
    </row>
    <row r="21187" spans="1:2" x14ac:dyDescent="0.25">
      <c r="A21187" s="254" t="s">
        <v>169</v>
      </c>
      <c r="B21187" s="254">
        <v>0</v>
      </c>
    </row>
    <row r="21188" spans="1:2" x14ac:dyDescent="0.25">
      <c r="A21188" s="254" t="s">
        <v>170</v>
      </c>
      <c r="B21188" s="254">
        <v>0</v>
      </c>
    </row>
    <row r="21189" spans="1:2" x14ac:dyDescent="0.25">
      <c r="A21189" s="254" t="s">
        <v>171</v>
      </c>
      <c r="B21189" s="254">
        <v>0</v>
      </c>
    </row>
    <row r="21190" spans="1:2" x14ac:dyDescent="0.25">
      <c r="A21190" s="254" t="s">
        <v>149</v>
      </c>
      <c r="B21190" s="254">
        <v>0</v>
      </c>
    </row>
    <row r="21191" spans="1:2" x14ac:dyDescent="0.25">
      <c r="A21191" s="254" t="s">
        <v>172</v>
      </c>
      <c r="B21191" s="254">
        <v>0</v>
      </c>
    </row>
    <row r="21192" spans="1:2" x14ac:dyDescent="0.25">
      <c r="A21192" s="254" t="s">
        <v>173</v>
      </c>
      <c r="B21192" s="254">
        <v>0</v>
      </c>
    </row>
    <row r="21193" spans="1:2" x14ac:dyDescent="0.25">
      <c r="A21193" s="254" t="s">
        <v>1215</v>
      </c>
      <c r="B21193" s="254">
        <v>8.3868586500000006</v>
      </c>
    </row>
    <row r="21194" spans="1:2" x14ac:dyDescent="0.25">
      <c r="A21194" s="254" t="s">
        <v>1121</v>
      </c>
      <c r="B21194" s="254">
        <v>14.894988400000001</v>
      </c>
    </row>
    <row r="21195" spans="1:2" x14ac:dyDescent="0.25">
      <c r="A21195" s="254" t="s">
        <v>1216</v>
      </c>
      <c r="B21195" s="254">
        <v>0</v>
      </c>
    </row>
    <row r="21196" spans="1:2" x14ac:dyDescent="0.25">
      <c r="A21196" s="254" t="s">
        <v>1217</v>
      </c>
      <c r="B21196" s="254">
        <v>0</v>
      </c>
    </row>
    <row r="21197" spans="1:2" x14ac:dyDescent="0.25">
      <c r="A21197" s="254" t="s">
        <v>1218</v>
      </c>
      <c r="B21197" s="254">
        <v>0.66211622999999997</v>
      </c>
    </row>
    <row r="21198" spans="1:2" x14ac:dyDescent="0.25">
      <c r="A21198" s="254" t="s">
        <v>1122</v>
      </c>
      <c r="B21198" s="254">
        <v>2.2488708499999999</v>
      </c>
    </row>
    <row r="21199" spans="1:2" x14ac:dyDescent="0.25">
      <c r="A21199" s="254" t="s">
        <v>1219</v>
      </c>
      <c r="B21199" s="254">
        <v>0</v>
      </c>
    </row>
    <row r="21200" spans="1:2" x14ac:dyDescent="0.25">
      <c r="A21200" s="254" t="s">
        <v>1220</v>
      </c>
      <c r="B21200" s="254">
        <v>0</v>
      </c>
    </row>
    <row r="21201" spans="1:2" x14ac:dyDescent="0.25">
      <c r="A21201" s="254" t="s">
        <v>1307</v>
      </c>
      <c r="B21201" s="254">
        <v>5.5244381799999998</v>
      </c>
    </row>
    <row r="21202" spans="1:2" x14ac:dyDescent="0.25">
      <c r="A21202" s="254" t="s">
        <v>1197</v>
      </c>
      <c r="B21202" s="254">
        <v>16.7902582</v>
      </c>
    </row>
    <row r="21203" spans="1:2" x14ac:dyDescent="0.25">
      <c r="A21203" s="254" t="s">
        <v>1308</v>
      </c>
      <c r="B21203" s="254">
        <v>0</v>
      </c>
    </row>
    <row r="21204" spans="1:2" x14ac:dyDescent="0.25">
      <c r="A21204" s="254" t="s">
        <v>1309</v>
      </c>
      <c r="B21204" s="254">
        <v>0</v>
      </c>
    </row>
    <row r="21205" spans="1:2" x14ac:dyDescent="0.25">
      <c r="A21205" s="254" t="s">
        <v>1310</v>
      </c>
      <c r="B21205" s="254">
        <v>0.13969287399999999</v>
      </c>
    </row>
    <row r="21206" spans="1:2" x14ac:dyDescent="0.25">
      <c r="A21206" s="254" t="s">
        <v>1198</v>
      </c>
      <c r="B21206" s="254">
        <v>0.23913933900000001</v>
      </c>
    </row>
    <row r="21207" spans="1:2" x14ac:dyDescent="0.25">
      <c r="A21207" s="254" t="s">
        <v>1311</v>
      </c>
      <c r="B21207" s="254">
        <v>0</v>
      </c>
    </row>
    <row r="21208" spans="1:2" x14ac:dyDescent="0.25">
      <c r="A21208" s="254" t="s">
        <v>1312</v>
      </c>
      <c r="B21208" s="254">
        <v>0</v>
      </c>
    </row>
    <row r="21209" spans="1:2" x14ac:dyDescent="0.25">
      <c r="A21209" s="254" t="s">
        <v>1313</v>
      </c>
      <c r="B21209" s="254">
        <v>0</v>
      </c>
    </row>
    <row r="21210" spans="1:2" x14ac:dyDescent="0.25">
      <c r="A21210" s="254" t="s">
        <v>1199</v>
      </c>
      <c r="B21210" s="254">
        <v>0</v>
      </c>
    </row>
    <row r="21211" spans="1:2" x14ac:dyDescent="0.25">
      <c r="A21211" s="254" t="s">
        <v>1314</v>
      </c>
      <c r="B21211" s="254">
        <v>0</v>
      </c>
    </row>
    <row r="21212" spans="1:2" x14ac:dyDescent="0.25">
      <c r="A21212" s="254" t="s">
        <v>1315</v>
      </c>
      <c r="B21212" s="254">
        <v>0</v>
      </c>
    </row>
    <row r="21213" spans="1:2" x14ac:dyDescent="0.25">
      <c r="A21213" s="254" t="s">
        <v>1316</v>
      </c>
      <c r="B21213" s="254">
        <v>0</v>
      </c>
    </row>
    <row r="21214" spans="1:2" x14ac:dyDescent="0.25">
      <c r="A21214" s="254" t="s">
        <v>1200</v>
      </c>
      <c r="B21214" s="254">
        <v>0</v>
      </c>
    </row>
    <row r="21215" spans="1:2" x14ac:dyDescent="0.25">
      <c r="A21215" s="254" t="s">
        <v>1317</v>
      </c>
      <c r="B21215" s="254">
        <v>0</v>
      </c>
    </row>
    <row r="21216" spans="1:2" x14ac:dyDescent="0.25">
      <c r="A21216" s="254" t="s">
        <v>1318</v>
      </c>
      <c r="B21216" s="254">
        <v>0</v>
      </c>
    </row>
    <row r="21217" spans="1:2" x14ac:dyDescent="0.25">
      <c r="A21217" s="254" t="s">
        <v>1221</v>
      </c>
      <c r="B21217" s="254">
        <v>74.085563199999996</v>
      </c>
    </row>
    <row r="21218" spans="1:2" x14ac:dyDescent="0.25">
      <c r="A21218" s="254" t="s">
        <v>1123</v>
      </c>
      <c r="B21218" s="254">
        <v>139.761866</v>
      </c>
    </row>
    <row r="21219" spans="1:2" x14ac:dyDescent="0.25">
      <c r="A21219" s="254" t="s">
        <v>1222</v>
      </c>
      <c r="B21219" s="254">
        <v>0</v>
      </c>
    </row>
    <row r="21220" spans="1:2" x14ac:dyDescent="0.25">
      <c r="A21220" s="254" t="s">
        <v>1223</v>
      </c>
      <c r="B21220" s="254">
        <v>0</v>
      </c>
    </row>
    <row r="21221" spans="1:2" x14ac:dyDescent="0.25">
      <c r="A21221" s="254" t="s">
        <v>1224</v>
      </c>
      <c r="B21221" s="254">
        <v>5.53522216</v>
      </c>
    </row>
    <row r="21222" spans="1:2" x14ac:dyDescent="0.25">
      <c r="A21222" s="254" t="s">
        <v>1124</v>
      </c>
      <c r="B21222" s="254">
        <v>17.591897100000001</v>
      </c>
    </row>
    <row r="21223" spans="1:2" x14ac:dyDescent="0.25">
      <c r="A21223" s="254" t="s">
        <v>1225</v>
      </c>
      <c r="B21223" s="254">
        <v>0</v>
      </c>
    </row>
    <row r="21224" spans="1:2" x14ac:dyDescent="0.25">
      <c r="A21224" s="254" t="s">
        <v>1226</v>
      </c>
      <c r="B21224" s="254">
        <v>0</v>
      </c>
    </row>
    <row r="21225" spans="1:2" x14ac:dyDescent="0.25">
      <c r="A21225" s="254" t="s">
        <v>1319</v>
      </c>
      <c r="B21225" s="254">
        <v>13.9807314</v>
      </c>
    </row>
    <row r="21226" spans="1:2" x14ac:dyDescent="0.25">
      <c r="A21226" s="254" t="s">
        <v>1201</v>
      </c>
      <c r="B21226" s="254">
        <v>45.153811900000001</v>
      </c>
    </row>
    <row r="21227" spans="1:2" x14ac:dyDescent="0.25">
      <c r="A21227" s="254" t="s">
        <v>1320</v>
      </c>
      <c r="B21227" s="254">
        <v>0</v>
      </c>
    </row>
    <row r="21228" spans="1:2" x14ac:dyDescent="0.25">
      <c r="A21228" s="254" t="s">
        <v>1321</v>
      </c>
      <c r="B21228" s="254">
        <v>0</v>
      </c>
    </row>
    <row r="21229" spans="1:2" x14ac:dyDescent="0.25">
      <c r="A21229" s="254" t="s">
        <v>1322</v>
      </c>
      <c r="B21229" s="254">
        <v>0.74380316000000002</v>
      </c>
    </row>
    <row r="21230" spans="1:2" x14ac:dyDescent="0.25">
      <c r="A21230" s="254" t="s">
        <v>1202</v>
      </c>
      <c r="B21230" s="254">
        <v>1.15522671</v>
      </c>
    </row>
    <row r="21231" spans="1:2" x14ac:dyDescent="0.25">
      <c r="A21231" s="254" t="s">
        <v>1323</v>
      </c>
      <c r="B21231" s="254">
        <v>0</v>
      </c>
    </row>
    <row r="21232" spans="1:2" x14ac:dyDescent="0.25">
      <c r="A21232" s="254" t="s">
        <v>1324</v>
      </c>
      <c r="B21232" s="254">
        <v>0</v>
      </c>
    </row>
    <row r="21233" spans="1:2" x14ac:dyDescent="0.25">
      <c r="A21233" s="254" t="s">
        <v>1325</v>
      </c>
      <c r="B21233" s="254">
        <v>0</v>
      </c>
    </row>
    <row r="21234" spans="1:2" x14ac:dyDescent="0.25">
      <c r="A21234" s="254" t="s">
        <v>1203</v>
      </c>
      <c r="B21234" s="254">
        <v>0</v>
      </c>
    </row>
    <row r="21235" spans="1:2" x14ac:dyDescent="0.25">
      <c r="A21235" s="254" t="s">
        <v>1326</v>
      </c>
      <c r="B21235" s="254">
        <v>0</v>
      </c>
    </row>
    <row r="21236" spans="1:2" x14ac:dyDescent="0.25">
      <c r="A21236" s="254" t="s">
        <v>1327</v>
      </c>
      <c r="B21236" s="254">
        <v>0</v>
      </c>
    </row>
    <row r="21237" spans="1:2" x14ac:dyDescent="0.25">
      <c r="A21237" s="254" t="s">
        <v>1328</v>
      </c>
      <c r="B21237" s="254">
        <v>0</v>
      </c>
    </row>
    <row r="21238" spans="1:2" x14ac:dyDescent="0.25">
      <c r="A21238" s="254" t="s">
        <v>1204</v>
      </c>
      <c r="B21238" s="254">
        <v>0</v>
      </c>
    </row>
    <row r="21239" spans="1:2" x14ac:dyDescent="0.25">
      <c r="A21239" s="254" t="s">
        <v>1329</v>
      </c>
      <c r="B21239" s="254">
        <v>0</v>
      </c>
    </row>
    <row r="21240" spans="1:2" x14ac:dyDescent="0.25">
      <c r="A21240" s="254" t="s">
        <v>1330</v>
      </c>
      <c r="B21240" s="254">
        <v>0</v>
      </c>
    </row>
    <row r="21241" spans="1:2" x14ac:dyDescent="0.25">
      <c r="A21241" s="254" t="s">
        <v>1241</v>
      </c>
      <c r="B21241" s="254">
        <v>0</v>
      </c>
    </row>
    <row r="21242" spans="1:2" x14ac:dyDescent="0.25">
      <c r="A21242" s="254" t="s">
        <v>1242</v>
      </c>
      <c r="B21242" s="254">
        <v>3.32608187E-2</v>
      </c>
    </row>
    <row r="21243" spans="1:2" x14ac:dyDescent="0.25">
      <c r="A21243" s="254" t="s">
        <v>1243</v>
      </c>
      <c r="B21243" s="254">
        <v>1.84165793E-3</v>
      </c>
    </row>
    <row r="21244" spans="1:2" x14ac:dyDescent="0.25">
      <c r="A21244" s="254" t="s">
        <v>1244</v>
      </c>
      <c r="B21244" s="254">
        <v>4.8207399099999999E-3</v>
      </c>
    </row>
    <row r="21245" spans="1:2" x14ac:dyDescent="0.25">
      <c r="A21245" s="254" t="s">
        <v>1229</v>
      </c>
      <c r="B21245" s="254">
        <v>0</v>
      </c>
    </row>
    <row r="21246" spans="1:2" x14ac:dyDescent="0.25">
      <c r="A21246" s="254" t="s">
        <v>1230</v>
      </c>
      <c r="B21246" s="254">
        <v>8.5881295299999993E-2</v>
      </c>
    </row>
    <row r="21247" spans="1:2" x14ac:dyDescent="0.25">
      <c r="A21247" s="254" t="s">
        <v>1331</v>
      </c>
      <c r="B21247" s="254">
        <v>4.0273278599999997E-2</v>
      </c>
    </row>
    <row r="21248" spans="1:2" x14ac:dyDescent="0.25">
      <c r="A21248" s="254" t="s">
        <v>1332</v>
      </c>
      <c r="B21248" s="254">
        <v>4.47860905E-2</v>
      </c>
    </row>
    <row r="21249" spans="1:2" x14ac:dyDescent="0.25">
      <c r="A21249" s="254" t="s">
        <v>1598</v>
      </c>
      <c r="B21249" s="254"/>
    </row>
    <row r="21250" spans="1:2" x14ac:dyDescent="0.25">
      <c r="A21250" s="254" t="s">
        <v>928</v>
      </c>
      <c r="B21250" s="254" t="s">
        <v>929</v>
      </c>
    </row>
    <row r="21251" spans="1:2" x14ac:dyDescent="0.25">
      <c r="A21251" s="254" t="s">
        <v>930</v>
      </c>
      <c r="B21251" s="254" t="s">
        <v>931</v>
      </c>
    </row>
    <row r="21252" spans="1:2" x14ac:dyDescent="0.25">
      <c r="A21252" s="254" t="s">
        <v>466</v>
      </c>
      <c r="B21252" s="254">
        <v>0</v>
      </c>
    </row>
    <row r="21253" spans="1:2" x14ac:dyDescent="0.25">
      <c r="A21253" s="254" t="s">
        <v>467</v>
      </c>
      <c r="B21253" s="254">
        <v>0</v>
      </c>
    </row>
    <row r="21254" spans="1:2" x14ac:dyDescent="0.25">
      <c r="A21254" s="254" t="s">
        <v>540</v>
      </c>
      <c r="B21254" s="254">
        <v>0</v>
      </c>
    </row>
    <row r="21255" spans="1:2" x14ac:dyDescent="0.25">
      <c r="A21255" s="254" t="s">
        <v>541</v>
      </c>
      <c r="B21255" s="254">
        <v>0</v>
      </c>
    </row>
    <row r="21256" spans="1:2" x14ac:dyDescent="0.25">
      <c r="A21256" s="254" t="s">
        <v>542</v>
      </c>
      <c r="B21256" s="254">
        <v>0</v>
      </c>
    </row>
    <row r="21257" spans="1:2" x14ac:dyDescent="0.25">
      <c r="A21257" s="254" t="s">
        <v>543</v>
      </c>
      <c r="B21257" s="254">
        <v>0</v>
      </c>
    </row>
    <row r="21258" spans="1:2" x14ac:dyDescent="0.25">
      <c r="A21258" s="254" t="s">
        <v>468</v>
      </c>
      <c r="B21258" s="254">
        <v>0</v>
      </c>
    </row>
    <row r="21259" spans="1:2" x14ac:dyDescent="0.25">
      <c r="A21259" s="254" t="s">
        <v>469</v>
      </c>
      <c r="B21259" s="254">
        <v>0</v>
      </c>
    </row>
    <row r="21260" spans="1:2" x14ac:dyDescent="0.25">
      <c r="A21260" s="254" t="s">
        <v>544</v>
      </c>
      <c r="B21260" s="254">
        <v>0</v>
      </c>
    </row>
    <row r="21261" spans="1:2" x14ac:dyDescent="0.25">
      <c r="A21261" s="254" t="s">
        <v>545</v>
      </c>
      <c r="B21261" s="254">
        <v>0</v>
      </c>
    </row>
    <row r="21262" spans="1:2" x14ac:dyDescent="0.25">
      <c r="A21262" s="254" t="s">
        <v>546</v>
      </c>
      <c r="B21262" s="254">
        <v>0</v>
      </c>
    </row>
    <row r="21263" spans="1:2" x14ac:dyDescent="0.25">
      <c r="A21263" s="254" t="s">
        <v>547</v>
      </c>
      <c r="B21263" s="254">
        <v>0</v>
      </c>
    </row>
    <row r="21264" spans="1:2" x14ac:dyDescent="0.25">
      <c r="A21264" s="254" t="s">
        <v>1599</v>
      </c>
      <c r="B21264" s="254"/>
    </row>
    <row r="21265" spans="1:2" x14ac:dyDescent="0.25">
      <c r="A21265" s="254" t="s">
        <v>928</v>
      </c>
      <c r="B21265" s="254" t="s">
        <v>929</v>
      </c>
    </row>
    <row r="21266" spans="1:2" x14ac:dyDescent="0.25">
      <c r="A21266" s="254" t="s">
        <v>930</v>
      </c>
      <c r="B21266" s="254" t="s">
        <v>931</v>
      </c>
    </row>
    <row r="21267" spans="1:2" x14ac:dyDescent="0.25">
      <c r="A21267" s="254" t="s">
        <v>548</v>
      </c>
      <c r="B21267" s="254">
        <v>13.9970886</v>
      </c>
    </row>
    <row r="21268" spans="1:2" x14ac:dyDescent="0.25">
      <c r="A21268" s="254" t="s">
        <v>549</v>
      </c>
      <c r="B21268" s="254">
        <v>20.745722700000002</v>
      </c>
    </row>
    <row r="21269" spans="1:2" x14ac:dyDescent="0.25">
      <c r="A21269" s="254" t="s">
        <v>550</v>
      </c>
      <c r="B21269" s="254">
        <v>10.517612099999999</v>
      </c>
    </row>
    <row r="21270" spans="1:2" x14ac:dyDescent="0.25">
      <c r="A21270" s="254" t="s">
        <v>551</v>
      </c>
      <c r="B21270" s="254">
        <v>1.2056445900000001E-3</v>
      </c>
    </row>
    <row r="21271" spans="1:2" x14ac:dyDescent="0.25">
      <c r="A21271" s="254" t="s">
        <v>1600</v>
      </c>
      <c r="B21271" s="254"/>
    </row>
    <row r="21272" spans="1:2" x14ac:dyDescent="0.25">
      <c r="A21272" s="254" t="s">
        <v>928</v>
      </c>
      <c r="B21272" s="254" t="s">
        <v>929</v>
      </c>
    </row>
    <row r="21273" spans="1:2" x14ac:dyDescent="0.25">
      <c r="A21273" s="254" t="s">
        <v>930</v>
      </c>
      <c r="B21273" s="254" t="s">
        <v>931</v>
      </c>
    </row>
    <row r="21274" spans="1:2" x14ac:dyDescent="0.25">
      <c r="A21274" s="254" t="s">
        <v>552</v>
      </c>
      <c r="B21274" s="254">
        <v>0.35281441400000002</v>
      </c>
    </row>
    <row r="21275" spans="1:2" x14ac:dyDescent="0.25">
      <c r="A21275" s="254" t="s">
        <v>553</v>
      </c>
      <c r="B21275" s="254">
        <v>48.831770400000003</v>
      </c>
    </row>
    <row r="21276" spans="1:2" x14ac:dyDescent="0.25">
      <c r="A21276" s="254" t="s">
        <v>8</v>
      </c>
      <c r="B21276" s="254">
        <v>0</v>
      </c>
    </row>
    <row r="21277" spans="1:2" x14ac:dyDescent="0.25">
      <c r="A21277" s="254" t="s">
        <v>9</v>
      </c>
      <c r="B21277" s="254">
        <v>0</v>
      </c>
    </row>
    <row r="21278" spans="1:2" x14ac:dyDescent="0.25">
      <c r="A21278" s="254" t="s">
        <v>10</v>
      </c>
      <c r="B21278" s="254">
        <v>0</v>
      </c>
    </row>
    <row r="21279" spans="1:2" x14ac:dyDescent="0.25">
      <c r="A21279" s="254" t="s">
        <v>11</v>
      </c>
      <c r="B21279" s="254">
        <v>0</v>
      </c>
    </row>
    <row r="21280" spans="1:2" x14ac:dyDescent="0.25">
      <c r="A21280" s="254" t="s">
        <v>12</v>
      </c>
      <c r="B21280" s="254">
        <v>0</v>
      </c>
    </row>
    <row r="21281" spans="1:2" x14ac:dyDescent="0.25">
      <c r="A21281" s="254" t="s">
        <v>13</v>
      </c>
      <c r="B21281" s="254">
        <v>0</v>
      </c>
    </row>
    <row r="21282" spans="1:2" x14ac:dyDescent="0.25">
      <c r="A21282" s="254" t="s">
        <v>948</v>
      </c>
      <c r="B21282" s="254">
        <v>1.2492000000000001</v>
      </c>
    </row>
    <row r="21283" spans="1:2" x14ac:dyDescent="0.25">
      <c r="A21283" s="254" t="s">
        <v>945</v>
      </c>
      <c r="B21283" s="254">
        <v>2.8104749999999998</v>
      </c>
    </row>
    <row r="21284" spans="1:2" x14ac:dyDescent="0.25">
      <c r="A21284" s="254" t="s">
        <v>949</v>
      </c>
      <c r="B21284" s="254">
        <v>0</v>
      </c>
    </row>
    <row r="21285" spans="1:2" x14ac:dyDescent="0.25">
      <c r="A21285" s="254" t="s">
        <v>950</v>
      </c>
      <c r="B21285" s="254">
        <v>0</v>
      </c>
    </row>
    <row r="21286" spans="1:2" x14ac:dyDescent="0.25">
      <c r="A21286" s="254" t="s">
        <v>458</v>
      </c>
      <c r="B21286" s="254">
        <v>9.3428767300000004</v>
      </c>
    </row>
    <row r="21287" spans="1:2" x14ac:dyDescent="0.25">
      <c r="A21287" s="254" t="s">
        <v>456</v>
      </c>
      <c r="B21287" s="254">
        <v>19.426402700000001</v>
      </c>
    </row>
    <row r="21288" spans="1:2" x14ac:dyDescent="0.25">
      <c r="A21288" s="254" t="s">
        <v>459</v>
      </c>
      <c r="B21288" s="254">
        <v>0</v>
      </c>
    </row>
    <row r="21289" spans="1:2" x14ac:dyDescent="0.25">
      <c r="A21289" s="254" t="s">
        <v>460</v>
      </c>
      <c r="B21289" s="254">
        <v>0</v>
      </c>
    </row>
    <row r="21290" spans="1:2" x14ac:dyDescent="0.25">
      <c r="A21290" s="254" t="s">
        <v>461</v>
      </c>
      <c r="B21290" s="254">
        <v>0</v>
      </c>
    </row>
    <row r="21291" spans="1:2" x14ac:dyDescent="0.25">
      <c r="A21291" s="254" t="s">
        <v>457</v>
      </c>
      <c r="B21291" s="254">
        <v>2.2245921800000001</v>
      </c>
    </row>
    <row r="21292" spans="1:2" x14ac:dyDescent="0.25">
      <c r="A21292" s="254" t="s">
        <v>462</v>
      </c>
      <c r="B21292" s="254">
        <v>0</v>
      </c>
    </row>
    <row r="21293" spans="1:2" x14ac:dyDescent="0.25">
      <c r="A21293" s="254" t="s">
        <v>463</v>
      </c>
      <c r="B21293" s="254">
        <v>0</v>
      </c>
    </row>
    <row r="21294" spans="1:2" x14ac:dyDescent="0.25">
      <c r="A21294" s="254" t="s">
        <v>20</v>
      </c>
      <c r="B21294" s="254">
        <v>0.82837849399999997</v>
      </c>
    </row>
    <row r="21295" spans="1:2" x14ac:dyDescent="0.25">
      <c r="A21295" s="254" t="s">
        <v>15</v>
      </c>
      <c r="B21295" s="254">
        <v>0.81365636900000005</v>
      </c>
    </row>
    <row r="21296" spans="1:2" x14ac:dyDescent="0.25">
      <c r="A21296" s="254" t="s">
        <v>21</v>
      </c>
      <c r="B21296" s="254">
        <v>0</v>
      </c>
    </row>
    <row r="21297" spans="1:2" x14ac:dyDescent="0.25">
      <c r="A21297" s="254" t="s">
        <v>22</v>
      </c>
      <c r="B21297" s="254">
        <v>0</v>
      </c>
    </row>
    <row r="21298" spans="1:2" x14ac:dyDescent="0.25">
      <c r="A21298" s="254" t="s">
        <v>1333</v>
      </c>
      <c r="B21298" s="254">
        <v>4.8953600000000005E-4</v>
      </c>
    </row>
    <row r="21299" spans="1:2" x14ac:dyDescent="0.25">
      <c r="A21299" s="254" t="s">
        <v>1601</v>
      </c>
      <c r="B21299" s="254"/>
    </row>
    <row r="21300" spans="1:2" x14ac:dyDescent="0.25">
      <c r="A21300" s="254" t="s">
        <v>928</v>
      </c>
      <c r="B21300" s="254" t="s">
        <v>929</v>
      </c>
    </row>
    <row r="21301" spans="1:2" x14ac:dyDescent="0.25">
      <c r="A21301" s="254" t="s">
        <v>930</v>
      </c>
      <c r="B21301" s="254" t="s">
        <v>931</v>
      </c>
    </row>
    <row r="21302" spans="1:2" x14ac:dyDescent="0.25">
      <c r="A21302" s="254" t="s">
        <v>111</v>
      </c>
      <c r="B21302" s="254">
        <v>12.7703931</v>
      </c>
    </row>
    <row r="21303" spans="1:2" x14ac:dyDescent="0.25">
      <c r="A21303" s="254" t="s">
        <v>110</v>
      </c>
      <c r="B21303" s="254">
        <v>0.95025107099999995</v>
      </c>
    </row>
    <row r="21304" spans="1:2" x14ac:dyDescent="0.25">
      <c r="A21304" s="254" t="s">
        <v>112</v>
      </c>
      <c r="B21304" s="254">
        <v>0</v>
      </c>
    </row>
    <row r="21305" spans="1:2" x14ac:dyDescent="0.25">
      <c r="A21305" s="254" t="s">
        <v>113</v>
      </c>
      <c r="B21305" s="254">
        <v>0</v>
      </c>
    </row>
    <row r="21306" spans="1:2" x14ac:dyDescent="0.25">
      <c r="A21306" s="254" t="s">
        <v>1334</v>
      </c>
      <c r="B21306" s="254">
        <v>5.1563281000000002E-2</v>
      </c>
    </row>
    <row r="21307" spans="1:2" x14ac:dyDescent="0.25">
      <c r="A21307" s="254" t="s">
        <v>1602</v>
      </c>
      <c r="B21307" s="254"/>
    </row>
    <row r="21308" spans="1:2" x14ac:dyDescent="0.25">
      <c r="A21308" s="254" t="s">
        <v>928</v>
      </c>
      <c r="B21308" s="254" t="s">
        <v>929</v>
      </c>
    </row>
    <row r="21309" spans="1:2" x14ac:dyDescent="0.25">
      <c r="A21309" s="254" t="s">
        <v>930</v>
      </c>
      <c r="B21309" s="254" t="s">
        <v>931</v>
      </c>
    </row>
    <row r="21310" spans="1:2" x14ac:dyDescent="0.25">
      <c r="A21310" s="254" t="s">
        <v>458</v>
      </c>
      <c r="B21310" s="254">
        <v>4.3941042299999999</v>
      </c>
    </row>
    <row r="21311" spans="1:2" x14ac:dyDescent="0.25">
      <c r="A21311" s="254" t="s">
        <v>456</v>
      </c>
      <c r="B21311" s="254">
        <v>9.77057939</v>
      </c>
    </row>
    <row r="21312" spans="1:2" x14ac:dyDescent="0.25">
      <c r="A21312" s="254" t="s">
        <v>459</v>
      </c>
      <c r="B21312" s="254">
        <v>0</v>
      </c>
    </row>
    <row r="21313" spans="1:2" x14ac:dyDescent="0.25">
      <c r="A21313" s="254" t="s">
        <v>460</v>
      </c>
      <c r="B21313" s="254">
        <v>0</v>
      </c>
    </row>
    <row r="21314" spans="1:2" x14ac:dyDescent="0.25">
      <c r="A21314" s="254" t="s">
        <v>461</v>
      </c>
      <c r="B21314" s="254">
        <v>0</v>
      </c>
    </row>
    <row r="21315" spans="1:2" x14ac:dyDescent="0.25">
      <c r="A21315" s="254" t="s">
        <v>457</v>
      </c>
      <c r="B21315" s="254">
        <v>6.7794928399999996</v>
      </c>
    </row>
    <row r="21316" spans="1:2" x14ac:dyDescent="0.25">
      <c r="A21316" s="254" t="s">
        <v>462</v>
      </c>
      <c r="B21316" s="254">
        <v>0</v>
      </c>
    </row>
    <row r="21317" spans="1:2" x14ac:dyDescent="0.25">
      <c r="A21317" s="254" t="s">
        <v>463</v>
      </c>
      <c r="B21317" s="254">
        <v>0</v>
      </c>
    </row>
    <row r="21318" spans="1:2" x14ac:dyDescent="0.25">
      <c r="A21318" s="254" t="s">
        <v>1299</v>
      </c>
      <c r="B21318" s="254">
        <v>3.483E-3</v>
      </c>
    </row>
    <row r="21319" spans="1:2" x14ac:dyDescent="0.25">
      <c r="A21319" s="254" t="s">
        <v>1603</v>
      </c>
      <c r="B21319" s="254"/>
    </row>
    <row r="21320" spans="1:2" x14ac:dyDescent="0.25">
      <c r="A21320" s="254" t="s">
        <v>928</v>
      </c>
      <c r="B21320" s="254" t="s">
        <v>929</v>
      </c>
    </row>
    <row r="21321" spans="1:2" x14ac:dyDescent="0.25">
      <c r="A21321" s="254" t="s">
        <v>930</v>
      </c>
      <c r="B21321" s="254" t="s">
        <v>931</v>
      </c>
    </row>
    <row r="21322" spans="1:2" x14ac:dyDescent="0.25">
      <c r="A21322" s="254" t="s">
        <v>111</v>
      </c>
      <c r="B21322" s="254">
        <v>0</v>
      </c>
    </row>
    <row r="21323" spans="1:2" x14ac:dyDescent="0.25">
      <c r="A21323" s="254" t="s">
        <v>110</v>
      </c>
      <c r="B21323" s="254">
        <v>4.79363852</v>
      </c>
    </row>
    <row r="21324" spans="1:2" x14ac:dyDescent="0.25">
      <c r="A21324" s="254" t="s">
        <v>112</v>
      </c>
      <c r="B21324" s="254">
        <v>0</v>
      </c>
    </row>
    <row r="21325" spans="1:2" x14ac:dyDescent="0.25">
      <c r="A21325" s="254" t="s">
        <v>113</v>
      </c>
      <c r="B21325" s="254">
        <v>0</v>
      </c>
    </row>
    <row r="21326" spans="1:2" x14ac:dyDescent="0.25">
      <c r="A21326" s="254" t="s">
        <v>1604</v>
      </c>
      <c r="B21326" s="254"/>
    </row>
    <row r="21327" spans="1:2" x14ac:dyDescent="0.25">
      <c r="A21327" s="254" t="s">
        <v>928</v>
      </c>
      <c r="B21327" s="254" t="s">
        <v>929</v>
      </c>
    </row>
    <row r="21328" spans="1:2" x14ac:dyDescent="0.25">
      <c r="A21328" s="254" t="s">
        <v>930</v>
      </c>
      <c r="B21328" s="254" t="s">
        <v>931</v>
      </c>
    </row>
    <row r="21329" spans="1:2" x14ac:dyDescent="0.25">
      <c r="A21329" s="254" t="s">
        <v>111</v>
      </c>
      <c r="B21329" s="254">
        <v>0</v>
      </c>
    </row>
    <row r="21330" spans="1:2" x14ac:dyDescent="0.25">
      <c r="A21330" s="254" t="s">
        <v>110</v>
      </c>
      <c r="B21330" s="254">
        <v>-6.1895722800000001</v>
      </c>
    </row>
    <row r="21331" spans="1:2" x14ac:dyDescent="0.25">
      <c r="A21331" s="254" t="s">
        <v>112</v>
      </c>
      <c r="B21331" s="254">
        <v>0</v>
      </c>
    </row>
    <row r="21332" spans="1:2" x14ac:dyDescent="0.25">
      <c r="A21332" s="254" t="s">
        <v>113</v>
      </c>
      <c r="B21332" s="254">
        <v>0</v>
      </c>
    </row>
    <row r="21333" spans="1:2" x14ac:dyDescent="0.25">
      <c r="A21333" s="254" t="s">
        <v>178</v>
      </c>
      <c r="B21333" s="254">
        <v>0</v>
      </c>
    </row>
    <row r="21334" spans="1:2" x14ac:dyDescent="0.25">
      <c r="A21334" s="254" t="s">
        <v>174</v>
      </c>
      <c r="B21334" s="254">
        <v>-2.2245921800000001</v>
      </c>
    </row>
    <row r="21335" spans="1:2" x14ac:dyDescent="0.25">
      <c r="A21335" s="254" t="s">
        <v>179</v>
      </c>
      <c r="B21335" s="254">
        <v>0</v>
      </c>
    </row>
    <row r="21336" spans="1:2" x14ac:dyDescent="0.25">
      <c r="A21336" s="254" t="s">
        <v>180</v>
      </c>
      <c r="B21336" s="254">
        <v>0</v>
      </c>
    </row>
    <row r="21337" spans="1:2" x14ac:dyDescent="0.25">
      <c r="A21337" s="254" t="s">
        <v>153</v>
      </c>
      <c r="B21337" s="254">
        <v>0</v>
      </c>
    </row>
    <row r="21338" spans="1:2" x14ac:dyDescent="0.25">
      <c r="A21338" s="254" t="s">
        <v>143</v>
      </c>
      <c r="B21338" s="254">
        <v>-2.2245921800000001</v>
      </c>
    </row>
    <row r="21339" spans="1:2" x14ac:dyDescent="0.25">
      <c r="A21339" s="254" t="s">
        <v>154</v>
      </c>
      <c r="B21339" s="254">
        <v>0</v>
      </c>
    </row>
    <row r="21340" spans="1:2" x14ac:dyDescent="0.25">
      <c r="A21340" s="254" t="s">
        <v>155</v>
      </c>
      <c r="B21340" s="254">
        <v>0</v>
      </c>
    </row>
    <row r="21341" spans="1:2" x14ac:dyDescent="0.25">
      <c r="A21341" s="254" t="s">
        <v>181</v>
      </c>
      <c r="B21341" s="254">
        <v>0</v>
      </c>
    </row>
    <row r="21342" spans="1:2" x14ac:dyDescent="0.25">
      <c r="A21342" s="254" t="s">
        <v>175</v>
      </c>
      <c r="B21342" s="254">
        <v>-6.7794928399999996</v>
      </c>
    </row>
    <row r="21343" spans="1:2" x14ac:dyDescent="0.25">
      <c r="A21343" s="254" t="s">
        <v>182</v>
      </c>
      <c r="B21343" s="254">
        <v>0</v>
      </c>
    </row>
    <row r="21344" spans="1:2" x14ac:dyDescent="0.25">
      <c r="A21344" s="254" t="s">
        <v>183</v>
      </c>
      <c r="B21344" s="254">
        <v>0</v>
      </c>
    </row>
    <row r="21345" spans="1:2" x14ac:dyDescent="0.25">
      <c r="A21345" s="254" t="s">
        <v>1019</v>
      </c>
      <c r="B21345" s="254">
        <v>0</v>
      </c>
    </row>
    <row r="21346" spans="1:2" x14ac:dyDescent="0.25">
      <c r="A21346" s="254" t="s">
        <v>1002</v>
      </c>
      <c r="B21346" s="254">
        <v>0</v>
      </c>
    </row>
    <row r="21347" spans="1:2" x14ac:dyDescent="0.25">
      <c r="A21347" s="254" t="s">
        <v>1017</v>
      </c>
      <c r="B21347" s="254">
        <v>0</v>
      </c>
    </row>
    <row r="21348" spans="1:2" x14ac:dyDescent="0.25">
      <c r="A21348" s="254" t="s">
        <v>1051</v>
      </c>
      <c r="B21348" s="254">
        <v>0</v>
      </c>
    </row>
    <row r="21349" spans="1:2" x14ac:dyDescent="0.25">
      <c r="A21349" s="254" t="s">
        <v>1020</v>
      </c>
      <c r="B21349" s="254">
        <v>0</v>
      </c>
    </row>
    <row r="21350" spans="1:2" x14ac:dyDescent="0.25">
      <c r="A21350" s="254" t="s">
        <v>1003</v>
      </c>
      <c r="B21350" s="254">
        <v>0</v>
      </c>
    </row>
    <row r="21351" spans="1:2" x14ac:dyDescent="0.25">
      <c r="A21351" s="254" t="s">
        <v>1018</v>
      </c>
      <c r="B21351" s="254">
        <v>0</v>
      </c>
    </row>
    <row r="21352" spans="1:2" x14ac:dyDescent="0.25">
      <c r="A21352" s="254" t="s">
        <v>1052</v>
      </c>
      <c r="B21352" s="254">
        <v>0</v>
      </c>
    </row>
    <row r="21353" spans="1:2" x14ac:dyDescent="0.25">
      <c r="A21353" s="254" t="s">
        <v>177</v>
      </c>
      <c r="B21353" s="254">
        <v>17.418249500000002</v>
      </c>
    </row>
    <row r="21354" spans="1:2" x14ac:dyDescent="0.25">
      <c r="A21354" s="254" t="s">
        <v>1605</v>
      </c>
      <c r="B21354" s="254"/>
    </row>
    <row r="21355" spans="1:2" x14ac:dyDescent="0.25">
      <c r="A21355" s="254" t="s">
        <v>928</v>
      </c>
      <c r="B21355" s="254" t="s">
        <v>929</v>
      </c>
    </row>
    <row r="21356" spans="1:2" x14ac:dyDescent="0.25">
      <c r="A21356" s="254" t="s">
        <v>930</v>
      </c>
      <c r="B21356" s="254" t="s">
        <v>931</v>
      </c>
    </row>
    <row r="21357" spans="1:2" x14ac:dyDescent="0.25">
      <c r="A21357" s="254" t="s">
        <v>110</v>
      </c>
      <c r="B21357" s="254">
        <v>-1.2269693800000001</v>
      </c>
    </row>
    <row r="21358" spans="1:2" x14ac:dyDescent="0.25">
      <c r="A21358" s="254" t="s">
        <v>184</v>
      </c>
      <c r="B21358" s="254">
        <v>-0.81365636900000005</v>
      </c>
    </row>
    <row r="21359" spans="1:2" x14ac:dyDescent="0.25">
      <c r="A21359" s="254" t="s">
        <v>185</v>
      </c>
      <c r="B21359" s="254">
        <v>-0.81365636900000005</v>
      </c>
    </row>
    <row r="21360" spans="1:2" x14ac:dyDescent="0.25">
      <c r="A21360" s="254" t="s">
        <v>186</v>
      </c>
      <c r="B21360" s="254">
        <v>-14.4050961</v>
      </c>
    </row>
    <row r="21361" spans="1:2" x14ac:dyDescent="0.25">
      <c r="A21361" s="254" t="s">
        <v>187</v>
      </c>
      <c r="B21361" s="254">
        <v>0</v>
      </c>
    </row>
    <row r="21362" spans="1:2" x14ac:dyDescent="0.25">
      <c r="A21362" s="254" t="s">
        <v>1002</v>
      </c>
      <c r="B21362" s="254">
        <v>0</v>
      </c>
    </row>
    <row r="21363" spans="1:2" x14ac:dyDescent="0.25">
      <c r="A21363" s="254" t="s">
        <v>1003</v>
      </c>
      <c r="B21363" s="254">
        <v>0</v>
      </c>
    </row>
    <row r="21364" spans="1:2" x14ac:dyDescent="0.25">
      <c r="A21364" s="254" t="s">
        <v>177</v>
      </c>
      <c r="B21364" s="254">
        <v>17.2593782</v>
      </c>
    </row>
    <row r="21365" spans="1:2" x14ac:dyDescent="0.25">
      <c r="A21365" s="254" t="s">
        <v>1606</v>
      </c>
      <c r="B21365" s="254"/>
    </row>
    <row r="21366" spans="1:2" x14ac:dyDescent="0.25">
      <c r="A21366" s="254" t="s">
        <v>928</v>
      </c>
      <c r="B21366" s="254" t="s">
        <v>929</v>
      </c>
    </row>
    <row r="21367" spans="1:2" x14ac:dyDescent="0.25">
      <c r="A21367" s="254" t="s">
        <v>930</v>
      </c>
      <c r="B21367" s="254" t="s">
        <v>931</v>
      </c>
    </row>
    <row r="21368" spans="1:2" x14ac:dyDescent="0.25">
      <c r="A21368" s="254" t="s">
        <v>8</v>
      </c>
      <c r="B21368" s="254">
        <v>0</v>
      </c>
    </row>
    <row r="21369" spans="1:2" x14ac:dyDescent="0.25">
      <c r="A21369" s="254" t="s">
        <v>9</v>
      </c>
      <c r="B21369" s="254">
        <v>0</v>
      </c>
    </row>
    <row r="21370" spans="1:2" x14ac:dyDescent="0.25">
      <c r="A21370" s="254" t="s">
        <v>10</v>
      </c>
      <c r="B21370" s="254">
        <v>0</v>
      </c>
    </row>
    <row r="21371" spans="1:2" x14ac:dyDescent="0.25">
      <c r="A21371" s="254" t="s">
        <v>11</v>
      </c>
      <c r="B21371" s="254">
        <v>0</v>
      </c>
    </row>
    <row r="21372" spans="1:2" x14ac:dyDescent="0.25">
      <c r="A21372" s="254" t="s">
        <v>12</v>
      </c>
      <c r="B21372" s="254">
        <v>0</v>
      </c>
    </row>
    <row r="21373" spans="1:2" x14ac:dyDescent="0.25">
      <c r="A21373" s="254" t="s">
        <v>13</v>
      </c>
      <c r="B21373" s="254">
        <v>0</v>
      </c>
    </row>
    <row r="21374" spans="1:2" x14ac:dyDescent="0.25">
      <c r="A21374" s="254" t="s">
        <v>554</v>
      </c>
      <c r="B21374" s="254">
        <v>0</v>
      </c>
    </row>
    <row r="21375" spans="1:2" x14ac:dyDescent="0.25">
      <c r="A21375" s="254" t="s">
        <v>555</v>
      </c>
      <c r="B21375" s="254">
        <v>0</v>
      </c>
    </row>
    <row r="21376" spans="1:2" x14ac:dyDescent="0.25">
      <c r="A21376" s="254" t="s">
        <v>556</v>
      </c>
      <c r="B21376" s="254">
        <v>0</v>
      </c>
    </row>
    <row r="21377" spans="1:2" x14ac:dyDescent="0.25">
      <c r="A21377" s="254" t="s">
        <v>557</v>
      </c>
      <c r="B21377" s="254">
        <v>0</v>
      </c>
    </row>
    <row r="21378" spans="1:2" x14ac:dyDescent="0.25">
      <c r="A21378" s="254" t="s">
        <v>558</v>
      </c>
      <c r="B21378" s="254">
        <v>0</v>
      </c>
    </row>
    <row r="21379" spans="1:2" x14ac:dyDescent="0.25">
      <c r="A21379" s="254" t="s">
        <v>559</v>
      </c>
      <c r="B21379" s="254">
        <v>0</v>
      </c>
    </row>
    <row r="21380" spans="1:2" x14ac:dyDescent="0.25">
      <c r="A21380" s="254" t="s">
        <v>560</v>
      </c>
      <c r="B21380" s="254">
        <v>0</v>
      </c>
    </row>
    <row r="21381" spans="1:2" x14ac:dyDescent="0.25">
      <c r="A21381" s="254" t="s">
        <v>561</v>
      </c>
      <c r="B21381" s="254">
        <v>0</v>
      </c>
    </row>
    <row r="21382" spans="1:2" x14ac:dyDescent="0.25">
      <c r="A21382" s="254" t="s">
        <v>562</v>
      </c>
      <c r="B21382" s="254">
        <v>0</v>
      </c>
    </row>
    <row r="21383" spans="1:2" x14ac:dyDescent="0.25">
      <c r="A21383" s="254" t="s">
        <v>563</v>
      </c>
      <c r="B21383" s="254">
        <v>0</v>
      </c>
    </row>
    <row r="21384" spans="1:2" x14ac:dyDescent="0.25">
      <c r="A21384" s="254" t="s">
        <v>564</v>
      </c>
      <c r="B21384" s="254">
        <v>0</v>
      </c>
    </row>
    <row r="21385" spans="1:2" x14ac:dyDescent="0.25">
      <c r="A21385" s="254" t="s">
        <v>565</v>
      </c>
      <c r="B21385" s="254">
        <v>0</v>
      </c>
    </row>
    <row r="21386" spans="1:2" x14ac:dyDescent="0.25">
      <c r="A21386" s="254" t="s">
        <v>946</v>
      </c>
      <c r="B21386" s="254">
        <v>0</v>
      </c>
    </row>
    <row r="21387" spans="1:2" x14ac:dyDescent="0.25">
      <c r="A21387" s="254" t="s">
        <v>947</v>
      </c>
      <c r="B21387" s="254">
        <v>0</v>
      </c>
    </row>
    <row r="21388" spans="1:2" x14ac:dyDescent="0.25">
      <c r="A21388" s="254" t="s">
        <v>1053</v>
      </c>
      <c r="B21388" s="254">
        <v>0</v>
      </c>
    </row>
    <row r="21389" spans="1:2" x14ac:dyDescent="0.25">
      <c r="A21389" s="254" t="s">
        <v>1004</v>
      </c>
      <c r="B21389" s="254">
        <v>0</v>
      </c>
    </row>
    <row r="21390" spans="1:2" x14ac:dyDescent="0.25">
      <c r="A21390" s="254" t="s">
        <v>1054</v>
      </c>
      <c r="B21390" s="254">
        <v>0</v>
      </c>
    </row>
    <row r="21391" spans="1:2" x14ac:dyDescent="0.25">
      <c r="A21391" s="254" t="s">
        <v>1055</v>
      </c>
      <c r="B21391" s="254">
        <v>0</v>
      </c>
    </row>
    <row r="21392" spans="1:2" x14ac:dyDescent="0.25">
      <c r="A21392" s="254" t="s">
        <v>1056</v>
      </c>
      <c r="B21392" s="254">
        <v>0</v>
      </c>
    </row>
    <row r="21393" spans="1:2" x14ac:dyDescent="0.25">
      <c r="A21393" s="254" t="s">
        <v>1005</v>
      </c>
      <c r="B21393" s="254">
        <v>0</v>
      </c>
    </row>
    <row r="21394" spans="1:2" x14ac:dyDescent="0.25">
      <c r="A21394" s="254" t="s">
        <v>1057</v>
      </c>
      <c r="B21394" s="254">
        <v>0</v>
      </c>
    </row>
    <row r="21395" spans="1:2" x14ac:dyDescent="0.25">
      <c r="A21395" s="254" t="s">
        <v>1058</v>
      </c>
      <c r="B21395" s="254">
        <v>0</v>
      </c>
    </row>
    <row r="21396" spans="1:2" x14ac:dyDescent="0.25">
      <c r="A21396" s="254" t="s">
        <v>1059</v>
      </c>
      <c r="B21396" s="254">
        <v>0</v>
      </c>
    </row>
    <row r="21397" spans="1:2" x14ac:dyDescent="0.25">
      <c r="A21397" s="254" t="s">
        <v>1006</v>
      </c>
      <c r="B21397" s="254">
        <v>0</v>
      </c>
    </row>
    <row r="21398" spans="1:2" x14ac:dyDescent="0.25">
      <c r="A21398" s="254" t="s">
        <v>1060</v>
      </c>
      <c r="B21398" s="254">
        <v>0</v>
      </c>
    </row>
    <row r="21399" spans="1:2" x14ac:dyDescent="0.25">
      <c r="A21399" s="254" t="s">
        <v>1061</v>
      </c>
      <c r="B21399" s="254">
        <v>0</v>
      </c>
    </row>
    <row r="21400" spans="1:2" x14ac:dyDescent="0.25">
      <c r="A21400" s="254" t="s">
        <v>1062</v>
      </c>
      <c r="B21400" s="254">
        <v>0</v>
      </c>
    </row>
    <row r="21401" spans="1:2" x14ac:dyDescent="0.25">
      <c r="A21401" s="254" t="s">
        <v>1007</v>
      </c>
      <c r="B21401" s="254">
        <v>0</v>
      </c>
    </row>
    <row r="21402" spans="1:2" x14ac:dyDescent="0.25">
      <c r="A21402" s="254" t="s">
        <v>1063</v>
      </c>
      <c r="B21402" s="254">
        <v>0</v>
      </c>
    </row>
    <row r="21403" spans="1:2" x14ac:dyDescent="0.25">
      <c r="A21403" s="254" t="s">
        <v>1064</v>
      </c>
      <c r="B21403" s="254">
        <v>0</v>
      </c>
    </row>
    <row r="21404" spans="1:2" x14ac:dyDescent="0.25">
      <c r="A21404" s="254" t="s">
        <v>1065</v>
      </c>
      <c r="B21404" s="254">
        <v>0</v>
      </c>
    </row>
    <row r="21405" spans="1:2" x14ac:dyDescent="0.25">
      <c r="A21405" s="254" t="s">
        <v>1008</v>
      </c>
      <c r="B21405" s="254">
        <v>0</v>
      </c>
    </row>
    <row r="21406" spans="1:2" x14ac:dyDescent="0.25">
      <c r="A21406" s="254" t="s">
        <v>1066</v>
      </c>
      <c r="B21406" s="254">
        <v>0</v>
      </c>
    </row>
    <row r="21407" spans="1:2" x14ac:dyDescent="0.25">
      <c r="A21407" s="254" t="s">
        <v>1067</v>
      </c>
      <c r="B21407" s="254">
        <v>0</v>
      </c>
    </row>
    <row r="21408" spans="1:2" x14ac:dyDescent="0.25">
      <c r="A21408" s="254" t="s">
        <v>1068</v>
      </c>
      <c r="B21408" s="254">
        <v>0</v>
      </c>
    </row>
    <row r="21409" spans="1:2" x14ac:dyDescent="0.25">
      <c r="A21409" s="254" t="s">
        <v>1009</v>
      </c>
      <c r="B21409" s="254">
        <v>0</v>
      </c>
    </row>
    <row r="21410" spans="1:2" x14ac:dyDescent="0.25">
      <c r="A21410" s="254" t="s">
        <v>1069</v>
      </c>
      <c r="B21410" s="254">
        <v>0</v>
      </c>
    </row>
    <row r="21411" spans="1:2" x14ac:dyDescent="0.25">
      <c r="A21411" s="254" t="s">
        <v>1070</v>
      </c>
      <c r="B21411" s="254">
        <v>0</v>
      </c>
    </row>
    <row r="21412" spans="1:2" x14ac:dyDescent="0.25">
      <c r="A21412" s="254" t="s">
        <v>1071</v>
      </c>
      <c r="B21412" s="254">
        <v>0</v>
      </c>
    </row>
    <row r="21413" spans="1:2" x14ac:dyDescent="0.25">
      <c r="A21413" s="254" t="s">
        <v>1010</v>
      </c>
      <c r="B21413" s="254">
        <v>0</v>
      </c>
    </row>
    <row r="21414" spans="1:2" x14ac:dyDescent="0.25">
      <c r="A21414" s="254" t="s">
        <v>1072</v>
      </c>
      <c r="B21414" s="254">
        <v>0</v>
      </c>
    </row>
    <row r="21415" spans="1:2" x14ac:dyDescent="0.25">
      <c r="A21415" s="254" t="s">
        <v>1073</v>
      </c>
      <c r="B21415" s="254">
        <v>0</v>
      </c>
    </row>
    <row r="21416" spans="1:2" x14ac:dyDescent="0.25">
      <c r="A21416" s="254" t="s">
        <v>1074</v>
      </c>
      <c r="B21416" s="254">
        <v>0</v>
      </c>
    </row>
    <row r="21417" spans="1:2" x14ac:dyDescent="0.25">
      <c r="A21417" s="254" t="s">
        <v>1011</v>
      </c>
      <c r="B21417" s="254">
        <v>0</v>
      </c>
    </row>
    <row r="21418" spans="1:2" x14ac:dyDescent="0.25">
      <c r="A21418" s="254" t="s">
        <v>1075</v>
      </c>
      <c r="B21418" s="254">
        <v>0</v>
      </c>
    </row>
    <row r="21419" spans="1:2" x14ac:dyDescent="0.25">
      <c r="A21419" s="254" t="s">
        <v>1076</v>
      </c>
      <c r="B21419" s="254">
        <v>0</v>
      </c>
    </row>
    <row r="21420" spans="1:2" x14ac:dyDescent="0.25">
      <c r="A21420" s="254" t="s">
        <v>1205</v>
      </c>
      <c r="B21420" s="254">
        <v>0</v>
      </c>
    </row>
    <row r="21421" spans="1:2" x14ac:dyDescent="0.25">
      <c r="A21421" s="254" t="s">
        <v>1335</v>
      </c>
      <c r="B21421" s="254">
        <v>0</v>
      </c>
    </row>
    <row r="21422" spans="1:2" x14ac:dyDescent="0.25">
      <c r="A21422" s="254" t="s">
        <v>1336</v>
      </c>
      <c r="B21422" s="254">
        <v>0</v>
      </c>
    </row>
    <row r="21423" spans="1:2" x14ac:dyDescent="0.25">
      <c r="A21423" s="254" t="s">
        <v>1337</v>
      </c>
      <c r="B21423" s="254">
        <v>0</v>
      </c>
    </row>
    <row r="21424" spans="1:2" x14ac:dyDescent="0.25">
      <c r="A21424" s="254" t="s">
        <v>1338</v>
      </c>
      <c r="B21424" s="254">
        <v>0</v>
      </c>
    </row>
    <row r="21425" spans="1:2" x14ac:dyDescent="0.25">
      <c r="A21425" s="254" t="s">
        <v>1339</v>
      </c>
      <c r="B21425" s="254">
        <v>0</v>
      </c>
    </row>
    <row r="21426" spans="1:2" x14ac:dyDescent="0.25">
      <c r="A21426" s="254" t="s">
        <v>1340</v>
      </c>
      <c r="B21426" s="254">
        <v>0</v>
      </c>
    </row>
    <row r="21427" spans="1:2" x14ac:dyDescent="0.25">
      <c r="A21427" s="254" t="s">
        <v>1341</v>
      </c>
      <c r="B21427" s="254">
        <v>0</v>
      </c>
    </row>
    <row r="21428" spans="1:2" x14ac:dyDescent="0.25">
      <c r="A21428" s="254" t="s">
        <v>1607</v>
      </c>
      <c r="B21428" s="254"/>
    </row>
    <row r="21429" spans="1:2" x14ac:dyDescent="0.25">
      <c r="A21429" s="254" t="s">
        <v>928</v>
      </c>
      <c r="B21429" s="254" t="s">
        <v>929</v>
      </c>
    </row>
    <row r="21430" spans="1:2" x14ac:dyDescent="0.25">
      <c r="A21430" s="254" t="s">
        <v>930</v>
      </c>
      <c r="B21430" s="254" t="s">
        <v>931</v>
      </c>
    </row>
    <row r="21431" spans="1:2" x14ac:dyDescent="0.25">
      <c r="A21431" s="254" t="s">
        <v>189</v>
      </c>
      <c r="B21431" s="254">
        <v>1.6483062900000001E-4</v>
      </c>
    </row>
    <row r="21432" spans="1:2" x14ac:dyDescent="0.25">
      <c r="A21432" s="254" t="s">
        <v>188</v>
      </c>
      <c r="B21432" s="254">
        <v>14.4050961</v>
      </c>
    </row>
    <row r="21433" spans="1:2" x14ac:dyDescent="0.25">
      <c r="A21433" s="254" t="s">
        <v>190</v>
      </c>
      <c r="B21433" s="254">
        <v>0</v>
      </c>
    </row>
    <row r="21434" spans="1:2" x14ac:dyDescent="0.25">
      <c r="A21434" s="254" t="s">
        <v>191</v>
      </c>
      <c r="B21434" s="254">
        <v>0</v>
      </c>
    </row>
    <row r="21435" spans="1:2" x14ac:dyDescent="0.25">
      <c r="A21435" s="254" t="s">
        <v>1608</v>
      </c>
      <c r="B21435" s="254"/>
    </row>
    <row r="21436" spans="1:2" x14ac:dyDescent="0.25">
      <c r="A21436" s="254" t="s">
        <v>928</v>
      </c>
      <c r="B21436" s="254" t="s">
        <v>929</v>
      </c>
    </row>
    <row r="21437" spans="1:2" x14ac:dyDescent="0.25">
      <c r="A21437" s="254" t="s">
        <v>930</v>
      </c>
      <c r="B21437" s="254" t="s">
        <v>931</v>
      </c>
    </row>
    <row r="21438" spans="1:2" x14ac:dyDescent="0.25">
      <c r="A21438" s="254" t="s">
        <v>111</v>
      </c>
      <c r="B21438" s="254">
        <v>-28.795628199999999</v>
      </c>
    </row>
    <row r="21439" spans="1:2" x14ac:dyDescent="0.25">
      <c r="A21439" s="254" t="s">
        <v>110</v>
      </c>
      <c r="B21439" s="254">
        <v>-28.7393976</v>
      </c>
    </row>
    <row r="21440" spans="1:2" x14ac:dyDescent="0.25">
      <c r="A21440" s="254" t="s">
        <v>112</v>
      </c>
      <c r="B21440" s="254">
        <v>0</v>
      </c>
    </row>
    <row r="21441" spans="1:2" x14ac:dyDescent="0.25">
      <c r="A21441" s="254" t="s">
        <v>113</v>
      </c>
      <c r="B21441" s="254">
        <v>0</v>
      </c>
    </row>
    <row r="21442" spans="1:2" x14ac:dyDescent="0.25">
      <c r="A21442" s="254" t="s">
        <v>178</v>
      </c>
      <c r="B21442" s="254">
        <v>-9.3428767300000004</v>
      </c>
    </row>
    <row r="21443" spans="1:2" x14ac:dyDescent="0.25">
      <c r="A21443" s="254" t="s">
        <v>174</v>
      </c>
      <c r="B21443" s="254">
        <v>-19.426402700000001</v>
      </c>
    </row>
    <row r="21444" spans="1:2" x14ac:dyDescent="0.25">
      <c r="A21444" s="254" t="s">
        <v>179</v>
      </c>
      <c r="B21444" s="254">
        <v>0</v>
      </c>
    </row>
    <row r="21445" spans="1:2" x14ac:dyDescent="0.25">
      <c r="A21445" s="254" t="s">
        <v>180</v>
      </c>
      <c r="B21445" s="254">
        <v>0</v>
      </c>
    </row>
    <row r="21446" spans="1:2" x14ac:dyDescent="0.25">
      <c r="A21446" s="254" t="s">
        <v>153</v>
      </c>
      <c r="B21446" s="254">
        <v>-7.9662362099999999</v>
      </c>
    </row>
    <row r="21447" spans="1:2" x14ac:dyDescent="0.25">
      <c r="A21447" s="254" t="s">
        <v>143</v>
      </c>
      <c r="B21447" s="254">
        <v>-15.996411500000001</v>
      </c>
    </row>
    <row r="21448" spans="1:2" x14ac:dyDescent="0.25">
      <c r="A21448" s="254" t="s">
        <v>154</v>
      </c>
      <c r="B21448" s="254">
        <v>0</v>
      </c>
    </row>
    <row r="21449" spans="1:2" x14ac:dyDescent="0.25">
      <c r="A21449" s="254" t="s">
        <v>155</v>
      </c>
      <c r="B21449" s="254">
        <v>0</v>
      </c>
    </row>
    <row r="21450" spans="1:2" x14ac:dyDescent="0.25">
      <c r="A21450" s="254" t="s">
        <v>181</v>
      </c>
      <c r="B21450" s="254">
        <v>-4.3941042299999999</v>
      </c>
    </row>
    <row r="21451" spans="1:2" x14ac:dyDescent="0.25">
      <c r="A21451" s="254" t="s">
        <v>175</v>
      </c>
      <c r="B21451" s="254">
        <v>-9.77057939</v>
      </c>
    </row>
    <row r="21452" spans="1:2" x14ac:dyDescent="0.25">
      <c r="A21452" s="254" t="s">
        <v>182</v>
      </c>
      <c r="B21452" s="254">
        <v>0</v>
      </c>
    </row>
    <row r="21453" spans="1:2" x14ac:dyDescent="0.25">
      <c r="A21453" s="254" t="s">
        <v>183</v>
      </c>
      <c r="B21453" s="254">
        <v>0</v>
      </c>
    </row>
    <row r="21454" spans="1:2" x14ac:dyDescent="0.25">
      <c r="A21454" s="254" t="s">
        <v>1077</v>
      </c>
      <c r="B21454" s="254">
        <v>-3.4036046400000002</v>
      </c>
    </row>
    <row r="21455" spans="1:2" x14ac:dyDescent="0.25">
      <c r="A21455" s="254" t="s">
        <v>1012</v>
      </c>
      <c r="B21455" s="254">
        <v>-7.34734541</v>
      </c>
    </row>
    <row r="21456" spans="1:2" x14ac:dyDescent="0.25">
      <c r="A21456" s="254" t="s">
        <v>1078</v>
      </c>
      <c r="B21456" s="254">
        <v>0</v>
      </c>
    </row>
    <row r="21457" spans="1:2" x14ac:dyDescent="0.25">
      <c r="A21457" s="254" t="s">
        <v>1079</v>
      </c>
      <c r="B21457" s="254">
        <v>0</v>
      </c>
    </row>
    <row r="21458" spans="1:2" x14ac:dyDescent="0.25">
      <c r="A21458" s="254" t="s">
        <v>1080</v>
      </c>
      <c r="B21458" s="254">
        <v>-2.91919649</v>
      </c>
    </row>
    <row r="21459" spans="1:2" x14ac:dyDescent="0.25">
      <c r="A21459" s="254" t="s">
        <v>1013</v>
      </c>
      <c r="B21459" s="254">
        <v>-6.3016557999999998</v>
      </c>
    </row>
    <row r="21460" spans="1:2" x14ac:dyDescent="0.25">
      <c r="A21460" s="254" t="s">
        <v>1081</v>
      </c>
      <c r="B21460" s="254">
        <v>0</v>
      </c>
    </row>
    <row r="21461" spans="1:2" x14ac:dyDescent="0.25">
      <c r="A21461" s="254" t="s">
        <v>1082</v>
      </c>
      <c r="B21461" s="254">
        <v>0</v>
      </c>
    </row>
    <row r="21462" spans="1:2" x14ac:dyDescent="0.25">
      <c r="A21462" s="254" t="s">
        <v>1334</v>
      </c>
      <c r="B21462" s="254">
        <v>-2.6446055900000001E-2</v>
      </c>
    </row>
    <row r="21463" spans="1:2" x14ac:dyDescent="0.25">
      <c r="A21463" s="254" t="s">
        <v>1342</v>
      </c>
      <c r="B21463" s="254">
        <v>-3.483E-3</v>
      </c>
    </row>
    <row r="21464" spans="1:2" x14ac:dyDescent="0.25">
      <c r="A21464" s="254" t="s">
        <v>1019</v>
      </c>
      <c r="B21464" s="254">
        <v>0</v>
      </c>
    </row>
    <row r="21465" spans="1:2" x14ac:dyDescent="0.25">
      <c r="A21465" s="254" t="s">
        <v>1002</v>
      </c>
      <c r="B21465" s="254">
        <v>0</v>
      </c>
    </row>
    <row r="21466" spans="1:2" x14ac:dyDescent="0.25">
      <c r="A21466" s="254" t="s">
        <v>1017</v>
      </c>
      <c r="B21466" s="254">
        <v>0</v>
      </c>
    </row>
    <row r="21467" spans="1:2" x14ac:dyDescent="0.25">
      <c r="A21467" s="254" t="s">
        <v>1051</v>
      </c>
      <c r="B21467" s="254">
        <v>0</v>
      </c>
    </row>
    <row r="21468" spans="1:2" x14ac:dyDescent="0.25">
      <c r="A21468" s="254" t="s">
        <v>1020</v>
      </c>
      <c r="B21468" s="254">
        <v>0</v>
      </c>
    </row>
    <row r="21469" spans="1:2" x14ac:dyDescent="0.25">
      <c r="A21469" s="254" t="s">
        <v>1003</v>
      </c>
      <c r="B21469" s="254">
        <v>0</v>
      </c>
    </row>
    <row r="21470" spans="1:2" x14ac:dyDescent="0.25">
      <c r="A21470" s="254" t="s">
        <v>1018</v>
      </c>
      <c r="B21470" s="254">
        <v>0</v>
      </c>
    </row>
    <row r="21471" spans="1:2" x14ac:dyDescent="0.25">
      <c r="A21471" s="254" t="s">
        <v>1052</v>
      </c>
      <c r="B21471" s="254">
        <v>0</v>
      </c>
    </row>
    <row r="21472" spans="1:2" x14ac:dyDescent="0.25">
      <c r="A21472" s="254" t="s">
        <v>177</v>
      </c>
      <c r="B21472" s="254">
        <v>144.40343899999999</v>
      </c>
    </row>
    <row r="21473" spans="1:2" x14ac:dyDescent="0.25">
      <c r="A21473" s="254" t="s">
        <v>1343</v>
      </c>
      <c r="B21473" s="254">
        <v>0</v>
      </c>
    </row>
    <row r="21474" spans="1:2" x14ac:dyDescent="0.25">
      <c r="A21474" s="254" t="s">
        <v>1344</v>
      </c>
      <c r="B21474" s="254">
        <v>0</v>
      </c>
    </row>
    <row r="21475" spans="1:2" x14ac:dyDescent="0.25">
      <c r="A21475" s="254" t="s">
        <v>1207</v>
      </c>
      <c r="B21475" s="254">
        <v>2.9929055900000001E-2</v>
      </c>
    </row>
    <row r="21476" spans="1:2" x14ac:dyDescent="0.25">
      <c r="A21476" s="254" t="s">
        <v>1609</v>
      </c>
      <c r="B21476" s="254"/>
    </row>
    <row r="21477" spans="1:2" x14ac:dyDescent="0.25">
      <c r="A21477" s="254" t="s">
        <v>928</v>
      </c>
      <c r="B21477" s="254" t="s">
        <v>929</v>
      </c>
    </row>
    <row r="21478" spans="1:2" x14ac:dyDescent="0.25">
      <c r="A21478" s="254" t="s">
        <v>930</v>
      </c>
      <c r="B21478" s="254" t="s">
        <v>931</v>
      </c>
    </row>
    <row r="21479" spans="1:2" x14ac:dyDescent="0.25">
      <c r="A21479" s="254" t="s">
        <v>111</v>
      </c>
      <c r="B21479" s="254">
        <v>22.301352399999999</v>
      </c>
    </row>
    <row r="21480" spans="1:2" x14ac:dyDescent="0.25">
      <c r="A21480" s="254" t="s">
        <v>110</v>
      </c>
      <c r="B21480" s="254">
        <v>22.257803500000001</v>
      </c>
    </row>
    <row r="21481" spans="1:2" x14ac:dyDescent="0.25">
      <c r="A21481" s="254" t="s">
        <v>112</v>
      </c>
      <c r="B21481" s="254">
        <v>0</v>
      </c>
    </row>
    <row r="21482" spans="1:2" x14ac:dyDescent="0.25">
      <c r="A21482" s="254" t="s">
        <v>113</v>
      </c>
      <c r="B21482" s="254">
        <v>0</v>
      </c>
    </row>
    <row r="21483" spans="1:2" x14ac:dyDescent="0.25">
      <c r="A21483" s="254" t="s">
        <v>1334</v>
      </c>
      <c r="B21483" s="254">
        <v>2.0481678999999999E-2</v>
      </c>
    </row>
    <row r="21484" spans="1:2" x14ac:dyDescent="0.25">
      <c r="A21484" s="254" t="s">
        <v>1610</v>
      </c>
      <c r="B21484" s="254"/>
    </row>
    <row r="21485" spans="1:2" x14ac:dyDescent="0.25">
      <c r="A21485" s="254" t="s">
        <v>928</v>
      </c>
      <c r="B21485" s="254" t="s">
        <v>929</v>
      </c>
    </row>
    <row r="21486" spans="1:2" x14ac:dyDescent="0.25">
      <c r="A21486" s="254" t="s">
        <v>930</v>
      </c>
      <c r="B21486" s="254" t="s">
        <v>931</v>
      </c>
    </row>
    <row r="21487" spans="1:2" x14ac:dyDescent="0.25">
      <c r="A21487" s="254" t="s">
        <v>113</v>
      </c>
      <c r="B21487" s="254">
        <v>0</v>
      </c>
    </row>
    <row r="21488" spans="1:2" x14ac:dyDescent="0.25">
      <c r="A21488" s="254" t="s">
        <v>184</v>
      </c>
      <c r="B21488" s="254">
        <v>0</v>
      </c>
    </row>
    <row r="21489" spans="1:2" x14ac:dyDescent="0.25">
      <c r="A21489" s="254" t="s">
        <v>185</v>
      </c>
      <c r="B21489" s="254">
        <v>0</v>
      </c>
    </row>
    <row r="21490" spans="1:2" x14ac:dyDescent="0.25">
      <c r="A21490" s="254" t="s">
        <v>186</v>
      </c>
      <c r="B21490" s="254">
        <v>0</v>
      </c>
    </row>
    <row r="21491" spans="1:2" x14ac:dyDescent="0.25">
      <c r="A21491" s="254" t="s">
        <v>187</v>
      </c>
      <c r="B21491" s="254">
        <v>0</v>
      </c>
    </row>
    <row r="21492" spans="1:2" x14ac:dyDescent="0.25">
      <c r="A21492" s="254" t="s">
        <v>1051</v>
      </c>
      <c r="B21492" s="254">
        <v>0</v>
      </c>
    </row>
    <row r="21493" spans="1:2" x14ac:dyDescent="0.25">
      <c r="A21493" s="254" t="s">
        <v>1052</v>
      </c>
      <c r="B21493" s="254">
        <v>0</v>
      </c>
    </row>
    <row r="21494" spans="1:2" x14ac:dyDescent="0.25">
      <c r="A21494" s="254" t="s">
        <v>177</v>
      </c>
      <c r="B21494" s="254">
        <v>0</v>
      </c>
    </row>
    <row r="21495" spans="1:2" x14ac:dyDescent="0.25">
      <c r="A21495" s="254" t="s">
        <v>1611</v>
      </c>
      <c r="B21495" s="254"/>
    </row>
    <row r="21496" spans="1:2" x14ac:dyDescent="0.25">
      <c r="A21496" s="254" t="s">
        <v>928</v>
      </c>
      <c r="B21496" s="254" t="s">
        <v>929</v>
      </c>
    </row>
    <row r="21497" spans="1:2" x14ac:dyDescent="0.25">
      <c r="A21497" s="254" t="s">
        <v>930</v>
      </c>
      <c r="B21497" s="254" t="s">
        <v>931</v>
      </c>
    </row>
    <row r="21498" spans="1:2" x14ac:dyDescent="0.25">
      <c r="A21498" s="254" t="s">
        <v>1334</v>
      </c>
      <c r="B21498" s="254">
        <v>-6.6578790499999999E-2</v>
      </c>
    </row>
    <row r="21499" spans="1:2" x14ac:dyDescent="0.25">
      <c r="A21499" s="254" t="s">
        <v>184</v>
      </c>
      <c r="B21499" s="254">
        <v>-4.8953600000000005E-4</v>
      </c>
    </row>
    <row r="21500" spans="1:2" x14ac:dyDescent="0.25">
      <c r="A21500" s="254" t="s">
        <v>199</v>
      </c>
      <c r="B21500" s="254">
        <v>-2.32647497E-2</v>
      </c>
    </row>
    <row r="21501" spans="1:2" x14ac:dyDescent="0.25">
      <c r="A21501" s="254" t="s">
        <v>187</v>
      </c>
      <c r="B21501" s="254">
        <v>-7.7073564100000004E-3</v>
      </c>
    </row>
    <row r="21502" spans="1:2" x14ac:dyDescent="0.25">
      <c r="A21502" s="254" t="s">
        <v>1343</v>
      </c>
      <c r="B21502" s="254">
        <v>0</v>
      </c>
    </row>
    <row r="21503" spans="1:2" x14ac:dyDescent="0.25">
      <c r="A21503" s="254" t="s">
        <v>1344</v>
      </c>
      <c r="B21503" s="254">
        <v>0</v>
      </c>
    </row>
    <row r="21504" spans="1:2" x14ac:dyDescent="0.25">
      <c r="A21504" s="254" t="s">
        <v>177</v>
      </c>
      <c r="B21504" s="254">
        <v>9.8040432600000005E-2</v>
      </c>
    </row>
    <row r="21506" spans="1:2" x14ac:dyDescent="0.25">
      <c r="A21506" s="254" t="s">
        <v>1612</v>
      </c>
      <c r="B21506" s="254"/>
    </row>
    <row r="21507" spans="1:2" x14ac:dyDescent="0.25">
      <c r="A21507" s="254" t="s">
        <v>928</v>
      </c>
      <c r="B21507" s="254" t="s">
        <v>929</v>
      </c>
    </row>
    <row r="21508" spans="1:2" x14ac:dyDescent="0.25">
      <c r="A21508" s="254" t="s">
        <v>930</v>
      </c>
      <c r="B21508" s="254" t="s">
        <v>931</v>
      </c>
    </row>
    <row r="21509" spans="1:2" x14ac:dyDescent="0.25">
      <c r="A21509" s="254" t="s">
        <v>1087</v>
      </c>
      <c r="B21509" s="254">
        <v>0</v>
      </c>
    </row>
    <row r="21510" spans="1:2" x14ac:dyDescent="0.25">
      <c r="A21510" s="254" t="s">
        <v>1088</v>
      </c>
      <c r="B21510" s="254">
        <v>0</v>
      </c>
    </row>
    <row r="21511" spans="1:2" x14ac:dyDescent="0.25">
      <c r="A21511" s="254" t="s">
        <v>1089</v>
      </c>
      <c r="B21511" s="254">
        <v>0</v>
      </c>
    </row>
    <row r="21512" spans="1:2" x14ac:dyDescent="0.25">
      <c r="A21512" s="254" t="s">
        <v>1090</v>
      </c>
      <c r="B21512" s="254">
        <v>0</v>
      </c>
    </row>
    <row r="21513" spans="1:2" x14ac:dyDescent="0.25">
      <c r="A21513" s="254" t="s">
        <v>1091</v>
      </c>
      <c r="B21513" s="254">
        <v>0</v>
      </c>
    </row>
    <row r="21514" spans="1:2" x14ac:dyDescent="0.25">
      <c r="A21514" s="254" t="s">
        <v>1092</v>
      </c>
      <c r="B21514" s="254">
        <v>0</v>
      </c>
    </row>
    <row r="21515" spans="1:2" x14ac:dyDescent="0.25">
      <c r="A21515" s="254" t="s">
        <v>1093</v>
      </c>
      <c r="B21515" s="254">
        <v>-5.1407924700000003E-2</v>
      </c>
    </row>
    <row r="21516" spans="1:2" x14ac:dyDescent="0.25">
      <c r="A21516" s="254" t="s">
        <v>1094</v>
      </c>
      <c r="B21516" s="254">
        <v>-1.0216761500000001E-3</v>
      </c>
    </row>
    <row r="21517" spans="1:2" x14ac:dyDescent="0.25">
      <c r="A21517" s="254" t="s">
        <v>1095</v>
      </c>
      <c r="B21517" s="254">
        <v>-5.3151139500000003E-3</v>
      </c>
    </row>
    <row r="21518" spans="1:2" x14ac:dyDescent="0.25">
      <c r="A21518" s="254" t="s">
        <v>1096</v>
      </c>
      <c r="B21518" s="254">
        <v>0</v>
      </c>
    </row>
    <row r="21519" spans="1:2" x14ac:dyDescent="0.25">
      <c r="A21519" s="254" t="s">
        <v>1097</v>
      </c>
      <c r="B21519" s="254">
        <v>0</v>
      </c>
    </row>
    <row r="21520" spans="1:2" x14ac:dyDescent="0.25">
      <c r="A21520" s="254" t="s">
        <v>1099</v>
      </c>
      <c r="B21520" s="254">
        <v>0</v>
      </c>
    </row>
    <row r="21521" spans="1:2" x14ac:dyDescent="0.25">
      <c r="A21521" s="254" t="s">
        <v>1100</v>
      </c>
      <c r="B21521" s="254">
        <v>0.100745732</v>
      </c>
    </row>
    <row r="21522" spans="1:2" x14ac:dyDescent="0.25">
      <c r="A21522" s="254" t="s">
        <v>1101</v>
      </c>
      <c r="B21522" s="254">
        <v>2.12017006E-3</v>
      </c>
    </row>
    <row r="21523" spans="1:2" x14ac:dyDescent="0.25">
      <c r="A21523" s="254" t="s">
        <v>1102</v>
      </c>
      <c r="B21523" s="254">
        <v>1.06273189E-2</v>
      </c>
    </row>
    <row r="21524" spans="1:2" x14ac:dyDescent="0.25">
      <c r="A21524" s="254" t="s">
        <v>1103</v>
      </c>
      <c r="B21524" s="254">
        <v>0</v>
      </c>
    </row>
    <row r="21525" spans="1:2" x14ac:dyDescent="0.25">
      <c r="A21525" s="254" t="s">
        <v>1104</v>
      </c>
      <c r="B21525" s="254">
        <v>0</v>
      </c>
    </row>
    <row r="21526" spans="1:2" x14ac:dyDescent="0.25">
      <c r="A21526" s="254" t="s">
        <v>1105</v>
      </c>
      <c r="B21526" s="254">
        <v>0</v>
      </c>
    </row>
    <row r="21527" spans="1:2" x14ac:dyDescent="0.25">
      <c r="A21527" s="254" t="s">
        <v>1014</v>
      </c>
      <c r="B21527" s="254">
        <v>3.4364493600000001</v>
      </c>
    </row>
    <row r="21528" spans="1:2" x14ac:dyDescent="0.25">
      <c r="A21528" s="254" t="s">
        <v>991</v>
      </c>
      <c r="B21528" s="254">
        <v>7.4155935599999996</v>
      </c>
    </row>
    <row r="21529" spans="1:2" x14ac:dyDescent="0.25">
      <c r="A21529" s="254" t="s">
        <v>1015</v>
      </c>
      <c r="B21529" s="254">
        <v>0</v>
      </c>
    </row>
    <row r="21530" spans="1:2" x14ac:dyDescent="0.25">
      <c r="A21530" s="254" t="s">
        <v>1016</v>
      </c>
      <c r="B21530" s="254">
        <v>0</v>
      </c>
    </row>
    <row r="21531" spans="1:2" x14ac:dyDescent="0.25">
      <c r="A21531" s="254" t="s">
        <v>1613</v>
      </c>
      <c r="B21531" s="254"/>
    </row>
    <row r="21532" spans="1:2" x14ac:dyDescent="0.25">
      <c r="A21532" s="254" t="s">
        <v>928</v>
      </c>
      <c r="B21532" s="254" t="s">
        <v>929</v>
      </c>
    </row>
    <row r="21533" spans="1:2" x14ac:dyDescent="0.25">
      <c r="A21533" s="254" t="s">
        <v>930</v>
      </c>
      <c r="B21533" s="254" t="s">
        <v>931</v>
      </c>
    </row>
    <row r="21534" spans="1:2" x14ac:dyDescent="0.25">
      <c r="A21534" s="254" t="s">
        <v>1107</v>
      </c>
      <c r="B21534" s="254">
        <v>0.97211863300000001</v>
      </c>
    </row>
    <row r="21535" spans="1:2" x14ac:dyDescent="0.25">
      <c r="A21535" s="254" t="s">
        <v>458</v>
      </c>
      <c r="B21535" s="254">
        <v>7.7408029300000001</v>
      </c>
    </row>
    <row r="21536" spans="1:2" x14ac:dyDescent="0.25">
      <c r="A21536" s="254" t="s">
        <v>456</v>
      </c>
      <c r="B21536" s="254">
        <v>15.4309203</v>
      </c>
    </row>
    <row r="21537" spans="1:2" x14ac:dyDescent="0.25">
      <c r="A21537" s="254" t="s">
        <v>459</v>
      </c>
      <c r="B21537" s="254">
        <v>0</v>
      </c>
    </row>
    <row r="21538" spans="1:2" x14ac:dyDescent="0.25">
      <c r="A21538" s="254" t="s">
        <v>460</v>
      </c>
      <c r="B21538" s="254">
        <v>0</v>
      </c>
    </row>
    <row r="21539" spans="1:2" x14ac:dyDescent="0.25">
      <c r="A21539" s="254" t="s">
        <v>461</v>
      </c>
      <c r="B21539" s="254">
        <v>0</v>
      </c>
    </row>
    <row r="21540" spans="1:2" x14ac:dyDescent="0.25">
      <c r="A21540" s="254" t="s">
        <v>457</v>
      </c>
      <c r="B21540" s="254">
        <v>1.9638977900000001</v>
      </c>
    </row>
    <row r="21541" spans="1:2" x14ac:dyDescent="0.25">
      <c r="A21541" s="254" t="s">
        <v>462</v>
      </c>
      <c r="B21541" s="254">
        <v>0</v>
      </c>
    </row>
    <row r="21542" spans="1:2" x14ac:dyDescent="0.25">
      <c r="A21542" s="254" t="s">
        <v>463</v>
      </c>
      <c r="B21542" s="254">
        <v>0</v>
      </c>
    </row>
    <row r="21543" spans="1:2" x14ac:dyDescent="0.25">
      <c r="A21543" s="254" t="s">
        <v>20</v>
      </c>
      <c r="B21543" s="254">
        <v>0.73130288899999996</v>
      </c>
    </row>
    <row r="21544" spans="1:2" x14ac:dyDescent="0.25">
      <c r="A21544" s="254" t="s">
        <v>15</v>
      </c>
      <c r="B21544" s="254">
        <v>0.71830601299999997</v>
      </c>
    </row>
    <row r="21545" spans="1:2" x14ac:dyDescent="0.25">
      <c r="A21545" s="254" t="s">
        <v>21</v>
      </c>
      <c r="B21545" s="254">
        <v>0</v>
      </c>
    </row>
    <row r="21546" spans="1:2" x14ac:dyDescent="0.25">
      <c r="A21546" s="254" t="s">
        <v>22</v>
      </c>
      <c r="B21546" s="254">
        <v>0</v>
      </c>
    </row>
    <row r="21547" spans="1:2" x14ac:dyDescent="0.25">
      <c r="A21547" s="254" t="s">
        <v>23</v>
      </c>
      <c r="B21547" s="254">
        <v>1.4106162499999999</v>
      </c>
    </row>
    <row r="21548" spans="1:2" x14ac:dyDescent="0.25">
      <c r="A21548" s="254" t="s">
        <v>16</v>
      </c>
      <c r="B21548" s="254">
        <v>3.3023363799999998</v>
      </c>
    </row>
    <row r="21549" spans="1:2" x14ac:dyDescent="0.25">
      <c r="A21549" s="254" t="s">
        <v>24</v>
      </c>
      <c r="B21549" s="254">
        <v>0</v>
      </c>
    </row>
    <row r="21550" spans="1:2" x14ac:dyDescent="0.25">
      <c r="A21550" s="254" t="s">
        <v>25</v>
      </c>
      <c r="B21550" s="254">
        <v>0</v>
      </c>
    </row>
    <row r="21551" spans="1:2" x14ac:dyDescent="0.25">
      <c r="A21551" s="254" t="s">
        <v>1195</v>
      </c>
      <c r="B21551" s="254">
        <v>0</v>
      </c>
    </row>
    <row r="21556" spans="1:2" x14ac:dyDescent="0.25">
      <c r="A21556" s="254" t="s">
        <v>1614</v>
      </c>
      <c r="B21556" s="254"/>
    </row>
    <row r="21557" spans="1:2" x14ac:dyDescent="0.25">
      <c r="A21557" s="254" t="s">
        <v>928</v>
      </c>
      <c r="B21557" s="254" t="s">
        <v>929</v>
      </c>
    </row>
    <row r="21558" spans="1:2" x14ac:dyDescent="0.25">
      <c r="A21558" s="254" t="s">
        <v>930</v>
      </c>
      <c r="B21558" s="254" t="s">
        <v>931</v>
      </c>
    </row>
    <row r="21559" spans="1:2" x14ac:dyDescent="0.25">
      <c r="A21559" s="254" t="s">
        <v>112</v>
      </c>
      <c r="B21559" s="254">
        <v>0</v>
      </c>
    </row>
    <row r="21560" spans="1:2" x14ac:dyDescent="0.25">
      <c r="A21560" s="254" t="s">
        <v>184</v>
      </c>
      <c r="B21560" s="254">
        <v>0</v>
      </c>
    </row>
    <row r="21561" spans="1:2" x14ac:dyDescent="0.25">
      <c r="A21561" s="254" t="s">
        <v>185</v>
      </c>
      <c r="B21561" s="254">
        <v>0</v>
      </c>
    </row>
    <row r="21562" spans="1:2" x14ac:dyDescent="0.25">
      <c r="A21562" s="254" t="s">
        <v>186</v>
      </c>
      <c r="B21562" s="254">
        <v>0</v>
      </c>
    </row>
    <row r="21563" spans="1:2" x14ac:dyDescent="0.25">
      <c r="A21563" s="254" t="s">
        <v>187</v>
      </c>
      <c r="B21563" s="254">
        <v>0</v>
      </c>
    </row>
    <row r="21564" spans="1:2" x14ac:dyDescent="0.25">
      <c r="A21564" s="254" t="s">
        <v>1017</v>
      </c>
      <c r="B21564" s="254">
        <v>0</v>
      </c>
    </row>
    <row r="21565" spans="1:2" x14ac:dyDescent="0.25">
      <c r="A21565" s="254" t="s">
        <v>1018</v>
      </c>
      <c r="B21565" s="254">
        <v>0</v>
      </c>
    </row>
    <row r="21566" spans="1:2" x14ac:dyDescent="0.25">
      <c r="A21566" s="254" t="s">
        <v>177</v>
      </c>
      <c r="B21566" s="254">
        <v>0</v>
      </c>
    </row>
    <row r="21567" spans="1:2" x14ac:dyDescent="0.25">
      <c r="A21567" s="254" t="s">
        <v>1615</v>
      </c>
      <c r="B21567" s="254"/>
    </row>
    <row r="21568" spans="1:2" x14ac:dyDescent="0.25">
      <c r="A21568" s="254" t="s">
        <v>928</v>
      </c>
      <c r="B21568" s="254" t="s">
        <v>929</v>
      </c>
    </row>
    <row r="21569" spans="1:2" x14ac:dyDescent="0.25">
      <c r="A21569" s="254" t="s">
        <v>930</v>
      </c>
      <c r="B21569" s="254" t="s">
        <v>931</v>
      </c>
    </row>
    <row r="21570" spans="1:2" x14ac:dyDescent="0.25">
      <c r="A21570" s="254" t="s">
        <v>1111</v>
      </c>
      <c r="B21570" s="254">
        <v>3.7748597600000003E-2</v>
      </c>
    </row>
    <row r="21571" spans="1:2" x14ac:dyDescent="0.25">
      <c r="A21571" s="254" t="s">
        <v>1112</v>
      </c>
      <c r="B21571" s="254">
        <v>8.1465230000000001E-4</v>
      </c>
    </row>
    <row r="21572" spans="1:2" x14ac:dyDescent="0.25">
      <c r="A21572" s="254" t="s">
        <v>1113</v>
      </c>
      <c r="B21572" s="254">
        <v>1.0689840000000001E-2</v>
      </c>
    </row>
    <row r="21573" spans="1:2" x14ac:dyDescent="0.25">
      <c r="A21573" s="254" t="s">
        <v>1114</v>
      </c>
      <c r="B21573" s="254">
        <v>4.9392000000000001E-4</v>
      </c>
    </row>
    <row r="21574" spans="1:2" x14ac:dyDescent="0.25">
      <c r="A21574" s="254" t="s">
        <v>1115</v>
      </c>
      <c r="B21574" s="254">
        <v>0</v>
      </c>
    </row>
    <row r="21575" spans="1:2" x14ac:dyDescent="0.25">
      <c r="A21575" s="254" t="s">
        <v>1116</v>
      </c>
      <c r="B21575" s="254">
        <v>1.08801784E-4</v>
      </c>
    </row>
    <row r="21576" spans="1:2" x14ac:dyDescent="0.25">
      <c r="A21576" s="254" t="s">
        <v>26</v>
      </c>
      <c r="B21576" s="254">
        <v>15.3656966</v>
      </c>
    </row>
    <row r="21577" spans="1:2" x14ac:dyDescent="0.25">
      <c r="A21577" s="254" t="s">
        <v>27</v>
      </c>
      <c r="B21577" s="254">
        <v>1.56749929</v>
      </c>
    </row>
    <row r="21578" spans="1:2" x14ac:dyDescent="0.25">
      <c r="A21578" s="254" t="s">
        <v>1117</v>
      </c>
      <c r="B21578" s="254">
        <v>7.3858680000000003</v>
      </c>
    </row>
    <row r="21579" spans="1:2" x14ac:dyDescent="0.25">
      <c r="A21579" s="254" t="s">
        <v>1118</v>
      </c>
      <c r="B21579" s="254">
        <v>0.9248904</v>
      </c>
    </row>
    <row r="21580" spans="1:2" x14ac:dyDescent="0.25">
      <c r="A21580" s="254" t="s">
        <v>464</v>
      </c>
      <c r="B21580" s="254">
        <v>0</v>
      </c>
    </row>
    <row r="21581" spans="1:2" x14ac:dyDescent="0.25">
      <c r="A21581" s="254" t="s">
        <v>465</v>
      </c>
      <c r="B21581" s="254">
        <v>9.9561990000000003E-2</v>
      </c>
    </row>
    <row r="21582" spans="1:2" x14ac:dyDescent="0.25">
      <c r="A21582" s="254" t="s">
        <v>466</v>
      </c>
      <c r="B21582" s="254">
        <v>0</v>
      </c>
    </row>
    <row r="21583" spans="1:2" x14ac:dyDescent="0.25">
      <c r="A21583" s="254" t="s">
        <v>467</v>
      </c>
      <c r="B21583" s="254">
        <v>0</v>
      </c>
    </row>
    <row r="21584" spans="1:2" x14ac:dyDescent="0.25">
      <c r="A21584" s="254" t="s">
        <v>468</v>
      </c>
      <c r="B21584" s="254">
        <v>0</v>
      </c>
    </row>
    <row r="21585" spans="1:2" x14ac:dyDescent="0.25">
      <c r="A21585" s="254" t="s">
        <v>469</v>
      </c>
      <c r="B21585" s="254">
        <v>0</v>
      </c>
    </row>
    <row r="21586" spans="1:2" x14ac:dyDescent="0.25">
      <c r="A21586" s="254" t="s">
        <v>28</v>
      </c>
      <c r="B21586" s="254">
        <v>0</v>
      </c>
    </row>
    <row r="21587" spans="1:2" x14ac:dyDescent="0.25">
      <c r="A21587" s="254" t="s">
        <v>29</v>
      </c>
      <c r="B21587" s="254">
        <v>0</v>
      </c>
    </row>
    <row r="21588" spans="1:2" x14ac:dyDescent="0.25">
      <c r="A21588" s="254" t="s">
        <v>470</v>
      </c>
      <c r="B21588" s="254">
        <v>4.8194856899999996</v>
      </c>
    </row>
    <row r="21589" spans="1:2" x14ac:dyDescent="0.25">
      <c r="A21589" s="254" t="s">
        <v>471</v>
      </c>
      <c r="B21589" s="254">
        <v>0</v>
      </c>
    </row>
    <row r="21590" spans="1:2" x14ac:dyDescent="0.25">
      <c r="A21590" s="254" t="s">
        <v>1209</v>
      </c>
      <c r="B21590" s="254">
        <v>0.35396317999999999</v>
      </c>
    </row>
    <row r="21591" spans="1:2" x14ac:dyDescent="0.25">
      <c r="A21591" s="254" t="s">
        <v>1119</v>
      </c>
      <c r="B21591" s="254">
        <v>0.30984628400000003</v>
      </c>
    </row>
    <row r="21592" spans="1:2" x14ac:dyDescent="0.25">
      <c r="A21592" s="254" t="s">
        <v>1210</v>
      </c>
      <c r="B21592" s="254">
        <v>0</v>
      </c>
    </row>
    <row r="21593" spans="1:2" x14ac:dyDescent="0.25">
      <c r="A21593" s="254" t="s">
        <v>1211</v>
      </c>
      <c r="B21593" s="254">
        <v>0</v>
      </c>
    </row>
    <row r="21594" spans="1:2" x14ac:dyDescent="0.25">
      <c r="A21594" s="254" t="s">
        <v>1212</v>
      </c>
      <c r="B21594" s="254">
        <v>0.20048635200000001</v>
      </c>
    </row>
    <row r="21595" spans="1:2" x14ac:dyDescent="0.25">
      <c r="A21595" s="254" t="s">
        <v>1120</v>
      </c>
      <c r="B21595" s="254">
        <v>0.191520143</v>
      </c>
    </row>
    <row r="21596" spans="1:2" x14ac:dyDescent="0.25">
      <c r="A21596" s="254" t="s">
        <v>1213</v>
      </c>
      <c r="B21596" s="254">
        <v>0</v>
      </c>
    </row>
    <row r="21597" spans="1:2" x14ac:dyDescent="0.25">
      <c r="A21597" s="254" t="s">
        <v>1214</v>
      </c>
      <c r="B21597" s="254">
        <v>0</v>
      </c>
    </row>
    <row r="21598" spans="1:2" x14ac:dyDescent="0.25">
      <c r="A21598" s="254" t="s">
        <v>1215</v>
      </c>
      <c r="B21598" s="254">
        <v>1.6431083399999999</v>
      </c>
    </row>
    <row r="21599" spans="1:2" x14ac:dyDescent="0.25">
      <c r="A21599" s="254" t="s">
        <v>1121</v>
      </c>
      <c r="B21599" s="254">
        <v>2.9181461999999998</v>
      </c>
    </row>
    <row r="21600" spans="1:2" x14ac:dyDescent="0.25">
      <c r="A21600" s="254" t="s">
        <v>1216</v>
      </c>
      <c r="B21600" s="254">
        <v>0</v>
      </c>
    </row>
    <row r="21601" spans="1:2" x14ac:dyDescent="0.25">
      <c r="A21601" s="254" t="s">
        <v>1217</v>
      </c>
      <c r="B21601" s="254">
        <v>0</v>
      </c>
    </row>
    <row r="21602" spans="1:2" x14ac:dyDescent="0.25">
      <c r="A21602" s="254" t="s">
        <v>1218</v>
      </c>
      <c r="B21602" s="254">
        <v>0.129718259</v>
      </c>
    </row>
    <row r="21603" spans="1:2" x14ac:dyDescent="0.25">
      <c r="A21603" s="254" t="s">
        <v>1122</v>
      </c>
      <c r="B21603" s="254">
        <v>0.44058670999999999</v>
      </c>
    </row>
    <row r="21604" spans="1:2" x14ac:dyDescent="0.25">
      <c r="A21604" s="254" t="s">
        <v>1219</v>
      </c>
      <c r="B21604" s="254">
        <v>0</v>
      </c>
    </row>
    <row r="21605" spans="1:2" x14ac:dyDescent="0.25">
      <c r="A21605" s="254" t="s">
        <v>1220</v>
      </c>
      <c r="B21605" s="254">
        <v>0</v>
      </c>
    </row>
    <row r="21606" spans="1:2" x14ac:dyDescent="0.25">
      <c r="A21606" s="254" t="s">
        <v>1221</v>
      </c>
      <c r="B21606" s="254">
        <v>15.207595</v>
      </c>
    </row>
    <row r="21607" spans="1:2" x14ac:dyDescent="0.25">
      <c r="A21607" s="254" t="s">
        <v>1123</v>
      </c>
      <c r="B21607" s="254">
        <v>28.686947100000001</v>
      </c>
    </row>
    <row r="21608" spans="1:2" x14ac:dyDescent="0.25">
      <c r="A21608" s="254" t="s">
        <v>1222</v>
      </c>
      <c r="B21608" s="254">
        <v>0</v>
      </c>
    </row>
    <row r="21609" spans="1:2" x14ac:dyDescent="0.25">
      <c r="A21609" s="254" t="s">
        <v>1223</v>
      </c>
      <c r="B21609" s="254">
        <v>0</v>
      </c>
    </row>
    <row r="21610" spans="1:2" x14ac:dyDescent="0.25">
      <c r="A21610" s="254" t="s">
        <v>1224</v>
      </c>
      <c r="B21610" s="254">
        <v>1.1363135099999999</v>
      </c>
    </row>
    <row r="21611" spans="1:2" x14ac:dyDescent="0.25">
      <c r="A21611" s="254" t="s">
        <v>1124</v>
      </c>
      <c r="B21611" s="254">
        <v>3.61175399</v>
      </c>
    </row>
    <row r="21612" spans="1:2" x14ac:dyDescent="0.25">
      <c r="A21612" s="254" t="s">
        <v>1225</v>
      </c>
      <c r="B21612" s="254">
        <v>0</v>
      </c>
    </row>
    <row r="21613" spans="1:2" x14ac:dyDescent="0.25">
      <c r="A21613" s="254" t="s">
        <v>1226</v>
      </c>
      <c r="B21613" s="254">
        <v>0</v>
      </c>
    </row>
    <row r="21614" spans="1:2" x14ac:dyDescent="0.25">
      <c r="A21614" s="254" t="s">
        <v>1227</v>
      </c>
      <c r="B21614" s="254">
        <v>0</v>
      </c>
    </row>
    <row r="21615" spans="1:2" x14ac:dyDescent="0.25">
      <c r="A21615" s="254" t="s">
        <v>1228</v>
      </c>
      <c r="B21615" s="254">
        <v>8.1262369500000008E-3</v>
      </c>
    </row>
    <row r="21616" spans="1:2" x14ac:dyDescent="0.25">
      <c r="A21616" s="254" t="s">
        <v>1229</v>
      </c>
      <c r="B21616" s="254">
        <v>0</v>
      </c>
    </row>
    <row r="21617" spans="1:2" x14ac:dyDescent="0.25">
      <c r="A21617" s="254" t="s">
        <v>1230</v>
      </c>
      <c r="B21617" s="254">
        <v>1.76160473E-2</v>
      </c>
    </row>
    <row r="21618" spans="1:2" x14ac:dyDescent="0.25">
      <c r="A21618" s="254" t="s">
        <v>1616</v>
      </c>
      <c r="B21618" s="254"/>
    </row>
    <row r="21619" spans="1:2" x14ac:dyDescent="0.25">
      <c r="A21619" s="254" t="s">
        <v>928</v>
      </c>
      <c r="B21619" s="254" t="s">
        <v>929</v>
      </c>
    </row>
    <row r="21620" spans="1:2" x14ac:dyDescent="0.25">
      <c r="A21620" s="254" t="s">
        <v>930</v>
      </c>
      <c r="B21620" s="254" t="s">
        <v>931</v>
      </c>
    </row>
    <row r="21621" spans="1:2" x14ac:dyDescent="0.25">
      <c r="A21621" s="254" t="s">
        <v>1087</v>
      </c>
      <c r="B21621" s="254">
        <v>-1.5906518199999999</v>
      </c>
    </row>
    <row r="21622" spans="1:2" x14ac:dyDescent="0.25">
      <c r="A21622" s="254" t="s">
        <v>1088</v>
      </c>
      <c r="B21622" s="254">
        <v>-0.23763541899999999</v>
      </c>
    </row>
    <row r="21623" spans="1:2" x14ac:dyDescent="0.25">
      <c r="A21623" s="254" t="s">
        <v>1089</v>
      </c>
      <c r="B21623" s="254">
        <v>-1.4921845499999999</v>
      </c>
    </row>
    <row r="21624" spans="1:2" x14ac:dyDescent="0.25">
      <c r="A21624" s="254" t="s">
        <v>1090</v>
      </c>
      <c r="B21624" s="254">
        <v>-8.3215821600000003E-2</v>
      </c>
    </row>
    <row r="21625" spans="1:2" x14ac:dyDescent="0.25">
      <c r="A21625" s="254" t="s">
        <v>1091</v>
      </c>
      <c r="B21625" s="254">
        <v>0</v>
      </c>
    </row>
    <row r="21626" spans="1:2" x14ac:dyDescent="0.25">
      <c r="A21626" s="254" t="s">
        <v>1092</v>
      </c>
      <c r="B21626" s="254">
        <v>0</v>
      </c>
    </row>
    <row r="21627" spans="1:2" x14ac:dyDescent="0.25">
      <c r="A21627" s="254" t="s">
        <v>472</v>
      </c>
      <c r="B21627" s="254">
        <v>0</v>
      </c>
    </row>
    <row r="21628" spans="1:2" x14ac:dyDescent="0.25">
      <c r="A21628" s="254" t="s">
        <v>473</v>
      </c>
      <c r="B21628" s="254">
        <v>-1.25367929</v>
      </c>
    </row>
    <row r="21629" spans="1:2" x14ac:dyDescent="0.25">
      <c r="A21629" s="254" t="s">
        <v>474</v>
      </c>
      <c r="B21629" s="254">
        <v>-7.4954434799999996</v>
      </c>
    </row>
    <row r="21630" spans="1:2" x14ac:dyDescent="0.25">
      <c r="A21630" s="254" t="s">
        <v>475</v>
      </c>
      <c r="B21630" s="254">
        <v>-0.43688306300000002</v>
      </c>
    </row>
    <row r="21631" spans="1:2" x14ac:dyDescent="0.25">
      <c r="A21631" s="254" t="s">
        <v>476</v>
      </c>
      <c r="B21631" s="254">
        <v>0</v>
      </c>
    </row>
    <row r="21632" spans="1:2" x14ac:dyDescent="0.25">
      <c r="A21632" s="254" t="s">
        <v>477</v>
      </c>
      <c r="B21632" s="254">
        <v>0</v>
      </c>
    </row>
    <row r="21633" spans="1:2" x14ac:dyDescent="0.25">
      <c r="A21633" s="254" t="s">
        <v>1559</v>
      </c>
      <c r="B21633" s="254">
        <v>-8.2221542399999999E-4</v>
      </c>
    </row>
    <row r="21634" spans="1:2" x14ac:dyDescent="0.25">
      <c r="A21634" s="254" t="s">
        <v>1100</v>
      </c>
      <c r="B21634" s="254">
        <v>36.584991899999999</v>
      </c>
    </row>
    <row r="21635" spans="1:2" x14ac:dyDescent="0.25">
      <c r="A21635" s="254" t="s">
        <v>1101</v>
      </c>
      <c r="B21635" s="254">
        <v>6.7192939300000001</v>
      </c>
    </row>
    <row r="21636" spans="1:2" x14ac:dyDescent="0.25">
      <c r="A21636" s="254" t="s">
        <v>1102</v>
      </c>
      <c r="B21636" s="254">
        <v>41.815688199999997</v>
      </c>
    </row>
    <row r="21637" spans="1:2" x14ac:dyDescent="0.25">
      <c r="A21637" s="254" t="s">
        <v>1103</v>
      </c>
      <c r="B21637" s="254">
        <v>2.3508469600000002</v>
      </c>
    </row>
    <row r="21638" spans="1:2" x14ac:dyDescent="0.25">
      <c r="A21638" s="254" t="s">
        <v>1104</v>
      </c>
      <c r="B21638" s="254">
        <v>0</v>
      </c>
    </row>
    <row r="21639" spans="1:2" x14ac:dyDescent="0.25">
      <c r="A21639" s="254" t="s">
        <v>1105</v>
      </c>
      <c r="B21639" s="254">
        <v>0</v>
      </c>
    </row>
    <row r="21640" spans="1:2" x14ac:dyDescent="0.25">
      <c r="A21640" s="254" t="s">
        <v>1560</v>
      </c>
      <c r="B21640" s="254">
        <v>2.42771003E-2</v>
      </c>
    </row>
    <row r="21641" spans="1:2" x14ac:dyDescent="0.25">
      <c r="A21641" s="254" t="s">
        <v>1617</v>
      </c>
      <c r="B21641" s="254"/>
    </row>
    <row r="21642" spans="1:2" x14ac:dyDescent="0.25">
      <c r="A21642" s="254" t="s">
        <v>928</v>
      </c>
      <c r="B21642" s="254" t="s">
        <v>929</v>
      </c>
    </row>
    <row r="21643" spans="1:2" x14ac:dyDescent="0.25">
      <c r="A21643" s="254" t="s">
        <v>930</v>
      </c>
      <c r="B21643" s="254" t="s">
        <v>931</v>
      </c>
    </row>
    <row r="21644" spans="1:2" x14ac:dyDescent="0.25">
      <c r="A21644" s="254" t="s">
        <v>478</v>
      </c>
      <c r="B21644" s="254">
        <v>-10.517612099999999</v>
      </c>
    </row>
    <row r="21645" spans="1:2" x14ac:dyDescent="0.25">
      <c r="A21645" s="254" t="s">
        <v>932</v>
      </c>
      <c r="B21645" s="254">
        <v>-1.2056445900000001E-3</v>
      </c>
    </row>
    <row r="21646" spans="1:2" x14ac:dyDescent="0.25">
      <c r="A21646" s="254" t="s">
        <v>184</v>
      </c>
      <c r="B21646" s="254">
        <v>-48.831770400000003</v>
      </c>
    </row>
    <row r="21647" spans="1:2" x14ac:dyDescent="0.25">
      <c r="A21647" s="254" t="s">
        <v>933</v>
      </c>
      <c r="B21647" s="254">
        <v>0</v>
      </c>
    </row>
    <row r="21648" spans="1:2" x14ac:dyDescent="0.25">
      <c r="A21648" s="254" t="s">
        <v>934</v>
      </c>
      <c r="B21648" s="254">
        <v>1.25367929</v>
      </c>
    </row>
    <row r="21649" spans="1:2" x14ac:dyDescent="0.25">
      <c r="A21649" s="254" t="s">
        <v>935</v>
      </c>
      <c r="B21649" s="254">
        <v>7.4954434799999996</v>
      </c>
    </row>
    <row r="21650" spans="1:2" x14ac:dyDescent="0.25">
      <c r="A21650" s="254" t="s">
        <v>936</v>
      </c>
      <c r="B21650" s="254">
        <v>0.43688306300000002</v>
      </c>
    </row>
    <row r="21651" spans="1:2" x14ac:dyDescent="0.25">
      <c r="A21651" s="254" t="s">
        <v>937</v>
      </c>
      <c r="B21651" s="254">
        <v>0</v>
      </c>
    </row>
    <row r="21652" spans="1:2" x14ac:dyDescent="0.25">
      <c r="A21652" s="254" t="s">
        <v>938</v>
      </c>
      <c r="B21652" s="254">
        <v>0</v>
      </c>
    </row>
    <row r="21653" spans="1:2" x14ac:dyDescent="0.25">
      <c r="A21653" s="254" t="s">
        <v>2</v>
      </c>
      <c r="B21653" s="254">
        <v>35.1708</v>
      </c>
    </row>
    <row r="21654" spans="1:2" x14ac:dyDescent="0.25">
      <c r="A21654" s="254" t="s">
        <v>3</v>
      </c>
      <c r="B21654" s="254">
        <v>4.4042399999999997</v>
      </c>
    </row>
    <row r="21655" spans="1:2" x14ac:dyDescent="0.25">
      <c r="A21655" s="254" t="s">
        <v>4</v>
      </c>
      <c r="B21655" s="254">
        <v>15.820632</v>
      </c>
    </row>
    <row r="21656" spans="1:2" x14ac:dyDescent="0.25">
      <c r="A21656" s="254" t="s">
        <v>5</v>
      </c>
      <c r="B21656" s="254">
        <v>0.47045999999999999</v>
      </c>
    </row>
    <row r="21657" spans="1:2" x14ac:dyDescent="0.25">
      <c r="A21657" s="254" t="s">
        <v>6</v>
      </c>
      <c r="B21657" s="254">
        <v>0</v>
      </c>
    </row>
    <row r="21658" spans="1:2" x14ac:dyDescent="0.25">
      <c r="A21658" s="254" t="s">
        <v>7</v>
      </c>
      <c r="B21658" s="254">
        <v>0</v>
      </c>
    </row>
    <row r="21659" spans="1:2" x14ac:dyDescent="0.25">
      <c r="A21659" s="254" t="s">
        <v>480</v>
      </c>
      <c r="B21659" s="254">
        <v>0</v>
      </c>
    </row>
    <row r="21660" spans="1:2" x14ac:dyDescent="0.25">
      <c r="A21660" s="254" t="s">
        <v>481</v>
      </c>
      <c r="B21660" s="254">
        <v>0.47410471399999998</v>
      </c>
    </row>
    <row r="21661" spans="1:2" x14ac:dyDescent="0.25">
      <c r="A21661" s="254" t="s">
        <v>482</v>
      </c>
      <c r="B21661" s="254">
        <v>0</v>
      </c>
    </row>
    <row r="21662" spans="1:2" x14ac:dyDescent="0.25">
      <c r="A21662" s="254" t="s">
        <v>483</v>
      </c>
      <c r="B21662" s="254">
        <v>5.4407830599999998E-2</v>
      </c>
    </row>
    <row r="21663" spans="1:2" x14ac:dyDescent="0.25">
      <c r="A21663" s="254" t="s">
        <v>484</v>
      </c>
      <c r="B21663" s="254">
        <v>0</v>
      </c>
    </row>
    <row r="21664" spans="1:2" x14ac:dyDescent="0.25">
      <c r="A21664" s="254" t="s">
        <v>485</v>
      </c>
      <c r="B21664" s="254">
        <v>0</v>
      </c>
    </row>
    <row r="21665" spans="1:2" x14ac:dyDescent="0.25">
      <c r="A21665" s="254" t="s">
        <v>1618</v>
      </c>
      <c r="B21665" s="254"/>
    </row>
    <row r="21666" spans="1:2" x14ac:dyDescent="0.25">
      <c r="A21666" s="254" t="s">
        <v>928</v>
      </c>
      <c r="B21666" s="254" t="s">
        <v>929</v>
      </c>
    </row>
    <row r="21667" spans="1:2" x14ac:dyDescent="0.25">
      <c r="A21667" s="254" t="s">
        <v>930</v>
      </c>
      <c r="B21667" s="254" t="s">
        <v>931</v>
      </c>
    </row>
    <row r="21668" spans="1:2" x14ac:dyDescent="0.25">
      <c r="A21668" s="254" t="s">
        <v>1125</v>
      </c>
      <c r="B21668" s="254">
        <v>0</v>
      </c>
    </row>
    <row r="21669" spans="1:2" x14ac:dyDescent="0.25">
      <c r="A21669" s="254" t="s">
        <v>1126</v>
      </c>
      <c r="B21669" s="254">
        <v>0</v>
      </c>
    </row>
    <row r="21670" spans="1:2" x14ac:dyDescent="0.25">
      <c r="A21670" s="254" t="s">
        <v>1127</v>
      </c>
      <c r="B21670" s="254">
        <v>0</v>
      </c>
    </row>
    <row r="21671" spans="1:2" x14ac:dyDescent="0.25">
      <c r="A21671" s="254" t="s">
        <v>1128</v>
      </c>
      <c r="B21671" s="254">
        <v>0</v>
      </c>
    </row>
    <row r="21672" spans="1:2" x14ac:dyDescent="0.25">
      <c r="A21672" s="254" t="s">
        <v>1129</v>
      </c>
      <c r="B21672" s="254">
        <v>0</v>
      </c>
    </row>
    <row r="21673" spans="1:2" x14ac:dyDescent="0.25">
      <c r="A21673" s="254" t="s">
        <v>1130</v>
      </c>
      <c r="B21673" s="254">
        <v>0</v>
      </c>
    </row>
    <row r="21674" spans="1:2" x14ac:dyDescent="0.25">
      <c r="A21674" s="254" t="s">
        <v>1131</v>
      </c>
      <c r="B21674" s="254">
        <v>1.5906518199999999</v>
      </c>
    </row>
    <row r="21675" spans="1:2" x14ac:dyDescent="0.25">
      <c r="A21675" s="254" t="s">
        <v>1132</v>
      </c>
      <c r="B21675" s="254">
        <v>0.23763541899999999</v>
      </c>
    </row>
    <row r="21676" spans="1:2" x14ac:dyDescent="0.25">
      <c r="A21676" s="254" t="s">
        <v>1133</v>
      </c>
      <c r="B21676" s="254">
        <v>1.4921845499999999</v>
      </c>
    </row>
    <row r="21677" spans="1:2" x14ac:dyDescent="0.25">
      <c r="A21677" s="254" t="s">
        <v>1134</v>
      </c>
      <c r="B21677" s="254">
        <v>8.3215821600000003E-2</v>
      </c>
    </row>
    <row r="21678" spans="1:2" x14ac:dyDescent="0.25">
      <c r="A21678" s="254" t="s">
        <v>1135</v>
      </c>
      <c r="B21678" s="254">
        <v>0</v>
      </c>
    </row>
    <row r="21679" spans="1:2" x14ac:dyDescent="0.25">
      <c r="A21679" s="254" t="s">
        <v>1136</v>
      </c>
      <c r="B21679" s="254">
        <v>0</v>
      </c>
    </row>
    <row r="21680" spans="1:2" x14ac:dyDescent="0.25">
      <c r="A21680" s="254" t="s">
        <v>1231</v>
      </c>
      <c r="B21680" s="254">
        <v>8.2221542399999999E-4</v>
      </c>
    </row>
    <row r="21681" spans="1:2" x14ac:dyDescent="0.25">
      <c r="A21681" s="254" t="s">
        <v>1619</v>
      </c>
      <c r="B21681" s="254"/>
    </row>
    <row r="21682" spans="1:2" x14ac:dyDescent="0.25">
      <c r="A21682" s="254" t="s">
        <v>928</v>
      </c>
      <c r="B21682" s="254" t="s">
        <v>929</v>
      </c>
    </row>
    <row r="21683" spans="1:2" x14ac:dyDescent="0.25">
      <c r="A21683" s="254" t="s">
        <v>930</v>
      </c>
      <c r="B21683" s="254" t="s">
        <v>931</v>
      </c>
    </row>
    <row r="21684" spans="1:2" x14ac:dyDescent="0.25">
      <c r="A21684" s="254" t="s">
        <v>30</v>
      </c>
      <c r="B21684" s="254">
        <v>7.9009494999999999E-2</v>
      </c>
    </row>
    <row r="21685" spans="1:2" x14ac:dyDescent="0.25">
      <c r="A21685" s="254" t="s">
        <v>31</v>
      </c>
      <c r="B21685" s="254">
        <v>1.7591266099999999E-3</v>
      </c>
    </row>
    <row r="21686" spans="1:2" x14ac:dyDescent="0.25">
      <c r="A21686" s="254" t="s">
        <v>32</v>
      </c>
      <c r="B21686" s="254">
        <v>8.5069576099999992E-3</v>
      </c>
    </row>
    <row r="21687" spans="1:2" x14ac:dyDescent="0.25">
      <c r="A21687" s="254" t="s">
        <v>33</v>
      </c>
      <c r="B21687" s="254">
        <v>0</v>
      </c>
    </row>
    <row r="21688" spans="1:2" x14ac:dyDescent="0.25">
      <c r="A21688" s="254" t="s">
        <v>34</v>
      </c>
      <c r="B21688" s="254">
        <v>0</v>
      </c>
    </row>
    <row r="21689" spans="1:2" x14ac:dyDescent="0.25">
      <c r="A21689" s="254" t="s">
        <v>35</v>
      </c>
      <c r="B21689" s="254">
        <v>0</v>
      </c>
    </row>
    <row r="21690" spans="1:2" x14ac:dyDescent="0.25">
      <c r="A21690" s="254" t="s">
        <v>26</v>
      </c>
      <c r="B21690" s="254">
        <v>36.584991899999999</v>
      </c>
    </row>
    <row r="21691" spans="1:2" x14ac:dyDescent="0.25">
      <c r="A21691" s="254" t="s">
        <v>27</v>
      </c>
      <c r="B21691" s="254">
        <v>0.74498840499999996</v>
      </c>
    </row>
    <row r="21692" spans="1:2" x14ac:dyDescent="0.25">
      <c r="A21692" s="254" t="s">
        <v>36</v>
      </c>
      <c r="B21692" s="254">
        <v>7.9649355399999999</v>
      </c>
    </row>
    <row r="21693" spans="1:2" x14ac:dyDescent="0.25">
      <c r="A21693" s="254" t="s">
        <v>37</v>
      </c>
      <c r="B21693" s="254">
        <v>0.24964746500000001</v>
      </c>
    </row>
    <row r="21694" spans="1:2" x14ac:dyDescent="0.25">
      <c r="A21694" s="254" t="s">
        <v>38</v>
      </c>
      <c r="B21694" s="254">
        <v>0</v>
      </c>
    </row>
    <row r="21695" spans="1:2" x14ac:dyDescent="0.25">
      <c r="A21695" s="254" t="s">
        <v>39</v>
      </c>
      <c r="B21695" s="254">
        <v>0</v>
      </c>
    </row>
    <row r="21696" spans="1:2" x14ac:dyDescent="0.25">
      <c r="A21696" s="254" t="s">
        <v>1014</v>
      </c>
      <c r="B21696" s="254">
        <v>2.8512569000000001</v>
      </c>
    </row>
    <row r="21697" spans="1:2" x14ac:dyDescent="0.25">
      <c r="A21697" s="254" t="s">
        <v>991</v>
      </c>
      <c r="B21697" s="254">
        <v>6.1527932099999996</v>
      </c>
    </row>
    <row r="21698" spans="1:2" x14ac:dyDescent="0.25">
      <c r="A21698" s="254" t="s">
        <v>1015</v>
      </c>
      <c r="B21698" s="254">
        <v>0</v>
      </c>
    </row>
    <row r="21699" spans="1:2" x14ac:dyDescent="0.25">
      <c r="A21699" s="254" t="s">
        <v>1016</v>
      </c>
      <c r="B21699" s="254">
        <v>0</v>
      </c>
    </row>
    <row r="21700" spans="1:2" x14ac:dyDescent="0.25">
      <c r="A21700" s="254" t="s">
        <v>41</v>
      </c>
      <c r="B21700" s="254">
        <v>0</v>
      </c>
    </row>
    <row r="21701" spans="1:2" x14ac:dyDescent="0.25">
      <c r="A21701" s="254" t="s">
        <v>40</v>
      </c>
      <c r="B21701" s="254">
        <v>0</v>
      </c>
    </row>
    <row r="21702" spans="1:2" x14ac:dyDescent="0.25">
      <c r="A21702" s="254" t="s">
        <v>42</v>
      </c>
      <c r="B21702" s="254">
        <v>0</v>
      </c>
    </row>
    <row r="21703" spans="1:2" x14ac:dyDescent="0.25">
      <c r="A21703" s="254" t="s">
        <v>43</v>
      </c>
      <c r="B21703" s="254">
        <v>0</v>
      </c>
    </row>
    <row r="21704" spans="1:2" x14ac:dyDescent="0.25">
      <c r="A21704" s="254" t="s">
        <v>1232</v>
      </c>
      <c r="B21704" s="254">
        <v>7.5642883200000002E-3</v>
      </c>
    </row>
    <row r="21705" spans="1:2" x14ac:dyDescent="0.25">
      <c r="A21705" s="254" t="s">
        <v>1620</v>
      </c>
      <c r="B21705" s="254"/>
    </row>
    <row r="21706" spans="1:2" x14ac:dyDescent="0.25">
      <c r="A21706" s="254" t="s">
        <v>928</v>
      </c>
      <c r="B21706" s="254" t="s">
        <v>929</v>
      </c>
    </row>
    <row r="21707" spans="1:2" x14ac:dyDescent="0.25">
      <c r="A21707" s="254" t="s">
        <v>930</v>
      </c>
      <c r="B21707" s="254" t="s">
        <v>931</v>
      </c>
    </row>
    <row r="21708" spans="1:2" x14ac:dyDescent="0.25">
      <c r="A21708" s="254" t="s">
        <v>478</v>
      </c>
      <c r="B21708" s="254">
        <v>-13.9970886</v>
      </c>
    </row>
    <row r="21709" spans="1:2" x14ac:dyDescent="0.25">
      <c r="A21709" s="254" t="s">
        <v>479</v>
      </c>
      <c r="B21709" s="254">
        <v>-20.745722700000002</v>
      </c>
    </row>
    <row r="21710" spans="1:2" x14ac:dyDescent="0.25">
      <c r="A21710" s="254" t="s">
        <v>184</v>
      </c>
      <c r="B21710" s="254">
        <v>-0.35281441400000002</v>
      </c>
    </row>
    <row r="21711" spans="1:2" x14ac:dyDescent="0.25">
      <c r="A21711" s="254" t="s">
        <v>1142</v>
      </c>
      <c r="B21711" s="254">
        <v>5.1407924700000003E-2</v>
      </c>
    </row>
    <row r="21712" spans="1:2" x14ac:dyDescent="0.25">
      <c r="A21712" s="254" t="s">
        <v>1143</v>
      </c>
      <c r="B21712" s="254">
        <v>1.0216761500000001E-3</v>
      </c>
    </row>
    <row r="21713" spans="1:2" x14ac:dyDescent="0.25">
      <c r="A21713" s="254" t="s">
        <v>1144</v>
      </c>
      <c r="B21713" s="254">
        <v>5.3151139500000003E-3</v>
      </c>
    </row>
    <row r="21714" spans="1:2" x14ac:dyDescent="0.25">
      <c r="A21714" s="254" t="s">
        <v>1145</v>
      </c>
      <c r="B21714" s="254">
        <v>0</v>
      </c>
    </row>
    <row r="21715" spans="1:2" x14ac:dyDescent="0.25">
      <c r="A21715" s="254" t="s">
        <v>1146</v>
      </c>
      <c r="B21715" s="254">
        <v>0</v>
      </c>
    </row>
    <row r="21716" spans="1:2" x14ac:dyDescent="0.25">
      <c r="A21716" s="254" t="s">
        <v>1147</v>
      </c>
      <c r="B21716" s="254">
        <v>0</v>
      </c>
    </row>
    <row r="21717" spans="1:2" x14ac:dyDescent="0.25">
      <c r="A21717" s="254" t="s">
        <v>2</v>
      </c>
      <c r="B21717" s="254">
        <v>5.0903999999999998E-2</v>
      </c>
    </row>
    <row r="21718" spans="1:2" x14ac:dyDescent="0.25">
      <c r="A21718" s="254" t="s">
        <v>3</v>
      </c>
      <c r="B21718" s="254">
        <v>2.3519999999999999E-3</v>
      </c>
    </row>
    <row r="21719" spans="1:2" x14ac:dyDescent="0.25">
      <c r="A21719" s="254" t="s">
        <v>4</v>
      </c>
      <c r="B21719" s="254">
        <v>1.304016E-2</v>
      </c>
    </row>
    <row r="21720" spans="1:2" x14ac:dyDescent="0.25">
      <c r="A21720" s="254" t="s">
        <v>5</v>
      </c>
      <c r="B21720" s="254">
        <v>0</v>
      </c>
    </row>
    <row r="21721" spans="1:2" x14ac:dyDescent="0.25">
      <c r="A21721" s="254" t="s">
        <v>6</v>
      </c>
      <c r="B21721" s="254">
        <v>0</v>
      </c>
    </row>
    <row r="21722" spans="1:2" x14ac:dyDescent="0.25">
      <c r="A21722" s="254" t="s">
        <v>7</v>
      </c>
      <c r="B21722" s="254">
        <v>0</v>
      </c>
    </row>
    <row r="21723" spans="1:2" x14ac:dyDescent="0.25">
      <c r="A21723" s="254" t="s">
        <v>1148</v>
      </c>
      <c r="B21723" s="254">
        <v>0</v>
      </c>
    </row>
    <row r="21724" spans="1:2" x14ac:dyDescent="0.25">
      <c r="A21724" s="254" t="s">
        <v>1149</v>
      </c>
      <c r="B21724" s="254">
        <v>5.1810373100000002E-4</v>
      </c>
    </row>
    <row r="21725" spans="1:2" x14ac:dyDescent="0.25">
      <c r="A21725" s="254" t="s">
        <v>1150</v>
      </c>
      <c r="B21725" s="254">
        <v>0</v>
      </c>
    </row>
    <row r="21726" spans="1:2" x14ac:dyDescent="0.25">
      <c r="A21726" s="254" t="s">
        <v>1151</v>
      </c>
      <c r="B21726" s="254">
        <v>0</v>
      </c>
    </row>
    <row r="21727" spans="1:2" x14ac:dyDescent="0.25">
      <c r="A21727" s="254" t="s">
        <v>1152</v>
      </c>
      <c r="B21727" s="254">
        <v>0</v>
      </c>
    </row>
    <row r="21728" spans="1:2" x14ac:dyDescent="0.25">
      <c r="A21728" s="254" t="s">
        <v>1153</v>
      </c>
      <c r="B21728" s="254">
        <v>0</v>
      </c>
    </row>
    <row r="21729" spans="1:2" x14ac:dyDescent="0.25">
      <c r="A21729" s="254" t="s">
        <v>1621</v>
      </c>
      <c r="B21729" s="254"/>
    </row>
    <row r="21730" spans="1:2" x14ac:dyDescent="0.25">
      <c r="A21730" s="254" t="s">
        <v>928</v>
      </c>
      <c r="B21730" s="254" t="s">
        <v>929</v>
      </c>
    </row>
    <row r="21731" spans="1:2" x14ac:dyDescent="0.25">
      <c r="A21731" s="254" t="s">
        <v>930</v>
      </c>
      <c r="B21731" s="254" t="s">
        <v>931</v>
      </c>
    </row>
    <row r="21732" spans="1:2" x14ac:dyDescent="0.25">
      <c r="A21732" s="254" t="s">
        <v>470</v>
      </c>
      <c r="B21732" s="254">
        <v>35.699894</v>
      </c>
    </row>
    <row r="21733" spans="1:2" x14ac:dyDescent="0.25">
      <c r="A21733" s="254" t="s">
        <v>471</v>
      </c>
      <c r="B21733" s="254">
        <v>0</v>
      </c>
    </row>
    <row r="21734" spans="1:2" x14ac:dyDescent="0.25">
      <c r="A21734" s="254" t="s">
        <v>486</v>
      </c>
      <c r="B21734" s="254">
        <v>24.6858124</v>
      </c>
    </row>
    <row r="21735" spans="1:2" x14ac:dyDescent="0.25">
      <c r="A21735" s="254" t="s">
        <v>487</v>
      </c>
      <c r="B21735" s="254">
        <v>0</v>
      </c>
    </row>
    <row r="21736" spans="1:2" x14ac:dyDescent="0.25">
      <c r="A21736" s="254" t="s">
        <v>488</v>
      </c>
      <c r="B21736" s="254">
        <v>0</v>
      </c>
    </row>
    <row r="21737" spans="1:2" x14ac:dyDescent="0.25">
      <c r="A21737" s="254" t="s">
        <v>489</v>
      </c>
      <c r="B21737" s="254">
        <v>0</v>
      </c>
    </row>
    <row r="21738" spans="1:2" x14ac:dyDescent="0.25">
      <c r="A21738" s="254" t="s">
        <v>1622</v>
      </c>
      <c r="B21738" s="254"/>
    </row>
    <row r="21739" spans="1:2" x14ac:dyDescent="0.25">
      <c r="A21739" s="254" t="s">
        <v>928</v>
      </c>
      <c r="B21739" s="254" t="s">
        <v>929</v>
      </c>
    </row>
    <row r="21740" spans="1:2" x14ac:dyDescent="0.25">
      <c r="A21740" s="254" t="s">
        <v>930</v>
      </c>
      <c r="B21740" s="254" t="s">
        <v>931</v>
      </c>
    </row>
    <row r="21741" spans="1:2" x14ac:dyDescent="0.25">
      <c r="A21741" s="254" t="s">
        <v>111</v>
      </c>
      <c r="B21741" s="254">
        <v>-16.489201399999999</v>
      </c>
    </row>
    <row r="21742" spans="1:2" x14ac:dyDescent="0.25">
      <c r="A21742" s="254" t="s">
        <v>184</v>
      </c>
      <c r="B21742" s="254">
        <v>-0.73130288899999996</v>
      </c>
    </row>
    <row r="21743" spans="1:2" x14ac:dyDescent="0.25">
      <c r="A21743" s="254" t="s">
        <v>185</v>
      </c>
      <c r="B21743" s="254">
        <v>-0.73130288899999996</v>
      </c>
    </row>
    <row r="21744" spans="1:2" x14ac:dyDescent="0.25">
      <c r="A21744" s="254" t="s">
        <v>186</v>
      </c>
      <c r="B21744" s="254">
        <v>-1.6808226899999999E-4</v>
      </c>
    </row>
    <row r="21745" spans="1:2" x14ac:dyDescent="0.25">
      <c r="A21745" s="254" t="s">
        <v>187</v>
      </c>
      <c r="B21745" s="254">
        <v>0</v>
      </c>
    </row>
    <row r="21746" spans="1:2" x14ac:dyDescent="0.25">
      <c r="A21746" s="254" t="s">
        <v>1019</v>
      </c>
      <c r="B21746" s="254">
        <v>0</v>
      </c>
    </row>
    <row r="21747" spans="1:2" x14ac:dyDescent="0.25">
      <c r="A21747" s="254" t="s">
        <v>1020</v>
      </c>
      <c r="B21747" s="254">
        <v>0</v>
      </c>
    </row>
    <row r="21748" spans="1:2" x14ac:dyDescent="0.25">
      <c r="A21748" s="254" t="s">
        <v>177</v>
      </c>
      <c r="B21748" s="254">
        <v>17.951975300000001</v>
      </c>
    </row>
    <row r="21749" spans="1:2" x14ac:dyDescent="0.25">
      <c r="A21749" s="254" t="s">
        <v>1623</v>
      </c>
      <c r="B21749" s="254"/>
    </row>
    <row r="21750" spans="1:2" x14ac:dyDescent="0.25">
      <c r="A21750" s="254" t="s">
        <v>928</v>
      </c>
      <c r="B21750" s="254" t="s">
        <v>929</v>
      </c>
    </row>
    <row r="21751" spans="1:2" x14ac:dyDescent="0.25">
      <c r="A21751" s="254" t="s">
        <v>930</v>
      </c>
      <c r="B21751" s="254" t="s">
        <v>931</v>
      </c>
    </row>
    <row r="21752" spans="1:2" x14ac:dyDescent="0.25">
      <c r="A21752" s="254" t="s">
        <v>1154</v>
      </c>
      <c r="B21752" s="254">
        <v>0</v>
      </c>
    </row>
    <row r="21753" spans="1:2" x14ac:dyDescent="0.25">
      <c r="A21753" s="254" t="s">
        <v>1155</v>
      </c>
      <c r="B21753" s="254">
        <v>-5.1810373100000002E-4</v>
      </c>
    </row>
    <row r="21754" spans="1:2" x14ac:dyDescent="0.25">
      <c r="A21754" s="254" t="s">
        <v>1156</v>
      </c>
      <c r="B21754" s="254">
        <v>0</v>
      </c>
    </row>
    <row r="21755" spans="1:2" x14ac:dyDescent="0.25">
      <c r="A21755" s="254" t="s">
        <v>1157</v>
      </c>
      <c r="B21755" s="254">
        <v>0</v>
      </c>
    </row>
    <row r="21756" spans="1:2" x14ac:dyDescent="0.25">
      <c r="A21756" s="254" t="s">
        <v>1158</v>
      </c>
      <c r="B21756" s="254">
        <v>0</v>
      </c>
    </row>
    <row r="21757" spans="1:2" x14ac:dyDescent="0.25">
      <c r="A21757" s="254" t="s">
        <v>1159</v>
      </c>
      <c r="B21757" s="254">
        <v>0</v>
      </c>
    </row>
    <row r="21758" spans="1:2" x14ac:dyDescent="0.25">
      <c r="A21758" s="254" t="s">
        <v>1160</v>
      </c>
      <c r="B21758" s="254">
        <v>0</v>
      </c>
    </row>
    <row r="21759" spans="1:2" x14ac:dyDescent="0.25">
      <c r="A21759" s="254" t="s">
        <v>1161</v>
      </c>
      <c r="B21759" s="254">
        <v>-1.08801784E-4</v>
      </c>
    </row>
    <row r="21760" spans="1:2" x14ac:dyDescent="0.25">
      <c r="A21760" s="254" t="s">
        <v>490</v>
      </c>
      <c r="B21760" s="254">
        <v>0</v>
      </c>
    </row>
    <row r="21761" spans="1:2" x14ac:dyDescent="0.25">
      <c r="A21761" s="254" t="s">
        <v>491</v>
      </c>
      <c r="B21761" s="254">
        <v>-0.47410471399999998</v>
      </c>
    </row>
    <row r="21762" spans="1:2" x14ac:dyDescent="0.25">
      <c r="A21762" s="254" t="s">
        <v>492</v>
      </c>
      <c r="B21762" s="254">
        <v>0</v>
      </c>
    </row>
    <row r="21763" spans="1:2" x14ac:dyDescent="0.25">
      <c r="A21763" s="254" t="s">
        <v>493</v>
      </c>
      <c r="B21763" s="254">
        <v>-5.4407830599999998E-2</v>
      </c>
    </row>
    <row r="21764" spans="1:2" x14ac:dyDescent="0.25">
      <c r="A21764" s="254" t="s">
        <v>494</v>
      </c>
      <c r="B21764" s="254">
        <v>0</v>
      </c>
    </row>
    <row r="21765" spans="1:2" x14ac:dyDescent="0.25">
      <c r="A21765" s="254" t="s">
        <v>495</v>
      </c>
      <c r="B21765" s="254">
        <v>0</v>
      </c>
    </row>
    <row r="21766" spans="1:2" x14ac:dyDescent="0.25">
      <c r="A21766" s="254" t="s">
        <v>496</v>
      </c>
      <c r="B21766" s="254">
        <v>0</v>
      </c>
    </row>
    <row r="21767" spans="1:2" x14ac:dyDescent="0.25">
      <c r="A21767" s="254" t="s">
        <v>497</v>
      </c>
      <c r="B21767" s="254">
        <v>-9.9561990000000003E-2</v>
      </c>
    </row>
    <row r="21768" spans="1:2" x14ac:dyDescent="0.25">
      <c r="A21768" s="254" t="s">
        <v>498</v>
      </c>
      <c r="B21768" s="254">
        <v>0</v>
      </c>
    </row>
    <row r="21769" spans="1:2" x14ac:dyDescent="0.25">
      <c r="A21769" s="254" t="s">
        <v>499</v>
      </c>
      <c r="B21769" s="254">
        <v>0</v>
      </c>
    </row>
    <row r="21770" spans="1:2" x14ac:dyDescent="0.25">
      <c r="A21770" s="254" t="s">
        <v>500</v>
      </c>
      <c r="B21770" s="254">
        <v>0</v>
      </c>
    </row>
    <row r="21771" spans="1:2" x14ac:dyDescent="0.25">
      <c r="A21771" s="254" t="s">
        <v>501</v>
      </c>
      <c r="B21771" s="254">
        <v>0</v>
      </c>
    </row>
    <row r="21772" spans="1:2" x14ac:dyDescent="0.25">
      <c r="A21772" s="254" t="s">
        <v>502</v>
      </c>
      <c r="B21772" s="254">
        <v>0</v>
      </c>
    </row>
    <row r="21773" spans="1:2" x14ac:dyDescent="0.25">
      <c r="A21773" s="254" t="s">
        <v>503</v>
      </c>
      <c r="B21773" s="254">
        <v>0</v>
      </c>
    </row>
    <row r="21774" spans="1:2" x14ac:dyDescent="0.25">
      <c r="A21774" s="254" t="s">
        <v>94</v>
      </c>
      <c r="B21774" s="254">
        <v>0</v>
      </c>
    </row>
    <row r="21775" spans="1:2" x14ac:dyDescent="0.25">
      <c r="A21775" s="254" t="s">
        <v>95</v>
      </c>
      <c r="B21775" s="254">
        <v>0</v>
      </c>
    </row>
    <row r="21776" spans="1:2" x14ac:dyDescent="0.25">
      <c r="A21776" s="254" t="s">
        <v>504</v>
      </c>
      <c r="B21776" s="254">
        <v>0</v>
      </c>
    </row>
    <row r="21777" spans="1:2" x14ac:dyDescent="0.25">
      <c r="A21777" s="254" t="s">
        <v>505</v>
      </c>
      <c r="B21777" s="254">
        <v>0</v>
      </c>
    </row>
    <row r="21778" spans="1:2" x14ac:dyDescent="0.25">
      <c r="A21778" s="254" t="s">
        <v>506</v>
      </c>
      <c r="B21778" s="254">
        <v>0</v>
      </c>
    </row>
    <row r="21779" spans="1:2" x14ac:dyDescent="0.25">
      <c r="A21779" s="254" t="s">
        <v>507</v>
      </c>
      <c r="B21779" s="254">
        <v>0</v>
      </c>
    </row>
    <row r="21780" spans="1:2" x14ac:dyDescent="0.25">
      <c r="A21780" s="254" t="s">
        <v>508</v>
      </c>
      <c r="B21780" s="254">
        <v>0</v>
      </c>
    </row>
    <row r="21781" spans="1:2" x14ac:dyDescent="0.25">
      <c r="A21781" s="254" t="s">
        <v>509</v>
      </c>
      <c r="B21781" s="254">
        <v>0</v>
      </c>
    </row>
    <row r="21782" spans="1:2" x14ac:dyDescent="0.25">
      <c r="A21782" s="254" t="s">
        <v>96</v>
      </c>
      <c r="B21782" s="254">
        <v>0</v>
      </c>
    </row>
    <row r="21783" spans="1:2" x14ac:dyDescent="0.25">
      <c r="A21783" s="254" t="s">
        <v>97</v>
      </c>
      <c r="B21783" s="254">
        <v>0</v>
      </c>
    </row>
    <row r="21784" spans="1:2" x14ac:dyDescent="0.25">
      <c r="A21784" s="254" t="s">
        <v>510</v>
      </c>
      <c r="B21784" s="254">
        <v>-35.699894</v>
      </c>
    </row>
    <row r="21785" spans="1:2" x14ac:dyDescent="0.25">
      <c r="A21785" s="254" t="s">
        <v>511</v>
      </c>
      <c r="B21785" s="254">
        <v>0</v>
      </c>
    </row>
    <row r="21786" spans="1:2" x14ac:dyDescent="0.25">
      <c r="A21786" s="254" t="s">
        <v>512</v>
      </c>
      <c r="B21786" s="254">
        <v>-24.6858124</v>
      </c>
    </row>
    <row r="21787" spans="1:2" x14ac:dyDescent="0.25">
      <c r="A21787" s="254" t="s">
        <v>513</v>
      </c>
      <c r="B21787" s="254">
        <v>0</v>
      </c>
    </row>
    <row r="21788" spans="1:2" x14ac:dyDescent="0.25">
      <c r="A21788" s="254" t="s">
        <v>514</v>
      </c>
      <c r="B21788" s="254">
        <v>0</v>
      </c>
    </row>
    <row r="21789" spans="1:2" x14ac:dyDescent="0.25">
      <c r="A21789" s="254" t="s">
        <v>515</v>
      </c>
      <c r="B21789" s="254">
        <v>0</v>
      </c>
    </row>
    <row r="21790" spans="1:2" x14ac:dyDescent="0.25">
      <c r="A21790" s="254" t="s">
        <v>62</v>
      </c>
      <c r="B21790" s="254">
        <v>-4.8194856899999996</v>
      </c>
    </row>
    <row r="21791" spans="1:2" x14ac:dyDescent="0.25">
      <c r="A21791" s="254" t="s">
        <v>63</v>
      </c>
      <c r="B21791" s="254">
        <v>0</v>
      </c>
    </row>
    <row r="21792" spans="1:2" x14ac:dyDescent="0.25">
      <c r="A21792" s="254" t="s">
        <v>64</v>
      </c>
      <c r="B21792" s="254">
        <v>0</v>
      </c>
    </row>
    <row r="21793" spans="1:2" x14ac:dyDescent="0.25">
      <c r="A21793" s="254" t="s">
        <v>65</v>
      </c>
      <c r="B21793" s="254">
        <v>0</v>
      </c>
    </row>
    <row r="21794" spans="1:2" x14ac:dyDescent="0.25">
      <c r="A21794" s="254" t="s">
        <v>66</v>
      </c>
      <c r="B21794" s="254">
        <v>0</v>
      </c>
    </row>
    <row r="21795" spans="1:2" x14ac:dyDescent="0.25">
      <c r="A21795" s="254" t="s">
        <v>67</v>
      </c>
      <c r="B21795" s="254">
        <v>0</v>
      </c>
    </row>
    <row r="21796" spans="1:2" x14ac:dyDescent="0.25">
      <c r="A21796" s="254" t="s">
        <v>68</v>
      </c>
      <c r="B21796" s="254">
        <v>0</v>
      </c>
    </row>
    <row r="21797" spans="1:2" x14ac:dyDescent="0.25">
      <c r="A21797" s="254" t="s">
        <v>69</v>
      </c>
      <c r="B21797" s="254">
        <v>0</v>
      </c>
    </row>
    <row r="21798" spans="1:2" x14ac:dyDescent="0.25">
      <c r="A21798" s="254" t="s">
        <v>70</v>
      </c>
      <c r="B21798" s="254">
        <v>0</v>
      </c>
    </row>
    <row r="21799" spans="1:2" x14ac:dyDescent="0.25">
      <c r="A21799" s="254" t="s">
        <v>71</v>
      </c>
      <c r="B21799" s="254">
        <v>0</v>
      </c>
    </row>
    <row r="21800" spans="1:2" x14ac:dyDescent="0.25">
      <c r="A21800" s="254" t="s">
        <v>72</v>
      </c>
      <c r="B21800" s="254">
        <v>0</v>
      </c>
    </row>
    <row r="21801" spans="1:2" x14ac:dyDescent="0.25">
      <c r="A21801" s="254" t="s">
        <v>73</v>
      </c>
      <c r="B21801" s="254">
        <v>0</v>
      </c>
    </row>
    <row r="21802" spans="1:2" x14ac:dyDescent="0.25">
      <c r="A21802" s="254" t="s">
        <v>74</v>
      </c>
      <c r="B21802" s="254">
        <v>0</v>
      </c>
    </row>
    <row r="21803" spans="1:2" x14ac:dyDescent="0.25">
      <c r="A21803" s="254" t="s">
        <v>75</v>
      </c>
      <c r="B21803" s="254">
        <v>0</v>
      </c>
    </row>
    <row r="21804" spans="1:2" x14ac:dyDescent="0.25">
      <c r="A21804" s="254" t="s">
        <v>1233</v>
      </c>
      <c r="B21804" s="254">
        <v>-0.35396317999999999</v>
      </c>
    </row>
    <row r="21805" spans="1:2" x14ac:dyDescent="0.25">
      <c r="A21805" s="254" t="s">
        <v>1162</v>
      </c>
      <c r="B21805" s="254">
        <v>-0.30984628400000003</v>
      </c>
    </row>
    <row r="21806" spans="1:2" x14ac:dyDescent="0.25">
      <c r="A21806" s="254" t="s">
        <v>1234</v>
      </c>
      <c r="B21806" s="254">
        <v>0</v>
      </c>
    </row>
    <row r="21807" spans="1:2" x14ac:dyDescent="0.25">
      <c r="A21807" s="254" t="s">
        <v>1235</v>
      </c>
      <c r="B21807" s="254">
        <v>0</v>
      </c>
    </row>
    <row r="21808" spans="1:2" x14ac:dyDescent="0.25">
      <c r="A21808" s="254" t="s">
        <v>1236</v>
      </c>
      <c r="B21808" s="254">
        <v>-0.20048635200000001</v>
      </c>
    </row>
    <row r="21809" spans="1:2" x14ac:dyDescent="0.25">
      <c r="A21809" s="254" t="s">
        <v>1163</v>
      </c>
      <c r="B21809" s="254">
        <v>-0.191520143</v>
      </c>
    </row>
    <row r="21810" spans="1:2" x14ac:dyDescent="0.25">
      <c r="A21810" s="254" t="s">
        <v>1237</v>
      </c>
      <c r="B21810" s="254">
        <v>0</v>
      </c>
    </row>
    <row r="21811" spans="1:2" x14ac:dyDescent="0.25">
      <c r="A21811" s="254" t="s">
        <v>1238</v>
      </c>
      <c r="B21811" s="254">
        <v>0</v>
      </c>
    </row>
    <row r="21812" spans="1:2" x14ac:dyDescent="0.25">
      <c r="A21812" s="254" t="s">
        <v>156</v>
      </c>
      <c r="B21812" s="254">
        <v>-1.68553895</v>
      </c>
    </row>
    <row r="21813" spans="1:2" x14ac:dyDescent="0.25">
      <c r="A21813" s="254" t="s">
        <v>144</v>
      </c>
      <c r="B21813" s="254">
        <v>-1.4754584900000001</v>
      </c>
    </row>
    <row r="21814" spans="1:2" x14ac:dyDescent="0.25">
      <c r="A21814" s="254" t="s">
        <v>157</v>
      </c>
      <c r="B21814" s="254">
        <v>0</v>
      </c>
    </row>
    <row r="21815" spans="1:2" x14ac:dyDescent="0.25">
      <c r="A21815" s="254" t="s">
        <v>158</v>
      </c>
      <c r="B21815" s="254">
        <v>0</v>
      </c>
    </row>
    <row r="21816" spans="1:2" x14ac:dyDescent="0.25">
      <c r="A21816" s="254" t="s">
        <v>159</v>
      </c>
      <c r="B21816" s="254">
        <v>-0.95469691199999995</v>
      </c>
    </row>
    <row r="21817" spans="1:2" x14ac:dyDescent="0.25">
      <c r="A21817" s="254" t="s">
        <v>145</v>
      </c>
      <c r="B21817" s="254">
        <v>-0.91200068099999998</v>
      </c>
    </row>
    <row r="21818" spans="1:2" x14ac:dyDescent="0.25">
      <c r="A21818" s="254" t="s">
        <v>160</v>
      </c>
      <c r="B21818" s="254">
        <v>0</v>
      </c>
    </row>
    <row r="21819" spans="1:2" x14ac:dyDescent="0.25">
      <c r="A21819" s="254" t="s">
        <v>161</v>
      </c>
      <c r="B21819" s="254">
        <v>0</v>
      </c>
    </row>
    <row r="21820" spans="1:2" x14ac:dyDescent="0.25">
      <c r="A21820" s="254" t="s">
        <v>162</v>
      </c>
      <c r="B21820" s="254">
        <v>-0.64920891400000003</v>
      </c>
    </row>
    <row r="21821" spans="1:2" x14ac:dyDescent="0.25">
      <c r="A21821" s="254" t="s">
        <v>146</v>
      </c>
      <c r="B21821" s="254">
        <v>-1.1605421</v>
      </c>
    </row>
    <row r="21822" spans="1:2" x14ac:dyDescent="0.25">
      <c r="A21822" s="254" t="s">
        <v>163</v>
      </c>
      <c r="B21822" s="254">
        <v>0</v>
      </c>
    </row>
    <row r="21823" spans="1:2" x14ac:dyDescent="0.25">
      <c r="A21823" s="254" t="s">
        <v>164</v>
      </c>
      <c r="B21823" s="254">
        <v>0</v>
      </c>
    </row>
    <row r="21824" spans="1:2" x14ac:dyDescent="0.25">
      <c r="A21824" s="254" t="s">
        <v>165</v>
      </c>
      <c r="B21824" s="254">
        <v>-2.7805576299999999E-2</v>
      </c>
    </row>
    <row r="21825" spans="1:2" x14ac:dyDescent="0.25">
      <c r="A21825" s="254" t="s">
        <v>147</v>
      </c>
      <c r="B21825" s="254">
        <v>-1.0001936499999999E-2</v>
      </c>
    </row>
    <row r="21826" spans="1:2" x14ac:dyDescent="0.25">
      <c r="A21826" s="254" t="s">
        <v>166</v>
      </c>
      <c r="B21826" s="254">
        <v>0</v>
      </c>
    </row>
    <row r="21827" spans="1:2" x14ac:dyDescent="0.25">
      <c r="A21827" s="254" t="s">
        <v>167</v>
      </c>
      <c r="B21827" s="254">
        <v>0</v>
      </c>
    </row>
    <row r="21828" spans="1:2" x14ac:dyDescent="0.25">
      <c r="A21828" s="254" t="s">
        <v>168</v>
      </c>
      <c r="B21828" s="254">
        <v>0</v>
      </c>
    </row>
    <row r="21829" spans="1:2" x14ac:dyDescent="0.25">
      <c r="A21829" s="254" t="s">
        <v>148</v>
      </c>
      <c r="B21829" s="254">
        <v>0</v>
      </c>
    </row>
    <row r="21830" spans="1:2" x14ac:dyDescent="0.25">
      <c r="A21830" s="254" t="s">
        <v>169</v>
      </c>
      <c r="B21830" s="254">
        <v>0</v>
      </c>
    </row>
    <row r="21831" spans="1:2" x14ac:dyDescent="0.25">
      <c r="A21831" s="254" t="s">
        <v>170</v>
      </c>
      <c r="B21831" s="254">
        <v>0</v>
      </c>
    </row>
    <row r="21832" spans="1:2" x14ac:dyDescent="0.25">
      <c r="A21832" s="254" t="s">
        <v>171</v>
      </c>
      <c r="B21832" s="254">
        <v>0</v>
      </c>
    </row>
    <row r="21833" spans="1:2" x14ac:dyDescent="0.25">
      <c r="A21833" s="254" t="s">
        <v>149</v>
      </c>
      <c r="B21833" s="254">
        <v>0</v>
      </c>
    </row>
    <row r="21834" spans="1:2" x14ac:dyDescent="0.25">
      <c r="A21834" s="254" t="s">
        <v>172</v>
      </c>
      <c r="B21834" s="254">
        <v>0</v>
      </c>
    </row>
    <row r="21835" spans="1:2" x14ac:dyDescent="0.25">
      <c r="A21835" s="254" t="s">
        <v>173</v>
      </c>
      <c r="B21835" s="254">
        <v>0</v>
      </c>
    </row>
    <row r="21836" spans="1:2" x14ac:dyDescent="0.25">
      <c r="A21836" s="254" t="s">
        <v>1164</v>
      </c>
      <c r="B21836" s="254">
        <v>-0.97211863300000001</v>
      </c>
    </row>
    <row r="21837" spans="1:2" x14ac:dyDescent="0.25">
      <c r="A21837" s="254" t="s">
        <v>1165</v>
      </c>
      <c r="B21837" s="254">
        <v>-0.40717252999999998</v>
      </c>
    </row>
    <row r="21838" spans="1:2" x14ac:dyDescent="0.25">
      <c r="A21838" s="254" t="s">
        <v>939</v>
      </c>
      <c r="B21838" s="254">
        <v>0</v>
      </c>
    </row>
    <row r="21839" spans="1:2" x14ac:dyDescent="0.25">
      <c r="A21839" s="254" t="s">
        <v>1239</v>
      </c>
      <c r="B21839" s="254">
        <v>0</v>
      </c>
    </row>
    <row r="21840" spans="1:2" x14ac:dyDescent="0.25">
      <c r="A21840" s="254" t="s">
        <v>1240</v>
      </c>
      <c r="B21840" s="254">
        <v>-8.1262369500000008E-3</v>
      </c>
    </row>
    <row r="21841" spans="1:2" x14ac:dyDescent="0.25">
      <c r="A21841" s="254" t="s">
        <v>1241</v>
      </c>
      <c r="B21841" s="254">
        <v>0</v>
      </c>
    </row>
    <row r="21842" spans="1:2" x14ac:dyDescent="0.25">
      <c r="A21842" s="254" t="s">
        <v>1242</v>
      </c>
      <c r="B21842" s="254">
        <v>-3.8696366400000001E-2</v>
      </c>
    </row>
    <row r="21843" spans="1:2" x14ac:dyDescent="0.25">
      <c r="A21843" s="254" t="s">
        <v>1243</v>
      </c>
      <c r="B21843" s="254">
        <v>-2.1426252499999999E-3</v>
      </c>
    </row>
    <row r="21844" spans="1:2" x14ac:dyDescent="0.25">
      <c r="A21844" s="254" t="s">
        <v>1244</v>
      </c>
      <c r="B21844" s="254">
        <v>-5.6085546100000001E-3</v>
      </c>
    </row>
    <row r="21845" spans="1:2" x14ac:dyDescent="0.25">
      <c r="A21845" s="254" t="s">
        <v>1245</v>
      </c>
      <c r="B21845" s="254">
        <v>0</v>
      </c>
    </row>
    <row r="21846" spans="1:2" x14ac:dyDescent="0.25">
      <c r="A21846" s="254" t="s">
        <v>1246</v>
      </c>
      <c r="B21846" s="254">
        <v>0</v>
      </c>
    </row>
    <row r="21847" spans="1:2" x14ac:dyDescent="0.25">
      <c r="A21847" s="254" t="s">
        <v>1247</v>
      </c>
      <c r="B21847" s="254">
        <v>0</v>
      </c>
    </row>
    <row r="21848" spans="1:2" x14ac:dyDescent="0.25">
      <c r="A21848" s="254" t="s">
        <v>44</v>
      </c>
      <c r="B21848" s="254">
        <v>0</v>
      </c>
    </row>
    <row r="21849" spans="1:2" x14ac:dyDescent="0.25">
      <c r="A21849" s="254" t="s">
        <v>45</v>
      </c>
      <c r="B21849" s="254">
        <v>7.9539826700000002E-4</v>
      </c>
    </row>
    <row r="21850" spans="1:2" x14ac:dyDescent="0.25">
      <c r="A21850" s="254" t="s">
        <v>46</v>
      </c>
      <c r="B21850" s="254">
        <v>0</v>
      </c>
    </row>
    <row r="21851" spans="1:2" x14ac:dyDescent="0.25">
      <c r="A21851" s="254" t="s">
        <v>47</v>
      </c>
      <c r="B21851" s="254">
        <v>0</v>
      </c>
    </row>
    <row r="21852" spans="1:2" x14ac:dyDescent="0.25">
      <c r="A21852" s="254" t="s">
        <v>48</v>
      </c>
      <c r="B21852" s="254">
        <v>0</v>
      </c>
    </row>
    <row r="21853" spans="1:2" x14ac:dyDescent="0.25">
      <c r="A21853" s="254" t="s">
        <v>49</v>
      </c>
      <c r="B21853" s="254">
        <v>0</v>
      </c>
    </row>
    <row r="21854" spans="1:2" x14ac:dyDescent="0.25">
      <c r="A21854" s="254" t="s">
        <v>516</v>
      </c>
      <c r="B21854" s="254">
        <v>0</v>
      </c>
    </row>
    <row r="21855" spans="1:2" x14ac:dyDescent="0.25">
      <c r="A21855" s="254" t="s">
        <v>517</v>
      </c>
      <c r="B21855" s="254">
        <v>0.72785051700000003</v>
      </c>
    </row>
    <row r="21856" spans="1:2" x14ac:dyDescent="0.25">
      <c r="A21856" s="254" t="s">
        <v>518</v>
      </c>
      <c r="B21856" s="254">
        <v>0</v>
      </c>
    </row>
    <row r="21857" spans="1:2" x14ac:dyDescent="0.25">
      <c r="A21857" s="254" t="s">
        <v>519</v>
      </c>
      <c r="B21857" s="254">
        <v>9.5540976E-2</v>
      </c>
    </row>
    <row r="21858" spans="1:2" x14ac:dyDescent="0.25">
      <c r="A21858" s="254" t="s">
        <v>520</v>
      </c>
      <c r="B21858" s="254">
        <v>0</v>
      </c>
    </row>
    <row r="21859" spans="1:2" x14ac:dyDescent="0.25">
      <c r="A21859" s="254" t="s">
        <v>521</v>
      </c>
      <c r="B21859" s="254">
        <v>0</v>
      </c>
    </row>
    <row r="21860" spans="1:2" x14ac:dyDescent="0.25">
      <c r="A21860" s="254" t="s">
        <v>50</v>
      </c>
      <c r="B21860" s="254">
        <v>0</v>
      </c>
    </row>
    <row r="21861" spans="1:2" x14ac:dyDescent="0.25">
      <c r="A21861" s="254" t="s">
        <v>51</v>
      </c>
      <c r="B21861" s="254">
        <v>0</v>
      </c>
    </row>
    <row r="21862" spans="1:2" x14ac:dyDescent="0.25">
      <c r="A21862" s="254" t="s">
        <v>52</v>
      </c>
      <c r="B21862" s="254">
        <v>0</v>
      </c>
    </row>
    <row r="21863" spans="1:2" x14ac:dyDescent="0.25">
      <c r="A21863" s="254" t="s">
        <v>53</v>
      </c>
      <c r="B21863" s="254">
        <v>0</v>
      </c>
    </row>
    <row r="21864" spans="1:2" x14ac:dyDescent="0.25">
      <c r="A21864" s="254" t="s">
        <v>54</v>
      </c>
      <c r="B21864" s="254">
        <v>0</v>
      </c>
    </row>
    <row r="21865" spans="1:2" x14ac:dyDescent="0.25">
      <c r="A21865" s="254" t="s">
        <v>55</v>
      </c>
      <c r="B21865" s="254">
        <v>0</v>
      </c>
    </row>
    <row r="21866" spans="1:2" x14ac:dyDescent="0.25">
      <c r="A21866" s="254" t="s">
        <v>56</v>
      </c>
      <c r="B21866" s="254">
        <v>0</v>
      </c>
    </row>
    <row r="21867" spans="1:2" x14ac:dyDescent="0.25">
      <c r="A21867" s="254" t="s">
        <v>57</v>
      </c>
      <c r="B21867" s="254">
        <v>0</v>
      </c>
    </row>
    <row r="21868" spans="1:2" x14ac:dyDescent="0.25">
      <c r="A21868" s="254" t="s">
        <v>58</v>
      </c>
      <c r="B21868" s="254">
        <v>0</v>
      </c>
    </row>
    <row r="21869" spans="1:2" x14ac:dyDescent="0.25">
      <c r="A21869" s="254" t="s">
        <v>59</v>
      </c>
      <c r="B21869" s="254">
        <v>0</v>
      </c>
    </row>
    <row r="21870" spans="1:2" x14ac:dyDescent="0.25">
      <c r="A21870" s="254" t="s">
        <v>60</v>
      </c>
      <c r="B21870" s="254">
        <v>0</v>
      </c>
    </row>
    <row r="21871" spans="1:2" x14ac:dyDescent="0.25">
      <c r="A21871" s="254" t="s">
        <v>61</v>
      </c>
      <c r="B21871" s="254">
        <v>0</v>
      </c>
    </row>
    <row r="21872" spans="1:2" x14ac:dyDescent="0.25">
      <c r="A21872" s="254" t="s">
        <v>522</v>
      </c>
      <c r="B21872" s="254">
        <v>0</v>
      </c>
    </row>
    <row r="21873" spans="1:2" x14ac:dyDescent="0.25">
      <c r="A21873" s="254" t="s">
        <v>523</v>
      </c>
      <c r="B21873" s="254">
        <v>0</v>
      </c>
    </row>
    <row r="21874" spans="1:2" x14ac:dyDescent="0.25">
      <c r="A21874" s="254" t="s">
        <v>524</v>
      </c>
      <c r="B21874" s="254">
        <v>0</v>
      </c>
    </row>
    <row r="21875" spans="1:2" x14ac:dyDescent="0.25">
      <c r="A21875" s="254" t="s">
        <v>525</v>
      </c>
      <c r="B21875" s="254">
        <v>0</v>
      </c>
    </row>
    <row r="21876" spans="1:2" x14ac:dyDescent="0.25">
      <c r="A21876" s="254" t="s">
        <v>526</v>
      </c>
      <c r="B21876" s="254">
        <v>0</v>
      </c>
    </row>
    <row r="21877" spans="1:2" x14ac:dyDescent="0.25">
      <c r="A21877" s="254" t="s">
        <v>527</v>
      </c>
      <c r="B21877" s="254">
        <v>0</v>
      </c>
    </row>
    <row r="21878" spans="1:2" x14ac:dyDescent="0.25">
      <c r="A21878" s="254" t="s">
        <v>98</v>
      </c>
      <c r="B21878" s="254">
        <v>0</v>
      </c>
    </row>
    <row r="21879" spans="1:2" x14ac:dyDescent="0.25">
      <c r="A21879" s="254" t="s">
        <v>99</v>
      </c>
      <c r="B21879" s="254">
        <v>0</v>
      </c>
    </row>
    <row r="21880" spans="1:2" x14ac:dyDescent="0.25">
      <c r="A21880" s="254" t="s">
        <v>100</v>
      </c>
      <c r="B21880" s="254">
        <v>0</v>
      </c>
    </row>
    <row r="21881" spans="1:2" x14ac:dyDescent="0.25">
      <c r="A21881" s="254" t="s">
        <v>101</v>
      </c>
      <c r="B21881" s="254">
        <v>0</v>
      </c>
    </row>
    <row r="21882" spans="1:2" x14ac:dyDescent="0.25">
      <c r="A21882" s="254" t="s">
        <v>102</v>
      </c>
      <c r="B21882" s="254">
        <v>0</v>
      </c>
    </row>
    <row r="21883" spans="1:2" x14ac:dyDescent="0.25">
      <c r="A21883" s="254" t="s">
        <v>103</v>
      </c>
      <c r="B21883" s="254">
        <v>0</v>
      </c>
    </row>
    <row r="21884" spans="1:2" x14ac:dyDescent="0.25">
      <c r="A21884" s="254" t="s">
        <v>104</v>
      </c>
      <c r="B21884" s="254">
        <v>0</v>
      </c>
    </row>
    <row r="21885" spans="1:2" x14ac:dyDescent="0.25">
      <c r="A21885" s="254" t="s">
        <v>105</v>
      </c>
      <c r="B21885" s="254">
        <v>0</v>
      </c>
    </row>
    <row r="21886" spans="1:2" x14ac:dyDescent="0.25">
      <c r="A21886" s="254" t="s">
        <v>106</v>
      </c>
      <c r="B21886" s="254">
        <v>0</v>
      </c>
    </row>
    <row r="21887" spans="1:2" x14ac:dyDescent="0.25">
      <c r="A21887" s="254" t="s">
        <v>107</v>
      </c>
      <c r="B21887" s="254">
        <v>0</v>
      </c>
    </row>
    <row r="21888" spans="1:2" x14ac:dyDescent="0.25">
      <c r="A21888" s="254" t="s">
        <v>108</v>
      </c>
      <c r="B21888" s="254">
        <v>0</v>
      </c>
    </row>
    <row r="21889" spans="1:2" x14ac:dyDescent="0.25">
      <c r="A21889" s="254" t="s">
        <v>109</v>
      </c>
      <c r="B21889" s="254">
        <v>0</v>
      </c>
    </row>
    <row r="21890" spans="1:2" x14ac:dyDescent="0.25">
      <c r="A21890" s="254" t="s">
        <v>528</v>
      </c>
      <c r="B21890" s="254">
        <v>0</v>
      </c>
    </row>
    <row r="21891" spans="1:2" x14ac:dyDescent="0.25">
      <c r="A21891" s="254" t="s">
        <v>529</v>
      </c>
      <c r="B21891" s="254">
        <v>0</v>
      </c>
    </row>
    <row r="21892" spans="1:2" x14ac:dyDescent="0.25">
      <c r="A21892" s="254" t="s">
        <v>530</v>
      </c>
      <c r="B21892" s="254">
        <v>0</v>
      </c>
    </row>
    <row r="21893" spans="1:2" x14ac:dyDescent="0.25">
      <c r="A21893" s="254" t="s">
        <v>531</v>
      </c>
      <c r="B21893" s="254">
        <v>0</v>
      </c>
    </row>
    <row r="21894" spans="1:2" x14ac:dyDescent="0.25">
      <c r="A21894" s="254" t="s">
        <v>532</v>
      </c>
      <c r="B21894" s="254">
        <v>0</v>
      </c>
    </row>
    <row r="21895" spans="1:2" x14ac:dyDescent="0.25">
      <c r="A21895" s="254" t="s">
        <v>533</v>
      </c>
      <c r="B21895" s="254">
        <v>0</v>
      </c>
    </row>
    <row r="21896" spans="1:2" x14ac:dyDescent="0.25">
      <c r="A21896" s="254" t="s">
        <v>76</v>
      </c>
      <c r="B21896" s="254">
        <v>48.209353800000002</v>
      </c>
    </row>
    <row r="21897" spans="1:2" x14ac:dyDescent="0.25">
      <c r="A21897" s="254" t="s">
        <v>77</v>
      </c>
      <c r="B21897" s="254">
        <v>0</v>
      </c>
    </row>
    <row r="21898" spans="1:2" x14ac:dyDescent="0.25">
      <c r="A21898" s="254" t="s">
        <v>78</v>
      </c>
      <c r="B21898" s="254">
        <v>37.917579099999998</v>
      </c>
    </row>
    <row r="21899" spans="1:2" x14ac:dyDescent="0.25">
      <c r="A21899" s="254" t="s">
        <v>79</v>
      </c>
      <c r="B21899" s="254">
        <v>0</v>
      </c>
    </row>
    <row r="21900" spans="1:2" x14ac:dyDescent="0.25">
      <c r="A21900" s="254" t="s">
        <v>80</v>
      </c>
      <c r="B21900" s="254">
        <v>0</v>
      </c>
    </row>
    <row r="21901" spans="1:2" x14ac:dyDescent="0.25">
      <c r="A21901" s="254" t="s">
        <v>81</v>
      </c>
      <c r="B21901" s="254">
        <v>0</v>
      </c>
    </row>
    <row r="21902" spans="1:2" x14ac:dyDescent="0.25">
      <c r="A21902" s="254" t="s">
        <v>82</v>
      </c>
      <c r="B21902" s="254">
        <v>0</v>
      </c>
    </row>
    <row r="21903" spans="1:2" x14ac:dyDescent="0.25">
      <c r="A21903" s="254" t="s">
        <v>83</v>
      </c>
      <c r="B21903" s="254">
        <v>0</v>
      </c>
    </row>
    <row r="21904" spans="1:2" x14ac:dyDescent="0.25">
      <c r="A21904" s="254" t="s">
        <v>84</v>
      </c>
      <c r="B21904" s="254">
        <v>0</v>
      </c>
    </row>
    <row r="21905" spans="1:2" x14ac:dyDescent="0.25">
      <c r="A21905" s="254" t="s">
        <v>85</v>
      </c>
      <c r="B21905" s="254">
        <v>0</v>
      </c>
    </row>
    <row r="21906" spans="1:2" x14ac:dyDescent="0.25">
      <c r="A21906" s="254" t="s">
        <v>86</v>
      </c>
      <c r="B21906" s="254">
        <v>0</v>
      </c>
    </row>
    <row r="21907" spans="1:2" x14ac:dyDescent="0.25">
      <c r="A21907" s="254" t="s">
        <v>87</v>
      </c>
      <c r="B21907" s="254">
        <v>0</v>
      </c>
    </row>
    <row r="21908" spans="1:2" x14ac:dyDescent="0.25">
      <c r="A21908" s="254" t="s">
        <v>88</v>
      </c>
      <c r="B21908" s="254">
        <v>0</v>
      </c>
    </row>
    <row r="21909" spans="1:2" x14ac:dyDescent="0.25">
      <c r="A21909" s="254" t="s">
        <v>89</v>
      </c>
      <c r="B21909" s="254">
        <v>0</v>
      </c>
    </row>
    <row r="21910" spans="1:2" x14ac:dyDescent="0.25">
      <c r="A21910" s="254" t="s">
        <v>90</v>
      </c>
      <c r="B21910" s="254">
        <v>0</v>
      </c>
    </row>
    <row r="21911" spans="1:2" x14ac:dyDescent="0.25">
      <c r="A21911" s="254" t="s">
        <v>91</v>
      </c>
      <c r="B21911" s="254">
        <v>0</v>
      </c>
    </row>
    <row r="21912" spans="1:2" x14ac:dyDescent="0.25">
      <c r="A21912" s="254" t="s">
        <v>92</v>
      </c>
      <c r="B21912" s="254">
        <v>0</v>
      </c>
    </row>
    <row r="21913" spans="1:2" x14ac:dyDescent="0.25">
      <c r="A21913" s="254" t="s">
        <v>93</v>
      </c>
      <c r="B21913" s="254">
        <v>0</v>
      </c>
    </row>
    <row r="21914" spans="1:2" x14ac:dyDescent="0.25">
      <c r="A21914" s="254" t="s">
        <v>1248</v>
      </c>
      <c r="B21914" s="254">
        <v>2.4065815499999998</v>
      </c>
    </row>
    <row r="21915" spans="1:2" x14ac:dyDescent="0.25">
      <c r="A21915" s="254" t="s">
        <v>1175</v>
      </c>
      <c r="B21915" s="254">
        <v>2.1066325300000002</v>
      </c>
    </row>
    <row r="21916" spans="1:2" x14ac:dyDescent="0.25">
      <c r="A21916" s="254" t="s">
        <v>1249</v>
      </c>
      <c r="B21916" s="254">
        <v>0</v>
      </c>
    </row>
    <row r="21917" spans="1:2" x14ac:dyDescent="0.25">
      <c r="A21917" s="254" t="s">
        <v>1250</v>
      </c>
      <c r="B21917" s="254">
        <v>0</v>
      </c>
    </row>
    <row r="21918" spans="1:2" x14ac:dyDescent="0.25">
      <c r="A21918" s="254" t="s">
        <v>1251</v>
      </c>
      <c r="B21918" s="254">
        <v>1.36309871</v>
      </c>
    </row>
    <row r="21919" spans="1:2" x14ac:dyDescent="0.25">
      <c r="A21919" s="254" t="s">
        <v>1176</v>
      </c>
      <c r="B21919" s="254">
        <v>1.30213782</v>
      </c>
    </row>
    <row r="21920" spans="1:2" x14ac:dyDescent="0.25">
      <c r="A21920" s="254" t="s">
        <v>1252</v>
      </c>
      <c r="B21920" s="254">
        <v>0</v>
      </c>
    </row>
    <row r="21921" spans="1:2" x14ac:dyDescent="0.25">
      <c r="A21921" s="254" t="s">
        <v>1253</v>
      </c>
      <c r="B21921" s="254">
        <v>0</v>
      </c>
    </row>
    <row r="21922" spans="1:2" x14ac:dyDescent="0.25">
      <c r="A21922" s="254" t="s">
        <v>1254</v>
      </c>
      <c r="B21922" s="254">
        <v>0.97889171500000005</v>
      </c>
    </row>
    <row r="21923" spans="1:2" x14ac:dyDescent="0.25">
      <c r="A21923" s="254" t="s">
        <v>1177</v>
      </c>
      <c r="B21923" s="254">
        <v>1.7498913199999999</v>
      </c>
    </row>
    <row r="21924" spans="1:2" x14ac:dyDescent="0.25">
      <c r="A21924" s="254" t="s">
        <v>1255</v>
      </c>
      <c r="B21924" s="254">
        <v>0</v>
      </c>
    </row>
    <row r="21925" spans="1:2" x14ac:dyDescent="0.25">
      <c r="A21925" s="254" t="s">
        <v>1256</v>
      </c>
      <c r="B21925" s="254">
        <v>0</v>
      </c>
    </row>
    <row r="21926" spans="1:2" x14ac:dyDescent="0.25">
      <c r="A21926" s="254" t="s">
        <v>1257</v>
      </c>
      <c r="B21926" s="254">
        <v>4.1925869499999997E-2</v>
      </c>
    </row>
    <row r="21927" spans="1:2" x14ac:dyDescent="0.25">
      <c r="A21927" s="254" t="s">
        <v>1178</v>
      </c>
      <c r="B21927" s="254">
        <v>1.50811434E-2</v>
      </c>
    </row>
    <row r="21928" spans="1:2" x14ac:dyDescent="0.25">
      <c r="A21928" s="254" t="s">
        <v>1258</v>
      </c>
      <c r="B21928" s="254">
        <v>0</v>
      </c>
    </row>
    <row r="21929" spans="1:2" x14ac:dyDescent="0.25">
      <c r="A21929" s="254" t="s">
        <v>1259</v>
      </c>
      <c r="B21929" s="254">
        <v>0</v>
      </c>
    </row>
    <row r="21930" spans="1:2" x14ac:dyDescent="0.25">
      <c r="A21930" s="254" t="s">
        <v>1260</v>
      </c>
      <c r="B21930" s="254">
        <v>0</v>
      </c>
    </row>
    <row r="21931" spans="1:2" x14ac:dyDescent="0.25">
      <c r="A21931" s="254" t="s">
        <v>1179</v>
      </c>
      <c r="B21931" s="254">
        <v>0</v>
      </c>
    </row>
    <row r="21932" spans="1:2" x14ac:dyDescent="0.25">
      <c r="A21932" s="254" t="s">
        <v>1261</v>
      </c>
      <c r="B21932" s="254">
        <v>0</v>
      </c>
    </row>
    <row r="21933" spans="1:2" x14ac:dyDescent="0.25">
      <c r="A21933" s="254" t="s">
        <v>1262</v>
      </c>
      <c r="B21933" s="254">
        <v>0</v>
      </c>
    </row>
    <row r="21934" spans="1:2" x14ac:dyDescent="0.25">
      <c r="A21934" s="254" t="s">
        <v>1263</v>
      </c>
      <c r="B21934" s="254">
        <v>0</v>
      </c>
    </row>
    <row r="21935" spans="1:2" x14ac:dyDescent="0.25">
      <c r="A21935" s="254" t="s">
        <v>1180</v>
      </c>
      <c r="B21935" s="254">
        <v>0</v>
      </c>
    </row>
    <row r="21936" spans="1:2" x14ac:dyDescent="0.25">
      <c r="A21936" s="254" t="s">
        <v>1264</v>
      </c>
      <c r="B21936" s="254">
        <v>0</v>
      </c>
    </row>
    <row r="21937" spans="1:2" x14ac:dyDescent="0.25">
      <c r="A21937" s="254" t="s">
        <v>1265</v>
      </c>
      <c r="B21937" s="254">
        <v>0</v>
      </c>
    </row>
    <row r="21938" spans="1:2" x14ac:dyDescent="0.25">
      <c r="A21938" s="254" t="s">
        <v>940</v>
      </c>
      <c r="B21938" s="254">
        <v>1.18041285</v>
      </c>
    </row>
    <row r="21939" spans="1:2" x14ac:dyDescent="0.25">
      <c r="A21939" s="254" t="s">
        <v>941</v>
      </c>
      <c r="B21939" s="254">
        <v>0.49441669799999999</v>
      </c>
    </row>
    <row r="21940" spans="1:2" x14ac:dyDescent="0.25">
      <c r="A21940" s="254" t="s">
        <v>942</v>
      </c>
      <c r="B21940" s="254">
        <v>0</v>
      </c>
    </row>
    <row r="21941" spans="1:2" x14ac:dyDescent="0.25">
      <c r="A21941" s="254" t="s">
        <v>1266</v>
      </c>
      <c r="B21941" s="254">
        <v>0</v>
      </c>
    </row>
    <row r="21942" spans="1:2" x14ac:dyDescent="0.25">
      <c r="A21942" s="254" t="s">
        <v>1267</v>
      </c>
      <c r="B21942" s="254">
        <v>5.5249961100000002E-2</v>
      </c>
    </row>
    <row r="21943" spans="1:2" x14ac:dyDescent="0.25">
      <c r="A21943" s="254" t="s">
        <v>1268</v>
      </c>
      <c r="B21943" s="254">
        <v>3.23069826E-3</v>
      </c>
    </row>
    <row r="21944" spans="1:2" x14ac:dyDescent="0.25">
      <c r="A21944" s="254" t="s">
        <v>1269</v>
      </c>
      <c r="B21944" s="254">
        <v>8.4567040299999997E-3</v>
      </c>
    </row>
    <row r="21945" spans="1:2" x14ac:dyDescent="0.25">
      <c r="A21945" s="254" t="s">
        <v>1270</v>
      </c>
      <c r="B21945" s="254">
        <v>0</v>
      </c>
    </row>
    <row r="21946" spans="1:2" x14ac:dyDescent="0.25">
      <c r="A21946" s="254" t="s">
        <v>1271</v>
      </c>
      <c r="B21946" s="254">
        <v>0</v>
      </c>
    </row>
    <row r="21947" spans="1:2" x14ac:dyDescent="0.25">
      <c r="A21947" s="254" t="s">
        <v>1272</v>
      </c>
      <c r="B21947" s="254">
        <v>0</v>
      </c>
    </row>
    <row r="21950" spans="1:2" x14ac:dyDescent="0.25">
      <c r="A21950" s="254" t="s">
        <v>1624</v>
      </c>
      <c r="B21950" s="254"/>
    </row>
    <row r="21951" spans="1:2" x14ac:dyDescent="0.25">
      <c r="A21951" s="254" t="s">
        <v>928</v>
      </c>
      <c r="B21951" s="254" t="s">
        <v>929</v>
      </c>
    </row>
    <row r="21952" spans="1:2" x14ac:dyDescent="0.25">
      <c r="A21952" s="254" t="s">
        <v>930</v>
      </c>
      <c r="B21952" s="254" t="s">
        <v>931</v>
      </c>
    </row>
    <row r="21953" spans="1:2" x14ac:dyDescent="0.25">
      <c r="A21953" s="254" t="s">
        <v>121</v>
      </c>
      <c r="B21953" s="254">
        <v>-2.0950244699999998</v>
      </c>
    </row>
    <row r="21954" spans="1:2" x14ac:dyDescent="0.25">
      <c r="A21954" s="254" t="s">
        <v>114</v>
      </c>
      <c r="B21954" s="254">
        <v>-1.8339069699999999</v>
      </c>
    </row>
    <row r="21955" spans="1:2" x14ac:dyDescent="0.25">
      <c r="A21955" s="254" t="s">
        <v>122</v>
      </c>
      <c r="B21955" s="254">
        <v>0</v>
      </c>
    </row>
    <row r="21956" spans="1:2" x14ac:dyDescent="0.25">
      <c r="A21956" s="254" t="s">
        <v>123</v>
      </c>
      <c r="B21956" s="254">
        <v>0</v>
      </c>
    </row>
    <row r="21957" spans="1:2" x14ac:dyDescent="0.25">
      <c r="A21957" s="254" t="s">
        <v>124</v>
      </c>
      <c r="B21957" s="254">
        <v>-1.18663136</v>
      </c>
    </row>
    <row r="21958" spans="1:2" x14ac:dyDescent="0.25">
      <c r="A21958" s="254" t="s">
        <v>115</v>
      </c>
      <c r="B21958" s="254">
        <v>-1.1335624900000001</v>
      </c>
    </row>
    <row r="21959" spans="1:2" x14ac:dyDescent="0.25">
      <c r="A21959" s="254" t="s">
        <v>125</v>
      </c>
      <c r="B21959" s="254">
        <v>0</v>
      </c>
    </row>
    <row r="21960" spans="1:2" x14ac:dyDescent="0.25">
      <c r="A21960" s="254" t="s">
        <v>126</v>
      </c>
      <c r="B21960" s="254">
        <v>0</v>
      </c>
    </row>
    <row r="21961" spans="1:2" x14ac:dyDescent="0.25">
      <c r="A21961" s="254" t="s">
        <v>127</v>
      </c>
      <c r="B21961" s="254">
        <v>-0.80692798899999996</v>
      </c>
    </row>
    <row r="21962" spans="1:2" x14ac:dyDescent="0.25">
      <c r="A21962" s="254" t="s">
        <v>116</v>
      </c>
      <c r="B21962" s="254">
        <v>-1.4424846600000001</v>
      </c>
    </row>
    <row r="21963" spans="1:2" x14ac:dyDescent="0.25">
      <c r="A21963" s="254" t="s">
        <v>128</v>
      </c>
      <c r="B21963" s="254">
        <v>0</v>
      </c>
    </row>
    <row r="21964" spans="1:2" x14ac:dyDescent="0.25">
      <c r="A21964" s="254" t="s">
        <v>129</v>
      </c>
      <c r="B21964" s="254">
        <v>0</v>
      </c>
    </row>
    <row r="21965" spans="1:2" x14ac:dyDescent="0.25">
      <c r="A21965" s="254" t="s">
        <v>130</v>
      </c>
      <c r="B21965" s="254">
        <v>-3.4560674100000001E-2</v>
      </c>
    </row>
    <row r="21966" spans="1:2" x14ac:dyDescent="0.25">
      <c r="A21966" s="254" t="s">
        <v>117</v>
      </c>
      <c r="B21966" s="254">
        <v>-1.2431810999999999E-2</v>
      </c>
    </row>
    <row r="21967" spans="1:2" x14ac:dyDescent="0.25">
      <c r="A21967" s="254" t="s">
        <v>131</v>
      </c>
      <c r="B21967" s="254">
        <v>0</v>
      </c>
    </row>
    <row r="21968" spans="1:2" x14ac:dyDescent="0.25">
      <c r="A21968" s="254" t="s">
        <v>132</v>
      </c>
      <c r="B21968" s="254">
        <v>0</v>
      </c>
    </row>
    <row r="21969" spans="1:2" x14ac:dyDescent="0.25">
      <c r="A21969" s="254" t="s">
        <v>133</v>
      </c>
      <c r="B21969" s="254">
        <v>0</v>
      </c>
    </row>
    <row r="21970" spans="1:2" x14ac:dyDescent="0.25">
      <c r="A21970" s="254" t="s">
        <v>118</v>
      </c>
      <c r="B21970" s="254">
        <v>0</v>
      </c>
    </row>
    <row r="21971" spans="1:2" x14ac:dyDescent="0.25">
      <c r="A21971" s="254" t="s">
        <v>134</v>
      </c>
      <c r="B21971" s="254">
        <v>0</v>
      </c>
    </row>
    <row r="21972" spans="1:2" x14ac:dyDescent="0.25">
      <c r="A21972" s="254" t="s">
        <v>135</v>
      </c>
      <c r="B21972" s="254">
        <v>0</v>
      </c>
    </row>
    <row r="21973" spans="1:2" x14ac:dyDescent="0.25">
      <c r="A21973" s="254" t="s">
        <v>136</v>
      </c>
      <c r="B21973" s="254">
        <v>0</v>
      </c>
    </row>
    <row r="21974" spans="1:2" x14ac:dyDescent="0.25">
      <c r="A21974" s="254" t="s">
        <v>119</v>
      </c>
      <c r="B21974" s="254">
        <v>0</v>
      </c>
    </row>
    <row r="21975" spans="1:2" x14ac:dyDescent="0.25">
      <c r="A21975" s="254" t="s">
        <v>137</v>
      </c>
      <c r="B21975" s="254">
        <v>0</v>
      </c>
    </row>
    <row r="21976" spans="1:2" x14ac:dyDescent="0.25">
      <c r="A21976" s="254" t="s">
        <v>138</v>
      </c>
      <c r="B21976" s="254">
        <v>0</v>
      </c>
    </row>
    <row r="21977" spans="1:2" x14ac:dyDescent="0.25">
      <c r="A21977" s="254" t="s">
        <v>1021</v>
      </c>
      <c r="B21977" s="254">
        <v>-2.4297051299999999</v>
      </c>
    </row>
    <row r="21978" spans="1:2" x14ac:dyDescent="0.25">
      <c r="A21978" s="254" t="s">
        <v>992</v>
      </c>
      <c r="B21978" s="254">
        <v>-1.0803403300000001</v>
      </c>
    </row>
    <row r="21979" spans="1:2" x14ac:dyDescent="0.25">
      <c r="A21979" s="254" t="s">
        <v>1022</v>
      </c>
      <c r="B21979" s="254">
        <v>0</v>
      </c>
    </row>
    <row r="21980" spans="1:2" x14ac:dyDescent="0.25">
      <c r="A21980" s="254" t="s">
        <v>1023</v>
      </c>
      <c r="B21980" s="254">
        <v>0</v>
      </c>
    </row>
    <row r="21981" spans="1:2" x14ac:dyDescent="0.25">
      <c r="A21981" s="254" t="s">
        <v>1024</v>
      </c>
      <c r="B21981" s="254">
        <v>0</v>
      </c>
    </row>
    <row r="21982" spans="1:2" x14ac:dyDescent="0.25">
      <c r="A21982" s="254" t="s">
        <v>993</v>
      </c>
      <c r="B21982" s="254">
        <v>0</v>
      </c>
    </row>
    <row r="21983" spans="1:2" x14ac:dyDescent="0.25">
      <c r="A21983" s="254" t="s">
        <v>1025</v>
      </c>
      <c r="B21983" s="254">
        <v>0</v>
      </c>
    </row>
    <row r="21984" spans="1:2" x14ac:dyDescent="0.25">
      <c r="A21984" s="254" t="s">
        <v>1026</v>
      </c>
      <c r="B21984" s="254">
        <v>0</v>
      </c>
    </row>
    <row r="21985" spans="1:2" x14ac:dyDescent="0.25">
      <c r="A21985" s="254" t="s">
        <v>1027</v>
      </c>
      <c r="B21985" s="254">
        <v>-22.301352399999999</v>
      </c>
    </row>
    <row r="21986" spans="1:2" x14ac:dyDescent="0.25">
      <c r="A21986" s="254" t="s">
        <v>994</v>
      </c>
      <c r="B21986" s="254">
        <v>-22.257803500000001</v>
      </c>
    </row>
    <row r="21987" spans="1:2" x14ac:dyDescent="0.25">
      <c r="A21987" s="254" t="s">
        <v>1028</v>
      </c>
      <c r="B21987" s="254">
        <v>0</v>
      </c>
    </row>
    <row r="21988" spans="1:2" x14ac:dyDescent="0.25">
      <c r="A21988" s="254" t="s">
        <v>1029</v>
      </c>
      <c r="B21988" s="254">
        <v>0</v>
      </c>
    </row>
    <row r="21989" spans="1:2" x14ac:dyDescent="0.25">
      <c r="A21989" s="254" t="s">
        <v>1030</v>
      </c>
      <c r="B21989" s="254">
        <v>0</v>
      </c>
    </row>
    <row r="21990" spans="1:2" x14ac:dyDescent="0.25">
      <c r="A21990" s="254" t="s">
        <v>995</v>
      </c>
      <c r="B21990" s="254">
        <v>0</v>
      </c>
    </row>
    <row r="21991" spans="1:2" x14ac:dyDescent="0.25">
      <c r="A21991" s="254" t="s">
        <v>1031</v>
      </c>
      <c r="B21991" s="254">
        <v>0</v>
      </c>
    </row>
    <row r="21992" spans="1:2" x14ac:dyDescent="0.25">
      <c r="A21992" s="254" t="s">
        <v>1032</v>
      </c>
      <c r="B21992" s="254">
        <v>0</v>
      </c>
    </row>
    <row r="21993" spans="1:2" x14ac:dyDescent="0.25">
      <c r="A21993" s="254" t="s">
        <v>17</v>
      </c>
      <c r="B21993" s="254">
        <v>0</v>
      </c>
    </row>
    <row r="21994" spans="1:2" x14ac:dyDescent="0.25">
      <c r="A21994" s="254" t="s">
        <v>14</v>
      </c>
      <c r="B21994" s="254">
        <v>-4.79363852</v>
      </c>
    </row>
    <row r="21995" spans="1:2" x14ac:dyDescent="0.25">
      <c r="A21995" s="254" t="s">
        <v>18</v>
      </c>
      <c r="B21995" s="254">
        <v>0</v>
      </c>
    </row>
    <row r="21996" spans="1:2" x14ac:dyDescent="0.25">
      <c r="A21996" s="254" t="s">
        <v>19</v>
      </c>
      <c r="B21996" s="254">
        <v>0</v>
      </c>
    </row>
    <row r="21997" spans="1:2" x14ac:dyDescent="0.25">
      <c r="A21997" s="254" t="s">
        <v>1033</v>
      </c>
      <c r="B21997" s="254">
        <v>0</v>
      </c>
    </row>
    <row r="21998" spans="1:2" x14ac:dyDescent="0.25">
      <c r="A21998" s="254" t="s">
        <v>996</v>
      </c>
      <c r="B21998" s="254">
        <v>0</v>
      </c>
    </row>
    <row r="21999" spans="1:2" x14ac:dyDescent="0.25">
      <c r="A21999" s="254" t="s">
        <v>1034</v>
      </c>
      <c r="B21999" s="254">
        <v>0</v>
      </c>
    </row>
    <row r="22000" spans="1:2" x14ac:dyDescent="0.25">
      <c r="A22000" s="254" t="s">
        <v>1035</v>
      </c>
      <c r="B22000" s="254">
        <v>0</v>
      </c>
    </row>
    <row r="22001" spans="1:2" x14ac:dyDescent="0.25">
      <c r="A22001" s="254" t="s">
        <v>535</v>
      </c>
      <c r="B22001" s="254">
        <v>-12.7703931</v>
      </c>
    </row>
    <row r="22002" spans="1:2" x14ac:dyDescent="0.25">
      <c r="A22002" s="254" t="s">
        <v>534</v>
      </c>
      <c r="B22002" s="254">
        <v>-0.95025107099999995</v>
      </c>
    </row>
    <row r="22003" spans="1:2" x14ac:dyDescent="0.25">
      <c r="A22003" s="254" t="s">
        <v>536</v>
      </c>
      <c r="B22003" s="254">
        <v>0</v>
      </c>
    </row>
    <row r="22004" spans="1:2" x14ac:dyDescent="0.25">
      <c r="A22004" s="254" t="s">
        <v>537</v>
      </c>
      <c r="B22004" s="254">
        <v>0</v>
      </c>
    </row>
    <row r="22005" spans="1:2" x14ac:dyDescent="0.25">
      <c r="A22005" s="254" t="s">
        <v>1036</v>
      </c>
      <c r="B22005" s="254">
        <v>0</v>
      </c>
    </row>
    <row r="22006" spans="1:2" x14ac:dyDescent="0.25">
      <c r="A22006" s="254" t="s">
        <v>997</v>
      </c>
      <c r="B22006" s="254">
        <v>0</v>
      </c>
    </row>
    <row r="22007" spans="1:2" x14ac:dyDescent="0.25">
      <c r="A22007" s="254" t="s">
        <v>1037</v>
      </c>
      <c r="B22007" s="254">
        <v>0</v>
      </c>
    </row>
    <row r="22008" spans="1:2" x14ac:dyDescent="0.25">
      <c r="A22008" s="254" t="s">
        <v>1038</v>
      </c>
      <c r="B22008" s="254">
        <v>0</v>
      </c>
    </row>
    <row r="22009" spans="1:2" x14ac:dyDescent="0.25">
      <c r="A22009" s="254" t="s">
        <v>1273</v>
      </c>
      <c r="B22009" s="254">
        <v>0</v>
      </c>
    </row>
    <row r="22010" spans="1:2" x14ac:dyDescent="0.25">
      <c r="A22010" s="254" t="s">
        <v>1274</v>
      </c>
      <c r="B22010" s="254">
        <v>-4.8097277200000003E-2</v>
      </c>
    </row>
    <row r="22011" spans="1:2" x14ac:dyDescent="0.25">
      <c r="A22011" s="254" t="s">
        <v>1275</v>
      </c>
      <c r="B22011" s="254">
        <v>-2.6631554900000002E-3</v>
      </c>
    </row>
    <row r="22012" spans="1:2" x14ac:dyDescent="0.25">
      <c r="A22012" s="254" t="s">
        <v>1276</v>
      </c>
      <c r="B22012" s="254">
        <v>-6.9710991200000001E-3</v>
      </c>
    </row>
    <row r="22013" spans="1:2" x14ac:dyDescent="0.25">
      <c r="A22013" s="254" t="s">
        <v>1277</v>
      </c>
      <c r="B22013" s="254">
        <v>-8.78851181E-3</v>
      </c>
    </row>
    <row r="22014" spans="1:2" x14ac:dyDescent="0.25">
      <c r="A22014" s="254" t="s">
        <v>1278</v>
      </c>
      <c r="B22014" s="254">
        <v>0</v>
      </c>
    </row>
    <row r="22015" spans="1:2" x14ac:dyDescent="0.25">
      <c r="A22015" s="254" t="s">
        <v>1279</v>
      </c>
      <c r="B22015" s="254">
        <v>-3.07225185E-2</v>
      </c>
    </row>
    <row r="22016" spans="1:2" x14ac:dyDescent="0.25">
      <c r="A22016" s="254" t="s">
        <v>1280</v>
      </c>
      <c r="B22016" s="254">
        <v>0</v>
      </c>
    </row>
    <row r="22017" spans="1:2" x14ac:dyDescent="0.25">
      <c r="A22017" s="254" t="s">
        <v>1281</v>
      </c>
      <c r="B22017" s="254">
        <v>-7.7344921600000005E-2</v>
      </c>
    </row>
    <row r="22018" spans="1:2" x14ac:dyDescent="0.25">
      <c r="A22018" s="254" t="s">
        <v>1282</v>
      </c>
      <c r="B22018" s="254">
        <v>0</v>
      </c>
    </row>
    <row r="22019" spans="1:2" x14ac:dyDescent="0.25">
      <c r="A22019" s="254" t="s">
        <v>1209</v>
      </c>
      <c r="B22019" s="254">
        <v>1.68553895</v>
      </c>
    </row>
    <row r="22020" spans="1:2" x14ac:dyDescent="0.25">
      <c r="A22020" s="254" t="s">
        <v>1119</v>
      </c>
      <c r="B22020" s="254">
        <v>1.4754584900000001</v>
      </c>
    </row>
    <row r="22021" spans="1:2" x14ac:dyDescent="0.25">
      <c r="A22021" s="254" t="s">
        <v>1210</v>
      </c>
      <c r="B22021" s="254">
        <v>0</v>
      </c>
    </row>
    <row r="22022" spans="1:2" x14ac:dyDescent="0.25">
      <c r="A22022" s="254" t="s">
        <v>1211</v>
      </c>
      <c r="B22022" s="254">
        <v>0</v>
      </c>
    </row>
    <row r="22023" spans="1:2" x14ac:dyDescent="0.25">
      <c r="A22023" s="254" t="s">
        <v>1212</v>
      </c>
      <c r="B22023" s="254">
        <v>0.95469691199999995</v>
      </c>
    </row>
    <row r="22024" spans="1:2" x14ac:dyDescent="0.25">
      <c r="A22024" s="254" t="s">
        <v>1120</v>
      </c>
      <c r="B22024" s="254">
        <v>0.91200068099999998</v>
      </c>
    </row>
    <row r="22025" spans="1:2" x14ac:dyDescent="0.25">
      <c r="A22025" s="254" t="s">
        <v>1213</v>
      </c>
      <c r="B22025" s="254">
        <v>0</v>
      </c>
    </row>
    <row r="22026" spans="1:2" x14ac:dyDescent="0.25">
      <c r="A22026" s="254" t="s">
        <v>1214</v>
      </c>
      <c r="B22026" s="254">
        <v>0</v>
      </c>
    </row>
    <row r="22027" spans="1:2" x14ac:dyDescent="0.25">
      <c r="A22027" s="254" t="s">
        <v>1283</v>
      </c>
      <c r="B22027" s="254">
        <v>0.64920891400000003</v>
      </c>
    </row>
    <row r="22028" spans="1:2" x14ac:dyDescent="0.25">
      <c r="A22028" s="254" t="s">
        <v>1184</v>
      </c>
      <c r="B22028" s="254">
        <v>1.1605421</v>
      </c>
    </row>
    <row r="22029" spans="1:2" x14ac:dyDescent="0.25">
      <c r="A22029" s="254" t="s">
        <v>1284</v>
      </c>
      <c r="B22029" s="254">
        <v>0</v>
      </c>
    </row>
    <row r="22030" spans="1:2" x14ac:dyDescent="0.25">
      <c r="A22030" s="254" t="s">
        <v>1285</v>
      </c>
      <c r="B22030" s="254">
        <v>0</v>
      </c>
    </row>
    <row r="22031" spans="1:2" x14ac:dyDescent="0.25">
      <c r="A22031" s="254" t="s">
        <v>1286</v>
      </c>
      <c r="B22031" s="254">
        <v>2.7805576299999999E-2</v>
      </c>
    </row>
    <row r="22032" spans="1:2" x14ac:dyDescent="0.25">
      <c r="A22032" s="254" t="s">
        <v>1185</v>
      </c>
      <c r="B22032" s="254">
        <v>1.0001936499999999E-2</v>
      </c>
    </row>
    <row r="22033" spans="1:2" x14ac:dyDescent="0.25">
      <c r="A22033" s="254" t="s">
        <v>1287</v>
      </c>
      <c r="B22033" s="254">
        <v>0</v>
      </c>
    </row>
    <row r="22034" spans="1:2" x14ac:dyDescent="0.25">
      <c r="A22034" s="254" t="s">
        <v>1288</v>
      </c>
      <c r="B22034" s="254">
        <v>0</v>
      </c>
    </row>
    <row r="22035" spans="1:2" x14ac:dyDescent="0.25">
      <c r="A22035" s="254" t="s">
        <v>1289</v>
      </c>
      <c r="B22035" s="254">
        <v>0</v>
      </c>
    </row>
    <row r="22036" spans="1:2" x14ac:dyDescent="0.25">
      <c r="A22036" s="254" t="s">
        <v>1186</v>
      </c>
      <c r="B22036" s="254">
        <v>0</v>
      </c>
    </row>
    <row r="22037" spans="1:2" x14ac:dyDescent="0.25">
      <c r="A22037" s="254" t="s">
        <v>1290</v>
      </c>
      <c r="B22037" s="254">
        <v>0</v>
      </c>
    </row>
    <row r="22038" spans="1:2" x14ac:dyDescent="0.25">
      <c r="A22038" s="254" t="s">
        <v>1291</v>
      </c>
      <c r="B22038" s="254">
        <v>0</v>
      </c>
    </row>
    <row r="22039" spans="1:2" x14ac:dyDescent="0.25">
      <c r="A22039" s="254" t="s">
        <v>1292</v>
      </c>
      <c r="B22039" s="254">
        <v>0</v>
      </c>
    </row>
    <row r="22040" spans="1:2" x14ac:dyDescent="0.25">
      <c r="A22040" s="254" t="s">
        <v>1187</v>
      </c>
      <c r="B22040" s="254">
        <v>0</v>
      </c>
    </row>
    <row r="22041" spans="1:2" x14ac:dyDescent="0.25">
      <c r="A22041" s="254" t="s">
        <v>1293</v>
      </c>
      <c r="B22041" s="254">
        <v>0</v>
      </c>
    </row>
    <row r="22042" spans="1:2" x14ac:dyDescent="0.25">
      <c r="A22042" s="254" t="s">
        <v>1294</v>
      </c>
      <c r="B22042" s="254">
        <v>0</v>
      </c>
    </row>
    <row r="22043" spans="1:2" x14ac:dyDescent="0.25">
      <c r="A22043" s="254" t="s">
        <v>948</v>
      </c>
      <c r="B22043" s="254">
        <v>3.1372485499999998</v>
      </c>
    </row>
    <row r="22044" spans="1:2" x14ac:dyDescent="0.25">
      <c r="A22044" s="254" t="s">
        <v>945</v>
      </c>
      <c r="B22044" s="254">
        <v>1.3949413399999999</v>
      </c>
    </row>
    <row r="22045" spans="1:2" x14ac:dyDescent="0.25">
      <c r="A22045" s="254" t="s">
        <v>949</v>
      </c>
      <c r="B22045" s="254">
        <v>0</v>
      </c>
    </row>
    <row r="22046" spans="1:2" x14ac:dyDescent="0.25">
      <c r="A22046" s="254" t="s">
        <v>950</v>
      </c>
      <c r="B22046" s="254">
        <v>0</v>
      </c>
    </row>
    <row r="22047" spans="1:2" x14ac:dyDescent="0.25">
      <c r="A22047" s="254" t="s">
        <v>1039</v>
      </c>
      <c r="B22047" s="254">
        <v>0</v>
      </c>
    </row>
    <row r="22048" spans="1:2" x14ac:dyDescent="0.25">
      <c r="A22048" s="254" t="s">
        <v>998</v>
      </c>
      <c r="B22048" s="254">
        <v>0</v>
      </c>
    </row>
    <row r="22049" spans="1:2" x14ac:dyDescent="0.25">
      <c r="A22049" s="254" t="s">
        <v>1040</v>
      </c>
      <c r="B22049" s="254">
        <v>0</v>
      </c>
    </row>
    <row r="22050" spans="1:2" x14ac:dyDescent="0.25">
      <c r="A22050" s="254" t="s">
        <v>1041</v>
      </c>
      <c r="B22050" s="254">
        <v>0</v>
      </c>
    </row>
    <row r="22051" spans="1:2" x14ac:dyDescent="0.25">
      <c r="A22051" s="254" t="s">
        <v>458</v>
      </c>
      <c r="B22051" s="254">
        <v>28.795628199999999</v>
      </c>
    </row>
    <row r="22052" spans="1:2" x14ac:dyDescent="0.25">
      <c r="A22052" s="254" t="s">
        <v>456</v>
      </c>
      <c r="B22052" s="254">
        <v>28.7393976</v>
      </c>
    </row>
    <row r="22053" spans="1:2" x14ac:dyDescent="0.25">
      <c r="A22053" s="254" t="s">
        <v>459</v>
      </c>
      <c r="B22053" s="254">
        <v>0</v>
      </c>
    </row>
    <row r="22054" spans="1:2" x14ac:dyDescent="0.25">
      <c r="A22054" s="254" t="s">
        <v>460</v>
      </c>
      <c r="B22054" s="254">
        <v>0</v>
      </c>
    </row>
    <row r="22055" spans="1:2" x14ac:dyDescent="0.25">
      <c r="A22055" s="254" t="s">
        <v>1042</v>
      </c>
      <c r="B22055" s="254">
        <v>0</v>
      </c>
    </row>
    <row r="22056" spans="1:2" x14ac:dyDescent="0.25">
      <c r="A22056" s="254" t="s">
        <v>999</v>
      </c>
      <c r="B22056" s="254">
        <v>0</v>
      </c>
    </row>
    <row r="22057" spans="1:2" x14ac:dyDescent="0.25">
      <c r="A22057" s="254" t="s">
        <v>1043</v>
      </c>
      <c r="B22057" s="254">
        <v>0</v>
      </c>
    </row>
    <row r="22058" spans="1:2" x14ac:dyDescent="0.25">
      <c r="A22058" s="254" t="s">
        <v>1044</v>
      </c>
      <c r="B22058" s="254">
        <v>0</v>
      </c>
    </row>
    <row r="22059" spans="1:2" x14ac:dyDescent="0.25">
      <c r="A22059" s="254" t="s">
        <v>461</v>
      </c>
      <c r="B22059" s="254">
        <v>0</v>
      </c>
    </row>
    <row r="22060" spans="1:2" x14ac:dyDescent="0.25">
      <c r="A22060" s="254" t="s">
        <v>457</v>
      </c>
      <c r="B22060" s="254">
        <v>6.1895722800000001</v>
      </c>
    </row>
    <row r="22061" spans="1:2" x14ac:dyDescent="0.25">
      <c r="A22061" s="254" t="s">
        <v>462</v>
      </c>
      <c r="B22061" s="254">
        <v>0</v>
      </c>
    </row>
    <row r="22062" spans="1:2" x14ac:dyDescent="0.25">
      <c r="A22062" s="254" t="s">
        <v>463</v>
      </c>
      <c r="B22062" s="254">
        <v>0</v>
      </c>
    </row>
    <row r="22063" spans="1:2" x14ac:dyDescent="0.25">
      <c r="A22063" s="254" t="s">
        <v>1045</v>
      </c>
      <c r="B22063" s="254">
        <v>0</v>
      </c>
    </row>
    <row r="22064" spans="1:2" x14ac:dyDescent="0.25">
      <c r="A22064" s="254" t="s">
        <v>1000</v>
      </c>
      <c r="B22064" s="254">
        <v>0</v>
      </c>
    </row>
    <row r="22065" spans="1:2" x14ac:dyDescent="0.25">
      <c r="A22065" s="254" t="s">
        <v>1046</v>
      </c>
      <c r="B22065" s="254">
        <v>0</v>
      </c>
    </row>
    <row r="22066" spans="1:2" x14ac:dyDescent="0.25">
      <c r="A22066" s="254" t="s">
        <v>1047</v>
      </c>
      <c r="B22066" s="254">
        <v>0</v>
      </c>
    </row>
    <row r="22067" spans="1:2" x14ac:dyDescent="0.25">
      <c r="A22067" s="254" t="s">
        <v>139</v>
      </c>
      <c r="B22067" s="254">
        <v>16.489201399999999</v>
      </c>
    </row>
    <row r="22068" spans="1:2" x14ac:dyDescent="0.25">
      <c r="A22068" s="254" t="s">
        <v>120</v>
      </c>
      <c r="B22068" s="254">
        <v>1.2269693800000001</v>
      </c>
    </row>
    <row r="22069" spans="1:2" x14ac:dyDescent="0.25">
      <c r="A22069" s="254" t="s">
        <v>140</v>
      </c>
      <c r="B22069" s="254">
        <v>0</v>
      </c>
    </row>
    <row r="22070" spans="1:2" x14ac:dyDescent="0.25">
      <c r="A22070" s="254" t="s">
        <v>141</v>
      </c>
      <c r="B22070" s="254">
        <v>0</v>
      </c>
    </row>
    <row r="22071" spans="1:2" x14ac:dyDescent="0.25">
      <c r="A22071" s="254" t="s">
        <v>1048</v>
      </c>
      <c r="B22071" s="254">
        <v>0</v>
      </c>
    </row>
    <row r="22072" spans="1:2" x14ac:dyDescent="0.25">
      <c r="A22072" s="254" t="s">
        <v>1001</v>
      </c>
      <c r="B22072" s="254">
        <v>0</v>
      </c>
    </row>
    <row r="22073" spans="1:2" x14ac:dyDescent="0.25">
      <c r="A22073" s="254" t="s">
        <v>1049</v>
      </c>
      <c r="B22073" s="254">
        <v>0</v>
      </c>
    </row>
    <row r="22074" spans="1:2" x14ac:dyDescent="0.25">
      <c r="A22074" s="254" t="s">
        <v>1050</v>
      </c>
      <c r="B22074" s="254">
        <v>0</v>
      </c>
    </row>
    <row r="22075" spans="1:2" x14ac:dyDescent="0.25">
      <c r="A22075" s="254" t="s">
        <v>1227</v>
      </c>
      <c r="B22075" s="254">
        <v>0</v>
      </c>
    </row>
    <row r="22076" spans="1:2" x14ac:dyDescent="0.25">
      <c r="A22076" s="254" t="s">
        <v>1228</v>
      </c>
      <c r="B22076" s="254">
        <v>3.8696366400000001E-2</v>
      </c>
    </row>
    <row r="22077" spans="1:2" x14ac:dyDescent="0.25">
      <c r="A22077" s="254" t="s">
        <v>1295</v>
      </c>
      <c r="B22077" s="254">
        <v>2.1426252499999999E-3</v>
      </c>
    </row>
    <row r="22078" spans="1:2" x14ac:dyDescent="0.25">
      <c r="A22078" s="254" t="s">
        <v>1296</v>
      </c>
      <c r="B22078" s="254">
        <v>5.6085546100000001E-3</v>
      </c>
    </row>
    <row r="22079" spans="1:2" x14ac:dyDescent="0.25">
      <c r="A22079" s="254" t="s">
        <v>1297</v>
      </c>
      <c r="B22079" s="254">
        <v>1.1347774499999999E-2</v>
      </c>
    </row>
    <row r="22080" spans="1:2" x14ac:dyDescent="0.25">
      <c r="A22080" s="254" t="s">
        <v>1298</v>
      </c>
      <c r="B22080" s="254">
        <v>0</v>
      </c>
    </row>
    <row r="22081" spans="1:2" x14ac:dyDescent="0.25">
      <c r="A22081" s="254" t="s">
        <v>1299</v>
      </c>
      <c r="B22081" s="254">
        <v>3.9669083899999999E-2</v>
      </c>
    </row>
    <row r="22082" spans="1:2" x14ac:dyDescent="0.25">
      <c r="A22082" s="254" t="s">
        <v>1300</v>
      </c>
      <c r="B22082" s="254">
        <v>0</v>
      </c>
    </row>
    <row r="22083" spans="1:2" x14ac:dyDescent="0.25">
      <c r="A22083" s="254" t="s">
        <v>1301</v>
      </c>
      <c r="B22083" s="254">
        <v>9.9868185700000001E-2</v>
      </c>
    </row>
    <row r="22084" spans="1:2" x14ac:dyDescent="0.25">
      <c r="A22084" s="254" t="s">
        <v>1302</v>
      </c>
      <c r="B22084" s="254">
        <v>0</v>
      </c>
    </row>
    <row r="22085" spans="1:2" x14ac:dyDescent="0.25">
      <c r="A22085" s="254" t="s">
        <v>1625</v>
      </c>
      <c r="B22085" s="254"/>
    </row>
    <row r="22086" spans="1:2" x14ac:dyDescent="0.25">
      <c r="A22086" s="254" t="s">
        <v>928</v>
      </c>
      <c r="B22086" s="254" t="s">
        <v>929</v>
      </c>
    </row>
    <row r="22087" spans="1:2" x14ac:dyDescent="0.25">
      <c r="A22087" s="254" t="s">
        <v>930</v>
      </c>
      <c r="B22087" s="254" t="s">
        <v>931</v>
      </c>
    </row>
    <row r="22088" spans="1:2" x14ac:dyDescent="0.25">
      <c r="A22088" s="254" t="s">
        <v>943</v>
      </c>
      <c r="B22088" s="254">
        <v>-6.9686695399999996</v>
      </c>
    </row>
    <row r="22089" spans="1:2" x14ac:dyDescent="0.25">
      <c r="A22089" s="254" t="s">
        <v>944</v>
      </c>
      <c r="B22089" s="254">
        <v>-8.5918648900000001</v>
      </c>
    </row>
    <row r="22090" spans="1:2" x14ac:dyDescent="0.25">
      <c r="A22090" s="254" t="s">
        <v>538</v>
      </c>
      <c r="B22090" s="254">
        <v>-142.14260300000001</v>
      </c>
    </row>
    <row r="22091" spans="1:2" x14ac:dyDescent="0.25">
      <c r="A22091" s="254" t="s">
        <v>539</v>
      </c>
      <c r="B22091" s="254">
        <v>-16.896860700000001</v>
      </c>
    </row>
    <row r="22092" spans="1:2" x14ac:dyDescent="0.25">
      <c r="A22092" s="254" t="s">
        <v>150</v>
      </c>
      <c r="B22092" s="254">
        <v>-17.951975300000001</v>
      </c>
    </row>
    <row r="22093" spans="1:2" x14ac:dyDescent="0.25">
      <c r="A22093" s="254" t="s">
        <v>142</v>
      </c>
      <c r="B22093" s="254">
        <v>-20.824721400000001</v>
      </c>
    </row>
    <row r="22094" spans="1:2" x14ac:dyDescent="0.25">
      <c r="A22094" s="254" t="s">
        <v>151</v>
      </c>
      <c r="B22094" s="254">
        <v>0</v>
      </c>
    </row>
    <row r="22095" spans="1:2" x14ac:dyDescent="0.25">
      <c r="A22095" s="254" t="s">
        <v>152</v>
      </c>
      <c r="B22095" s="254">
        <v>0</v>
      </c>
    </row>
    <row r="22096" spans="1:2" x14ac:dyDescent="0.25">
      <c r="A22096" s="254" t="s">
        <v>153</v>
      </c>
      <c r="B22096" s="254">
        <v>-1.4106162499999999</v>
      </c>
    </row>
    <row r="22097" spans="1:2" x14ac:dyDescent="0.25">
      <c r="A22097" s="254" t="s">
        <v>143</v>
      </c>
      <c r="B22097" s="254">
        <v>-3.3023363799999998</v>
      </c>
    </row>
    <row r="22098" spans="1:2" x14ac:dyDescent="0.25">
      <c r="A22098" s="254" t="s">
        <v>154</v>
      </c>
      <c r="B22098" s="254">
        <v>0</v>
      </c>
    </row>
    <row r="22099" spans="1:2" x14ac:dyDescent="0.25">
      <c r="A22099" s="254" t="s">
        <v>155</v>
      </c>
      <c r="B22099" s="254">
        <v>0</v>
      </c>
    </row>
    <row r="22100" spans="1:2" x14ac:dyDescent="0.25">
      <c r="A22100" s="254" t="s">
        <v>1303</v>
      </c>
      <c r="B22100" s="254">
        <v>0</v>
      </c>
    </row>
    <row r="22101" spans="1:2" x14ac:dyDescent="0.25">
      <c r="A22101" s="254" t="s">
        <v>1304</v>
      </c>
      <c r="B22101" s="254">
        <v>-1.1347774499999999E-2</v>
      </c>
    </row>
    <row r="22102" spans="1:2" x14ac:dyDescent="0.25">
      <c r="A22102" s="254" t="s">
        <v>1305</v>
      </c>
      <c r="B22102" s="254">
        <v>-4.3152083899999999E-2</v>
      </c>
    </row>
    <row r="22103" spans="1:2" x14ac:dyDescent="0.25">
      <c r="A22103" s="254" t="s">
        <v>1306</v>
      </c>
      <c r="B22103" s="254">
        <v>-0.13214174300000001</v>
      </c>
    </row>
    <row r="22104" spans="1:2" x14ac:dyDescent="0.25">
      <c r="A22104" s="254" t="s">
        <v>156</v>
      </c>
      <c r="B22104" s="254">
        <v>2.0950244699999998</v>
      </c>
    </row>
    <row r="22105" spans="1:2" x14ac:dyDescent="0.25">
      <c r="A22105" s="254" t="s">
        <v>144</v>
      </c>
      <c r="B22105" s="254">
        <v>1.8339069699999999</v>
      </c>
    </row>
    <row r="22106" spans="1:2" x14ac:dyDescent="0.25">
      <c r="A22106" s="254" t="s">
        <v>157</v>
      </c>
      <c r="B22106" s="254">
        <v>0</v>
      </c>
    </row>
    <row r="22107" spans="1:2" x14ac:dyDescent="0.25">
      <c r="A22107" s="254" t="s">
        <v>158</v>
      </c>
      <c r="B22107" s="254">
        <v>0</v>
      </c>
    </row>
    <row r="22108" spans="1:2" x14ac:dyDescent="0.25">
      <c r="A22108" s="254" t="s">
        <v>159</v>
      </c>
      <c r="B22108" s="254">
        <v>1.18663136</v>
      </c>
    </row>
    <row r="22109" spans="1:2" x14ac:dyDescent="0.25">
      <c r="A22109" s="254" t="s">
        <v>145</v>
      </c>
      <c r="B22109" s="254">
        <v>1.1335624900000001</v>
      </c>
    </row>
    <row r="22110" spans="1:2" x14ac:dyDescent="0.25">
      <c r="A22110" s="254" t="s">
        <v>160</v>
      </c>
      <c r="B22110" s="254">
        <v>0</v>
      </c>
    </row>
    <row r="22111" spans="1:2" x14ac:dyDescent="0.25">
      <c r="A22111" s="254" t="s">
        <v>161</v>
      </c>
      <c r="B22111" s="254">
        <v>0</v>
      </c>
    </row>
    <row r="22112" spans="1:2" x14ac:dyDescent="0.25">
      <c r="A22112" s="254" t="s">
        <v>162</v>
      </c>
      <c r="B22112" s="254">
        <v>0.80692798899999996</v>
      </c>
    </row>
    <row r="22113" spans="1:2" x14ac:dyDescent="0.25">
      <c r="A22113" s="254" t="s">
        <v>146</v>
      </c>
      <c r="B22113" s="254">
        <v>1.4424846600000001</v>
      </c>
    </row>
    <row r="22114" spans="1:2" x14ac:dyDescent="0.25">
      <c r="A22114" s="254" t="s">
        <v>163</v>
      </c>
      <c r="B22114" s="254">
        <v>0</v>
      </c>
    </row>
    <row r="22115" spans="1:2" x14ac:dyDescent="0.25">
      <c r="A22115" s="254" t="s">
        <v>164</v>
      </c>
      <c r="B22115" s="254">
        <v>0</v>
      </c>
    </row>
    <row r="22116" spans="1:2" x14ac:dyDescent="0.25">
      <c r="A22116" s="254" t="s">
        <v>165</v>
      </c>
      <c r="B22116" s="254">
        <v>3.4560674100000001E-2</v>
      </c>
    </row>
    <row r="22117" spans="1:2" x14ac:dyDescent="0.25">
      <c r="A22117" s="254" t="s">
        <v>147</v>
      </c>
      <c r="B22117" s="254">
        <v>1.2431810999999999E-2</v>
      </c>
    </row>
    <row r="22118" spans="1:2" x14ac:dyDescent="0.25">
      <c r="A22118" s="254" t="s">
        <v>166</v>
      </c>
      <c r="B22118" s="254">
        <v>0</v>
      </c>
    </row>
    <row r="22119" spans="1:2" x14ac:dyDescent="0.25">
      <c r="A22119" s="254" t="s">
        <v>167</v>
      </c>
      <c r="B22119" s="254">
        <v>0</v>
      </c>
    </row>
    <row r="22120" spans="1:2" x14ac:dyDescent="0.25">
      <c r="A22120" s="254" t="s">
        <v>168</v>
      </c>
      <c r="B22120" s="254">
        <v>0</v>
      </c>
    </row>
    <row r="22121" spans="1:2" x14ac:dyDescent="0.25">
      <c r="A22121" s="254" t="s">
        <v>148</v>
      </c>
      <c r="B22121" s="254">
        <v>0</v>
      </c>
    </row>
    <row r="22122" spans="1:2" x14ac:dyDescent="0.25">
      <c r="A22122" s="254" t="s">
        <v>169</v>
      </c>
      <c r="B22122" s="254">
        <v>0</v>
      </c>
    </row>
    <row r="22123" spans="1:2" x14ac:dyDescent="0.25">
      <c r="A22123" s="254" t="s">
        <v>170</v>
      </c>
      <c r="B22123" s="254">
        <v>0</v>
      </c>
    </row>
    <row r="22124" spans="1:2" x14ac:dyDescent="0.25">
      <c r="A22124" s="254" t="s">
        <v>171</v>
      </c>
      <c r="B22124" s="254">
        <v>0</v>
      </c>
    </row>
    <row r="22125" spans="1:2" x14ac:dyDescent="0.25">
      <c r="A22125" s="254" t="s">
        <v>149</v>
      </c>
      <c r="B22125" s="254">
        <v>0</v>
      </c>
    </row>
    <row r="22126" spans="1:2" x14ac:dyDescent="0.25">
      <c r="A22126" s="254" t="s">
        <v>172</v>
      </c>
      <c r="B22126" s="254">
        <v>0</v>
      </c>
    </row>
    <row r="22127" spans="1:2" x14ac:dyDescent="0.25">
      <c r="A22127" s="254" t="s">
        <v>173</v>
      </c>
      <c r="B22127" s="254">
        <v>0</v>
      </c>
    </row>
    <row r="22128" spans="1:2" x14ac:dyDescent="0.25">
      <c r="A22128" s="254" t="s">
        <v>1215</v>
      </c>
      <c r="B22128" s="254">
        <v>7.8243254499999999</v>
      </c>
    </row>
    <row r="22129" spans="1:2" x14ac:dyDescent="0.25">
      <c r="A22129" s="254" t="s">
        <v>1121</v>
      </c>
      <c r="B22129" s="254">
        <v>13.8959343</v>
      </c>
    </row>
    <row r="22130" spans="1:2" x14ac:dyDescent="0.25">
      <c r="A22130" s="254" t="s">
        <v>1216</v>
      </c>
      <c r="B22130" s="254">
        <v>0</v>
      </c>
    </row>
    <row r="22131" spans="1:2" x14ac:dyDescent="0.25">
      <c r="A22131" s="254" t="s">
        <v>1217</v>
      </c>
      <c r="B22131" s="254">
        <v>0</v>
      </c>
    </row>
    <row r="22132" spans="1:2" x14ac:dyDescent="0.25">
      <c r="A22132" s="254" t="s">
        <v>1218</v>
      </c>
      <c r="B22132" s="254">
        <v>0.61770599500000001</v>
      </c>
    </row>
    <row r="22133" spans="1:2" x14ac:dyDescent="0.25">
      <c r="A22133" s="254" t="s">
        <v>1122</v>
      </c>
      <c r="B22133" s="254">
        <v>2.0980319500000002</v>
      </c>
    </row>
    <row r="22134" spans="1:2" x14ac:dyDescent="0.25">
      <c r="A22134" s="254" t="s">
        <v>1219</v>
      </c>
      <c r="B22134" s="254">
        <v>0</v>
      </c>
    </row>
    <row r="22135" spans="1:2" x14ac:dyDescent="0.25">
      <c r="A22135" s="254" t="s">
        <v>1220</v>
      </c>
      <c r="B22135" s="254">
        <v>0</v>
      </c>
    </row>
    <row r="22136" spans="1:2" x14ac:dyDescent="0.25">
      <c r="A22136" s="254" t="s">
        <v>1307</v>
      </c>
      <c r="B22136" s="254">
        <v>5.5244381799999998</v>
      </c>
    </row>
    <row r="22137" spans="1:2" x14ac:dyDescent="0.25">
      <c r="A22137" s="254" t="s">
        <v>1197</v>
      </c>
      <c r="B22137" s="254">
        <v>16.7902582</v>
      </c>
    </row>
    <row r="22138" spans="1:2" x14ac:dyDescent="0.25">
      <c r="A22138" s="254" t="s">
        <v>1308</v>
      </c>
      <c r="B22138" s="254">
        <v>0</v>
      </c>
    </row>
    <row r="22139" spans="1:2" x14ac:dyDescent="0.25">
      <c r="A22139" s="254" t="s">
        <v>1309</v>
      </c>
      <c r="B22139" s="254">
        <v>0</v>
      </c>
    </row>
    <row r="22140" spans="1:2" x14ac:dyDescent="0.25">
      <c r="A22140" s="254" t="s">
        <v>1310</v>
      </c>
      <c r="B22140" s="254">
        <v>0.13969287399999999</v>
      </c>
    </row>
    <row r="22141" spans="1:2" x14ac:dyDescent="0.25">
      <c r="A22141" s="254" t="s">
        <v>1198</v>
      </c>
      <c r="B22141" s="254">
        <v>0.23913933900000001</v>
      </c>
    </row>
    <row r="22142" spans="1:2" x14ac:dyDescent="0.25">
      <c r="A22142" s="254" t="s">
        <v>1311</v>
      </c>
      <c r="B22142" s="254">
        <v>0</v>
      </c>
    </row>
    <row r="22143" spans="1:2" x14ac:dyDescent="0.25">
      <c r="A22143" s="254" t="s">
        <v>1312</v>
      </c>
      <c r="B22143" s="254">
        <v>0</v>
      </c>
    </row>
    <row r="22144" spans="1:2" x14ac:dyDescent="0.25">
      <c r="A22144" s="254" t="s">
        <v>1313</v>
      </c>
      <c r="B22144" s="254">
        <v>0</v>
      </c>
    </row>
    <row r="22145" spans="1:2" x14ac:dyDescent="0.25">
      <c r="A22145" s="254" t="s">
        <v>1199</v>
      </c>
      <c r="B22145" s="254">
        <v>0</v>
      </c>
    </row>
    <row r="22146" spans="1:2" x14ac:dyDescent="0.25">
      <c r="A22146" s="254" t="s">
        <v>1314</v>
      </c>
      <c r="B22146" s="254">
        <v>0</v>
      </c>
    </row>
    <row r="22147" spans="1:2" x14ac:dyDescent="0.25">
      <c r="A22147" s="254" t="s">
        <v>1315</v>
      </c>
      <c r="B22147" s="254">
        <v>0</v>
      </c>
    </row>
    <row r="22148" spans="1:2" x14ac:dyDescent="0.25">
      <c r="A22148" s="254" t="s">
        <v>1316</v>
      </c>
      <c r="B22148" s="254">
        <v>0</v>
      </c>
    </row>
    <row r="22149" spans="1:2" x14ac:dyDescent="0.25">
      <c r="A22149" s="254" t="s">
        <v>1200</v>
      </c>
      <c r="B22149" s="254">
        <v>0</v>
      </c>
    </row>
    <row r="22150" spans="1:2" x14ac:dyDescent="0.25">
      <c r="A22150" s="254" t="s">
        <v>1317</v>
      </c>
      <c r="B22150" s="254">
        <v>0</v>
      </c>
    </row>
    <row r="22151" spans="1:2" x14ac:dyDescent="0.25">
      <c r="A22151" s="254" t="s">
        <v>1318</v>
      </c>
      <c r="B22151" s="254">
        <v>0</v>
      </c>
    </row>
    <row r="22152" spans="1:2" x14ac:dyDescent="0.25">
      <c r="A22152" s="254" t="s">
        <v>1221</v>
      </c>
      <c r="B22152" s="254">
        <v>72.417118900000006</v>
      </c>
    </row>
    <row r="22153" spans="1:2" x14ac:dyDescent="0.25">
      <c r="A22153" s="254" t="s">
        <v>1123</v>
      </c>
      <c r="B22153" s="254">
        <v>136.60451</v>
      </c>
    </row>
    <row r="22154" spans="1:2" x14ac:dyDescent="0.25">
      <c r="A22154" s="254" t="s">
        <v>1222</v>
      </c>
      <c r="B22154" s="254">
        <v>0</v>
      </c>
    </row>
    <row r="22155" spans="1:2" x14ac:dyDescent="0.25">
      <c r="A22155" s="254" t="s">
        <v>1223</v>
      </c>
      <c r="B22155" s="254">
        <v>0</v>
      </c>
    </row>
    <row r="22156" spans="1:2" x14ac:dyDescent="0.25">
      <c r="A22156" s="254" t="s">
        <v>1224</v>
      </c>
      <c r="B22156" s="254">
        <v>5.4110167100000002</v>
      </c>
    </row>
    <row r="22157" spans="1:2" x14ac:dyDescent="0.25">
      <c r="A22157" s="254" t="s">
        <v>1124</v>
      </c>
      <c r="B22157" s="254">
        <v>17.198828500000001</v>
      </c>
    </row>
    <row r="22158" spans="1:2" x14ac:dyDescent="0.25">
      <c r="A22158" s="254" t="s">
        <v>1225</v>
      </c>
      <c r="B22158" s="254">
        <v>0</v>
      </c>
    </row>
    <row r="22159" spans="1:2" x14ac:dyDescent="0.25">
      <c r="A22159" s="254" t="s">
        <v>1226</v>
      </c>
      <c r="B22159" s="254">
        <v>0</v>
      </c>
    </row>
    <row r="22160" spans="1:2" x14ac:dyDescent="0.25">
      <c r="A22160" s="254" t="s">
        <v>1319</v>
      </c>
      <c r="B22160" s="254">
        <v>13.594966700000001</v>
      </c>
    </row>
    <row r="22161" spans="1:2" x14ac:dyDescent="0.25">
      <c r="A22161" s="254" t="s">
        <v>1201</v>
      </c>
      <c r="B22161" s="254">
        <v>43.924727599999997</v>
      </c>
    </row>
    <row r="22162" spans="1:2" x14ac:dyDescent="0.25">
      <c r="A22162" s="254" t="s">
        <v>1320</v>
      </c>
      <c r="B22162" s="254">
        <v>0</v>
      </c>
    </row>
    <row r="22163" spans="1:2" x14ac:dyDescent="0.25">
      <c r="A22163" s="254" t="s">
        <v>1321</v>
      </c>
      <c r="B22163" s="254">
        <v>0</v>
      </c>
    </row>
    <row r="22164" spans="1:2" x14ac:dyDescent="0.25">
      <c r="A22164" s="254" t="s">
        <v>1322</v>
      </c>
      <c r="B22164" s="254">
        <v>0.72648262399999997</v>
      </c>
    </row>
    <row r="22165" spans="1:2" x14ac:dyDescent="0.25">
      <c r="A22165" s="254" t="s">
        <v>1202</v>
      </c>
      <c r="B22165" s="254">
        <v>1.12365457</v>
      </c>
    </row>
    <row r="22166" spans="1:2" x14ac:dyDescent="0.25">
      <c r="A22166" s="254" t="s">
        <v>1323</v>
      </c>
      <c r="B22166" s="254">
        <v>0</v>
      </c>
    </row>
    <row r="22167" spans="1:2" x14ac:dyDescent="0.25">
      <c r="A22167" s="254" t="s">
        <v>1324</v>
      </c>
      <c r="B22167" s="254">
        <v>0</v>
      </c>
    </row>
    <row r="22168" spans="1:2" x14ac:dyDescent="0.25">
      <c r="A22168" s="254" t="s">
        <v>1325</v>
      </c>
      <c r="B22168" s="254">
        <v>0</v>
      </c>
    </row>
    <row r="22169" spans="1:2" x14ac:dyDescent="0.25">
      <c r="A22169" s="254" t="s">
        <v>1203</v>
      </c>
      <c r="B22169" s="254">
        <v>0</v>
      </c>
    </row>
    <row r="22170" spans="1:2" x14ac:dyDescent="0.25">
      <c r="A22170" s="254" t="s">
        <v>1326</v>
      </c>
      <c r="B22170" s="254">
        <v>0</v>
      </c>
    </row>
    <row r="22171" spans="1:2" x14ac:dyDescent="0.25">
      <c r="A22171" s="254" t="s">
        <v>1327</v>
      </c>
      <c r="B22171" s="254">
        <v>0</v>
      </c>
    </row>
    <row r="22172" spans="1:2" x14ac:dyDescent="0.25">
      <c r="A22172" s="254" t="s">
        <v>1328</v>
      </c>
      <c r="B22172" s="254">
        <v>0</v>
      </c>
    </row>
    <row r="22173" spans="1:2" x14ac:dyDescent="0.25">
      <c r="A22173" s="254" t="s">
        <v>1204</v>
      </c>
      <c r="B22173" s="254">
        <v>0</v>
      </c>
    </row>
    <row r="22174" spans="1:2" x14ac:dyDescent="0.25">
      <c r="A22174" s="254" t="s">
        <v>1329</v>
      </c>
      <c r="B22174" s="254">
        <v>0</v>
      </c>
    </row>
    <row r="22175" spans="1:2" x14ac:dyDescent="0.25">
      <c r="A22175" s="254" t="s">
        <v>1330</v>
      </c>
      <c r="B22175" s="254">
        <v>0</v>
      </c>
    </row>
    <row r="22176" spans="1:2" x14ac:dyDescent="0.25">
      <c r="A22176" s="254" t="s">
        <v>1241</v>
      </c>
      <c r="B22176" s="254">
        <v>0</v>
      </c>
    </row>
    <row r="22177" spans="1:2" x14ac:dyDescent="0.25">
      <c r="A22177" s="254" t="s">
        <v>1242</v>
      </c>
      <c r="B22177" s="254">
        <v>4.8097277200000003E-2</v>
      </c>
    </row>
    <row r="22178" spans="1:2" x14ac:dyDescent="0.25">
      <c r="A22178" s="254" t="s">
        <v>1243</v>
      </c>
      <c r="B22178" s="254">
        <v>2.6631554900000002E-3</v>
      </c>
    </row>
    <row r="22179" spans="1:2" x14ac:dyDescent="0.25">
      <c r="A22179" s="254" t="s">
        <v>1244</v>
      </c>
      <c r="B22179" s="254">
        <v>6.9710991200000001E-3</v>
      </c>
    </row>
    <row r="22180" spans="1:2" x14ac:dyDescent="0.25">
      <c r="A22180" s="254" t="s">
        <v>1229</v>
      </c>
      <c r="B22180" s="254">
        <v>0</v>
      </c>
    </row>
    <row r="22181" spans="1:2" x14ac:dyDescent="0.25">
      <c r="A22181" s="254" t="s">
        <v>1230</v>
      </c>
      <c r="B22181" s="254">
        <v>8.3885939300000004E-2</v>
      </c>
    </row>
    <row r="22182" spans="1:2" x14ac:dyDescent="0.25">
      <c r="A22182" s="254" t="s">
        <v>1331</v>
      </c>
      <c r="B22182" s="254">
        <v>3.9606835999999999E-2</v>
      </c>
    </row>
    <row r="22183" spans="1:2" x14ac:dyDescent="0.25">
      <c r="A22183" s="254" t="s">
        <v>1332</v>
      </c>
      <c r="B22183" s="254">
        <v>4.4254644000000003E-2</v>
      </c>
    </row>
    <row r="22184" spans="1:2" x14ac:dyDescent="0.25">
      <c r="A22184" s="254" t="s">
        <v>1626</v>
      </c>
      <c r="B22184" s="254"/>
    </row>
    <row r="22185" spans="1:2" x14ac:dyDescent="0.25">
      <c r="A22185" s="254" t="s">
        <v>928</v>
      </c>
      <c r="B22185" s="254" t="s">
        <v>929</v>
      </c>
    </row>
    <row r="22186" spans="1:2" x14ac:dyDescent="0.25">
      <c r="A22186" s="254" t="s">
        <v>930</v>
      </c>
      <c r="B22186" s="254" t="s">
        <v>931</v>
      </c>
    </row>
    <row r="22187" spans="1:2" x14ac:dyDescent="0.25">
      <c r="A22187" s="254" t="s">
        <v>466</v>
      </c>
      <c r="B22187" s="254">
        <v>0</v>
      </c>
    </row>
    <row r="22188" spans="1:2" x14ac:dyDescent="0.25">
      <c r="A22188" s="254" t="s">
        <v>467</v>
      </c>
      <c r="B22188" s="254">
        <v>0</v>
      </c>
    </row>
    <row r="22189" spans="1:2" x14ac:dyDescent="0.25">
      <c r="A22189" s="254" t="s">
        <v>540</v>
      </c>
      <c r="B22189" s="254">
        <v>0</v>
      </c>
    </row>
    <row r="22190" spans="1:2" x14ac:dyDescent="0.25">
      <c r="A22190" s="254" t="s">
        <v>541</v>
      </c>
      <c r="B22190" s="254">
        <v>0</v>
      </c>
    </row>
    <row r="22191" spans="1:2" x14ac:dyDescent="0.25">
      <c r="A22191" s="254" t="s">
        <v>542</v>
      </c>
      <c r="B22191" s="254">
        <v>0</v>
      </c>
    </row>
    <row r="22192" spans="1:2" x14ac:dyDescent="0.25">
      <c r="A22192" s="254" t="s">
        <v>543</v>
      </c>
      <c r="B22192" s="254">
        <v>0</v>
      </c>
    </row>
    <row r="22193" spans="1:2" x14ac:dyDescent="0.25">
      <c r="A22193" s="254" t="s">
        <v>468</v>
      </c>
      <c r="B22193" s="254">
        <v>0</v>
      </c>
    </row>
    <row r="22194" spans="1:2" x14ac:dyDescent="0.25">
      <c r="A22194" s="254" t="s">
        <v>469</v>
      </c>
      <c r="B22194" s="254">
        <v>0</v>
      </c>
    </row>
    <row r="22195" spans="1:2" x14ac:dyDescent="0.25">
      <c r="A22195" s="254" t="s">
        <v>544</v>
      </c>
      <c r="B22195" s="254">
        <v>0</v>
      </c>
    </row>
    <row r="22196" spans="1:2" x14ac:dyDescent="0.25">
      <c r="A22196" s="254" t="s">
        <v>545</v>
      </c>
      <c r="B22196" s="254">
        <v>0</v>
      </c>
    </row>
    <row r="22197" spans="1:2" x14ac:dyDescent="0.25">
      <c r="A22197" s="254" t="s">
        <v>546</v>
      </c>
      <c r="B22197" s="254">
        <v>0</v>
      </c>
    </row>
    <row r="22198" spans="1:2" x14ac:dyDescent="0.25">
      <c r="A22198" s="254" t="s">
        <v>547</v>
      </c>
      <c r="B22198" s="254">
        <v>0</v>
      </c>
    </row>
    <row r="22199" spans="1:2" x14ac:dyDescent="0.25">
      <c r="A22199" s="254" t="s">
        <v>1627</v>
      </c>
      <c r="B22199" s="254"/>
    </row>
    <row r="22200" spans="1:2" x14ac:dyDescent="0.25">
      <c r="A22200" s="254" t="s">
        <v>928</v>
      </c>
      <c r="B22200" s="254" t="s">
        <v>929</v>
      </c>
    </row>
    <row r="22201" spans="1:2" x14ac:dyDescent="0.25">
      <c r="A22201" s="254" t="s">
        <v>930</v>
      </c>
      <c r="B22201" s="254" t="s">
        <v>931</v>
      </c>
    </row>
    <row r="22202" spans="1:2" x14ac:dyDescent="0.25">
      <c r="A22202" s="254" t="s">
        <v>548</v>
      </c>
      <c r="B22202" s="254">
        <v>13.9970886</v>
      </c>
    </row>
    <row r="22203" spans="1:2" x14ac:dyDescent="0.25">
      <c r="A22203" s="254" t="s">
        <v>549</v>
      </c>
      <c r="B22203" s="254">
        <v>20.745722700000002</v>
      </c>
    </row>
    <row r="22204" spans="1:2" x14ac:dyDescent="0.25">
      <c r="A22204" s="254" t="s">
        <v>550</v>
      </c>
      <c r="B22204" s="254">
        <v>10.517612099999999</v>
      </c>
    </row>
    <row r="22205" spans="1:2" x14ac:dyDescent="0.25">
      <c r="A22205" s="254" t="s">
        <v>551</v>
      </c>
      <c r="B22205" s="254">
        <v>1.2056445900000001E-3</v>
      </c>
    </row>
    <row r="22206" spans="1:2" x14ac:dyDescent="0.25">
      <c r="A22206" s="254" t="s">
        <v>1628</v>
      </c>
      <c r="B22206" s="254"/>
    </row>
    <row r="22207" spans="1:2" x14ac:dyDescent="0.25">
      <c r="A22207" s="254" t="s">
        <v>928</v>
      </c>
      <c r="B22207" s="254" t="s">
        <v>929</v>
      </c>
    </row>
    <row r="22208" spans="1:2" x14ac:dyDescent="0.25">
      <c r="A22208" s="254" t="s">
        <v>930</v>
      </c>
      <c r="B22208" s="254" t="s">
        <v>931</v>
      </c>
    </row>
    <row r="22209" spans="1:2" x14ac:dyDescent="0.25">
      <c r="A22209" s="254" t="s">
        <v>552</v>
      </c>
      <c r="B22209" s="254">
        <v>0.35281441400000002</v>
      </c>
    </row>
    <row r="22210" spans="1:2" x14ac:dyDescent="0.25">
      <c r="A22210" s="254" t="s">
        <v>553</v>
      </c>
      <c r="B22210" s="254">
        <v>48.831770400000003</v>
      </c>
    </row>
    <row r="22211" spans="1:2" x14ac:dyDescent="0.25">
      <c r="A22211" s="254" t="s">
        <v>8</v>
      </c>
      <c r="B22211" s="254">
        <v>0</v>
      </c>
    </row>
    <row r="22212" spans="1:2" x14ac:dyDescent="0.25">
      <c r="A22212" s="254" t="s">
        <v>9</v>
      </c>
      <c r="B22212" s="254">
        <v>0</v>
      </c>
    </row>
    <row r="22213" spans="1:2" x14ac:dyDescent="0.25">
      <c r="A22213" s="254" t="s">
        <v>10</v>
      </c>
      <c r="B22213" s="254">
        <v>0</v>
      </c>
    </row>
    <row r="22214" spans="1:2" x14ac:dyDescent="0.25">
      <c r="A22214" s="254" t="s">
        <v>11</v>
      </c>
      <c r="B22214" s="254">
        <v>0</v>
      </c>
    </row>
    <row r="22215" spans="1:2" x14ac:dyDescent="0.25">
      <c r="A22215" s="254" t="s">
        <v>12</v>
      </c>
      <c r="B22215" s="254">
        <v>0</v>
      </c>
    </row>
    <row r="22216" spans="1:2" x14ac:dyDescent="0.25">
      <c r="A22216" s="254" t="s">
        <v>13</v>
      </c>
      <c r="B22216" s="254">
        <v>0</v>
      </c>
    </row>
    <row r="22217" spans="1:2" x14ac:dyDescent="0.25">
      <c r="A22217" s="254" t="s">
        <v>948</v>
      </c>
      <c r="B22217" s="254">
        <v>1.2492000000000001</v>
      </c>
    </row>
    <row r="22218" spans="1:2" x14ac:dyDescent="0.25">
      <c r="A22218" s="254" t="s">
        <v>945</v>
      </c>
      <c r="B22218" s="254">
        <v>2.8104749999999998</v>
      </c>
    </row>
    <row r="22219" spans="1:2" x14ac:dyDescent="0.25">
      <c r="A22219" s="254" t="s">
        <v>949</v>
      </c>
      <c r="B22219" s="254">
        <v>0</v>
      </c>
    </row>
    <row r="22220" spans="1:2" x14ac:dyDescent="0.25">
      <c r="A22220" s="254" t="s">
        <v>950</v>
      </c>
      <c r="B22220" s="254">
        <v>0</v>
      </c>
    </row>
    <row r="22221" spans="1:2" x14ac:dyDescent="0.25">
      <c r="A22221" s="254" t="s">
        <v>458</v>
      </c>
      <c r="B22221" s="254">
        <v>8.9561183900000003</v>
      </c>
    </row>
    <row r="22222" spans="1:2" x14ac:dyDescent="0.25">
      <c r="A22222" s="254" t="s">
        <v>456</v>
      </c>
      <c r="B22222" s="254">
        <v>18.4589593</v>
      </c>
    </row>
    <row r="22223" spans="1:2" x14ac:dyDescent="0.25">
      <c r="A22223" s="254" t="s">
        <v>459</v>
      </c>
      <c r="B22223" s="254">
        <v>0</v>
      </c>
    </row>
    <row r="22224" spans="1:2" x14ac:dyDescent="0.25">
      <c r="A22224" s="254" t="s">
        <v>460</v>
      </c>
      <c r="B22224" s="254">
        <v>0</v>
      </c>
    </row>
    <row r="22225" spans="1:2" x14ac:dyDescent="0.25">
      <c r="A22225" s="254" t="s">
        <v>461</v>
      </c>
      <c r="B22225" s="254">
        <v>0</v>
      </c>
    </row>
    <row r="22226" spans="1:2" x14ac:dyDescent="0.25">
      <c r="A22226" s="254" t="s">
        <v>457</v>
      </c>
      <c r="B22226" s="254">
        <v>1.9638977900000001</v>
      </c>
    </row>
    <row r="22227" spans="1:2" x14ac:dyDescent="0.25">
      <c r="A22227" s="254" t="s">
        <v>462</v>
      </c>
      <c r="B22227" s="254">
        <v>0</v>
      </c>
    </row>
    <row r="22228" spans="1:2" x14ac:dyDescent="0.25">
      <c r="A22228" s="254" t="s">
        <v>463</v>
      </c>
      <c r="B22228" s="254">
        <v>0</v>
      </c>
    </row>
    <row r="22229" spans="1:2" x14ac:dyDescent="0.25">
      <c r="A22229" s="254" t="s">
        <v>20</v>
      </c>
      <c r="B22229" s="254">
        <v>0.73130288899999996</v>
      </c>
    </row>
    <row r="22230" spans="1:2" x14ac:dyDescent="0.25">
      <c r="A22230" s="254" t="s">
        <v>15</v>
      </c>
      <c r="B22230" s="254">
        <v>0.71830601299999997</v>
      </c>
    </row>
    <row r="22231" spans="1:2" x14ac:dyDescent="0.25">
      <c r="A22231" s="254" t="s">
        <v>21</v>
      </c>
      <c r="B22231" s="254">
        <v>0</v>
      </c>
    </row>
    <row r="22232" spans="1:2" x14ac:dyDescent="0.25">
      <c r="A22232" s="254" t="s">
        <v>22</v>
      </c>
      <c r="B22232" s="254">
        <v>0</v>
      </c>
    </row>
    <row r="22233" spans="1:2" x14ac:dyDescent="0.25">
      <c r="A22233" s="254" t="s">
        <v>1333</v>
      </c>
      <c r="B22233" s="254">
        <v>4.3216849999999998E-4</v>
      </c>
    </row>
    <row r="22234" spans="1:2" x14ac:dyDescent="0.25">
      <c r="A22234" s="254" t="s">
        <v>1629</v>
      </c>
      <c r="B22234" s="254"/>
    </row>
    <row r="22235" spans="1:2" x14ac:dyDescent="0.25">
      <c r="A22235" s="254" t="s">
        <v>928</v>
      </c>
      <c r="B22235" s="254" t="s">
        <v>929</v>
      </c>
    </row>
    <row r="22236" spans="1:2" x14ac:dyDescent="0.25">
      <c r="A22236" s="254" t="s">
        <v>930</v>
      </c>
      <c r="B22236" s="254" t="s">
        <v>931</v>
      </c>
    </row>
    <row r="22237" spans="1:2" x14ac:dyDescent="0.25">
      <c r="A22237" s="254" t="s">
        <v>111</v>
      </c>
      <c r="B22237" s="254">
        <v>12.7703931</v>
      </c>
    </row>
    <row r="22238" spans="1:2" x14ac:dyDescent="0.25">
      <c r="A22238" s="254" t="s">
        <v>110</v>
      </c>
      <c r="B22238" s="254">
        <v>0.95025107099999995</v>
      </c>
    </row>
    <row r="22239" spans="1:2" x14ac:dyDescent="0.25">
      <c r="A22239" s="254" t="s">
        <v>112</v>
      </c>
      <c r="B22239" s="254">
        <v>0</v>
      </c>
    </row>
    <row r="22240" spans="1:2" x14ac:dyDescent="0.25">
      <c r="A22240" s="254" t="s">
        <v>113</v>
      </c>
      <c r="B22240" s="254">
        <v>0</v>
      </c>
    </row>
    <row r="22241" spans="1:2" x14ac:dyDescent="0.25">
      <c r="A22241" s="254" t="s">
        <v>1334</v>
      </c>
      <c r="B22241" s="254">
        <v>7.7344921600000005E-2</v>
      </c>
    </row>
    <row r="22242" spans="1:2" x14ac:dyDescent="0.25">
      <c r="A22242" s="254" t="s">
        <v>1630</v>
      </c>
      <c r="B22242" s="254"/>
    </row>
    <row r="22243" spans="1:2" x14ac:dyDescent="0.25">
      <c r="A22243" s="254" t="s">
        <v>928</v>
      </c>
      <c r="B22243" s="254" t="s">
        <v>929</v>
      </c>
    </row>
    <row r="22244" spans="1:2" x14ac:dyDescent="0.25">
      <c r="A22244" s="254" t="s">
        <v>930</v>
      </c>
      <c r="B22244" s="254" t="s">
        <v>931</v>
      </c>
    </row>
    <row r="22245" spans="1:2" x14ac:dyDescent="0.25">
      <c r="A22245" s="254" t="s">
        <v>458</v>
      </c>
      <c r="B22245" s="254">
        <v>4.3941042299999999</v>
      </c>
    </row>
    <row r="22246" spans="1:2" x14ac:dyDescent="0.25">
      <c r="A22246" s="254" t="s">
        <v>456</v>
      </c>
      <c r="B22246" s="254">
        <v>9.77057939</v>
      </c>
    </row>
    <row r="22247" spans="1:2" x14ac:dyDescent="0.25">
      <c r="A22247" s="254" t="s">
        <v>459</v>
      </c>
      <c r="B22247" s="254">
        <v>0</v>
      </c>
    </row>
    <row r="22248" spans="1:2" x14ac:dyDescent="0.25">
      <c r="A22248" s="254" t="s">
        <v>460</v>
      </c>
      <c r="B22248" s="254">
        <v>0</v>
      </c>
    </row>
    <row r="22249" spans="1:2" x14ac:dyDescent="0.25">
      <c r="A22249" s="254" t="s">
        <v>461</v>
      </c>
      <c r="B22249" s="254">
        <v>0</v>
      </c>
    </row>
    <row r="22250" spans="1:2" x14ac:dyDescent="0.25">
      <c r="A22250" s="254" t="s">
        <v>457</v>
      </c>
      <c r="B22250" s="254">
        <v>6.7794928399999996</v>
      </c>
    </row>
    <row r="22251" spans="1:2" x14ac:dyDescent="0.25">
      <c r="A22251" s="254" t="s">
        <v>462</v>
      </c>
      <c r="B22251" s="254">
        <v>0</v>
      </c>
    </row>
    <row r="22252" spans="1:2" x14ac:dyDescent="0.25">
      <c r="A22252" s="254" t="s">
        <v>463</v>
      </c>
      <c r="B22252" s="254">
        <v>0</v>
      </c>
    </row>
    <row r="22253" spans="1:2" x14ac:dyDescent="0.25">
      <c r="A22253" s="254" t="s">
        <v>1299</v>
      </c>
      <c r="B22253" s="254">
        <v>3.483E-3</v>
      </c>
    </row>
    <row r="22254" spans="1:2" x14ac:dyDescent="0.25">
      <c r="A22254" s="254" t="s">
        <v>1631</v>
      </c>
      <c r="B22254" s="254"/>
    </row>
    <row r="22255" spans="1:2" x14ac:dyDescent="0.25">
      <c r="A22255" s="254" t="s">
        <v>928</v>
      </c>
      <c r="B22255" s="254" t="s">
        <v>929</v>
      </c>
    </row>
    <row r="22256" spans="1:2" x14ac:dyDescent="0.25">
      <c r="A22256" s="254" t="s">
        <v>930</v>
      </c>
      <c r="B22256" s="254" t="s">
        <v>931</v>
      </c>
    </row>
    <row r="22257" spans="1:2" x14ac:dyDescent="0.25">
      <c r="A22257" s="254" t="s">
        <v>111</v>
      </c>
      <c r="B22257" s="254">
        <v>0</v>
      </c>
    </row>
    <row r="22258" spans="1:2" x14ac:dyDescent="0.25">
      <c r="A22258" s="254" t="s">
        <v>110</v>
      </c>
      <c r="B22258" s="254">
        <v>4.79363852</v>
      </c>
    </row>
    <row r="22259" spans="1:2" x14ac:dyDescent="0.25">
      <c r="A22259" s="254" t="s">
        <v>112</v>
      </c>
      <c r="B22259" s="254">
        <v>0</v>
      </c>
    </row>
    <row r="22260" spans="1:2" x14ac:dyDescent="0.25">
      <c r="A22260" s="254" t="s">
        <v>113</v>
      </c>
      <c r="B22260" s="254">
        <v>0</v>
      </c>
    </row>
    <row r="22261" spans="1:2" x14ac:dyDescent="0.25">
      <c r="A22261" s="254" t="s">
        <v>1632</v>
      </c>
      <c r="B22261" s="254"/>
    </row>
    <row r="22262" spans="1:2" x14ac:dyDescent="0.25">
      <c r="A22262" s="254" t="s">
        <v>928</v>
      </c>
      <c r="B22262" s="254" t="s">
        <v>929</v>
      </c>
    </row>
    <row r="22263" spans="1:2" x14ac:dyDescent="0.25">
      <c r="A22263" s="254" t="s">
        <v>930</v>
      </c>
      <c r="B22263" s="254" t="s">
        <v>931</v>
      </c>
    </row>
    <row r="22264" spans="1:2" x14ac:dyDescent="0.25">
      <c r="A22264" s="254" t="s">
        <v>111</v>
      </c>
      <c r="B22264" s="254">
        <v>0</v>
      </c>
    </row>
    <row r="22265" spans="1:2" x14ac:dyDescent="0.25">
      <c r="A22265" s="254" t="s">
        <v>110</v>
      </c>
      <c r="B22265" s="254">
        <v>-6.1895722800000001</v>
      </c>
    </row>
    <row r="22266" spans="1:2" x14ac:dyDescent="0.25">
      <c r="A22266" s="254" t="s">
        <v>112</v>
      </c>
      <c r="B22266" s="254">
        <v>0</v>
      </c>
    </row>
    <row r="22267" spans="1:2" x14ac:dyDescent="0.25">
      <c r="A22267" s="254" t="s">
        <v>113</v>
      </c>
      <c r="B22267" s="254">
        <v>0</v>
      </c>
    </row>
    <row r="22268" spans="1:2" x14ac:dyDescent="0.25">
      <c r="A22268" s="254" t="s">
        <v>178</v>
      </c>
      <c r="B22268" s="254">
        <v>0</v>
      </c>
    </row>
    <row r="22269" spans="1:2" x14ac:dyDescent="0.25">
      <c r="A22269" s="254" t="s">
        <v>174</v>
      </c>
      <c r="B22269" s="254">
        <v>-1.9638977900000001</v>
      </c>
    </row>
    <row r="22270" spans="1:2" x14ac:dyDescent="0.25">
      <c r="A22270" s="254" t="s">
        <v>179</v>
      </c>
      <c r="B22270" s="254">
        <v>0</v>
      </c>
    </row>
    <row r="22271" spans="1:2" x14ac:dyDescent="0.25">
      <c r="A22271" s="254" t="s">
        <v>180</v>
      </c>
      <c r="B22271" s="254">
        <v>0</v>
      </c>
    </row>
    <row r="22272" spans="1:2" x14ac:dyDescent="0.25">
      <c r="A22272" s="254" t="s">
        <v>153</v>
      </c>
      <c r="B22272" s="254">
        <v>0</v>
      </c>
    </row>
    <row r="22273" spans="1:2" x14ac:dyDescent="0.25">
      <c r="A22273" s="254" t="s">
        <v>143</v>
      </c>
      <c r="B22273" s="254">
        <v>-1.9638977900000001</v>
      </c>
    </row>
    <row r="22274" spans="1:2" x14ac:dyDescent="0.25">
      <c r="A22274" s="254" t="s">
        <v>154</v>
      </c>
      <c r="B22274" s="254">
        <v>0</v>
      </c>
    </row>
    <row r="22275" spans="1:2" x14ac:dyDescent="0.25">
      <c r="A22275" s="254" t="s">
        <v>155</v>
      </c>
      <c r="B22275" s="254">
        <v>0</v>
      </c>
    </row>
    <row r="22276" spans="1:2" x14ac:dyDescent="0.25">
      <c r="A22276" s="254" t="s">
        <v>181</v>
      </c>
      <c r="B22276" s="254">
        <v>0</v>
      </c>
    </row>
    <row r="22277" spans="1:2" x14ac:dyDescent="0.25">
      <c r="A22277" s="254" t="s">
        <v>175</v>
      </c>
      <c r="B22277" s="254">
        <v>-6.7794928399999996</v>
      </c>
    </row>
    <row r="22278" spans="1:2" x14ac:dyDescent="0.25">
      <c r="A22278" s="254" t="s">
        <v>182</v>
      </c>
      <c r="B22278" s="254">
        <v>0</v>
      </c>
    </row>
    <row r="22279" spans="1:2" x14ac:dyDescent="0.25">
      <c r="A22279" s="254" t="s">
        <v>183</v>
      </c>
      <c r="B22279" s="254">
        <v>0</v>
      </c>
    </row>
    <row r="22280" spans="1:2" x14ac:dyDescent="0.25">
      <c r="A22280" s="254" t="s">
        <v>1019</v>
      </c>
      <c r="B22280" s="254">
        <v>0</v>
      </c>
    </row>
    <row r="22281" spans="1:2" x14ac:dyDescent="0.25">
      <c r="A22281" s="254" t="s">
        <v>1002</v>
      </c>
      <c r="B22281" s="254">
        <v>0</v>
      </c>
    </row>
    <row r="22282" spans="1:2" x14ac:dyDescent="0.25">
      <c r="A22282" s="254" t="s">
        <v>1017</v>
      </c>
      <c r="B22282" s="254">
        <v>0</v>
      </c>
    </row>
    <row r="22283" spans="1:2" x14ac:dyDescent="0.25">
      <c r="A22283" s="254" t="s">
        <v>1051</v>
      </c>
      <c r="B22283" s="254">
        <v>0</v>
      </c>
    </row>
    <row r="22284" spans="1:2" x14ac:dyDescent="0.25">
      <c r="A22284" s="254" t="s">
        <v>1020</v>
      </c>
      <c r="B22284" s="254">
        <v>0</v>
      </c>
    </row>
    <row r="22285" spans="1:2" x14ac:dyDescent="0.25">
      <c r="A22285" s="254" t="s">
        <v>1003</v>
      </c>
      <c r="B22285" s="254">
        <v>0</v>
      </c>
    </row>
    <row r="22286" spans="1:2" x14ac:dyDescent="0.25">
      <c r="A22286" s="254" t="s">
        <v>1018</v>
      </c>
      <c r="B22286" s="254">
        <v>0</v>
      </c>
    </row>
    <row r="22287" spans="1:2" x14ac:dyDescent="0.25">
      <c r="A22287" s="254" t="s">
        <v>1052</v>
      </c>
      <c r="B22287" s="254">
        <v>0</v>
      </c>
    </row>
    <row r="22288" spans="1:2" x14ac:dyDescent="0.25">
      <c r="A22288" s="254" t="s">
        <v>177</v>
      </c>
      <c r="B22288" s="254">
        <v>16.896860700000001</v>
      </c>
    </row>
    <row r="22289" spans="1:2" x14ac:dyDescent="0.25">
      <c r="A22289" s="254" t="s">
        <v>1633</v>
      </c>
      <c r="B22289" s="254"/>
    </row>
    <row r="22290" spans="1:2" x14ac:dyDescent="0.25">
      <c r="A22290" s="254" t="s">
        <v>928</v>
      </c>
      <c r="B22290" s="254" t="s">
        <v>929</v>
      </c>
    </row>
    <row r="22291" spans="1:2" x14ac:dyDescent="0.25">
      <c r="A22291" s="254" t="s">
        <v>930</v>
      </c>
      <c r="B22291" s="254" t="s">
        <v>931</v>
      </c>
    </row>
    <row r="22292" spans="1:2" x14ac:dyDescent="0.25">
      <c r="A22292" s="254" t="s">
        <v>110</v>
      </c>
      <c r="B22292" s="254">
        <v>-1.2269693800000001</v>
      </c>
    </row>
    <row r="22293" spans="1:2" x14ac:dyDescent="0.25">
      <c r="A22293" s="254" t="s">
        <v>184</v>
      </c>
      <c r="B22293" s="254">
        <v>-0.71830601299999997</v>
      </c>
    </row>
    <row r="22294" spans="1:2" x14ac:dyDescent="0.25">
      <c r="A22294" s="254" t="s">
        <v>185</v>
      </c>
      <c r="B22294" s="254">
        <v>-0.71830601299999997</v>
      </c>
    </row>
    <row r="22295" spans="1:2" x14ac:dyDescent="0.25">
      <c r="A22295" s="254" t="s">
        <v>186</v>
      </c>
      <c r="B22295" s="254">
        <v>-18.16114</v>
      </c>
    </row>
    <row r="22296" spans="1:2" x14ac:dyDescent="0.25">
      <c r="A22296" s="254" t="s">
        <v>187</v>
      </c>
      <c r="B22296" s="254">
        <v>0</v>
      </c>
    </row>
    <row r="22297" spans="1:2" x14ac:dyDescent="0.25">
      <c r="A22297" s="254" t="s">
        <v>1002</v>
      </c>
      <c r="B22297" s="254">
        <v>0</v>
      </c>
    </row>
    <row r="22298" spans="1:2" x14ac:dyDescent="0.25">
      <c r="A22298" s="254" t="s">
        <v>1003</v>
      </c>
      <c r="B22298" s="254">
        <v>0</v>
      </c>
    </row>
    <row r="22299" spans="1:2" x14ac:dyDescent="0.25">
      <c r="A22299" s="254" t="s">
        <v>177</v>
      </c>
      <c r="B22299" s="254">
        <v>20.824721400000001</v>
      </c>
    </row>
    <row r="22300" spans="1:2" x14ac:dyDescent="0.25">
      <c r="A22300" s="254" t="s">
        <v>1634</v>
      </c>
      <c r="B22300" s="254"/>
    </row>
    <row r="22301" spans="1:2" x14ac:dyDescent="0.25">
      <c r="A22301" s="254" t="s">
        <v>928</v>
      </c>
      <c r="B22301" s="254" t="s">
        <v>929</v>
      </c>
    </row>
    <row r="22302" spans="1:2" x14ac:dyDescent="0.25">
      <c r="A22302" s="254" t="s">
        <v>930</v>
      </c>
      <c r="B22302" s="254" t="s">
        <v>931</v>
      </c>
    </row>
    <row r="22303" spans="1:2" x14ac:dyDescent="0.25">
      <c r="A22303" s="254" t="s">
        <v>8</v>
      </c>
      <c r="B22303" s="254">
        <v>0</v>
      </c>
    </row>
    <row r="22304" spans="1:2" x14ac:dyDescent="0.25">
      <c r="A22304" s="254" t="s">
        <v>9</v>
      </c>
      <c r="B22304" s="254">
        <v>0</v>
      </c>
    </row>
    <row r="22305" spans="1:2" x14ac:dyDescent="0.25">
      <c r="A22305" s="254" t="s">
        <v>10</v>
      </c>
      <c r="B22305" s="254">
        <v>0</v>
      </c>
    </row>
    <row r="22306" spans="1:2" x14ac:dyDescent="0.25">
      <c r="A22306" s="254" t="s">
        <v>11</v>
      </c>
      <c r="B22306" s="254">
        <v>0</v>
      </c>
    </row>
    <row r="22307" spans="1:2" x14ac:dyDescent="0.25">
      <c r="A22307" s="254" t="s">
        <v>12</v>
      </c>
      <c r="B22307" s="254">
        <v>0</v>
      </c>
    </row>
    <row r="22308" spans="1:2" x14ac:dyDescent="0.25">
      <c r="A22308" s="254" t="s">
        <v>13</v>
      </c>
      <c r="B22308" s="254">
        <v>0</v>
      </c>
    </row>
    <row r="22309" spans="1:2" x14ac:dyDescent="0.25">
      <c r="A22309" s="254" t="s">
        <v>554</v>
      </c>
      <c r="B22309" s="254">
        <v>0</v>
      </c>
    </row>
    <row r="22310" spans="1:2" x14ac:dyDescent="0.25">
      <c r="A22310" s="254" t="s">
        <v>555</v>
      </c>
      <c r="B22310" s="254">
        <v>0</v>
      </c>
    </row>
    <row r="22311" spans="1:2" x14ac:dyDescent="0.25">
      <c r="A22311" s="254" t="s">
        <v>556</v>
      </c>
      <c r="B22311" s="254">
        <v>0</v>
      </c>
    </row>
    <row r="22312" spans="1:2" x14ac:dyDescent="0.25">
      <c r="A22312" s="254" t="s">
        <v>557</v>
      </c>
      <c r="B22312" s="254">
        <v>0</v>
      </c>
    </row>
    <row r="22313" spans="1:2" x14ac:dyDescent="0.25">
      <c r="A22313" s="254" t="s">
        <v>558</v>
      </c>
      <c r="B22313" s="254">
        <v>0</v>
      </c>
    </row>
    <row r="22314" spans="1:2" x14ac:dyDescent="0.25">
      <c r="A22314" s="254" t="s">
        <v>559</v>
      </c>
      <c r="B22314" s="254">
        <v>0</v>
      </c>
    </row>
    <row r="22315" spans="1:2" x14ac:dyDescent="0.25">
      <c r="A22315" s="254" t="s">
        <v>560</v>
      </c>
      <c r="B22315" s="254">
        <v>0</v>
      </c>
    </row>
    <row r="22316" spans="1:2" x14ac:dyDescent="0.25">
      <c r="A22316" s="254" t="s">
        <v>561</v>
      </c>
      <c r="B22316" s="254">
        <v>0</v>
      </c>
    </row>
    <row r="22317" spans="1:2" x14ac:dyDescent="0.25">
      <c r="A22317" s="254" t="s">
        <v>562</v>
      </c>
      <c r="B22317" s="254">
        <v>0</v>
      </c>
    </row>
    <row r="22318" spans="1:2" x14ac:dyDescent="0.25">
      <c r="A22318" s="254" t="s">
        <v>563</v>
      </c>
      <c r="B22318" s="254">
        <v>0</v>
      </c>
    </row>
    <row r="22319" spans="1:2" x14ac:dyDescent="0.25">
      <c r="A22319" s="254" t="s">
        <v>564</v>
      </c>
      <c r="B22319" s="254">
        <v>0</v>
      </c>
    </row>
    <row r="22320" spans="1:2" x14ac:dyDescent="0.25">
      <c r="A22320" s="254" t="s">
        <v>565</v>
      </c>
      <c r="B22320" s="254">
        <v>0</v>
      </c>
    </row>
    <row r="22321" spans="1:2" x14ac:dyDescent="0.25">
      <c r="A22321" s="254" t="s">
        <v>946</v>
      </c>
      <c r="B22321" s="254">
        <v>0</v>
      </c>
    </row>
    <row r="22322" spans="1:2" x14ac:dyDescent="0.25">
      <c r="A22322" s="254" t="s">
        <v>947</v>
      </c>
      <c r="B22322" s="254">
        <v>0</v>
      </c>
    </row>
    <row r="22323" spans="1:2" x14ac:dyDescent="0.25">
      <c r="A22323" s="254" t="s">
        <v>1053</v>
      </c>
      <c r="B22323" s="254">
        <v>0</v>
      </c>
    </row>
    <row r="22324" spans="1:2" x14ac:dyDescent="0.25">
      <c r="A22324" s="254" t="s">
        <v>1004</v>
      </c>
      <c r="B22324" s="254">
        <v>0</v>
      </c>
    </row>
    <row r="22325" spans="1:2" x14ac:dyDescent="0.25">
      <c r="A22325" s="254" t="s">
        <v>1054</v>
      </c>
      <c r="B22325" s="254">
        <v>0</v>
      </c>
    </row>
    <row r="22326" spans="1:2" x14ac:dyDescent="0.25">
      <c r="A22326" s="254" t="s">
        <v>1055</v>
      </c>
      <c r="B22326" s="254">
        <v>0</v>
      </c>
    </row>
    <row r="22327" spans="1:2" x14ac:dyDescent="0.25">
      <c r="A22327" s="254" t="s">
        <v>1056</v>
      </c>
      <c r="B22327" s="254">
        <v>0</v>
      </c>
    </row>
    <row r="22328" spans="1:2" x14ac:dyDescent="0.25">
      <c r="A22328" s="254" t="s">
        <v>1005</v>
      </c>
      <c r="B22328" s="254">
        <v>0</v>
      </c>
    </row>
    <row r="22329" spans="1:2" x14ac:dyDescent="0.25">
      <c r="A22329" s="254" t="s">
        <v>1057</v>
      </c>
      <c r="B22329" s="254">
        <v>0</v>
      </c>
    </row>
    <row r="22330" spans="1:2" x14ac:dyDescent="0.25">
      <c r="A22330" s="254" t="s">
        <v>1058</v>
      </c>
      <c r="B22330" s="254">
        <v>0</v>
      </c>
    </row>
    <row r="22331" spans="1:2" x14ac:dyDescent="0.25">
      <c r="A22331" s="254" t="s">
        <v>1059</v>
      </c>
      <c r="B22331" s="254">
        <v>0</v>
      </c>
    </row>
    <row r="22332" spans="1:2" x14ac:dyDescent="0.25">
      <c r="A22332" s="254" t="s">
        <v>1006</v>
      </c>
      <c r="B22332" s="254">
        <v>0</v>
      </c>
    </row>
    <row r="22333" spans="1:2" x14ac:dyDescent="0.25">
      <c r="A22333" s="254" t="s">
        <v>1060</v>
      </c>
      <c r="B22333" s="254">
        <v>0</v>
      </c>
    </row>
    <row r="22334" spans="1:2" x14ac:dyDescent="0.25">
      <c r="A22334" s="254" t="s">
        <v>1061</v>
      </c>
      <c r="B22334" s="254">
        <v>0</v>
      </c>
    </row>
    <row r="22335" spans="1:2" x14ac:dyDescent="0.25">
      <c r="A22335" s="254" t="s">
        <v>1062</v>
      </c>
      <c r="B22335" s="254">
        <v>0</v>
      </c>
    </row>
    <row r="22336" spans="1:2" x14ac:dyDescent="0.25">
      <c r="A22336" s="254" t="s">
        <v>1007</v>
      </c>
      <c r="B22336" s="254">
        <v>0</v>
      </c>
    </row>
    <row r="22337" spans="1:2" x14ac:dyDescent="0.25">
      <c r="A22337" s="254" t="s">
        <v>1063</v>
      </c>
      <c r="B22337" s="254">
        <v>0</v>
      </c>
    </row>
    <row r="22338" spans="1:2" x14ac:dyDescent="0.25">
      <c r="A22338" s="254" t="s">
        <v>1064</v>
      </c>
      <c r="B22338" s="254">
        <v>0</v>
      </c>
    </row>
    <row r="22339" spans="1:2" x14ac:dyDescent="0.25">
      <c r="A22339" s="254" t="s">
        <v>1065</v>
      </c>
      <c r="B22339" s="254">
        <v>0</v>
      </c>
    </row>
    <row r="22340" spans="1:2" x14ac:dyDescent="0.25">
      <c r="A22340" s="254" t="s">
        <v>1008</v>
      </c>
      <c r="B22340" s="254">
        <v>0</v>
      </c>
    </row>
    <row r="22341" spans="1:2" x14ac:dyDescent="0.25">
      <c r="A22341" s="254" t="s">
        <v>1066</v>
      </c>
      <c r="B22341" s="254">
        <v>0</v>
      </c>
    </row>
    <row r="22342" spans="1:2" x14ac:dyDescent="0.25">
      <c r="A22342" s="254" t="s">
        <v>1067</v>
      </c>
      <c r="B22342" s="254">
        <v>0</v>
      </c>
    </row>
    <row r="22343" spans="1:2" x14ac:dyDescent="0.25">
      <c r="A22343" s="254" t="s">
        <v>1068</v>
      </c>
      <c r="B22343" s="254">
        <v>0</v>
      </c>
    </row>
    <row r="22344" spans="1:2" x14ac:dyDescent="0.25">
      <c r="A22344" s="254" t="s">
        <v>1009</v>
      </c>
      <c r="B22344" s="254">
        <v>0</v>
      </c>
    </row>
    <row r="22345" spans="1:2" x14ac:dyDescent="0.25">
      <c r="A22345" s="254" t="s">
        <v>1069</v>
      </c>
      <c r="B22345" s="254">
        <v>0</v>
      </c>
    </row>
    <row r="22346" spans="1:2" x14ac:dyDescent="0.25">
      <c r="A22346" s="254" t="s">
        <v>1070</v>
      </c>
      <c r="B22346" s="254">
        <v>0</v>
      </c>
    </row>
    <row r="22347" spans="1:2" x14ac:dyDescent="0.25">
      <c r="A22347" s="254" t="s">
        <v>1071</v>
      </c>
      <c r="B22347" s="254">
        <v>0</v>
      </c>
    </row>
    <row r="22348" spans="1:2" x14ac:dyDescent="0.25">
      <c r="A22348" s="254" t="s">
        <v>1010</v>
      </c>
      <c r="B22348" s="254">
        <v>0</v>
      </c>
    </row>
    <row r="22349" spans="1:2" x14ac:dyDescent="0.25">
      <c r="A22349" s="254" t="s">
        <v>1072</v>
      </c>
      <c r="B22349" s="254">
        <v>0</v>
      </c>
    </row>
    <row r="22350" spans="1:2" x14ac:dyDescent="0.25">
      <c r="A22350" s="254" t="s">
        <v>1073</v>
      </c>
      <c r="B22350" s="254">
        <v>0</v>
      </c>
    </row>
    <row r="22351" spans="1:2" x14ac:dyDescent="0.25">
      <c r="A22351" s="254" t="s">
        <v>1074</v>
      </c>
      <c r="B22351" s="254">
        <v>0</v>
      </c>
    </row>
    <row r="22352" spans="1:2" x14ac:dyDescent="0.25">
      <c r="A22352" s="254" t="s">
        <v>1011</v>
      </c>
      <c r="B22352" s="254">
        <v>0</v>
      </c>
    </row>
    <row r="22353" spans="1:2" x14ac:dyDescent="0.25">
      <c r="A22353" s="254" t="s">
        <v>1075</v>
      </c>
      <c r="B22353" s="254">
        <v>0</v>
      </c>
    </row>
    <row r="22354" spans="1:2" x14ac:dyDescent="0.25">
      <c r="A22354" s="254" t="s">
        <v>1076</v>
      </c>
      <c r="B22354" s="254">
        <v>0</v>
      </c>
    </row>
    <row r="22355" spans="1:2" x14ac:dyDescent="0.25">
      <c r="A22355" s="254" t="s">
        <v>1205</v>
      </c>
      <c r="B22355" s="254">
        <v>0</v>
      </c>
    </row>
    <row r="22356" spans="1:2" x14ac:dyDescent="0.25">
      <c r="A22356" s="254" t="s">
        <v>1335</v>
      </c>
      <c r="B22356" s="254">
        <v>0</v>
      </c>
    </row>
    <row r="22357" spans="1:2" x14ac:dyDescent="0.25">
      <c r="A22357" s="254" t="s">
        <v>1336</v>
      </c>
      <c r="B22357" s="254">
        <v>0</v>
      </c>
    </row>
    <row r="22358" spans="1:2" x14ac:dyDescent="0.25">
      <c r="A22358" s="254" t="s">
        <v>1337</v>
      </c>
      <c r="B22358" s="254">
        <v>0</v>
      </c>
    </row>
    <row r="22359" spans="1:2" x14ac:dyDescent="0.25">
      <c r="A22359" s="254" t="s">
        <v>1338</v>
      </c>
      <c r="B22359" s="254">
        <v>0</v>
      </c>
    </row>
    <row r="22360" spans="1:2" x14ac:dyDescent="0.25">
      <c r="A22360" s="254" t="s">
        <v>1339</v>
      </c>
      <c r="B22360" s="254">
        <v>0</v>
      </c>
    </row>
    <row r="22361" spans="1:2" x14ac:dyDescent="0.25">
      <c r="A22361" s="254" t="s">
        <v>1340</v>
      </c>
      <c r="B22361" s="254">
        <v>0</v>
      </c>
    </row>
    <row r="22362" spans="1:2" x14ac:dyDescent="0.25">
      <c r="A22362" s="254" t="s">
        <v>1341</v>
      </c>
      <c r="B22362" s="254">
        <v>0</v>
      </c>
    </row>
    <row r="22363" spans="1:2" x14ac:dyDescent="0.25">
      <c r="A22363" s="254" t="s">
        <v>1635</v>
      </c>
      <c r="B22363" s="254"/>
    </row>
    <row r="22364" spans="1:2" x14ac:dyDescent="0.25">
      <c r="A22364" s="254" t="s">
        <v>928</v>
      </c>
      <c r="B22364" s="254" t="s">
        <v>929</v>
      </c>
    </row>
    <row r="22365" spans="1:2" x14ac:dyDescent="0.25">
      <c r="A22365" s="254" t="s">
        <v>930</v>
      </c>
      <c r="B22365" s="254" t="s">
        <v>931</v>
      </c>
    </row>
    <row r="22366" spans="1:2" x14ac:dyDescent="0.25">
      <c r="A22366" s="254" t="s">
        <v>189</v>
      </c>
      <c r="B22366" s="254">
        <v>1.6808226899999999E-4</v>
      </c>
    </row>
    <row r="22367" spans="1:2" x14ac:dyDescent="0.25">
      <c r="A22367" s="254" t="s">
        <v>188</v>
      </c>
      <c r="B22367" s="254">
        <v>18.16114</v>
      </c>
    </row>
    <row r="22368" spans="1:2" x14ac:dyDescent="0.25">
      <c r="A22368" s="254" t="s">
        <v>190</v>
      </c>
      <c r="B22368" s="254">
        <v>0</v>
      </c>
    </row>
    <row r="22369" spans="1:2" x14ac:dyDescent="0.25">
      <c r="A22369" s="254" t="s">
        <v>191</v>
      </c>
      <c r="B22369" s="254">
        <v>0</v>
      </c>
    </row>
    <row r="22370" spans="1:2" x14ac:dyDescent="0.25">
      <c r="A22370" s="254" t="s">
        <v>1636</v>
      </c>
      <c r="B22370" s="254"/>
    </row>
    <row r="22371" spans="1:2" x14ac:dyDescent="0.25">
      <c r="A22371" s="254" t="s">
        <v>928</v>
      </c>
      <c r="B22371" s="254" t="s">
        <v>929</v>
      </c>
    </row>
    <row r="22372" spans="1:2" x14ac:dyDescent="0.25">
      <c r="A22372" s="254" t="s">
        <v>930</v>
      </c>
      <c r="B22372" s="254" t="s">
        <v>931</v>
      </c>
    </row>
    <row r="22373" spans="1:2" x14ac:dyDescent="0.25">
      <c r="A22373" s="254" t="s">
        <v>111</v>
      </c>
      <c r="B22373" s="254">
        <v>-28.795628199999999</v>
      </c>
    </row>
    <row r="22374" spans="1:2" x14ac:dyDescent="0.25">
      <c r="A22374" s="254" t="s">
        <v>110</v>
      </c>
      <c r="B22374" s="254">
        <v>-28.7393976</v>
      </c>
    </row>
    <row r="22375" spans="1:2" x14ac:dyDescent="0.25">
      <c r="A22375" s="254" t="s">
        <v>112</v>
      </c>
      <c r="B22375" s="254">
        <v>0</v>
      </c>
    </row>
    <row r="22376" spans="1:2" x14ac:dyDescent="0.25">
      <c r="A22376" s="254" t="s">
        <v>113</v>
      </c>
      <c r="B22376" s="254">
        <v>0</v>
      </c>
    </row>
    <row r="22377" spans="1:2" x14ac:dyDescent="0.25">
      <c r="A22377" s="254" t="s">
        <v>178</v>
      </c>
      <c r="B22377" s="254">
        <v>-8.9561183900000003</v>
      </c>
    </row>
    <row r="22378" spans="1:2" x14ac:dyDescent="0.25">
      <c r="A22378" s="254" t="s">
        <v>174</v>
      </c>
      <c r="B22378" s="254">
        <v>-18.4589593</v>
      </c>
    </row>
    <row r="22379" spans="1:2" x14ac:dyDescent="0.25">
      <c r="A22379" s="254" t="s">
        <v>179</v>
      </c>
      <c r="B22379" s="254">
        <v>0</v>
      </c>
    </row>
    <row r="22380" spans="1:2" x14ac:dyDescent="0.25">
      <c r="A22380" s="254" t="s">
        <v>180</v>
      </c>
      <c r="B22380" s="254">
        <v>0</v>
      </c>
    </row>
    <row r="22381" spans="1:2" x14ac:dyDescent="0.25">
      <c r="A22381" s="254" t="s">
        <v>153</v>
      </c>
      <c r="B22381" s="254">
        <v>-7.7408029300000001</v>
      </c>
    </row>
    <row r="22382" spans="1:2" x14ac:dyDescent="0.25">
      <c r="A22382" s="254" t="s">
        <v>143</v>
      </c>
      <c r="B22382" s="254">
        <v>-15.4309203</v>
      </c>
    </row>
    <row r="22383" spans="1:2" x14ac:dyDescent="0.25">
      <c r="A22383" s="254" t="s">
        <v>154</v>
      </c>
      <c r="B22383" s="254">
        <v>0</v>
      </c>
    </row>
    <row r="22384" spans="1:2" x14ac:dyDescent="0.25">
      <c r="A22384" s="254" t="s">
        <v>155</v>
      </c>
      <c r="B22384" s="254">
        <v>0</v>
      </c>
    </row>
    <row r="22385" spans="1:2" x14ac:dyDescent="0.25">
      <c r="A22385" s="254" t="s">
        <v>181</v>
      </c>
      <c r="B22385" s="254">
        <v>-4.3941042299999999</v>
      </c>
    </row>
    <row r="22386" spans="1:2" x14ac:dyDescent="0.25">
      <c r="A22386" s="254" t="s">
        <v>175</v>
      </c>
      <c r="B22386" s="254">
        <v>-9.77057939</v>
      </c>
    </row>
    <row r="22387" spans="1:2" x14ac:dyDescent="0.25">
      <c r="A22387" s="254" t="s">
        <v>182</v>
      </c>
      <c r="B22387" s="254">
        <v>0</v>
      </c>
    </row>
    <row r="22388" spans="1:2" x14ac:dyDescent="0.25">
      <c r="A22388" s="254" t="s">
        <v>183</v>
      </c>
      <c r="B22388" s="254">
        <v>0</v>
      </c>
    </row>
    <row r="22389" spans="1:2" x14ac:dyDescent="0.25">
      <c r="A22389" s="254" t="s">
        <v>1077</v>
      </c>
      <c r="B22389" s="254">
        <v>-3.4364493600000001</v>
      </c>
    </row>
    <row r="22390" spans="1:2" x14ac:dyDescent="0.25">
      <c r="A22390" s="254" t="s">
        <v>1012</v>
      </c>
      <c r="B22390" s="254">
        <v>-7.4155935599999996</v>
      </c>
    </row>
    <row r="22391" spans="1:2" x14ac:dyDescent="0.25">
      <c r="A22391" s="254" t="s">
        <v>1078</v>
      </c>
      <c r="B22391" s="254">
        <v>0</v>
      </c>
    </row>
    <row r="22392" spans="1:2" x14ac:dyDescent="0.25">
      <c r="A22392" s="254" t="s">
        <v>1079</v>
      </c>
      <c r="B22392" s="254">
        <v>0</v>
      </c>
    </row>
    <row r="22393" spans="1:2" x14ac:dyDescent="0.25">
      <c r="A22393" s="254" t="s">
        <v>1080</v>
      </c>
      <c r="B22393" s="254">
        <v>-2.8512569000000001</v>
      </c>
    </row>
    <row r="22394" spans="1:2" x14ac:dyDescent="0.25">
      <c r="A22394" s="254" t="s">
        <v>1013</v>
      </c>
      <c r="B22394" s="254">
        <v>-6.1527932099999996</v>
      </c>
    </row>
    <row r="22395" spans="1:2" x14ac:dyDescent="0.25">
      <c r="A22395" s="254" t="s">
        <v>1081</v>
      </c>
      <c r="B22395" s="254">
        <v>0</v>
      </c>
    </row>
    <row r="22396" spans="1:2" x14ac:dyDescent="0.25">
      <c r="A22396" s="254" t="s">
        <v>1082</v>
      </c>
      <c r="B22396" s="254">
        <v>0</v>
      </c>
    </row>
    <row r="22397" spans="1:2" x14ac:dyDescent="0.25">
      <c r="A22397" s="254" t="s">
        <v>1334</v>
      </c>
      <c r="B22397" s="254">
        <v>-3.9669083899999999E-2</v>
      </c>
    </row>
    <row r="22398" spans="1:2" x14ac:dyDescent="0.25">
      <c r="A22398" s="254" t="s">
        <v>1342</v>
      </c>
      <c r="B22398" s="254">
        <v>-3.483E-3</v>
      </c>
    </row>
    <row r="22399" spans="1:2" x14ac:dyDescent="0.25">
      <c r="A22399" s="254" t="s">
        <v>1019</v>
      </c>
      <c r="B22399" s="254">
        <v>0</v>
      </c>
    </row>
    <row r="22400" spans="1:2" x14ac:dyDescent="0.25">
      <c r="A22400" s="254" t="s">
        <v>1002</v>
      </c>
      <c r="B22400" s="254">
        <v>0</v>
      </c>
    </row>
    <row r="22401" spans="1:2" x14ac:dyDescent="0.25">
      <c r="A22401" s="254" t="s">
        <v>1017</v>
      </c>
      <c r="B22401" s="254">
        <v>0</v>
      </c>
    </row>
    <row r="22402" spans="1:2" x14ac:dyDescent="0.25">
      <c r="A22402" s="254" t="s">
        <v>1051</v>
      </c>
      <c r="B22402" s="254">
        <v>0</v>
      </c>
    </row>
    <row r="22403" spans="1:2" x14ac:dyDescent="0.25">
      <c r="A22403" s="254" t="s">
        <v>1020</v>
      </c>
      <c r="B22403" s="254">
        <v>0</v>
      </c>
    </row>
    <row r="22404" spans="1:2" x14ac:dyDescent="0.25">
      <c r="A22404" s="254" t="s">
        <v>1003</v>
      </c>
      <c r="B22404" s="254">
        <v>0</v>
      </c>
    </row>
    <row r="22405" spans="1:2" x14ac:dyDescent="0.25">
      <c r="A22405" s="254" t="s">
        <v>1018</v>
      </c>
      <c r="B22405" s="254">
        <v>0</v>
      </c>
    </row>
    <row r="22406" spans="1:2" x14ac:dyDescent="0.25">
      <c r="A22406" s="254" t="s">
        <v>1052</v>
      </c>
      <c r="B22406" s="254">
        <v>0</v>
      </c>
    </row>
    <row r="22407" spans="1:2" x14ac:dyDescent="0.25">
      <c r="A22407" s="254" t="s">
        <v>177</v>
      </c>
      <c r="B22407" s="254">
        <v>142.14260300000001</v>
      </c>
    </row>
    <row r="22408" spans="1:2" x14ac:dyDescent="0.25">
      <c r="A22408" s="254" t="s">
        <v>1343</v>
      </c>
      <c r="B22408" s="254">
        <v>0</v>
      </c>
    </row>
    <row r="22409" spans="1:2" x14ac:dyDescent="0.25">
      <c r="A22409" s="254" t="s">
        <v>1344</v>
      </c>
      <c r="B22409" s="254">
        <v>0</v>
      </c>
    </row>
    <row r="22410" spans="1:2" x14ac:dyDescent="0.25">
      <c r="A22410" s="254" t="s">
        <v>1207</v>
      </c>
      <c r="B22410" s="254">
        <v>4.3152083899999999E-2</v>
      </c>
    </row>
    <row r="22411" spans="1:2" x14ac:dyDescent="0.25">
      <c r="A22411" s="254" t="s">
        <v>1637</v>
      </c>
      <c r="B22411" s="254"/>
    </row>
    <row r="22412" spans="1:2" x14ac:dyDescent="0.25">
      <c r="A22412" s="254" t="s">
        <v>928</v>
      </c>
      <c r="B22412" s="254" t="s">
        <v>929</v>
      </c>
    </row>
    <row r="22413" spans="1:2" x14ac:dyDescent="0.25">
      <c r="A22413" s="254" t="s">
        <v>930</v>
      </c>
      <c r="B22413" s="254" t="s">
        <v>931</v>
      </c>
    </row>
    <row r="22414" spans="1:2" x14ac:dyDescent="0.25">
      <c r="A22414" s="254" t="s">
        <v>111</v>
      </c>
      <c r="B22414" s="254">
        <v>22.301352399999999</v>
      </c>
    </row>
    <row r="22415" spans="1:2" x14ac:dyDescent="0.25">
      <c r="A22415" s="254" t="s">
        <v>110</v>
      </c>
      <c r="B22415" s="254">
        <v>22.257803500000001</v>
      </c>
    </row>
    <row r="22416" spans="1:2" x14ac:dyDescent="0.25">
      <c r="A22416" s="254" t="s">
        <v>112</v>
      </c>
      <c r="B22416" s="254">
        <v>0</v>
      </c>
    </row>
    <row r="22417" spans="1:2" x14ac:dyDescent="0.25">
      <c r="A22417" s="254" t="s">
        <v>113</v>
      </c>
      <c r="B22417" s="254">
        <v>0</v>
      </c>
    </row>
    <row r="22418" spans="1:2" x14ac:dyDescent="0.25">
      <c r="A22418" s="254" t="s">
        <v>1334</v>
      </c>
      <c r="B22418" s="254">
        <v>3.07225185E-2</v>
      </c>
    </row>
    <row r="22419" spans="1:2" x14ac:dyDescent="0.25">
      <c r="A22419" s="254" t="s">
        <v>1638</v>
      </c>
      <c r="B22419" s="254"/>
    </row>
    <row r="22420" spans="1:2" x14ac:dyDescent="0.25">
      <c r="A22420" s="254" t="s">
        <v>928</v>
      </c>
      <c r="B22420" s="254" t="s">
        <v>929</v>
      </c>
    </row>
    <row r="22421" spans="1:2" x14ac:dyDescent="0.25">
      <c r="A22421" s="254" t="s">
        <v>930</v>
      </c>
      <c r="B22421" s="254" t="s">
        <v>931</v>
      </c>
    </row>
    <row r="22422" spans="1:2" x14ac:dyDescent="0.25">
      <c r="A22422" s="254" t="s">
        <v>113</v>
      </c>
      <c r="B22422" s="254">
        <v>0</v>
      </c>
    </row>
    <row r="22423" spans="1:2" x14ac:dyDescent="0.25">
      <c r="A22423" s="254" t="s">
        <v>184</v>
      </c>
      <c r="B22423" s="254">
        <v>0</v>
      </c>
    </row>
    <row r="22424" spans="1:2" x14ac:dyDescent="0.25">
      <c r="A22424" s="254" t="s">
        <v>185</v>
      </c>
      <c r="B22424" s="254">
        <v>0</v>
      </c>
    </row>
    <row r="22425" spans="1:2" x14ac:dyDescent="0.25">
      <c r="A22425" s="254" t="s">
        <v>186</v>
      </c>
      <c r="B22425" s="254">
        <v>0</v>
      </c>
    </row>
    <row r="22426" spans="1:2" x14ac:dyDescent="0.25">
      <c r="A22426" s="254" t="s">
        <v>187</v>
      </c>
      <c r="B22426" s="254">
        <v>0</v>
      </c>
    </row>
    <row r="22427" spans="1:2" x14ac:dyDescent="0.25">
      <c r="A22427" s="254" t="s">
        <v>1051</v>
      </c>
      <c r="B22427" s="254">
        <v>0</v>
      </c>
    </row>
    <row r="22428" spans="1:2" x14ac:dyDescent="0.25">
      <c r="A22428" s="254" t="s">
        <v>1052</v>
      </c>
      <c r="B22428" s="254">
        <v>0</v>
      </c>
    </row>
    <row r="22429" spans="1:2" x14ac:dyDescent="0.25">
      <c r="A22429" s="254" t="s">
        <v>177</v>
      </c>
      <c r="B22429" s="254">
        <v>0</v>
      </c>
    </row>
    <row r="22430" spans="1:2" x14ac:dyDescent="0.25">
      <c r="A22430" s="254" t="s">
        <v>1639</v>
      </c>
      <c r="B22430" s="254"/>
    </row>
    <row r="22431" spans="1:2" x14ac:dyDescent="0.25">
      <c r="A22431" s="254" t="s">
        <v>928</v>
      </c>
      <c r="B22431" s="254" t="s">
        <v>929</v>
      </c>
    </row>
    <row r="22432" spans="1:2" x14ac:dyDescent="0.25">
      <c r="A22432" s="254" t="s">
        <v>930</v>
      </c>
      <c r="B22432" s="254" t="s">
        <v>931</v>
      </c>
    </row>
    <row r="22433" spans="1:2" x14ac:dyDescent="0.25">
      <c r="A22433" s="254" t="s">
        <v>1334</v>
      </c>
      <c r="B22433" s="254">
        <v>-9.9868185700000001E-2</v>
      </c>
    </row>
    <row r="22434" spans="1:2" x14ac:dyDescent="0.25">
      <c r="A22434" s="254" t="s">
        <v>184</v>
      </c>
      <c r="B22434" s="254">
        <v>-4.3216849999999998E-4</v>
      </c>
    </row>
    <row r="22435" spans="1:2" x14ac:dyDescent="0.25">
      <c r="A22435" s="254" t="s">
        <v>199</v>
      </c>
      <c r="B22435" s="254">
        <v>-2.42771003E-2</v>
      </c>
    </row>
    <row r="22436" spans="1:2" x14ac:dyDescent="0.25">
      <c r="A22436" s="254" t="s">
        <v>187</v>
      </c>
      <c r="B22436" s="254">
        <v>-7.5642883200000002E-3</v>
      </c>
    </row>
    <row r="22437" spans="1:2" x14ac:dyDescent="0.25">
      <c r="A22437" s="254" t="s">
        <v>1343</v>
      </c>
      <c r="B22437" s="254">
        <v>0</v>
      </c>
    </row>
    <row r="22438" spans="1:2" x14ac:dyDescent="0.25">
      <c r="A22438" s="254" t="s">
        <v>1344</v>
      </c>
      <c r="B22438" s="254">
        <v>0</v>
      </c>
    </row>
    <row r="22439" spans="1:2" x14ac:dyDescent="0.25">
      <c r="A22439" s="254" t="s">
        <v>177</v>
      </c>
      <c r="B22439" s="254">
        <v>0.13214174300000001</v>
      </c>
    </row>
    <row r="22441" spans="1:2" x14ac:dyDescent="0.25">
      <c r="A22441" s="254" t="s">
        <v>1640</v>
      </c>
      <c r="B22441" s="254"/>
    </row>
    <row r="22442" spans="1:2" x14ac:dyDescent="0.25">
      <c r="A22442" s="254" t="s">
        <v>928</v>
      </c>
      <c r="B22442" s="254" t="s">
        <v>929</v>
      </c>
    </row>
    <row r="22443" spans="1:2" x14ac:dyDescent="0.25">
      <c r="A22443" s="254" t="s">
        <v>930</v>
      </c>
      <c r="B22443" s="254" t="s">
        <v>931</v>
      </c>
    </row>
    <row r="22444" spans="1:2" x14ac:dyDescent="0.25">
      <c r="A22444" s="254" t="s">
        <v>1087</v>
      </c>
      <c r="B22444" s="254">
        <v>0</v>
      </c>
    </row>
    <row r="22445" spans="1:2" x14ac:dyDescent="0.25">
      <c r="A22445" s="254" t="s">
        <v>1088</v>
      </c>
      <c r="B22445" s="254">
        <v>0</v>
      </c>
    </row>
    <row r="22446" spans="1:2" x14ac:dyDescent="0.25">
      <c r="A22446" s="254" t="s">
        <v>1089</v>
      </c>
      <c r="B22446" s="254">
        <v>0</v>
      </c>
    </row>
    <row r="22447" spans="1:2" x14ac:dyDescent="0.25">
      <c r="A22447" s="254" t="s">
        <v>1090</v>
      </c>
      <c r="B22447" s="254">
        <v>0</v>
      </c>
    </row>
    <row r="22448" spans="1:2" x14ac:dyDescent="0.25">
      <c r="A22448" s="254" t="s">
        <v>1091</v>
      </c>
      <c r="B22448" s="254">
        <v>0</v>
      </c>
    </row>
    <row r="22449" spans="1:2" x14ac:dyDescent="0.25">
      <c r="A22449" s="254" t="s">
        <v>1092</v>
      </c>
      <c r="B22449" s="254">
        <v>0</v>
      </c>
    </row>
    <row r="22450" spans="1:2" x14ac:dyDescent="0.25">
      <c r="A22450" s="254" t="s">
        <v>1093</v>
      </c>
      <c r="B22450" s="254">
        <v>-5.0286868999999998E-2</v>
      </c>
    </row>
    <row r="22451" spans="1:2" x14ac:dyDescent="0.25">
      <c r="A22451" s="254" t="s">
        <v>1094</v>
      </c>
      <c r="B22451" s="254">
        <v>-1.0014530799999999E-3</v>
      </c>
    </row>
    <row r="22452" spans="1:2" x14ac:dyDescent="0.25">
      <c r="A22452" s="254" t="s">
        <v>1095</v>
      </c>
      <c r="B22452" s="254">
        <v>-5.15961788E-3</v>
      </c>
    </row>
    <row r="22453" spans="1:2" x14ac:dyDescent="0.25">
      <c r="A22453" s="254" t="s">
        <v>1096</v>
      </c>
      <c r="B22453" s="254">
        <v>0</v>
      </c>
    </row>
    <row r="22454" spans="1:2" x14ac:dyDescent="0.25">
      <c r="A22454" s="254" t="s">
        <v>1097</v>
      </c>
      <c r="B22454" s="254">
        <v>0</v>
      </c>
    </row>
    <row r="22455" spans="1:2" x14ac:dyDescent="0.25">
      <c r="A22455" s="254" t="s">
        <v>1099</v>
      </c>
      <c r="B22455" s="254">
        <v>0</v>
      </c>
    </row>
    <row r="22456" spans="1:2" x14ac:dyDescent="0.25">
      <c r="A22456" s="254" t="s">
        <v>1100</v>
      </c>
      <c r="B22456" s="254">
        <v>0.101586225</v>
      </c>
    </row>
    <row r="22457" spans="1:2" x14ac:dyDescent="0.25">
      <c r="A22457" s="254" t="s">
        <v>1101</v>
      </c>
      <c r="B22457" s="254">
        <v>2.14597089E-3</v>
      </c>
    </row>
    <row r="22458" spans="1:2" x14ac:dyDescent="0.25">
      <c r="A22458" s="254" t="s">
        <v>1102</v>
      </c>
      <c r="B22458" s="254">
        <v>1.06410364E-2</v>
      </c>
    </row>
    <row r="22459" spans="1:2" x14ac:dyDescent="0.25">
      <c r="A22459" s="254" t="s">
        <v>1103</v>
      </c>
      <c r="B22459" s="254">
        <v>0</v>
      </c>
    </row>
    <row r="22460" spans="1:2" x14ac:dyDescent="0.25">
      <c r="A22460" s="254" t="s">
        <v>1104</v>
      </c>
      <c r="B22460" s="254">
        <v>0</v>
      </c>
    </row>
    <row r="22461" spans="1:2" x14ac:dyDescent="0.25">
      <c r="A22461" s="254" t="s">
        <v>1105</v>
      </c>
      <c r="B22461" s="254">
        <v>0</v>
      </c>
    </row>
    <row r="22462" spans="1:2" x14ac:dyDescent="0.25">
      <c r="A22462" s="254" t="s">
        <v>1014</v>
      </c>
      <c r="B22462" s="254">
        <v>3.4638068500000001</v>
      </c>
    </row>
    <row r="22463" spans="1:2" x14ac:dyDescent="0.25">
      <c r="A22463" s="254" t="s">
        <v>991</v>
      </c>
      <c r="B22463" s="254">
        <v>7.47179561</v>
      </c>
    </row>
    <row r="22464" spans="1:2" x14ac:dyDescent="0.25">
      <c r="A22464" s="254" t="s">
        <v>1015</v>
      </c>
      <c r="B22464" s="254">
        <v>0</v>
      </c>
    </row>
    <row r="22465" spans="1:2" x14ac:dyDescent="0.25">
      <c r="A22465" s="254" t="s">
        <v>1016</v>
      </c>
      <c r="B22465" s="254">
        <v>0</v>
      </c>
    </row>
    <row r="22466" spans="1:2" x14ac:dyDescent="0.25">
      <c r="A22466" s="254" t="s">
        <v>1641</v>
      </c>
      <c r="B22466" s="254"/>
    </row>
    <row r="22467" spans="1:2" x14ac:dyDescent="0.25">
      <c r="A22467" s="254" t="s">
        <v>928</v>
      </c>
      <c r="B22467" s="254" t="s">
        <v>929</v>
      </c>
    </row>
    <row r="22468" spans="1:2" x14ac:dyDescent="0.25">
      <c r="A22468" s="254" t="s">
        <v>930</v>
      </c>
      <c r="B22468" s="254" t="s">
        <v>931</v>
      </c>
    </row>
    <row r="22469" spans="1:2" x14ac:dyDescent="0.25">
      <c r="A22469" s="254" t="s">
        <v>1107</v>
      </c>
      <c r="B22469" s="254">
        <v>0.97211863300000001</v>
      </c>
    </row>
    <row r="22470" spans="1:2" x14ac:dyDescent="0.25">
      <c r="A22470" s="254" t="s">
        <v>458</v>
      </c>
      <c r="B22470" s="254">
        <v>7.5758737299999996</v>
      </c>
    </row>
    <row r="22471" spans="1:2" x14ac:dyDescent="0.25">
      <c r="A22471" s="254" t="s">
        <v>456</v>
      </c>
      <c r="B22471" s="254">
        <v>15.0172179</v>
      </c>
    </row>
    <row r="22472" spans="1:2" x14ac:dyDescent="0.25">
      <c r="A22472" s="254" t="s">
        <v>459</v>
      </c>
      <c r="B22472" s="254">
        <v>0</v>
      </c>
    </row>
    <row r="22473" spans="1:2" x14ac:dyDescent="0.25">
      <c r="A22473" s="254" t="s">
        <v>460</v>
      </c>
      <c r="B22473" s="254">
        <v>0</v>
      </c>
    </row>
    <row r="22474" spans="1:2" x14ac:dyDescent="0.25">
      <c r="A22474" s="254" t="s">
        <v>461</v>
      </c>
      <c r="B22474" s="254">
        <v>0</v>
      </c>
    </row>
    <row r="22475" spans="1:2" x14ac:dyDescent="0.25">
      <c r="A22475" s="254" t="s">
        <v>457</v>
      </c>
      <c r="B22475" s="254">
        <v>1.7727219000000001</v>
      </c>
    </row>
    <row r="22476" spans="1:2" x14ac:dyDescent="0.25">
      <c r="A22476" s="254" t="s">
        <v>462</v>
      </c>
      <c r="B22476" s="254">
        <v>0</v>
      </c>
    </row>
    <row r="22477" spans="1:2" x14ac:dyDescent="0.25">
      <c r="A22477" s="254" t="s">
        <v>463</v>
      </c>
      <c r="B22477" s="254">
        <v>0</v>
      </c>
    </row>
    <row r="22478" spans="1:2" x14ac:dyDescent="0.25">
      <c r="A22478" s="254" t="s">
        <v>20</v>
      </c>
      <c r="B22478" s="254">
        <v>0.66011411200000003</v>
      </c>
    </row>
    <row r="22479" spans="1:2" x14ac:dyDescent="0.25">
      <c r="A22479" s="254" t="s">
        <v>15</v>
      </c>
      <c r="B22479" s="254">
        <v>0.64838241900000004</v>
      </c>
    </row>
    <row r="22480" spans="1:2" x14ac:dyDescent="0.25">
      <c r="A22480" s="254" t="s">
        <v>21</v>
      </c>
      <c r="B22480" s="254">
        <v>0</v>
      </c>
    </row>
    <row r="22481" spans="1:2" x14ac:dyDescent="0.25">
      <c r="A22481" s="254" t="s">
        <v>22</v>
      </c>
      <c r="B22481" s="254">
        <v>0</v>
      </c>
    </row>
    <row r="22482" spans="1:2" x14ac:dyDescent="0.25">
      <c r="A22482" s="254" t="s">
        <v>23</v>
      </c>
      <c r="B22482" s="254">
        <v>1.36647491</v>
      </c>
    </row>
    <row r="22483" spans="1:2" x14ac:dyDescent="0.25">
      <c r="A22483" s="254" t="s">
        <v>16</v>
      </c>
      <c r="B22483" s="254">
        <v>3.2187077899999998</v>
      </c>
    </row>
    <row r="22484" spans="1:2" x14ac:dyDescent="0.25">
      <c r="A22484" s="254" t="s">
        <v>24</v>
      </c>
      <c r="B22484" s="254">
        <v>0</v>
      </c>
    </row>
    <row r="22485" spans="1:2" x14ac:dyDescent="0.25">
      <c r="A22485" s="254" t="s">
        <v>25</v>
      </c>
      <c r="B22485" s="254">
        <v>0</v>
      </c>
    </row>
    <row r="22486" spans="1:2" x14ac:dyDescent="0.25">
      <c r="A22486" s="254" t="s">
        <v>1195</v>
      </c>
      <c r="B22486" s="254">
        <v>0</v>
      </c>
    </row>
    <row r="22491" spans="1:2" x14ac:dyDescent="0.25">
      <c r="A22491" s="254" t="s">
        <v>1642</v>
      </c>
      <c r="B22491" s="254"/>
    </row>
    <row r="22492" spans="1:2" x14ac:dyDescent="0.25">
      <c r="A22492" s="254" t="s">
        <v>928</v>
      </c>
      <c r="B22492" s="254" t="s">
        <v>929</v>
      </c>
    </row>
    <row r="22493" spans="1:2" x14ac:dyDescent="0.25">
      <c r="A22493" s="254" t="s">
        <v>930</v>
      </c>
      <c r="B22493" s="254" t="s">
        <v>931</v>
      </c>
    </row>
    <row r="22494" spans="1:2" x14ac:dyDescent="0.25">
      <c r="A22494" s="254" t="s">
        <v>112</v>
      </c>
      <c r="B22494" s="254">
        <v>0</v>
      </c>
    </row>
    <row r="22495" spans="1:2" x14ac:dyDescent="0.25">
      <c r="A22495" s="254" t="s">
        <v>184</v>
      </c>
      <c r="B22495" s="254">
        <v>0</v>
      </c>
    </row>
    <row r="22496" spans="1:2" x14ac:dyDescent="0.25">
      <c r="A22496" s="254" t="s">
        <v>185</v>
      </c>
      <c r="B22496" s="254">
        <v>0</v>
      </c>
    </row>
    <row r="22497" spans="1:2" x14ac:dyDescent="0.25">
      <c r="A22497" s="254" t="s">
        <v>186</v>
      </c>
      <c r="B22497" s="254">
        <v>0</v>
      </c>
    </row>
    <row r="22498" spans="1:2" x14ac:dyDescent="0.25">
      <c r="A22498" s="254" t="s">
        <v>187</v>
      </c>
      <c r="B22498" s="254">
        <v>0</v>
      </c>
    </row>
    <row r="22499" spans="1:2" x14ac:dyDescent="0.25">
      <c r="A22499" s="254" t="s">
        <v>1017</v>
      </c>
      <c r="B22499" s="254">
        <v>0</v>
      </c>
    </row>
    <row r="22500" spans="1:2" x14ac:dyDescent="0.25">
      <c r="A22500" s="254" t="s">
        <v>1018</v>
      </c>
      <c r="B22500" s="254">
        <v>0</v>
      </c>
    </row>
    <row r="22501" spans="1:2" x14ac:dyDescent="0.25">
      <c r="A22501" s="254" t="s">
        <v>177</v>
      </c>
      <c r="B22501" s="254">
        <v>0</v>
      </c>
    </row>
    <row r="22502" spans="1:2" x14ac:dyDescent="0.25">
      <c r="A22502" s="254" t="s">
        <v>1643</v>
      </c>
      <c r="B22502" s="254"/>
    </row>
    <row r="22503" spans="1:2" x14ac:dyDescent="0.25">
      <c r="A22503" s="254" t="s">
        <v>928</v>
      </c>
      <c r="B22503" s="254" t="s">
        <v>929</v>
      </c>
    </row>
    <row r="22504" spans="1:2" x14ac:dyDescent="0.25">
      <c r="A22504" s="254" t="s">
        <v>930</v>
      </c>
      <c r="B22504" s="254" t="s">
        <v>931</v>
      </c>
    </row>
    <row r="22505" spans="1:2" x14ac:dyDescent="0.25">
      <c r="A22505" s="254" t="s">
        <v>1111</v>
      </c>
      <c r="B22505" s="254">
        <v>3.75632786E-2</v>
      </c>
    </row>
    <row r="22506" spans="1:2" x14ac:dyDescent="0.25">
      <c r="A22506" s="254" t="s">
        <v>1112</v>
      </c>
      <c r="B22506" s="254">
        <v>8.1275823800000004E-4</v>
      </c>
    </row>
    <row r="22507" spans="1:2" x14ac:dyDescent="0.25">
      <c r="A22507" s="254" t="s">
        <v>1113</v>
      </c>
      <c r="B22507" s="254">
        <v>1.0689840000000001E-2</v>
      </c>
    </row>
    <row r="22508" spans="1:2" x14ac:dyDescent="0.25">
      <c r="A22508" s="254" t="s">
        <v>1114</v>
      </c>
      <c r="B22508" s="254">
        <v>4.9392000000000001E-4</v>
      </c>
    </row>
    <row r="22509" spans="1:2" x14ac:dyDescent="0.25">
      <c r="A22509" s="254" t="s">
        <v>1115</v>
      </c>
      <c r="B22509" s="254">
        <v>0</v>
      </c>
    </row>
    <row r="22510" spans="1:2" x14ac:dyDescent="0.25">
      <c r="A22510" s="254" t="s">
        <v>1116</v>
      </c>
      <c r="B22510" s="254">
        <v>1.08801784E-4</v>
      </c>
    </row>
    <row r="22511" spans="1:2" x14ac:dyDescent="0.25">
      <c r="A22511" s="254" t="s">
        <v>26</v>
      </c>
      <c r="B22511" s="254">
        <v>15.866751900000001</v>
      </c>
    </row>
    <row r="22512" spans="1:2" x14ac:dyDescent="0.25">
      <c r="A22512" s="254" t="s">
        <v>27</v>
      </c>
      <c r="B22512" s="254">
        <v>1.64235445</v>
      </c>
    </row>
    <row r="22513" spans="1:2" x14ac:dyDescent="0.25">
      <c r="A22513" s="254" t="s">
        <v>1117</v>
      </c>
      <c r="B22513" s="254">
        <v>7.3858680000000003</v>
      </c>
    </row>
    <row r="22514" spans="1:2" x14ac:dyDescent="0.25">
      <c r="A22514" s="254" t="s">
        <v>1118</v>
      </c>
      <c r="B22514" s="254">
        <v>0.9248904</v>
      </c>
    </row>
    <row r="22515" spans="1:2" x14ac:dyDescent="0.25">
      <c r="A22515" s="254" t="s">
        <v>464</v>
      </c>
      <c r="B22515" s="254">
        <v>0</v>
      </c>
    </row>
    <row r="22516" spans="1:2" x14ac:dyDescent="0.25">
      <c r="A22516" s="254" t="s">
        <v>465</v>
      </c>
      <c r="B22516" s="254">
        <v>9.9561990000000003E-2</v>
      </c>
    </row>
    <row r="22517" spans="1:2" x14ac:dyDescent="0.25">
      <c r="A22517" s="254" t="s">
        <v>466</v>
      </c>
      <c r="B22517" s="254">
        <v>0</v>
      </c>
    </row>
    <row r="22518" spans="1:2" x14ac:dyDescent="0.25">
      <c r="A22518" s="254" t="s">
        <v>467</v>
      </c>
      <c r="B22518" s="254">
        <v>0</v>
      </c>
    </row>
    <row r="22519" spans="1:2" x14ac:dyDescent="0.25">
      <c r="A22519" s="254" t="s">
        <v>468</v>
      </c>
      <c r="B22519" s="254">
        <v>0</v>
      </c>
    </row>
    <row r="22520" spans="1:2" x14ac:dyDescent="0.25">
      <c r="A22520" s="254" t="s">
        <v>469</v>
      </c>
      <c r="B22520" s="254">
        <v>0</v>
      </c>
    </row>
    <row r="22521" spans="1:2" x14ac:dyDescent="0.25">
      <c r="A22521" s="254" t="s">
        <v>28</v>
      </c>
      <c r="B22521" s="254">
        <v>0</v>
      </c>
    </row>
    <row r="22522" spans="1:2" x14ac:dyDescent="0.25">
      <c r="A22522" s="254" t="s">
        <v>29</v>
      </c>
      <c r="B22522" s="254">
        <v>0</v>
      </c>
    </row>
    <row r="22523" spans="1:2" x14ac:dyDescent="0.25">
      <c r="A22523" s="254" t="s">
        <v>470</v>
      </c>
      <c r="B22523" s="254">
        <v>4.8194856899999996</v>
      </c>
    </row>
    <row r="22524" spans="1:2" x14ac:dyDescent="0.25">
      <c r="A22524" s="254" t="s">
        <v>471</v>
      </c>
      <c r="B22524" s="254">
        <v>0</v>
      </c>
    </row>
    <row r="22525" spans="1:2" x14ac:dyDescent="0.25">
      <c r="A22525" s="254" t="s">
        <v>1209</v>
      </c>
      <c r="B22525" s="254">
        <v>0.33545530200000001</v>
      </c>
    </row>
    <row r="22526" spans="1:2" x14ac:dyDescent="0.25">
      <c r="A22526" s="254" t="s">
        <v>1119</v>
      </c>
      <c r="B22526" s="254">
        <v>0.29364517099999998</v>
      </c>
    </row>
    <row r="22527" spans="1:2" x14ac:dyDescent="0.25">
      <c r="A22527" s="254" t="s">
        <v>1210</v>
      </c>
      <c r="B22527" s="254">
        <v>0</v>
      </c>
    </row>
    <row r="22528" spans="1:2" x14ac:dyDescent="0.25">
      <c r="A22528" s="254" t="s">
        <v>1211</v>
      </c>
      <c r="B22528" s="254">
        <v>0</v>
      </c>
    </row>
    <row r="22529" spans="1:2" x14ac:dyDescent="0.25">
      <c r="A22529" s="254" t="s">
        <v>1212</v>
      </c>
      <c r="B22529" s="254">
        <v>0.19000340499999999</v>
      </c>
    </row>
    <row r="22530" spans="1:2" x14ac:dyDescent="0.25">
      <c r="A22530" s="254" t="s">
        <v>1120</v>
      </c>
      <c r="B22530" s="254">
        <v>0.18150601799999999</v>
      </c>
    </row>
    <row r="22531" spans="1:2" x14ac:dyDescent="0.25">
      <c r="A22531" s="254" t="s">
        <v>1213</v>
      </c>
      <c r="B22531" s="254">
        <v>0</v>
      </c>
    </row>
    <row r="22532" spans="1:2" x14ac:dyDescent="0.25">
      <c r="A22532" s="254" t="s">
        <v>1214</v>
      </c>
      <c r="B22532" s="254">
        <v>0</v>
      </c>
    </row>
    <row r="22533" spans="1:2" x14ac:dyDescent="0.25">
      <c r="A22533" s="254" t="s">
        <v>1215</v>
      </c>
      <c r="B22533" s="254">
        <v>1.55719418</v>
      </c>
    </row>
    <row r="22534" spans="1:2" x14ac:dyDescent="0.25">
      <c r="A22534" s="254" t="s">
        <v>1121</v>
      </c>
      <c r="B22534" s="254">
        <v>2.7655633900000001</v>
      </c>
    </row>
    <row r="22535" spans="1:2" x14ac:dyDescent="0.25">
      <c r="A22535" s="254" t="s">
        <v>1216</v>
      </c>
      <c r="B22535" s="254">
        <v>0</v>
      </c>
    </row>
    <row r="22536" spans="1:2" x14ac:dyDescent="0.25">
      <c r="A22536" s="254" t="s">
        <v>1217</v>
      </c>
      <c r="B22536" s="254">
        <v>0</v>
      </c>
    </row>
    <row r="22537" spans="1:2" x14ac:dyDescent="0.25">
      <c r="A22537" s="254" t="s">
        <v>1218</v>
      </c>
      <c r="B22537" s="254">
        <v>0.122935605</v>
      </c>
    </row>
    <row r="22538" spans="1:2" x14ac:dyDescent="0.25">
      <c r="A22538" s="254" t="s">
        <v>1122</v>
      </c>
      <c r="B22538" s="254">
        <v>0.41754949600000002</v>
      </c>
    </row>
    <row r="22539" spans="1:2" x14ac:dyDescent="0.25">
      <c r="A22539" s="254" t="s">
        <v>1219</v>
      </c>
      <c r="B22539" s="254">
        <v>0</v>
      </c>
    </row>
    <row r="22540" spans="1:2" x14ac:dyDescent="0.25">
      <c r="A22540" s="254" t="s">
        <v>1220</v>
      </c>
      <c r="B22540" s="254">
        <v>0</v>
      </c>
    </row>
    <row r="22541" spans="1:2" x14ac:dyDescent="0.25">
      <c r="A22541" s="254" t="s">
        <v>1221</v>
      </c>
      <c r="B22541" s="254">
        <v>14.856659799999999</v>
      </c>
    </row>
    <row r="22542" spans="1:2" x14ac:dyDescent="0.25">
      <c r="A22542" s="254" t="s">
        <v>1123</v>
      </c>
      <c r="B22542" s="254">
        <v>28.022504900000001</v>
      </c>
    </row>
    <row r="22543" spans="1:2" x14ac:dyDescent="0.25">
      <c r="A22543" s="254" t="s">
        <v>1222</v>
      </c>
      <c r="B22543" s="254">
        <v>0</v>
      </c>
    </row>
    <row r="22544" spans="1:2" x14ac:dyDescent="0.25">
      <c r="A22544" s="254" t="s">
        <v>1223</v>
      </c>
      <c r="B22544" s="254">
        <v>0</v>
      </c>
    </row>
    <row r="22545" spans="1:2" x14ac:dyDescent="0.25">
      <c r="A22545" s="254" t="s">
        <v>1224</v>
      </c>
      <c r="B22545" s="254">
        <v>1.11017918</v>
      </c>
    </row>
    <row r="22546" spans="1:2" x14ac:dyDescent="0.25">
      <c r="A22546" s="254" t="s">
        <v>1124</v>
      </c>
      <c r="B22546" s="254">
        <v>3.5290694399999998</v>
      </c>
    </row>
    <row r="22547" spans="1:2" x14ac:dyDescent="0.25">
      <c r="A22547" s="254" t="s">
        <v>1225</v>
      </c>
      <c r="B22547" s="254">
        <v>0</v>
      </c>
    </row>
    <row r="22548" spans="1:2" x14ac:dyDescent="0.25">
      <c r="A22548" s="254" t="s">
        <v>1226</v>
      </c>
      <c r="B22548" s="254">
        <v>0</v>
      </c>
    </row>
    <row r="22549" spans="1:2" x14ac:dyDescent="0.25">
      <c r="A22549" s="254" t="s">
        <v>1227</v>
      </c>
      <c r="B22549" s="254">
        <v>0</v>
      </c>
    </row>
    <row r="22550" spans="1:2" x14ac:dyDescent="0.25">
      <c r="A22550" s="254" t="s">
        <v>1228</v>
      </c>
      <c r="B22550" s="254">
        <v>1.0501850599999999E-2</v>
      </c>
    </row>
    <row r="22551" spans="1:2" x14ac:dyDescent="0.25">
      <c r="A22551" s="254" t="s">
        <v>1229</v>
      </c>
      <c r="B22551" s="254">
        <v>0</v>
      </c>
    </row>
    <row r="22552" spans="1:2" x14ac:dyDescent="0.25">
      <c r="A22552" s="254" t="s">
        <v>1230</v>
      </c>
      <c r="B22552" s="254">
        <v>1.7227540400000001E-2</v>
      </c>
    </row>
    <row r="22553" spans="1:2" x14ac:dyDescent="0.25">
      <c r="A22553" s="254" t="s">
        <v>1644</v>
      </c>
      <c r="B22553" s="254"/>
    </row>
    <row r="22554" spans="1:2" x14ac:dyDescent="0.25">
      <c r="A22554" s="254" t="s">
        <v>928</v>
      </c>
      <c r="B22554" s="254" t="s">
        <v>929</v>
      </c>
    </row>
    <row r="22555" spans="1:2" x14ac:dyDescent="0.25">
      <c r="A22555" s="254" t="s">
        <v>930</v>
      </c>
      <c r="B22555" s="254" t="s">
        <v>931</v>
      </c>
    </row>
    <row r="22556" spans="1:2" x14ac:dyDescent="0.25">
      <c r="A22556" s="254" t="s">
        <v>1087</v>
      </c>
      <c r="B22556" s="254">
        <v>-1.9883147800000001</v>
      </c>
    </row>
    <row r="22557" spans="1:2" x14ac:dyDescent="0.25">
      <c r="A22557" s="254" t="s">
        <v>1088</v>
      </c>
      <c r="B22557" s="254">
        <v>-0.297044274</v>
      </c>
    </row>
    <row r="22558" spans="1:2" x14ac:dyDescent="0.25">
      <c r="A22558" s="254" t="s">
        <v>1089</v>
      </c>
      <c r="B22558" s="254">
        <v>-1.86523061</v>
      </c>
    </row>
    <row r="22559" spans="1:2" x14ac:dyDescent="0.25">
      <c r="A22559" s="254" t="s">
        <v>1090</v>
      </c>
      <c r="B22559" s="254">
        <v>-0.10401977699999999</v>
      </c>
    </row>
    <row r="22560" spans="1:2" x14ac:dyDescent="0.25">
      <c r="A22560" s="254" t="s">
        <v>1091</v>
      </c>
      <c r="B22560" s="254">
        <v>0</v>
      </c>
    </row>
    <row r="22561" spans="1:2" x14ac:dyDescent="0.25">
      <c r="A22561" s="254" t="s">
        <v>1092</v>
      </c>
      <c r="B22561" s="254">
        <v>0</v>
      </c>
    </row>
    <row r="22562" spans="1:2" x14ac:dyDescent="0.25">
      <c r="A22562" s="254" t="s">
        <v>472</v>
      </c>
      <c r="B22562" s="254">
        <v>0</v>
      </c>
    </row>
    <row r="22563" spans="1:2" x14ac:dyDescent="0.25">
      <c r="A22563" s="254" t="s">
        <v>473</v>
      </c>
      <c r="B22563" s="254">
        <v>-1.25367929</v>
      </c>
    </row>
    <row r="22564" spans="1:2" x14ac:dyDescent="0.25">
      <c r="A22564" s="254" t="s">
        <v>474</v>
      </c>
      <c r="B22564" s="254">
        <v>-7.4954434799999996</v>
      </c>
    </row>
    <row r="22565" spans="1:2" x14ac:dyDescent="0.25">
      <c r="A22565" s="254" t="s">
        <v>475</v>
      </c>
      <c r="B22565" s="254">
        <v>-0.43688306300000002</v>
      </c>
    </row>
    <row r="22566" spans="1:2" x14ac:dyDescent="0.25">
      <c r="A22566" s="254" t="s">
        <v>476</v>
      </c>
      <c r="B22566" s="254">
        <v>0</v>
      </c>
    </row>
    <row r="22567" spans="1:2" x14ac:dyDescent="0.25">
      <c r="A22567" s="254" t="s">
        <v>477</v>
      </c>
      <c r="B22567" s="254">
        <v>0</v>
      </c>
    </row>
    <row r="22568" spans="1:2" x14ac:dyDescent="0.25">
      <c r="A22568" s="254" t="s">
        <v>1559</v>
      </c>
      <c r="B22568" s="254">
        <v>-1.00851799E-3</v>
      </c>
    </row>
    <row r="22569" spans="1:2" x14ac:dyDescent="0.25">
      <c r="A22569" s="254" t="s">
        <v>1100</v>
      </c>
      <c r="B22569" s="254">
        <v>38.970969599999997</v>
      </c>
    </row>
    <row r="22570" spans="1:2" x14ac:dyDescent="0.25">
      <c r="A22570" s="254" t="s">
        <v>1101</v>
      </c>
      <c r="B22570" s="254">
        <v>7.0757470600000003</v>
      </c>
    </row>
    <row r="22571" spans="1:2" x14ac:dyDescent="0.25">
      <c r="A22571" s="254" t="s">
        <v>1102</v>
      </c>
      <c r="B22571" s="254">
        <v>44.053963500000002</v>
      </c>
    </row>
    <row r="22572" spans="1:2" x14ac:dyDescent="0.25">
      <c r="A22572" s="254" t="s">
        <v>1103</v>
      </c>
      <c r="B22572" s="254">
        <v>2.4756706899999998</v>
      </c>
    </row>
    <row r="22573" spans="1:2" x14ac:dyDescent="0.25">
      <c r="A22573" s="254" t="s">
        <v>1104</v>
      </c>
      <c r="B22573" s="254">
        <v>0</v>
      </c>
    </row>
    <row r="22574" spans="1:2" x14ac:dyDescent="0.25">
      <c r="A22574" s="254" t="s">
        <v>1105</v>
      </c>
      <c r="B22574" s="254">
        <v>0</v>
      </c>
    </row>
    <row r="22575" spans="1:2" x14ac:dyDescent="0.25">
      <c r="A22575" s="254" t="s">
        <v>1560</v>
      </c>
      <c r="B22575" s="254">
        <v>2.50321877E-2</v>
      </c>
    </row>
    <row r="22576" spans="1:2" x14ac:dyDescent="0.25">
      <c r="A22576" s="254" t="s">
        <v>1645</v>
      </c>
      <c r="B22576" s="254"/>
    </row>
    <row r="22577" spans="1:2" x14ac:dyDescent="0.25">
      <c r="A22577" s="254" t="s">
        <v>928</v>
      </c>
      <c r="B22577" s="254" t="s">
        <v>929</v>
      </c>
    </row>
    <row r="22578" spans="1:2" x14ac:dyDescent="0.25">
      <c r="A22578" s="254" t="s">
        <v>930</v>
      </c>
      <c r="B22578" s="254" t="s">
        <v>931</v>
      </c>
    </row>
    <row r="22579" spans="1:2" x14ac:dyDescent="0.25">
      <c r="A22579" s="254" t="s">
        <v>478</v>
      </c>
      <c r="B22579" s="254">
        <v>-10.5176116</v>
      </c>
    </row>
    <row r="22580" spans="1:2" x14ac:dyDescent="0.25">
      <c r="A22580" s="254" t="s">
        <v>932</v>
      </c>
      <c r="B22580" s="254">
        <v>-1.21539994E-3</v>
      </c>
    </row>
    <row r="22581" spans="1:2" x14ac:dyDescent="0.25">
      <c r="A22581" s="254" t="s">
        <v>184</v>
      </c>
      <c r="B22581" s="254">
        <v>-48.831768199999999</v>
      </c>
    </row>
    <row r="22582" spans="1:2" x14ac:dyDescent="0.25">
      <c r="A22582" s="254" t="s">
        <v>933</v>
      </c>
      <c r="B22582" s="254">
        <v>0</v>
      </c>
    </row>
    <row r="22583" spans="1:2" x14ac:dyDescent="0.25">
      <c r="A22583" s="254" t="s">
        <v>934</v>
      </c>
      <c r="B22583" s="254">
        <v>1.25367929</v>
      </c>
    </row>
    <row r="22584" spans="1:2" x14ac:dyDescent="0.25">
      <c r="A22584" s="254" t="s">
        <v>935</v>
      </c>
      <c r="B22584" s="254">
        <v>7.4954434799999996</v>
      </c>
    </row>
    <row r="22585" spans="1:2" x14ac:dyDescent="0.25">
      <c r="A22585" s="254" t="s">
        <v>936</v>
      </c>
      <c r="B22585" s="254">
        <v>0.43688306300000002</v>
      </c>
    </row>
    <row r="22586" spans="1:2" x14ac:dyDescent="0.25">
      <c r="A22586" s="254" t="s">
        <v>937</v>
      </c>
      <c r="B22586" s="254">
        <v>0</v>
      </c>
    </row>
    <row r="22587" spans="1:2" x14ac:dyDescent="0.25">
      <c r="A22587" s="254" t="s">
        <v>938</v>
      </c>
      <c r="B22587" s="254">
        <v>0</v>
      </c>
    </row>
    <row r="22588" spans="1:2" x14ac:dyDescent="0.25">
      <c r="A22588" s="254" t="s">
        <v>2</v>
      </c>
      <c r="B22588" s="254">
        <v>35.1708</v>
      </c>
    </row>
    <row r="22589" spans="1:2" x14ac:dyDescent="0.25">
      <c r="A22589" s="254" t="s">
        <v>3</v>
      </c>
      <c r="B22589" s="254">
        <v>4.4042399999999997</v>
      </c>
    </row>
    <row r="22590" spans="1:2" x14ac:dyDescent="0.25">
      <c r="A22590" s="254" t="s">
        <v>4</v>
      </c>
      <c r="B22590" s="254">
        <v>15.820632</v>
      </c>
    </row>
    <row r="22591" spans="1:2" x14ac:dyDescent="0.25">
      <c r="A22591" s="254" t="s">
        <v>5</v>
      </c>
      <c r="B22591" s="254">
        <v>0.47045999999999999</v>
      </c>
    </row>
    <row r="22592" spans="1:2" x14ac:dyDescent="0.25">
      <c r="A22592" s="254" t="s">
        <v>6</v>
      </c>
      <c r="B22592" s="254">
        <v>0</v>
      </c>
    </row>
    <row r="22593" spans="1:2" x14ac:dyDescent="0.25">
      <c r="A22593" s="254" t="s">
        <v>7</v>
      </c>
      <c r="B22593" s="254">
        <v>0</v>
      </c>
    </row>
    <row r="22594" spans="1:2" x14ac:dyDescent="0.25">
      <c r="A22594" s="254" t="s">
        <v>480</v>
      </c>
      <c r="B22594" s="254">
        <v>0</v>
      </c>
    </row>
    <row r="22595" spans="1:2" x14ac:dyDescent="0.25">
      <c r="A22595" s="254" t="s">
        <v>481</v>
      </c>
      <c r="B22595" s="254">
        <v>0.47410471399999998</v>
      </c>
    </row>
    <row r="22596" spans="1:2" x14ac:dyDescent="0.25">
      <c r="A22596" s="254" t="s">
        <v>482</v>
      </c>
      <c r="B22596" s="254">
        <v>0</v>
      </c>
    </row>
    <row r="22597" spans="1:2" x14ac:dyDescent="0.25">
      <c r="A22597" s="254" t="s">
        <v>483</v>
      </c>
      <c r="B22597" s="254">
        <v>5.4407830599999998E-2</v>
      </c>
    </row>
    <row r="22598" spans="1:2" x14ac:dyDescent="0.25">
      <c r="A22598" s="254" t="s">
        <v>484</v>
      </c>
      <c r="B22598" s="254">
        <v>0</v>
      </c>
    </row>
    <row r="22599" spans="1:2" x14ac:dyDescent="0.25">
      <c r="A22599" s="254" t="s">
        <v>485</v>
      </c>
      <c r="B22599" s="254">
        <v>0</v>
      </c>
    </row>
    <row r="22600" spans="1:2" x14ac:dyDescent="0.25">
      <c r="A22600" s="254" t="s">
        <v>1646</v>
      </c>
      <c r="B22600" s="254"/>
    </row>
    <row r="22601" spans="1:2" x14ac:dyDescent="0.25">
      <c r="A22601" s="254" t="s">
        <v>928</v>
      </c>
      <c r="B22601" s="254" t="s">
        <v>929</v>
      </c>
    </row>
    <row r="22602" spans="1:2" x14ac:dyDescent="0.25">
      <c r="A22602" s="254" t="s">
        <v>930</v>
      </c>
      <c r="B22602" s="254" t="s">
        <v>931</v>
      </c>
    </row>
    <row r="22603" spans="1:2" x14ac:dyDescent="0.25">
      <c r="A22603" s="254" t="s">
        <v>1125</v>
      </c>
      <c r="B22603" s="254">
        <v>0</v>
      </c>
    </row>
    <row r="22604" spans="1:2" x14ac:dyDescent="0.25">
      <c r="A22604" s="254" t="s">
        <v>1126</v>
      </c>
      <c r="B22604" s="254">
        <v>0</v>
      </c>
    </row>
    <row r="22605" spans="1:2" x14ac:dyDescent="0.25">
      <c r="A22605" s="254" t="s">
        <v>1127</v>
      </c>
      <c r="B22605" s="254">
        <v>0</v>
      </c>
    </row>
    <row r="22606" spans="1:2" x14ac:dyDescent="0.25">
      <c r="A22606" s="254" t="s">
        <v>1128</v>
      </c>
      <c r="B22606" s="254">
        <v>0</v>
      </c>
    </row>
    <row r="22607" spans="1:2" x14ac:dyDescent="0.25">
      <c r="A22607" s="254" t="s">
        <v>1129</v>
      </c>
      <c r="B22607" s="254">
        <v>0</v>
      </c>
    </row>
    <row r="22608" spans="1:2" x14ac:dyDescent="0.25">
      <c r="A22608" s="254" t="s">
        <v>1130</v>
      </c>
      <c r="B22608" s="254">
        <v>0</v>
      </c>
    </row>
    <row r="22609" spans="1:2" x14ac:dyDescent="0.25">
      <c r="A22609" s="254" t="s">
        <v>1131</v>
      </c>
      <c r="B22609" s="254">
        <v>1.9883147800000001</v>
      </c>
    </row>
    <row r="22610" spans="1:2" x14ac:dyDescent="0.25">
      <c r="A22610" s="254" t="s">
        <v>1132</v>
      </c>
      <c r="B22610" s="254">
        <v>0.297044274</v>
      </c>
    </row>
    <row r="22611" spans="1:2" x14ac:dyDescent="0.25">
      <c r="A22611" s="254" t="s">
        <v>1133</v>
      </c>
      <c r="B22611" s="254">
        <v>1.86523061</v>
      </c>
    </row>
    <row r="22612" spans="1:2" x14ac:dyDescent="0.25">
      <c r="A22612" s="254" t="s">
        <v>1134</v>
      </c>
      <c r="B22612" s="254">
        <v>0.10401977699999999</v>
      </c>
    </row>
    <row r="22613" spans="1:2" x14ac:dyDescent="0.25">
      <c r="A22613" s="254" t="s">
        <v>1135</v>
      </c>
      <c r="B22613" s="254">
        <v>0</v>
      </c>
    </row>
    <row r="22614" spans="1:2" x14ac:dyDescent="0.25">
      <c r="A22614" s="254" t="s">
        <v>1136</v>
      </c>
      <c r="B22614" s="254">
        <v>0</v>
      </c>
    </row>
    <row r="22615" spans="1:2" x14ac:dyDescent="0.25">
      <c r="A22615" s="254" t="s">
        <v>1231</v>
      </c>
      <c r="B22615" s="254">
        <v>1.00851799E-3</v>
      </c>
    </row>
    <row r="22616" spans="1:2" x14ac:dyDescent="0.25">
      <c r="A22616" s="254" t="s">
        <v>1647</v>
      </c>
      <c r="B22616" s="254"/>
    </row>
    <row r="22617" spans="1:2" x14ac:dyDescent="0.25">
      <c r="A22617" s="254" t="s">
        <v>928</v>
      </c>
      <c r="B22617" s="254" t="s">
        <v>929</v>
      </c>
    </row>
    <row r="22618" spans="1:2" x14ac:dyDescent="0.25">
      <c r="A22618" s="254" t="s">
        <v>930</v>
      </c>
      <c r="B22618" s="254" t="s">
        <v>931</v>
      </c>
    </row>
    <row r="22619" spans="1:2" x14ac:dyDescent="0.25">
      <c r="A22619" s="254" t="s">
        <v>30</v>
      </c>
      <c r="B22619" s="254">
        <v>7.7286530199999995E-2</v>
      </c>
    </row>
    <row r="22620" spans="1:2" x14ac:dyDescent="0.25">
      <c r="A22620" s="254" t="s">
        <v>31</v>
      </c>
      <c r="B22620" s="254">
        <v>1.7243064299999999E-3</v>
      </c>
    </row>
    <row r="22621" spans="1:2" x14ac:dyDescent="0.25">
      <c r="A22621" s="254" t="s">
        <v>32</v>
      </c>
      <c r="B22621" s="254">
        <v>8.2581896900000007E-3</v>
      </c>
    </row>
    <row r="22622" spans="1:2" x14ac:dyDescent="0.25">
      <c r="A22622" s="254" t="s">
        <v>33</v>
      </c>
      <c r="B22622" s="254">
        <v>0</v>
      </c>
    </row>
    <row r="22623" spans="1:2" x14ac:dyDescent="0.25">
      <c r="A22623" s="254" t="s">
        <v>34</v>
      </c>
      <c r="B22623" s="254">
        <v>0</v>
      </c>
    </row>
    <row r="22624" spans="1:2" x14ac:dyDescent="0.25">
      <c r="A22624" s="254" t="s">
        <v>35</v>
      </c>
      <c r="B22624" s="254">
        <v>0</v>
      </c>
    </row>
    <row r="22625" spans="1:2" x14ac:dyDescent="0.25">
      <c r="A22625" s="254" t="s">
        <v>26</v>
      </c>
      <c r="B22625" s="254">
        <v>36.584991899999999</v>
      </c>
    </row>
    <row r="22626" spans="1:2" x14ac:dyDescent="0.25">
      <c r="A22626" s="254" t="s">
        <v>27</v>
      </c>
      <c r="B22626" s="254">
        <v>0.74498840499999996</v>
      </c>
    </row>
    <row r="22627" spans="1:2" x14ac:dyDescent="0.25">
      <c r="A22627" s="254" t="s">
        <v>36</v>
      </c>
      <c r="B22627" s="254">
        <v>7.9649341500000004</v>
      </c>
    </row>
    <row r="22628" spans="1:2" x14ac:dyDescent="0.25">
      <c r="A22628" s="254" t="s">
        <v>37</v>
      </c>
      <c r="B22628" s="254">
        <v>0.24964746500000001</v>
      </c>
    </row>
    <row r="22629" spans="1:2" x14ac:dyDescent="0.25">
      <c r="A22629" s="254" t="s">
        <v>38</v>
      </c>
      <c r="B22629" s="254">
        <v>0</v>
      </c>
    </row>
    <row r="22630" spans="1:2" x14ac:dyDescent="0.25">
      <c r="A22630" s="254" t="s">
        <v>39</v>
      </c>
      <c r="B22630" s="254">
        <v>0</v>
      </c>
    </row>
    <row r="22631" spans="1:2" x14ac:dyDescent="0.25">
      <c r="A22631" s="254" t="s">
        <v>1014</v>
      </c>
      <c r="B22631" s="254">
        <v>2.7831991899999999</v>
      </c>
    </row>
    <row r="22632" spans="1:2" x14ac:dyDescent="0.25">
      <c r="A22632" s="254" t="s">
        <v>991</v>
      </c>
      <c r="B22632" s="254">
        <v>6.0036533099999998</v>
      </c>
    </row>
    <row r="22633" spans="1:2" x14ac:dyDescent="0.25">
      <c r="A22633" s="254" t="s">
        <v>1015</v>
      </c>
      <c r="B22633" s="254">
        <v>0</v>
      </c>
    </row>
    <row r="22634" spans="1:2" x14ac:dyDescent="0.25">
      <c r="A22634" s="254" t="s">
        <v>1016</v>
      </c>
      <c r="B22634" s="254">
        <v>0</v>
      </c>
    </row>
    <row r="22635" spans="1:2" x14ac:dyDescent="0.25">
      <c r="A22635" s="254" t="s">
        <v>41</v>
      </c>
      <c r="B22635" s="254">
        <v>0</v>
      </c>
    </row>
    <row r="22636" spans="1:2" x14ac:dyDescent="0.25">
      <c r="A22636" s="254" t="s">
        <v>40</v>
      </c>
      <c r="B22636" s="254">
        <v>0</v>
      </c>
    </row>
    <row r="22637" spans="1:2" x14ac:dyDescent="0.25">
      <c r="A22637" s="254" t="s">
        <v>42</v>
      </c>
      <c r="B22637" s="254">
        <v>0</v>
      </c>
    </row>
    <row r="22638" spans="1:2" x14ac:dyDescent="0.25">
      <c r="A22638" s="254" t="s">
        <v>43</v>
      </c>
      <c r="B22638" s="254">
        <v>0</v>
      </c>
    </row>
    <row r="22639" spans="1:2" x14ac:dyDescent="0.25">
      <c r="A22639" s="254" t="s">
        <v>1232</v>
      </c>
      <c r="B22639" s="254">
        <v>7.4206758499999999E-3</v>
      </c>
    </row>
    <row r="22640" spans="1:2" x14ac:dyDescent="0.25">
      <c r="A22640" s="254" t="s">
        <v>1648</v>
      </c>
      <c r="B22640" s="254"/>
    </row>
    <row r="22641" spans="1:2" x14ac:dyDescent="0.25">
      <c r="A22641" s="254" t="s">
        <v>928</v>
      </c>
      <c r="B22641" s="254" t="s">
        <v>929</v>
      </c>
    </row>
    <row r="22642" spans="1:2" x14ac:dyDescent="0.25">
      <c r="A22642" s="254" t="s">
        <v>930</v>
      </c>
      <c r="B22642" s="254" t="s">
        <v>931</v>
      </c>
    </row>
    <row r="22643" spans="1:2" x14ac:dyDescent="0.25">
      <c r="A22643" s="254" t="s">
        <v>478</v>
      </c>
      <c r="B22643" s="254">
        <v>-13.9970886</v>
      </c>
    </row>
    <row r="22644" spans="1:2" x14ac:dyDescent="0.25">
      <c r="A22644" s="254" t="s">
        <v>479</v>
      </c>
      <c r="B22644" s="254">
        <v>-20.745722700000002</v>
      </c>
    </row>
    <row r="22645" spans="1:2" x14ac:dyDescent="0.25">
      <c r="A22645" s="254" t="s">
        <v>184</v>
      </c>
      <c r="B22645" s="254">
        <v>-0.35255519200000002</v>
      </c>
    </row>
    <row r="22646" spans="1:2" x14ac:dyDescent="0.25">
      <c r="A22646" s="254" t="s">
        <v>1142</v>
      </c>
      <c r="B22646" s="254">
        <v>5.0286868999999998E-2</v>
      </c>
    </row>
    <row r="22647" spans="1:2" x14ac:dyDescent="0.25">
      <c r="A22647" s="254" t="s">
        <v>1143</v>
      </c>
      <c r="B22647" s="254">
        <v>1.0014530799999999E-3</v>
      </c>
    </row>
    <row r="22648" spans="1:2" x14ac:dyDescent="0.25">
      <c r="A22648" s="254" t="s">
        <v>1144</v>
      </c>
      <c r="B22648" s="254">
        <v>5.15961788E-3</v>
      </c>
    </row>
    <row r="22649" spans="1:2" x14ac:dyDescent="0.25">
      <c r="A22649" s="254" t="s">
        <v>1145</v>
      </c>
      <c r="B22649" s="254">
        <v>0</v>
      </c>
    </row>
    <row r="22650" spans="1:2" x14ac:dyDescent="0.25">
      <c r="A22650" s="254" t="s">
        <v>1146</v>
      </c>
      <c r="B22650" s="254">
        <v>0</v>
      </c>
    </row>
    <row r="22651" spans="1:2" x14ac:dyDescent="0.25">
      <c r="A22651" s="254" t="s">
        <v>1147</v>
      </c>
      <c r="B22651" s="254">
        <v>0</v>
      </c>
    </row>
    <row r="22652" spans="1:2" x14ac:dyDescent="0.25">
      <c r="A22652" s="254" t="s">
        <v>2</v>
      </c>
      <c r="B22652" s="254">
        <v>5.0903999999999998E-2</v>
      </c>
    </row>
    <row r="22653" spans="1:2" x14ac:dyDescent="0.25">
      <c r="A22653" s="254" t="s">
        <v>3</v>
      </c>
      <c r="B22653" s="254">
        <v>2.3519999999999999E-3</v>
      </c>
    </row>
    <row r="22654" spans="1:2" x14ac:dyDescent="0.25">
      <c r="A22654" s="254" t="s">
        <v>4</v>
      </c>
      <c r="B22654" s="254">
        <v>1.298976E-2</v>
      </c>
    </row>
    <row r="22655" spans="1:2" x14ac:dyDescent="0.25">
      <c r="A22655" s="254" t="s">
        <v>5</v>
      </c>
      <c r="B22655" s="254">
        <v>0</v>
      </c>
    </row>
    <row r="22656" spans="1:2" x14ac:dyDescent="0.25">
      <c r="A22656" s="254" t="s">
        <v>6</v>
      </c>
      <c r="B22656" s="254">
        <v>0</v>
      </c>
    </row>
    <row r="22657" spans="1:2" x14ac:dyDescent="0.25">
      <c r="A22657" s="254" t="s">
        <v>7</v>
      </c>
      <c r="B22657" s="254">
        <v>0</v>
      </c>
    </row>
    <row r="22658" spans="1:2" x14ac:dyDescent="0.25">
      <c r="A22658" s="254" t="s">
        <v>1148</v>
      </c>
      <c r="B22658" s="254">
        <v>0</v>
      </c>
    </row>
    <row r="22659" spans="1:2" x14ac:dyDescent="0.25">
      <c r="A22659" s="254" t="s">
        <v>1149</v>
      </c>
      <c r="B22659" s="254">
        <v>5.1810373100000002E-4</v>
      </c>
    </row>
    <row r="22660" spans="1:2" x14ac:dyDescent="0.25">
      <c r="A22660" s="254" t="s">
        <v>1150</v>
      </c>
      <c r="B22660" s="254">
        <v>0</v>
      </c>
    </row>
    <row r="22661" spans="1:2" x14ac:dyDescent="0.25">
      <c r="A22661" s="254" t="s">
        <v>1151</v>
      </c>
      <c r="B22661" s="254">
        <v>0</v>
      </c>
    </row>
    <row r="22662" spans="1:2" x14ac:dyDescent="0.25">
      <c r="A22662" s="254" t="s">
        <v>1152</v>
      </c>
      <c r="B22662" s="254">
        <v>0</v>
      </c>
    </row>
    <row r="22663" spans="1:2" x14ac:dyDescent="0.25">
      <c r="A22663" s="254" t="s">
        <v>1153</v>
      </c>
      <c r="B22663" s="254">
        <v>0</v>
      </c>
    </row>
    <row r="22664" spans="1:2" x14ac:dyDescent="0.25">
      <c r="A22664" s="254" t="s">
        <v>1649</v>
      </c>
      <c r="B22664" s="254"/>
    </row>
    <row r="22665" spans="1:2" x14ac:dyDescent="0.25">
      <c r="A22665" s="254" t="s">
        <v>928</v>
      </c>
      <c r="B22665" s="254" t="s">
        <v>929</v>
      </c>
    </row>
    <row r="22666" spans="1:2" x14ac:dyDescent="0.25">
      <c r="A22666" s="254" t="s">
        <v>930</v>
      </c>
      <c r="B22666" s="254" t="s">
        <v>931</v>
      </c>
    </row>
    <row r="22667" spans="1:2" x14ac:dyDescent="0.25">
      <c r="A22667" s="254" t="s">
        <v>470</v>
      </c>
      <c r="B22667" s="254">
        <v>35.699894</v>
      </c>
    </row>
    <row r="22668" spans="1:2" x14ac:dyDescent="0.25">
      <c r="A22668" s="254" t="s">
        <v>471</v>
      </c>
      <c r="B22668" s="254">
        <v>0</v>
      </c>
    </row>
    <row r="22669" spans="1:2" x14ac:dyDescent="0.25">
      <c r="A22669" s="254" t="s">
        <v>486</v>
      </c>
      <c r="B22669" s="254">
        <v>24.685874099999999</v>
      </c>
    </row>
    <row r="22670" spans="1:2" x14ac:dyDescent="0.25">
      <c r="A22670" s="254" t="s">
        <v>487</v>
      </c>
      <c r="B22670" s="254">
        <v>0</v>
      </c>
    </row>
    <row r="22671" spans="1:2" x14ac:dyDescent="0.25">
      <c r="A22671" s="254" t="s">
        <v>488</v>
      </c>
      <c r="B22671" s="254">
        <v>0</v>
      </c>
    </row>
    <row r="22672" spans="1:2" x14ac:dyDescent="0.25">
      <c r="A22672" s="254" t="s">
        <v>489</v>
      </c>
      <c r="B22672" s="254">
        <v>0</v>
      </c>
    </row>
    <row r="22673" spans="1:2" x14ac:dyDescent="0.25">
      <c r="A22673" s="254" t="s">
        <v>1650</v>
      </c>
      <c r="B22673" s="254"/>
    </row>
    <row r="22674" spans="1:2" x14ac:dyDescent="0.25">
      <c r="A22674" s="254" t="s">
        <v>928</v>
      </c>
      <c r="B22674" s="254" t="s">
        <v>929</v>
      </c>
    </row>
    <row r="22675" spans="1:2" x14ac:dyDescent="0.25">
      <c r="A22675" s="254" t="s">
        <v>930</v>
      </c>
      <c r="B22675" s="254" t="s">
        <v>931</v>
      </c>
    </row>
    <row r="22676" spans="1:2" x14ac:dyDescent="0.25">
      <c r="A22676" s="254" t="s">
        <v>111</v>
      </c>
      <c r="B22676" s="254">
        <v>-16.489201399999999</v>
      </c>
    </row>
    <row r="22677" spans="1:2" x14ac:dyDescent="0.25">
      <c r="A22677" s="254" t="s">
        <v>184</v>
      </c>
      <c r="B22677" s="254">
        <v>-0.66011411200000003</v>
      </c>
    </row>
    <row r="22678" spans="1:2" x14ac:dyDescent="0.25">
      <c r="A22678" s="254" t="s">
        <v>185</v>
      </c>
      <c r="B22678" s="254">
        <v>-0.66011411200000003</v>
      </c>
    </row>
    <row r="22679" spans="1:2" x14ac:dyDescent="0.25">
      <c r="A22679" s="254" t="s">
        <v>186</v>
      </c>
      <c r="B22679" s="254">
        <v>-1.7000050099999999E-4</v>
      </c>
    </row>
    <row r="22680" spans="1:2" x14ac:dyDescent="0.25">
      <c r="A22680" s="254" t="s">
        <v>187</v>
      </c>
      <c r="B22680" s="254">
        <v>0</v>
      </c>
    </row>
    <row r="22681" spans="1:2" x14ac:dyDescent="0.25">
      <c r="A22681" s="254" t="s">
        <v>1019</v>
      </c>
      <c r="B22681" s="254">
        <v>0</v>
      </c>
    </row>
    <row r="22682" spans="1:2" x14ac:dyDescent="0.25">
      <c r="A22682" s="254" t="s">
        <v>1020</v>
      </c>
      <c r="B22682" s="254">
        <v>0</v>
      </c>
    </row>
    <row r="22683" spans="1:2" x14ac:dyDescent="0.25">
      <c r="A22683" s="254" t="s">
        <v>177</v>
      </c>
      <c r="B22683" s="254">
        <v>17.809599599999999</v>
      </c>
    </row>
    <row r="22684" spans="1:2" x14ac:dyDescent="0.25">
      <c r="A22684" s="254" t="s">
        <v>1651</v>
      </c>
      <c r="B22684" s="254"/>
    </row>
    <row r="22685" spans="1:2" x14ac:dyDescent="0.25">
      <c r="A22685" s="254" t="s">
        <v>928</v>
      </c>
      <c r="B22685" s="254" t="s">
        <v>929</v>
      </c>
    </row>
    <row r="22686" spans="1:2" x14ac:dyDescent="0.25">
      <c r="A22686" s="254" t="s">
        <v>930</v>
      </c>
      <c r="B22686" s="254" t="s">
        <v>931</v>
      </c>
    </row>
    <row r="22687" spans="1:2" x14ac:dyDescent="0.25">
      <c r="A22687" s="254" t="s">
        <v>1154</v>
      </c>
      <c r="B22687" s="254">
        <v>0</v>
      </c>
    </row>
    <row r="22688" spans="1:2" x14ac:dyDescent="0.25">
      <c r="A22688" s="254" t="s">
        <v>1155</v>
      </c>
      <c r="B22688" s="254">
        <v>-5.1810373100000002E-4</v>
      </c>
    </row>
    <row r="22689" spans="1:2" x14ac:dyDescent="0.25">
      <c r="A22689" s="254" t="s">
        <v>1156</v>
      </c>
      <c r="B22689" s="254">
        <v>0</v>
      </c>
    </row>
    <row r="22690" spans="1:2" x14ac:dyDescent="0.25">
      <c r="A22690" s="254" t="s">
        <v>1157</v>
      </c>
      <c r="B22690" s="254">
        <v>0</v>
      </c>
    </row>
    <row r="22691" spans="1:2" x14ac:dyDescent="0.25">
      <c r="A22691" s="254" t="s">
        <v>1158</v>
      </c>
      <c r="B22691" s="254">
        <v>0</v>
      </c>
    </row>
    <row r="22692" spans="1:2" x14ac:dyDescent="0.25">
      <c r="A22692" s="254" t="s">
        <v>1159</v>
      </c>
      <c r="B22692" s="254">
        <v>0</v>
      </c>
    </row>
    <row r="22693" spans="1:2" x14ac:dyDescent="0.25">
      <c r="A22693" s="254" t="s">
        <v>1160</v>
      </c>
      <c r="B22693" s="254">
        <v>0</v>
      </c>
    </row>
    <row r="22694" spans="1:2" x14ac:dyDescent="0.25">
      <c r="A22694" s="254" t="s">
        <v>1161</v>
      </c>
      <c r="B22694" s="254">
        <v>-1.08801784E-4</v>
      </c>
    </row>
    <row r="22695" spans="1:2" x14ac:dyDescent="0.25">
      <c r="A22695" s="254" t="s">
        <v>490</v>
      </c>
      <c r="B22695" s="254">
        <v>0</v>
      </c>
    </row>
    <row r="22696" spans="1:2" x14ac:dyDescent="0.25">
      <c r="A22696" s="254" t="s">
        <v>491</v>
      </c>
      <c r="B22696" s="254">
        <v>-0.47410471399999998</v>
      </c>
    </row>
    <row r="22697" spans="1:2" x14ac:dyDescent="0.25">
      <c r="A22697" s="254" t="s">
        <v>492</v>
      </c>
      <c r="B22697" s="254">
        <v>0</v>
      </c>
    </row>
    <row r="22698" spans="1:2" x14ac:dyDescent="0.25">
      <c r="A22698" s="254" t="s">
        <v>493</v>
      </c>
      <c r="B22698" s="254">
        <v>-5.4407830599999998E-2</v>
      </c>
    </row>
    <row r="22699" spans="1:2" x14ac:dyDescent="0.25">
      <c r="A22699" s="254" t="s">
        <v>494</v>
      </c>
      <c r="B22699" s="254">
        <v>0</v>
      </c>
    </row>
    <row r="22700" spans="1:2" x14ac:dyDescent="0.25">
      <c r="A22700" s="254" t="s">
        <v>495</v>
      </c>
      <c r="B22700" s="254">
        <v>0</v>
      </c>
    </row>
    <row r="22701" spans="1:2" x14ac:dyDescent="0.25">
      <c r="A22701" s="254" t="s">
        <v>496</v>
      </c>
      <c r="B22701" s="254">
        <v>0</v>
      </c>
    </row>
    <row r="22702" spans="1:2" x14ac:dyDescent="0.25">
      <c r="A22702" s="254" t="s">
        <v>497</v>
      </c>
      <c r="B22702" s="254">
        <v>-9.9561990000000003E-2</v>
      </c>
    </row>
    <row r="22703" spans="1:2" x14ac:dyDescent="0.25">
      <c r="A22703" s="254" t="s">
        <v>498</v>
      </c>
      <c r="B22703" s="254">
        <v>0</v>
      </c>
    </row>
    <row r="22704" spans="1:2" x14ac:dyDescent="0.25">
      <c r="A22704" s="254" t="s">
        <v>499</v>
      </c>
      <c r="B22704" s="254">
        <v>0</v>
      </c>
    </row>
    <row r="22705" spans="1:2" x14ac:dyDescent="0.25">
      <c r="A22705" s="254" t="s">
        <v>500</v>
      </c>
      <c r="B22705" s="254">
        <v>0</v>
      </c>
    </row>
    <row r="22706" spans="1:2" x14ac:dyDescent="0.25">
      <c r="A22706" s="254" t="s">
        <v>501</v>
      </c>
      <c r="B22706" s="254">
        <v>0</v>
      </c>
    </row>
    <row r="22707" spans="1:2" x14ac:dyDescent="0.25">
      <c r="A22707" s="254" t="s">
        <v>502</v>
      </c>
      <c r="B22707" s="254">
        <v>0</v>
      </c>
    </row>
    <row r="22708" spans="1:2" x14ac:dyDescent="0.25">
      <c r="A22708" s="254" t="s">
        <v>503</v>
      </c>
      <c r="B22708" s="254">
        <v>0</v>
      </c>
    </row>
    <row r="22709" spans="1:2" x14ac:dyDescent="0.25">
      <c r="A22709" s="254" t="s">
        <v>94</v>
      </c>
      <c r="B22709" s="254">
        <v>0</v>
      </c>
    </row>
    <row r="22710" spans="1:2" x14ac:dyDescent="0.25">
      <c r="A22710" s="254" t="s">
        <v>95</v>
      </c>
      <c r="B22710" s="254">
        <v>0</v>
      </c>
    </row>
    <row r="22711" spans="1:2" x14ac:dyDescent="0.25">
      <c r="A22711" s="254" t="s">
        <v>504</v>
      </c>
      <c r="B22711" s="254">
        <v>0</v>
      </c>
    </row>
    <row r="22712" spans="1:2" x14ac:dyDescent="0.25">
      <c r="A22712" s="254" t="s">
        <v>505</v>
      </c>
      <c r="B22712" s="254">
        <v>0</v>
      </c>
    </row>
    <row r="22713" spans="1:2" x14ac:dyDescent="0.25">
      <c r="A22713" s="254" t="s">
        <v>506</v>
      </c>
      <c r="B22713" s="254">
        <v>-6.7673161099999999E-5</v>
      </c>
    </row>
    <row r="22714" spans="1:2" x14ac:dyDescent="0.25">
      <c r="A22714" s="254" t="s">
        <v>507</v>
      </c>
      <c r="B22714" s="254">
        <v>0</v>
      </c>
    </row>
    <row r="22715" spans="1:2" x14ac:dyDescent="0.25">
      <c r="A22715" s="254" t="s">
        <v>508</v>
      </c>
      <c r="B22715" s="254">
        <v>0</v>
      </c>
    </row>
    <row r="22716" spans="1:2" x14ac:dyDescent="0.25">
      <c r="A22716" s="254" t="s">
        <v>509</v>
      </c>
      <c r="B22716" s="254">
        <v>0</v>
      </c>
    </row>
    <row r="22717" spans="1:2" x14ac:dyDescent="0.25">
      <c r="A22717" s="254" t="s">
        <v>96</v>
      </c>
      <c r="B22717" s="254">
        <v>0</v>
      </c>
    </row>
    <row r="22718" spans="1:2" x14ac:dyDescent="0.25">
      <c r="A22718" s="254" t="s">
        <v>97</v>
      </c>
      <c r="B22718" s="254">
        <v>0</v>
      </c>
    </row>
    <row r="22719" spans="1:2" x14ac:dyDescent="0.25">
      <c r="A22719" s="254" t="s">
        <v>510</v>
      </c>
      <c r="B22719" s="254">
        <v>-35.699894</v>
      </c>
    </row>
    <row r="22720" spans="1:2" x14ac:dyDescent="0.25">
      <c r="A22720" s="254" t="s">
        <v>511</v>
      </c>
      <c r="B22720" s="254">
        <v>0</v>
      </c>
    </row>
    <row r="22721" spans="1:2" x14ac:dyDescent="0.25">
      <c r="A22721" s="254" t="s">
        <v>512</v>
      </c>
      <c r="B22721" s="254">
        <v>-24.685874099999999</v>
      </c>
    </row>
    <row r="22722" spans="1:2" x14ac:dyDescent="0.25">
      <c r="A22722" s="254" t="s">
        <v>513</v>
      </c>
      <c r="B22722" s="254">
        <v>0</v>
      </c>
    </row>
    <row r="22723" spans="1:2" x14ac:dyDescent="0.25">
      <c r="A22723" s="254" t="s">
        <v>514</v>
      </c>
      <c r="B22723" s="254">
        <v>0</v>
      </c>
    </row>
    <row r="22724" spans="1:2" x14ac:dyDescent="0.25">
      <c r="A22724" s="254" t="s">
        <v>515</v>
      </c>
      <c r="B22724" s="254">
        <v>0</v>
      </c>
    </row>
    <row r="22725" spans="1:2" x14ac:dyDescent="0.25">
      <c r="A22725" s="254" t="s">
        <v>62</v>
      </c>
      <c r="B22725" s="254">
        <v>-4.8194856899999996</v>
      </c>
    </row>
    <row r="22726" spans="1:2" x14ac:dyDescent="0.25">
      <c r="A22726" s="254" t="s">
        <v>63</v>
      </c>
      <c r="B22726" s="254">
        <v>0</v>
      </c>
    </row>
    <row r="22727" spans="1:2" x14ac:dyDescent="0.25">
      <c r="A22727" s="254" t="s">
        <v>64</v>
      </c>
      <c r="B22727" s="254">
        <v>0</v>
      </c>
    </row>
    <row r="22728" spans="1:2" x14ac:dyDescent="0.25">
      <c r="A22728" s="254" t="s">
        <v>65</v>
      </c>
      <c r="B22728" s="254">
        <v>0</v>
      </c>
    </row>
    <row r="22729" spans="1:2" x14ac:dyDescent="0.25">
      <c r="A22729" s="254" t="s">
        <v>66</v>
      </c>
      <c r="B22729" s="254">
        <v>0</v>
      </c>
    </row>
    <row r="22730" spans="1:2" x14ac:dyDescent="0.25">
      <c r="A22730" s="254" t="s">
        <v>67</v>
      </c>
      <c r="B22730" s="254">
        <v>0</v>
      </c>
    </row>
    <row r="22731" spans="1:2" x14ac:dyDescent="0.25">
      <c r="A22731" s="254" t="s">
        <v>68</v>
      </c>
      <c r="B22731" s="254">
        <v>0</v>
      </c>
    </row>
    <row r="22732" spans="1:2" x14ac:dyDescent="0.25">
      <c r="A22732" s="254" t="s">
        <v>69</v>
      </c>
      <c r="B22732" s="254">
        <v>0</v>
      </c>
    </row>
    <row r="22733" spans="1:2" x14ac:dyDescent="0.25">
      <c r="A22733" s="254" t="s">
        <v>70</v>
      </c>
      <c r="B22733" s="254">
        <v>0</v>
      </c>
    </row>
    <row r="22734" spans="1:2" x14ac:dyDescent="0.25">
      <c r="A22734" s="254" t="s">
        <v>71</v>
      </c>
      <c r="B22734" s="254">
        <v>0</v>
      </c>
    </row>
    <row r="22735" spans="1:2" x14ac:dyDescent="0.25">
      <c r="A22735" s="254" t="s">
        <v>72</v>
      </c>
      <c r="B22735" s="254">
        <v>0</v>
      </c>
    </row>
    <row r="22736" spans="1:2" x14ac:dyDescent="0.25">
      <c r="A22736" s="254" t="s">
        <v>73</v>
      </c>
      <c r="B22736" s="254">
        <v>0</v>
      </c>
    </row>
    <row r="22737" spans="1:2" x14ac:dyDescent="0.25">
      <c r="A22737" s="254" t="s">
        <v>74</v>
      </c>
      <c r="B22737" s="254">
        <v>0</v>
      </c>
    </row>
    <row r="22738" spans="1:2" x14ac:dyDescent="0.25">
      <c r="A22738" s="254" t="s">
        <v>75</v>
      </c>
      <c r="B22738" s="254">
        <v>0</v>
      </c>
    </row>
    <row r="22739" spans="1:2" x14ac:dyDescent="0.25">
      <c r="A22739" s="254" t="s">
        <v>1233</v>
      </c>
      <c r="B22739" s="254">
        <v>-0.33545530200000001</v>
      </c>
    </row>
    <row r="22740" spans="1:2" x14ac:dyDescent="0.25">
      <c r="A22740" s="254" t="s">
        <v>1162</v>
      </c>
      <c r="B22740" s="254">
        <v>-0.29364517099999998</v>
      </c>
    </row>
    <row r="22741" spans="1:2" x14ac:dyDescent="0.25">
      <c r="A22741" s="254" t="s">
        <v>1234</v>
      </c>
      <c r="B22741" s="254">
        <v>0</v>
      </c>
    </row>
    <row r="22742" spans="1:2" x14ac:dyDescent="0.25">
      <c r="A22742" s="254" t="s">
        <v>1235</v>
      </c>
      <c r="B22742" s="254">
        <v>0</v>
      </c>
    </row>
    <row r="22743" spans="1:2" x14ac:dyDescent="0.25">
      <c r="A22743" s="254" t="s">
        <v>1236</v>
      </c>
      <c r="B22743" s="254">
        <v>-0.19000340499999999</v>
      </c>
    </row>
    <row r="22744" spans="1:2" x14ac:dyDescent="0.25">
      <c r="A22744" s="254" t="s">
        <v>1163</v>
      </c>
      <c r="B22744" s="254">
        <v>-0.18150601799999999</v>
      </c>
    </row>
    <row r="22745" spans="1:2" x14ac:dyDescent="0.25">
      <c r="A22745" s="254" t="s">
        <v>1237</v>
      </c>
      <c r="B22745" s="254">
        <v>0</v>
      </c>
    </row>
    <row r="22746" spans="1:2" x14ac:dyDescent="0.25">
      <c r="A22746" s="254" t="s">
        <v>1238</v>
      </c>
      <c r="B22746" s="254">
        <v>0</v>
      </c>
    </row>
    <row r="22747" spans="1:2" x14ac:dyDescent="0.25">
      <c r="A22747" s="254" t="s">
        <v>156</v>
      </c>
      <c r="B22747" s="254">
        <v>-1.5974062</v>
      </c>
    </row>
    <row r="22748" spans="1:2" x14ac:dyDescent="0.25">
      <c r="A22748" s="254" t="s">
        <v>144</v>
      </c>
      <c r="B22748" s="254">
        <v>-1.3983103400000001</v>
      </c>
    </row>
    <row r="22749" spans="1:2" x14ac:dyDescent="0.25">
      <c r="A22749" s="254" t="s">
        <v>157</v>
      </c>
      <c r="B22749" s="254">
        <v>0</v>
      </c>
    </row>
    <row r="22750" spans="1:2" x14ac:dyDescent="0.25">
      <c r="A22750" s="254" t="s">
        <v>158</v>
      </c>
      <c r="B22750" s="254">
        <v>0</v>
      </c>
    </row>
    <row r="22751" spans="1:2" x14ac:dyDescent="0.25">
      <c r="A22751" s="254" t="s">
        <v>159</v>
      </c>
      <c r="B22751" s="254">
        <v>-0.90477811900000005</v>
      </c>
    </row>
    <row r="22752" spans="1:2" x14ac:dyDescent="0.25">
      <c r="A22752" s="254" t="s">
        <v>145</v>
      </c>
      <c r="B22752" s="254">
        <v>-0.86431437099999997</v>
      </c>
    </row>
    <row r="22753" spans="1:2" x14ac:dyDescent="0.25">
      <c r="A22753" s="254" t="s">
        <v>160</v>
      </c>
      <c r="B22753" s="254">
        <v>0</v>
      </c>
    </row>
    <row r="22754" spans="1:2" x14ac:dyDescent="0.25">
      <c r="A22754" s="254" t="s">
        <v>161</v>
      </c>
      <c r="B22754" s="254">
        <v>0</v>
      </c>
    </row>
    <row r="22755" spans="1:2" x14ac:dyDescent="0.25">
      <c r="A22755" s="254" t="s">
        <v>162</v>
      </c>
      <c r="B22755" s="254">
        <v>-0.61526334999999999</v>
      </c>
    </row>
    <row r="22756" spans="1:2" x14ac:dyDescent="0.25">
      <c r="A22756" s="254" t="s">
        <v>146</v>
      </c>
      <c r="B22756" s="254">
        <v>-1.09986016</v>
      </c>
    </row>
    <row r="22757" spans="1:2" x14ac:dyDescent="0.25">
      <c r="A22757" s="254" t="s">
        <v>163</v>
      </c>
      <c r="B22757" s="254">
        <v>0</v>
      </c>
    </row>
    <row r="22758" spans="1:2" x14ac:dyDescent="0.25">
      <c r="A22758" s="254" t="s">
        <v>164</v>
      </c>
      <c r="B22758" s="254">
        <v>0</v>
      </c>
    </row>
    <row r="22759" spans="1:2" x14ac:dyDescent="0.25">
      <c r="A22759" s="254" t="s">
        <v>165</v>
      </c>
      <c r="B22759" s="254">
        <v>-2.6351689899999999E-2</v>
      </c>
    </row>
    <row r="22760" spans="1:2" x14ac:dyDescent="0.25">
      <c r="A22760" s="254" t="s">
        <v>147</v>
      </c>
      <c r="B22760" s="254">
        <v>-9.4789594200000004E-3</v>
      </c>
    </row>
    <row r="22761" spans="1:2" x14ac:dyDescent="0.25">
      <c r="A22761" s="254" t="s">
        <v>166</v>
      </c>
      <c r="B22761" s="254">
        <v>0</v>
      </c>
    </row>
    <row r="22762" spans="1:2" x14ac:dyDescent="0.25">
      <c r="A22762" s="254" t="s">
        <v>167</v>
      </c>
      <c r="B22762" s="254">
        <v>0</v>
      </c>
    </row>
    <row r="22763" spans="1:2" x14ac:dyDescent="0.25">
      <c r="A22763" s="254" t="s">
        <v>168</v>
      </c>
      <c r="B22763" s="254">
        <v>0</v>
      </c>
    </row>
    <row r="22764" spans="1:2" x14ac:dyDescent="0.25">
      <c r="A22764" s="254" t="s">
        <v>148</v>
      </c>
      <c r="B22764" s="254">
        <v>0</v>
      </c>
    </row>
    <row r="22765" spans="1:2" x14ac:dyDescent="0.25">
      <c r="A22765" s="254" t="s">
        <v>169</v>
      </c>
      <c r="B22765" s="254">
        <v>0</v>
      </c>
    </row>
    <row r="22766" spans="1:2" x14ac:dyDescent="0.25">
      <c r="A22766" s="254" t="s">
        <v>170</v>
      </c>
      <c r="B22766" s="254">
        <v>0</v>
      </c>
    </row>
    <row r="22767" spans="1:2" x14ac:dyDescent="0.25">
      <c r="A22767" s="254" t="s">
        <v>171</v>
      </c>
      <c r="B22767" s="254">
        <v>0</v>
      </c>
    </row>
    <row r="22768" spans="1:2" x14ac:dyDescent="0.25">
      <c r="A22768" s="254" t="s">
        <v>149</v>
      </c>
      <c r="B22768" s="254">
        <v>0</v>
      </c>
    </row>
    <row r="22769" spans="1:2" x14ac:dyDescent="0.25">
      <c r="A22769" s="254" t="s">
        <v>172</v>
      </c>
      <c r="B22769" s="254">
        <v>0</v>
      </c>
    </row>
    <row r="22770" spans="1:2" x14ac:dyDescent="0.25">
      <c r="A22770" s="254" t="s">
        <v>173</v>
      </c>
      <c r="B22770" s="254">
        <v>0</v>
      </c>
    </row>
    <row r="22771" spans="1:2" x14ac:dyDescent="0.25">
      <c r="A22771" s="254" t="s">
        <v>1164</v>
      </c>
      <c r="B22771" s="254">
        <v>-0.97211863300000001</v>
      </c>
    </row>
    <row r="22772" spans="1:2" x14ac:dyDescent="0.25">
      <c r="A22772" s="254" t="s">
        <v>1165</v>
      </c>
      <c r="B22772" s="254">
        <v>-0.40717252999999998</v>
      </c>
    </row>
    <row r="22773" spans="1:2" x14ac:dyDescent="0.25">
      <c r="A22773" s="254" t="s">
        <v>939</v>
      </c>
      <c r="B22773" s="254">
        <v>0</v>
      </c>
    </row>
    <row r="22774" spans="1:2" x14ac:dyDescent="0.25">
      <c r="A22774" s="254" t="s">
        <v>1239</v>
      </c>
      <c r="B22774" s="254">
        <v>0</v>
      </c>
    </row>
    <row r="22775" spans="1:2" x14ac:dyDescent="0.25">
      <c r="A22775" s="254" t="s">
        <v>1240</v>
      </c>
      <c r="B22775" s="254">
        <v>-1.0501850599999999E-2</v>
      </c>
    </row>
    <row r="22776" spans="1:2" x14ac:dyDescent="0.25">
      <c r="A22776" s="254" t="s">
        <v>1241</v>
      </c>
      <c r="B22776" s="254">
        <v>0</v>
      </c>
    </row>
    <row r="22777" spans="1:2" x14ac:dyDescent="0.25">
      <c r="A22777" s="254" t="s">
        <v>1242</v>
      </c>
      <c r="B22777" s="254">
        <v>-5.0008812299999997E-2</v>
      </c>
    </row>
    <row r="22778" spans="1:2" x14ac:dyDescent="0.25">
      <c r="A22778" s="254" t="s">
        <v>1243</v>
      </c>
      <c r="B22778" s="254">
        <v>-2.76899755E-3</v>
      </c>
    </row>
    <row r="22779" spans="1:2" x14ac:dyDescent="0.25">
      <c r="A22779" s="254" t="s">
        <v>1244</v>
      </c>
      <c r="B22779" s="254">
        <v>-7.2481522299999998E-3</v>
      </c>
    </row>
    <row r="22780" spans="1:2" x14ac:dyDescent="0.25">
      <c r="A22780" s="254" t="s">
        <v>1245</v>
      </c>
      <c r="B22780" s="254">
        <v>0</v>
      </c>
    </row>
    <row r="22781" spans="1:2" x14ac:dyDescent="0.25">
      <c r="A22781" s="254" t="s">
        <v>1246</v>
      </c>
      <c r="B22781" s="254">
        <v>0</v>
      </c>
    </row>
    <row r="22782" spans="1:2" x14ac:dyDescent="0.25">
      <c r="A22782" s="254" t="s">
        <v>1247</v>
      </c>
      <c r="B22782" s="254">
        <v>0</v>
      </c>
    </row>
    <row r="22783" spans="1:2" x14ac:dyDescent="0.25">
      <c r="A22783" s="254" t="s">
        <v>44</v>
      </c>
      <c r="B22783" s="254">
        <v>0</v>
      </c>
    </row>
    <row r="22784" spans="1:2" x14ac:dyDescent="0.25">
      <c r="A22784" s="254" t="s">
        <v>45</v>
      </c>
      <c r="B22784" s="254">
        <v>7.9539826700000002E-4</v>
      </c>
    </row>
    <row r="22785" spans="1:2" x14ac:dyDescent="0.25">
      <c r="A22785" s="254" t="s">
        <v>46</v>
      </c>
      <c r="B22785" s="254">
        <v>0</v>
      </c>
    </row>
    <row r="22786" spans="1:2" x14ac:dyDescent="0.25">
      <c r="A22786" s="254" t="s">
        <v>47</v>
      </c>
      <c r="B22786" s="254">
        <v>0</v>
      </c>
    </row>
    <row r="22787" spans="1:2" x14ac:dyDescent="0.25">
      <c r="A22787" s="254" t="s">
        <v>48</v>
      </c>
      <c r="B22787" s="254">
        <v>0</v>
      </c>
    </row>
    <row r="22788" spans="1:2" x14ac:dyDescent="0.25">
      <c r="A22788" s="254" t="s">
        <v>49</v>
      </c>
      <c r="B22788" s="254">
        <v>0</v>
      </c>
    </row>
    <row r="22789" spans="1:2" x14ac:dyDescent="0.25">
      <c r="A22789" s="254" t="s">
        <v>516</v>
      </c>
      <c r="B22789" s="254">
        <v>0</v>
      </c>
    </row>
    <row r="22790" spans="1:2" x14ac:dyDescent="0.25">
      <c r="A22790" s="254" t="s">
        <v>517</v>
      </c>
      <c r="B22790" s="254">
        <v>0.72785051700000003</v>
      </c>
    </row>
    <row r="22791" spans="1:2" x14ac:dyDescent="0.25">
      <c r="A22791" s="254" t="s">
        <v>518</v>
      </c>
      <c r="B22791" s="254">
        <v>0</v>
      </c>
    </row>
    <row r="22792" spans="1:2" x14ac:dyDescent="0.25">
      <c r="A22792" s="254" t="s">
        <v>519</v>
      </c>
      <c r="B22792" s="254">
        <v>9.5540976E-2</v>
      </c>
    </row>
    <row r="22793" spans="1:2" x14ac:dyDescent="0.25">
      <c r="A22793" s="254" t="s">
        <v>520</v>
      </c>
      <c r="B22793" s="254">
        <v>0</v>
      </c>
    </row>
    <row r="22794" spans="1:2" x14ac:dyDescent="0.25">
      <c r="A22794" s="254" t="s">
        <v>521</v>
      </c>
      <c r="B22794" s="254">
        <v>0</v>
      </c>
    </row>
    <row r="22795" spans="1:2" x14ac:dyDescent="0.25">
      <c r="A22795" s="254" t="s">
        <v>50</v>
      </c>
      <c r="B22795" s="254">
        <v>0</v>
      </c>
    </row>
    <row r="22796" spans="1:2" x14ac:dyDescent="0.25">
      <c r="A22796" s="254" t="s">
        <v>51</v>
      </c>
      <c r="B22796" s="254">
        <v>0</v>
      </c>
    </row>
    <row r="22797" spans="1:2" x14ac:dyDescent="0.25">
      <c r="A22797" s="254" t="s">
        <v>52</v>
      </c>
      <c r="B22797" s="254">
        <v>0</v>
      </c>
    </row>
    <row r="22798" spans="1:2" x14ac:dyDescent="0.25">
      <c r="A22798" s="254" t="s">
        <v>53</v>
      </c>
      <c r="B22798" s="254">
        <v>0</v>
      </c>
    </row>
    <row r="22799" spans="1:2" x14ac:dyDescent="0.25">
      <c r="A22799" s="254" t="s">
        <v>54</v>
      </c>
      <c r="B22799" s="254">
        <v>0</v>
      </c>
    </row>
    <row r="22800" spans="1:2" x14ac:dyDescent="0.25">
      <c r="A22800" s="254" t="s">
        <v>55</v>
      </c>
      <c r="B22800" s="254">
        <v>0</v>
      </c>
    </row>
    <row r="22801" spans="1:2" x14ac:dyDescent="0.25">
      <c r="A22801" s="254" t="s">
        <v>56</v>
      </c>
      <c r="B22801" s="254">
        <v>0</v>
      </c>
    </row>
    <row r="22802" spans="1:2" x14ac:dyDescent="0.25">
      <c r="A22802" s="254" t="s">
        <v>57</v>
      </c>
      <c r="B22802" s="254">
        <v>0</v>
      </c>
    </row>
    <row r="22803" spans="1:2" x14ac:dyDescent="0.25">
      <c r="A22803" s="254" t="s">
        <v>58</v>
      </c>
      <c r="B22803" s="254">
        <v>0</v>
      </c>
    </row>
    <row r="22804" spans="1:2" x14ac:dyDescent="0.25">
      <c r="A22804" s="254" t="s">
        <v>59</v>
      </c>
      <c r="B22804" s="254">
        <v>0</v>
      </c>
    </row>
    <row r="22805" spans="1:2" x14ac:dyDescent="0.25">
      <c r="A22805" s="254" t="s">
        <v>60</v>
      </c>
      <c r="B22805" s="254">
        <v>0</v>
      </c>
    </row>
    <row r="22806" spans="1:2" x14ac:dyDescent="0.25">
      <c r="A22806" s="254" t="s">
        <v>61</v>
      </c>
      <c r="B22806" s="254">
        <v>0</v>
      </c>
    </row>
    <row r="22807" spans="1:2" x14ac:dyDescent="0.25">
      <c r="A22807" s="254" t="s">
        <v>522</v>
      </c>
      <c r="B22807" s="254">
        <v>0</v>
      </c>
    </row>
    <row r="22808" spans="1:2" x14ac:dyDescent="0.25">
      <c r="A22808" s="254" t="s">
        <v>523</v>
      </c>
      <c r="B22808" s="254">
        <v>0</v>
      </c>
    </row>
    <row r="22809" spans="1:2" x14ac:dyDescent="0.25">
      <c r="A22809" s="254" t="s">
        <v>524</v>
      </c>
      <c r="B22809" s="254">
        <v>0</v>
      </c>
    </row>
    <row r="22810" spans="1:2" x14ac:dyDescent="0.25">
      <c r="A22810" s="254" t="s">
        <v>525</v>
      </c>
      <c r="B22810" s="254">
        <v>0</v>
      </c>
    </row>
    <row r="22811" spans="1:2" x14ac:dyDescent="0.25">
      <c r="A22811" s="254" t="s">
        <v>526</v>
      </c>
      <c r="B22811" s="254">
        <v>0</v>
      </c>
    </row>
    <row r="22812" spans="1:2" x14ac:dyDescent="0.25">
      <c r="A22812" s="254" t="s">
        <v>527</v>
      </c>
      <c r="B22812" s="254">
        <v>0</v>
      </c>
    </row>
    <row r="22813" spans="1:2" x14ac:dyDescent="0.25">
      <c r="A22813" s="254" t="s">
        <v>98</v>
      </c>
      <c r="B22813" s="254">
        <v>0</v>
      </c>
    </row>
    <row r="22814" spans="1:2" x14ac:dyDescent="0.25">
      <c r="A22814" s="254" t="s">
        <v>99</v>
      </c>
      <c r="B22814" s="254">
        <v>0</v>
      </c>
    </row>
    <row r="22815" spans="1:2" x14ac:dyDescent="0.25">
      <c r="A22815" s="254" t="s">
        <v>100</v>
      </c>
      <c r="B22815" s="254">
        <v>8.7904468399999997E-5</v>
      </c>
    </row>
    <row r="22816" spans="1:2" x14ac:dyDescent="0.25">
      <c r="A22816" s="254" t="s">
        <v>101</v>
      </c>
      <c r="B22816" s="254">
        <v>0</v>
      </c>
    </row>
    <row r="22817" spans="1:2" x14ac:dyDescent="0.25">
      <c r="A22817" s="254" t="s">
        <v>102</v>
      </c>
      <c r="B22817" s="254">
        <v>0</v>
      </c>
    </row>
    <row r="22818" spans="1:2" x14ac:dyDescent="0.25">
      <c r="A22818" s="254" t="s">
        <v>103</v>
      </c>
      <c r="B22818" s="254">
        <v>0</v>
      </c>
    </row>
    <row r="22819" spans="1:2" x14ac:dyDescent="0.25">
      <c r="A22819" s="254" t="s">
        <v>104</v>
      </c>
      <c r="B22819" s="254">
        <v>0</v>
      </c>
    </row>
    <row r="22820" spans="1:2" x14ac:dyDescent="0.25">
      <c r="A22820" s="254" t="s">
        <v>105</v>
      </c>
      <c r="B22820" s="254">
        <v>0</v>
      </c>
    </row>
    <row r="22821" spans="1:2" x14ac:dyDescent="0.25">
      <c r="A22821" s="254" t="s">
        <v>106</v>
      </c>
      <c r="B22821" s="254">
        <v>0</v>
      </c>
    </row>
    <row r="22822" spans="1:2" x14ac:dyDescent="0.25">
      <c r="A22822" s="254" t="s">
        <v>107</v>
      </c>
      <c r="B22822" s="254">
        <v>0</v>
      </c>
    </row>
    <row r="22823" spans="1:2" x14ac:dyDescent="0.25">
      <c r="A22823" s="254" t="s">
        <v>108</v>
      </c>
      <c r="B22823" s="254">
        <v>0</v>
      </c>
    </row>
    <row r="22824" spans="1:2" x14ac:dyDescent="0.25">
      <c r="A22824" s="254" t="s">
        <v>109</v>
      </c>
      <c r="B22824" s="254">
        <v>0</v>
      </c>
    </row>
    <row r="22825" spans="1:2" x14ac:dyDescent="0.25">
      <c r="A22825" s="254" t="s">
        <v>528</v>
      </c>
      <c r="B22825" s="254">
        <v>0</v>
      </c>
    </row>
    <row r="22826" spans="1:2" x14ac:dyDescent="0.25">
      <c r="A22826" s="254" t="s">
        <v>529</v>
      </c>
      <c r="B22826" s="254">
        <v>0</v>
      </c>
    </row>
    <row r="22827" spans="1:2" x14ac:dyDescent="0.25">
      <c r="A22827" s="254" t="s">
        <v>530</v>
      </c>
      <c r="B22827" s="254">
        <v>0</v>
      </c>
    </row>
    <row r="22828" spans="1:2" x14ac:dyDescent="0.25">
      <c r="A22828" s="254" t="s">
        <v>531</v>
      </c>
      <c r="B22828" s="254">
        <v>0</v>
      </c>
    </row>
    <row r="22829" spans="1:2" x14ac:dyDescent="0.25">
      <c r="A22829" s="254" t="s">
        <v>532</v>
      </c>
      <c r="B22829" s="254">
        <v>0</v>
      </c>
    </row>
    <row r="22830" spans="1:2" x14ac:dyDescent="0.25">
      <c r="A22830" s="254" t="s">
        <v>533</v>
      </c>
      <c r="B22830" s="254">
        <v>0</v>
      </c>
    </row>
    <row r="22831" spans="1:2" x14ac:dyDescent="0.25">
      <c r="A22831" s="254" t="s">
        <v>76</v>
      </c>
      <c r="B22831" s="254">
        <v>48.209353800000002</v>
      </c>
    </row>
    <row r="22832" spans="1:2" x14ac:dyDescent="0.25">
      <c r="A22832" s="254" t="s">
        <v>77</v>
      </c>
      <c r="B22832" s="254">
        <v>0</v>
      </c>
    </row>
    <row r="22833" spans="1:2" x14ac:dyDescent="0.25">
      <c r="A22833" s="254" t="s">
        <v>78</v>
      </c>
      <c r="B22833" s="254">
        <v>37.917673899999997</v>
      </c>
    </row>
    <row r="22834" spans="1:2" x14ac:dyDescent="0.25">
      <c r="A22834" s="254" t="s">
        <v>79</v>
      </c>
      <c r="B22834" s="254">
        <v>0</v>
      </c>
    </row>
    <row r="22835" spans="1:2" x14ac:dyDescent="0.25">
      <c r="A22835" s="254" t="s">
        <v>80</v>
      </c>
      <c r="B22835" s="254">
        <v>0</v>
      </c>
    </row>
    <row r="22836" spans="1:2" x14ac:dyDescent="0.25">
      <c r="A22836" s="254" t="s">
        <v>81</v>
      </c>
      <c r="B22836" s="254">
        <v>0</v>
      </c>
    </row>
    <row r="22837" spans="1:2" x14ac:dyDescent="0.25">
      <c r="A22837" s="254" t="s">
        <v>82</v>
      </c>
      <c r="B22837" s="254">
        <v>0</v>
      </c>
    </row>
    <row r="22838" spans="1:2" x14ac:dyDescent="0.25">
      <c r="A22838" s="254" t="s">
        <v>83</v>
      </c>
      <c r="B22838" s="254">
        <v>0</v>
      </c>
    </row>
    <row r="22839" spans="1:2" x14ac:dyDescent="0.25">
      <c r="A22839" s="254" t="s">
        <v>84</v>
      </c>
      <c r="B22839" s="254">
        <v>0</v>
      </c>
    </row>
    <row r="22840" spans="1:2" x14ac:dyDescent="0.25">
      <c r="A22840" s="254" t="s">
        <v>85</v>
      </c>
      <c r="B22840" s="254">
        <v>0</v>
      </c>
    </row>
    <row r="22841" spans="1:2" x14ac:dyDescent="0.25">
      <c r="A22841" s="254" t="s">
        <v>86</v>
      </c>
      <c r="B22841" s="254">
        <v>0</v>
      </c>
    </row>
    <row r="22842" spans="1:2" x14ac:dyDescent="0.25">
      <c r="A22842" s="254" t="s">
        <v>87</v>
      </c>
      <c r="B22842" s="254">
        <v>0</v>
      </c>
    </row>
    <row r="22843" spans="1:2" x14ac:dyDescent="0.25">
      <c r="A22843" s="254" t="s">
        <v>88</v>
      </c>
      <c r="B22843" s="254">
        <v>0</v>
      </c>
    </row>
    <row r="22844" spans="1:2" x14ac:dyDescent="0.25">
      <c r="A22844" s="254" t="s">
        <v>89</v>
      </c>
      <c r="B22844" s="254">
        <v>0</v>
      </c>
    </row>
    <row r="22845" spans="1:2" x14ac:dyDescent="0.25">
      <c r="A22845" s="254" t="s">
        <v>90</v>
      </c>
      <c r="B22845" s="254">
        <v>0</v>
      </c>
    </row>
    <row r="22846" spans="1:2" x14ac:dyDescent="0.25">
      <c r="A22846" s="254" t="s">
        <v>91</v>
      </c>
      <c r="B22846" s="254">
        <v>0</v>
      </c>
    </row>
    <row r="22847" spans="1:2" x14ac:dyDescent="0.25">
      <c r="A22847" s="254" t="s">
        <v>92</v>
      </c>
      <c r="B22847" s="254">
        <v>0</v>
      </c>
    </row>
    <row r="22848" spans="1:2" x14ac:dyDescent="0.25">
      <c r="A22848" s="254" t="s">
        <v>93</v>
      </c>
      <c r="B22848" s="254">
        <v>0</v>
      </c>
    </row>
    <row r="22849" spans="1:2" x14ac:dyDescent="0.25">
      <c r="A22849" s="254" t="s">
        <v>1248</v>
      </c>
      <c r="B22849" s="254">
        <v>2.2807472199999999</v>
      </c>
    </row>
    <row r="22850" spans="1:2" x14ac:dyDescent="0.25">
      <c r="A22850" s="254" t="s">
        <v>1175</v>
      </c>
      <c r="B22850" s="254">
        <v>1.9964818099999999</v>
      </c>
    </row>
    <row r="22851" spans="1:2" x14ac:dyDescent="0.25">
      <c r="A22851" s="254" t="s">
        <v>1249</v>
      </c>
      <c r="B22851" s="254">
        <v>0</v>
      </c>
    </row>
    <row r="22852" spans="1:2" x14ac:dyDescent="0.25">
      <c r="A22852" s="254" t="s">
        <v>1250</v>
      </c>
      <c r="B22852" s="254">
        <v>0</v>
      </c>
    </row>
    <row r="22853" spans="1:2" x14ac:dyDescent="0.25">
      <c r="A22853" s="254" t="s">
        <v>1251</v>
      </c>
      <c r="B22853" s="254">
        <v>1.29182558</v>
      </c>
    </row>
    <row r="22854" spans="1:2" x14ac:dyDescent="0.25">
      <c r="A22854" s="254" t="s">
        <v>1176</v>
      </c>
      <c r="B22854" s="254">
        <v>1.2340521799999999</v>
      </c>
    </row>
    <row r="22855" spans="1:2" x14ac:dyDescent="0.25">
      <c r="A22855" s="254" t="s">
        <v>1252</v>
      </c>
      <c r="B22855" s="254">
        <v>0</v>
      </c>
    </row>
    <row r="22856" spans="1:2" x14ac:dyDescent="0.25">
      <c r="A22856" s="254" t="s">
        <v>1253</v>
      </c>
      <c r="B22856" s="254">
        <v>0</v>
      </c>
    </row>
    <row r="22857" spans="1:2" x14ac:dyDescent="0.25">
      <c r="A22857" s="254" t="s">
        <v>1254</v>
      </c>
      <c r="B22857" s="254">
        <v>0.92770783499999998</v>
      </c>
    </row>
    <row r="22858" spans="1:2" x14ac:dyDescent="0.25">
      <c r="A22858" s="254" t="s">
        <v>1177</v>
      </c>
      <c r="B22858" s="254">
        <v>1.6583937399999999</v>
      </c>
    </row>
    <row r="22859" spans="1:2" x14ac:dyDescent="0.25">
      <c r="A22859" s="254" t="s">
        <v>1255</v>
      </c>
      <c r="B22859" s="254">
        <v>0</v>
      </c>
    </row>
    <row r="22860" spans="1:2" x14ac:dyDescent="0.25">
      <c r="A22860" s="254" t="s">
        <v>1256</v>
      </c>
      <c r="B22860" s="254">
        <v>0</v>
      </c>
    </row>
    <row r="22861" spans="1:2" x14ac:dyDescent="0.25">
      <c r="A22861" s="254" t="s">
        <v>1257</v>
      </c>
      <c r="B22861" s="254">
        <v>3.9733667200000003E-2</v>
      </c>
    </row>
    <row r="22862" spans="1:2" x14ac:dyDescent="0.25">
      <c r="A22862" s="254" t="s">
        <v>1178</v>
      </c>
      <c r="B22862" s="254">
        <v>1.4292586899999999E-2</v>
      </c>
    </row>
    <row r="22863" spans="1:2" x14ac:dyDescent="0.25">
      <c r="A22863" s="254" t="s">
        <v>1258</v>
      </c>
      <c r="B22863" s="254">
        <v>0</v>
      </c>
    </row>
    <row r="22864" spans="1:2" x14ac:dyDescent="0.25">
      <c r="A22864" s="254" t="s">
        <v>1259</v>
      </c>
      <c r="B22864" s="254">
        <v>0</v>
      </c>
    </row>
    <row r="22865" spans="1:2" x14ac:dyDescent="0.25">
      <c r="A22865" s="254" t="s">
        <v>1260</v>
      </c>
      <c r="B22865" s="254">
        <v>0</v>
      </c>
    </row>
    <row r="22866" spans="1:2" x14ac:dyDescent="0.25">
      <c r="A22866" s="254" t="s">
        <v>1179</v>
      </c>
      <c r="B22866" s="254">
        <v>0</v>
      </c>
    </row>
    <row r="22867" spans="1:2" x14ac:dyDescent="0.25">
      <c r="A22867" s="254" t="s">
        <v>1261</v>
      </c>
      <c r="B22867" s="254">
        <v>0</v>
      </c>
    </row>
    <row r="22868" spans="1:2" x14ac:dyDescent="0.25">
      <c r="A22868" s="254" t="s">
        <v>1262</v>
      </c>
      <c r="B22868" s="254">
        <v>0</v>
      </c>
    </row>
    <row r="22869" spans="1:2" x14ac:dyDescent="0.25">
      <c r="A22869" s="254" t="s">
        <v>1263</v>
      </c>
      <c r="B22869" s="254">
        <v>0</v>
      </c>
    </row>
    <row r="22870" spans="1:2" x14ac:dyDescent="0.25">
      <c r="A22870" s="254" t="s">
        <v>1180</v>
      </c>
      <c r="B22870" s="254">
        <v>0</v>
      </c>
    </row>
    <row r="22871" spans="1:2" x14ac:dyDescent="0.25">
      <c r="A22871" s="254" t="s">
        <v>1264</v>
      </c>
      <c r="B22871" s="254">
        <v>0</v>
      </c>
    </row>
    <row r="22872" spans="1:2" x14ac:dyDescent="0.25">
      <c r="A22872" s="254" t="s">
        <v>1265</v>
      </c>
      <c r="B22872" s="254">
        <v>0</v>
      </c>
    </row>
    <row r="22873" spans="1:2" x14ac:dyDescent="0.25">
      <c r="A22873" s="254" t="s">
        <v>940</v>
      </c>
      <c r="B22873" s="254">
        <v>1.18041285</v>
      </c>
    </row>
    <row r="22874" spans="1:2" x14ac:dyDescent="0.25">
      <c r="A22874" s="254" t="s">
        <v>941</v>
      </c>
      <c r="B22874" s="254">
        <v>0.49441669799999999</v>
      </c>
    </row>
    <row r="22875" spans="1:2" x14ac:dyDescent="0.25">
      <c r="A22875" s="254" t="s">
        <v>942</v>
      </c>
      <c r="B22875" s="254">
        <v>0</v>
      </c>
    </row>
    <row r="22876" spans="1:2" x14ac:dyDescent="0.25">
      <c r="A22876" s="254" t="s">
        <v>1266</v>
      </c>
      <c r="B22876" s="254">
        <v>0</v>
      </c>
    </row>
    <row r="22877" spans="1:2" x14ac:dyDescent="0.25">
      <c r="A22877" s="254" t="s">
        <v>1267</v>
      </c>
      <c r="B22877" s="254">
        <v>7.1401663399999996E-2</v>
      </c>
    </row>
    <row r="22878" spans="1:2" x14ac:dyDescent="0.25">
      <c r="A22878" s="254" t="s">
        <v>1268</v>
      </c>
      <c r="B22878" s="254">
        <v>4.1751564100000003E-3</v>
      </c>
    </row>
    <row r="22879" spans="1:2" x14ac:dyDescent="0.25">
      <c r="A22879" s="254" t="s">
        <v>1269</v>
      </c>
      <c r="B22879" s="254">
        <v>1.0928926E-2</v>
      </c>
    </row>
    <row r="22880" spans="1:2" x14ac:dyDescent="0.25">
      <c r="A22880" s="254" t="s">
        <v>1270</v>
      </c>
      <c r="B22880" s="254">
        <v>0</v>
      </c>
    </row>
    <row r="22881" spans="1:2" x14ac:dyDescent="0.25">
      <c r="A22881" s="254" t="s">
        <v>1271</v>
      </c>
      <c r="B22881" s="254">
        <v>0</v>
      </c>
    </row>
    <row r="22882" spans="1:2" x14ac:dyDescent="0.25">
      <c r="A22882" s="254" t="s">
        <v>1272</v>
      </c>
      <c r="B22882" s="254">
        <v>0</v>
      </c>
    </row>
    <row r="22885" spans="1:2" x14ac:dyDescent="0.25">
      <c r="A22885" s="254" t="s">
        <v>1652</v>
      </c>
      <c r="B22885" s="254"/>
    </row>
    <row r="22886" spans="1:2" x14ac:dyDescent="0.25">
      <c r="A22886" s="254" t="s">
        <v>928</v>
      </c>
      <c r="B22886" s="254" t="s">
        <v>929</v>
      </c>
    </row>
    <row r="22887" spans="1:2" x14ac:dyDescent="0.25">
      <c r="A22887" s="254" t="s">
        <v>930</v>
      </c>
      <c r="B22887" s="254" t="s">
        <v>931</v>
      </c>
    </row>
    <row r="22888" spans="1:2" x14ac:dyDescent="0.25">
      <c r="A22888" s="254" t="s">
        <v>121</v>
      </c>
      <c r="B22888" s="254">
        <v>-1.9854807000000001</v>
      </c>
    </row>
    <row r="22889" spans="1:2" x14ac:dyDescent="0.25">
      <c r="A22889" s="254" t="s">
        <v>114</v>
      </c>
      <c r="B22889" s="254">
        <v>-1.73801641</v>
      </c>
    </row>
    <row r="22890" spans="1:2" x14ac:dyDescent="0.25">
      <c r="A22890" s="254" t="s">
        <v>122</v>
      </c>
      <c r="B22890" s="254">
        <v>0</v>
      </c>
    </row>
    <row r="22891" spans="1:2" x14ac:dyDescent="0.25">
      <c r="A22891" s="254" t="s">
        <v>123</v>
      </c>
      <c r="B22891" s="254">
        <v>0</v>
      </c>
    </row>
    <row r="22892" spans="1:2" x14ac:dyDescent="0.25">
      <c r="A22892" s="254" t="s">
        <v>124</v>
      </c>
      <c r="B22892" s="254">
        <v>-1.12458528</v>
      </c>
    </row>
    <row r="22893" spans="1:2" x14ac:dyDescent="0.25">
      <c r="A22893" s="254" t="s">
        <v>115</v>
      </c>
      <c r="B22893" s="254">
        <v>-1.0742912499999999</v>
      </c>
    </row>
    <row r="22894" spans="1:2" x14ac:dyDescent="0.25">
      <c r="A22894" s="254" t="s">
        <v>125</v>
      </c>
      <c r="B22894" s="254">
        <v>0</v>
      </c>
    </row>
    <row r="22895" spans="1:2" x14ac:dyDescent="0.25">
      <c r="A22895" s="254" t="s">
        <v>126</v>
      </c>
      <c r="B22895" s="254">
        <v>0</v>
      </c>
    </row>
    <row r="22896" spans="1:2" x14ac:dyDescent="0.25">
      <c r="A22896" s="254" t="s">
        <v>127</v>
      </c>
      <c r="B22896" s="254">
        <v>-0.76473567600000003</v>
      </c>
    </row>
    <row r="22897" spans="1:2" x14ac:dyDescent="0.25">
      <c r="A22897" s="254" t="s">
        <v>116</v>
      </c>
      <c r="B22897" s="254">
        <v>-1.3670606300000001</v>
      </c>
    </row>
    <row r="22898" spans="1:2" x14ac:dyDescent="0.25">
      <c r="A22898" s="254" t="s">
        <v>128</v>
      </c>
      <c r="B22898" s="254">
        <v>0</v>
      </c>
    </row>
    <row r="22899" spans="1:2" x14ac:dyDescent="0.25">
      <c r="A22899" s="254" t="s">
        <v>129</v>
      </c>
      <c r="B22899" s="254">
        <v>0</v>
      </c>
    </row>
    <row r="22900" spans="1:2" x14ac:dyDescent="0.25">
      <c r="A22900" s="254" t="s">
        <v>130</v>
      </c>
      <c r="B22900" s="254">
        <v>-3.2753580099999999E-2</v>
      </c>
    </row>
    <row r="22901" spans="1:2" x14ac:dyDescent="0.25">
      <c r="A22901" s="254" t="s">
        <v>117</v>
      </c>
      <c r="B22901" s="254">
        <v>-1.1781781599999999E-2</v>
      </c>
    </row>
    <row r="22902" spans="1:2" x14ac:dyDescent="0.25">
      <c r="A22902" s="254" t="s">
        <v>131</v>
      </c>
      <c r="B22902" s="254">
        <v>0</v>
      </c>
    </row>
    <row r="22903" spans="1:2" x14ac:dyDescent="0.25">
      <c r="A22903" s="254" t="s">
        <v>132</v>
      </c>
      <c r="B22903" s="254">
        <v>0</v>
      </c>
    </row>
    <row r="22904" spans="1:2" x14ac:dyDescent="0.25">
      <c r="A22904" s="254" t="s">
        <v>133</v>
      </c>
      <c r="B22904" s="254">
        <v>0</v>
      </c>
    </row>
    <row r="22905" spans="1:2" x14ac:dyDescent="0.25">
      <c r="A22905" s="254" t="s">
        <v>118</v>
      </c>
      <c r="B22905" s="254">
        <v>0</v>
      </c>
    </row>
    <row r="22906" spans="1:2" x14ac:dyDescent="0.25">
      <c r="A22906" s="254" t="s">
        <v>134</v>
      </c>
      <c r="B22906" s="254">
        <v>0</v>
      </c>
    </row>
    <row r="22907" spans="1:2" x14ac:dyDescent="0.25">
      <c r="A22907" s="254" t="s">
        <v>135</v>
      </c>
      <c r="B22907" s="254">
        <v>0</v>
      </c>
    </row>
    <row r="22908" spans="1:2" x14ac:dyDescent="0.25">
      <c r="A22908" s="254" t="s">
        <v>136</v>
      </c>
      <c r="B22908" s="254">
        <v>0</v>
      </c>
    </row>
    <row r="22909" spans="1:2" x14ac:dyDescent="0.25">
      <c r="A22909" s="254" t="s">
        <v>119</v>
      </c>
      <c r="B22909" s="254">
        <v>0</v>
      </c>
    </row>
    <row r="22910" spans="1:2" x14ac:dyDescent="0.25">
      <c r="A22910" s="254" t="s">
        <v>137</v>
      </c>
      <c r="B22910" s="254">
        <v>0</v>
      </c>
    </row>
    <row r="22911" spans="1:2" x14ac:dyDescent="0.25">
      <c r="A22911" s="254" t="s">
        <v>138</v>
      </c>
      <c r="B22911" s="254">
        <v>0</v>
      </c>
    </row>
    <row r="22912" spans="1:2" x14ac:dyDescent="0.25">
      <c r="A22912" s="254" t="s">
        <v>1021</v>
      </c>
      <c r="B22912" s="254">
        <v>-2.4297051299999999</v>
      </c>
    </row>
    <row r="22913" spans="1:2" x14ac:dyDescent="0.25">
      <c r="A22913" s="254" t="s">
        <v>992</v>
      </c>
      <c r="B22913" s="254">
        <v>-1.0803403300000001</v>
      </c>
    </row>
    <row r="22914" spans="1:2" x14ac:dyDescent="0.25">
      <c r="A22914" s="254" t="s">
        <v>1022</v>
      </c>
      <c r="B22914" s="254">
        <v>0</v>
      </c>
    </row>
    <row r="22915" spans="1:2" x14ac:dyDescent="0.25">
      <c r="A22915" s="254" t="s">
        <v>1023</v>
      </c>
      <c r="B22915" s="254">
        <v>0</v>
      </c>
    </row>
    <row r="22916" spans="1:2" x14ac:dyDescent="0.25">
      <c r="A22916" s="254" t="s">
        <v>1024</v>
      </c>
      <c r="B22916" s="254">
        <v>0</v>
      </c>
    </row>
    <row r="22917" spans="1:2" x14ac:dyDescent="0.25">
      <c r="A22917" s="254" t="s">
        <v>993</v>
      </c>
      <c r="B22917" s="254">
        <v>0</v>
      </c>
    </row>
    <row r="22918" spans="1:2" x14ac:dyDescent="0.25">
      <c r="A22918" s="254" t="s">
        <v>1025</v>
      </c>
      <c r="B22918" s="254">
        <v>0</v>
      </c>
    </row>
    <row r="22919" spans="1:2" x14ac:dyDescent="0.25">
      <c r="A22919" s="254" t="s">
        <v>1026</v>
      </c>
      <c r="B22919" s="254">
        <v>0</v>
      </c>
    </row>
    <row r="22920" spans="1:2" x14ac:dyDescent="0.25">
      <c r="A22920" s="254" t="s">
        <v>1027</v>
      </c>
      <c r="B22920" s="254">
        <v>-22.301352399999999</v>
      </c>
    </row>
    <row r="22921" spans="1:2" x14ac:dyDescent="0.25">
      <c r="A22921" s="254" t="s">
        <v>994</v>
      </c>
      <c r="B22921" s="254">
        <v>-22.257803500000001</v>
      </c>
    </row>
    <row r="22922" spans="1:2" x14ac:dyDescent="0.25">
      <c r="A22922" s="254" t="s">
        <v>1028</v>
      </c>
      <c r="B22922" s="254">
        <v>0</v>
      </c>
    </row>
    <row r="22923" spans="1:2" x14ac:dyDescent="0.25">
      <c r="A22923" s="254" t="s">
        <v>1029</v>
      </c>
      <c r="B22923" s="254">
        <v>0</v>
      </c>
    </row>
    <row r="22924" spans="1:2" x14ac:dyDescent="0.25">
      <c r="A22924" s="254" t="s">
        <v>1030</v>
      </c>
      <c r="B22924" s="254">
        <v>0</v>
      </c>
    </row>
    <row r="22925" spans="1:2" x14ac:dyDescent="0.25">
      <c r="A22925" s="254" t="s">
        <v>995</v>
      </c>
      <c r="B22925" s="254">
        <v>0</v>
      </c>
    </row>
    <row r="22926" spans="1:2" x14ac:dyDescent="0.25">
      <c r="A22926" s="254" t="s">
        <v>1031</v>
      </c>
      <c r="B22926" s="254">
        <v>0</v>
      </c>
    </row>
    <row r="22927" spans="1:2" x14ac:dyDescent="0.25">
      <c r="A22927" s="254" t="s">
        <v>1032</v>
      </c>
      <c r="B22927" s="254">
        <v>0</v>
      </c>
    </row>
    <row r="22928" spans="1:2" x14ac:dyDescent="0.25">
      <c r="A22928" s="254" t="s">
        <v>17</v>
      </c>
      <c r="B22928" s="254">
        <v>0</v>
      </c>
    </row>
    <row r="22929" spans="1:2" x14ac:dyDescent="0.25">
      <c r="A22929" s="254" t="s">
        <v>14</v>
      </c>
      <c r="B22929" s="254">
        <v>-4.79363852</v>
      </c>
    </row>
    <row r="22930" spans="1:2" x14ac:dyDescent="0.25">
      <c r="A22930" s="254" t="s">
        <v>18</v>
      </c>
      <c r="B22930" s="254">
        <v>0</v>
      </c>
    </row>
    <row r="22931" spans="1:2" x14ac:dyDescent="0.25">
      <c r="A22931" s="254" t="s">
        <v>19</v>
      </c>
      <c r="B22931" s="254">
        <v>0</v>
      </c>
    </row>
    <row r="22932" spans="1:2" x14ac:dyDescent="0.25">
      <c r="A22932" s="254" t="s">
        <v>1033</v>
      </c>
      <c r="B22932" s="254">
        <v>0</v>
      </c>
    </row>
    <row r="22933" spans="1:2" x14ac:dyDescent="0.25">
      <c r="A22933" s="254" t="s">
        <v>996</v>
      </c>
      <c r="B22933" s="254">
        <v>0</v>
      </c>
    </row>
    <row r="22934" spans="1:2" x14ac:dyDescent="0.25">
      <c r="A22934" s="254" t="s">
        <v>1034</v>
      </c>
      <c r="B22934" s="254">
        <v>0</v>
      </c>
    </row>
    <row r="22935" spans="1:2" x14ac:dyDescent="0.25">
      <c r="A22935" s="254" t="s">
        <v>1035</v>
      </c>
      <c r="B22935" s="254">
        <v>0</v>
      </c>
    </row>
    <row r="22936" spans="1:2" x14ac:dyDescent="0.25">
      <c r="A22936" s="254" t="s">
        <v>535</v>
      </c>
      <c r="B22936" s="254">
        <v>-12.7703931</v>
      </c>
    </row>
    <row r="22937" spans="1:2" x14ac:dyDescent="0.25">
      <c r="A22937" s="254" t="s">
        <v>534</v>
      </c>
      <c r="B22937" s="254">
        <v>-0.95025107099999995</v>
      </c>
    </row>
    <row r="22938" spans="1:2" x14ac:dyDescent="0.25">
      <c r="A22938" s="254" t="s">
        <v>536</v>
      </c>
      <c r="B22938" s="254">
        <v>0</v>
      </c>
    </row>
    <row r="22939" spans="1:2" x14ac:dyDescent="0.25">
      <c r="A22939" s="254" t="s">
        <v>537</v>
      </c>
      <c r="B22939" s="254">
        <v>0</v>
      </c>
    </row>
    <row r="22940" spans="1:2" x14ac:dyDescent="0.25">
      <c r="A22940" s="254" t="s">
        <v>1036</v>
      </c>
      <c r="B22940" s="254">
        <v>0</v>
      </c>
    </row>
    <row r="22941" spans="1:2" x14ac:dyDescent="0.25">
      <c r="A22941" s="254" t="s">
        <v>997</v>
      </c>
      <c r="B22941" s="254">
        <v>0</v>
      </c>
    </row>
    <row r="22942" spans="1:2" x14ac:dyDescent="0.25">
      <c r="A22942" s="254" t="s">
        <v>1037</v>
      </c>
      <c r="B22942" s="254">
        <v>0</v>
      </c>
    </row>
    <row r="22943" spans="1:2" x14ac:dyDescent="0.25">
      <c r="A22943" s="254" t="s">
        <v>1038</v>
      </c>
      <c r="B22943" s="254">
        <v>0</v>
      </c>
    </row>
    <row r="22944" spans="1:2" x14ac:dyDescent="0.25">
      <c r="A22944" s="254" t="s">
        <v>1273</v>
      </c>
      <c r="B22944" s="254">
        <v>0</v>
      </c>
    </row>
    <row r="22945" spans="1:2" x14ac:dyDescent="0.25">
      <c r="A22945" s="254" t="s">
        <v>1274</v>
      </c>
      <c r="B22945" s="254">
        <v>-6.2157973200000001E-2</v>
      </c>
    </row>
    <row r="22946" spans="1:2" x14ac:dyDescent="0.25">
      <c r="A22946" s="254" t="s">
        <v>1275</v>
      </c>
      <c r="B22946" s="254">
        <v>-3.4416989300000002E-3</v>
      </c>
    </row>
    <row r="22947" spans="1:2" x14ac:dyDescent="0.25">
      <c r="A22947" s="254" t="s">
        <v>1276</v>
      </c>
      <c r="B22947" s="254">
        <v>-9.0090212399999998E-3</v>
      </c>
    </row>
    <row r="22948" spans="1:2" x14ac:dyDescent="0.25">
      <c r="A22948" s="254" t="s">
        <v>1277</v>
      </c>
      <c r="B22948" s="254">
        <v>-7.9329929599999995E-3</v>
      </c>
    </row>
    <row r="22949" spans="1:2" x14ac:dyDescent="0.25">
      <c r="A22949" s="254" t="s">
        <v>1278</v>
      </c>
      <c r="B22949" s="254">
        <v>0</v>
      </c>
    </row>
    <row r="22950" spans="1:2" x14ac:dyDescent="0.25">
      <c r="A22950" s="254" t="s">
        <v>1279</v>
      </c>
      <c r="B22950" s="254">
        <v>-4.0963357999999998E-2</v>
      </c>
    </row>
    <row r="22951" spans="1:2" x14ac:dyDescent="0.25">
      <c r="A22951" s="254" t="s">
        <v>1280</v>
      </c>
      <c r="B22951" s="254">
        <v>0</v>
      </c>
    </row>
    <row r="22952" spans="1:2" x14ac:dyDescent="0.25">
      <c r="A22952" s="254" t="s">
        <v>1281</v>
      </c>
      <c r="B22952" s="254">
        <v>-0.103126562</v>
      </c>
    </row>
    <row r="22953" spans="1:2" x14ac:dyDescent="0.25">
      <c r="A22953" s="254" t="s">
        <v>1282</v>
      </c>
      <c r="B22953" s="254">
        <v>0</v>
      </c>
    </row>
    <row r="22954" spans="1:2" x14ac:dyDescent="0.25">
      <c r="A22954" s="254" t="s">
        <v>1209</v>
      </c>
      <c r="B22954" s="254">
        <v>1.5974062</v>
      </c>
    </row>
    <row r="22955" spans="1:2" x14ac:dyDescent="0.25">
      <c r="A22955" s="254" t="s">
        <v>1119</v>
      </c>
      <c r="B22955" s="254">
        <v>1.3983103400000001</v>
      </c>
    </row>
    <row r="22956" spans="1:2" x14ac:dyDescent="0.25">
      <c r="A22956" s="254" t="s">
        <v>1210</v>
      </c>
      <c r="B22956" s="254">
        <v>0</v>
      </c>
    </row>
    <row r="22957" spans="1:2" x14ac:dyDescent="0.25">
      <c r="A22957" s="254" t="s">
        <v>1211</v>
      </c>
      <c r="B22957" s="254">
        <v>0</v>
      </c>
    </row>
    <row r="22958" spans="1:2" x14ac:dyDescent="0.25">
      <c r="A22958" s="254" t="s">
        <v>1212</v>
      </c>
      <c r="B22958" s="254">
        <v>0.90477811900000005</v>
      </c>
    </row>
    <row r="22959" spans="1:2" x14ac:dyDescent="0.25">
      <c r="A22959" s="254" t="s">
        <v>1120</v>
      </c>
      <c r="B22959" s="254">
        <v>0.86431437099999997</v>
      </c>
    </row>
    <row r="22960" spans="1:2" x14ac:dyDescent="0.25">
      <c r="A22960" s="254" t="s">
        <v>1213</v>
      </c>
      <c r="B22960" s="254">
        <v>0</v>
      </c>
    </row>
    <row r="22961" spans="1:2" x14ac:dyDescent="0.25">
      <c r="A22961" s="254" t="s">
        <v>1214</v>
      </c>
      <c r="B22961" s="254">
        <v>0</v>
      </c>
    </row>
    <row r="22962" spans="1:2" x14ac:dyDescent="0.25">
      <c r="A22962" s="254" t="s">
        <v>1283</v>
      </c>
      <c r="B22962" s="254">
        <v>0.61526334999999999</v>
      </c>
    </row>
    <row r="22963" spans="1:2" x14ac:dyDescent="0.25">
      <c r="A22963" s="254" t="s">
        <v>1184</v>
      </c>
      <c r="B22963" s="254">
        <v>1.09986016</v>
      </c>
    </row>
    <row r="22964" spans="1:2" x14ac:dyDescent="0.25">
      <c r="A22964" s="254" t="s">
        <v>1284</v>
      </c>
      <c r="B22964" s="254">
        <v>0</v>
      </c>
    </row>
    <row r="22965" spans="1:2" x14ac:dyDescent="0.25">
      <c r="A22965" s="254" t="s">
        <v>1285</v>
      </c>
      <c r="B22965" s="254">
        <v>0</v>
      </c>
    </row>
    <row r="22966" spans="1:2" x14ac:dyDescent="0.25">
      <c r="A22966" s="254" t="s">
        <v>1286</v>
      </c>
      <c r="B22966" s="254">
        <v>2.6351689899999999E-2</v>
      </c>
    </row>
    <row r="22967" spans="1:2" x14ac:dyDescent="0.25">
      <c r="A22967" s="254" t="s">
        <v>1185</v>
      </c>
      <c r="B22967" s="254">
        <v>9.4789594200000004E-3</v>
      </c>
    </row>
    <row r="22968" spans="1:2" x14ac:dyDescent="0.25">
      <c r="A22968" s="254" t="s">
        <v>1287</v>
      </c>
      <c r="B22968" s="254">
        <v>0</v>
      </c>
    </row>
    <row r="22969" spans="1:2" x14ac:dyDescent="0.25">
      <c r="A22969" s="254" t="s">
        <v>1288</v>
      </c>
      <c r="B22969" s="254">
        <v>0</v>
      </c>
    </row>
    <row r="22970" spans="1:2" x14ac:dyDescent="0.25">
      <c r="A22970" s="254" t="s">
        <v>1289</v>
      </c>
      <c r="B22970" s="254">
        <v>0</v>
      </c>
    </row>
    <row r="22971" spans="1:2" x14ac:dyDescent="0.25">
      <c r="A22971" s="254" t="s">
        <v>1186</v>
      </c>
      <c r="B22971" s="254">
        <v>0</v>
      </c>
    </row>
    <row r="22972" spans="1:2" x14ac:dyDescent="0.25">
      <c r="A22972" s="254" t="s">
        <v>1290</v>
      </c>
      <c r="B22972" s="254">
        <v>0</v>
      </c>
    </row>
    <row r="22973" spans="1:2" x14ac:dyDescent="0.25">
      <c r="A22973" s="254" t="s">
        <v>1291</v>
      </c>
      <c r="B22973" s="254">
        <v>0</v>
      </c>
    </row>
    <row r="22974" spans="1:2" x14ac:dyDescent="0.25">
      <c r="A22974" s="254" t="s">
        <v>1292</v>
      </c>
      <c r="B22974" s="254">
        <v>0</v>
      </c>
    </row>
    <row r="22975" spans="1:2" x14ac:dyDescent="0.25">
      <c r="A22975" s="254" t="s">
        <v>1187</v>
      </c>
      <c r="B22975" s="254">
        <v>0</v>
      </c>
    </row>
    <row r="22976" spans="1:2" x14ac:dyDescent="0.25">
      <c r="A22976" s="254" t="s">
        <v>1293</v>
      </c>
      <c r="B22976" s="254">
        <v>0</v>
      </c>
    </row>
    <row r="22977" spans="1:2" x14ac:dyDescent="0.25">
      <c r="A22977" s="254" t="s">
        <v>1294</v>
      </c>
      <c r="B22977" s="254">
        <v>0</v>
      </c>
    </row>
    <row r="22978" spans="1:2" x14ac:dyDescent="0.25">
      <c r="A22978" s="254" t="s">
        <v>948</v>
      </c>
      <c r="B22978" s="254">
        <v>3.1372485499999998</v>
      </c>
    </row>
    <row r="22979" spans="1:2" x14ac:dyDescent="0.25">
      <c r="A22979" s="254" t="s">
        <v>945</v>
      </c>
      <c r="B22979" s="254">
        <v>1.3949413399999999</v>
      </c>
    </row>
    <row r="22980" spans="1:2" x14ac:dyDescent="0.25">
      <c r="A22980" s="254" t="s">
        <v>949</v>
      </c>
      <c r="B22980" s="254">
        <v>0</v>
      </c>
    </row>
    <row r="22981" spans="1:2" x14ac:dyDescent="0.25">
      <c r="A22981" s="254" t="s">
        <v>950</v>
      </c>
      <c r="B22981" s="254">
        <v>0</v>
      </c>
    </row>
    <row r="22982" spans="1:2" x14ac:dyDescent="0.25">
      <c r="A22982" s="254" t="s">
        <v>1039</v>
      </c>
      <c r="B22982" s="254">
        <v>0</v>
      </c>
    </row>
    <row r="22983" spans="1:2" x14ac:dyDescent="0.25">
      <c r="A22983" s="254" t="s">
        <v>998</v>
      </c>
      <c r="B22983" s="254">
        <v>0</v>
      </c>
    </row>
    <row r="22984" spans="1:2" x14ac:dyDescent="0.25">
      <c r="A22984" s="254" t="s">
        <v>1040</v>
      </c>
      <c r="B22984" s="254">
        <v>0</v>
      </c>
    </row>
    <row r="22985" spans="1:2" x14ac:dyDescent="0.25">
      <c r="A22985" s="254" t="s">
        <v>1041</v>
      </c>
      <c r="B22985" s="254">
        <v>0</v>
      </c>
    </row>
    <row r="22986" spans="1:2" x14ac:dyDescent="0.25">
      <c r="A22986" s="254" t="s">
        <v>458</v>
      </c>
      <c r="B22986" s="254">
        <v>28.795628199999999</v>
      </c>
    </row>
    <row r="22987" spans="1:2" x14ac:dyDescent="0.25">
      <c r="A22987" s="254" t="s">
        <v>456</v>
      </c>
      <c r="B22987" s="254">
        <v>28.7393976</v>
      </c>
    </row>
    <row r="22988" spans="1:2" x14ac:dyDescent="0.25">
      <c r="A22988" s="254" t="s">
        <v>459</v>
      </c>
      <c r="B22988" s="254">
        <v>0</v>
      </c>
    </row>
    <row r="22989" spans="1:2" x14ac:dyDescent="0.25">
      <c r="A22989" s="254" t="s">
        <v>460</v>
      </c>
      <c r="B22989" s="254">
        <v>0</v>
      </c>
    </row>
    <row r="22990" spans="1:2" x14ac:dyDescent="0.25">
      <c r="A22990" s="254" t="s">
        <v>1042</v>
      </c>
      <c r="B22990" s="254">
        <v>0</v>
      </c>
    </row>
    <row r="22991" spans="1:2" x14ac:dyDescent="0.25">
      <c r="A22991" s="254" t="s">
        <v>999</v>
      </c>
      <c r="B22991" s="254">
        <v>0</v>
      </c>
    </row>
    <row r="22992" spans="1:2" x14ac:dyDescent="0.25">
      <c r="A22992" s="254" t="s">
        <v>1043</v>
      </c>
      <c r="B22992" s="254">
        <v>0</v>
      </c>
    </row>
    <row r="22993" spans="1:2" x14ac:dyDescent="0.25">
      <c r="A22993" s="254" t="s">
        <v>1044</v>
      </c>
      <c r="B22993" s="254">
        <v>0</v>
      </c>
    </row>
    <row r="22994" spans="1:2" x14ac:dyDescent="0.25">
      <c r="A22994" s="254" t="s">
        <v>461</v>
      </c>
      <c r="B22994" s="254">
        <v>0</v>
      </c>
    </row>
    <row r="22995" spans="1:2" x14ac:dyDescent="0.25">
      <c r="A22995" s="254" t="s">
        <v>457</v>
      </c>
      <c r="B22995" s="254">
        <v>6.1895722800000001</v>
      </c>
    </row>
    <row r="22996" spans="1:2" x14ac:dyDescent="0.25">
      <c r="A22996" s="254" t="s">
        <v>462</v>
      </c>
      <c r="B22996" s="254">
        <v>0</v>
      </c>
    </row>
    <row r="22997" spans="1:2" x14ac:dyDescent="0.25">
      <c r="A22997" s="254" t="s">
        <v>463</v>
      </c>
      <c r="B22997" s="254">
        <v>0</v>
      </c>
    </row>
    <row r="22998" spans="1:2" x14ac:dyDescent="0.25">
      <c r="A22998" s="254" t="s">
        <v>1045</v>
      </c>
      <c r="B22998" s="254">
        <v>0</v>
      </c>
    </row>
    <row r="22999" spans="1:2" x14ac:dyDescent="0.25">
      <c r="A22999" s="254" t="s">
        <v>1000</v>
      </c>
      <c r="B22999" s="254">
        <v>0</v>
      </c>
    </row>
    <row r="23000" spans="1:2" x14ac:dyDescent="0.25">
      <c r="A23000" s="254" t="s">
        <v>1046</v>
      </c>
      <c r="B23000" s="254">
        <v>0</v>
      </c>
    </row>
    <row r="23001" spans="1:2" x14ac:dyDescent="0.25">
      <c r="A23001" s="254" t="s">
        <v>1047</v>
      </c>
      <c r="B23001" s="254">
        <v>0</v>
      </c>
    </row>
    <row r="23002" spans="1:2" x14ac:dyDescent="0.25">
      <c r="A23002" s="254" t="s">
        <v>139</v>
      </c>
      <c r="B23002" s="254">
        <v>16.489201399999999</v>
      </c>
    </row>
    <row r="23003" spans="1:2" x14ac:dyDescent="0.25">
      <c r="A23003" s="254" t="s">
        <v>120</v>
      </c>
      <c r="B23003" s="254">
        <v>1.2269693800000001</v>
      </c>
    </row>
    <row r="23004" spans="1:2" x14ac:dyDescent="0.25">
      <c r="A23004" s="254" t="s">
        <v>140</v>
      </c>
      <c r="B23004" s="254">
        <v>0</v>
      </c>
    </row>
    <row r="23005" spans="1:2" x14ac:dyDescent="0.25">
      <c r="A23005" s="254" t="s">
        <v>141</v>
      </c>
      <c r="B23005" s="254">
        <v>0</v>
      </c>
    </row>
    <row r="23006" spans="1:2" x14ac:dyDescent="0.25">
      <c r="A23006" s="254" t="s">
        <v>1048</v>
      </c>
      <c r="B23006" s="254">
        <v>0</v>
      </c>
    </row>
    <row r="23007" spans="1:2" x14ac:dyDescent="0.25">
      <c r="A23007" s="254" t="s">
        <v>1001</v>
      </c>
      <c r="B23007" s="254">
        <v>0</v>
      </c>
    </row>
    <row r="23008" spans="1:2" x14ac:dyDescent="0.25">
      <c r="A23008" s="254" t="s">
        <v>1049</v>
      </c>
      <c r="B23008" s="254">
        <v>0</v>
      </c>
    </row>
    <row r="23009" spans="1:2" x14ac:dyDescent="0.25">
      <c r="A23009" s="254" t="s">
        <v>1050</v>
      </c>
      <c r="B23009" s="254">
        <v>0</v>
      </c>
    </row>
    <row r="23010" spans="1:2" x14ac:dyDescent="0.25">
      <c r="A23010" s="254" t="s">
        <v>1227</v>
      </c>
      <c r="B23010" s="254">
        <v>0</v>
      </c>
    </row>
    <row r="23011" spans="1:2" x14ac:dyDescent="0.25">
      <c r="A23011" s="254" t="s">
        <v>1228</v>
      </c>
      <c r="B23011" s="254">
        <v>5.0008812299999997E-2</v>
      </c>
    </row>
    <row r="23012" spans="1:2" x14ac:dyDescent="0.25">
      <c r="A23012" s="254" t="s">
        <v>1295</v>
      </c>
      <c r="B23012" s="254">
        <v>2.76899755E-3</v>
      </c>
    </row>
    <row r="23013" spans="1:2" x14ac:dyDescent="0.25">
      <c r="A23013" s="254" t="s">
        <v>1296</v>
      </c>
      <c r="B23013" s="254">
        <v>7.2481522299999998E-3</v>
      </c>
    </row>
    <row r="23014" spans="1:2" x14ac:dyDescent="0.25">
      <c r="A23014" s="254" t="s">
        <v>1297</v>
      </c>
      <c r="B23014" s="254">
        <v>1.02431239E-2</v>
      </c>
    </row>
    <row r="23015" spans="1:2" x14ac:dyDescent="0.25">
      <c r="A23015" s="254" t="s">
        <v>1298</v>
      </c>
      <c r="B23015" s="254">
        <v>0</v>
      </c>
    </row>
    <row r="23016" spans="1:2" x14ac:dyDescent="0.25">
      <c r="A23016" s="254" t="s">
        <v>1299</v>
      </c>
      <c r="B23016" s="254">
        <v>5.2892111899999997E-2</v>
      </c>
    </row>
    <row r="23017" spans="1:2" x14ac:dyDescent="0.25">
      <c r="A23017" s="254" t="s">
        <v>1300</v>
      </c>
      <c r="B23017" s="254">
        <v>0</v>
      </c>
    </row>
    <row r="23018" spans="1:2" x14ac:dyDescent="0.25">
      <c r="A23018" s="254" t="s">
        <v>1301</v>
      </c>
      <c r="B23018" s="254">
        <v>0.133157581</v>
      </c>
    </row>
    <row r="23019" spans="1:2" x14ac:dyDescent="0.25">
      <c r="A23019" s="254" t="s">
        <v>1302</v>
      </c>
      <c r="B23019" s="254">
        <v>0</v>
      </c>
    </row>
    <row r="23020" spans="1:2" x14ac:dyDescent="0.25">
      <c r="A23020" s="254" t="s">
        <v>1653</v>
      </c>
      <c r="B23020" s="254"/>
    </row>
    <row r="23021" spans="1:2" x14ac:dyDescent="0.25">
      <c r="A23021" s="254" t="s">
        <v>928</v>
      </c>
      <c r="B23021" s="254" t="s">
        <v>929</v>
      </c>
    </row>
    <row r="23022" spans="1:2" x14ac:dyDescent="0.25">
      <c r="A23022" s="254" t="s">
        <v>930</v>
      </c>
      <c r="B23022" s="254" t="s">
        <v>931</v>
      </c>
    </row>
    <row r="23023" spans="1:2" x14ac:dyDescent="0.25">
      <c r="A23023" s="254" t="s">
        <v>943</v>
      </c>
      <c r="B23023" s="254">
        <v>-6.9686695399999996</v>
      </c>
    </row>
    <row r="23024" spans="1:2" x14ac:dyDescent="0.25">
      <c r="A23024" s="254" t="s">
        <v>944</v>
      </c>
      <c r="B23024" s="254">
        <v>-8.5918648900000001</v>
      </c>
    </row>
    <row r="23025" spans="1:2" x14ac:dyDescent="0.25">
      <c r="A23025" s="254" t="s">
        <v>538</v>
      </c>
      <c r="B23025" s="254">
        <v>-140.43863200000001</v>
      </c>
    </row>
    <row r="23026" spans="1:2" x14ac:dyDescent="0.25">
      <c r="A23026" s="254" t="s">
        <v>539</v>
      </c>
      <c r="B23026" s="254">
        <v>-16.514508899999999</v>
      </c>
    </row>
    <row r="23027" spans="1:2" x14ac:dyDescent="0.25">
      <c r="A23027" s="254" t="s">
        <v>150</v>
      </c>
      <c r="B23027" s="254">
        <v>-17.809599599999999</v>
      </c>
    </row>
    <row r="23028" spans="1:2" x14ac:dyDescent="0.25">
      <c r="A23028" s="254" t="s">
        <v>142</v>
      </c>
      <c r="B23028" s="254">
        <v>-25.320665699999999</v>
      </c>
    </row>
    <row r="23029" spans="1:2" x14ac:dyDescent="0.25">
      <c r="A23029" s="254" t="s">
        <v>151</v>
      </c>
      <c r="B23029" s="254">
        <v>0</v>
      </c>
    </row>
    <row r="23030" spans="1:2" x14ac:dyDescent="0.25">
      <c r="A23030" s="254" t="s">
        <v>152</v>
      </c>
      <c r="B23030" s="254">
        <v>0</v>
      </c>
    </row>
    <row r="23031" spans="1:2" x14ac:dyDescent="0.25">
      <c r="A23031" s="254" t="s">
        <v>153</v>
      </c>
      <c r="B23031" s="254">
        <v>-1.36647491</v>
      </c>
    </row>
    <row r="23032" spans="1:2" x14ac:dyDescent="0.25">
      <c r="A23032" s="254" t="s">
        <v>143</v>
      </c>
      <c r="B23032" s="254">
        <v>-3.2187077899999998</v>
      </c>
    </row>
    <row r="23033" spans="1:2" x14ac:dyDescent="0.25">
      <c r="A23033" s="254" t="s">
        <v>154</v>
      </c>
      <c r="B23033" s="254">
        <v>0</v>
      </c>
    </row>
    <row r="23034" spans="1:2" x14ac:dyDescent="0.25">
      <c r="A23034" s="254" t="s">
        <v>155</v>
      </c>
      <c r="B23034" s="254">
        <v>0</v>
      </c>
    </row>
    <row r="23035" spans="1:2" x14ac:dyDescent="0.25">
      <c r="A23035" s="254" t="s">
        <v>1303</v>
      </c>
      <c r="B23035" s="254">
        <v>0</v>
      </c>
    </row>
    <row r="23036" spans="1:2" x14ac:dyDescent="0.25">
      <c r="A23036" s="254" t="s">
        <v>1304</v>
      </c>
      <c r="B23036" s="254">
        <v>-1.02431239E-2</v>
      </c>
    </row>
    <row r="23037" spans="1:2" x14ac:dyDescent="0.25">
      <c r="A23037" s="254" t="s">
        <v>1305</v>
      </c>
      <c r="B23037" s="254">
        <v>-5.6375111899999997E-2</v>
      </c>
    </row>
    <row r="23038" spans="1:2" x14ac:dyDescent="0.25">
      <c r="A23038" s="254" t="s">
        <v>1306</v>
      </c>
      <c r="B23038" s="254">
        <v>-0.166000544</v>
      </c>
    </row>
    <row r="23039" spans="1:2" x14ac:dyDescent="0.25">
      <c r="A23039" s="254" t="s">
        <v>156</v>
      </c>
      <c r="B23039" s="254">
        <v>1.9854807000000001</v>
      </c>
    </row>
    <row r="23040" spans="1:2" x14ac:dyDescent="0.25">
      <c r="A23040" s="254" t="s">
        <v>144</v>
      </c>
      <c r="B23040" s="254">
        <v>1.73801641</v>
      </c>
    </row>
    <row r="23041" spans="1:2" x14ac:dyDescent="0.25">
      <c r="A23041" s="254" t="s">
        <v>157</v>
      </c>
      <c r="B23041" s="254">
        <v>0</v>
      </c>
    </row>
    <row r="23042" spans="1:2" x14ac:dyDescent="0.25">
      <c r="A23042" s="254" t="s">
        <v>158</v>
      </c>
      <c r="B23042" s="254">
        <v>0</v>
      </c>
    </row>
    <row r="23043" spans="1:2" x14ac:dyDescent="0.25">
      <c r="A23043" s="254" t="s">
        <v>159</v>
      </c>
      <c r="B23043" s="254">
        <v>1.12458528</v>
      </c>
    </row>
    <row r="23044" spans="1:2" x14ac:dyDescent="0.25">
      <c r="A23044" s="254" t="s">
        <v>145</v>
      </c>
      <c r="B23044" s="254">
        <v>1.0742912499999999</v>
      </c>
    </row>
    <row r="23045" spans="1:2" x14ac:dyDescent="0.25">
      <c r="A23045" s="254" t="s">
        <v>160</v>
      </c>
      <c r="B23045" s="254">
        <v>0</v>
      </c>
    </row>
    <row r="23046" spans="1:2" x14ac:dyDescent="0.25">
      <c r="A23046" s="254" t="s">
        <v>161</v>
      </c>
      <c r="B23046" s="254">
        <v>0</v>
      </c>
    </row>
    <row r="23047" spans="1:2" x14ac:dyDescent="0.25">
      <c r="A23047" s="254" t="s">
        <v>162</v>
      </c>
      <c r="B23047" s="254">
        <v>0.76473567600000003</v>
      </c>
    </row>
    <row r="23048" spans="1:2" x14ac:dyDescent="0.25">
      <c r="A23048" s="254" t="s">
        <v>146</v>
      </c>
      <c r="B23048" s="254">
        <v>1.3670606300000001</v>
      </c>
    </row>
    <row r="23049" spans="1:2" x14ac:dyDescent="0.25">
      <c r="A23049" s="254" t="s">
        <v>163</v>
      </c>
      <c r="B23049" s="254">
        <v>0</v>
      </c>
    </row>
    <row r="23050" spans="1:2" x14ac:dyDescent="0.25">
      <c r="A23050" s="254" t="s">
        <v>164</v>
      </c>
      <c r="B23050" s="254">
        <v>0</v>
      </c>
    </row>
    <row r="23051" spans="1:2" x14ac:dyDescent="0.25">
      <c r="A23051" s="254" t="s">
        <v>165</v>
      </c>
      <c r="B23051" s="254">
        <v>3.2753580099999999E-2</v>
      </c>
    </row>
    <row r="23052" spans="1:2" x14ac:dyDescent="0.25">
      <c r="A23052" s="254" t="s">
        <v>147</v>
      </c>
      <c r="B23052" s="254">
        <v>1.1781781599999999E-2</v>
      </c>
    </row>
    <row r="23053" spans="1:2" x14ac:dyDescent="0.25">
      <c r="A23053" s="254" t="s">
        <v>166</v>
      </c>
      <c r="B23053" s="254">
        <v>0</v>
      </c>
    </row>
    <row r="23054" spans="1:2" x14ac:dyDescent="0.25">
      <c r="A23054" s="254" t="s">
        <v>167</v>
      </c>
      <c r="B23054" s="254">
        <v>0</v>
      </c>
    </row>
    <row r="23055" spans="1:2" x14ac:dyDescent="0.25">
      <c r="A23055" s="254" t="s">
        <v>168</v>
      </c>
      <c r="B23055" s="254">
        <v>0</v>
      </c>
    </row>
    <row r="23056" spans="1:2" x14ac:dyDescent="0.25">
      <c r="A23056" s="254" t="s">
        <v>148</v>
      </c>
      <c r="B23056" s="254">
        <v>0</v>
      </c>
    </row>
    <row r="23057" spans="1:2" x14ac:dyDescent="0.25">
      <c r="A23057" s="254" t="s">
        <v>169</v>
      </c>
      <c r="B23057" s="254">
        <v>0</v>
      </c>
    </row>
    <row r="23058" spans="1:2" x14ac:dyDescent="0.25">
      <c r="A23058" s="254" t="s">
        <v>170</v>
      </c>
      <c r="B23058" s="254">
        <v>0</v>
      </c>
    </row>
    <row r="23059" spans="1:2" x14ac:dyDescent="0.25">
      <c r="A23059" s="254" t="s">
        <v>171</v>
      </c>
      <c r="B23059" s="254">
        <v>0</v>
      </c>
    </row>
    <row r="23060" spans="1:2" x14ac:dyDescent="0.25">
      <c r="A23060" s="254" t="s">
        <v>149</v>
      </c>
      <c r="B23060" s="254">
        <v>0</v>
      </c>
    </row>
    <row r="23061" spans="1:2" x14ac:dyDescent="0.25">
      <c r="A23061" s="254" t="s">
        <v>172</v>
      </c>
      <c r="B23061" s="254">
        <v>0</v>
      </c>
    </row>
    <row r="23062" spans="1:2" x14ac:dyDescent="0.25">
      <c r="A23062" s="254" t="s">
        <v>173</v>
      </c>
      <c r="B23062" s="254">
        <v>0</v>
      </c>
    </row>
    <row r="23063" spans="1:2" x14ac:dyDescent="0.25">
      <c r="A23063" s="254" t="s">
        <v>1215</v>
      </c>
      <c r="B23063" s="254">
        <v>7.4152103900000004</v>
      </c>
    </row>
    <row r="23064" spans="1:2" x14ac:dyDescent="0.25">
      <c r="A23064" s="254" t="s">
        <v>1121</v>
      </c>
      <c r="B23064" s="254">
        <v>13.169349499999999</v>
      </c>
    </row>
    <row r="23065" spans="1:2" x14ac:dyDescent="0.25">
      <c r="A23065" s="254" t="s">
        <v>1216</v>
      </c>
      <c r="B23065" s="254">
        <v>0</v>
      </c>
    </row>
    <row r="23066" spans="1:2" x14ac:dyDescent="0.25">
      <c r="A23066" s="254" t="s">
        <v>1217</v>
      </c>
      <c r="B23066" s="254">
        <v>0</v>
      </c>
    </row>
    <row r="23067" spans="1:2" x14ac:dyDescent="0.25">
      <c r="A23067" s="254" t="s">
        <v>1218</v>
      </c>
      <c r="B23067" s="254">
        <v>0.58540764300000003</v>
      </c>
    </row>
    <row r="23068" spans="1:2" x14ac:dyDescent="0.25">
      <c r="A23068" s="254" t="s">
        <v>1122</v>
      </c>
      <c r="B23068" s="254">
        <v>1.9883309300000001</v>
      </c>
    </row>
    <row r="23069" spans="1:2" x14ac:dyDescent="0.25">
      <c r="A23069" s="254" t="s">
        <v>1219</v>
      </c>
      <c r="B23069" s="254">
        <v>0</v>
      </c>
    </row>
    <row r="23070" spans="1:2" x14ac:dyDescent="0.25">
      <c r="A23070" s="254" t="s">
        <v>1220</v>
      </c>
      <c r="B23070" s="254">
        <v>0</v>
      </c>
    </row>
    <row r="23071" spans="1:2" x14ac:dyDescent="0.25">
      <c r="A23071" s="254" t="s">
        <v>1307</v>
      </c>
      <c r="B23071" s="254">
        <v>5.5244381799999998</v>
      </c>
    </row>
    <row r="23072" spans="1:2" x14ac:dyDescent="0.25">
      <c r="A23072" s="254" t="s">
        <v>1197</v>
      </c>
      <c r="B23072" s="254">
        <v>16.7902582</v>
      </c>
    </row>
    <row r="23073" spans="1:2" x14ac:dyDescent="0.25">
      <c r="A23073" s="254" t="s">
        <v>1308</v>
      </c>
      <c r="B23073" s="254">
        <v>0</v>
      </c>
    </row>
    <row r="23074" spans="1:2" x14ac:dyDescent="0.25">
      <c r="A23074" s="254" t="s">
        <v>1309</v>
      </c>
      <c r="B23074" s="254">
        <v>0</v>
      </c>
    </row>
    <row r="23075" spans="1:2" x14ac:dyDescent="0.25">
      <c r="A23075" s="254" t="s">
        <v>1310</v>
      </c>
      <c r="B23075" s="254">
        <v>0.13969287399999999</v>
      </c>
    </row>
    <row r="23076" spans="1:2" x14ac:dyDescent="0.25">
      <c r="A23076" s="254" t="s">
        <v>1198</v>
      </c>
      <c r="B23076" s="254">
        <v>0.23913933900000001</v>
      </c>
    </row>
    <row r="23077" spans="1:2" x14ac:dyDescent="0.25">
      <c r="A23077" s="254" t="s">
        <v>1311</v>
      </c>
      <c r="B23077" s="254">
        <v>0</v>
      </c>
    </row>
    <row r="23078" spans="1:2" x14ac:dyDescent="0.25">
      <c r="A23078" s="254" t="s">
        <v>1312</v>
      </c>
      <c r="B23078" s="254">
        <v>0</v>
      </c>
    </row>
    <row r="23079" spans="1:2" x14ac:dyDescent="0.25">
      <c r="A23079" s="254" t="s">
        <v>1313</v>
      </c>
      <c r="B23079" s="254">
        <v>0</v>
      </c>
    </row>
    <row r="23080" spans="1:2" x14ac:dyDescent="0.25">
      <c r="A23080" s="254" t="s">
        <v>1199</v>
      </c>
      <c r="B23080" s="254">
        <v>0</v>
      </c>
    </row>
    <row r="23081" spans="1:2" x14ac:dyDescent="0.25">
      <c r="A23081" s="254" t="s">
        <v>1314</v>
      </c>
      <c r="B23081" s="254">
        <v>0</v>
      </c>
    </row>
    <row r="23082" spans="1:2" x14ac:dyDescent="0.25">
      <c r="A23082" s="254" t="s">
        <v>1315</v>
      </c>
      <c r="B23082" s="254">
        <v>0</v>
      </c>
    </row>
    <row r="23083" spans="1:2" x14ac:dyDescent="0.25">
      <c r="A23083" s="254" t="s">
        <v>1316</v>
      </c>
      <c r="B23083" s="254">
        <v>0</v>
      </c>
    </row>
    <row r="23084" spans="1:2" x14ac:dyDescent="0.25">
      <c r="A23084" s="254" t="s">
        <v>1200</v>
      </c>
      <c r="B23084" s="254">
        <v>0</v>
      </c>
    </row>
    <row r="23085" spans="1:2" x14ac:dyDescent="0.25">
      <c r="A23085" s="254" t="s">
        <v>1317</v>
      </c>
      <c r="B23085" s="254">
        <v>0</v>
      </c>
    </row>
    <row r="23086" spans="1:2" x14ac:dyDescent="0.25">
      <c r="A23086" s="254" t="s">
        <v>1318</v>
      </c>
      <c r="B23086" s="254">
        <v>0</v>
      </c>
    </row>
    <row r="23087" spans="1:2" x14ac:dyDescent="0.25">
      <c r="A23087" s="254" t="s">
        <v>1221</v>
      </c>
      <c r="B23087" s="254">
        <v>70.745998900000004</v>
      </c>
    </row>
    <row r="23088" spans="1:2" x14ac:dyDescent="0.25">
      <c r="A23088" s="254" t="s">
        <v>1123</v>
      </c>
      <c r="B23088" s="254">
        <v>133.44049999999999</v>
      </c>
    </row>
    <row r="23089" spans="1:2" x14ac:dyDescent="0.25">
      <c r="A23089" s="254" t="s">
        <v>1222</v>
      </c>
      <c r="B23089" s="254">
        <v>0</v>
      </c>
    </row>
    <row r="23090" spans="1:2" x14ac:dyDescent="0.25">
      <c r="A23090" s="254" t="s">
        <v>1223</v>
      </c>
      <c r="B23090" s="254">
        <v>0</v>
      </c>
    </row>
    <row r="23091" spans="1:2" x14ac:dyDescent="0.25">
      <c r="A23091" s="254" t="s">
        <v>1224</v>
      </c>
      <c r="B23091" s="254">
        <v>5.2865675400000001</v>
      </c>
    </row>
    <row r="23092" spans="1:2" x14ac:dyDescent="0.25">
      <c r="A23092" s="254" t="s">
        <v>1124</v>
      </c>
      <c r="B23092" s="254">
        <v>16.805092599999998</v>
      </c>
    </row>
    <row r="23093" spans="1:2" x14ac:dyDescent="0.25">
      <c r="A23093" s="254" t="s">
        <v>1225</v>
      </c>
      <c r="B23093" s="254">
        <v>0</v>
      </c>
    </row>
    <row r="23094" spans="1:2" x14ac:dyDescent="0.25">
      <c r="A23094" s="254" t="s">
        <v>1226</v>
      </c>
      <c r="B23094" s="254">
        <v>0</v>
      </c>
    </row>
    <row r="23095" spans="1:2" x14ac:dyDescent="0.25">
      <c r="A23095" s="254" t="s">
        <v>1319</v>
      </c>
      <c r="B23095" s="254">
        <v>13.208339499999999</v>
      </c>
    </row>
    <row r="23096" spans="1:2" x14ac:dyDescent="0.25">
      <c r="A23096" s="254" t="s">
        <v>1201</v>
      </c>
      <c r="B23096" s="254">
        <v>42.694077700000001</v>
      </c>
    </row>
    <row r="23097" spans="1:2" x14ac:dyDescent="0.25">
      <c r="A23097" s="254" t="s">
        <v>1320</v>
      </c>
      <c r="B23097" s="254">
        <v>0</v>
      </c>
    </row>
    <row r="23098" spans="1:2" x14ac:dyDescent="0.25">
      <c r="A23098" s="254" t="s">
        <v>1321</v>
      </c>
      <c r="B23098" s="254">
        <v>0</v>
      </c>
    </row>
    <row r="23099" spans="1:2" x14ac:dyDescent="0.25">
      <c r="A23099" s="254" t="s">
        <v>1322</v>
      </c>
      <c r="B23099" s="254">
        <v>0.70912639499999996</v>
      </c>
    </row>
    <row r="23100" spans="1:2" x14ac:dyDescent="0.25">
      <c r="A23100" s="254" t="s">
        <v>1202</v>
      </c>
      <c r="B23100" s="254">
        <v>1.0920083300000001</v>
      </c>
    </row>
    <row r="23101" spans="1:2" x14ac:dyDescent="0.25">
      <c r="A23101" s="254" t="s">
        <v>1323</v>
      </c>
      <c r="B23101" s="254">
        <v>0</v>
      </c>
    </row>
    <row r="23102" spans="1:2" x14ac:dyDescent="0.25">
      <c r="A23102" s="254" t="s">
        <v>1324</v>
      </c>
      <c r="B23102" s="254">
        <v>0</v>
      </c>
    </row>
    <row r="23103" spans="1:2" x14ac:dyDescent="0.25">
      <c r="A23103" s="254" t="s">
        <v>1325</v>
      </c>
      <c r="B23103" s="254">
        <v>0</v>
      </c>
    </row>
    <row r="23104" spans="1:2" x14ac:dyDescent="0.25">
      <c r="A23104" s="254" t="s">
        <v>1203</v>
      </c>
      <c r="B23104" s="254">
        <v>0</v>
      </c>
    </row>
    <row r="23105" spans="1:2" x14ac:dyDescent="0.25">
      <c r="A23105" s="254" t="s">
        <v>1326</v>
      </c>
      <c r="B23105" s="254">
        <v>0</v>
      </c>
    </row>
    <row r="23106" spans="1:2" x14ac:dyDescent="0.25">
      <c r="A23106" s="254" t="s">
        <v>1327</v>
      </c>
      <c r="B23106" s="254">
        <v>0</v>
      </c>
    </row>
    <row r="23107" spans="1:2" x14ac:dyDescent="0.25">
      <c r="A23107" s="254" t="s">
        <v>1328</v>
      </c>
      <c r="B23107" s="254">
        <v>0</v>
      </c>
    </row>
    <row r="23108" spans="1:2" x14ac:dyDescent="0.25">
      <c r="A23108" s="254" t="s">
        <v>1204</v>
      </c>
      <c r="B23108" s="254">
        <v>0</v>
      </c>
    </row>
    <row r="23109" spans="1:2" x14ac:dyDescent="0.25">
      <c r="A23109" s="254" t="s">
        <v>1329</v>
      </c>
      <c r="B23109" s="254">
        <v>0</v>
      </c>
    </row>
    <row r="23110" spans="1:2" x14ac:dyDescent="0.25">
      <c r="A23110" s="254" t="s">
        <v>1330</v>
      </c>
      <c r="B23110" s="254">
        <v>0</v>
      </c>
    </row>
    <row r="23111" spans="1:2" x14ac:dyDescent="0.25">
      <c r="A23111" s="254" t="s">
        <v>1241</v>
      </c>
      <c r="B23111" s="254">
        <v>0</v>
      </c>
    </row>
    <row r="23112" spans="1:2" x14ac:dyDescent="0.25">
      <c r="A23112" s="254" t="s">
        <v>1242</v>
      </c>
      <c r="B23112" s="254">
        <v>6.2157973200000001E-2</v>
      </c>
    </row>
    <row r="23113" spans="1:2" x14ac:dyDescent="0.25">
      <c r="A23113" s="254" t="s">
        <v>1243</v>
      </c>
      <c r="B23113" s="254">
        <v>3.4416989300000002E-3</v>
      </c>
    </row>
    <row r="23114" spans="1:2" x14ac:dyDescent="0.25">
      <c r="A23114" s="254" t="s">
        <v>1244</v>
      </c>
      <c r="B23114" s="254">
        <v>9.0090212399999998E-3</v>
      </c>
    </row>
    <row r="23115" spans="1:2" x14ac:dyDescent="0.25">
      <c r="A23115" s="254" t="s">
        <v>1229</v>
      </c>
      <c r="B23115" s="254">
        <v>0</v>
      </c>
    </row>
    <row r="23116" spans="1:2" x14ac:dyDescent="0.25">
      <c r="A23116" s="254" t="s">
        <v>1230</v>
      </c>
      <c r="B23116" s="254">
        <v>8.2035906500000005E-2</v>
      </c>
    </row>
    <row r="23117" spans="1:2" x14ac:dyDescent="0.25">
      <c r="A23117" s="254" t="s">
        <v>1331</v>
      </c>
      <c r="B23117" s="254">
        <v>3.8910440300000002E-2</v>
      </c>
    </row>
    <row r="23118" spans="1:2" x14ac:dyDescent="0.25">
      <c r="A23118" s="254" t="s">
        <v>1332</v>
      </c>
      <c r="B23118" s="254">
        <v>4.3687933499999998E-2</v>
      </c>
    </row>
    <row r="23119" spans="1:2" x14ac:dyDescent="0.25">
      <c r="A23119" s="254" t="s">
        <v>1654</v>
      </c>
      <c r="B23119" s="254"/>
    </row>
    <row r="23120" spans="1:2" x14ac:dyDescent="0.25">
      <c r="A23120" s="254" t="s">
        <v>928</v>
      </c>
      <c r="B23120" s="254" t="s">
        <v>929</v>
      </c>
    </row>
    <row r="23121" spans="1:2" x14ac:dyDescent="0.25">
      <c r="A23121" s="254" t="s">
        <v>930</v>
      </c>
      <c r="B23121" s="254" t="s">
        <v>931</v>
      </c>
    </row>
    <row r="23122" spans="1:2" x14ac:dyDescent="0.25">
      <c r="A23122" s="254" t="s">
        <v>466</v>
      </c>
      <c r="B23122" s="254">
        <v>0</v>
      </c>
    </row>
    <row r="23123" spans="1:2" x14ac:dyDescent="0.25">
      <c r="A23123" s="254" t="s">
        <v>467</v>
      </c>
      <c r="B23123" s="254">
        <v>0</v>
      </c>
    </row>
    <row r="23124" spans="1:2" x14ac:dyDescent="0.25">
      <c r="A23124" s="254" t="s">
        <v>540</v>
      </c>
      <c r="B23124" s="254">
        <v>0</v>
      </c>
    </row>
    <row r="23125" spans="1:2" x14ac:dyDescent="0.25">
      <c r="A23125" s="254" t="s">
        <v>541</v>
      </c>
      <c r="B23125" s="254">
        <v>0</v>
      </c>
    </row>
    <row r="23126" spans="1:2" x14ac:dyDescent="0.25">
      <c r="A23126" s="254" t="s">
        <v>542</v>
      </c>
      <c r="B23126" s="254">
        <v>0</v>
      </c>
    </row>
    <row r="23127" spans="1:2" x14ac:dyDescent="0.25">
      <c r="A23127" s="254" t="s">
        <v>543</v>
      </c>
      <c r="B23127" s="254">
        <v>0</v>
      </c>
    </row>
    <row r="23128" spans="1:2" x14ac:dyDescent="0.25">
      <c r="A23128" s="254" t="s">
        <v>468</v>
      </c>
      <c r="B23128" s="254">
        <v>0</v>
      </c>
    </row>
    <row r="23129" spans="1:2" x14ac:dyDescent="0.25">
      <c r="A23129" s="254" t="s">
        <v>469</v>
      </c>
      <c r="B23129" s="254">
        <v>0</v>
      </c>
    </row>
    <row r="23130" spans="1:2" x14ac:dyDescent="0.25">
      <c r="A23130" s="254" t="s">
        <v>544</v>
      </c>
      <c r="B23130" s="254">
        <v>6.7673161099999999E-5</v>
      </c>
    </row>
    <row r="23131" spans="1:2" x14ac:dyDescent="0.25">
      <c r="A23131" s="254" t="s">
        <v>545</v>
      </c>
      <c r="B23131" s="254">
        <v>0</v>
      </c>
    </row>
    <row r="23132" spans="1:2" x14ac:dyDescent="0.25">
      <c r="A23132" s="254" t="s">
        <v>546</v>
      </c>
      <c r="B23132" s="254">
        <v>0</v>
      </c>
    </row>
    <row r="23133" spans="1:2" x14ac:dyDescent="0.25">
      <c r="A23133" s="254" t="s">
        <v>547</v>
      </c>
      <c r="B23133" s="254">
        <v>0</v>
      </c>
    </row>
    <row r="23134" spans="1:2" x14ac:dyDescent="0.25">
      <c r="A23134" s="254" t="s">
        <v>1655</v>
      </c>
      <c r="B23134" s="254"/>
    </row>
    <row r="23135" spans="1:2" x14ac:dyDescent="0.25">
      <c r="A23135" s="254" t="s">
        <v>928</v>
      </c>
      <c r="B23135" s="254" t="s">
        <v>929</v>
      </c>
    </row>
    <row r="23136" spans="1:2" x14ac:dyDescent="0.25">
      <c r="A23136" s="254" t="s">
        <v>930</v>
      </c>
      <c r="B23136" s="254" t="s">
        <v>931</v>
      </c>
    </row>
    <row r="23137" spans="1:2" x14ac:dyDescent="0.25">
      <c r="A23137" s="254" t="s">
        <v>548</v>
      </c>
      <c r="B23137" s="254">
        <v>13.9970886</v>
      </c>
    </row>
    <row r="23138" spans="1:2" x14ac:dyDescent="0.25">
      <c r="A23138" s="254" t="s">
        <v>549</v>
      </c>
      <c r="B23138" s="254">
        <v>20.745722700000002</v>
      </c>
    </row>
    <row r="23139" spans="1:2" x14ac:dyDescent="0.25">
      <c r="A23139" s="254" t="s">
        <v>550</v>
      </c>
      <c r="B23139" s="254">
        <v>10.5176116</v>
      </c>
    </row>
    <row r="23140" spans="1:2" x14ac:dyDescent="0.25">
      <c r="A23140" s="254" t="s">
        <v>551</v>
      </c>
      <c r="B23140" s="254">
        <v>1.21539994E-3</v>
      </c>
    </row>
    <row r="23141" spans="1:2" x14ac:dyDescent="0.25">
      <c r="A23141" s="254" t="s">
        <v>1656</v>
      </c>
      <c r="B23141" s="254"/>
    </row>
    <row r="23142" spans="1:2" x14ac:dyDescent="0.25">
      <c r="A23142" s="254" t="s">
        <v>928</v>
      </c>
      <c r="B23142" s="254" t="s">
        <v>929</v>
      </c>
    </row>
    <row r="23143" spans="1:2" x14ac:dyDescent="0.25">
      <c r="A23143" s="254" t="s">
        <v>930</v>
      </c>
      <c r="B23143" s="254" t="s">
        <v>931</v>
      </c>
    </row>
    <row r="23144" spans="1:2" x14ac:dyDescent="0.25">
      <c r="A23144" s="254" t="s">
        <v>552</v>
      </c>
      <c r="B23144" s="254">
        <v>0.35255519200000002</v>
      </c>
    </row>
    <row r="23145" spans="1:2" x14ac:dyDescent="0.25">
      <c r="A23145" s="254" t="s">
        <v>553</v>
      </c>
      <c r="B23145" s="254">
        <v>48.831768199999999</v>
      </c>
    </row>
    <row r="23146" spans="1:2" x14ac:dyDescent="0.25">
      <c r="A23146" s="254" t="s">
        <v>8</v>
      </c>
      <c r="B23146" s="254">
        <v>0</v>
      </c>
    </row>
    <row r="23147" spans="1:2" x14ac:dyDescent="0.25">
      <c r="A23147" s="254" t="s">
        <v>9</v>
      </c>
      <c r="B23147" s="254">
        <v>0</v>
      </c>
    </row>
    <row r="23148" spans="1:2" x14ac:dyDescent="0.25">
      <c r="A23148" s="254" t="s">
        <v>10</v>
      </c>
      <c r="B23148" s="254">
        <v>3.7620821199999998E-5</v>
      </c>
    </row>
    <row r="23149" spans="1:2" x14ac:dyDescent="0.25">
      <c r="A23149" s="254" t="s">
        <v>11</v>
      </c>
      <c r="B23149" s="254">
        <v>0</v>
      </c>
    </row>
    <row r="23150" spans="1:2" x14ac:dyDescent="0.25">
      <c r="A23150" s="254" t="s">
        <v>12</v>
      </c>
      <c r="B23150" s="254">
        <v>0</v>
      </c>
    </row>
    <row r="23151" spans="1:2" x14ac:dyDescent="0.25">
      <c r="A23151" s="254" t="s">
        <v>13</v>
      </c>
      <c r="B23151" s="254">
        <v>0</v>
      </c>
    </row>
    <row r="23152" spans="1:2" x14ac:dyDescent="0.25">
      <c r="A23152" s="254" t="s">
        <v>948</v>
      </c>
      <c r="B23152" s="254">
        <v>1.2492000000000001</v>
      </c>
    </row>
    <row r="23153" spans="1:2" x14ac:dyDescent="0.25">
      <c r="A23153" s="254" t="s">
        <v>945</v>
      </c>
      <c r="B23153" s="254">
        <v>2.8104749999999998</v>
      </c>
    </row>
    <row r="23154" spans="1:2" x14ac:dyDescent="0.25">
      <c r="A23154" s="254" t="s">
        <v>949</v>
      </c>
      <c r="B23154" s="254">
        <v>0</v>
      </c>
    </row>
    <row r="23155" spans="1:2" x14ac:dyDescent="0.25">
      <c r="A23155" s="254" t="s">
        <v>950</v>
      </c>
      <c r="B23155" s="254">
        <v>0</v>
      </c>
    </row>
    <row r="23156" spans="1:2" x14ac:dyDescent="0.25">
      <c r="A23156" s="254" t="s">
        <v>458</v>
      </c>
      <c r="B23156" s="254">
        <v>8.6728841400000007</v>
      </c>
    </row>
    <row r="23157" spans="1:2" x14ac:dyDescent="0.25">
      <c r="A23157" s="254" t="s">
        <v>456</v>
      </c>
      <c r="B23157" s="254">
        <v>17.750492000000001</v>
      </c>
    </row>
    <row r="23158" spans="1:2" x14ac:dyDescent="0.25">
      <c r="A23158" s="254" t="s">
        <v>459</v>
      </c>
      <c r="B23158" s="254">
        <v>0</v>
      </c>
    </row>
    <row r="23159" spans="1:2" x14ac:dyDescent="0.25">
      <c r="A23159" s="254" t="s">
        <v>460</v>
      </c>
      <c r="B23159" s="254">
        <v>0</v>
      </c>
    </row>
    <row r="23160" spans="1:2" x14ac:dyDescent="0.25">
      <c r="A23160" s="254" t="s">
        <v>461</v>
      </c>
      <c r="B23160" s="254">
        <v>0</v>
      </c>
    </row>
    <row r="23161" spans="1:2" x14ac:dyDescent="0.25">
      <c r="A23161" s="254" t="s">
        <v>457</v>
      </c>
      <c r="B23161" s="254">
        <v>1.7727219000000001</v>
      </c>
    </row>
    <row r="23162" spans="1:2" x14ac:dyDescent="0.25">
      <c r="A23162" s="254" t="s">
        <v>462</v>
      </c>
      <c r="B23162" s="254">
        <v>0</v>
      </c>
    </row>
    <row r="23163" spans="1:2" x14ac:dyDescent="0.25">
      <c r="A23163" s="254" t="s">
        <v>463</v>
      </c>
      <c r="B23163" s="254">
        <v>0</v>
      </c>
    </row>
    <row r="23164" spans="1:2" x14ac:dyDescent="0.25">
      <c r="A23164" s="254" t="s">
        <v>20</v>
      </c>
      <c r="B23164" s="254">
        <v>0.66011411200000003</v>
      </c>
    </row>
    <row r="23165" spans="1:2" x14ac:dyDescent="0.25">
      <c r="A23165" s="254" t="s">
        <v>15</v>
      </c>
      <c r="B23165" s="254">
        <v>0.64838241900000004</v>
      </c>
    </row>
    <row r="23166" spans="1:2" x14ac:dyDescent="0.25">
      <c r="A23166" s="254" t="s">
        <v>21</v>
      </c>
      <c r="B23166" s="254">
        <v>0</v>
      </c>
    </row>
    <row r="23167" spans="1:2" x14ac:dyDescent="0.25">
      <c r="A23167" s="254" t="s">
        <v>22</v>
      </c>
      <c r="B23167" s="254">
        <v>0</v>
      </c>
    </row>
    <row r="23168" spans="1:2" x14ac:dyDescent="0.25">
      <c r="A23168" s="254" t="s">
        <v>1333</v>
      </c>
      <c r="B23168" s="254">
        <v>3.9009899999999998E-4</v>
      </c>
    </row>
    <row r="23169" spans="1:2" x14ac:dyDescent="0.25">
      <c r="A23169" s="254" t="s">
        <v>1657</v>
      </c>
      <c r="B23169" s="254"/>
    </row>
    <row r="23170" spans="1:2" x14ac:dyDescent="0.25">
      <c r="A23170" s="254" t="s">
        <v>928</v>
      </c>
      <c r="B23170" s="254" t="s">
        <v>929</v>
      </c>
    </row>
    <row r="23171" spans="1:2" x14ac:dyDescent="0.25">
      <c r="A23171" s="254" t="s">
        <v>930</v>
      </c>
      <c r="B23171" s="254" t="s">
        <v>931</v>
      </c>
    </row>
    <row r="23172" spans="1:2" x14ac:dyDescent="0.25">
      <c r="A23172" s="254" t="s">
        <v>111</v>
      </c>
      <c r="B23172" s="254">
        <v>12.7703931</v>
      </c>
    </row>
    <row r="23173" spans="1:2" x14ac:dyDescent="0.25">
      <c r="A23173" s="254" t="s">
        <v>110</v>
      </c>
      <c r="B23173" s="254">
        <v>0.95025107099999995</v>
      </c>
    </row>
    <row r="23174" spans="1:2" x14ac:dyDescent="0.25">
      <c r="A23174" s="254" t="s">
        <v>112</v>
      </c>
      <c r="B23174" s="254">
        <v>0</v>
      </c>
    </row>
    <row r="23175" spans="1:2" x14ac:dyDescent="0.25">
      <c r="A23175" s="254" t="s">
        <v>113</v>
      </c>
      <c r="B23175" s="254">
        <v>0</v>
      </c>
    </row>
    <row r="23176" spans="1:2" x14ac:dyDescent="0.25">
      <c r="A23176" s="254" t="s">
        <v>1334</v>
      </c>
      <c r="B23176" s="254">
        <v>0.103126562</v>
      </c>
    </row>
    <row r="23177" spans="1:2" x14ac:dyDescent="0.25">
      <c r="A23177" s="254" t="s">
        <v>1658</v>
      </c>
      <c r="B23177" s="254"/>
    </row>
    <row r="23178" spans="1:2" x14ac:dyDescent="0.25">
      <c r="A23178" s="254" t="s">
        <v>928</v>
      </c>
      <c r="B23178" s="254" t="s">
        <v>929</v>
      </c>
    </row>
    <row r="23179" spans="1:2" x14ac:dyDescent="0.25">
      <c r="A23179" s="254" t="s">
        <v>930</v>
      </c>
      <c r="B23179" s="254" t="s">
        <v>931</v>
      </c>
    </row>
    <row r="23180" spans="1:2" x14ac:dyDescent="0.25">
      <c r="A23180" s="254" t="s">
        <v>458</v>
      </c>
      <c r="B23180" s="254">
        <v>4.3941042299999999</v>
      </c>
    </row>
    <row r="23181" spans="1:2" x14ac:dyDescent="0.25">
      <c r="A23181" s="254" t="s">
        <v>456</v>
      </c>
      <c r="B23181" s="254">
        <v>9.77057939</v>
      </c>
    </row>
    <row r="23182" spans="1:2" x14ac:dyDescent="0.25">
      <c r="A23182" s="254" t="s">
        <v>459</v>
      </c>
      <c r="B23182" s="254">
        <v>0</v>
      </c>
    </row>
    <row r="23183" spans="1:2" x14ac:dyDescent="0.25">
      <c r="A23183" s="254" t="s">
        <v>460</v>
      </c>
      <c r="B23183" s="254">
        <v>0</v>
      </c>
    </row>
    <row r="23184" spans="1:2" x14ac:dyDescent="0.25">
      <c r="A23184" s="254" t="s">
        <v>461</v>
      </c>
      <c r="B23184" s="254">
        <v>0</v>
      </c>
    </row>
    <row r="23185" spans="1:2" x14ac:dyDescent="0.25">
      <c r="A23185" s="254" t="s">
        <v>457</v>
      </c>
      <c r="B23185" s="254">
        <v>6.7794928399999996</v>
      </c>
    </row>
    <row r="23186" spans="1:2" x14ac:dyDescent="0.25">
      <c r="A23186" s="254" t="s">
        <v>462</v>
      </c>
      <c r="B23186" s="254">
        <v>0</v>
      </c>
    </row>
    <row r="23187" spans="1:2" x14ac:dyDescent="0.25">
      <c r="A23187" s="254" t="s">
        <v>463</v>
      </c>
      <c r="B23187" s="254">
        <v>0</v>
      </c>
    </row>
    <row r="23188" spans="1:2" x14ac:dyDescent="0.25">
      <c r="A23188" s="254" t="s">
        <v>1299</v>
      </c>
      <c r="B23188" s="254">
        <v>3.483E-3</v>
      </c>
    </row>
    <row r="23189" spans="1:2" x14ac:dyDescent="0.25">
      <c r="A23189" s="254" t="s">
        <v>1659</v>
      </c>
      <c r="B23189" s="254"/>
    </row>
    <row r="23190" spans="1:2" x14ac:dyDescent="0.25">
      <c r="A23190" s="254" t="s">
        <v>928</v>
      </c>
      <c r="B23190" s="254" t="s">
        <v>929</v>
      </c>
    </row>
    <row r="23191" spans="1:2" x14ac:dyDescent="0.25">
      <c r="A23191" s="254" t="s">
        <v>930</v>
      </c>
      <c r="B23191" s="254" t="s">
        <v>931</v>
      </c>
    </row>
    <row r="23192" spans="1:2" x14ac:dyDescent="0.25">
      <c r="A23192" s="254" t="s">
        <v>111</v>
      </c>
      <c r="B23192" s="254">
        <v>0</v>
      </c>
    </row>
    <row r="23193" spans="1:2" x14ac:dyDescent="0.25">
      <c r="A23193" s="254" t="s">
        <v>110</v>
      </c>
      <c r="B23193" s="254">
        <v>4.79363852</v>
      </c>
    </row>
    <row r="23194" spans="1:2" x14ac:dyDescent="0.25">
      <c r="A23194" s="254" t="s">
        <v>112</v>
      </c>
      <c r="B23194" s="254">
        <v>0</v>
      </c>
    </row>
    <row r="23195" spans="1:2" x14ac:dyDescent="0.25">
      <c r="A23195" s="254" t="s">
        <v>113</v>
      </c>
      <c r="B23195" s="254">
        <v>0</v>
      </c>
    </row>
    <row r="23196" spans="1:2" x14ac:dyDescent="0.25">
      <c r="A23196" s="254" t="s">
        <v>1660</v>
      </c>
      <c r="B23196" s="254"/>
    </row>
    <row r="23197" spans="1:2" x14ac:dyDescent="0.25">
      <c r="A23197" s="254" t="s">
        <v>928</v>
      </c>
      <c r="B23197" s="254" t="s">
        <v>929</v>
      </c>
    </row>
    <row r="23198" spans="1:2" x14ac:dyDescent="0.25">
      <c r="A23198" s="254" t="s">
        <v>930</v>
      </c>
      <c r="B23198" s="254" t="s">
        <v>931</v>
      </c>
    </row>
    <row r="23199" spans="1:2" x14ac:dyDescent="0.25">
      <c r="A23199" s="254" t="s">
        <v>111</v>
      </c>
      <c r="B23199" s="254">
        <v>0</v>
      </c>
    </row>
    <row r="23200" spans="1:2" x14ac:dyDescent="0.25">
      <c r="A23200" s="254" t="s">
        <v>110</v>
      </c>
      <c r="B23200" s="254">
        <v>-6.1895722800000001</v>
      </c>
    </row>
    <row r="23201" spans="1:2" x14ac:dyDescent="0.25">
      <c r="A23201" s="254" t="s">
        <v>112</v>
      </c>
      <c r="B23201" s="254">
        <v>0</v>
      </c>
    </row>
    <row r="23202" spans="1:2" x14ac:dyDescent="0.25">
      <c r="A23202" s="254" t="s">
        <v>113</v>
      </c>
      <c r="B23202" s="254">
        <v>0</v>
      </c>
    </row>
    <row r="23203" spans="1:2" x14ac:dyDescent="0.25">
      <c r="A23203" s="254" t="s">
        <v>178</v>
      </c>
      <c r="B23203" s="254">
        <v>0</v>
      </c>
    </row>
    <row r="23204" spans="1:2" x14ac:dyDescent="0.25">
      <c r="A23204" s="254" t="s">
        <v>174</v>
      </c>
      <c r="B23204" s="254">
        <v>-1.7727219000000001</v>
      </c>
    </row>
    <row r="23205" spans="1:2" x14ac:dyDescent="0.25">
      <c r="A23205" s="254" t="s">
        <v>179</v>
      </c>
      <c r="B23205" s="254">
        <v>0</v>
      </c>
    </row>
    <row r="23206" spans="1:2" x14ac:dyDescent="0.25">
      <c r="A23206" s="254" t="s">
        <v>180</v>
      </c>
      <c r="B23206" s="254">
        <v>0</v>
      </c>
    </row>
    <row r="23207" spans="1:2" x14ac:dyDescent="0.25">
      <c r="A23207" s="254" t="s">
        <v>153</v>
      </c>
      <c r="B23207" s="254">
        <v>0</v>
      </c>
    </row>
    <row r="23208" spans="1:2" x14ac:dyDescent="0.25">
      <c r="A23208" s="254" t="s">
        <v>143</v>
      </c>
      <c r="B23208" s="254">
        <v>-1.7727219000000001</v>
      </c>
    </row>
    <row r="23209" spans="1:2" x14ac:dyDescent="0.25">
      <c r="A23209" s="254" t="s">
        <v>154</v>
      </c>
      <c r="B23209" s="254">
        <v>0</v>
      </c>
    </row>
    <row r="23210" spans="1:2" x14ac:dyDescent="0.25">
      <c r="A23210" s="254" t="s">
        <v>155</v>
      </c>
      <c r="B23210" s="254">
        <v>0</v>
      </c>
    </row>
    <row r="23211" spans="1:2" x14ac:dyDescent="0.25">
      <c r="A23211" s="254" t="s">
        <v>181</v>
      </c>
      <c r="B23211" s="254">
        <v>0</v>
      </c>
    </row>
    <row r="23212" spans="1:2" x14ac:dyDescent="0.25">
      <c r="A23212" s="254" t="s">
        <v>175</v>
      </c>
      <c r="B23212" s="254">
        <v>-6.7794928399999996</v>
      </c>
    </row>
    <row r="23213" spans="1:2" x14ac:dyDescent="0.25">
      <c r="A23213" s="254" t="s">
        <v>182</v>
      </c>
      <c r="B23213" s="254">
        <v>0</v>
      </c>
    </row>
    <row r="23214" spans="1:2" x14ac:dyDescent="0.25">
      <c r="A23214" s="254" t="s">
        <v>183</v>
      </c>
      <c r="B23214" s="254">
        <v>0</v>
      </c>
    </row>
    <row r="23215" spans="1:2" x14ac:dyDescent="0.25">
      <c r="A23215" s="254" t="s">
        <v>1019</v>
      </c>
      <c r="B23215" s="254">
        <v>0</v>
      </c>
    </row>
    <row r="23216" spans="1:2" x14ac:dyDescent="0.25">
      <c r="A23216" s="254" t="s">
        <v>1002</v>
      </c>
      <c r="B23216" s="254">
        <v>0</v>
      </c>
    </row>
    <row r="23217" spans="1:2" x14ac:dyDescent="0.25">
      <c r="A23217" s="254" t="s">
        <v>1017</v>
      </c>
      <c r="B23217" s="254">
        <v>0</v>
      </c>
    </row>
    <row r="23218" spans="1:2" x14ac:dyDescent="0.25">
      <c r="A23218" s="254" t="s">
        <v>1051</v>
      </c>
      <c r="B23218" s="254">
        <v>0</v>
      </c>
    </row>
    <row r="23219" spans="1:2" x14ac:dyDescent="0.25">
      <c r="A23219" s="254" t="s">
        <v>1020</v>
      </c>
      <c r="B23219" s="254">
        <v>0</v>
      </c>
    </row>
    <row r="23220" spans="1:2" x14ac:dyDescent="0.25">
      <c r="A23220" s="254" t="s">
        <v>1003</v>
      </c>
      <c r="B23220" s="254">
        <v>0</v>
      </c>
    </row>
    <row r="23221" spans="1:2" x14ac:dyDescent="0.25">
      <c r="A23221" s="254" t="s">
        <v>1018</v>
      </c>
      <c r="B23221" s="254">
        <v>0</v>
      </c>
    </row>
    <row r="23222" spans="1:2" x14ac:dyDescent="0.25">
      <c r="A23222" s="254" t="s">
        <v>1052</v>
      </c>
      <c r="B23222" s="254">
        <v>0</v>
      </c>
    </row>
    <row r="23223" spans="1:2" x14ac:dyDescent="0.25">
      <c r="A23223" s="254" t="s">
        <v>177</v>
      </c>
      <c r="B23223" s="254">
        <v>16.514508899999999</v>
      </c>
    </row>
    <row r="23224" spans="1:2" x14ac:dyDescent="0.25">
      <c r="A23224" s="254" t="s">
        <v>1661</v>
      </c>
      <c r="B23224" s="254"/>
    </row>
    <row r="23225" spans="1:2" x14ac:dyDescent="0.25">
      <c r="A23225" s="254" t="s">
        <v>928</v>
      </c>
      <c r="B23225" s="254" t="s">
        <v>929</v>
      </c>
    </row>
    <row r="23226" spans="1:2" x14ac:dyDescent="0.25">
      <c r="A23226" s="254" t="s">
        <v>930</v>
      </c>
      <c r="B23226" s="254" t="s">
        <v>931</v>
      </c>
    </row>
    <row r="23227" spans="1:2" x14ac:dyDescent="0.25">
      <c r="A23227" s="254" t="s">
        <v>110</v>
      </c>
      <c r="B23227" s="254">
        <v>-1.2269693800000001</v>
      </c>
    </row>
    <row r="23228" spans="1:2" x14ac:dyDescent="0.25">
      <c r="A23228" s="254" t="s">
        <v>184</v>
      </c>
      <c r="B23228" s="254">
        <v>-0.64838241900000004</v>
      </c>
    </row>
    <row r="23229" spans="1:2" x14ac:dyDescent="0.25">
      <c r="A23229" s="254" t="s">
        <v>185</v>
      </c>
      <c r="B23229" s="254">
        <v>-0.64838241900000004</v>
      </c>
    </row>
    <row r="23230" spans="1:2" x14ac:dyDescent="0.25">
      <c r="A23230" s="254" t="s">
        <v>186</v>
      </c>
      <c r="B23230" s="254">
        <v>-22.796931499999999</v>
      </c>
    </row>
    <row r="23231" spans="1:2" x14ac:dyDescent="0.25">
      <c r="A23231" s="254" t="s">
        <v>187</v>
      </c>
      <c r="B23231" s="254">
        <v>0</v>
      </c>
    </row>
    <row r="23232" spans="1:2" x14ac:dyDescent="0.25">
      <c r="A23232" s="254" t="s">
        <v>1002</v>
      </c>
      <c r="B23232" s="254">
        <v>0</v>
      </c>
    </row>
    <row r="23233" spans="1:2" x14ac:dyDescent="0.25">
      <c r="A23233" s="254" t="s">
        <v>1003</v>
      </c>
      <c r="B23233" s="254">
        <v>0</v>
      </c>
    </row>
    <row r="23234" spans="1:2" x14ac:dyDescent="0.25">
      <c r="A23234" s="254" t="s">
        <v>177</v>
      </c>
      <c r="B23234" s="254">
        <v>25.320665699999999</v>
      </c>
    </row>
    <row r="23235" spans="1:2" x14ac:dyDescent="0.25">
      <c r="A23235" s="254" t="s">
        <v>1662</v>
      </c>
      <c r="B23235" s="254"/>
    </row>
    <row r="23236" spans="1:2" x14ac:dyDescent="0.25">
      <c r="A23236" s="254" t="s">
        <v>928</v>
      </c>
      <c r="B23236" s="254" t="s">
        <v>929</v>
      </c>
    </row>
    <row r="23237" spans="1:2" x14ac:dyDescent="0.25">
      <c r="A23237" s="254" t="s">
        <v>930</v>
      </c>
      <c r="B23237" s="254" t="s">
        <v>931</v>
      </c>
    </row>
    <row r="23238" spans="1:2" x14ac:dyDescent="0.25">
      <c r="A23238" s="254" t="s">
        <v>8</v>
      </c>
      <c r="B23238" s="254">
        <v>0</v>
      </c>
    </row>
    <row r="23239" spans="1:2" x14ac:dyDescent="0.25">
      <c r="A23239" s="254" t="s">
        <v>9</v>
      </c>
      <c r="B23239" s="254">
        <v>0</v>
      </c>
    </row>
    <row r="23240" spans="1:2" x14ac:dyDescent="0.25">
      <c r="A23240" s="254" t="s">
        <v>10</v>
      </c>
      <c r="B23240" s="254">
        <v>0</v>
      </c>
    </row>
    <row r="23241" spans="1:2" x14ac:dyDescent="0.25">
      <c r="A23241" s="254" t="s">
        <v>11</v>
      </c>
      <c r="B23241" s="254">
        <v>0</v>
      </c>
    </row>
    <row r="23242" spans="1:2" x14ac:dyDescent="0.25">
      <c r="A23242" s="254" t="s">
        <v>12</v>
      </c>
      <c r="B23242" s="254">
        <v>0</v>
      </c>
    </row>
    <row r="23243" spans="1:2" x14ac:dyDescent="0.25">
      <c r="A23243" s="254" t="s">
        <v>13</v>
      </c>
      <c r="B23243" s="254">
        <v>0</v>
      </c>
    </row>
    <row r="23244" spans="1:2" x14ac:dyDescent="0.25">
      <c r="A23244" s="254" t="s">
        <v>554</v>
      </c>
      <c r="B23244" s="254">
        <v>0</v>
      </c>
    </row>
    <row r="23245" spans="1:2" x14ac:dyDescent="0.25">
      <c r="A23245" s="254" t="s">
        <v>555</v>
      </c>
      <c r="B23245" s="254">
        <v>0</v>
      </c>
    </row>
    <row r="23246" spans="1:2" x14ac:dyDescent="0.25">
      <c r="A23246" s="254" t="s">
        <v>556</v>
      </c>
      <c r="B23246" s="254">
        <v>0</v>
      </c>
    </row>
    <row r="23247" spans="1:2" x14ac:dyDescent="0.25">
      <c r="A23247" s="254" t="s">
        <v>557</v>
      </c>
      <c r="B23247" s="254">
        <v>0</v>
      </c>
    </row>
    <row r="23248" spans="1:2" x14ac:dyDescent="0.25">
      <c r="A23248" s="254" t="s">
        <v>558</v>
      </c>
      <c r="B23248" s="254">
        <v>0</v>
      </c>
    </row>
    <row r="23249" spans="1:2" x14ac:dyDescent="0.25">
      <c r="A23249" s="254" t="s">
        <v>559</v>
      </c>
      <c r="B23249" s="254">
        <v>0</v>
      </c>
    </row>
    <row r="23250" spans="1:2" x14ac:dyDescent="0.25">
      <c r="A23250" s="254" t="s">
        <v>560</v>
      </c>
      <c r="B23250" s="254">
        <v>0</v>
      </c>
    </row>
    <row r="23251" spans="1:2" x14ac:dyDescent="0.25">
      <c r="A23251" s="254" t="s">
        <v>561</v>
      </c>
      <c r="B23251" s="254">
        <v>0</v>
      </c>
    </row>
    <row r="23252" spans="1:2" x14ac:dyDescent="0.25">
      <c r="A23252" s="254" t="s">
        <v>562</v>
      </c>
      <c r="B23252" s="254">
        <v>0</v>
      </c>
    </row>
    <row r="23253" spans="1:2" x14ac:dyDescent="0.25">
      <c r="A23253" s="254" t="s">
        <v>563</v>
      </c>
      <c r="B23253" s="254">
        <v>0</v>
      </c>
    </row>
    <row r="23254" spans="1:2" x14ac:dyDescent="0.25">
      <c r="A23254" s="254" t="s">
        <v>564</v>
      </c>
      <c r="B23254" s="254">
        <v>0</v>
      </c>
    </row>
    <row r="23255" spans="1:2" x14ac:dyDescent="0.25">
      <c r="A23255" s="254" t="s">
        <v>565</v>
      </c>
      <c r="B23255" s="254">
        <v>0</v>
      </c>
    </row>
    <row r="23256" spans="1:2" x14ac:dyDescent="0.25">
      <c r="A23256" s="254" t="s">
        <v>946</v>
      </c>
      <c r="B23256" s="254">
        <v>0</v>
      </c>
    </row>
    <row r="23257" spans="1:2" x14ac:dyDescent="0.25">
      <c r="A23257" s="254" t="s">
        <v>947</v>
      </c>
      <c r="B23257" s="254">
        <v>0</v>
      </c>
    </row>
    <row r="23258" spans="1:2" x14ac:dyDescent="0.25">
      <c r="A23258" s="254" t="s">
        <v>1053</v>
      </c>
      <c r="B23258" s="254">
        <v>0</v>
      </c>
    </row>
    <row r="23259" spans="1:2" x14ac:dyDescent="0.25">
      <c r="A23259" s="254" t="s">
        <v>1004</v>
      </c>
      <c r="B23259" s="254">
        <v>0</v>
      </c>
    </row>
    <row r="23260" spans="1:2" x14ac:dyDescent="0.25">
      <c r="A23260" s="254" t="s">
        <v>1054</v>
      </c>
      <c r="B23260" s="254">
        <v>0</v>
      </c>
    </row>
    <row r="23261" spans="1:2" x14ac:dyDescent="0.25">
      <c r="A23261" s="254" t="s">
        <v>1055</v>
      </c>
      <c r="B23261" s="254">
        <v>0</v>
      </c>
    </row>
    <row r="23262" spans="1:2" x14ac:dyDescent="0.25">
      <c r="A23262" s="254" t="s">
        <v>1056</v>
      </c>
      <c r="B23262" s="254">
        <v>0</v>
      </c>
    </row>
    <row r="23263" spans="1:2" x14ac:dyDescent="0.25">
      <c r="A23263" s="254" t="s">
        <v>1005</v>
      </c>
      <c r="B23263" s="254">
        <v>0</v>
      </c>
    </row>
    <row r="23264" spans="1:2" x14ac:dyDescent="0.25">
      <c r="A23264" s="254" t="s">
        <v>1057</v>
      </c>
      <c r="B23264" s="254">
        <v>0</v>
      </c>
    </row>
    <row r="23265" spans="1:2" x14ac:dyDescent="0.25">
      <c r="A23265" s="254" t="s">
        <v>1058</v>
      </c>
      <c r="B23265" s="254">
        <v>0</v>
      </c>
    </row>
    <row r="23266" spans="1:2" x14ac:dyDescent="0.25">
      <c r="A23266" s="254" t="s">
        <v>1059</v>
      </c>
      <c r="B23266" s="254">
        <v>0</v>
      </c>
    </row>
    <row r="23267" spans="1:2" x14ac:dyDescent="0.25">
      <c r="A23267" s="254" t="s">
        <v>1006</v>
      </c>
      <c r="B23267" s="254">
        <v>0</v>
      </c>
    </row>
    <row r="23268" spans="1:2" x14ac:dyDescent="0.25">
      <c r="A23268" s="254" t="s">
        <v>1060</v>
      </c>
      <c r="B23268" s="254">
        <v>0</v>
      </c>
    </row>
    <row r="23269" spans="1:2" x14ac:dyDescent="0.25">
      <c r="A23269" s="254" t="s">
        <v>1061</v>
      </c>
      <c r="B23269" s="254">
        <v>0</v>
      </c>
    </row>
    <row r="23270" spans="1:2" x14ac:dyDescent="0.25">
      <c r="A23270" s="254" t="s">
        <v>1062</v>
      </c>
      <c r="B23270" s="254">
        <v>0</v>
      </c>
    </row>
    <row r="23271" spans="1:2" x14ac:dyDescent="0.25">
      <c r="A23271" s="254" t="s">
        <v>1007</v>
      </c>
      <c r="B23271" s="254">
        <v>0</v>
      </c>
    </row>
    <row r="23272" spans="1:2" x14ac:dyDescent="0.25">
      <c r="A23272" s="254" t="s">
        <v>1063</v>
      </c>
      <c r="B23272" s="254">
        <v>0</v>
      </c>
    </row>
    <row r="23273" spans="1:2" x14ac:dyDescent="0.25">
      <c r="A23273" s="254" t="s">
        <v>1064</v>
      </c>
      <c r="B23273" s="254">
        <v>0</v>
      </c>
    </row>
    <row r="23274" spans="1:2" x14ac:dyDescent="0.25">
      <c r="A23274" s="254" t="s">
        <v>1065</v>
      </c>
      <c r="B23274" s="254">
        <v>0</v>
      </c>
    </row>
    <row r="23275" spans="1:2" x14ac:dyDescent="0.25">
      <c r="A23275" s="254" t="s">
        <v>1008</v>
      </c>
      <c r="B23275" s="254">
        <v>0</v>
      </c>
    </row>
    <row r="23276" spans="1:2" x14ac:dyDescent="0.25">
      <c r="A23276" s="254" t="s">
        <v>1066</v>
      </c>
      <c r="B23276" s="254">
        <v>0</v>
      </c>
    </row>
    <row r="23277" spans="1:2" x14ac:dyDescent="0.25">
      <c r="A23277" s="254" t="s">
        <v>1067</v>
      </c>
      <c r="B23277" s="254">
        <v>0</v>
      </c>
    </row>
    <row r="23278" spans="1:2" x14ac:dyDescent="0.25">
      <c r="A23278" s="254" t="s">
        <v>1068</v>
      </c>
      <c r="B23278" s="254">
        <v>0</v>
      </c>
    </row>
    <row r="23279" spans="1:2" x14ac:dyDescent="0.25">
      <c r="A23279" s="254" t="s">
        <v>1009</v>
      </c>
      <c r="B23279" s="254">
        <v>0</v>
      </c>
    </row>
    <row r="23280" spans="1:2" x14ac:dyDescent="0.25">
      <c r="A23280" s="254" t="s">
        <v>1069</v>
      </c>
      <c r="B23280" s="254">
        <v>0</v>
      </c>
    </row>
    <row r="23281" spans="1:2" x14ac:dyDescent="0.25">
      <c r="A23281" s="254" t="s">
        <v>1070</v>
      </c>
      <c r="B23281" s="254">
        <v>0</v>
      </c>
    </row>
    <row r="23282" spans="1:2" x14ac:dyDescent="0.25">
      <c r="A23282" s="254" t="s">
        <v>1071</v>
      </c>
      <c r="B23282" s="254">
        <v>0</v>
      </c>
    </row>
    <row r="23283" spans="1:2" x14ac:dyDescent="0.25">
      <c r="A23283" s="254" t="s">
        <v>1010</v>
      </c>
      <c r="B23283" s="254">
        <v>0</v>
      </c>
    </row>
    <row r="23284" spans="1:2" x14ac:dyDescent="0.25">
      <c r="A23284" s="254" t="s">
        <v>1072</v>
      </c>
      <c r="B23284" s="254">
        <v>0</v>
      </c>
    </row>
    <row r="23285" spans="1:2" x14ac:dyDescent="0.25">
      <c r="A23285" s="254" t="s">
        <v>1073</v>
      </c>
      <c r="B23285" s="254">
        <v>0</v>
      </c>
    </row>
    <row r="23286" spans="1:2" x14ac:dyDescent="0.25">
      <c r="A23286" s="254" t="s">
        <v>1074</v>
      </c>
      <c r="B23286" s="254">
        <v>0</v>
      </c>
    </row>
    <row r="23287" spans="1:2" x14ac:dyDescent="0.25">
      <c r="A23287" s="254" t="s">
        <v>1011</v>
      </c>
      <c r="B23287" s="254">
        <v>0</v>
      </c>
    </row>
    <row r="23288" spans="1:2" x14ac:dyDescent="0.25">
      <c r="A23288" s="254" t="s">
        <v>1075</v>
      </c>
      <c r="B23288" s="254">
        <v>0</v>
      </c>
    </row>
    <row r="23289" spans="1:2" x14ac:dyDescent="0.25">
      <c r="A23289" s="254" t="s">
        <v>1076</v>
      </c>
      <c r="B23289" s="254">
        <v>0</v>
      </c>
    </row>
    <row r="23290" spans="1:2" x14ac:dyDescent="0.25">
      <c r="A23290" s="254" t="s">
        <v>1205</v>
      </c>
      <c r="B23290" s="254">
        <v>0</v>
      </c>
    </row>
    <row r="23291" spans="1:2" x14ac:dyDescent="0.25">
      <c r="A23291" s="254" t="s">
        <v>1335</v>
      </c>
      <c r="B23291" s="254">
        <v>0</v>
      </c>
    </row>
    <row r="23292" spans="1:2" x14ac:dyDescent="0.25">
      <c r="A23292" s="254" t="s">
        <v>1336</v>
      </c>
      <c r="B23292" s="254">
        <v>0</v>
      </c>
    </row>
    <row r="23293" spans="1:2" x14ac:dyDescent="0.25">
      <c r="A23293" s="254" t="s">
        <v>1337</v>
      </c>
      <c r="B23293" s="254">
        <v>0</v>
      </c>
    </row>
    <row r="23294" spans="1:2" x14ac:dyDescent="0.25">
      <c r="A23294" s="254" t="s">
        <v>1338</v>
      </c>
      <c r="B23294" s="254">
        <v>0</v>
      </c>
    </row>
    <row r="23295" spans="1:2" x14ac:dyDescent="0.25">
      <c r="A23295" s="254" t="s">
        <v>1339</v>
      </c>
      <c r="B23295" s="254">
        <v>0</v>
      </c>
    </row>
    <row r="23296" spans="1:2" x14ac:dyDescent="0.25">
      <c r="A23296" s="254" t="s">
        <v>1340</v>
      </c>
      <c r="B23296" s="254">
        <v>0</v>
      </c>
    </row>
    <row r="23297" spans="1:2" x14ac:dyDescent="0.25">
      <c r="A23297" s="254" t="s">
        <v>1341</v>
      </c>
      <c r="B23297" s="254">
        <v>0</v>
      </c>
    </row>
    <row r="23298" spans="1:2" x14ac:dyDescent="0.25">
      <c r="A23298" s="254" t="s">
        <v>1663</v>
      </c>
      <c r="B23298" s="254"/>
    </row>
    <row r="23299" spans="1:2" x14ac:dyDescent="0.25">
      <c r="A23299" s="254" t="s">
        <v>928</v>
      </c>
      <c r="B23299" s="254" t="s">
        <v>929</v>
      </c>
    </row>
    <row r="23300" spans="1:2" x14ac:dyDescent="0.25">
      <c r="A23300" s="254" t="s">
        <v>930</v>
      </c>
      <c r="B23300" s="254" t="s">
        <v>931</v>
      </c>
    </row>
    <row r="23301" spans="1:2" x14ac:dyDescent="0.25">
      <c r="A23301" s="254" t="s">
        <v>189</v>
      </c>
      <c r="B23301" s="254">
        <v>1.7000050099999999E-4</v>
      </c>
    </row>
    <row r="23302" spans="1:2" x14ac:dyDescent="0.25">
      <c r="A23302" s="254" t="s">
        <v>188</v>
      </c>
      <c r="B23302" s="254">
        <v>22.796931499999999</v>
      </c>
    </row>
    <row r="23303" spans="1:2" x14ac:dyDescent="0.25">
      <c r="A23303" s="254" t="s">
        <v>190</v>
      </c>
      <c r="B23303" s="254">
        <v>0</v>
      </c>
    </row>
    <row r="23304" spans="1:2" x14ac:dyDescent="0.25">
      <c r="A23304" s="254" t="s">
        <v>191</v>
      </c>
      <c r="B23304" s="254">
        <v>0</v>
      </c>
    </row>
    <row r="23305" spans="1:2" x14ac:dyDescent="0.25">
      <c r="A23305" s="254" t="s">
        <v>1664</v>
      </c>
      <c r="B23305" s="254"/>
    </row>
    <row r="23306" spans="1:2" x14ac:dyDescent="0.25">
      <c r="A23306" s="254" t="s">
        <v>928</v>
      </c>
      <c r="B23306" s="254" t="s">
        <v>929</v>
      </c>
    </row>
    <row r="23307" spans="1:2" x14ac:dyDescent="0.25">
      <c r="A23307" s="254" t="s">
        <v>930</v>
      </c>
      <c r="B23307" s="254" t="s">
        <v>931</v>
      </c>
    </row>
    <row r="23308" spans="1:2" x14ac:dyDescent="0.25">
      <c r="A23308" s="254" t="s">
        <v>111</v>
      </c>
      <c r="B23308" s="254">
        <v>-28.795628199999999</v>
      </c>
    </row>
    <row r="23309" spans="1:2" x14ac:dyDescent="0.25">
      <c r="A23309" s="254" t="s">
        <v>110</v>
      </c>
      <c r="B23309" s="254">
        <v>-28.7393976</v>
      </c>
    </row>
    <row r="23310" spans="1:2" x14ac:dyDescent="0.25">
      <c r="A23310" s="254" t="s">
        <v>112</v>
      </c>
      <c r="B23310" s="254">
        <v>0</v>
      </c>
    </row>
    <row r="23311" spans="1:2" x14ac:dyDescent="0.25">
      <c r="A23311" s="254" t="s">
        <v>113</v>
      </c>
      <c r="B23311" s="254">
        <v>0</v>
      </c>
    </row>
    <row r="23312" spans="1:2" x14ac:dyDescent="0.25">
      <c r="A23312" s="254" t="s">
        <v>178</v>
      </c>
      <c r="B23312" s="254">
        <v>-8.6728841400000007</v>
      </c>
    </row>
    <row r="23313" spans="1:2" x14ac:dyDescent="0.25">
      <c r="A23313" s="254" t="s">
        <v>174</v>
      </c>
      <c r="B23313" s="254">
        <v>-17.750492000000001</v>
      </c>
    </row>
    <row r="23314" spans="1:2" x14ac:dyDescent="0.25">
      <c r="A23314" s="254" t="s">
        <v>179</v>
      </c>
      <c r="B23314" s="254">
        <v>0</v>
      </c>
    </row>
    <row r="23315" spans="1:2" x14ac:dyDescent="0.25">
      <c r="A23315" s="254" t="s">
        <v>180</v>
      </c>
      <c r="B23315" s="254">
        <v>0</v>
      </c>
    </row>
    <row r="23316" spans="1:2" x14ac:dyDescent="0.25">
      <c r="A23316" s="254" t="s">
        <v>153</v>
      </c>
      <c r="B23316" s="254">
        <v>-7.5758737299999996</v>
      </c>
    </row>
    <row r="23317" spans="1:2" x14ac:dyDescent="0.25">
      <c r="A23317" s="254" t="s">
        <v>143</v>
      </c>
      <c r="B23317" s="254">
        <v>-15.0172179</v>
      </c>
    </row>
    <row r="23318" spans="1:2" x14ac:dyDescent="0.25">
      <c r="A23318" s="254" t="s">
        <v>154</v>
      </c>
      <c r="B23318" s="254">
        <v>0</v>
      </c>
    </row>
    <row r="23319" spans="1:2" x14ac:dyDescent="0.25">
      <c r="A23319" s="254" t="s">
        <v>155</v>
      </c>
      <c r="B23319" s="254">
        <v>0</v>
      </c>
    </row>
    <row r="23320" spans="1:2" x14ac:dyDescent="0.25">
      <c r="A23320" s="254" t="s">
        <v>181</v>
      </c>
      <c r="B23320" s="254">
        <v>-4.3941042299999999</v>
      </c>
    </row>
    <row r="23321" spans="1:2" x14ac:dyDescent="0.25">
      <c r="A23321" s="254" t="s">
        <v>175</v>
      </c>
      <c r="B23321" s="254">
        <v>-9.77057939</v>
      </c>
    </row>
    <row r="23322" spans="1:2" x14ac:dyDescent="0.25">
      <c r="A23322" s="254" t="s">
        <v>182</v>
      </c>
      <c r="B23322" s="254">
        <v>0</v>
      </c>
    </row>
    <row r="23323" spans="1:2" x14ac:dyDescent="0.25">
      <c r="A23323" s="254" t="s">
        <v>183</v>
      </c>
      <c r="B23323" s="254">
        <v>0</v>
      </c>
    </row>
    <row r="23324" spans="1:2" x14ac:dyDescent="0.25">
      <c r="A23324" s="254" t="s">
        <v>1077</v>
      </c>
      <c r="B23324" s="254">
        <v>-3.4638068500000001</v>
      </c>
    </row>
    <row r="23325" spans="1:2" x14ac:dyDescent="0.25">
      <c r="A23325" s="254" t="s">
        <v>1012</v>
      </c>
      <c r="B23325" s="254">
        <v>-7.47179561</v>
      </c>
    </row>
    <row r="23326" spans="1:2" x14ac:dyDescent="0.25">
      <c r="A23326" s="254" t="s">
        <v>1078</v>
      </c>
      <c r="B23326" s="254">
        <v>0</v>
      </c>
    </row>
    <row r="23327" spans="1:2" x14ac:dyDescent="0.25">
      <c r="A23327" s="254" t="s">
        <v>1079</v>
      </c>
      <c r="B23327" s="254">
        <v>0</v>
      </c>
    </row>
    <row r="23328" spans="1:2" x14ac:dyDescent="0.25">
      <c r="A23328" s="254" t="s">
        <v>1080</v>
      </c>
      <c r="B23328" s="254">
        <v>-2.7831991899999999</v>
      </c>
    </row>
    <row r="23329" spans="1:2" x14ac:dyDescent="0.25">
      <c r="A23329" s="254" t="s">
        <v>1013</v>
      </c>
      <c r="B23329" s="254">
        <v>-6.0036533099999998</v>
      </c>
    </row>
    <row r="23330" spans="1:2" x14ac:dyDescent="0.25">
      <c r="A23330" s="254" t="s">
        <v>1081</v>
      </c>
      <c r="B23330" s="254">
        <v>0</v>
      </c>
    </row>
    <row r="23331" spans="1:2" x14ac:dyDescent="0.25">
      <c r="A23331" s="254" t="s">
        <v>1082</v>
      </c>
      <c r="B23331" s="254">
        <v>0</v>
      </c>
    </row>
    <row r="23332" spans="1:2" x14ac:dyDescent="0.25">
      <c r="A23332" s="254" t="s">
        <v>1334</v>
      </c>
      <c r="B23332" s="254">
        <v>-5.2892111899999997E-2</v>
      </c>
    </row>
    <row r="23333" spans="1:2" x14ac:dyDescent="0.25">
      <c r="A23333" s="254" t="s">
        <v>1342</v>
      </c>
      <c r="B23333" s="254">
        <v>-3.483E-3</v>
      </c>
    </row>
    <row r="23334" spans="1:2" x14ac:dyDescent="0.25">
      <c r="A23334" s="254" t="s">
        <v>1019</v>
      </c>
      <c r="B23334" s="254">
        <v>0</v>
      </c>
    </row>
    <row r="23335" spans="1:2" x14ac:dyDescent="0.25">
      <c r="A23335" s="254" t="s">
        <v>1002</v>
      </c>
      <c r="B23335" s="254">
        <v>0</v>
      </c>
    </row>
    <row r="23336" spans="1:2" x14ac:dyDescent="0.25">
      <c r="A23336" s="254" t="s">
        <v>1017</v>
      </c>
      <c r="B23336" s="254">
        <v>0</v>
      </c>
    </row>
    <row r="23337" spans="1:2" x14ac:dyDescent="0.25">
      <c r="A23337" s="254" t="s">
        <v>1051</v>
      </c>
      <c r="B23337" s="254">
        <v>0</v>
      </c>
    </row>
    <row r="23338" spans="1:2" x14ac:dyDescent="0.25">
      <c r="A23338" s="254" t="s">
        <v>1020</v>
      </c>
      <c r="B23338" s="254">
        <v>0</v>
      </c>
    </row>
    <row r="23339" spans="1:2" x14ac:dyDescent="0.25">
      <c r="A23339" s="254" t="s">
        <v>1003</v>
      </c>
      <c r="B23339" s="254">
        <v>0</v>
      </c>
    </row>
    <row r="23340" spans="1:2" x14ac:dyDescent="0.25">
      <c r="A23340" s="254" t="s">
        <v>1018</v>
      </c>
      <c r="B23340" s="254">
        <v>0</v>
      </c>
    </row>
    <row r="23341" spans="1:2" x14ac:dyDescent="0.25">
      <c r="A23341" s="254" t="s">
        <v>1052</v>
      </c>
      <c r="B23341" s="254">
        <v>0</v>
      </c>
    </row>
    <row r="23342" spans="1:2" x14ac:dyDescent="0.25">
      <c r="A23342" s="254" t="s">
        <v>177</v>
      </c>
      <c r="B23342" s="254">
        <v>140.43863200000001</v>
      </c>
    </row>
    <row r="23343" spans="1:2" x14ac:dyDescent="0.25">
      <c r="A23343" s="254" t="s">
        <v>1343</v>
      </c>
      <c r="B23343" s="254">
        <v>0</v>
      </c>
    </row>
    <row r="23344" spans="1:2" x14ac:dyDescent="0.25">
      <c r="A23344" s="254" t="s">
        <v>1344</v>
      </c>
      <c r="B23344" s="254">
        <v>0</v>
      </c>
    </row>
    <row r="23345" spans="1:2" x14ac:dyDescent="0.25">
      <c r="A23345" s="254" t="s">
        <v>1207</v>
      </c>
      <c r="B23345" s="254">
        <v>5.6375111899999997E-2</v>
      </c>
    </row>
    <row r="23346" spans="1:2" x14ac:dyDescent="0.25">
      <c r="A23346" s="254" t="s">
        <v>1665</v>
      </c>
      <c r="B23346" s="254"/>
    </row>
    <row r="23347" spans="1:2" x14ac:dyDescent="0.25">
      <c r="A23347" s="254" t="s">
        <v>928</v>
      </c>
      <c r="B23347" s="254" t="s">
        <v>929</v>
      </c>
    </row>
    <row r="23348" spans="1:2" x14ac:dyDescent="0.25">
      <c r="A23348" s="254" t="s">
        <v>930</v>
      </c>
      <c r="B23348" s="254" t="s">
        <v>931</v>
      </c>
    </row>
    <row r="23349" spans="1:2" x14ac:dyDescent="0.25">
      <c r="A23349" s="254" t="s">
        <v>111</v>
      </c>
      <c r="B23349" s="254">
        <v>22.301352399999999</v>
      </c>
    </row>
    <row r="23350" spans="1:2" x14ac:dyDescent="0.25">
      <c r="A23350" s="254" t="s">
        <v>110</v>
      </c>
      <c r="B23350" s="254">
        <v>22.257803500000001</v>
      </c>
    </row>
    <row r="23351" spans="1:2" x14ac:dyDescent="0.25">
      <c r="A23351" s="254" t="s">
        <v>112</v>
      </c>
      <c r="B23351" s="254">
        <v>0</v>
      </c>
    </row>
    <row r="23352" spans="1:2" x14ac:dyDescent="0.25">
      <c r="A23352" s="254" t="s">
        <v>113</v>
      </c>
      <c r="B23352" s="254">
        <v>0</v>
      </c>
    </row>
    <row r="23353" spans="1:2" x14ac:dyDescent="0.25">
      <c r="A23353" s="254" t="s">
        <v>1334</v>
      </c>
      <c r="B23353" s="254">
        <v>4.0963357999999998E-2</v>
      </c>
    </row>
    <row r="23354" spans="1:2" x14ac:dyDescent="0.25">
      <c r="A23354" s="254" t="s">
        <v>1666</v>
      </c>
      <c r="B23354" s="254"/>
    </row>
    <row r="23355" spans="1:2" x14ac:dyDescent="0.25">
      <c r="A23355" s="254" t="s">
        <v>928</v>
      </c>
      <c r="B23355" s="254" t="s">
        <v>929</v>
      </c>
    </row>
    <row r="23356" spans="1:2" x14ac:dyDescent="0.25">
      <c r="A23356" s="254" t="s">
        <v>930</v>
      </c>
      <c r="B23356" s="254" t="s">
        <v>931</v>
      </c>
    </row>
    <row r="23357" spans="1:2" x14ac:dyDescent="0.25">
      <c r="A23357" s="254" t="s">
        <v>113</v>
      </c>
      <c r="B23357" s="254">
        <v>0</v>
      </c>
    </row>
    <row r="23358" spans="1:2" x14ac:dyDescent="0.25">
      <c r="A23358" s="254" t="s">
        <v>184</v>
      </c>
      <c r="B23358" s="254">
        <v>0</v>
      </c>
    </row>
    <row r="23359" spans="1:2" x14ac:dyDescent="0.25">
      <c r="A23359" s="254" t="s">
        <v>185</v>
      </c>
      <c r="B23359" s="254">
        <v>0</v>
      </c>
    </row>
    <row r="23360" spans="1:2" x14ac:dyDescent="0.25">
      <c r="A23360" s="254" t="s">
        <v>186</v>
      </c>
      <c r="B23360" s="254">
        <v>0</v>
      </c>
    </row>
    <row r="23361" spans="1:2" x14ac:dyDescent="0.25">
      <c r="A23361" s="254" t="s">
        <v>187</v>
      </c>
      <c r="B23361" s="254">
        <v>0</v>
      </c>
    </row>
    <row r="23362" spans="1:2" x14ac:dyDescent="0.25">
      <c r="A23362" s="254" t="s">
        <v>1051</v>
      </c>
      <c r="B23362" s="254">
        <v>0</v>
      </c>
    </row>
    <row r="23363" spans="1:2" x14ac:dyDescent="0.25">
      <c r="A23363" s="254" t="s">
        <v>1052</v>
      </c>
      <c r="B23363" s="254">
        <v>0</v>
      </c>
    </row>
    <row r="23364" spans="1:2" x14ac:dyDescent="0.25">
      <c r="A23364" s="254" t="s">
        <v>177</v>
      </c>
      <c r="B23364" s="254">
        <v>0</v>
      </c>
    </row>
    <row r="23365" spans="1:2" x14ac:dyDescent="0.25">
      <c r="A23365" s="254" t="s">
        <v>1667</v>
      </c>
      <c r="B23365" s="254"/>
    </row>
    <row r="23366" spans="1:2" x14ac:dyDescent="0.25">
      <c r="A23366" s="254" t="s">
        <v>928</v>
      </c>
      <c r="B23366" s="254" t="s">
        <v>929</v>
      </c>
    </row>
    <row r="23367" spans="1:2" x14ac:dyDescent="0.25">
      <c r="A23367" s="254" t="s">
        <v>930</v>
      </c>
      <c r="B23367" s="254" t="s">
        <v>931</v>
      </c>
    </row>
    <row r="23368" spans="1:2" x14ac:dyDescent="0.25">
      <c r="A23368" s="254" t="s">
        <v>1334</v>
      </c>
      <c r="B23368" s="254">
        <v>-0.133157581</v>
      </c>
    </row>
    <row r="23369" spans="1:2" x14ac:dyDescent="0.25">
      <c r="A23369" s="254" t="s">
        <v>184</v>
      </c>
      <c r="B23369" s="254">
        <v>-3.9009899999999998E-4</v>
      </c>
    </row>
    <row r="23370" spans="1:2" x14ac:dyDescent="0.25">
      <c r="A23370" s="254" t="s">
        <v>199</v>
      </c>
      <c r="B23370" s="254">
        <v>-2.50321877E-2</v>
      </c>
    </row>
    <row r="23371" spans="1:2" x14ac:dyDescent="0.25">
      <c r="A23371" s="254" t="s">
        <v>187</v>
      </c>
      <c r="B23371" s="254">
        <v>-7.4206758499999999E-3</v>
      </c>
    </row>
    <row r="23372" spans="1:2" x14ac:dyDescent="0.25">
      <c r="A23372" s="254" t="s">
        <v>1343</v>
      </c>
      <c r="B23372" s="254">
        <v>0</v>
      </c>
    </row>
    <row r="23373" spans="1:2" x14ac:dyDescent="0.25">
      <c r="A23373" s="254" t="s">
        <v>1344</v>
      </c>
      <c r="B23373" s="254">
        <v>0</v>
      </c>
    </row>
    <row r="23374" spans="1:2" x14ac:dyDescent="0.25">
      <c r="A23374" s="254" t="s">
        <v>177</v>
      </c>
      <c r="B23374" s="254">
        <v>0.166000544</v>
      </c>
    </row>
    <row r="23376" spans="1:2" x14ac:dyDescent="0.25">
      <c r="A23376" s="254"/>
      <c r="B23376" s="254"/>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E1712"/>
  <sheetViews>
    <sheetView topLeftCell="A516" zoomScale="60" zoomScaleNormal="60" workbookViewId="0">
      <selection activeCell="B384" sqref="B384:G384"/>
    </sheetView>
  </sheetViews>
  <sheetFormatPr defaultRowHeight="15" x14ac:dyDescent="0.25"/>
  <cols>
    <col min="1" max="1" width="32.5703125" style="8" customWidth="1"/>
    <col min="2" max="2" width="50.140625" style="140" customWidth="1"/>
    <col min="3" max="7" width="13" style="140" customWidth="1"/>
    <col min="8" max="8" width="3.140625" style="140" customWidth="1"/>
    <col min="9" max="13" width="8" style="140" customWidth="1"/>
    <col min="14" max="14" width="2.28515625" style="140" customWidth="1"/>
    <col min="15" max="19" width="8.28515625" style="140" customWidth="1"/>
    <col min="20" max="20" width="2.28515625" style="140" customWidth="1"/>
    <col min="21" max="21" width="2.5703125" style="140" customWidth="1"/>
    <col min="22" max="22" width="61.42578125" style="140" customWidth="1"/>
    <col min="23" max="27" width="9.140625" style="140"/>
    <col min="28" max="28" width="13.140625" style="140" customWidth="1"/>
    <col min="29" max="16384" width="9.140625" style="140"/>
  </cols>
  <sheetData>
    <row r="2" spans="1:19" x14ac:dyDescent="0.25">
      <c r="B2" s="140" t="s">
        <v>0</v>
      </c>
    </row>
    <row r="3" spans="1:19" x14ac:dyDescent="0.25">
      <c r="B3" s="2" t="s">
        <v>1083</v>
      </c>
    </row>
    <row r="4" spans="1:19" x14ac:dyDescent="0.25">
      <c r="B4" s="3" t="s">
        <v>620</v>
      </c>
    </row>
    <row r="5" spans="1:19" s="8" customFormat="1" x14ac:dyDescent="0.25"/>
    <row r="6" spans="1:19" s="8" customFormat="1" ht="21" x14ac:dyDescent="0.35">
      <c r="B6" s="4" t="s">
        <v>1</v>
      </c>
    </row>
    <row r="7" spans="1:19" s="8" customFormat="1" x14ac:dyDescent="0.25"/>
    <row r="8" spans="1:19" s="8" customFormat="1" x14ac:dyDescent="0.25"/>
    <row r="9" spans="1:19" s="8" customFormat="1" x14ac:dyDescent="0.25"/>
    <row r="10" spans="1:19" s="8" customFormat="1" x14ac:dyDescent="0.25"/>
    <row r="11" spans="1:19" s="8" customFormat="1" x14ac:dyDescent="0.25"/>
    <row r="12" spans="1:19" s="8" customFormat="1" ht="26.25" x14ac:dyDescent="0.4">
      <c r="A12" s="153" t="s">
        <v>255</v>
      </c>
    </row>
    <row r="13" spans="1:19" s="8" customFormat="1" x14ac:dyDescent="0.25"/>
    <row r="14" spans="1:19" s="8" customFormat="1" x14ac:dyDescent="0.25"/>
    <row r="15" spans="1:19" s="8" customFormat="1" x14ac:dyDescent="0.25"/>
    <row r="16" spans="1:19" s="8" customFormat="1" x14ac:dyDescent="0.25">
      <c r="B16" s="140"/>
      <c r="C16" s="7"/>
      <c r="D16" s="7"/>
      <c r="E16" s="7"/>
      <c r="F16" s="7"/>
      <c r="G16" s="7"/>
      <c r="H16" s="140"/>
      <c r="I16" s="103" t="s">
        <v>244</v>
      </c>
      <c r="J16" s="140"/>
      <c r="K16" s="140"/>
      <c r="L16" s="140"/>
      <c r="M16" s="140"/>
      <c r="N16" s="140"/>
      <c r="O16" s="103" t="s">
        <v>245</v>
      </c>
      <c r="P16" s="140"/>
      <c r="Q16" s="140"/>
      <c r="R16" s="140"/>
      <c r="S16" s="140"/>
    </row>
    <row r="17" spans="1:31" s="8" customFormat="1" x14ac:dyDescent="0.25">
      <c r="B17" s="106" t="s">
        <v>266</v>
      </c>
      <c r="C17" s="9">
        <v>2010</v>
      </c>
      <c r="D17" s="9">
        <v>2020</v>
      </c>
      <c r="E17" s="9">
        <v>2030</v>
      </c>
      <c r="F17" s="9">
        <v>2040</v>
      </c>
      <c r="G17" s="9">
        <v>2050</v>
      </c>
      <c r="H17" s="140"/>
      <c r="I17" s="106">
        <v>2010</v>
      </c>
      <c r="J17" s="106">
        <v>2020</v>
      </c>
      <c r="K17" s="106">
        <v>2030</v>
      </c>
      <c r="L17" s="106">
        <v>2040</v>
      </c>
      <c r="M17" s="106">
        <v>2050</v>
      </c>
      <c r="N17" s="140"/>
      <c r="O17" s="106">
        <v>2010</v>
      </c>
      <c r="P17" s="106">
        <v>2020</v>
      </c>
      <c r="Q17" s="106">
        <v>2030</v>
      </c>
      <c r="R17" s="106">
        <v>2040</v>
      </c>
      <c r="S17" s="106">
        <v>2050</v>
      </c>
      <c r="V17" s="106" t="s">
        <v>266</v>
      </c>
      <c r="W17" s="106">
        <v>2010</v>
      </c>
      <c r="X17" s="106">
        <v>2020</v>
      </c>
      <c r="Y17" s="106">
        <v>2030</v>
      </c>
      <c r="Z17" s="106">
        <v>2040</v>
      </c>
      <c r="AA17" s="106">
        <v>2050</v>
      </c>
    </row>
    <row r="18" spans="1:31" s="8" customFormat="1" x14ac:dyDescent="0.25">
      <c r="A18" s="163"/>
      <c r="B18" s="155" t="s">
        <v>600</v>
      </c>
      <c r="C18" s="167">
        <f t="shared" ref="C18:C49" ca="1" si="0">IFERROR(VLOOKUP($B18,INDIRECT($I$18),2,FALSE),0)</f>
        <v>0</v>
      </c>
      <c r="D18" s="167">
        <f t="shared" ref="D18:D49" ca="1" si="1">IFERROR(VLOOKUP($B18,INDIRECT($J$18),2,FALSE),0)</f>
        <v>0</v>
      </c>
      <c r="E18" s="167">
        <f t="shared" ref="E18:E49" ca="1" si="2">IFERROR(VLOOKUP($B18,INDIRECT($K$18),2,FALSE),0)</f>
        <v>0</v>
      </c>
      <c r="F18" s="167">
        <f t="shared" ref="F18:F49" ca="1" si="3">IFERROR(VLOOKUP($B18,INDIRECT($L$18),2,FALSE),0)</f>
        <v>0</v>
      </c>
      <c r="G18" s="167">
        <f t="shared" ref="G18:G49" ca="1" si="4">IFERROR(VLOOKUP($B18,INDIRECT($M$18),2,FALSE),0)</f>
        <v>0</v>
      </c>
      <c r="H18" s="140"/>
      <c r="I18" s="140" t="str">
        <f>"Modeloutput!$D$"&amp;O18&amp;":$E$"&amp;O19</f>
        <v>Modeloutput!$D$253:$E$288</v>
      </c>
      <c r="J18" s="140" t="str">
        <f>"Modeloutput!$D$"&amp;P18&amp;":$E$"&amp;P19</f>
        <v>Modeloutput!$D$576:$E$611</v>
      </c>
      <c r="K18" s="140" t="str">
        <f>"Modeloutput!$D$"&amp;Q18&amp;":$E$"&amp;Q19</f>
        <v>Modeloutput!$D$899:$E$934</v>
      </c>
      <c r="L18" s="140" t="str">
        <f>"Modeloutput!$D$"&amp;R18&amp;":$E$"&amp;R19</f>
        <v>Modeloutput!$D$1222:$E$1257</v>
      </c>
      <c r="M18" s="140" t="str">
        <f>"Modeloutput!$D$"&amp;S18&amp;":$E$"&amp;S19</f>
        <v>Modeloutput!$D$1545:$E$1580</v>
      </c>
      <c r="N18" s="140" t="s">
        <v>246</v>
      </c>
      <c r="O18" s="140">
        <f>volgorde_mut_bebouwing_allflow!E1</f>
        <v>253</v>
      </c>
      <c r="P18" s="140">
        <f>volgorde_mut_bebouwing_allflow!F1</f>
        <v>576</v>
      </c>
      <c r="Q18" s="140">
        <f>volgorde_mut_bebouwing_allflow!G1</f>
        <v>899</v>
      </c>
      <c r="R18" s="140">
        <f>volgorde_mut_bebouwing_allflow!H1</f>
        <v>1222</v>
      </c>
      <c r="S18" s="140">
        <f>volgorde_mut_bebouwing_allflow!I1</f>
        <v>1545</v>
      </c>
      <c r="V18" s="14" t="s">
        <v>271</v>
      </c>
      <c r="W18" s="167">
        <f ca="1">C18</f>
        <v>0</v>
      </c>
      <c r="X18" s="167">
        <f t="shared" ref="X18:AA19" ca="1" si="5">D18</f>
        <v>0</v>
      </c>
      <c r="Y18" s="167">
        <f t="shared" ca="1" si="5"/>
        <v>0</v>
      </c>
      <c r="Z18" s="167">
        <f t="shared" ca="1" si="5"/>
        <v>0</v>
      </c>
      <c r="AA18" s="167">
        <f t="shared" ca="1" si="5"/>
        <v>0</v>
      </c>
      <c r="AE18" s="140"/>
    </row>
    <row r="19" spans="1:31" s="8" customFormat="1" x14ac:dyDescent="0.25">
      <c r="A19" s="163"/>
      <c r="B19" s="155" t="s">
        <v>601</v>
      </c>
      <c r="C19" s="168">
        <f t="shared" ca="1" si="0"/>
        <v>0</v>
      </c>
      <c r="D19" s="168">
        <f t="shared" ca="1" si="1"/>
        <v>0</v>
      </c>
      <c r="E19" s="168">
        <f t="shared" ca="1" si="2"/>
        <v>0</v>
      </c>
      <c r="F19" s="168">
        <f t="shared" ca="1" si="3"/>
        <v>0</v>
      </c>
      <c r="G19" s="168">
        <f t="shared" ca="1" si="4"/>
        <v>0</v>
      </c>
      <c r="H19" s="140"/>
      <c r="I19" s="140"/>
      <c r="J19" s="140"/>
      <c r="K19" s="140"/>
      <c r="L19" s="140"/>
      <c r="M19" s="140"/>
      <c r="N19" s="140"/>
      <c r="O19" s="140">
        <f>O18+lengte_uit_python_bebouwing!$D$1-3</f>
        <v>288</v>
      </c>
      <c r="P19" s="140">
        <f>P18+lengte_uit_python_bebouwing!$D$1-3</f>
        <v>611</v>
      </c>
      <c r="Q19" s="140">
        <f>Q18+lengte_uit_python_bebouwing!$D$1-3</f>
        <v>934</v>
      </c>
      <c r="R19" s="140">
        <f>R18+lengte_uit_python_bebouwing!$D$1-3</f>
        <v>1257</v>
      </c>
      <c r="S19" s="140">
        <f>S18+lengte_uit_python_bebouwing!$D$1-3</f>
        <v>1580</v>
      </c>
      <c r="V19" s="20" t="s">
        <v>613</v>
      </c>
      <c r="W19" s="19">
        <f ca="1">C19</f>
        <v>0</v>
      </c>
      <c r="X19" s="19">
        <f t="shared" ca="1" si="5"/>
        <v>0</v>
      </c>
      <c r="Y19" s="19">
        <f t="shared" ca="1" si="5"/>
        <v>0</v>
      </c>
      <c r="Z19" s="19">
        <f t="shared" ca="1" si="5"/>
        <v>0</v>
      </c>
      <c r="AA19" s="19">
        <f t="shared" ca="1" si="5"/>
        <v>0</v>
      </c>
      <c r="AE19" s="140"/>
    </row>
    <row r="20" spans="1:31" s="8" customFormat="1" x14ac:dyDescent="0.25">
      <c r="A20" s="163"/>
      <c r="B20" s="155" t="s">
        <v>192</v>
      </c>
      <c r="C20" s="169">
        <f t="shared" ca="1" si="0"/>
        <v>0</v>
      </c>
      <c r="D20" s="169">
        <f t="shared" ca="1" si="1"/>
        <v>0</v>
      </c>
      <c r="E20" s="169">
        <f t="shared" ca="1" si="2"/>
        <v>0</v>
      </c>
      <c r="F20" s="169">
        <f t="shared" ca="1" si="3"/>
        <v>0</v>
      </c>
      <c r="G20" s="169">
        <f t="shared" ca="1" si="4"/>
        <v>0</v>
      </c>
      <c r="H20" s="140"/>
      <c r="I20" s="140"/>
      <c r="J20" s="140"/>
      <c r="K20" s="140"/>
      <c r="L20" s="140"/>
      <c r="M20" s="140"/>
      <c r="N20" s="140"/>
      <c r="O20" s="140"/>
      <c r="P20" s="140"/>
      <c r="Q20" s="140"/>
      <c r="R20" s="140"/>
      <c r="S20" s="140"/>
      <c r="V20" s="27" t="s">
        <v>281</v>
      </c>
      <c r="W20" s="28">
        <f ca="1">SUM(C29:C32)+C36</f>
        <v>0</v>
      </c>
      <c r="X20" s="28">
        <f t="shared" ref="X20:AA20" ca="1" si="6">SUM(D29:D32)+D36</f>
        <v>0</v>
      </c>
      <c r="Y20" s="28">
        <f t="shared" ca="1" si="6"/>
        <v>0</v>
      </c>
      <c r="Z20" s="28">
        <f t="shared" ca="1" si="6"/>
        <v>-7.3730996500000007E-2</v>
      </c>
      <c r="AA20" s="28">
        <f t="shared" ca="1" si="6"/>
        <v>-6.9875780999999998E-2</v>
      </c>
      <c r="AE20" s="140"/>
    </row>
    <row r="21" spans="1:31" s="8" customFormat="1" x14ac:dyDescent="0.25">
      <c r="A21" s="163"/>
      <c r="B21" s="155" t="s">
        <v>193</v>
      </c>
      <c r="C21" s="169">
        <f t="shared" ca="1" si="0"/>
        <v>0</v>
      </c>
      <c r="D21" s="169">
        <f t="shared" ca="1" si="1"/>
        <v>0</v>
      </c>
      <c r="E21" s="169">
        <f t="shared" ca="1" si="2"/>
        <v>0</v>
      </c>
      <c r="F21" s="169">
        <f t="shared" ca="1" si="3"/>
        <v>0</v>
      </c>
      <c r="G21" s="169">
        <f t="shared" ca="1" si="4"/>
        <v>0</v>
      </c>
      <c r="H21" s="140"/>
      <c r="I21" s="140"/>
      <c r="J21" s="140"/>
      <c r="K21" s="140"/>
      <c r="L21" s="140"/>
      <c r="M21" s="140"/>
      <c r="N21" s="140"/>
      <c r="O21" s="140"/>
      <c r="P21" s="140"/>
      <c r="Q21" s="140"/>
      <c r="R21" s="140"/>
      <c r="S21" s="140"/>
      <c r="V21" s="17" t="s">
        <v>1349</v>
      </c>
      <c r="W21" s="18">
        <f ca="1">SUM(C20:C27)</f>
        <v>0</v>
      </c>
      <c r="X21" s="18">
        <f t="shared" ref="X21:AA21" ca="1" si="7">SUM(D20:D27)</f>
        <v>0</v>
      </c>
      <c r="Y21" s="18">
        <f t="shared" ca="1" si="7"/>
        <v>0</v>
      </c>
      <c r="Z21" s="18">
        <f t="shared" ca="1" si="7"/>
        <v>0</v>
      </c>
      <c r="AA21" s="18">
        <f t="shared" ca="1" si="7"/>
        <v>0</v>
      </c>
      <c r="AE21" s="140"/>
    </row>
    <row r="22" spans="1:31" s="8" customFormat="1" x14ac:dyDescent="0.25">
      <c r="A22" s="163"/>
      <c r="B22" s="155" t="s">
        <v>602</v>
      </c>
      <c r="C22" s="169">
        <f t="shared" ca="1" si="0"/>
        <v>0</v>
      </c>
      <c r="D22" s="169">
        <f t="shared" ca="1" si="1"/>
        <v>0</v>
      </c>
      <c r="E22" s="169">
        <f t="shared" ca="1" si="2"/>
        <v>0</v>
      </c>
      <c r="F22" s="169">
        <f t="shared" ca="1" si="3"/>
        <v>0</v>
      </c>
      <c r="G22" s="169">
        <f t="shared" ca="1" si="4"/>
        <v>0</v>
      </c>
      <c r="H22" s="140"/>
      <c r="I22" s="140"/>
      <c r="J22" s="140"/>
      <c r="K22" s="140"/>
      <c r="L22" s="140"/>
      <c r="M22" s="140"/>
      <c r="N22" s="140"/>
      <c r="O22" s="140"/>
      <c r="P22" s="140"/>
      <c r="Q22" s="140"/>
      <c r="R22" s="140"/>
      <c r="S22" s="140"/>
      <c r="V22" s="22" t="s">
        <v>1350</v>
      </c>
      <c r="W22" s="41">
        <f ca="1">C28</f>
        <v>0</v>
      </c>
      <c r="X22" s="41">
        <f t="shared" ref="X22:AA22" ca="1" si="8">D28</f>
        <v>-1.58235813</v>
      </c>
      <c r="Y22" s="41">
        <f t="shared" ca="1" si="8"/>
        <v>-1.58235813</v>
      </c>
      <c r="Z22" s="41">
        <f t="shared" ca="1" si="8"/>
        <v>-1.58235813</v>
      </c>
      <c r="AA22" s="41">
        <f t="shared" ca="1" si="8"/>
        <v>-1.58235813</v>
      </c>
      <c r="AE22" s="140"/>
    </row>
    <row r="23" spans="1:31" s="8" customFormat="1" x14ac:dyDescent="0.25">
      <c r="A23" s="163"/>
      <c r="B23" s="155" t="s">
        <v>603</v>
      </c>
      <c r="C23" s="169">
        <f t="shared" ca="1" si="0"/>
        <v>0</v>
      </c>
      <c r="D23" s="169">
        <f t="shared" ca="1" si="1"/>
        <v>0</v>
      </c>
      <c r="E23" s="169">
        <f t="shared" ca="1" si="2"/>
        <v>0</v>
      </c>
      <c r="F23" s="169">
        <f t="shared" ca="1" si="3"/>
        <v>0</v>
      </c>
      <c r="G23" s="169">
        <f t="shared" ca="1" si="4"/>
        <v>0</v>
      </c>
      <c r="H23" s="140"/>
      <c r="I23" s="140"/>
      <c r="J23" s="140"/>
      <c r="K23" s="140"/>
      <c r="L23" s="140"/>
      <c r="M23" s="140"/>
      <c r="N23" s="140"/>
      <c r="O23" s="140"/>
      <c r="P23" s="140"/>
      <c r="Q23" s="140"/>
      <c r="R23" s="140"/>
      <c r="S23" s="140"/>
      <c r="V23" s="36" t="s">
        <v>1351</v>
      </c>
      <c r="W23" s="38">
        <f ca="1">SUM(C39:C41)</f>
        <v>0</v>
      </c>
      <c r="X23" s="38">
        <f t="shared" ref="X23:AA23" ca="1" si="9">SUM(D39:D41)</f>
        <v>2.4049236999999999</v>
      </c>
      <c r="Y23" s="38">
        <f t="shared" ca="1" si="9"/>
        <v>2.4049236999999999</v>
      </c>
      <c r="Z23" s="38">
        <f t="shared" ca="1" si="9"/>
        <v>2.4049236999999999</v>
      </c>
      <c r="AA23" s="38">
        <f t="shared" ca="1" si="9"/>
        <v>2.4049236999999999</v>
      </c>
      <c r="AE23" s="140"/>
    </row>
    <row r="24" spans="1:31" s="8" customFormat="1" x14ac:dyDescent="0.25">
      <c r="A24" s="163"/>
      <c r="B24" s="155" t="s">
        <v>604</v>
      </c>
      <c r="C24" s="169">
        <f t="shared" ca="1" si="0"/>
        <v>0</v>
      </c>
      <c r="D24" s="169">
        <f t="shared" ca="1" si="1"/>
        <v>0</v>
      </c>
      <c r="E24" s="169">
        <f t="shared" ca="1" si="2"/>
        <v>0</v>
      </c>
      <c r="F24" s="169">
        <f t="shared" ca="1" si="3"/>
        <v>0</v>
      </c>
      <c r="G24" s="169">
        <f t="shared" ca="1" si="4"/>
        <v>0</v>
      </c>
      <c r="H24" s="140"/>
      <c r="I24" s="140"/>
      <c r="J24" s="140"/>
      <c r="K24" s="140"/>
      <c r="L24" s="140"/>
      <c r="M24" s="140"/>
      <c r="N24" s="140"/>
      <c r="O24" s="140"/>
      <c r="P24" s="140"/>
      <c r="Q24" s="140"/>
      <c r="R24" s="140"/>
      <c r="S24" s="140"/>
      <c r="V24" s="70" t="s">
        <v>615</v>
      </c>
      <c r="W24" s="72">
        <f ca="1">C35</f>
        <v>-1.2853600000000001</v>
      </c>
      <c r="X24" s="72">
        <f t="shared" ref="X24:AA24" ca="1" si="10">D35</f>
        <v>-1.2791999999999999</v>
      </c>
      <c r="Y24" s="72">
        <f t="shared" ca="1" si="10"/>
        <v>-1.2791999999999999</v>
      </c>
      <c r="Z24" s="72">
        <f t="shared" ca="1" si="10"/>
        <v>-1.28416</v>
      </c>
      <c r="AA24" s="72">
        <f t="shared" ca="1" si="10"/>
        <v>-1.28416</v>
      </c>
      <c r="AE24" s="140"/>
    </row>
    <row r="25" spans="1:31" s="8" customFormat="1" x14ac:dyDescent="0.25">
      <c r="A25" s="163"/>
      <c r="B25" s="155" t="s">
        <v>605</v>
      </c>
      <c r="C25" s="169">
        <f t="shared" ca="1" si="0"/>
        <v>0</v>
      </c>
      <c r="D25" s="169">
        <f t="shared" ca="1" si="1"/>
        <v>0</v>
      </c>
      <c r="E25" s="169">
        <f t="shared" ca="1" si="2"/>
        <v>0</v>
      </c>
      <c r="F25" s="169">
        <f t="shared" ca="1" si="3"/>
        <v>0</v>
      </c>
      <c r="G25" s="169">
        <f t="shared" ca="1" si="4"/>
        <v>0</v>
      </c>
      <c r="H25" s="140"/>
      <c r="I25" s="140"/>
      <c r="J25" s="140"/>
      <c r="K25" s="140"/>
      <c r="L25" s="140"/>
      <c r="M25" s="140"/>
      <c r="N25" s="140"/>
      <c r="O25" s="140"/>
      <c r="P25" s="140"/>
      <c r="Q25" s="140"/>
      <c r="R25" s="140"/>
      <c r="S25" s="140"/>
      <c r="V25" s="170" t="s">
        <v>1352</v>
      </c>
      <c r="W25" s="61">
        <f ca="1">C33+C34+C37+C38</f>
        <v>0</v>
      </c>
      <c r="X25" s="61">
        <f t="shared" ref="X25:AA25" ca="1" si="11">D33+D34+D37+D38</f>
        <v>0</v>
      </c>
      <c r="Y25" s="61">
        <f t="shared" ca="1" si="11"/>
        <v>0</v>
      </c>
      <c r="Z25" s="61">
        <f t="shared" ca="1" si="11"/>
        <v>-7.9488151769999994E-3</v>
      </c>
      <c r="AA25" s="61">
        <f t="shared" ca="1" si="11"/>
        <v>-7.9488151769999994E-3</v>
      </c>
      <c r="AE25" s="140"/>
    </row>
    <row r="26" spans="1:31" s="8" customFormat="1" x14ac:dyDescent="0.25">
      <c r="A26" s="163"/>
      <c r="B26" s="155" t="s">
        <v>194</v>
      </c>
      <c r="C26" s="169">
        <f t="shared" ca="1" si="0"/>
        <v>0</v>
      </c>
      <c r="D26" s="169">
        <f t="shared" ca="1" si="1"/>
        <v>0</v>
      </c>
      <c r="E26" s="169">
        <f t="shared" ca="1" si="2"/>
        <v>0</v>
      </c>
      <c r="F26" s="169">
        <f t="shared" ca="1" si="3"/>
        <v>0</v>
      </c>
      <c r="G26" s="169">
        <f t="shared" ca="1" si="4"/>
        <v>0</v>
      </c>
      <c r="H26" s="140"/>
      <c r="I26" s="140"/>
      <c r="J26" s="140"/>
      <c r="K26" s="140"/>
      <c r="L26" s="140"/>
      <c r="M26" s="140"/>
      <c r="N26" s="140"/>
      <c r="O26" s="140"/>
      <c r="P26" s="140"/>
      <c r="Q26" s="140"/>
      <c r="R26" s="140"/>
      <c r="S26" s="140"/>
      <c r="V26" s="171" t="s">
        <v>252</v>
      </c>
      <c r="W26" s="172">
        <f ca="1">SUM(C42:C46)+C48+C49</f>
        <v>0</v>
      </c>
      <c r="X26" s="172">
        <f t="shared" ref="X26:AA26" ca="1" si="12">SUM(D42:D46)+D48+D49</f>
        <v>0</v>
      </c>
      <c r="Y26" s="172">
        <f t="shared" ca="1" si="12"/>
        <v>0</v>
      </c>
      <c r="Z26" s="172">
        <f t="shared" ca="1" si="12"/>
        <v>0</v>
      </c>
      <c r="AA26" s="172">
        <f t="shared" ca="1" si="12"/>
        <v>0</v>
      </c>
      <c r="AE26" s="140"/>
    </row>
    <row r="27" spans="1:31" s="8" customFormat="1" x14ac:dyDescent="0.25">
      <c r="A27" s="140"/>
      <c r="B27" s="155" t="s">
        <v>217</v>
      </c>
      <c r="C27" s="169">
        <f t="shared" ca="1" si="0"/>
        <v>0</v>
      </c>
      <c r="D27" s="169">
        <f t="shared" ca="1" si="1"/>
        <v>0</v>
      </c>
      <c r="E27" s="169">
        <f t="shared" ca="1" si="2"/>
        <v>0</v>
      </c>
      <c r="F27" s="169">
        <f t="shared" ca="1" si="3"/>
        <v>0</v>
      </c>
      <c r="G27" s="169">
        <f t="shared" ca="1" si="4"/>
        <v>0</v>
      </c>
      <c r="H27" s="140"/>
      <c r="I27" s="140"/>
      <c r="J27" s="140"/>
      <c r="K27" s="140"/>
      <c r="L27" s="140"/>
      <c r="M27" s="140"/>
      <c r="N27" s="140"/>
      <c r="O27" s="140"/>
      <c r="P27" s="140"/>
      <c r="Q27" s="140"/>
      <c r="R27" s="140"/>
      <c r="S27" s="140"/>
      <c r="V27" s="140"/>
      <c r="W27" s="42"/>
      <c r="X27" s="42"/>
      <c r="Y27" s="42"/>
      <c r="Z27" s="42"/>
      <c r="AA27" s="42"/>
      <c r="AE27" s="140"/>
    </row>
    <row r="28" spans="1:31" s="8" customFormat="1" x14ac:dyDescent="0.25">
      <c r="A28" s="140"/>
      <c r="B28" s="155" t="s">
        <v>606</v>
      </c>
      <c r="C28" s="173">
        <f t="shared" ca="1" si="0"/>
        <v>0</v>
      </c>
      <c r="D28" s="173">
        <f t="shared" ca="1" si="1"/>
        <v>-1.58235813</v>
      </c>
      <c r="E28" s="173">
        <f t="shared" ca="1" si="2"/>
        <v>-1.58235813</v>
      </c>
      <c r="F28" s="173">
        <f t="shared" ca="1" si="3"/>
        <v>-1.58235813</v>
      </c>
      <c r="G28" s="173">
        <f t="shared" ca="1" si="4"/>
        <v>-1.58235813</v>
      </c>
      <c r="H28" s="140"/>
      <c r="I28" s="140"/>
      <c r="J28" s="140"/>
      <c r="K28" s="140"/>
      <c r="L28" s="140"/>
      <c r="M28" s="140"/>
      <c r="N28" s="140"/>
      <c r="O28" s="140"/>
      <c r="P28" s="140"/>
      <c r="Q28" s="140"/>
      <c r="R28" s="140"/>
      <c r="S28" s="140"/>
      <c r="V28" s="140" t="s">
        <v>285</v>
      </c>
      <c r="W28" s="135">
        <f ca="1">SUM(W18:W26)</f>
        <v>-1.2853600000000001</v>
      </c>
      <c r="X28" s="135">
        <f t="shared" ref="X28:AA28" ca="1" si="13">SUM(X18:X26)</f>
        <v>-0.45663443000000004</v>
      </c>
      <c r="Y28" s="135">
        <f t="shared" ca="1" si="13"/>
        <v>-0.45663443000000004</v>
      </c>
      <c r="Z28" s="135">
        <f t="shared" ca="1" si="13"/>
        <v>-0.543274241677</v>
      </c>
      <c r="AA28" s="135">
        <f t="shared" ca="1" si="13"/>
        <v>-0.53941902617699999</v>
      </c>
      <c r="AE28" s="140"/>
    </row>
    <row r="29" spans="1:31" s="8" customFormat="1" x14ac:dyDescent="0.25">
      <c r="A29" s="140"/>
      <c r="B29" s="155" t="s">
        <v>1166</v>
      </c>
      <c r="C29" s="174">
        <f t="shared" ca="1" si="0"/>
        <v>0</v>
      </c>
      <c r="D29" s="174">
        <f t="shared" ca="1" si="1"/>
        <v>0</v>
      </c>
      <c r="E29" s="174">
        <f t="shared" ca="1" si="2"/>
        <v>0</v>
      </c>
      <c r="F29" s="174">
        <f t="shared" ca="1" si="3"/>
        <v>0</v>
      </c>
      <c r="G29" s="174">
        <f t="shared" ca="1" si="4"/>
        <v>0</v>
      </c>
      <c r="H29" s="140"/>
      <c r="I29" s="140"/>
      <c r="J29" s="140"/>
      <c r="K29" s="140"/>
      <c r="L29" s="140"/>
      <c r="M29" s="140"/>
      <c r="N29" s="140"/>
      <c r="O29" s="140"/>
      <c r="P29" s="140"/>
      <c r="Q29" s="140"/>
      <c r="R29" s="140"/>
      <c r="S29" s="140"/>
      <c r="V29" s="140" t="s">
        <v>284</v>
      </c>
      <c r="W29" s="135">
        <f ca="1">SUM(C18:C46)+C48+C49</f>
        <v>-1.2853600000000001</v>
      </c>
      <c r="X29" s="135">
        <f t="shared" ref="X29:AA29" ca="1" si="14">SUM(D18:D46)+D48+D49</f>
        <v>-0.45663442999999981</v>
      </c>
      <c r="Y29" s="135">
        <f t="shared" ca="1" si="14"/>
        <v>-0.45663442999999981</v>
      </c>
      <c r="Z29" s="135">
        <f t="shared" ca="1" si="14"/>
        <v>-0.543274241677</v>
      </c>
      <c r="AA29" s="135">
        <f t="shared" ca="1" si="14"/>
        <v>-0.53941902617700022</v>
      </c>
      <c r="AE29" s="140"/>
    </row>
    <row r="30" spans="1:31" s="8" customFormat="1" x14ac:dyDescent="0.25">
      <c r="A30" s="140"/>
      <c r="B30" s="155" t="s">
        <v>1098</v>
      </c>
      <c r="C30" s="174">
        <f t="shared" ca="1" si="0"/>
        <v>0</v>
      </c>
      <c r="D30" s="174">
        <f t="shared" ca="1" si="1"/>
        <v>0</v>
      </c>
      <c r="E30" s="174">
        <f t="shared" ca="1" si="2"/>
        <v>0</v>
      </c>
      <c r="F30" s="174">
        <f t="shared" ca="1" si="3"/>
        <v>-7.3730996500000007E-2</v>
      </c>
      <c r="G30" s="174">
        <f t="shared" ca="1" si="4"/>
        <v>-6.9875780999999998E-2</v>
      </c>
      <c r="H30" s="140"/>
      <c r="I30" s="140"/>
      <c r="J30" s="140"/>
      <c r="K30" s="140"/>
      <c r="L30" s="140"/>
      <c r="M30" s="140"/>
      <c r="N30" s="140"/>
      <c r="O30" s="140"/>
      <c r="P30" s="140"/>
      <c r="Q30" s="140"/>
      <c r="R30" s="140"/>
      <c r="S30" s="140"/>
      <c r="AE30" s="140"/>
    </row>
    <row r="31" spans="1:31" s="8" customFormat="1" x14ac:dyDescent="0.25">
      <c r="A31" s="140"/>
      <c r="B31" s="155" t="s">
        <v>1167</v>
      </c>
      <c r="C31" s="174">
        <f t="shared" ca="1" si="0"/>
        <v>0</v>
      </c>
      <c r="D31" s="174">
        <f t="shared" ca="1" si="1"/>
        <v>0</v>
      </c>
      <c r="E31" s="174">
        <f t="shared" ca="1" si="2"/>
        <v>0</v>
      </c>
      <c r="F31" s="174">
        <f t="shared" ca="1" si="3"/>
        <v>0</v>
      </c>
      <c r="G31" s="174">
        <f t="shared" ca="1" si="4"/>
        <v>0</v>
      </c>
      <c r="H31" s="140"/>
      <c r="I31" s="140"/>
      <c r="J31" s="140"/>
      <c r="K31" s="140"/>
      <c r="L31" s="140"/>
      <c r="M31" s="140"/>
      <c r="N31" s="140"/>
      <c r="O31" s="140"/>
      <c r="P31" s="140"/>
      <c r="Q31" s="140"/>
      <c r="R31" s="140"/>
      <c r="S31" s="140"/>
      <c r="AE31" s="140"/>
    </row>
    <row r="32" spans="1:31" s="8" customFormat="1" x14ac:dyDescent="0.25">
      <c r="A32" s="140"/>
      <c r="B32" s="155" t="s">
        <v>1168</v>
      </c>
      <c r="C32" s="174">
        <f t="shared" ca="1" si="0"/>
        <v>0</v>
      </c>
      <c r="D32" s="174">
        <f t="shared" ca="1" si="1"/>
        <v>0</v>
      </c>
      <c r="E32" s="174">
        <f t="shared" ca="1" si="2"/>
        <v>0</v>
      </c>
      <c r="F32" s="174">
        <f t="shared" ca="1" si="3"/>
        <v>0</v>
      </c>
      <c r="G32" s="174">
        <f t="shared" ca="1" si="4"/>
        <v>0</v>
      </c>
      <c r="H32" s="140"/>
      <c r="I32" s="140"/>
      <c r="J32" s="140"/>
      <c r="K32" s="140"/>
      <c r="L32" s="140"/>
      <c r="M32" s="140"/>
      <c r="N32" s="140"/>
      <c r="O32" s="140"/>
      <c r="P32" s="140"/>
      <c r="Q32" s="140"/>
      <c r="R32" s="140"/>
      <c r="S32" s="140"/>
      <c r="AE32" s="140"/>
    </row>
    <row r="33" spans="1:31" s="8" customFormat="1" x14ac:dyDescent="0.25">
      <c r="A33" s="140"/>
      <c r="B33" s="155" t="s">
        <v>951</v>
      </c>
      <c r="C33" s="175">
        <f t="shared" ca="1" si="0"/>
        <v>0</v>
      </c>
      <c r="D33" s="175">
        <f t="shared" ca="1" si="1"/>
        <v>0</v>
      </c>
      <c r="E33" s="175">
        <f t="shared" ca="1" si="2"/>
        <v>0</v>
      </c>
      <c r="F33" s="175">
        <f t="shared" ca="1" si="3"/>
        <v>-7.33797415E-3</v>
      </c>
      <c r="G33" s="175">
        <f t="shared" ca="1" si="4"/>
        <v>-7.33797415E-3</v>
      </c>
      <c r="H33" s="140"/>
      <c r="I33" s="140"/>
      <c r="J33" s="140"/>
      <c r="K33" s="140"/>
      <c r="L33" s="140"/>
      <c r="M33" s="140"/>
      <c r="N33" s="140"/>
      <c r="O33" s="140"/>
      <c r="P33" s="140"/>
      <c r="Q33" s="140"/>
      <c r="R33" s="140"/>
      <c r="S33" s="140"/>
      <c r="V33" s="6"/>
      <c r="W33" s="6"/>
      <c r="X33" s="6"/>
      <c r="Y33" s="6"/>
      <c r="Z33" s="6"/>
      <c r="AA33" s="6"/>
      <c r="AE33" s="140"/>
    </row>
    <row r="34" spans="1:31" s="8" customFormat="1" x14ac:dyDescent="0.25">
      <c r="A34" s="140"/>
      <c r="B34" s="155" t="s">
        <v>952</v>
      </c>
      <c r="C34" s="175">
        <f t="shared" ca="1" si="0"/>
        <v>0</v>
      </c>
      <c r="D34" s="175">
        <f t="shared" ca="1" si="1"/>
        <v>0</v>
      </c>
      <c r="E34" s="175">
        <f t="shared" ca="1" si="2"/>
        <v>0</v>
      </c>
      <c r="F34" s="175">
        <f t="shared" ca="1" si="3"/>
        <v>-6.1084102699999999E-4</v>
      </c>
      <c r="G34" s="175">
        <f t="shared" ca="1" si="4"/>
        <v>-6.1084102699999999E-4</v>
      </c>
      <c r="H34" s="140"/>
      <c r="I34" s="140"/>
      <c r="J34" s="140"/>
      <c r="K34" s="140"/>
      <c r="L34" s="140"/>
      <c r="M34" s="140"/>
      <c r="N34" s="140"/>
      <c r="O34" s="140"/>
      <c r="P34" s="140"/>
      <c r="Q34" s="140"/>
      <c r="R34" s="140"/>
      <c r="S34" s="140"/>
      <c r="W34" s="176"/>
      <c r="X34" s="5"/>
      <c r="Y34" s="5"/>
      <c r="Z34" s="5"/>
      <c r="AA34" s="5"/>
      <c r="AE34" s="140"/>
    </row>
    <row r="35" spans="1:31" s="8" customFormat="1" x14ac:dyDescent="0.25">
      <c r="A35" s="140"/>
      <c r="B35" s="155" t="s">
        <v>953</v>
      </c>
      <c r="C35" s="177">
        <f t="shared" ca="1" si="0"/>
        <v>-1.2853600000000001</v>
      </c>
      <c r="D35" s="177">
        <f t="shared" ca="1" si="1"/>
        <v>-1.2791999999999999</v>
      </c>
      <c r="E35" s="177">
        <f t="shared" ca="1" si="2"/>
        <v>-1.2791999999999999</v>
      </c>
      <c r="F35" s="177">
        <f t="shared" ca="1" si="3"/>
        <v>-1.28416</v>
      </c>
      <c r="G35" s="177">
        <f t="shared" ca="1" si="4"/>
        <v>-1.28416</v>
      </c>
      <c r="H35" s="140"/>
      <c r="I35" s="140"/>
      <c r="J35" s="140"/>
      <c r="K35" s="140"/>
      <c r="L35" s="140"/>
      <c r="M35" s="140"/>
      <c r="N35" s="140"/>
      <c r="O35" s="140"/>
      <c r="P35" s="140"/>
      <c r="Q35" s="140"/>
      <c r="R35" s="140"/>
      <c r="S35" s="140"/>
      <c r="W35" s="5"/>
      <c r="X35" s="5"/>
      <c r="Y35" s="5"/>
      <c r="Z35" s="5"/>
      <c r="AA35" s="5"/>
      <c r="AE35" s="140"/>
    </row>
    <row r="36" spans="1:31" s="8" customFormat="1" x14ac:dyDescent="0.25">
      <c r="A36" s="140"/>
      <c r="B36" s="155" t="s">
        <v>1181</v>
      </c>
      <c r="C36" s="174">
        <f t="shared" ca="1" si="0"/>
        <v>0</v>
      </c>
      <c r="D36" s="174">
        <f t="shared" ca="1" si="1"/>
        <v>0</v>
      </c>
      <c r="E36" s="174">
        <f t="shared" ca="1" si="2"/>
        <v>0</v>
      </c>
      <c r="F36" s="174">
        <f t="shared" ca="1" si="3"/>
        <v>0</v>
      </c>
      <c r="G36" s="174">
        <f t="shared" ca="1" si="4"/>
        <v>0</v>
      </c>
      <c r="H36" s="140"/>
      <c r="I36" s="140"/>
      <c r="J36" s="140"/>
      <c r="K36" s="140"/>
      <c r="L36" s="140"/>
      <c r="M36" s="140"/>
      <c r="N36" s="140"/>
      <c r="O36" s="140"/>
      <c r="P36" s="140"/>
      <c r="Q36" s="140"/>
      <c r="R36" s="140"/>
      <c r="S36" s="140"/>
      <c r="W36" s="5"/>
      <c r="X36" s="5"/>
      <c r="Y36" s="5"/>
      <c r="Z36" s="5"/>
      <c r="AA36" s="5"/>
      <c r="AE36" s="140"/>
    </row>
    <row r="37" spans="1:31" s="8" customFormat="1" x14ac:dyDescent="0.25">
      <c r="A37" s="140"/>
      <c r="B37" s="155" t="s">
        <v>1195</v>
      </c>
      <c r="C37" s="175">
        <f t="shared" ca="1" si="0"/>
        <v>0</v>
      </c>
      <c r="D37" s="175">
        <f t="shared" ca="1" si="1"/>
        <v>0</v>
      </c>
      <c r="E37" s="175">
        <f t="shared" ca="1" si="2"/>
        <v>0</v>
      </c>
      <c r="F37" s="175">
        <f t="shared" ca="1" si="3"/>
        <v>0</v>
      </c>
      <c r="G37" s="175">
        <f t="shared" ca="1" si="4"/>
        <v>0</v>
      </c>
      <c r="H37" s="140"/>
      <c r="I37" s="140"/>
      <c r="J37" s="140"/>
      <c r="K37" s="140"/>
      <c r="L37" s="140"/>
      <c r="M37" s="140"/>
      <c r="N37" s="140"/>
      <c r="O37" s="140"/>
      <c r="P37" s="140"/>
      <c r="Q37" s="140"/>
      <c r="R37" s="140"/>
      <c r="S37" s="140"/>
      <c r="W37" s="5"/>
      <c r="X37" s="5"/>
      <c r="Y37" s="5"/>
      <c r="Z37" s="5"/>
      <c r="AA37" s="5"/>
      <c r="AE37" s="140"/>
    </row>
    <row r="38" spans="1:31" s="8" customFormat="1" x14ac:dyDescent="0.25">
      <c r="A38" s="140"/>
      <c r="B38" s="155" t="s">
        <v>1196</v>
      </c>
      <c r="C38" s="175">
        <f t="shared" ca="1" si="0"/>
        <v>0</v>
      </c>
      <c r="D38" s="175">
        <f t="shared" ca="1" si="1"/>
        <v>0</v>
      </c>
      <c r="E38" s="175">
        <f t="shared" ca="1" si="2"/>
        <v>0</v>
      </c>
      <c r="F38" s="175">
        <f t="shared" ca="1" si="3"/>
        <v>0</v>
      </c>
      <c r="G38" s="175">
        <f t="shared" ca="1" si="4"/>
        <v>0</v>
      </c>
      <c r="H38" s="140"/>
      <c r="I38" s="140"/>
      <c r="J38" s="140"/>
      <c r="K38" s="140"/>
      <c r="L38" s="140"/>
      <c r="M38" s="140"/>
      <c r="N38" s="140"/>
      <c r="O38" s="140"/>
      <c r="P38" s="140"/>
      <c r="Q38" s="140"/>
      <c r="R38" s="140"/>
      <c r="S38" s="140"/>
      <c r="W38" s="5"/>
      <c r="X38" s="5"/>
      <c r="Y38" s="5"/>
      <c r="Z38" s="5"/>
      <c r="AA38" s="5"/>
      <c r="AE38" s="140"/>
    </row>
    <row r="39" spans="1:31" s="8" customFormat="1" x14ac:dyDescent="0.25">
      <c r="A39" s="140"/>
      <c r="B39" s="155" t="s">
        <v>231</v>
      </c>
      <c r="C39" s="178">
        <f t="shared" ca="1" si="0"/>
        <v>0</v>
      </c>
      <c r="D39" s="178">
        <f t="shared" ca="1" si="1"/>
        <v>2.4049236999999999</v>
      </c>
      <c r="E39" s="178">
        <f t="shared" ca="1" si="2"/>
        <v>2.4049236999999999</v>
      </c>
      <c r="F39" s="178">
        <f t="shared" ca="1" si="3"/>
        <v>2.4049236999999999</v>
      </c>
      <c r="G39" s="178">
        <f t="shared" ca="1" si="4"/>
        <v>2.4049236999999999</v>
      </c>
      <c r="H39" s="140"/>
      <c r="I39" s="140"/>
      <c r="J39" s="140"/>
      <c r="K39" s="140"/>
      <c r="L39" s="140"/>
      <c r="M39" s="140"/>
      <c r="N39" s="140"/>
      <c r="O39" s="140"/>
      <c r="P39" s="140"/>
      <c r="Q39" s="140"/>
      <c r="R39" s="140"/>
      <c r="S39" s="140"/>
      <c r="W39" s="5"/>
      <c r="X39" s="5"/>
      <c r="Y39" s="5"/>
      <c r="Z39" s="5"/>
      <c r="AA39" s="5"/>
      <c r="AE39" s="140"/>
    </row>
    <row r="40" spans="1:31" s="8" customFormat="1" x14ac:dyDescent="0.25">
      <c r="A40" s="140"/>
      <c r="B40" s="155" t="s">
        <v>232</v>
      </c>
      <c r="C40" s="178">
        <f t="shared" ca="1" si="0"/>
        <v>0</v>
      </c>
      <c r="D40" s="178">
        <f t="shared" ca="1" si="1"/>
        <v>0</v>
      </c>
      <c r="E40" s="178">
        <f t="shared" ca="1" si="2"/>
        <v>0</v>
      </c>
      <c r="F40" s="178">
        <f t="shared" ca="1" si="3"/>
        <v>0</v>
      </c>
      <c r="G40" s="178">
        <f t="shared" ca="1" si="4"/>
        <v>0</v>
      </c>
      <c r="H40" s="140"/>
      <c r="I40" s="140"/>
      <c r="J40" s="140"/>
      <c r="K40" s="140"/>
      <c r="L40" s="140"/>
      <c r="M40" s="140"/>
      <c r="N40" s="140"/>
      <c r="O40" s="140"/>
      <c r="P40" s="140"/>
      <c r="Q40" s="140"/>
      <c r="R40" s="140"/>
      <c r="S40" s="140"/>
      <c r="W40" s="5"/>
      <c r="X40" s="5"/>
      <c r="Y40" s="5"/>
      <c r="Z40" s="5"/>
      <c r="AA40" s="5"/>
      <c r="AE40" s="140"/>
    </row>
    <row r="41" spans="1:31" s="8" customFormat="1" x14ac:dyDescent="0.25">
      <c r="A41" s="140"/>
      <c r="B41" s="155" t="s">
        <v>233</v>
      </c>
      <c r="C41" s="178">
        <f t="shared" ca="1" si="0"/>
        <v>0</v>
      </c>
      <c r="D41" s="178">
        <f t="shared" ca="1" si="1"/>
        <v>0</v>
      </c>
      <c r="E41" s="178">
        <f t="shared" ca="1" si="2"/>
        <v>0</v>
      </c>
      <c r="F41" s="178">
        <f t="shared" ca="1" si="3"/>
        <v>0</v>
      </c>
      <c r="G41" s="178">
        <f t="shared" ca="1" si="4"/>
        <v>0</v>
      </c>
      <c r="H41" s="140"/>
      <c r="I41" s="140"/>
      <c r="J41" s="140"/>
      <c r="K41" s="140"/>
      <c r="L41" s="140"/>
      <c r="M41" s="140"/>
      <c r="N41" s="140"/>
      <c r="O41" s="140"/>
      <c r="P41" s="140"/>
      <c r="Q41" s="140"/>
      <c r="R41" s="140"/>
      <c r="S41" s="140"/>
      <c r="AE41" s="140"/>
    </row>
    <row r="42" spans="1:31" s="8" customFormat="1" x14ac:dyDescent="0.25">
      <c r="A42" s="140"/>
      <c r="B42" s="155" t="s">
        <v>198</v>
      </c>
      <c r="C42" s="179">
        <f t="shared" ca="1" si="0"/>
        <v>0</v>
      </c>
      <c r="D42" s="179">
        <f t="shared" ca="1" si="1"/>
        <v>0</v>
      </c>
      <c r="E42" s="179">
        <f t="shared" ca="1" si="2"/>
        <v>0</v>
      </c>
      <c r="F42" s="179">
        <f t="shared" ca="1" si="3"/>
        <v>0</v>
      </c>
      <c r="G42" s="179">
        <f t="shared" ca="1" si="4"/>
        <v>0</v>
      </c>
      <c r="H42" s="140"/>
      <c r="I42" s="140"/>
      <c r="J42" s="140"/>
      <c r="K42" s="140"/>
      <c r="L42" s="140"/>
      <c r="M42" s="140"/>
      <c r="N42" s="140"/>
      <c r="O42" s="140"/>
      <c r="P42" s="140"/>
      <c r="Q42" s="140"/>
      <c r="R42" s="140"/>
      <c r="S42" s="140"/>
    </row>
    <row r="43" spans="1:31" s="8" customFormat="1" x14ac:dyDescent="0.25">
      <c r="A43" s="140"/>
      <c r="B43" s="155" t="s">
        <v>607</v>
      </c>
      <c r="C43" s="179">
        <f t="shared" ca="1" si="0"/>
        <v>0</v>
      </c>
      <c r="D43" s="179">
        <f t="shared" ca="1" si="1"/>
        <v>0</v>
      </c>
      <c r="E43" s="179">
        <f t="shared" ca="1" si="2"/>
        <v>0</v>
      </c>
      <c r="F43" s="179">
        <f t="shared" ca="1" si="3"/>
        <v>0</v>
      </c>
      <c r="G43" s="179">
        <f t="shared" ca="1" si="4"/>
        <v>0</v>
      </c>
      <c r="H43" s="140"/>
      <c r="I43" s="140"/>
      <c r="J43" s="140"/>
      <c r="K43" s="140"/>
      <c r="L43" s="140"/>
      <c r="M43" s="140"/>
      <c r="N43" s="140"/>
      <c r="O43" s="140"/>
      <c r="P43" s="140"/>
      <c r="Q43" s="140"/>
      <c r="R43" s="140"/>
      <c r="S43" s="140"/>
      <c r="W43" s="42"/>
      <c r="X43" s="42"/>
      <c r="Y43" s="42"/>
      <c r="Z43" s="42"/>
      <c r="AA43" s="42"/>
    </row>
    <row r="44" spans="1:31" s="8" customFormat="1" x14ac:dyDescent="0.25">
      <c r="A44" s="140"/>
      <c r="B44" s="155" t="s">
        <v>608</v>
      </c>
      <c r="C44" s="179">
        <f t="shared" ca="1" si="0"/>
        <v>0</v>
      </c>
      <c r="D44" s="179">
        <f t="shared" ca="1" si="1"/>
        <v>0</v>
      </c>
      <c r="E44" s="179">
        <f t="shared" ca="1" si="2"/>
        <v>0</v>
      </c>
      <c r="F44" s="179">
        <f t="shared" ca="1" si="3"/>
        <v>0</v>
      </c>
      <c r="G44" s="179">
        <f t="shared" ca="1" si="4"/>
        <v>0</v>
      </c>
      <c r="H44" s="140"/>
      <c r="I44" s="140"/>
      <c r="J44" s="140"/>
      <c r="K44" s="140"/>
      <c r="L44" s="140"/>
      <c r="M44" s="140"/>
      <c r="N44" s="140"/>
      <c r="O44" s="140"/>
      <c r="P44" s="140"/>
      <c r="Q44" s="140"/>
      <c r="R44" s="140"/>
      <c r="S44" s="140"/>
      <c r="W44" s="5"/>
      <c r="X44" s="5"/>
      <c r="Y44" s="5"/>
      <c r="Z44" s="5"/>
      <c r="AA44" s="5"/>
    </row>
    <row r="45" spans="1:31" s="8" customFormat="1" x14ac:dyDescent="0.25">
      <c r="A45" s="140"/>
      <c r="B45" s="155" t="s">
        <v>954</v>
      </c>
      <c r="C45" s="179">
        <f t="shared" ca="1" si="0"/>
        <v>0</v>
      </c>
      <c r="D45" s="179">
        <f t="shared" ca="1" si="1"/>
        <v>0</v>
      </c>
      <c r="E45" s="179">
        <f t="shared" ca="1" si="2"/>
        <v>0</v>
      </c>
      <c r="F45" s="179">
        <f t="shared" ca="1" si="3"/>
        <v>0</v>
      </c>
      <c r="G45" s="179">
        <f t="shared" ca="1" si="4"/>
        <v>0</v>
      </c>
      <c r="H45" s="140"/>
      <c r="I45" s="140"/>
      <c r="J45" s="140"/>
      <c r="K45" s="140"/>
      <c r="L45" s="140"/>
      <c r="M45" s="140"/>
      <c r="N45" s="140"/>
      <c r="O45" s="140"/>
      <c r="P45" s="140"/>
      <c r="Q45" s="140"/>
      <c r="R45" s="140"/>
      <c r="S45" s="140"/>
      <c r="W45" s="5"/>
      <c r="X45" s="5"/>
      <c r="Y45" s="5"/>
      <c r="Z45" s="5"/>
      <c r="AA45" s="5"/>
    </row>
    <row r="46" spans="1:31" s="8" customFormat="1" x14ac:dyDescent="0.25">
      <c r="A46" s="140"/>
      <c r="B46" s="155" t="s">
        <v>176</v>
      </c>
      <c r="C46" s="179">
        <f t="shared" ca="1" si="0"/>
        <v>0</v>
      </c>
      <c r="D46" s="179">
        <f t="shared" ca="1" si="1"/>
        <v>0</v>
      </c>
      <c r="E46" s="179">
        <f t="shared" ca="1" si="2"/>
        <v>0</v>
      </c>
      <c r="F46" s="179">
        <f t="shared" ca="1" si="3"/>
        <v>0</v>
      </c>
      <c r="G46" s="179">
        <f t="shared" ca="1" si="4"/>
        <v>0</v>
      </c>
      <c r="H46" s="140"/>
      <c r="I46" s="140"/>
      <c r="J46" s="140"/>
      <c r="K46" s="140"/>
      <c r="L46" s="140"/>
      <c r="M46" s="140"/>
      <c r="N46" s="140"/>
      <c r="O46" s="140"/>
      <c r="P46" s="140"/>
      <c r="Q46" s="140"/>
      <c r="R46" s="140"/>
      <c r="S46" s="140"/>
      <c r="W46" s="5"/>
      <c r="X46" s="5"/>
      <c r="Y46" s="5"/>
      <c r="Z46" s="5"/>
      <c r="AA46" s="5"/>
    </row>
    <row r="47" spans="1:31" s="8" customFormat="1" x14ac:dyDescent="0.25">
      <c r="A47" s="140"/>
      <c r="B47" s="155" t="s">
        <v>177</v>
      </c>
      <c r="C47" s="176">
        <f t="shared" ca="1" si="0"/>
        <v>1.2853600000000001</v>
      </c>
      <c r="D47" s="176">
        <f t="shared" ca="1" si="1"/>
        <v>1.2791999999999999</v>
      </c>
      <c r="E47" s="176">
        <f t="shared" ca="1" si="2"/>
        <v>1.2791999999999999</v>
      </c>
      <c r="F47" s="176">
        <f t="shared" ca="1" si="3"/>
        <v>1.2921088199999999</v>
      </c>
      <c r="G47" s="176">
        <f t="shared" ca="1" si="4"/>
        <v>1.2921088199999999</v>
      </c>
      <c r="H47" s="140"/>
      <c r="I47" s="140"/>
      <c r="J47" s="140"/>
      <c r="K47" s="140"/>
      <c r="L47" s="140"/>
      <c r="M47" s="140"/>
      <c r="N47" s="140"/>
      <c r="O47" s="140"/>
      <c r="P47" s="140"/>
      <c r="Q47" s="140"/>
      <c r="R47" s="140"/>
      <c r="S47" s="140"/>
      <c r="W47" s="5"/>
      <c r="X47" s="5"/>
      <c r="Y47" s="5"/>
      <c r="Z47" s="5"/>
      <c r="AA47" s="5"/>
    </row>
    <row r="48" spans="1:31" s="8" customFormat="1" x14ac:dyDescent="0.25">
      <c r="A48" s="140"/>
      <c r="B48" s="155" t="s">
        <v>1205</v>
      </c>
      <c r="C48" s="179">
        <f t="shared" ca="1" si="0"/>
        <v>0</v>
      </c>
      <c r="D48" s="179">
        <f t="shared" ca="1" si="1"/>
        <v>0</v>
      </c>
      <c r="E48" s="179">
        <f t="shared" ca="1" si="2"/>
        <v>0</v>
      </c>
      <c r="F48" s="179">
        <f t="shared" ca="1" si="3"/>
        <v>0</v>
      </c>
      <c r="G48" s="179">
        <f t="shared" ca="1" si="4"/>
        <v>0</v>
      </c>
      <c r="H48" s="140"/>
      <c r="I48" s="140"/>
      <c r="J48" s="140"/>
      <c r="K48" s="140"/>
      <c r="L48" s="140"/>
      <c r="M48" s="140"/>
      <c r="N48" s="140"/>
      <c r="O48" s="140"/>
      <c r="P48" s="140"/>
      <c r="Q48" s="140"/>
      <c r="R48" s="140"/>
      <c r="S48" s="140"/>
      <c r="W48" s="5"/>
      <c r="X48" s="5"/>
      <c r="Y48" s="5"/>
      <c r="Z48" s="5"/>
      <c r="AA48" s="5"/>
    </row>
    <row r="49" spans="1:27" s="8" customFormat="1" x14ac:dyDescent="0.25">
      <c r="A49" s="140"/>
      <c r="B49" s="155" t="s">
        <v>1206</v>
      </c>
      <c r="C49" s="179">
        <f t="shared" ca="1" si="0"/>
        <v>0</v>
      </c>
      <c r="D49" s="179">
        <f t="shared" ca="1" si="1"/>
        <v>0</v>
      </c>
      <c r="E49" s="179">
        <f t="shared" ca="1" si="2"/>
        <v>0</v>
      </c>
      <c r="F49" s="179">
        <f t="shared" ca="1" si="3"/>
        <v>0</v>
      </c>
      <c r="G49" s="179">
        <f t="shared" ca="1" si="4"/>
        <v>0</v>
      </c>
      <c r="H49" s="140"/>
      <c r="I49" s="140"/>
      <c r="J49" s="140"/>
      <c r="K49" s="140"/>
      <c r="L49" s="140"/>
      <c r="M49" s="140"/>
      <c r="N49" s="140"/>
      <c r="O49" s="140"/>
      <c r="P49" s="140"/>
      <c r="Q49" s="140"/>
      <c r="R49" s="140"/>
      <c r="S49" s="140"/>
      <c r="W49" s="5"/>
      <c r="X49" s="5"/>
      <c r="Y49" s="5"/>
      <c r="Z49" s="5"/>
      <c r="AA49" s="5"/>
    </row>
    <row r="50" spans="1:27" s="8" customFormat="1" x14ac:dyDescent="0.25">
      <c r="A50" s="140"/>
      <c r="B50" s="155"/>
      <c r="C50" s="5"/>
      <c r="D50" s="5"/>
      <c r="E50" s="5"/>
      <c r="F50" s="5"/>
      <c r="G50" s="5"/>
      <c r="H50" s="140"/>
      <c r="I50" s="103" t="s">
        <v>244</v>
      </c>
      <c r="J50" s="140"/>
      <c r="K50" s="140"/>
      <c r="L50" s="140"/>
      <c r="M50" s="140"/>
      <c r="N50" s="140"/>
      <c r="O50" s="103" t="s">
        <v>245</v>
      </c>
      <c r="P50" s="140"/>
      <c r="Q50" s="140"/>
      <c r="R50" s="140"/>
      <c r="S50" s="140"/>
      <c r="V50" s="140"/>
      <c r="W50" s="140"/>
      <c r="X50" s="140"/>
      <c r="Y50" s="140"/>
      <c r="Z50" s="140"/>
      <c r="AA50" s="140"/>
    </row>
    <row r="51" spans="1:27" s="8" customFormat="1" x14ac:dyDescent="0.25">
      <c r="B51" s="106" t="s">
        <v>267</v>
      </c>
      <c r="C51" s="9">
        <v>2010</v>
      </c>
      <c r="D51" s="9">
        <v>2020</v>
      </c>
      <c r="E51" s="9">
        <v>2030</v>
      </c>
      <c r="F51" s="9">
        <v>2040</v>
      </c>
      <c r="G51" s="9">
        <v>2050</v>
      </c>
      <c r="H51" s="140"/>
      <c r="I51" s="106">
        <v>2010</v>
      </c>
      <c r="J51" s="106">
        <v>2020</v>
      </c>
      <c r="K51" s="106">
        <v>2030</v>
      </c>
      <c r="L51" s="106">
        <v>2040</v>
      </c>
      <c r="M51" s="106">
        <v>2050</v>
      </c>
      <c r="N51" s="140"/>
      <c r="O51" s="106">
        <v>2010</v>
      </c>
      <c r="P51" s="106">
        <v>2020</v>
      </c>
      <c r="Q51" s="106">
        <v>2030</v>
      </c>
      <c r="R51" s="106">
        <v>2040</v>
      </c>
      <c r="S51" s="106">
        <v>2050</v>
      </c>
      <c r="V51" s="106" t="s">
        <v>267</v>
      </c>
      <c r="W51" s="106">
        <v>2010</v>
      </c>
      <c r="X51" s="106">
        <v>2020</v>
      </c>
      <c r="Y51" s="106">
        <v>2030</v>
      </c>
      <c r="Z51" s="106">
        <v>2040</v>
      </c>
      <c r="AA51" s="106">
        <v>2050</v>
      </c>
    </row>
    <row r="52" spans="1:27" s="8" customFormat="1" x14ac:dyDescent="0.25">
      <c r="A52" s="140"/>
      <c r="B52" s="140" t="s">
        <v>1106</v>
      </c>
      <c r="C52" s="16">
        <f t="shared" ref="C52:C83" ca="1" si="15">IFERROR(VLOOKUP($B52,INDIRECT($I$52),2,FALSE),0)</f>
        <v>-42.850373599999998</v>
      </c>
      <c r="D52" s="16">
        <f t="shared" ref="D52:D83" ca="1" si="16">IFERROR(VLOOKUP($B52,INDIRECT($J$52),2,FALSE),0)</f>
        <v>-34.335048800000003</v>
      </c>
      <c r="E52" s="16">
        <f t="shared" ref="E52:E83" ca="1" si="17">IFERROR(VLOOKUP($B52,INDIRECT($K$52),2,FALSE),0)</f>
        <v>-27.252268399999998</v>
      </c>
      <c r="F52" s="16">
        <f t="shared" ref="F52:F83" ca="1" si="18">IFERROR(VLOOKUP($B52,INDIRECT($L$52),2,FALSE),0)</f>
        <v>-27.175494100000002</v>
      </c>
      <c r="G52" s="16">
        <f t="shared" ref="G52:G83" ca="1" si="19">IFERROR(VLOOKUP($B52,INDIRECT($M$52),2,FALSE),0)</f>
        <v>-27.393383100000001</v>
      </c>
      <c r="H52" s="140"/>
      <c r="I52" s="140" t="str">
        <f>"Modeloutput!$D$"&amp;O52&amp;":$E$"&amp;O53</f>
        <v>Modeloutput!$D$292:$E$323</v>
      </c>
      <c r="J52" s="140" t="str">
        <f>"Modeloutput!$D$"&amp;P52&amp;":$E$"&amp;P53</f>
        <v>Modeloutput!$D$615:$E$646</v>
      </c>
      <c r="K52" s="140" t="str">
        <f>"Modeloutput!$D$"&amp;Q52&amp;":$E$"&amp;Q53</f>
        <v>Modeloutput!$D$938:$E$969</v>
      </c>
      <c r="L52" s="140" t="str">
        <f>"Modeloutput!$D$"&amp;R52&amp;":$E$"&amp;R53</f>
        <v>Modeloutput!$D$1261:$E$1292</v>
      </c>
      <c r="M52" s="140" t="str">
        <f>"Modeloutput!$D$"&amp;S52&amp;":$E$"&amp;S53</f>
        <v>Modeloutput!$D$1584:$E$1615</v>
      </c>
      <c r="N52" s="140" t="s">
        <v>246</v>
      </c>
      <c r="O52" s="140">
        <f>volgorde_mut_bebouwing_allflow!E6</f>
        <v>292</v>
      </c>
      <c r="P52" s="140">
        <f>volgorde_mut_bebouwing_allflow!F6</f>
        <v>615</v>
      </c>
      <c r="Q52" s="140">
        <f>volgorde_mut_bebouwing_allflow!G6</f>
        <v>938</v>
      </c>
      <c r="R52" s="140">
        <f>volgorde_mut_bebouwing_allflow!H6</f>
        <v>1261</v>
      </c>
      <c r="S52" s="140">
        <f>volgorde_mut_bebouwing_allflow!I6</f>
        <v>1584</v>
      </c>
      <c r="V52" s="14" t="s">
        <v>1431</v>
      </c>
      <c r="W52" s="15">
        <f ca="1">C52+C54</f>
        <v>-54.429965499999994</v>
      </c>
      <c r="X52" s="15">
        <f ca="1">D52+D54</f>
        <v>-46.276562300000002</v>
      </c>
      <c r="Y52" s="15">
        <f ca="1">E52+E54</f>
        <v>-37.606204399999996</v>
      </c>
      <c r="Z52" s="15">
        <f ca="1">F52+F54</f>
        <v>-37.357928400000006</v>
      </c>
      <c r="AA52" s="15">
        <f ca="1">G52+G54</f>
        <v>-37.522564299999999</v>
      </c>
    </row>
    <row r="53" spans="1:27" s="8" customFormat="1" x14ac:dyDescent="0.25">
      <c r="A53" s="140"/>
      <c r="B53" s="8" t="s">
        <v>200</v>
      </c>
      <c r="C53" s="49">
        <f t="shared" ca="1" si="15"/>
        <v>-18.0948469</v>
      </c>
      <c r="D53" s="49">
        <f t="shared" ca="1" si="16"/>
        <v>-22.529301400000001</v>
      </c>
      <c r="E53" s="49">
        <f t="shared" ca="1" si="17"/>
        <v>-22.052188900000001</v>
      </c>
      <c r="F53" s="49">
        <f t="shared" ca="1" si="18"/>
        <v>-21.312288200000001</v>
      </c>
      <c r="G53" s="49">
        <f t="shared" ca="1" si="19"/>
        <v>-20.840813000000001</v>
      </c>
      <c r="H53" s="140"/>
      <c r="I53" s="140"/>
      <c r="J53" s="140"/>
      <c r="K53" s="140"/>
      <c r="L53" s="140"/>
      <c r="M53" s="140"/>
      <c r="N53" s="140"/>
      <c r="O53" s="140">
        <f>O52+lengte_uit_python_bebouwing!$D$2-3</f>
        <v>323</v>
      </c>
      <c r="P53" s="140">
        <f>P52+lengte_uit_python_bebouwing!$D$2-3</f>
        <v>646</v>
      </c>
      <c r="Q53" s="140">
        <f>Q52+lengte_uit_python_bebouwing!$D$2-3</f>
        <v>969</v>
      </c>
      <c r="R53" s="140">
        <f>R52+lengte_uit_python_bebouwing!$D$2-3</f>
        <v>1292</v>
      </c>
      <c r="S53" s="140">
        <f>S52+lengte_uit_python_bebouwing!$D$2-3</f>
        <v>1615</v>
      </c>
      <c r="V53" s="43" t="s">
        <v>276</v>
      </c>
      <c r="W53" s="44">
        <f ca="1">C55+C56</f>
        <v>-19.999397039999998</v>
      </c>
      <c r="X53" s="44">
        <f t="shared" ref="X53:AA53" ca="1" si="20">D55+D56</f>
        <v>-20.144844719999998</v>
      </c>
      <c r="Y53" s="44">
        <f t="shared" ca="1" si="20"/>
        <v>-20.144844719999998</v>
      </c>
      <c r="Z53" s="44">
        <f t="shared" ca="1" si="20"/>
        <v>-19.816750799999998</v>
      </c>
      <c r="AA53" s="44">
        <f t="shared" ca="1" si="20"/>
        <v>-19.816750799999998</v>
      </c>
    </row>
    <row r="54" spans="1:27" s="8" customFormat="1" x14ac:dyDescent="0.25">
      <c r="A54" s="140"/>
      <c r="B54" s="140" t="s">
        <v>1137</v>
      </c>
      <c r="C54" s="16">
        <f t="shared" ca="1" si="15"/>
        <v>-11.5795919</v>
      </c>
      <c r="D54" s="16">
        <f t="shared" ca="1" si="16"/>
        <v>-11.941513499999999</v>
      </c>
      <c r="E54" s="16">
        <f t="shared" ca="1" si="17"/>
        <v>-10.353935999999999</v>
      </c>
      <c r="F54" s="16">
        <f t="shared" ca="1" si="18"/>
        <v>-10.182434300000001</v>
      </c>
      <c r="G54" s="16">
        <f t="shared" ca="1" si="19"/>
        <v>-10.1291812</v>
      </c>
      <c r="H54" s="140"/>
      <c r="I54" s="140"/>
      <c r="J54" s="140"/>
      <c r="K54" s="140"/>
      <c r="L54" s="140"/>
      <c r="M54" s="140"/>
      <c r="N54" s="140"/>
      <c r="O54" s="140"/>
      <c r="P54" s="140"/>
      <c r="Q54" s="140"/>
      <c r="R54" s="140"/>
      <c r="S54" s="140"/>
      <c r="V54" s="25" t="s">
        <v>1432</v>
      </c>
      <c r="W54" s="26">
        <f ca="1">C57+C59</f>
        <v>-32.331402599999997</v>
      </c>
      <c r="X54" s="26">
        <f t="shared" ref="X54:AA54" ca="1" si="21">D57+D59</f>
        <v>-38.477867599999996</v>
      </c>
      <c r="Y54" s="26">
        <f t="shared" ca="1" si="21"/>
        <v>-48.5824833</v>
      </c>
      <c r="Z54" s="26">
        <f t="shared" ca="1" si="21"/>
        <v>-51.950688499999998</v>
      </c>
      <c r="AA54" s="26">
        <f t="shared" ca="1" si="21"/>
        <v>-54.837721500000001</v>
      </c>
    </row>
    <row r="55" spans="1:27" s="8" customFormat="1" x14ac:dyDescent="0.25">
      <c r="A55" s="140"/>
      <c r="B55" s="140" t="s">
        <v>609</v>
      </c>
      <c r="C55" s="45">
        <f t="shared" ca="1" si="15"/>
        <v>-16.806215999999999</v>
      </c>
      <c r="D55" s="45">
        <f t="shared" ca="1" si="16"/>
        <v>-16.648631999999999</v>
      </c>
      <c r="E55" s="45">
        <f t="shared" ca="1" si="17"/>
        <v>-16.648631999999999</v>
      </c>
      <c r="F55" s="45">
        <f t="shared" ca="1" si="18"/>
        <v>-16.377479999999998</v>
      </c>
      <c r="G55" s="45">
        <f t="shared" ca="1" si="19"/>
        <v>-16.377479999999998</v>
      </c>
      <c r="H55" s="140"/>
      <c r="I55" s="140"/>
      <c r="J55" s="140"/>
      <c r="K55" s="140"/>
      <c r="L55" s="140"/>
      <c r="M55" s="140"/>
      <c r="N55" s="140"/>
      <c r="O55" s="140"/>
      <c r="P55" s="140"/>
      <c r="Q55" s="140"/>
      <c r="R55" s="140"/>
      <c r="S55" s="140"/>
      <c r="V55" s="20" t="s">
        <v>614</v>
      </c>
      <c r="W55" s="21">
        <f ca="1">C60+C61</f>
        <v>-42.233956800000001</v>
      </c>
      <c r="X55" s="21">
        <f t="shared" ref="X55:AA55" ca="1" si="22">D60+D61</f>
        <v>-42.556668000000002</v>
      </c>
      <c r="Y55" s="21">
        <f t="shared" ca="1" si="22"/>
        <v>-42.556668000000002</v>
      </c>
      <c r="Z55" s="21">
        <f t="shared" ca="1" si="22"/>
        <v>-42.556668000000002</v>
      </c>
      <c r="AA55" s="21">
        <f t="shared" ca="1" si="22"/>
        <v>-42.556668000000002</v>
      </c>
    </row>
    <row r="56" spans="1:27" s="8" customFormat="1" x14ac:dyDescent="0.25">
      <c r="A56" s="140"/>
      <c r="B56" s="140" t="s">
        <v>1138</v>
      </c>
      <c r="C56" s="45">
        <f t="shared" ca="1" si="15"/>
        <v>-3.1931810399999998</v>
      </c>
      <c r="D56" s="45">
        <f t="shared" ca="1" si="16"/>
        <v>-3.4962127199999999</v>
      </c>
      <c r="E56" s="45">
        <f t="shared" ca="1" si="17"/>
        <v>-3.4962127199999999</v>
      </c>
      <c r="F56" s="45">
        <f t="shared" ca="1" si="18"/>
        <v>-3.4392708000000001</v>
      </c>
      <c r="G56" s="45">
        <f t="shared" ca="1" si="19"/>
        <v>-3.4392708000000001</v>
      </c>
      <c r="H56" s="140"/>
      <c r="I56" s="140"/>
      <c r="J56" s="140"/>
      <c r="K56" s="140"/>
      <c r="L56" s="140"/>
      <c r="M56" s="140"/>
      <c r="N56" s="140"/>
      <c r="O56" s="140"/>
      <c r="P56" s="140"/>
      <c r="Q56" s="140"/>
      <c r="R56" s="140"/>
      <c r="S56" s="140"/>
      <c r="V56" s="47" t="s">
        <v>278</v>
      </c>
      <c r="W56" s="48">
        <f ca="1">C53+C58</f>
        <v>-62.626249000000001</v>
      </c>
      <c r="X56" s="48">
        <f t="shared" ref="X56:AA56" ca="1" si="23">D53+D58</f>
        <v>-59.1142933</v>
      </c>
      <c r="Y56" s="48">
        <f t="shared" ca="1" si="23"/>
        <v>-58.637180799999996</v>
      </c>
      <c r="Z56" s="48">
        <f t="shared" ca="1" si="23"/>
        <v>-57.897280100000003</v>
      </c>
      <c r="AA56" s="48">
        <f t="shared" ca="1" si="23"/>
        <v>-57.425804900000003</v>
      </c>
    </row>
    <row r="57" spans="1:27" s="8" customFormat="1" x14ac:dyDescent="0.25">
      <c r="A57" s="140"/>
      <c r="B57" s="140" t="s">
        <v>1108</v>
      </c>
      <c r="C57" s="46">
        <f t="shared" ca="1" si="15"/>
        <v>-20.059190099999999</v>
      </c>
      <c r="D57" s="46">
        <f t="shared" ca="1" si="16"/>
        <v>-25.450429199999999</v>
      </c>
      <c r="E57" s="46">
        <f t="shared" ca="1" si="17"/>
        <v>-33.801351199999999</v>
      </c>
      <c r="F57" s="46">
        <f t="shared" ca="1" si="18"/>
        <v>-36.584991899999999</v>
      </c>
      <c r="G57" s="46">
        <f t="shared" ca="1" si="19"/>
        <v>-38.970969599999997</v>
      </c>
      <c r="H57" s="140"/>
      <c r="I57" s="140"/>
      <c r="J57" s="140"/>
      <c r="K57" s="140"/>
      <c r="L57" s="140"/>
      <c r="M57" s="140"/>
      <c r="N57" s="140"/>
      <c r="O57" s="140"/>
      <c r="P57" s="140"/>
      <c r="Q57" s="140"/>
      <c r="R57" s="140"/>
      <c r="S57" s="140"/>
      <c r="V57" s="51" t="s">
        <v>1387</v>
      </c>
      <c r="W57" s="52">
        <f ca="1">SUM(C65:C72)</f>
        <v>-11.05296186</v>
      </c>
      <c r="X57" s="52">
        <f t="shared" ref="X57:AA57" ca="1" si="24">SUM(D65:D72)</f>
        <v>-9.9756102099999993</v>
      </c>
      <c r="Y57" s="52">
        <f t="shared" ca="1" si="24"/>
        <v>-9.1396652199999995</v>
      </c>
      <c r="Z57" s="52">
        <f t="shared" ca="1" si="24"/>
        <v>-8.8166948600000001</v>
      </c>
      <c r="AA57" s="52">
        <f t="shared" ca="1" si="24"/>
        <v>-8.3556912000000008</v>
      </c>
    </row>
    <row r="58" spans="1:27" s="8" customFormat="1" x14ac:dyDescent="0.25">
      <c r="A58" s="140"/>
      <c r="B58" s="140" t="s">
        <v>201</v>
      </c>
      <c r="C58" s="49">
        <f t="shared" ca="1" si="15"/>
        <v>-44.531402100000001</v>
      </c>
      <c r="D58" s="49">
        <f t="shared" ca="1" si="16"/>
        <v>-36.584991899999999</v>
      </c>
      <c r="E58" s="49">
        <f t="shared" ca="1" si="17"/>
        <v>-36.584991899999999</v>
      </c>
      <c r="F58" s="49">
        <f t="shared" ca="1" si="18"/>
        <v>-36.584991899999999</v>
      </c>
      <c r="G58" s="49">
        <f t="shared" ca="1" si="19"/>
        <v>-36.584991899999999</v>
      </c>
      <c r="H58" s="140"/>
      <c r="I58" s="140"/>
      <c r="J58" s="140"/>
      <c r="K58" s="140"/>
      <c r="L58" s="140"/>
      <c r="M58" s="140"/>
      <c r="N58" s="140"/>
      <c r="O58" s="140"/>
      <c r="P58" s="140"/>
      <c r="Q58" s="140"/>
      <c r="R58" s="140"/>
      <c r="S58" s="140"/>
      <c r="V58" s="54" t="s">
        <v>1388</v>
      </c>
      <c r="W58" s="55">
        <f ca="1">SUM(C73:C82)</f>
        <v>-31.332622659999998</v>
      </c>
      <c r="X58" s="55">
        <f t="shared" ref="X58:AA58" ca="1" si="25">SUM(D73:D82)</f>
        <v>-29.95623681</v>
      </c>
      <c r="Y58" s="55">
        <f t="shared" ca="1" si="25"/>
        <v>-25.98591729</v>
      </c>
      <c r="Z58" s="55">
        <f t="shared" ca="1" si="25"/>
        <v>-26.604576260000002</v>
      </c>
      <c r="AA58" s="55">
        <f t="shared" ca="1" si="25"/>
        <v>-26.479437320000002</v>
      </c>
    </row>
    <row r="59" spans="1:27" s="8" customFormat="1" x14ac:dyDescent="0.25">
      <c r="A59" s="140"/>
      <c r="B59" s="140" t="s">
        <v>221</v>
      </c>
      <c r="C59" s="46">
        <f t="shared" ca="1" si="15"/>
        <v>-12.2722125</v>
      </c>
      <c r="D59" s="46">
        <f t="shared" ca="1" si="16"/>
        <v>-13.027438399999999</v>
      </c>
      <c r="E59" s="46">
        <f t="shared" ca="1" si="17"/>
        <v>-14.781132100000001</v>
      </c>
      <c r="F59" s="46">
        <f t="shared" ca="1" si="18"/>
        <v>-15.3656966</v>
      </c>
      <c r="G59" s="46">
        <f t="shared" ca="1" si="19"/>
        <v>-15.866751900000001</v>
      </c>
      <c r="H59" s="140"/>
      <c r="I59" s="140"/>
      <c r="J59" s="140"/>
      <c r="K59" s="140"/>
      <c r="L59" s="140"/>
      <c r="M59" s="140"/>
      <c r="N59" s="140"/>
      <c r="O59" s="140"/>
      <c r="P59" s="140"/>
      <c r="Q59" s="140"/>
      <c r="R59" s="140"/>
      <c r="S59" s="140"/>
      <c r="V59" s="36" t="s">
        <v>1354</v>
      </c>
      <c r="W59" s="50">
        <f ca="1">SUM(C62:C64)</f>
        <v>0</v>
      </c>
      <c r="X59" s="50">
        <f t="shared" ref="X59:AA59" ca="1" si="26">SUM(D62:D64)</f>
        <v>-2.4049236999999999</v>
      </c>
      <c r="Y59" s="50">
        <f t="shared" ca="1" si="26"/>
        <v>-2.4049236999999999</v>
      </c>
      <c r="Z59" s="50">
        <f t="shared" ca="1" si="26"/>
        <v>-2.4049236999999999</v>
      </c>
      <c r="AA59" s="50">
        <f t="shared" ca="1" si="26"/>
        <v>-2.4049236999999999</v>
      </c>
    </row>
    <row r="60" spans="1:27" s="8" customFormat="1" x14ac:dyDescent="0.25">
      <c r="A60" s="140"/>
      <c r="B60" s="140" t="s">
        <v>610</v>
      </c>
      <c r="C60" s="19">
        <f t="shared" ca="1" si="15"/>
        <v>-35.490720000000003</v>
      </c>
      <c r="D60" s="19">
        <f t="shared" ca="1" si="16"/>
        <v>-35.1708</v>
      </c>
      <c r="E60" s="19">
        <f t="shared" ca="1" si="17"/>
        <v>-35.1708</v>
      </c>
      <c r="F60" s="19">
        <f t="shared" ca="1" si="18"/>
        <v>-35.1708</v>
      </c>
      <c r="G60" s="19">
        <f t="shared" ca="1" si="19"/>
        <v>-35.1708</v>
      </c>
      <c r="H60" s="140"/>
      <c r="I60" s="140"/>
      <c r="J60" s="140"/>
      <c r="K60" s="140"/>
      <c r="L60" s="140"/>
      <c r="M60" s="140"/>
      <c r="N60" s="140"/>
      <c r="O60" s="140"/>
      <c r="P60" s="140"/>
      <c r="Q60" s="140"/>
      <c r="R60" s="140"/>
      <c r="S60" s="140"/>
      <c r="V60" s="70" t="s">
        <v>1355</v>
      </c>
      <c r="W60" s="71">
        <f ca="1">C83</f>
        <v>0</v>
      </c>
      <c r="X60" s="71">
        <f t="shared" ref="X60:AA60" ca="1" si="27">D83</f>
        <v>0</v>
      </c>
      <c r="Y60" s="71">
        <f t="shared" ca="1" si="27"/>
        <v>0</v>
      </c>
      <c r="Z60" s="71">
        <f t="shared" ca="1" si="27"/>
        <v>0</v>
      </c>
      <c r="AA60" s="71">
        <f t="shared" ca="1" si="27"/>
        <v>0</v>
      </c>
    </row>
    <row r="61" spans="1:27" s="8" customFormat="1" x14ac:dyDescent="0.25">
      <c r="A61" s="140"/>
      <c r="B61" s="140" t="s">
        <v>1139</v>
      </c>
      <c r="C61" s="19">
        <f t="shared" ca="1" si="15"/>
        <v>-6.7432368</v>
      </c>
      <c r="D61" s="19">
        <f t="shared" ca="1" si="16"/>
        <v>-7.3858680000000003</v>
      </c>
      <c r="E61" s="19">
        <f t="shared" ca="1" si="17"/>
        <v>-7.3858680000000003</v>
      </c>
      <c r="F61" s="19">
        <f t="shared" ca="1" si="18"/>
        <v>-7.3858680000000003</v>
      </c>
      <c r="G61" s="19">
        <f t="shared" ca="1" si="19"/>
        <v>-7.3858680000000003</v>
      </c>
      <c r="H61" s="140"/>
      <c r="I61" s="140"/>
      <c r="J61" s="140"/>
      <c r="K61" s="140"/>
      <c r="L61" s="140"/>
      <c r="M61" s="140"/>
      <c r="N61" s="140"/>
      <c r="O61" s="140"/>
      <c r="P61" s="140"/>
      <c r="Q61" s="140"/>
      <c r="R61" s="140"/>
      <c r="S61" s="140"/>
      <c r="V61" s="140"/>
      <c r="W61" s="140"/>
      <c r="X61" s="140"/>
      <c r="Y61" s="140"/>
      <c r="Z61" s="140"/>
      <c r="AA61" s="140"/>
    </row>
    <row r="62" spans="1:27" s="8" customFormat="1" x14ac:dyDescent="0.25">
      <c r="A62" s="140"/>
      <c r="B62" s="140" t="s">
        <v>234</v>
      </c>
      <c r="C62" s="38">
        <f t="shared" ca="1" si="15"/>
        <v>0</v>
      </c>
      <c r="D62" s="38">
        <f t="shared" ca="1" si="16"/>
        <v>-2.4049236999999999</v>
      </c>
      <c r="E62" s="38">
        <f t="shared" ca="1" si="17"/>
        <v>-2.4049236999999999</v>
      </c>
      <c r="F62" s="38">
        <f t="shared" ca="1" si="18"/>
        <v>-2.4049236999999999</v>
      </c>
      <c r="G62" s="38">
        <f t="shared" ca="1" si="19"/>
        <v>-2.4049236999999999</v>
      </c>
      <c r="H62" s="140"/>
      <c r="I62" s="140"/>
      <c r="J62" s="140"/>
      <c r="K62" s="140"/>
      <c r="L62" s="140"/>
      <c r="M62" s="140"/>
      <c r="N62" s="140"/>
      <c r="O62" s="140"/>
      <c r="P62" s="140"/>
      <c r="Q62" s="140"/>
      <c r="R62" s="140"/>
      <c r="S62" s="140"/>
      <c r="V62" s="140" t="s">
        <v>285</v>
      </c>
      <c r="W62" s="135">
        <f ca="1">SUM(W52:W60)</f>
        <v>-254.00655545999999</v>
      </c>
      <c r="X62" s="135">
        <f ca="1">SUM(X52:X59)</f>
        <v>-248.90700664000005</v>
      </c>
      <c r="Y62" s="135">
        <f ca="1">SUM(Y52:Y59)</f>
        <v>-245.05788743000002</v>
      </c>
      <c r="Z62" s="135">
        <f ca="1">SUM(Z52:Z59)</f>
        <v>-247.40551062000006</v>
      </c>
      <c r="AA62" s="135">
        <f ca="1">SUM(AA52:AA59)</f>
        <v>-249.39956172000004</v>
      </c>
    </row>
    <row r="63" spans="1:27" s="8" customFormat="1" x14ac:dyDescent="0.25">
      <c r="A63" s="140"/>
      <c r="B63" s="140" t="s">
        <v>235</v>
      </c>
      <c r="C63" s="38">
        <f t="shared" ca="1" si="15"/>
        <v>0</v>
      </c>
      <c r="D63" s="38">
        <f t="shared" ca="1" si="16"/>
        <v>0</v>
      </c>
      <c r="E63" s="38">
        <f t="shared" ca="1" si="17"/>
        <v>0</v>
      </c>
      <c r="F63" s="38">
        <f t="shared" ca="1" si="18"/>
        <v>0</v>
      </c>
      <c r="G63" s="38">
        <f t="shared" ca="1" si="19"/>
        <v>0</v>
      </c>
      <c r="H63" s="140"/>
      <c r="I63" s="140"/>
      <c r="J63" s="140"/>
      <c r="K63" s="140"/>
      <c r="L63" s="140"/>
      <c r="M63" s="140"/>
      <c r="N63" s="140"/>
      <c r="O63" s="140"/>
      <c r="P63" s="140"/>
      <c r="Q63" s="140"/>
      <c r="R63" s="140"/>
      <c r="S63" s="140"/>
      <c r="V63" s="140" t="s">
        <v>284</v>
      </c>
      <c r="W63" s="135">
        <f ca="1">SUM(C52:C83)</f>
        <v>-254.00655546000002</v>
      </c>
      <c r="X63" s="135">
        <f t="shared" ref="X63:AA63" ca="1" si="28">SUM(D52:D83)</f>
        <v>-248.90700663999996</v>
      </c>
      <c r="Y63" s="135">
        <f t="shared" ca="1" si="28"/>
        <v>-245.05788742999997</v>
      </c>
      <c r="Z63" s="135">
        <f t="shared" ca="1" si="28"/>
        <v>-247.40551062000003</v>
      </c>
      <c r="AA63" s="135">
        <f t="shared" ca="1" si="28"/>
        <v>-249.39956172000001</v>
      </c>
    </row>
    <row r="64" spans="1:27" s="8" customFormat="1" x14ac:dyDescent="0.25">
      <c r="A64" s="140"/>
      <c r="B64" s="140" t="s">
        <v>236</v>
      </c>
      <c r="C64" s="38">
        <f t="shared" ca="1" si="15"/>
        <v>0</v>
      </c>
      <c r="D64" s="38">
        <f t="shared" ca="1" si="16"/>
        <v>0</v>
      </c>
      <c r="E64" s="38">
        <f t="shared" ca="1" si="17"/>
        <v>0</v>
      </c>
      <c r="F64" s="38">
        <f t="shared" ca="1" si="18"/>
        <v>0</v>
      </c>
      <c r="G64" s="38">
        <f t="shared" ca="1" si="19"/>
        <v>0</v>
      </c>
      <c r="H64" s="140"/>
      <c r="I64" s="140"/>
      <c r="J64" s="140"/>
      <c r="K64" s="140"/>
      <c r="L64" s="140"/>
      <c r="M64" s="140"/>
      <c r="N64" s="140"/>
      <c r="O64" s="140"/>
      <c r="P64" s="140"/>
      <c r="Q64" s="140"/>
      <c r="R64" s="140"/>
      <c r="S64" s="140"/>
    </row>
    <row r="65" spans="1:27" s="8" customFormat="1" x14ac:dyDescent="0.25">
      <c r="A65" s="140"/>
      <c r="B65" s="140" t="s">
        <v>1169</v>
      </c>
      <c r="C65" s="53">
        <f t="shared" ca="1" si="15"/>
        <v>0</v>
      </c>
      <c r="D65" s="53">
        <f t="shared" ca="1" si="16"/>
        <v>0</v>
      </c>
      <c r="E65" s="53">
        <f t="shared" ca="1" si="17"/>
        <v>0</v>
      </c>
      <c r="F65" s="53">
        <f t="shared" ca="1" si="18"/>
        <v>0</v>
      </c>
      <c r="G65" s="53">
        <f t="shared" ca="1" si="19"/>
        <v>0</v>
      </c>
      <c r="H65" s="140"/>
      <c r="I65" s="140"/>
      <c r="J65" s="140"/>
      <c r="K65" s="140"/>
      <c r="L65" s="140"/>
      <c r="M65" s="140"/>
      <c r="N65" s="140"/>
      <c r="O65" s="140"/>
      <c r="P65" s="140"/>
      <c r="Q65" s="140"/>
      <c r="R65" s="140"/>
      <c r="S65" s="140"/>
      <c r="V65" s="6"/>
    </row>
    <row r="66" spans="1:27" s="8" customFormat="1" x14ac:dyDescent="0.25">
      <c r="A66" s="140"/>
      <c r="B66" s="140" t="s">
        <v>1109</v>
      </c>
      <c r="C66" s="53">
        <f t="shared" ca="1" si="15"/>
        <v>-9.2882032399999996</v>
      </c>
      <c r="D66" s="53">
        <f t="shared" ca="1" si="16"/>
        <v>-8.2443059600000002</v>
      </c>
      <c r="E66" s="53">
        <f t="shared" ca="1" si="17"/>
        <v>-7.5534423300000002</v>
      </c>
      <c r="F66" s="53">
        <f t="shared" ca="1" si="18"/>
        <v>-7.2865246800000003</v>
      </c>
      <c r="G66" s="53">
        <f t="shared" ca="1" si="19"/>
        <v>-6.9055299200000002</v>
      </c>
      <c r="H66" s="140"/>
      <c r="I66" s="140"/>
      <c r="J66" s="140"/>
      <c r="K66" s="140"/>
      <c r="L66" s="140"/>
      <c r="M66" s="140"/>
      <c r="N66" s="140"/>
      <c r="O66" s="140"/>
      <c r="P66" s="140"/>
      <c r="Q66" s="140"/>
      <c r="R66" s="140"/>
      <c r="S66" s="140"/>
      <c r="W66" s="42"/>
      <c r="X66" s="42"/>
      <c r="Y66" s="42"/>
      <c r="Z66" s="42"/>
      <c r="AA66" s="42"/>
    </row>
    <row r="67" spans="1:27" s="8" customFormat="1" x14ac:dyDescent="0.25">
      <c r="A67" s="140"/>
      <c r="B67" s="140" t="s">
        <v>1170</v>
      </c>
      <c r="C67" s="53">
        <f t="shared" ca="1" si="15"/>
        <v>0</v>
      </c>
      <c r="D67" s="53">
        <f t="shared" ca="1" si="16"/>
        <v>0</v>
      </c>
      <c r="E67" s="53">
        <f t="shared" ca="1" si="17"/>
        <v>0</v>
      </c>
      <c r="F67" s="53">
        <f t="shared" ca="1" si="18"/>
        <v>0</v>
      </c>
      <c r="G67" s="53">
        <f t="shared" ca="1" si="19"/>
        <v>0</v>
      </c>
      <c r="H67" s="140"/>
      <c r="I67" s="140"/>
      <c r="J67" s="140"/>
      <c r="K67" s="140"/>
      <c r="L67" s="140"/>
      <c r="M67" s="140"/>
      <c r="N67" s="140"/>
      <c r="O67" s="140"/>
      <c r="P67" s="140"/>
      <c r="Q67" s="140"/>
      <c r="R67" s="140"/>
      <c r="S67" s="140"/>
      <c r="W67" s="42"/>
      <c r="X67" s="42"/>
      <c r="Y67" s="42"/>
      <c r="Z67" s="42"/>
      <c r="AA67" s="42"/>
    </row>
    <row r="68" spans="1:27" s="8" customFormat="1" x14ac:dyDescent="0.25">
      <c r="A68" s="140"/>
      <c r="B68" s="140" t="s">
        <v>1171</v>
      </c>
      <c r="C68" s="53">
        <f t="shared" ca="1" si="15"/>
        <v>0</v>
      </c>
      <c r="D68" s="53">
        <f t="shared" ca="1" si="16"/>
        <v>0</v>
      </c>
      <c r="E68" s="53">
        <f t="shared" ca="1" si="17"/>
        <v>0</v>
      </c>
      <c r="F68" s="53">
        <f t="shared" ca="1" si="18"/>
        <v>0</v>
      </c>
      <c r="G68" s="53">
        <f t="shared" ca="1" si="19"/>
        <v>0</v>
      </c>
      <c r="H68" s="140"/>
      <c r="I68" s="140"/>
      <c r="J68" s="140"/>
      <c r="K68" s="140"/>
      <c r="L68" s="140"/>
      <c r="M68" s="140"/>
      <c r="N68" s="140"/>
      <c r="O68" s="140"/>
      <c r="P68" s="140"/>
      <c r="Q68" s="140"/>
      <c r="R68" s="140"/>
      <c r="S68" s="140"/>
      <c r="W68" s="42"/>
      <c r="X68" s="42"/>
      <c r="Y68" s="42"/>
      <c r="Z68" s="42"/>
      <c r="AA68" s="42"/>
    </row>
    <row r="69" spans="1:27" s="8" customFormat="1" x14ac:dyDescent="0.25">
      <c r="A69" s="140"/>
      <c r="B69" s="140" t="s">
        <v>1188</v>
      </c>
      <c r="C69" s="53">
        <f t="shared" ca="1" si="15"/>
        <v>0</v>
      </c>
      <c r="D69" s="53">
        <f t="shared" ca="1" si="16"/>
        <v>0</v>
      </c>
      <c r="E69" s="53">
        <f t="shared" ca="1" si="17"/>
        <v>0</v>
      </c>
      <c r="F69" s="53">
        <f t="shared" ca="1" si="18"/>
        <v>0</v>
      </c>
      <c r="G69" s="53">
        <f t="shared" ca="1" si="19"/>
        <v>0</v>
      </c>
      <c r="H69" s="140"/>
      <c r="I69" s="140"/>
      <c r="J69" s="140"/>
      <c r="K69" s="140"/>
      <c r="L69" s="140"/>
      <c r="M69" s="140"/>
      <c r="N69" s="140"/>
      <c r="O69" s="140"/>
      <c r="P69" s="140"/>
      <c r="Q69" s="140"/>
      <c r="R69" s="140"/>
      <c r="S69" s="140"/>
      <c r="W69" s="42"/>
      <c r="X69" s="42"/>
      <c r="Y69" s="42"/>
      <c r="Z69" s="42"/>
      <c r="AA69" s="42"/>
    </row>
    <row r="70" spans="1:27" s="8" customFormat="1" x14ac:dyDescent="0.25">
      <c r="A70" s="140"/>
      <c r="B70" s="140" t="s">
        <v>1140</v>
      </c>
      <c r="C70" s="53">
        <f t="shared" ca="1" si="15"/>
        <v>-1.7647586200000001</v>
      </c>
      <c r="D70" s="53">
        <f t="shared" ca="1" si="16"/>
        <v>-1.73130425</v>
      </c>
      <c r="E70" s="53">
        <f t="shared" ca="1" si="17"/>
        <v>-1.5862228899999999</v>
      </c>
      <c r="F70" s="53">
        <f t="shared" ca="1" si="18"/>
        <v>-1.53017018</v>
      </c>
      <c r="G70" s="53">
        <f t="shared" ca="1" si="19"/>
        <v>-1.4501612800000001</v>
      </c>
      <c r="H70" s="140"/>
      <c r="I70" s="140"/>
      <c r="J70" s="140"/>
      <c r="K70" s="140"/>
      <c r="L70" s="140"/>
      <c r="M70" s="140"/>
      <c r="N70" s="140"/>
      <c r="O70" s="140"/>
      <c r="P70" s="140"/>
      <c r="Q70" s="140"/>
      <c r="R70" s="140"/>
      <c r="S70" s="140"/>
      <c r="W70" s="42"/>
      <c r="X70" s="42"/>
      <c r="Y70" s="42"/>
      <c r="Z70" s="42"/>
      <c r="AA70" s="42"/>
    </row>
    <row r="71" spans="1:27" s="8" customFormat="1" x14ac:dyDescent="0.25">
      <c r="B71" s="140" t="s">
        <v>1189</v>
      </c>
      <c r="C71" s="53">
        <f t="shared" ca="1" si="15"/>
        <v>0</v>
      </c>
      <c r="D71" s="53">
        <f t="shared" ca="1" si="16"/>
        <v>0</v>
      </c>
      <c r="E71" s="53">
        <f t="shared" ca="1" si="17"/>
        <v>0</v>
      </c>
      <c r="F71" s="53">
        <f t="shared" ca="1" si="18"/>
        <v>0</v>
      </c>
      <c r="G71" s="53">
        <f t="shared" ca="1" si="19"/>
        <v>0</v>
      </c>
      <c r="H71" s="140"/>
      <c r="I71" s="140"/>
      <c r="J71" s="140"/>
      <c r="K71" s="140"/>
      <c r="L71" s="140"/>
      <c r="M71" s="140"/>
      <c r="N71" s="140"/>
      <c r="O71" s="140"/>
      <c r="P71" s="140"/>
      <c r="Q71" s="140"/>
      <c r="R71" s="140"/>
      <c r="S71" s="140"/>
      <c r="W71" s="42"/>
      <c r="X71" s="42"/>
      <c r="Y71" s="42"/>
      <c r="Z71" s="42"/>
      <c r="AA71" s="42"/>
    </row>
    <row r="72" spans="1:27" s="8" customFormat="1" x14ac:dyDescent="0.25">
      <c r="B72" s="140" t="s">
        <v>1190</v>
      </c>
      <c r="C72" s="53">
        <f t="shared" ca="1" si="15"/>
        <v>0</v>
      </c>
      <c r="D72" s="53">
        <f t="shared" ca="1" si="16"/>
        <v>0</v>
      </c>
      <c r="E72" s="53">
        <f t="shared" ca="1" si="17"/>
        <v>0</v>
      </c>
      <c r="F72" s="53">
        <f t="shared" ca="1" si="18"/>
        <v>0</v>
      </c>
      <c r="G72" s="53">
        <f t="shared" ca="1" si="19"/>
        <v>0</v>
      </c>
      <c r="H72" s="140"/>
      <c r="I72" s="140"/>
      <c r="J72" s="140"/>
      <c r="K72" s="140"/>
      <c r="L72" s="140"/>
      <c r="M72" s="140"/>
      <c r="N72" s="140"/>
      <c r="O72" s="140"/>
      <c r="P72" s="140"/>
      <c r="Q72" s="140"/>
      <c r="R72" s="140"/>
      <c r="S72" s="140"/>
      <c r="W72" s="42"/>
      <c r="X72" s="42"/>
      <c r="Y72" s="42"/>
      <c r="Z72" s="42"/>
      <c r="AA72" s="42"/>
    </row>
    <row r="73" spans="1:27" s="8" customFormat="1" x14ac:dyDescent="0.25">
      <c r="B73" s="140" t="s">
        <v>1172</v>
      </c>
      <c r="C73" s="56">
        <f t="shared" ca="1" si="15"/>
        <v>0</v>
      </c>
      <c r="D73" s="56">
        <f t="shared" ca="1" si="16"/>
        <v>0</v>
      </c>
      <c r="E73" s="56">
        <f t="shared" ca="1" si="17"/>
        <v>0</v>
      </c>
      <c r="F73" s="56">
        <f t="shared" ca="1" si="18"/>
        <v>0</v>
      </c>
      <c r="G73" s="56">
        <f t="shared" ca="1" si="19"/>
        <v>0</v>
      </c>
      <c r="H73" s="140"/>
      <c r="I73" s="140"/>
      <c r="J73" s="140"/>
      <c r="K73" s="140"/>
      <c r="L73" s="140"/>
      <c r="M73" s="140"/>
      <c r="N73" s="140"/>
      <c r="O73" s="140"/>
      <c r="P73" s="140"/>
      <c r="Q73" s="140"/>
      <c r="R73" s="140"/>
      <c r="S73" s="140"/>
      <c r="W73" s="42"/>
      <c r="X73" s="42"/>
      <c r="Y73" s="42"/>
      <c r="Z73" s="42"/>
      <c r="AA73" s="42"/>
    </row>
    <row r="74" spans="1:27" s="8" customFormat="1" x14ac:dyDescent="0.25">
      <c r="B74" s="140" t="s">
        <v>1110</v>
      </c>
      <c r="C74" s="56">
        <f t="shared" ca="1" si="15"/>
        <v>-26.329934999999999</v>
      </c>
      <c r="D74" s="56">
        <f t="shared" ca="1" si="16"/>
        <v>-24.757220499999999</v>
      </c>
      <c r="E74" s="56">
        <f t="shared" ca="1" si="17"/>
        <v>-21.475964699999999</v>
      </c>
      <c r="F74" s="56">
        <f t="shared" ca="1" si="18"/>
        <v>-21.9872531</v>
      </c>
      <c r="G74" s="56">
        <f t="shared" ca="1" si="19"/>
        <v>-21.8838325</v>
      </c>
      <c r="H74" s="140"/>
      <c r="I74" s="140"/>
      <c r="J74" s="140"/>
      <c r="K74" s="140"/>
      <c r="L74" s="140"/>
      <c r="M74" s="140"/>
      <c r="N74" s="140"/>
      <c r="O74" s="140"/>
      <c r="P74" s="140"/>
      <c r="Q74" s="140"/>
      <c r="R74" s="140"/>
      <c r="S74" s="140"/>
      <c r="W74" s="95"/>
      <c r="X74" s="95"/>
      <c r="Y74" s="95"/>
      <c r="Z74" s="95"/>
      <c r="AA74" s="95"/>
    </row>
    <row r="75" spans="1:27" s="8" customFormat="1" x14ac:dyDescent="0.25">
      <c r="B75" s="140" t="s">
        <v>1173</v>
      </c>
      <c r="C75" s="56">
        <f t="shared" ca="1" si="15"/>
        <v>0</v>
      </c>
      <c r="D75" s="56">
        <f t="shared" ca="1" si="16"/>
        <v>0</v>
      </c>
      <c r="E75" s="56">
        <f t="shared" ca="1" si="17"/>
        <v>0</v>
      </c>
      <c r="F75" s="56">
        <f t="shared" ca="1" si="18"/>
        <v>0</v>
      </c>
      <c r="G75" s="56">
        <f t="shared" ca="1" si="19"/>
        <v>0</v>
      </c>
      <c r="H75" s="140"/>
      <c r="I75" s="140"/>
      <c r="J75" s="140"/>
      <c r="K75" s="140"/>
      <c r="L75" s="140"/>
      <c r="M75" s="140"/>
      <c r="N75" s="140"/>
      <c r="O75" s="140"/>
      <c r="P75" s="140"/>
      <c r="Q75" s="140"/>
      <c r="R75" s="140"/>
      <c r="S75" s="140"/>
      <c r="W75" s="42"/>
      <c r="X75" s="42"/>
      <c r="Y75" s="42"/>
      <c r="Z75" s="42"/>
      <c r="AA75" s="42"/>
    </row>
    <row r="76" spans="1:27" s="8" customFormat="1" x14ac:dyDescent="0.25">
      <c r="B76" s="140" t="s">
        <v>1174</v>
      </c>
      <c r="C76" s="56">
        <f t="shared" ca="1" si="15"/>
        <v>0</v>
      </c>
      <c r="D76" s="56">
        <f t="shared" ca="1" si="16"/>
        <v>0</v>
      </c>
      <c r="E76" s="56">
        <f t="shared" ca="1" si="17"/>
        <v>0</v>
      </c>
      <c r="F76" s="56">
        <f t="shared" ca="1" si="18"/>
        <v>0</v>
      </c>
      <c r="G76" s="56">
        <f t="shared" ca="1" si="19"/>
        <v>0</v>
      </c>
      <c r="H76" s="140"/>
      <c r="I76" s="140"/>
      <c r="J76" s="140"/>
      <c r="K76" s="140"/>
      <c r="L76" s="140"/>
      <c r="M76" s="140"/>
      <c r="N76" s="140"/>
      <c r="O76" s="140"/>
      <c r="P76" s="140"/>
      <c r="Q76" s="140"/>
      <c r="R76" s="140"/>
      <c r="S76" s="140"/>
    </row>
    <row r="77" spans="1:27" s="8" customFormat="1" x14ac:dyDescent="0.25">
      <c r="B77" s="140" t="s">
        <v>1191</v>
      </c>
      <c r="C77" s="56">
        <f t="shared" ca="1" si="15"/>
        <v>0</v>
      </c>
      <c r="D77" s="56">
        <f t="shared" ca="1" si="16"/>
        <v>0</v>
      </c>
      <c r="E77" s="56">
        <f t="shared" ca="1" si="17"/>
        <v>0</v>
      </c>
      <c r="F77" s="56">
        <f t="shared" ca="1" si="18"/>
        <v>0</v>
      </c>
      <c r="G77" s="56">
        <f t="shared" ca="1" si="19"/>
        <v>0</v>
      </c>
      <c r="H77" s="140"/>
      <c r="I77" s="140"/>
      <c r="J77" s="140"/>
      <c r="K77" s="140"/>
      <c r="L77" s="140"/>
      <c r="M77" s="140"/>
      <c r="N77" s="140"/>
      <c r="O77" s="140"/>
      <c r="P77" s="140"/>
      <c r="Q77" s="140"/>
      <c r="R77" s="140"/>
      <c r="S77" s="140"/>
      <c r="W77" s="42"/>
      <c r="X77" s="42"/>
      <c r="Y77" s="42"/>
      <c r="Z77" s="42"/>
      <c r="AA77" s="42"/>
    </row>
    <row r="78" spans="1:27" s="8" customFormat="1" x14ac:dyDescent="0.25">
      <c r="B78" s="140" t="s">
        <v>1141</v>
      </c>
      <c r="C78" s="56">
        <f t="shared" ca="1" si="15"/>
        <v>-5.0026876600000003</v>
      </c>
      <c r="D78" s="56">
        <f t="shared" ca="1" si="16"/>
        <v>-5.1990163100000002</v>
      </c>
      <c r="E78" s="56">
        <f t="shared" ca="1" si="17"/>
        <v>-4.5099525900000001</v>
      </c>
      <c r="F78" s="56">
        <f t="shared" ca="1" si="18"/>
        <v>-4.6173231599999998</v>
      </c>
      <c r="G78" s="56">
        <f t="shared" ca="1" si="19"/>
        <v>-4.5956048200000001</v>
      </c>
      <c r="H78" s="140"/>
      <c r="I78" s="140"/>
      <c r="J78" s="140"/>
      <c r="K78" s="140"/>
      <c r="L78" s="140"/>
      <c r="M78" s="140"/>
      <c r="N78" s="140"/>
      <c r="O78" s="140"/>
      <c r="P78" s="140"/>
      <c r="Q78" s="140"/>
      <c r="R78" s="140"/>
      <c r="S78" s="140"/>
      <c r="W78" s="42"/>
      <c r="X78" s="42"/>
      <c r="Y78" s="42"/>
      <c r="Z78" s="42"/>
      <c r="AA78" s="42"/>
    </row>
    <row r="79" spans="1:27" s="8" customFormat="1" x14ac:dyDescent="0.25">
      <c r="B79" s="140" t="s">
        <v>1192</v>
      </c>
      <c r="C79" s="56">
        <f t="shared" ca="1" si="15"/>
        <v>0</v>
      </c>
      <c r="D79" s="56">
        <f t="shared" ca="1" si="16"/>
        <v>0</v>
      </c>
      <c r="E79" s="56">
        <f t="shared" ca="1" si="17"/>
        <v>0</v>
      </c>
      <c r="F79" s="56">
        <f t="shared" ca="1" si="18"/>
        <v>0</v>
      </c>
      <c r="G79" s="56">
        <f t="shared" ca="1" si="19"/>
        <v>0</v>
      </c>
      <c r="H79" s="140"/>
      <c r="I79" s="140"/>
      <c r="J79" s="140"/>
      <c r="K79" s="140"/>
      <c r="L79" s="140"/>
      <c r="M79" s="140"/>
      <c r="N79" s="140"/>
      <c r="O79" s="140"/>
      <c r="P79" s="140"/>
      <c r="Q79" s="140"/>
      <c r="R79" s="140"/>
      <c r="S79" s="140"/>
      <c r="V79" s="140"/>
      <c r="W79" s="140"/>
      <c r="X79" s="140"/>
      <c r="Y79" s="140"/>
      <c r="Z79" s="140"/>
      <c r="AA79" s="140"/>
    </row>
    <row r="80" spans="1:27" s="8" customFormat="1" x14ac:dyDescent="0.25">
      <c r="B80" s="140" t="s">
        <v>1193</v>
      </c>
      <c r="C80" s="56">
        <f t="shared" ca="1" si="15"/>
        <v>0</v>
      </c>
      <c r="D80" s="56">
        <f t="shared" ca="1" si="16"/>
        <v>0</v>
      </c>
      <c r="E80" s="56">
        <f t="shared" ca="1" si="17"/>
        <v>0</v>
      </c>
      <c r="F80" s="56">
        <f t="shared" ca="1" si="18"/>
        <v>0</v>
      </c>
      <c r="G80" s="56">
        <f t="shared" ca="1" si="19"/>
        <v>0</v>
      </c>
      <c r="H80" s="140"/>
      <c r="I80" s="140"/>
      <c r="J80" s="140"/>
      <c r="K80" s="140"/>
      <c r="L80" s="140"/>
      <c r="M80" s="140"/>
      <c r="N80" s="140"/>
      <c r="O80" s="140"/>
      <c r="P80" s="140"/>
      <c r="Q80" s="140"/>
      <c r="R80" s="140"/>
      <c r="S80" s="140"/>
      <c r="V80" s="140"/>
      <c r="W80" s="140"/>
      <c r="X80" s="140"/>
      <c r="Y80" s="140"/>
      <c r="Z80" s="140"/>
      <c r="AA80" s="140"/>
    </row>
    <row r="81" spans="1:27" s="8" customFormat="1" x14ac:dyDescent="0.25">
      <c r="B81" s="140" t="s">
        <v>1182</v>
      </c>
      <c r="C81" s="56">
        <f t="shared" ca="1" si="15"/>
        <v>0</v>
      </c>
      <c r="D81" s="56">
        <f t="shared" ca="1" si="16"/>
        <v>0</v>
      </c>
      <c r="E81" s="56">
        <f t="shared" ca="1" si="17"/>
        <v>0</v>
      </c>
      <c r="F81" s="56">
        <f t="shared" ca="1" si="18"/>
        <v>0</v>
      </c>
      <c r="G81" s="56">
        <f t="shared" ca="1" si="19"/>
        <v>0</v>
      </c>
      <c r="H81" s="140"/>
      <c r="I81" s="140"/>
      <c r="J81" s="140"/>
      <c r="K81" s="140"/>
      <c r="L81" s="140"/>
      <c r="M81" s="140"/>
      <c r="N81" s="140"/>
      <c r="O81" s="140"/>
      <c r="P81" s="140"/>
      <c r="Q81" s="140"/>
      <c r="R81" s="140"/>
      <c r="S81" s="140"/>
      <c r="V81" s="140"/>
      <c r="W81" s="140"/>
      <c r="X81" s="140"/>
      <c r="Y81" s="140"/>
      <c r="Z81" s="140"/>
      <c r="AA81" s="140"/>
    </row>
    <row r="82" spans="1:27" s="8" customFormat="1" x14ac:dyDescent="0.25">
      <c r="B82" s="140" t="s">
        <v>1194</v>
      </c>
      <c r="C82" s="56">
        <f t="shared" ca="1" si="15"/>
        <v>0</v>
      </c>
      <c r="D82" s="56">
        <f t="shared" ca="1" si="16"/>
        <v>0</v>
      </c>
      <c r="E82" s="56">
        <f t="shared" ca="1" si="17"/>
        <v>0</v>
      </c>
      <c r="F82" s="56">
        <f t="shared" ca="1" si="18"/>
        <v>0</v>
      </c>
      <c r="G82" s="56">
        <f t="shared" ca="1" si="19"/>
        <v>0</v>
      </c>
      <c r="H82" s="140"/>
      <c r="I82" s="140"/>
      <c r="J82" s="140"/>
      <c r="K82" s="140"/>
      <c r="L82" s="140"/>
      <c r="M82" s="140"/>
      <c r="N82" s="140"/>
      <c r="O82" s="140"/>
      <c r="P82" s="140"/>
      <c r="Q82" s="140"/>
      <c r="R82" s="140"/>
      <c r="S82" s="140"/>
      <c r="V82" s="140"/>
      <c r="W82" s="140"/>
      <c r="X82" s="140"/>
      <c r="Y82" s="140"/>
      <c r="Z82" s="140"/>
      <c r="AA82" s="140"/>
    </row>
    <row r="83" spans="1:27" s="8" customFormat="1" x14ac:dyDescent="0.25">
      <c r="B83" s="140" t="s">
        <v>1183</v>
      </c>
      <c r="C83" s="177">
        <f t="shared" ca="1" si="15"/>
        <v>0</v>
      </c>
      <c r="D83" s="177">
        <f t="shared" ca="1" si="16"/>
        <v>0</v>
      </c>
      <c r="E83" s="177">
        <f t="shared" ca="1" si="17"/>
        <v>0</v>
      </c>
      <c r="F83" s="177">
        <f t="shared" ca="1" si="18"/>
        <v>0</v>
      </c>
      <c r="G83" s="177">
        <f t="shared" ca="1" si="19"/>
        <v>0</v>
      </c>
      <c r="H83" s="140"/>
      <c r="I83" s="140"/>
      <c r="J83" s="140"/>
      <c r="K83" s="140"/>
      <c r="L83" s="140"/>
      <c r="M83" s="140"/>
      <c r="N83" s="140"/>
      <c r="O83" s="140"/>
      <c r="P83" s="140"/>
      <c r="Q83" s="140"/>
      <c r="R83" s="140"/>
      <c r="S83" s="140"/>
      <c r="V83" s="140"/>
      <c r="W83" s="140"/>
      <c r="X83" s="140"/>
      <c r="Y83" s="140"/>
      <c r="Z83" s="140"/>
      <c r="AA83" s="140"/>
    </row>
    <row r="84" spans="1:27" s="8" customFormat="1" x14ac:dyDescent="0.25">
      <c r="B84" s="140"/>
      <c r="C84" s="7"/>
      <c r="D84" s="7"/>
      <c r="E84" s="7"/>
      <c r="F84" s="7"/>
      <c r="G84" s="7"/>
      <c r="H84" s="140"/>
      <c r="I84" s="103" t="s">
        <v>244</v>
      </c>
      <c r="J84" s="140"/>
      <c r="K84" s="140"/>
      <c r="L84" s="140"/>
      <c r="M84" s="140"/>
      <c r="N84" s="140"/>
      <c r="O84" s="103" t="s">
        <v>245</v>
      </c>
      <c r="P84" s="140"/>
      <c r="Q84" s="140"/>
      <c r="R84" s="140"/>
      <c r="S84" s="140"/>
      <c r="T84" s="140"/>
      <c r="V84" s="140"/>
      <c r="W84" s="140"/>
      <c r="X84" s="140"/>
      <c r="Y84" s="140"/>
      <c r="Z84" s="140"/>
      <c r="AA84" s="140"/>
    </row>
    <row r="85" spans="1:27" s="8" customFormat="1" x14ac:dyDescent="0.25">
      <c r="B85" s="106" t="s">
        <v>262</v>
      </c>
      <c r="C85" s="9">
        <v>2010</v>
      </c>
      <c r="D85" s="9">
        <v>2020</v>
      </c>
      <c r="E85" s="9">
        <v>2030</v>
      </c>
      <c r="F85" s="9">
        <v>2040</v>
      </c>
      <c r="G85" s="9">
        <v>2050</v>
      </c>
      <c r="H85" s="140"/>
      <c r="I85" s="106">
        <v>2010</v>
      </c>
      <c r="J85" s="106">
        <v>2020</v>
      </c>
      <c r="K85" s="106">
        <v>2030</v>
      </c>
      <c r="L85" s="106">
        <v>2040</v>
      </c>
      <c r="M85" s="106">
        <v>2050</v>
      </c>
      <c r="N85" s="140"/>
      <c r="O85" s="106">
        <v>2010</v>
      </c>
      <c r="P85" s="106">
        <v>2020</v>
      </c>
      <c r="Q85" s="106">
        <v>2030</v>
      </c>
      <c r="R85" s="106">
        <v>2040</v>
      </c>
      <c r="S85" s="106">
        <v>2050</v>
      </c>
      <c r="T85" s="140"/>
      <c r="V85" s="106" t="s">
        <v>262</v>
      </c>
      <c r="W85" s="106">
        <v>2010</v>
      </c>
      <c r="X85" s="106">
        <v>2020</v>
      </c>
      <c r="Y85" s="106">
        <v>2030</v>
      </c>
      <c r="Z85" s="106">
        <v>2040</v>
      </c>
      <c r="AA85" s="106">
        <v>2050</v>
      </c>
    </row>
    <row r="86" spans="1:27" s="8" customFormat="1" x14ac:dyDescent="0.25">
      <c r="A86" s="163"/>
      <c r="B86" s="140" t="s">
        <v>600</v>
      </c>
      <c r="C86" s="16">
        <f t="shared" ref="C86:C107" ca="1" si="29">IFERROR(VLOOKUP($B86,INDIRECT($I$86),2,FALSE),0)</f>
        <v>0</v>
      </c>
      <c r="D86" s="16">
        <f t="shared" ref="D86:D107" ca="1" si="30">IFERROR(VLOOKUP($B86,INDIRECT($J$86),2,FALSE),0)</f>
        <v>-2.4486903800000001E-2</v>
      </c>
      <c r="E86" s="16">
        <f t="shared" ref="E86:E107" ca="1" si="31">IFERROR(VLOOKUP($B86,INDIRECT($K$86),2,FALSE),0)</f>
        <v>-2.4486903800000001E-2</v>
      </c>
      <c r="F86" s="16">
        <f t="shared" ref="F86:F107" ca="1" si="32">IFERROR(VLOOKUP($B86,INDIRECT($L$86),2,FALSE),0)</f>
        <v>-2.40323905E-2</v>
      </c>
      <c r="G86" s="16">
        <f t="shared" ref="G86:G107" ca="1" si="33">IFERROR(VLOOKUP($B86,INDIRECT($M$86),2,FALSE),0)</f>
        <v>-2.3236992200000001E-2</v>
      </c>
      <c r="H86" s="140"/>
      <c r="I86" s="140" t="str">
        <f>"Modeloutput!$D$"&amp;O86&amp;":$E$"&amp;O87</f>
        <v>Modeloutput!$D$138:$E$168</v>
      </c>
      <c r="J86" s="140" t="str">
        <f>"Modeloutput!$D$"&amp;P86&amp;":$E$"&amp;P87</f>
        <v>Modeloutput!$D$461:$E$491</v>
      </c>
      <c r="K86" s="140" t="str">
        <f>"Modeloutput!$D$"&amp;Q86&amp;":$E$"&amp;Q87</f>
        <v>Modeloutput!$D$784:$E$814</v>
      </c>
      <c r="L86" s="140" t="str">
        <f>"Modeloutput!$D$"&amp;R86&amp;":$E$"&amp;R87</f>
        <v>Modeloutput!$D$1107:$E$1137</v>
      </c>
      <c r="M86" s="140" t="str">
        <f>"Modeloutput!$D$"&amp;S86&amp;":$E$"&amp;S87</f>
        <v>Modeloutput!$D$1430:$E$1460</v>
      </c>
      <c r="N86" s="140" t="s">
        <v>246</v>
      </c>
      <c r="O86" s="2">
        <f>volgorde_mut_bebouwing_allflow!E11</f>
        <v>138</v>
      </c>
      <c r="P86" s="2">
        <f>volgorde_mut_bebouwing_allflow!F11</f>
        <v>461</v>
      </c>
      <c r="Q86" s="2">
        <f>volgorde_mut_bebouwing_allflow!G11</f>
        <v>784</v>
      </c>
      <c r="R86" s="2">
        <f>volgorde_mut_bebouwing_allflow!H11</f>
        <v>1107</v>
      </c>
      <c r="S86" s="2">
        <f>volgorde_mut_bebouwing_allflow!I11</f>
        <v>1430</v>
      </c>
      <c r="T86" s="140"/>
      <c r="V86" s="14" t="s">
        <v>271</v>
      </c>
      <c r="W86" s="16">
        <f ca="1">C86</f>
        <v>0</v>
      </c>
      <c r="X86" s="16">
        <f t="shared" ref="X86:AA87" ca="1" si="34">D86</f>
        <v>-2.4486903800000001E-2</v>
      </c>
      <c r="Y86" s="16">
        <f t="shared" ca="1" si="34"/>
        <v>-2.4486903800000001E-2</v>
      </c>
      <c r="Z86" s="16">
        <f t="shared" ca="1" si="34"/>
        <v>-2.40323905E-2</v>
      </c>
      <c r="AA86" s="16">
        <f t="shared" ca="1" si="34"/>
        <v>-2.3236992200000001E-2</v>
      </c>
    </row>
    <row r="87" spans="1:27" s="8" customFormat="1" x14ac:dyDescent="0.25">
      <c r="A87" s="163"/>
      <c r="B87" s="140" t="s">
        <v>601</v>
      </c>
      <c r="C87" s="180">
        <f t="shared" ca="1" si="29"/>
        <v>0</v>
      </c>
      <c r="D87" s="180">
        <f t="shared" ca="1" si="30"/>
        <v>-0.72785051700000003</v>
      </c>
      <c r="E87" s="180">
        <f t="shared" ca="1" si="31"/>
        <v>-0.72785051700000003</v>
      </c>
      <c r="F87" s="180">
        <f t="shared" ca="1" si="32"/>
        <v>-0.72785051700000003</v>
      </c>
      <c r="G87" s="180">
        <f t="shared" ca="1" si="33"/>
        <v>-0.72785051700000003</v>
      </c>
      <c r="H87" s="140"/>
      <c r="I87" s="140"/>
      <c r="J87" s="140"/>
      <c r="K87" s="140"/>
      <c r="L87" s="140"/>
      <c r="M87" s="140"/>
      <c r="N87" s="140"/>
      <c r="O87" s="2">
        <f>O86+lengte_uit_python_bebouwing!$D$3-3</f>
        <v>168</v>
      </c>
      <c r="P87" s="2">
        <f>P86+lengte_uit_python_bebouwing!$D$3-3</f>
        <v>491</v>
      </c>
      <c r="Q87" s="2">
        <f>Q86+lengte_uit_python_bebouwing!$D$3-3</f>
        <v>814</v>
      </c>
      <c r="R87" s="2">
        <f>R86+lengte_uit_python_bebouwing!$D$3-3</f>
        <v>1137</v>
      </c>
      <c r="S87" s="2">
        <f>S86+lengte_uit_python_bebouwing!$D$3-3</f>
        <v>1460</v>
      </c>
      <c r="T87" s="140"/>
      <c r="V87" s="20" t="s">
        <v>613</v>
      </c>
      <c r="W87" s="19">
        <f ca="1">C87</f>
        <v>0</v>
      </c>
      <c r="X87" s="19">
        <f t="shared" ca="1" si="34"/>
        <v>-0.72785051700000003</v>
      </c>
      <c r="Y87" s="19">
        <f t="shared" ca="1" si="34"/>
        <v>-0.72785051700000003</v>
      </c>
      <c r="Z87" s="19">
        <f t="shared" ca="1" si="34"/>
        <v>-0.72785051700000003</v>
      </c>
      <c r="AA87" s="19">
        <f t="shared" ca="1" si="34"/>
        <v>-0.72785051700000003</v>
      </c>
    </row>
    <row r="88" spans="1:27" s="8" customFormat="1" x14ac:dyDescent="0.25">
      <c r="A88" s="163"/>
      <c r="B88" s="140" t="s">
        <v>192</v>
      </c>
      <c r="C88" s="18">
        <f t="shared" ca="1" si="29"/>
        <v>0</v>
      </c>
      <c r="D88" s="18">
        <f t="shared" ca="1" si="30"/>
        <v>0</v>
      </c>
      <c r="E88" s="18">
        <f t="shared" ca="1" si="31"/>
        <v>0</v>
      </c>
      <c r="F88" s="18">
        <f t="shared" ca="1" si="32"/>
        <v>0</v>
      </c>
      <c r="G88" s="18">
        <f t="shared" ca="1" si="33"/>
        <v>0</v>
      </c>
      <c r="H88" s="140"/>
      <c r="I88" s="140"/>
      <c r="J88" s="140"/>
      <c r="K88" s="140"/>
      <c r="L88" s="140"/>
      <c r="M88" s="140"/>
      <c r="N88" s="140"/>
      <c r="O88" s="140"/>
      <c r="P88" s="140"/>
      <c r="Q88" s="140"/>
      <c r="R88" s="140"/>
      <c r="S88" s="140"/>
      <c r="T88" s="140"/>
      <c r="V88" s="27" t="s">
        <v>281</v>
      </c>
      <c r="W88" s="28">
        <f ca="1">SUM(C97:C101)</f>
        <v>0</v>
      </c>
      <c r="X88" s="28">
        <f t="shared" ref="X88:AA88" ca="1" si="35">SUM(D97:D101)</f>
        <v>-2.9781961099999998</v>
      </c>
      <c r="Y88" s="28">
        <f t="shared" ca="1" si="35"/>
        <v>-5.7068227199999999</v>
      </c>
      <c r="Z88" s="28">
        <f t="shared" ca="1" si="35"/>
        <v>-8.255053653960001</v>
      </c>
      <c r="AA88" s="28">
        <f t="shared" ca="1" si="35"/>
        <v>-10.67177027728</v>
      </c>
    </row>
    <row r="89" spans="1:27" s="8" customFormat="1" x14ac:dyDescent="0.25">
      <c r="A89" s="163"/>
      <c r="B89" s="140" t="s">
        <v>193</v>
      </c>
      <c r="C89" s="18">
        <f t="shared" ca="1" si="29"/>
        <v>0</v>
      </c>
      <c r="D89" s="18">
        <f t="shared" ca="1" si="30"/>
        <v>0</v>
      </c>
      <c r="E89" s="18">
        <f t="shared" ca="1" si="31"/>
        <v>0</v>
      </c>
      <c r="F89" s="18">
        <f t="shared" ca="1" si="32"/>
        <v>0</v>
      </c>
      <c r="G89" s="18">
        <f t="shared" ca="1" si="33"/>
        <v>0</v>
      </c>
      <c r="H89" s="140"/>
      <c r="I89" s="140"/>
      <c r="J89" s="140"/>
      <c r="K89" s="140"/>
      <c r="L89" s="140"/>
      <c r="M89" s="140"/>
      <c r="N89" s="140"/>
      <c r="O89" s="140"/>
      <c r="P89" s="140"/>
      <c r="Q89" s="140"/>
      <c r="R89" s="140"/>
      <c r="S89" s="140"/>
      <c r="T89" s="140"/>
      <c r="V89" s="17" t="s">
        <v>1349</v>
      </c>
      <c r="W89" s="18">
        <f ca="1">SUM(C88:C95)</f>
        <v>0</v>
      </c>
      <c r="X89" s="18">
        <f t="shared" ref="X89:AA89" ca="1" si="36">SUM(D88:D95)</f>
        <v>0</v>
      </c>
      <c r="Y89" s="18">
        <f t="shared" ca="1" si="36"/>
        <v>0</v>
      </c>
      <c r="Z89" s="18">
        <f t="shared" ca="1" si="36"/>
        <v>0</v>
      </c>
      <c r="AA89" s="18">
        <f t="shared" ca="1" si="36"/>
        <v>0</v>
      </c>
    </row>
    <row r="90" spans="1:27" s="8" customFormat="1" x14ac:dyDescent="0.25">
      <c r="A90" s="163"/>
      <c r="B90" s="140" t="s">
        <v>602</v>
      </c>
      <c r="C90" s="18">
        <f t="shared" ca="1" si="29"/>
        <v>0</v>
      </c>
      <c r="D90" s="18">
        <f t="shared" ca="1" si="30"/>
        <v>0</v>
      </c>
      <c r="E90" s="18">
        <f t="shared" ca="1" si="31"/>
        <v>0</v>
      </c>
      <c r="F90" s="18">
        <f t="shared" ca="1" si="32"/>
        <v>0</v>
      </c>
      <c r="G90" s="18">
        <f t="shared" ca="1" si="33"/>
        <v>0</v>
      </c>
      <c r="H90" s="140"/>
      <c r="I90" s="140"/>
      <c r="J90" s="140"/>
      <c r="K90" s="140"/>
      <c r="L90" s="140"/>
      <c r="M90" s="140"/>
      <c r="N90" s="140"/>
      <c r="O90" s="140"/>
      <c r="P90" s="140"/>
      <c r="Q90" s="140"/>
      <c r="R90" s="140"/>
      <c r="S90" s="140"/>
      <c r="T90" s="140"/>
      <c r="V90" s="22" t="s">
        <v>1350</v>
      </c>
      <c r="W90" s="41">
        <f ca="1">C96</f>
        <v>0</v>
      </c>
      <c r="X90" s="41">
        <f t="shared" ref="X90:AA90" ca="1" si="37">D96</f>
        <v>0</v>
      </c>
      <c r="Y90" s="41">
        <f t="shared" ca="1" si="37"/>
        <v>0</v>
      </c>
      <c r="Z90" s="41">
        <f t="shared" ca="1" si="37"/>
        <v>0</v>
      </c>
      <c r="AA90" s="41">
        <f t="shared" ca="1" si="37"/>
        <v>0</v>
      </c>
    </row>
    <row r="91" spans="1:27" s="8" customFormat="1" x14ac:dyDescent="0.25">
      <c r="A91" s="163"/>
      <c r="B91" s="140" t="s">
        <v>603</v>
      </c>
      <c r="C91" s="18">
        <f t="shared" ca="1" si="29"/>
        <v>0</v>
      </c>
      <c r="D91" s="18">
        <f t="shared" ca="1" si="30"/>
        <v>0</v>
      </c>
      <c r="E91" s="18">
        <f t="shared" ca="1" si="31"/>
        <v>0</v>
      </c>
      <c r="F91" s="18">
        <f t="shared" ca="1" si="32"/>
        <v>0</v>
      </c>
      <c r="G91" s="18">
        <f t="shared" ca="1" si="33"/>
        <v>0</v>
      </c>
      <c r="H91" s="140"/>
      <c r="I91" s="140"/>
      <c r="J91" s="140"/>
      <c r="K91" s="140"/>
      <c r="L91" s="140"/>
      <c r="M91" s="140"/>
      <c r="N91" s="140"/>
      <c r="O91" s="140"/>
      <c r="P91" s="140"/>
      <c r="Q91" s="140"/>
      <c r="R91" s="140"/>
      <c r="S91" s="140"/>
      <c r="T91" s="140"/>
      <c r="V91" s="36" t="s">
        <v>1351</v>
      </c>
      <c r="W91" s="38">
        <f ca="1">SUM(C102:C104)</f>
        <v>0</v>
      </c>
      <c r="X91" s="38">
        <f t="shared" ref="X91:AA91" ca="1" si="38">SUM(D102:D104)</f>
        <v>0</v>
      </c>
      <c r="Y91" s="38">
        <f t="shared" ca="1" si="38"/>
        <v>0</v>
      </c>
      <c r="Z91" s="38">
        <f t="shared" ca="1" si="38"/>
        <v>0</v>
      </c>
      <c r="AA91" s="38">
        <f t="shared" ca="1" si="38"/>
        <v>0</v>
      </c>
    </row>
    <row r="92" spans="1:27" s="8" customFormat="1" x14ac:dyDescent="0.25">
      <c r="A92" s="163"/>
      <c r="B92" s="140" t="s">
        <v>604</v>
      </c>
      <c r="C92" s="18">
        <f t="shared" ca="1" si="29"/>
        <v>0</v>
      </c>
      <c r="D92" s="18">
        <f t="shared" ca="1" si="30"/>
        <v>0</v>
      </c>
      <c r="E92" s="18">
        <f t="shared" ca="1" si="31"/>
        <v>0</v>
      </c>
      <c r="F92" s="18">
        <f t="shared" ca="1" si="32"/>
        <v>0</v>
      </c>
      <c r="G92" s="18">
        <f t="shared" ca="1" si="33"/>
        <v>0</v>
      </c>
      <c r="H92" s="140"/>
      <c r="I92" s="140"/>
      <c r="J92" s="140"/>
      <c r="K92" s="140"/>
      <c r="L92" s="140"/>
      <c r="M92" s="140"/>
      <c r="N92" s="140"/>
      <c r="O92" s="140"/>
      <c r="P92" s="140"/>
      <c r="Q92" s="140"/>
      <c r="R92" s="140"/>
      <c r="S92" s="140"/>
      <c r="T92" s="140"/>
      <c r="V92" s="171" t="s">
        <v>252</v>
      </c>
      <c r="W92" s="172">
        <f ca="1">SUM(C105:C107)</f>
        <v>0</v>
      </c>
      <c r="X92" s="172">
        <f t="shared" ref="X92:AA92" ca="1" si="39">SUM(D105:D107)</f>
        <v>0</v>
      </c>
      <c r="Y92" s="172">
        <f t="shared" ca="1" si="39"/>
        <v>0</v>
      </c>
      <c r="Z92" s="172">
        <f t="shared" ca="1" si="39"/>
        <v>0</v>
      </c>
      <c r="AA92" s="172">
        <f t="shared" ca="1" si="39"/>
        <v>0</v>
      </c>
    </row>
    <row r="93" spans="1:27" s="8" customFormat="1" x14ac:dyDescent="0.25">
      <c r="A93" s="163"/>
      <c r="B93" s="140" t="s">
        <v>605</v>
      </c>
      <c r="C93" s="18">
        <f t="shared" ca="1" si="29"/>
        <v>0</v>
      </c>
      <c r="D93" s="18">
        <f t="shared" ca="1" si="30"/>
        <v>0</v>
      </c>
      <c r="E93" s="18">
        <f t="shared" ca="1" si="31"/>
        <v>0</v>
      </c>
      <c r="F93" s="18">
        <f t="shared" ca="1" si="32"/>
        <v>0</v>
      </c>
      <c r="G93" s="18">
        <f t="shared" ca="1" si="33"/>
        <v>0</v>
      </c>
      <c r="H93" s="140"/>
      <c r="I93" s="140"/>
      <c r="J93" s="140"/>
      <c r="K93" s="140"/>
      <c r="L93" s="140"/>
      <c r="M93" s="140"/>
      <c r="N93" s="140"/>
      <c r="O93" s="140"/>
      <c r="P93" s="140"/>
      <c r="Q93" s="140"/>
      <c r="R93" s="140"/>
      <c r="S93" s="140"/>
      <c r="T93" s="140"/>
    </row>
    <row r="94" spans="1:27" s="8" customFormat="1" x14ac:dyDescent="0.25">
      <c r="A94" s="140"/>
      <c r="B94" s="140" t="s">
        <v>194</v>
      </c>
      <c r="C94" s="18">
        <f t="shared" ca="1" si="29"/>
        <v>0</v>
      </c>
      <c r="D94" s="18">
        <f t="shared" ca="1" si="30"/>
        <v>0</v>
      </c>
      <c r="E94" s="18">
        <f t="shared" ca="1" si="31"/>
        <v>0</v>
      </c>
      <c r="F94" s="18">
        <f t="shared" ca="1" si="32"/>
        <v>0</v>
      </c>
      <c r="G94" s="18">
        <f t="shared" ca="1" si="33"/>
        <v>0</v>
      </c>
      <c r="H94" s="140"/>
      <c r="I94" s="140"/>
      <c r="J94" s="140"/>
      <c r="K94" s="140"/>
      <c r="L94" s="140"/>
      <c r="M94" s="140"/>
      <c r="N94" s="140"/>
      <c r="O94" s="140"/>
      <c r="P94" s="140"/>
      <c r="Q94" s="140"/>
      <c r="R94" s="140"/>
      <c r="S94" s="140"/>
      <c r="T94" s="140"/>
      <c r="V94" s="140" t="s">
        <v>285</v>
      </c>
      <c r="W94" s="135">
        <f ca="1">SUM(W86:W92)</f>
        <v>0</v>
      </c>
      <c r="X94" s="135">
        <f t="shared" ref="X94:AA94" ca="1" si="40">SUM(X86:X92)</f>
        <v>-3.7305335307999998</v>
      </c>
      <c r="Y94" s="135">
        <f t="shared" ca="1" si="40"/>
        <v>-6.4591601407999999</v>
      </c>
      <c r="Z94" s="135">
        <f t="shared" ca="1" si="40"/>
        <v>-9.0069365614600017</v>
      </c>
      <c r="AA94" s="135">
        <f t="shared" ca="1" si="40"/>
        <v>-11.42285778648</v>
      </c>
    </row>
    <row r="95" spans="1:27" s="8" customFormat="1" x14ac:dyDescent="0.25">
      <c r="A95" s="140"/>
      <c r="B95" s="140" t="s">
        <v>217</v>
      </c>
      <c r="C95" s="18">
        <f t="shared" ca="1" si="29"/>
        <v>0</v>
      </c>
      <c r="D95" s="18">
        <f t="shared" ca="1" si="30"/>
        <v>0</v>
      </c>
      <c r="E95" s="18">
        <f t="shared" ca="1" si="31"/>
        <v>0</v>
      </c>
      <c r="F95" s="18">
        <f t="shared" ca="1" si="32"/>
        <v>0</v>
      </c>
      <c r="G95" s="18">
        <f t="shared" ca="1" si="33"/>
        <v>0</v>
      </c>
      <c r="H95" s="140"/>
      <c r="I95" s="140"/>
      <c r="J95" s="140"/>
      <c r="K95" s="140"/>
      <c r="L95" s="140"/>
      <c r="M95" s="140"/>
      <c r="N95" s="140"/>
      <c r="O95" s="140"/>
      <c r="P95" s="140"/>
      <c r="Q95" s="140"/>
      <c r="R95" s="140"/>
      <c r="S95" s="140"/>
      <c r="T95" s="140"/>
      <c r="V95" s="140" t="s">
        <v>284</v>
      </c>
      <c r="W95" s="135">
        <f ca="1">SUM(C86:C107)</f>
        <v>0</v>
      </c>
      <c r="X95" s="135">
        <f t="shared" ref="X95:AA95" ca="1" si="41">SUM(D86:D107)</f>
        <v>-3.7305335307999998</v>
      </c>
      <c r="Y95" s="135">
        <f t="shared" ca="1" si="41"/>
        <v>-6.4591601407999999</v>
      </c>
      <c r="Z95" s="135">
        <f t="shared" ca="1" si="41"/>
        <v>-9.0069365614600017</v>
      </c>
      <c r="AA95" s="135">
        <f t="shared" ca="1" si="41"/>
        <v>-11.42285778648</v>
      </c>
    </row>
    <row r="96" spans="1:27" s="8" customFormat="1" x14ac:dyDescent="0.25">
      <c r="A96" s="140"/>
      <c r="B96" s="140" t="s">
        <v>606</v>
      </c>
      <c r="C96" s="173">
        <f t="shared" ca="1" si="29"/>
        <v>0</v>
      </c>
      <c r="D96" s="173">
        <f t="shared" ca="1" si="30"/>
        <v>0</v>
      </c>
      <c r="E96" s="173">
        <f t="shared" ca="1" si="31"/>
        <v>0</v>
      </c>
      <c r="F96" s="173">
        <f t="shared" ca="1" si="32"/>
        <v>0</v>
      </c>
      <c r="G96" s="173">
        <f t="shared" ca="1" si="33"/>
        <v>0</v>
      </c>
      <c r="H96" s="140"/>
      <c r="I96" s="140"/>
      <c r="J96" s="140"/>
      <c r="K96" s="140"/>
      <c r="L96" s="140"/>
      <c r="M96" s="140"/>
      <c r="N96" s="140"/>
      <c r="O96" s="140"/>
      <c r="P96" s="140"/>
      <c r="Q96" s="140"/>
      <c r="R96" s="140"/>
      <c r="S96" s="140"/>
      <c r="T96" s="140"/>
      <c r="V96" s="140"/>
      <c r="W96" s="140"/>
      <c r="X96" s="140"/>
      <c r="Y96" s="140"/>
      <c r="Z96" s="140"/>
      <c r="AA96" s="140"/>
    </row>
    <row r="97" spans="1:27" s="8" customFormat="1" x14ac:dyDescent="0.25">
      <c r="A97" s="140"/>
      <c r="B97" s="140" t="s">
        <v>1166</v>
      </c>
      <c r="C97" s="174">
        <f t="shared" ca="1" si="29"/>
        <v>0</v>
      </c>
      <c r="D97" s="174">
        <f t="shared" ca="1" si="30"/>
        <v>0</v>
      </c>
      <c r="E97" s="174">
        <f t="shared" ca="1" si="31"/>
        <v>0</v>
      </c>
      <c r="F97" s="174">
        <f t="shared" ca="1" si="32"/>
        <v>0</v>
      </c>
      <c r="G97" s="174">
        <f t="shared" ca="1" si="33"/>
        <v>0</v>
      </c>
      <c r="H97" s="140"/>
      <c r="I97" s="140"/>
      <c r="J97" s="140"/>
      <c r="K97" s="140"/>
      <c r="L97" s="140"/>
      <c r="M97" s="140"/>
      <c r="N97" s="140"/>
      <c r="O97" s="140"/>
      <c r="P97" s="140"/>
      <c r="Q97" s="140"/>
      <c r="R97" s="140"/>
      <c r="S97" s="140"/>
      <c r="T97" s="140"/>
    </row>
    <row r="98" spans="1:27" s="8" customFormat="1" x14ac:dyDescent="0.25">
      <c r="A98" s="140"/>
      <c r="B98" s="140" t="s">
        <v>1098</v>
      </c>
      <c r="C98" s="174">
        <f t="shared" ca="1" si="29"/>
        <v>0</v>
      </c>
      <c r="D98" s="174">
        <f t="shared" ca="1" si="30"/>
        <v>0</v>
      </c>
      <c r="E98" s="174">
        <f t="shared" ca="1" si="31"/>
        <v>0</v>
      </c>
      <c r="F98" s="174">
        <f t="shared" ca="1" si="32"/>
        <v>-2.6219739600000002E-3</v>
      </c>
      <c r="G98" s="174">
        <f t="shared" ca="1" si="33"/>
        <v>-2.4848772800000001E-3</v>
      </c>
      <c r="H98" s="140"/>
      <c r="I98" s="140"/>
      <c r="J98" s="140"/>
      <c r="K98" s="140"/>
      <c r="L98" s="140"/>
      <c r="M98" s="140"/>
      <c r="N98" s="140"/>
      <c r="O98" s="140"/>
      <c r="P98" s="140"/>
      <c r="Q98" s="140"/>
      <c r="R98" s="140"/>
      <c r="S98" s="140"/>
      <c r="T98" s="140"/>
      <c r="V98" s="6"/>
      <c r="W98" s="6"/>
      <c r="X98" s="6"/>
      <c r="Y98" s="6"/>
      <c r="Z98" s="6"/>
      <c r="AA98" s="6"/>
    </row>
    <row r="99" spans="1:27" s="8" customFormat="1" x14ac:dyDescent="0.25">
      <c r="A99" s="140"/>
      <c r="B99" s="140" t="s">
        <v>1167</v>
      </c>
      <c r="C99" s="174">
        <f t="shared" ca="1" si="29"/>
        <v>0</v>
      </c>
      <c r="D99" s="174">
        <f t="shared" ca="1" si="30"/>
        <v>0</v>
      </c>
      <c r="E99" s="174">
        <f t="shared" ca="1" si="31"/>
        <v>0</v>
      </c>
      <c r="F99" s="174">
        <f t="shared" ca="1" si="32"/>
        <v>0</v>
      </c>
      <c r="G99" s="174">
        <f t="shared" ca="1" si="33"/>
        <v>0</v>
      </c>
      <c r="H99" s="140"/>
      <c r="I99" s="140"/>
      <c r="J99" s="140"/>
      <c r="K99" s="140"/>
      <c r="L99" s="140"/>
      <c r="M99" s="140"/>
      <c r="N99" s="140"/>
      <c r="O99" s="140"/>
      <c r="P99" s="140"/>
      <c r="Q99" s="140"/>
      <c r="R99" s="140"/>
      <c r="S99" s="140"/>
      <c r="T99" s="140"/>
      <c r="W99" s="5"/>
      <c r="X99" s="5"/>
      <c r="Y99" s="5"/>
      <c r="Z99" s="5"/>
      <c r="AA99" s="5"/>
    </row>
    <row r="100" spans="1:27" s="8" customFormat="1" x14ac:dyDescent="0.25">
      <c r="A100" s="140"/>
      <c r="B100" s="140" t="s">
        <v>1168</v>
      </c>
      <c r="C100" s="174">
        <f t="shared" ca="1" si="29"/>
        <v>0</v>
      </c>
      <c r="D100" s="174">
        <f t="shared" ca="1" si="30"/>
        <v>0</v>
      </c>
      <c r="E100" s="174">
        <f t="shared" ca="1" si="31"/>
        <v>0</v>
      </c>
      <c r="F100" s="174">
        <f t="shared" ca="1" si="32"/>
        <v>0</v>
      </c>
      <c r="G100" s="174">
        <f t="shared" ca="1" si="33"/>
        <v>0</v>
      </c>
      <c r="H100" s="140"/>
      <c r="I100" s="140"/>
      <c r="J100" s="140"/>
      <c r="K100" s="140"/>
      <c r="L100" s="140"/>
      <c r="M100" s="140"/>
      <c r="N100" s="140"/>
      <c r="O100" s="140"/>
      <c r="P100" s="140"/>
      <c r="Q100" s="140"/>
      <c r="R100" s="140"/>
      <c r="S100" s="140"/>
      <c r="T100" s="140"/>
      <c r="W100" s="5"/>
      <c r="X100" s="5"/>
      <c r="Y100" s="5"/>
      <c r="Z100" s="5"/>
      <c r="AA100" s="5"/>
    </row>
    <row r="101" spans="1:27" s="8" customFormat="1" x14ac:dyDescent="0.25">
      <c r="A101" s="140"/>
      <c r="B101" s="140" t="s">
        <v>1181</v>
      </c>
      <c r="C101" s="174">
        <f t="shared" ca="1" si="29"/>
        <v>0</v>
      </c>
      <c r="D101" s="174">
        <f t="shared" ca="1" si="30"/>
        <v>-2.9781961099999998</v>
      </c>
      <c r="E101" s="174">
        <f t="shared" ca="1" si="31"/>
        <v>-5.7068227199999999</v>
      </c>
      <c r="F101" s="174">
        <f t="shared" ca="1" si="32"/>
        <v>-8.2524316800000008</v>
      </c>
      <c r="G101" s="174">
        <f t="shared" ca="1" si="33"/>
        <v>-10.6692854</v>
      </c>
      <c r="H101" s="140"/>
      <c r="I101" s="140"/>
      <c r="J101" s="140"/>
      <c r="K101" s="140"/>
      <c r="L101" s="140"/>
      <c r="M101" s="140"/>
      <c r="N101" s="140"/>
      <c r="O101" s="140"/>
      <c r="P101" s="140"/>
      <c r="Q101" s="140"/>
      <c r="R101" s="140"/>
      <c r="S101" s="140"/>
      <c r="T101" s="140"/>
      <c r="W101" s="5"/>
      <c r="X101" s="5"/>
      <c r="Y101" s="5"/>
      <c r="Z101" s="5"/>
      <c r="AA101" s="5"/>
    </row>
    <row r="102" spans="1:27" s="8" customFormat="1" x14ac:dyDescent="0.25">
      <c r="A102" s="140"/>
      <c r="B102" s="140" t="s">
        <v>218</v>
      </c>
      <c r="C102" s="178">
        <f t="shared" ca="1" si="29"/>
        <v>0</v>
      </c>
      <c r="D102" s="178">
        <f t="shared" ca="1" si="30"/>
        <v>0</v>
      </c>
      <c r="E102" s="178">
        <f t="shared" ca="1" si="31"/>
        <v>0</v>
      </c>
      <c r="F102" s="178">
        <f t="shared" ca="1" si="32"/>
        <v>0</v>
      </c>
      <c r="G102" s="178">
        <f t="shared" ca="1" si="33"/>
        <v>0</v>
      </c>
      <c r="H102" s="140"/>
      <c r="I102" s="140"/>
      <c r="J102" s="140"/>
      <c r="K102" s="140"/>
      <c r="L102" s="140"/>
      <c r="M102" s="140"/>
      <c r="N102" s="140"/>
      <c r="O102" s="140"/>
      <c r="P102" s="140"/>
      <c r="Q102" s="140"/>
      <c r="R102" s="140"/>
      <c r="S102" s="140"/>
      <c r="T102" s="140"/>
      <c r="W102" s="5"/>
      <c r="X102" s="5"/>
      <c r="Y102" s="5"/>
      <c r="Z102" s="5"/>
      <c r="AA102" s="5"/>
    </row>
    <row r="103" spans="1:27" s="8" customFormat="1" x14ac:dyDescent="0.25">
      <c r="A103" s="140"/>
      <c r="B103" s="140" t="s">
        <v>219</v>
      </c>
      <c r="C103" s="178">
        <f t="shared" ca="1" si="29"/>
        <v>0</v>
      </c>
      <c r="D103" s="178">
        <f t="shared" ca="1" si="30"/>
        <v>0</v>
      </c>
      <c r="E103" s="178">
        <f t="shared" ca="1" si="31"/>
        <v>0</v>
      </c>
      <c r="F103" s="178">
        <f t="shared" ca="1" si="32"/>
        <v>0</v>
      </c>
      <c r="G103" s="178">
        <f t="shared" ca="1" si="33"/>
        <v>0</v>
      </c>
      <c r="H103" s="140"/>
      <c r="I103" s="140"/>
      <c r="J103" s="140"/>
      <c r="K103" s="140"/>
      <c r="L103" s="140"/>
      <c r="M103" s="140"/>
      <c r="N103" s="140"/>
      <c r="O103" s="140"/>
      <c r="P103" s="140"/>
      <c r="Q103" s="140"/>
      <c r="R103" s="140"/>
      <c r="S103" s="140"/>
      <c r="T103" s="140"/>
      <c r="W103" s="5"/>
      <c r="X103" s="5"/>
      <c r="Y103" s="5"/>
      <c r="Z103" s="5"/>
      <c r="AA103" s="5"/>
    </row>
    <row r="104" spans="1:27" s="8" customFormat="1" x14ac:dyDescent="0.25">
      <c r="A104" s="140"/>
      <c r="B104" s="140" t="s">
        <v>220</v>
      </c>
      <c r="C104" s="178">
        <f t="shared" ca="1" si="29"/>
        <v>0</v>
      </c>
      <c r="D104" s="178">
        <f t="shared" ca="1" si="30"/>
        <v>0</v>
      </c>
      <c r="E104" s="178">
        <f t="shared" ca="1" si="31"/>
        <v>0</v>
      </c>
      <c r="F104" s="178">
        <f t="shared" ca="1" si="32"/>
        <v>0</v>
      </c>
      <c r="G104" s="178">
        <f t="shared" ca="1" si="33"/>
        <v>0</v>
      </c>
      <c r="H104" s="140"/>
      <c r="I104" s="140"/>
      <c r="J104" s="140"/>
      <c r="K104" s="140"/>
      <c r="L104" s="140"/>
      <c r="M104" s="140"/>
      <c r="N104" s="140"/>
      <c r="O104" s="140"/>
      <c r="P104" s="140"/>
      <c r="Q104" s="140"/>
      <c r="R104" s="140"/>
      <c r="S104" s="140"/>
      <c r="T104" s="140"/>
      <c r="W104" s="5"/>
      <c r="X104" s="5"/>
      <c r="Y104" s="5"/>
      <c r="Z104" s="5"/>
      <c r="AA104" s="5"/>
    </row>
    <row r="105" spans="1:27" s="8" customFormat="1" x14ac:dyDescent="0.25">
      <c r="A105" s="140"/>
      <c r="B105" s="140" t="s">
        <v>198</v>
      </c>
      <c r="C105" s="179">
        <f t="shared" ca="1" si="29"/>
        <v>0</v>
      </c>
      <c r="D105" s="179">
        <f t="shared" ca="1" si="30"/>
        <v>0</v>
      </c>
      <c r="E105" s="179">
        <f t="shared" ca="1" si="31"/>
        <v>0</v>
      </c>
      <c r="F105" s="179">
        <f t="shared" ca="1" si="32"/>
        <v>0</v>
      </c>
      <c r="G105" s="179">
        <f t="shared" ca="1" si="33"/>
        <v>0</v>
      </c>
      <c r="H105" s="140"/>
      <c r="I105" s="140"/>
      <c r="J105" s="140"/>
      <c r="K105" s="140"/>
      <c r="L105" s="140"/>
      <c r="M105" s="140"/>
      <c r="N105" s="140"/>
      <c r="O105" s="140"/>
      <c r="P105" s="140"/>
      <c r="Q105" s="140"/>
      <c r="R105" s="140"/>
      <c r="S105" s="140"/>
      <c r="T105" s="140"/>
    </row>
    <row r="106" spans="1:27" s="8" customFormat="1" x14ac:dyDescent="0.25">
      <c r="A106" s="140"/>
      <c r="B106" s="140" t="s">
        <v>607</v>
      </c>
      <c r="C106" s="179">
        <f t="shared" ca="1" si="29"/>
        <v>0</v>
      </c>
      <c r="D106" s="179">
        <f t="shared" ca="1" si="30"/>
        <v>0</v>
      </c>
      <c r="E106" s="179">
        <f t="shared" ca="1" si="31"/>
        <v>0</v>
      </c>
      <c r="F106" s="179">
        <f t="shared" ca="1" si="32"/>
        <v>0</v>
      </c>
      <c r="G106" s="179">
        <f t="shared" ca="1" si="33"/>
        <v>0</v>
      </c>
      <c r="H106" s="140"/>
      <c r="I106" s="140"/>
      <c r="J106" s="140"/>
      <c r="K106" s="140"/>
      <c r="L106" s="140"/>
      <c r="M106" s="140"/>
      <c r="N106" s="140"/>
      <c r="O106" s="140"/>
      <c r="P106" s="140"/>
      <c r="Q106" s="140"/>
      <c r="R106" s="140"/>
      <c r="S106" s="140"/>
      <c r="T106" s="140"/>
      <c r="W106" s="42"/>
      <c r="X106" s="42"/>
      <c r="Y106" s="42"/>
      <c r="Z106" s="42"/>
      <c r="AA106" s="42"/>
    </row>
    <row r="107" spans="1:27" s="8" customFormat="1" x14ac:dyDescent="0.25">
      <c r="A107" s="140"/>
      <c r="B107" s="140" t="s">
        <v>608</v>
      </c>
      <c r="C107" s="179">
        <f t="shared" ca="1" si="29"/>
        <v>0</v>
      </c>
      <c r="D107" s="179">
        <f t="shared" ca="1" si="30"/>
        <v>0</v>
      </c>
      <c r="E107" s="179">
        <f t="shared" ca="1" si="31"/>
        <v>0</v>
      </c>
      <c r="F107" s="179">
        <f t="shared" ca="1" si="32"/>
        <v>0</v>
      </c>
      <c r="G107" s="179">
        <f t="shared" ca="1" si="33"/>
        <v>0</v>
      </c>
      <c r="H107" s="140"/>
      <c r="I107" s="140"/>
      <c r="J107" s="140"/>
      <c r="K107" s="140"/>
      <c r="L107" s="140"/>
      <c r="M107" s="140"/>
      <c r="N107" s="140"/>
      <c r="O107" s="140"/>
      <c r="P107" s="140"/>
      <c r="Q107" s="140"/>
      <c r="R107" s="140"/>
      <c r="S107" s="140"/>
      <c r="T107" s="140"/>
      <c r="W107" s="42"/>
      <c r="X107" s="42"/>
      <c r="Y107" s="42"/>
      <c r="Z107" s="42"/>
      <c r="AA107" s="42"/>
    </row>
    <row r="108" spans="1:27" s="8" customFormat="1" x14ac:dyDescent="0.25">
      <c r="B108" s="140"/>
      <c r="C108" s="7"/>
      <c r="D108" s="7"/>
      <c r="E108" s="7"/>
      <c r="F108" s="7"/>
      <c r="G108" s="7"/>
      <c r="H108" s="140"/>
      <c r="I108" s="103" t="s">
        <v>244</v>
      </c>
      <c r="J108" s="140"/>
      <c r="K108" s="140"/>
      <c r="L108" s="140"/>
      <c r="M108" s="140"/>
      <c r="N108" s="140"/>
      <c r="O108" s="103" t="s">
        <v>245</v>
      </c>
      <c r="P108" s="140"/>
      <c r="Q108" s="140"/>
      <c r="R108" s="140"/>
      <c r="S108" s="140"/>
      <c r="T108" s="140"/>
      <c r="V108" s="140"/>
      <c r="W108" s="140"/>
      <c r="X108" s="140"/>
      <c r="Y108" s="140"/>
      <c r="Z108" s="140"/>
      <c r="AA108" s="140"/>
    </row>
    <row r="109" spans="1:27" s="8" customFormat="1" x14ac:dyDescent="0.25">
      <c r="B109" s="106" t="s">
        <v>263</v>
      </c>
      <c r="C109" s="9">
        <v>2010</v>
      </c>
      <c r="D109" s="9">
        <v>2020</v>
      </c>
      <c r="E109" s="9">
        <v>2030</v>
      </c>
      <c r="F109" s="9">
        <v>2040</v>
      </c>
      <c r="G109" s="9">
        <v>2050</v>
      </c>
      <c r="H109" s="140"/>
      <c r="I109" s="106">
        <v>2010</v>
      </c>
      <c r="J109" s="106">
        <v>2020</v>
      </c>
      <c r="K109" s="106">
        <v>2030</v>
      </c>
      <c r="L109" s="106">
        <v>2040</v>
      </c>
      <c r="M109" s="106">
        <v>2050</v>
      </c>
      <c r="N109" s="140"/>
      <c r="O109" s="106">
        <v>2010</v>
      </c>
      <c r="P109" s="106">
        <v>2020</v>
      </c>
      <c r="Q109" s="106">
        <v>2030</v>
      </c>
      <c r="R109" s="106">
        <v>2040</v>
      </c>
      <c r="S109" s="106">
        <v>2050</v>
      </c>
      <c r="T109" s="140"/>
      <c r="V109" s="106" t="s">
        <v>263</v>
      </c>
      <c r="W109" s="106">
        <v>2010</v>
      </c>
      <c r="X109" s="106">
        <v>2020</v>
      </c>
      <c r="Y109" s="106">
        <v>2030</v>
      </c>
      <c r="Z109" s="106">
        <v>2040</v>
      </c>
      <c r="AA109" s="106">
        <v>2050</v>
      </c>
    </row>
    <row r="110" spans="1:27" s="8" customFormat="1" x14ac:dyDescent="0.25">
      <c r="A110" s="140"/>
      <c r="B110" s="140" t="s">
        <v>1106</v>
      </c>
      <c r="C110" s="16">
        <f t="shared" ref="C110:C141" ca="1" si="42">IFERROR(VLOOKUP($B110,INDIRECT($I$110),2,FALSE),0)</f>
        <v>0</v>
      </c>
      <c r="D110" s="16">
        <f t="shared" ref="D110:D141" ca="1" si="43">IFERROR(VLOOKUP($B110,INDIRECT($J$110),2,FALSE),0)</f>
        <v>-9.4295779100000005E-2</v>
      </c>
      <c r="E110" s="16">
        <f t="shared" ref="E110:E141" ca="1" si="44">IFERROR(VLOOKUP($B110,INDIRECT($K$110),2,FALSE),0)</f>
        <v>-7.4236515000000003E-2</v>
      </c>
      <c r="F110" s="16">
        <f t="shared" ref="F110:F141" ca="1" si="45">IFERROR(VLOOKUP($B110,INDIRECT($L$110),2,FALSE),0)</f>
        <v>-7.3932207599999994E-2</v>
      </c>
      <c r="G110" s="16">
        <f t="shared" ref="G110:G141" ca="1" si="46">IFERROR(VLOOKUP($B110,INDIRECT($M$110),2,FALSE),0)</f>
        <v>-7.26471427E-2</v>
      </c>
      <c r="H110" s="140"/>
      <c r="I110" s="140" t="str">
        <f>"Modeloutput!$D$"&amp;O110&amp;":$E$"&amp;O111</f>
        <v>Modeloutput!$D$172:$E$203</v>
      </c>
      <c r="J110" s="140" t="str">
        <f>"Modeloutput!$D$"&amp;P110&amp;":$E$"&amp;P111</f>
        <v>Modeloutput!$D$495:$E$526</v>
      </c>
      <c r="K110" s="140" t="str">
        <f>"Modeloutput!$D$"&amp;Q110&amp;":$E$"&amp;Q111</f>
        <v>Modeloutput!$D$818:$E$849</v>
      </c>
      <c r="L110" s="140" t="str">
        <f>"Modeloutput!$D$"&amp;R110&amp;":$E$"&amp;R111</f>
        <v>Modeloutput!$D$1141:$E$1172</v>
      </c>
      <c r="M110" s="140" t="str">
        <f>"Modeloutput!$D$"&amp;S110&amp;":$E$"&amp;S111</f>
        <v>Modeloutput!$D$1464:$E$1495</v>
      </c>
      <c r="N110" s="140" t="s">
        <v>246</v>
      </c>
      <c r="O110" s="2">
        <f>volgorde_mut_bebouwing_allflow!E16</f>
        <v>172</v>
      </c>
      <c r="P110" s="2">
        <f>volgorde_mut_bebouwing_allflow!F16</f>
        <v>495</v>
      </c>
      <c r="Q110" s="2">
        <f>volgorde_mut_bebouwing_allflow!G16</f>
        <v>818</v>
      </c>
      <c r="R110" s="2">
        <f>volgorde_mut_bebouwing_allflow!H16</f>
        <v>1141</v>
      </c>
      <c r="S110" s="2">
        <f>volgorde_mut_bebouwing_allflow!I16</f>
        <v>1464</v>
      </c>
      <c r="T110" s="140"/>
      <c r="V110" s="14" t="s">
        <v>275</v>
      </c>
      <c r="W110" s="15">
        <f ca="1">C110+C112</f>
        <v>0</v>
      </c>
      <c r="X110" s="15">
        <f t="shared" ref="X110:AA110" ca="1" si="47">D110+D112</f>
        <v>-0.1276462226</v>
      </c>
      <c r="Y110" s="15">
        <f t="shared" ca="1" si="47"/>
        <v>-0.1031123261</v>
      </c>
      <c r="Z110" s="15">
        <f t="shared" ca="1" si="47"/>
        <v>-0.10227172239999999</v>
      </c>
      <c r="AA110" s="15">
        <f t="shared" ca="1" si="47"/>
        <v>-0.1000966781</v>
      </c>
    </row>
    <row r="111" spans="1:27" s="8" customFormat="1" x14ac:dyDescent="0.25">
      <c r="A111" s="140"/>
      <c r="B111" s="140" t="s">
        <v>200</v>
      </c>
      <c r="C111" s="49">
        <f t="shared" ca="1" si="42"/>
        <v>0</v>
      </c>
      <c r="D111" s="49">
        <f t="shared" ca="1" si="43"/>
        <v>-6.4515856499999996E-2</v>
      </c>
      <c r="E111" s="49">
        <f t="shared" ca="1" si="44"/>
        <v>-6.3267347500000001E-2</v>
      </c>
      <c r="F111" s="49">
        <f t="shared" ca="1" si="45"/>
        <v>-6.1017862899999997E-2</v>
      </c>
      <c r="G111" s="49">
        <f t="shared" ca="1" si="46"/>
        <v>-5.8064930799999998E-2</v>
      </c>
      <c r="H111" s="140"/>
      <c r="I111" s="140"/>
      <c r="J111" s="140"/>
      <c r="K111" s="140"/>
      <c r="L111" s="140"/>
      <c r="M111" s="140"/>
      <c r="N111" s="140"/>
      <c r="O111" s="2">
        <f>O110+lengte_uit_python_bebouwing!$D$4-3</f>
        <v>203</v>
      </c>
      <c r="P111" s="2">
        <f>P110+lengte_uit_python_bebouwing!$D$4-3</f>
        <v>526</v>
      </c>
      <c r="Q111" s="2">
        <f>Q110+lengte_uit_python_bebouwing!$D$4-3</f>
        <v>849</v>
      </c>
      <c r="R111" s="2">
        <f>R110+lengte_uit_python_bebouwing!$D$4-3</f>
        <v>1172</v>
      </c>
      <c r="S111" s="2">
        <f>S110+lengte_uit_python_bebouwing!$D$4-3</f>
        <v>1495</v>
      </c>
      <c r="T111" s="140"/>
      <c r="V111" s="43" t="s">
        <v>276</v>
      </c>
      <c r="W111" s="44">
        <f ca="1">C113+C114</f>
        <v>0</v>
      </c>
      <c r="X111" s="44">
        <f t="shared" ref="X111:AA111" ca="1" si="48">D113+D114</f>
        <v>-8.7613679999999999E-2</v>
      </c>
      <c r="Y111" s="44">
        <f t="shared" ca="1" si="48"/>
        <v>-8.7613679999999999E-2</v>
      </c>
      <c r="Z111" s="44">
        <f t="shared" ca="1" si="48"/>
        <v>-8.5987439999999998E-2</v>
      </c>
      <c r="AA111" s="44">
        <f t="shared" ca="1" si="48"/>
        <v>-8.3141519999999997E-2</v>
      </c>
    </row>
    <row r="112" spans="1:27" s="8" customFormat="1" x14ac:dyDescent="0.25">
      <c r="A112" s="140"/>
      <c r="B112" s="140" t="s">
        <v>1137</v>
      </c>
      <c r="C112" s="16">
        <f t="shared" ca="1" si="42"/>
        <v>0</v>
      </c>
      <c r="D112" s="16">
        <f t="shared" ca="1" si="43"/>
        <v>-3.33504435E-2</v>
      </c>
      <c r="E112" s="16">
        <f t="shared" ca="1" si="44"/>
        <v>-2.8875811099999999E-2</v>
      </c>
      <c r="F112" s="16">
        <f t="shared" ca="1" si="45"/>
        <v>-2.83395148E-2</v>
      </c>
      <c r="G112" s="16">
        <f t="shared" ca="1" si="46"/>
        <v>-2.7449535399999999E-2</v>
      </c>
      <c r="H112" s="140"/>
      <c r="I112" s="140"/>
      <c r="J112" s="140"/>
      <c r="K112" s="140"/>
      <c r="L112" s="140"/>
      <c r="M112" s="140"/>
      <c r="N112" s="140"/>
      <c r="O112" s="140"/>
      <c r="P112" s="140"/>
      <c r="Q112" s="140"/>
      <c r="R112" s="140"/>
      <c r="S112" s="140"/>
      <c r="T112" s="140"/>
      <c r="V112" s="25" t="s">
        <v>277</v>
      </c>
      <c r="W112" s="26">
        <f ca="1">C115+C117</f>
        <v>0</v>
      </c>
      <c r="X112" s="26">
        <f t="shared" ref="X112:AA112" ca="1" si="49">D115+D117</f>
        <v>-6.2740212199999998</v>
      </c>
      <c r="Y112" s="26">
        <f t="shared" ca="1" si="49"/>
        <v>-7.7836002200000003</v>
      </c>
      <c r="Z112" s="26">
        <f t="shared" ca="1" si="49"/>
        <v>-8.2867932199999998</v>
      </c>
      <c r="AA112" s="26">
        <f t="shared" ca="1" si="49"/>
        <v>-8.7181015100000003</v>
      </c>
    </row>
    <row r="113" spans="1:27" s="8" customFormat="1" x14ac:dyDescent="0.25">
      <c r="A113" s="140"/>
      <c r="B113" s="140" t="s">
        <v>609</v>
      </c>
      <c r="C113" s="45">
        <f t="shared" ca="1" si="42"/>
        <v>0</v>
      </c>
      <c r="D113" s="45">
        <f t="shared" ca="1" si="43"/>
        <v>-7.2408E-2</v>
      </c>
      <c r="E113" s="45">
        <f t="shared" ca="1" si="44"/>
        <v>-7.2408E-2</v>
      </c>
      <c r="F113" s="45">
        <f t="shared" ca="1" si="45"/>
        <v>-7.1064000000000002E-2</v>
      </c>
      <c r="G113" s="45">
        <f t="shared" ca="1" si="46"/>
        <v>-6.8711999999999995E-2</v>
      </c>
      <c r="H113" s="140"/>
      <c r="I113" s="140"/>
      <c r="J113" s="140"/>
      <c r="K113" s="140"/>
      <c r="L113" s="140"/>
      <c r="M113" s="140"/>
      <c r="N113" s="140"/>
      <c r="O113" s="140"/>
      <c r="P113" s="140"/>
      <c r="Q113" s="140"/>
      <c r="R113" s="140"/>
      <c r="S113" s="140"/>
      <c r="T113" s="140"/>
      <c r="V113" s="20" t="s">
        <v>614</v>
      </c>
      <c r="W113" s="21">
        <f ca="1">C118+C119</f>
        <v>0</v>
      </c>
      <c r="X113" s="21">
        <f t="shared" ref="X113:AA113" ca="1" si="50">D118+D119</f>
        <v>-5.3291303999999995</v>
      </c>
      <c r="Y113" s="21">
        <f t="shared" ca="1" si="50"/>
        <v>-5.3291303999999995</v>
      </c>
      <c r="Z113" s="21">
        <f t="shared" ca="1" si="50"/>
        <v>-5.3291303999999995</v>
      </c>
      <c r="AA113" s="21">
        <f t="shared" ca="1" si="50"/>
        <v>-5.3291303999999995</v>
      </c>
    </row>
    <row r="114" spans="1:27" s="8" customFormat="1" x14ac:dyDescent="0.25">
      <c r="A114" s="140"/>
      <c r="B114" s="140" t="s">
        <v>1138</v>
      </c>
      <c r="C114" s="45">
        <f t="shared" ca="1" si="42"/>
        <v>0</v>
      </c>
      <c r="D114" s="45">
        <f t="shared" ca="1" si="43"/>
        <v>-1.5205679999999999E-2</v>
      </c>
      <c r="E114" s="45">
        <f t="shared" ca="1" si="44"/>
        <v>-1.5205679999999999E-2</v>
      </c>
      <c r="F114" s="45">
        <f t="shared" ca="1" si="45"/>
        <v>-1.492344E-2</v>
      </c>
      <c r="G114" s="45">
        <f t="shared" ca="1" si="46"/>
        <v>-1.4429519999999999E-2</v>
      </c>
      <c r="H114" s="140"/>
      <c r="I114" s="140"/>
      <c r="J114" s="140"/>
      <c r="K114" s="140"/>
      <c r="L114" s="140"/>
      <c r="M114" s="140"/>
      <c r="N114" s="140"/>
      <c r="O114" s="140"/>
      <c r="P114" s="140"/>
      <c r="Q114" s="140"/>
      <c r="R114" s="140"/>
      <c r="S114" s="140"/>
      <c r="T114" s="140"/>
      <c r="V114" s="47" t="s">
        <v>278</v>
      </c>
      <c r="W114" s="48">
        <f ca="1">C111+C116</f>
        <v>0</v>
      </c>
      <c r="X114" s="48">
        <f t="shared" ref="X114:AA114" ca="1" si="51">D111+D116</f>
        <v>-0.80950426149999999</v>
      </c>
      <c r="Y114" s="48">
        <f t="shared" ca="1" si="51"/>
        <v>-0.80825575249999992</v>
      </c>
      <c r="Z114" s="48">
        <f t="shared" ca="1" si="51"/>
        <v>-0.80600626789999996</v>
      </c>
      <c r="AA114" s="48">
        <f t="shared" ca="1" si="51"/>
        <v>-0.80305333579999993</v>
      </c>
    </row>
    <row r="115" spans="1:27" s="8" customFormat="1" x14ac:dyDescent="0.25">
      <c r="A115" s="140"/>
      <c r="B115" s="140" t="s">
        <v>1108</v>
      </c>
      <c r="C115" s="46">
        <f t="shared" ca="1" si="42"/>
        <v>0</v>
      </c>
      <c r="D115" s="46">
        <f t="shared" ca="1" si="43"/>
        <v>-5.0558459999999998</v>
      </c>
      <c r="E115" s="46">
        <f t="shared" ca="1" si="44"/>
        <v>-6.3034319500000002</v>
      </c>
      <c r="F115" s="46">
        <f t="shared" ca="1" si="45"/>
        <v>-6.7192939300000001</v>
      </c>
      <c r="G115" s="46">
        <f t="shared" ca="1" si="46"/>
        <v>-7.0757470600000003</v>
      </c>
      <c r="H115" s="140"/>
      <c r="I115" s="140"/>
      <c r="J115" s="140"/>
      <c r="K115" s="140"/>
      <c r="L115" s="140"/>
      <c r="M115" s="140"/>
      <c r="N115" s="140"/>
      <c r="O115" s="140"/>
      <c r="P115" s="140"/>
      <c r="Q115" s="140"/>
      <c r="R115" s="140"/>
      <c r="S115" s="140"/>
      <c r="T115" s="140"/>
      <c r="V115" s="51" t="s">
        <v>280</v>
      </c>
      <c r="W115" s="52">
        <f ca="1">SUM(C123:C130)</f>
        <v>0</v>
      </c>
      <c r="X115" s="52">
        <f t="shared" ref="X115:AA115" ca="1" si="52">SUM(D123:D130)</f>
        <v>-2.1346872279999998</v>
      </c>
      <c r="Y115" s="52">
        <f t="shared" ca="1" si="52"/>
        <v>-1.9558028240000001</v>
      </c>
      <c r="Z115" s="52">
        <f t="shared" ca="1" si="52"/>
        <v>-1.8260586270000001</v>
      </c>
      <c r="AA115" s="52">
        <f t="shared" ca="1" si="52"/>
        <v>-1.7305784450000001</v>
      </c>
    </row>
    <row r="116" spans="1:27" s="8" customFormat="1" x14ac:dyDescent="0.25">
      <c r="A116" s="140"/>
      <c r="B116" s="140" t="s">
        <v>201</v>
      </c>
      <c r="C116" s="49">
        <f t="shared" ca="1" si="42"/>
        <v>0</v>
      </c>
      <c r="D116" s="49">
        <f t="shared" ca="1" si="43"/>
        <v>-0.74498840499999996</v>
      </c>
      <c r="E116" s="49">
        <f t="shared" ca="1" si="44"/>
        <v>-0.74498840499999996</v>
      </c>
      <c r="F116" s="49">
        <f t="shared" ca="1" si="45"/>
        <v>-0.74498840499999996</v>
      </c>
      <c r="G116" s="49">
        <f t="shared" ca="1" si="46"/>
        <v>-0.74498840499999996</v>
      </c>
      <c r="H116" s="140"/>
      <c r="I116" s="140"/>
      <c r="J116" s="140"/>
      <c r="K116" s="140"/>
      <c r="L116" s="140"/>
      <c r="M116" s="140"/>
      <c r="N116" s="140"/>
      <c r="O116" s="140"/>
      <c r="P116" s="140"/>
      <c r="Q116" s="140"/>
      <c r="R116" s="140"/>
      <c r="S116" s="140"/>
      <c r="T116" s="140"/>
      <c r="V116" s="54" t="s">
        <v>279</v>
      </c>
      <c r="W116" s="55">
        <f ca="1">SUM(C131:C140)</f>
        <v>0</v>
      </c>
      <c r="X116" s="55">
        <f ca="1">SUM(D131:D140)</f>
        <v>-12.736428010999999</v>
      </c>
      <c r="Y116" s="55">
        <f ca="1">SUM(E131:E140)</f>
        <v>-11.446196620999999</v>
      </c>
      <c r="Z116" s="55">
        <f ca="1">SUM(F131:F140)</f>
        <v>-11.325933985999999</v>
      </c>
      <c r="AA116" s="55">
        <f ca="1">SUM(G131:G140)</f>
        <v>-11.236027889000001</v>
      </c>
    </row>
    <row r="117" spans="1:27" s="8" customFormat="1" x14ac:dyDescent="0.25">
      <c r="A117" s="140"/>
      <c r="B117" s="140" t="s">
        <v>221</v>
      </c>
      <c r="C117" s="46">
        <f t="shared" ca="1" si="42"/>
        <v>0</v>
      </c>
      <c r="D117" s="46">
        <f t="shared" ca="1" si="43"/>
        <v>-1.21817522</v>
      </c>
      <c r="E117" s="46">
        <f t="shared" ca="1" si="44"/>
        <v>-1.4801682700000001</v>
      </c>
      <c r="F117" s="46">
        <f t="shared" ca="1" si="45"/>
        <v>-1.56749929</v>
      </c>
      <c r="G117" s="46">
        <f t="shared" ca="1" si="46"/>
        <v>-1.64235445</v>
      </c>
      <c r="H117" s="140"/>
      <c r="I117" s="140"/>
      <c r="J117" s="140"/>
      <c r="K117" s="140"/>
      <c r="L117" s="140"/>
      <c r="M117" s="140"/>
      <c r="N117" s="140"/>
      <c r="O117" s="140"/>
      <c r="P117" s="140"/>
      <c r="Q117" s="140"/>
      <c r="R117" s="140"/>
      <c r="S117" s="140"/>
      <c r="T117" s="140"/>
      <c r="V117" s="36" t="s">
        <v>1354</v>
      </c>
      <c r="W117" s="50">
        <f ca="1">SUM(C120:C122)</f>
        <v>0</v>
      </c>
      <c r="X117" s="50">
        <f t="shared" ref="X117:AA117" ca="1" si="53">SUM(D120:D122)</f>
        <v>0</v>
      </c>
      <c r="Y117" s="50">
        <f t="shared" ca="1" si="53"/>
        <v>0</v>
      </c>
      <c r="Z117" s="50">
        <f t="shared" ca="1" si="53"/>
        <v>0</v>
      </c>
      <c r="AA117" s="50">
        <f t="shared" ca="1" si="53"/>
        <v>0</v>
      </c>
    </row>
    <row r="118" spans="1:27" s="8" customFormat="1" x14ac:dyDescent="0.25">
      <c r="A118" s="140"/>
      <c r="B118" s="140" t="s">
        <v>610</v>
      </c>
      <c r="C118" s="19">
        <f t="shared" ca="1" si="42"/>
        <v>0</v>
      </c>
      <c r="D118" s="19">
        <f t="shared" ca="1" si="43"/>
        <v>-4.4042399999999997</v>
      </c>
      <c r="E118" s="19">
        <f t="shared" ca="1" si="44"/>
        <v>-4.4042399999999997</v>
      </c>
      <c r="F118" s="19">
        <f t="shared" ca="1" si="45"/>
        <v>-4.4042399999999997</v>
      </c>
      <c r="G118" s="19">
        <f t="shared" ca="1" si="46"/>
        <v>-4.4042399999999997</v>
      </c>
      <c r="H118" s="140"/>
      <c r="I118" s="140"/>
      <c r="J118" s="140"/>
      <c r="K118" s="140"/>
      <c r="L118" s="140"/>
      <c r="M118" s="140"/>
      <c r="N118" s="140"/>
      <c r="O118" s="140"/>
      <c r="P118" s="140"/>
      <c r="Q118" s="140"/>
      <c r="R118" s="140"/>
      <c r="S118" s="140"/>
      <c r="T118" s="140"/>
      <c r="V118" s="70" t="s">
        <v>1355</v>
      </c>
      <c r="W118" s="71">
        <f ca="1">C141</f>
        <v>0</v>
      </c>
      <c r="X118" s="71">
        <f ca="1">D141</f>
        <v>1.9417500000000001</v>
      </c>
      <c r="Y118" s="71">
        <f ca="1">E141</f>
        <v>1.9417500000000001</v>
      </c>
      <c r="Z118" s="71">
        <f ca="1">F141</f>
        <v>1.9417500000000001</v>
      </c>
      <c r="AA118" s="71">
        <f ca="1">G141</f>
        <v>1.9452499999999999</v>
      </c>
    </row>
    <row r="119" spans="1:27" s="8" customFormat="1" x14ac:dyDescent="0.25">
      <c r="A119" s="140"/>
      <c r="B119" s="140" t="s">
        <v>1139</v>
      </c>
      <c r="C119" s="19">
        <f t="shared" ca="1" si="42"/>
        <v>0</v>
      </c>
      <c r="D119" s="19">
        <f t="shared" ca="1" si="43"/>
        <v>-0.9248904</v>
      </c>
      <c r="E119" s="19">
        <f t="shared" ca="1" si="44"/>
        <v>-0.9248904</v>
      </c>
      <c r="F119" s="19">
        <f t="shared" ca="1" si="45"/>
        <v>-0.9248904</v>
      </c>
      <c r="G119" s="19">
        <f t="shared" ca="1" si="46"/>
        <v>-0.9248904</v>
      </c>
      <c r="H119" s="140"/>
      <c r="I119" s="140"/>
      <c r="J119" s="140"/>
      <c r="K119" s="140"/>
      <c r="L119" s="140"/>
      <c r="M119" s="140"/>
      <c r="N119" s="140"/>
      <c r="O119" s="140"/>
      <c r="P119" s="140"/>
      <c r="Q119" s="140"/>
      <c r="R119" s="140"/>
      <c r="S119" s="140"/>
      <c r="T119" s="140"/>
      <c r="V119" s="140"/>
      <c r="W119" s="140"/>
      <c r="X119" s="140"/>
      <c r="Y119" s="140"/>
      <c r="Z119" s="140"/>
      <c r="AA119" s="140"/>
    </row>
    <row r="120" spans="1:27" s="8" customFormat="1" x14ac:dyDescent="0.25">
      <c r="A120" s="140"/>
      <c r="B120" s="140" t="s">
        <v>222</v>
      </c>
      <c r="C120" s="38">
        <f t="shared" ca="1" si="42"/>
        <v>0</v>
      </c>
      <c r="D120" s="38">
        <f t="shared" ca="1" si="43"/>
        <v>0</v>
      </c>
      <c r="E120" s="38">
        <f t="shared" ca="1" si="44"/>
        <v>0</v>
      </c>
      <c r="F120" s="38">
        <f t="shared" ca="1" si="45"/>
        <v>0</v>
      </c>
      <c r="G120" s="38">
        <f t="shared" ca="1" si="46"/>
        <v>0</v>
      </c>
      <c r="H120" s="140"/>
      <c r="I120" s="140"/>
      <c r="J120" s="140"/>
      <c r="K120" s="140"/>
      <c r="L120" s="140"/>
      <c r="M120" s="140"/>
      <c r="N120" s="140"/>
      <c r="O120" s="140"/>
      <c r="P120" s="140"/>
      <c r="Q120" s="140"/>
      <c r="R120" s="140"/>
      <c r="S120" s="140"/>
      <c r="T120" s="140"/>
      <c r="V120" s="140" t="s">
        <v>285</v>
      </c>
      <c r="W120" s="135">
        <f ca="1">SUM(W110:W118)</f>
        <v>0</v>
      </c>
      <c r="X120" s="135">
        <f t="shared" ref="X120:AA120" ca="1" si="54">SUM(X110:X118)</f>
        <v>-25.557281023099996</v>
      </c>
      <c r="Y120" s="135">
        <f t="shared" ca="1" si="54"/>
        <v>-25.571961823599999</v>
      </c>
      <c r="Z120" s="135">
        <f t="shared" ca="1" si="54"/>
        <v>-25.820431663299996</v>
      </c>
      <c r="AA120" s="135">
        <f t="shared" ca="1" si="54"/>
        <v>-26.054879777899998</v>
      </c>
    </row>
    <row r="121" spans="1:27" s="8" customFormat="1" x14ac:dyDescent="0.25">
      <c r="A121" s="140"/>
      <c r="B121" s="140" t="s">
        <v>223</v>
      </c>
      <c r="C121" s="38">
        <f t="shared" ca="1" si="42"/>
        <v>0</v>
      </c>
      <c r="D121" s="38">
        <f t="shared" ca="1" si="43"/>
        <v>0</v>
      </c>
      <c r="E121" s="38">
        <f t="shared" ca="1" si="44"/>
        <v>0</v>
      </c>
      <c r="F121" s="38">
        <f t="shared" ca="1" si="45"/>
        <v>0</v>
      </c>
      <c r="G121" s="38">
        <f t="shared" ca="1" si="46"/>
        <v>0</v>
      </c>
      <c r="H121" s="140"/>
      <c r="I121" s="140"/>
      <c r="J121" s="140"/>
      <c r="K121" s="140"/>
      <c r="L121" s="140"/>
      <c r="M121" s="140"/>
      <c r="N121" s="140"/>
      <c r="O121" s="140"/>
      <c r="P121" s="140"/>
      <c r="Q121" s="140"/>
      <c r="R121" s="140"/>
      <c r="S121" s="140"/>
      <c r="T121" s="140"/>
      <c r="V121" s="140" t="s">
        <v>284</v>
      </c>
      <c r="W121" s="135">
        <f ca="1">SUM(C110:C141)</f>
        <v>0</v>
      </c>
      <c r="X121" s="135">
        <f ca="1">SUM(D110:D141)</f>
        <v>-25.557281023099996</v>
      </c>
      <c r="Y121" s="135">
        <f ca="1">SUM(E110:E141)</f>
        <v>-25.571961823599999</v>
      </c>
      <c r="Z121" s="135">
        <f ca="1">SUM(F110:F141)</f>
        <v>-25.820431663299999</v>
      </c>
      <c r="AA121" s="135">
        <f ca="1">SUM(G110:G141)</f>
        <v>-26.054879777900005</v>
      </c>
    </row>
    <row r="122" spans="1:27" s="8" customFormat="1" x14ac:dyDescent="0.25">
      <c r="A122" s="140"/>
      <c r="B122" s="140" t="s">
        <v>224</v>
      </c>
      <c r="C122" s="38">
        <f t="shared" ca="1" si="42"/>
        <v>0</v>
      </c>
      <c r="D122" s="38">
        <f t="shared" ca="1" si="43"/>
        <v>0</v>
      </c>
      <c r="E122" s="38">
        <f t="shared" ca="1" si="44"/>
        <v>0</v>
      </c>
      <c r="F122" s="38">
        <f t="shared" ca="1" si="45"/>
        <v>0</v>
      </c>
      <c r="G122" s="38">
        <f t="shared" ca="1" si="46"/>
        <v>0</v>
      </c>
      <c r="H122" s="140"/>
      <c r="I122" s="140"/>
      <c r="J122" s="140"/>
      <c r="K122" s="140"/>
      <c r="L122" s="140"/>
      <c r="M122" s="140"/>
      <c r="N122" s="140"/>
      <c r="O122" s="140"/>
      <c r="P122" s="140"/>
      <c r="Q122" s="140"/>
      <c r="R122" s="140"/>
      <c r="S122" s="140"/>
      <c r="T122" s="140"/>
      <c r="V122" s="140"/>
      <c r="W122" s="140"/>
      <c r="X122" s="140"/>
      <c r="Y122" s="140"/>
      <c r="Z122" s="140"/>
      <c r="AA122" s="140"/>
    </row>
    <row r="123" spans="1:27" s="8" customFormat="1" x14ac:dyDescent="0.25">
      <c r="A123" s="140"/>
      <c r="B123" s="140" t="s">
        <v>1169</v>
      </c>
      <c r="C123" s="53">
        <f t="shared" ca="1" si="42"/>
        <v>0</v>
      </c>
      <c r="D123" s="53">
        <f t="shared" ca="1" si="43"/>
        <v>0</v>
      </c>
      <c r="E123" s="53">
        <f t="shared" ca="1" si="44"/>
        <v>0</v>
      </c>
      <c r="F123" s="53">
        <f t="shared" ca="1" si="45"/>
        <v>0</v>
      </c>
      <c r="G123" s="53">
        <f t="shared" ca="1" si="46"/>
        <v>0</v>
      </c>
      <c r="H123" s="140"/>
      <c r="I123" s="140"/>
      <c r="J123" s="140"/>
      <c r="K123" s="140"/>
      <c r="L123" s="140"/>
      <c r="M123" s="140"/>
      <c r="N123" s="140"/>
      <c r="O123" s="140"/>
      <c r="P123" s="140"/>
      <c r="Q123" s="140"/>
      <c r="R123" s="140"/>
      <c r="S123" s="140"/>
      <c r="T123" s="140"/>
      <c r="V123" s="140"/>
      <c r="W123" s="140"/>
      <c r="X123" s="140"/>
      <c r="Y123" s="140"/>
      <c r="Z123" s="140"/>
      <c r="AA123" s="140"/>
    </row>
    <row r="124" spans="1:27" s="8" customFormat="1" x14ac:dyDescent="0.25">
      <c r="A124" s="140"/>
      <c r="B124" s="140" t="s">
        <v>1109</v>
      </c>
      <c r="C124" s="53">
        <f t="shared" ca="1" si="42"/>
        <v>0</v>
      </c>
      <c r="D124" s="53">
        <f t="shared" ca="1" si="43"/>
        <v>-1.7642043199999999</v>
      </c>
      <c r="E124" s="53">
        <f t="shared" ca="1" si="44"/>
        <v>-1.6163659699999999</v>
      </c>
      <c r="F124" s="53">
        <f t="shared" ca="1" si="45"/>
        <v>-1.50913936</v>
      </c>
      <c r="G124" s="53">
        <f t="shared" ca="1" si="46"/>
        <v>-1.43023012</v>
      </c>
      <c r="H124" s="140"/>
      <c r="I124" s="140"/>
      <c r="J124" s="140"/>
      <c r="K124" s="140"/>
      <c r="L124" s="140"/>
      <c r="M124" s="140"/>
      <c r="N124" s="140"/>
      <c r="O124" s="140"/>
      <c r="P124" s="140"/>
      <c r="Q124" s="140"/>
      <c r="R124" s="140"/>
      <c r="S124" s="140"/>
      <c r="T124" s="140"/>
    </row>
    <row r="125" spans="1:27" s="8" customFormat="1" x14ac:dyDescent="0.25">
      <c r="A125" s="140"/>
      <c r="B125" s="140" t="s">
        <v>1170</v>
      </c>
      <c r="C125" s="53">
        <f t="shared" ca="1" si="42"/>
        <v>0</v>
      </c>
      <c r="D125" s="53">
        <f t="shared" ca="1" si="43"/>
        <v>0</v>
      </c>
      <c r="E125" s="53">
        <f t="shared" ca="1" si="44"/>
        <v>0</v>
      </c>
      <c r="F125" s="53">
        <f t="shared" ca="1" si="45"/>
        <v>0</v>
      </c>
      <c r="G125" s="53">
        <f t="shared" ca="1" si="46"/>
        <v>0</v>
      </c>
      <c r="H125" s="140"/>
      <c r="I125" s="140"/>
      <c r="J125" s="140"/>
      <c r="K125" s="140"/>
      <c r="L125" s="140"/>
      <c r="M125" s="140"/>
      <c r="N125" s="140"/>
      <c r="O125" s="140"/>
      <c r="P125" s="140"/>
      <c r="Q125" s="140"/>
      <c r="R125" s="140"/>
      <c r="S125" s="140"/>
      <c r="T125" s="140"/>
      <c r="V125" s="6"/>
      <c r="W125" s="6"/>
      <c r="X125" s="6"/>
      <c r="Y125" s="6"/>
      <c r="Z125" s="6"/>
      <c r="AA125" s="6"/>
    </row>
    <row r="126" spans="1:27" s="8" customFormat="1" x14ac:dyDescent="0.25">
      <c r="A126" s="140"/>
      <c r="B126" s="140" t="s">
        <v>1171</v>
      </c>
      <c r="C126" s="53">
        <f t="shared" ca="1" si="42"/>
        <v>0</v>
      </c>
      <c r="D126" s="53">
        <f t="shared" ca="1" si="43"/>
        <v>0</v>
      </c>
      <c r="E126" s="53">
        <f t="shared" ca="1" si="44"/>
        <v>0</v>
      </c>
      <c r="F126" s="53">
        <f t="shared" ca="1" si="45"/>
        <v>0</v>
      </c>
      <c r="G126" s="53">
        <f t="shared" ca="1" si="46"/>
        <v>0</v>
      </c>
      <c r="H126" s="140"/>
      <c r="I126" s="140"/>
      <c r="J126" s="140"/>
      <c r="K126" s="140"/>
      <c r="L126" s="140"/>
      <c r="M126" s="140"/>
      <c r="N126" s="140"/>
      <c r="O126" s="140"/>
      <c r="P126" s="140"/>
      <c r="Q126" s="140"/>
      <c r="R126" s="140"/>
      <c r="S126" s="140"/>
      <c r="T126" s="140"/>
      <c r="W126" s="42"/>
      <c r="X126" s="42"/>
      <c r="Y126" s="42"/>
      <c r="Z126" s="42"/>
      <c r="AA126" s="42"/>
    </row>
    <row r="127" spans="1:27" s="8" customFormat="1" x14ac:dyDescent="0.25">
      <c r="A127" s="140"/>
      <c r="B127" s="140" t="s">
        <v>1188</v>
      </c>
      <c r="C127" s="53">
        <f t="shared" ca="1" si="42"/>
        <v>0</v>
      </c>
      <c r="D127" s="53">
        <f t="shared" ca="1" si="43"/>
        <v>0</v>
      </c>
      <c r="E127" s="53">
        <f t="shared" ca="1" si="44"/>
        <v>0</v>
      </c>
      <c r="F127" s="53">
        <f t="shared" ca="1" si="45"/>
        <v>0</v>
      </c>
      <c r="G127" s="53">
        <f t="shared" ca="1" si="46"/>
        <v>0</v>
      </c>
      <c r="H127" s="140"/>
      <c r="I127" s="140"/>
      <c r="J127" s="140"/>
      <c r="K127" s="140"/>
      <c r="L127" s="140"/>
      <c r="M127" s="140"/>
      <c r="N127" s="140"/>
      <c r="O127" s="140"/>
      <c r="P127" s="140"/>
      <c r="Q127" s="140"/>
      <c r="R127" s="140"/>
      <c r="S127" s="140"/>
      <c r="T127" s="140"/>
      <c r="W127" s="42"/>
      <c r="X127" s="42"/>
      <c r="Y127" s="42"/>
      <c r="Z127" s="42"/>
      <c r="AA127" s="42"/>
    </row>
    <row r="128" spans="1:27" s="8" customFormat="1" x14ac:dyDescent="0.25">
      <c r="A128" s="140"/>
      <c r="B128" s="140" t="s">
        <v>1140</v>
      </c>
      <c r="C128" s="53">
        <f t="shared" ca="1" si="42"/>
        <v>0</v>
      </c>
      <c r="D128" s="53">
        <f t="shared" ca="1" si="43"/>
        <v>-0.370482908</v>
      </c>
      <c r="E128" s="53">
        <f t="shared" ca="1" si="44"/>
        <v>-0.33943685400000001</v>
      </c>
      <c r="F128" s="53">
        <f t="shared" ca="1" si="45"/>
        <v>-0.316919267</v>
      </c>
      <c r="G128" s="53">
        <f t="shared" ca="1" si="46"/>
        <v>-0.30034832500000003</v>
      </c>
      <c r="H128" s="140"/>
      <c r="I128" s="140"/>
      <c r="J128" s="140"/>
      <c r="K128" s="140"/>
      <c r="L128" s="140"/>
      <c r="M128" s="140"/>
      <c r="N128" s="140"/>
      <c r="O128" s="140"/>
      <c r="P128" s="140"/>
      <c r="Q128" s="140"/>
      <c r="R128" s="140"/>
      <c r="S128" s="140"/>
      <c r="T128" s="140"/>
      <c r="W128" s="42"/>
      <c r="X128" s="42"/>
      <c r="Y128" s="42"/>
      <c r="Z128" s="42"/>
      <c r="AA128" s="42"/>
    </row>
    <row r="129" spans="1:27" s="8" customFormat="1" x14ac:dyDescent="0.25">
      <c r="A129" s="140"/>
      <c r="B129" s="140" t="s">
        <v>1189</v>
      </c>
      <c r="C129" s="53">
        <f t="shared" ca="1" si="42"/>
        <v>0</v>
      </c>
      <c r="D129" s="53">
        <f t="shared" ca="1" si="43"/>
        <v>0</v>
      </c>
      <c r="E129" s="53">
        <f t="shared" ca="1" si="44"/>
        <v>0</v>
      </c>
      <c r="F129" s="53">
        <f t="shared" ca="1" si="45"/>
        <v>0</v>
      </c>
      <c r="G129" s="53">
        <f t="shared" ca="1" si="46"/>
        <v>0</v>
      </c>
      <c r="H129" s="140"/>
      <c r="I129" s="140"/>
      <c r="J129" s="140"/>
      <c r="K129" s="140"/>
      <c r="L129" s="140"/>
      <c r="M129" s="140"/>
      <c r="N129" s="140"/>
      <c r="O129" s="140"/>
      <c r="P129" s="140"/>
      <c r="Q129" s="140"/>
      <c r="R129" s="140"/>
      <c r="S129" s="140"/>
      <c r="T129" s="140"/>
      <c r="W129" s="42"/>
      <c r="X129" s="42"/>
      <c r="Y129" s="42"/>
      <c r="Z129" s="42"/>
      <c r="AA129" s="42"/>
    </row>
    <row r="130" spans="1:27" s="8" customFormat="1" x14ac:dyDescent="0.25">
      <c r="A130" s="140"/>
      <c r="B130" s="140" t="s">
        <v>1190</v>
      </c>
      <c r="C130" s="53">
        <f t="shared" ca="1" si="42"/>
        <v>0</v>
      </c>
      <c r="D130" s="53">
        <f t="shared" ca="1" si="43"/>
        <v>0</v>
      </c>
      <c r="E130" s="53">
        <f t="shared" ca="1" si="44"/>
        <v>0</v>
      </c>
      <c r="F130" s="53">
        <f t="shared" ca="1" si="45"/>
        <v>0</v>
      </c>
      <c r="G130" s="53">
        <f t="shared" ca="1" si="46"/>
        <v>0</v>
      </c>
      <c r="H130" s="140"/>
      <c r="I130" s="140"/>
      <c r="J130" s="140"/>
      <c r="K130" s="140"/>
      <c r="L130" s="140"/>
      <c r="M130" s="140"/>
      <c r="N130" s="140"/>
      <c r="O130" s="140"/>
      <c r="P130" s="140"/>
      <c r="Q130" s="140"/>
      <c r="R130" s="140"/>
      <c r="S130" s="140"/>
      <c r="T130" s="140"/>
      <c r="W130" s="42"/>
      <c r="X130" s="42"/>
      <c r="Y130" s="42"/>
      <c r="Z130" s="42"/>
      <c r="AA130" s="42"/>
    </row>
    <row r="131" spans="1:27" s="8" customFormat="1" x14ac:dyDescent="0.25">
      <c r="A131" s="140"/>
      <c r="B131" s="140" t="s">
        <v>1172</v>
      </c>
      <c r="C131" s="56">
        <f t="shared" ca="1" si="42"/>
        <v>0</v>
      </c>
      <c r="D131" s="56">
        <f t="shared" ca="1" si="43"/>
        <v>0</v>
      </c>
      <c r="E131" s="56">
        <f t="shared" ca="1" si="44"/>
        <v>0</v>
      </c>
      <c r="F131" s="56">
        <f t="shared" ca="1" si="45"/>
        <v>0</v>
      </c>
      <c r="G131" s="56">
        <f t="shared" ca="1" si="46"/>
        <v>0</v>
      </c>
      <c r="H131" s="140"/>
      <c r="I131" s="140"/>
      <c r="J131" s="140"/>
      <c r="K131" s="140"/>
      <c r="L131" s="140"/>
      <c r="M131" s="140"/>
      <c r="N131" s="140"/>
      <c r="O131" s="140"/>
      <c r="P131" s="140"/>
      <c r="Q131" s="140"/>
      <c r="R131" s="140"/>
      <c r="S131" s="140"/>
      <c r="T131" s="140"/>
      <c r="W131" s="42"/>
      <c r="X131" s="42"/>
      <c r="Y131" s="42"/>
      <c r="Z131" s="42"/>
      <c r="AA131" s="42"/>
    </row>
    <row r="132" spans="1:27" s="8" customFormat="1" x14ac:dyDescent="0.25">
      <c r="A132" s="140"/>
      <c r="B132" s="140" t="s">
        <v>1110</v>
      </c>
      <c r="C132" s="56">
        <f t="shared" ca="1" si="42"/>
        <v>0</v>
      </c>
      <c r="D132" s="56">
        <f t="shared" ca="1" si="43"/>
        <v>-3.92706972</v>
      </c>
      <c r="E132" s="56">
        <f t="shared" ca="1" si="44"/>
        <v>-3.40988515</v>
      </c>
      <c r="F132" s="56">
        <f t="shared" ca="1" si="45"/>
        <v>-3.4022000800000001</v>
      </c>
      <c r="G132" s="56">
        <f t="shared" ca="1" si="46"/>
        <v>-3.3897845700000002</v>
      </c>
      <c r="H132" s="140"/>
      <c r="I132" s="140"/>
      <c r="J132" s="140"/>
      <c r="K132" s="140"/>
      <c r="L132" s="140"/>
      <c r="M132" s="140"/>
      <c r="N132" s="140"/>
      <c r="O132" s="140"/>
      <c r="P132" s="140"/>
      <c r="Q132" s="140"/>
      <c r="R132" s="140"/>
      <c r="S132" s="140"/>
      <c r="T132" s="140"/>
      <c r="W132" s="42"/>
      <c r="X132" s="42"/>
      <c r="Y132" s="42"/>
      <c r="Z132" s="42"/>
      <c r="AA132" s="42"/>
    </row>
    <row r="133" spans="1:27" s="8" customFormat="1" x14ac:dyDescent="0.25">
      <c r="A133" s="140"/>
      <c r="B133" s="140" t="s">
        <v>1173</v>
      </c>
      <c r="C133" s="56">
        <f t="shared" ca="1" si="42"/>
        <v>0</v>
      </c>
      <c r="D133" s="56">
        <f t="shared" ca="1" si="43"/>
        <v>0</v>
      </c>
      <c r="E133" s="56">
        <f t="shared" ca="1" si="44"/>
        <v>0</v>
      </c>
      <c r="F133" s="56">
        <f t="shared" ca="1" si="45"/>
        <v>0</v>
      </c>
      <c r="G133" s="56">
        <f t="shared" ca="1" si="46"/>
        <v>0</v>
      </c>
      <c r="H133" s="140"/>
      <c r="I133" s="140"/>
      <c r="J133" s="140"/>
      <c r="K133" s="140"/>
      <c r="L133" s="140"/>
      <c r="M133" s="140"/>
      <c r="N133" s="140"/>
      <c r="O133" s="140"/>
      <c r="P133" s="140"/>
      <c r="Q133" s="140"/>
      <c r="R133" s="140"/>
      <c r="S133" s="140"/>
      <c r="T133" s="140"/>
      <c r="W133" s="95"/>
      <c r="X133" s="95"/>
      <c r="Y133" s="95"/>
      <c r="Z133" s="95"/>
      <c r="AA133" s="95"/>
    </row>
    <row r="134" spans="1:27" s="8" customFormat="1" x14ac:dyDescent="0.25">
      <c r="A134" s="140"/>
      <c r="B134" s="140" t="s">
        <v>1174</v>
      </c>
      <c r="C134" s="56">
        <f t="shared" ca="1" si="42"/>
        <v>0</v>
      </c>
      <c r="D134" s="56">
        <f t="shared" ca="1" si="43"/>
        <v>0</v>
      </c>
      <c r="E134" s="56">
        <f t="shared" ca="1" si="44"/>
        <v>0</v>
      </c>
      <c r="F134" s="56">
        <f t="shared" ca="1" si="45"/>
        <v>0</v>
      </c>
      <c r="G134" s="56">
        <f t="shared" ca="1" si="46"/>
        <v>0</v>
      </c>
      <c r="H134" s="140"/>
      <c r="I134" s="140"/>
      <c r="J134" s="140"/>
      <c r="K134" s="140"/>
      <c r="L134" s="140"/>
      <c r="M134" s="140"/>
      <c r="N134" s="140"/>
      <c r="O134" s="140"/>
      <c r="P134" s="140"/>
      <c r="Q134" s="140"/>
      <c r="R134" s="140"/>
      <c r="S134" s="140"/>
      <c r="T134" s="140"/>
    </row>
    <row r="135" spans="1:27" s="8" customFormat="1" x14ac:dyDescent="0.25">
      <c r="A135" s="140"/>
      <c r="B135" s="140" t="s">
        <v>1191</v>
      </c>
      <c r="C135" s="56">
        <f t="shared" ca="1" si="42"/>
        <v>0</v>
      </c>
      <c r="D135" s="56">
        <f t="shared" ca="1" si="43"/>
        <v>0</v>
      </c>
      <c r="E135" s="56">
        <f t="shared" ca="1" si="44"/>
        <v>0</v>
      </c>
      <c r="F135" s="56">
        <f t="shared" ca="1" si="45"/>
        <v>0</v>
      </c>
      <c r="G135" s="56">
        <f t="shared" ca="1" si="46"/>
        <v>0</v>
      </c>
      <c r="H135" s="140"/>
      <c r="I135" s="140"/>
      <c r="J135" s="140"/>
      <c r="K135" s="140"/>
      <c r="L135" s="140"/>
      <c r="M135" s="140"/>
      <c r="N135" s="140"/>
      <c r="O135" s="140"/>
      <c r="P135" s="140"/>
      <c r="Q135" s="140"/>
      <c r="R135" s="140"/>
      <c r="S135" s="140"/>
      <c r="T135" s="140"/>
    </row>
    <row r="136" spans="1:27" s="8" customFormat="1" x14ac:dyDescent="0.25">
      <c r="A136" s="140"/>
      <c r="B136" s="140" t="s">
        <v>1141</v>
      </c>
      <c r="C136" s="56">
        <f t="shared" ca="1" si="42"/>
        <v>0</v>
      </c>
      <c r="D136" s="56">
        <f t="shared" ca="1" si="43"/>
        <v>-0.82468464100000005</v>
      </c>
      <c r="E136" s="56">
        <f t="shared" ca="1" si="44"/>
        <v>-0.71607588099999997</v>
      </c>
      <c r="F136" s="56">
        <f t="shared" ca="1" si="45"/>
        <v>-0.71446201600000003</v>
      </c>
      <c r="G136" s="56">
        <f t="shared" ca="1" si="46"/>
        <v>-0.71185475899999995</v>
      </c>
      <c r="H136" s="140"/>
      <c r="I136" s="140"/>
      <c r="J136" s="140"/>
      <c r="K136" s="140"/>
      <c r="L136" s="140"/>
      <c r="M136" s="140"/>
      <c r="N136" s="140"/>
      <c r="O136" s="140"/>
      <c r="P136" s="140"/>
      <c r="Q136" s="140"/>
      <c r="R136" s="140"/>
      <c r="S136" s="140"/>
      <c r="T136" s="140"/>
      <c r="W136" s="42"/>
      <c r="X136" s="42"/>
      <c r="Y136" s="42"/>
      <c r="Z136" s="42"/>
      <c r="AA136" s="42"/>
    </row>
    <row r="137" spans="1:27" s="8" customFormat="1" x14ac:dyDescent="0.25">
      <c r="A137" s="140"/>
      <c r="B137" s="140" t="s">
        <v>1192</v>
      </c>
      <c r="C137" s="56">
        <f t="shared" ca="1" si="42"/>
        <v>0</v>
      </c>
      <c r="D137" s="56">
        <f t="shared" ca="1" si="43"/>
        <v>0</v>
      </c>
      <c r="E137" s="56">
        <f t="shared" ca="1" si="44"/>
        <v>0</v>
      </c>
      <c r="F137" s="56">
        <f t="shared" ca="1" si="45"/>
        <v>0</v>
      </c>
      <c r="G137" s="56">
        <f t="shared" ca="1" si="46"/>
        <v>0</v>
      </c>
      <c r="H137" s="140"/>
      <c r="I137" s="140"/>
      <c r="J137" s="140"/>
      <c r="K137" s="140"/>
      <c r="L137" s="140"/>
      <c r="M137" s="140"/>
      <c r="N137" s="140"/>
      <c r="O137" s="140"/>
      <c r="P137" s="140"/>
      <c r="Q137" s="140"/>
      <c r="R137" s="140"/>
      <c r="S137" s="140"/>
      <c r="T137" s="140"/>
      <c r="W137" s="42"/>
      <c r="X137" s="42"/>
      <c r="Y137" s="42"/>
      <c r="Z137" s="42"/>
      <c r="AA137" s="42"/>
    </row>
    <row r="138" spans="1:27" s="8" customFormat="1" x14ac:dyDescent="0.25">
      <c r="A138" s="140"/>
      <c r="B138" s="140" t="s">
        <v>1193</v>
      </c>
      <c r="C138" s="56">
        <f t="shared" ca="1" si="42"/>
        <v>0</v>
      </c>
      <c r="D138" s="56">
        <f t="shared" ca="1" si="43"/>
        <v>0</v>
      </c>
      <c r="E138" s="56">
        <f t="shared" ca="1" si="44"/>
        <v>0</v>
      </c>
      <c r="F138" s="56">
        <f t="shared" ca="1" si="45"/>
        <v>0</v>
      </c>
      <c r="G138" s="56">
        <f t="shared" ca="1" si="46"/>
        <v>0</v>
      </c>
      <c r="H138" s="140"/>
      <c r="I138" s="140"/>
      <c r="J138" s="140"/>
      <c r="K138" s="140"/>
      <c r="L138" s="140"/>
      <c r="M138" s="140"/>
      <c r="N138" s="140"/>
      <c r="O138" s="140"/>
      <c r="P138" s="140"/>
      <c r="Q138" s="140"/>
      <c r="R138" s="140"/>
      <c r="S138" s="140"/>
      <c r="T138" s="140"/>
      <c r="V138" s="140"/>
      <c r="W138" s="140"/>
      <c r="X138" s="140"/>
      <c r="Y138" s="140"/>
      <c r="Z138" s="140"/>
      <c r="AA138" s="140"/>
    </row>
    <row r="139" spans="1:27" s="8" customFormat="1" x14ac:dyDescent="0.25">
      <c r="A139" s="140"/>
      <c r="B139" s="140" t="s">
        <v>1182</v>
      </c>
      <c r="C139" s="56">
        <f t="shared" ca="1" si="42"/>
        <v>0</v>
      </c>
      <c r="D139" s="56">
        <f t="shared" ca="1" si="43"/>
        <v>-6.5989038400000002</v>
      </c>
      <c r="E139" s="56">
        <f t="shared" ca="1" si="44"/>
        <v>-6.04978148</v>
      </c>
      <c r="F139" s="56">
        <f t="shared" ca="1" si="45"/>
        <v>-5.9580759399999996</v>
      </c>
      <c r="G139" s="56">
        <f t="shared" ca="1" si="46"/>
        <v>-5.8961888900000003</v>
      </c>
      <c r="H139" s="140"/>
      <c r="I139" s="140"/>
      <c r="J139" s="140"/>
      <c r="K139" s="140"/>
      <c r="L139" s="140"/>
      <c r="M139" s="140"/>
      <c r="N139" s="140"/>
      <c r="O139" s="140"/>
      <c r="P139" s="140"/>
      <c r="Q139" s="140"/>
      <c r="R139" s="140"/>
      <c r="S139" s="140"/>
      <c r="T139" s="140"/>
      <c r="V139" s="140"/>
      <c r="W139" s="140"/>
      <c r="X139" s="140"/>
      <c r="Y139" s="140"/>
      <c r="Z139" s="140"/>
      <c r="AA139" s="140"/>
    </row>
    <row r="140" spans="1:27" s="8" customFormat="1" x14ac:dyDescent="0.25">
      <c r="A140" s="140"/>
      <c r="B140" s="140" t="s">
        <v>1194</v>
      </c>
      <c r="C140" s="56">
        <f t="shared" ca="1" si="42"/>
        <v>0</v>
      </c>
      <c r="D140" s="56">
        <f t="shared" ca="1" si="43"/>
        <v>-1.38576981</v>
      </c>
      <c r="E140" s="56">
        <f t="shared" ca="1" si="44"/>
        <v>-1.27045411</v>
      </c>
      <c r="F140" s="56">
        <f t="shared" ca="1" si="45"/>
        <v>-1.2511959500000001</v>
      </c>
      <c r="G140" s="56">
        <f t="shared" ca="1" si="46"/>
        <v>-1.23819967</v>
      </c>
      <c r="H140" s="140"/>
      <c r="I140" s="140"/>
      <c r="J140" s="140"/>
      <c r="K140" s="140"/>
      <c r="L140" s="140"/>
      <c r="M140" s="140"/>
      <c r="N140" s="140"/>
      <c r="O140" s="140"/>
      <c r="P140" s="140"/>
      <c r="Q140" s="140"/>
      <c r="R140" s="140"/>
      <c r="S140" s="140"/>
      <c r="T140" s="140"/>
      <c r="V140" s="140"/>
      <c r="W140" s="140"/>
      <c r="X140" s="140"/>
      <c r="Y140" s="140"/>
      <c r="Z140" s="140"/>
      <c r="AA140" s="140"/>
    </row>
    <row r="141" spans="1:27" s="8" customFormat="1" x14ac:dyDescent="0.25">
      <c r="A141" s="140"/>
      <c r="B141" s="140" t="s">
        <v>1183</v>
      </c>
      <c r="C141" s="177">
        <f t="shared" ca="1" si="42"/>
        <v>0</v>
      </c>
      <c r="D141" s="177">
        <f t="shared" ca="1" si="43"/>
        <v>1.9417500000000001</v>
      </c>
      <c r="E141" s="177">
        <f t="shared" ca="1" si="44"/>
        <v>1.9417500000000001</v>
      </c>
      <c r="F141" s="177">
        <f t="shared" ca="1" si="45"/>
        <v>1.9417500000000001</v>
      </c>
      <c r="G141" s="177">
        <f t="shared" ca="1" si="46"/>
        <v>1.9452499999999999</v>
      </c>
      <c r="H141" s="140"/>
      <c r="I141" s="140"/>
      <c r="J141" s="140"/>
      <c r="K141" s="140"/>
      <c r="L141" s="140"/>
      <c r="M141" s="140"/>
      <c r="N141" s="140"/>
      <c r="O141" s="140"/>
      <c r="P141" s="140"/>
      <c r="Q141" s="140"/>
      <c r="R141" s="140"/>
      <c r="S141" s="140"/>
      <c r="T141" s="140"/>
      <c r="V141" s="140"/>
      <c r="W141" s="140"/>
      <c r="X141" s="140"/>
      <c r="Y141" s="140"/>
      <c r="Z141" s="140"/>
      <c r="AA141" s="140"/>
    </row>
    <row r="142" spans="1:27" s="8" customFormat="1" x14ac:dyDescent="0.25">
      <c r="B142" s="140"/>
      <c r="C142" s="7"/>
      <c r="D142" s="7"/>
      <c r="E142" s="7"/>
      <c r="F142" s="7"/>
      <c r="G142" s="7"/>
      <c r="H142" s="140"/>
      <c r="I142" s="103" t="s">
        <v>244</v>
      </c>
      <c r="J142" s="140"/>
      <c r="K142" s="140"/>
      <c r="L142" s="140"/>
      <c r="M142" s="140"/>
      <c r="N142" s="140"/>
      <c r="O142" s="103" t="s">
        <v>245</v>
      </c>
      <c r="P142" s="140"/>
      <c r="Q142" s="140"/>
      <c r="R142" s="140"/>
      <c r="S142" s="140"/>
      <c r="T142" s="140"/>
      <c r="V142" s="140"/>
      <c r="W142" s="140"/>
      <c r="X142" s="140"/>
      <c r="Y142" s="140"/>
      <c r="Z142" s="140"/>
      <c r="AA142" s="140"/>
    </row>
    <row r="143" spans="1:27" s="8" customFormat="1" x14ac:dyDescent="0.25">
      <c r="B143" s="106" t="s">
        <v>264</v>
      </c>
      <c r="C143" s="181">
        <v>2010</v>
      </c>
      <c r="D143" s="181">
        <v>2020</v>
      </c>
      <c r="E143" s="181">
        <v>2030</v>
      </c>
      <c r="F143" s="181">
        <v>2040</v>
      </c>
      <c r="G143" s="181">
        <v>2050</v>
      </c>
      <c r="H143" s="140"/>
      <c r="I143" s="106">
        <v>2010</v>
      </c>
      <c r="J143" s="106">
        <v>2020</v>
      </c>
      <c r="K143" s="106">
        <v>2030</v>
      </c>
      <c r="L143" s="106">
        <v>2040</v>
      </c>
      <c r="M143" s="106">
        <v>2050</v>
      </c>
      <c r="N143" s="140"/>
      <c r="O143" s="106">
        <v>2010</v>
      </c>
      <c r="P143" s="106">
        <v>2020</v>
      </c>
      <c r="Q143" s="106">
        <v>2030</v>
      </c>
      <c r="R143" s="106">
        <v>2040</v>
      </c>
      <c r="S143" s="106">
        <v>2050</v>
      </c>
      <c r="T143" s="140"/>
      <c r="V143" s="106" t="s">
        <v>264</v>
      </c>
      <c r="W143" s="106">
        <v>2010</v>
      </c>
      <c r="X143" s="106">
        <v>2020</v>
      </c>
      <c r="Y143" s="106">
        <v>2030</v>
      </c>
      <c r="Z143" s="106">
        <v>2040</v>
      </c>
      <c r="AA143" s="106">
        <v>2050</v>
      </c>
    </row>
    <row r="144" spans="1:27" s="8" customFormat="1" x14ac:dyDescent="0.25">
      <c r="A144" s="163"/>
      <c r="B144" s="140" t="s">
        <v>600</v>
      </c>
      <c r="C144" s="16">
        <f t="shared" ref="C144:C164" ca="1" si="55">IFERROR(VLOOKUP($B144,INDIRECT($I$144),2,FALSE),0)</f>
        <v>0</v>
      </c>
      <c r="D144" s="16">
        <f t="shared" ref="D144:D164" ca="1" si="56">IFERROR(VLOOKUP($B144,INDIRECT($J$144),2,FALSE),0)</f>
        <v>0</v>
      </c>
      <c r="E144" s="16">
        <f t="shared" ref="E144:E164" ca="1" si="57">IFERROR(VLOOKUP($B144,INDIRECT($K$144),2,FALSE),0)</f>
        <v>0</v>
      </c>
      <c r="F144" s="16">
        <f t="shared" ref="F144:F164" ca="1" si="58">IFERROR(VLOOKUP($B144,INDIRECT($L$144),2,FALSE),0)</f>
        <v>0</v>
      </c>
      <c r="G144" s="16">
        <f t="shared" ref="G144:G164" ca="1" si="59">IFERROR(VLOOKUP($B144,INDIRECT($M$144),2,FALSE),0)</f>
        <v>0</v>
      </c>
      <c r="H144" s="140"/>
      <c r="I144" s="140" t="str">
        <f>"Modeloutput!$D$"&amp;O144&amp;":$E$"&amp;O145</f>
        <v>Modeloutput!$D$207:$E$227</v>
      </c>
      <c r="J144" s="140" t="str">
        <f>"Modeloutput!$D$"&amp;P144&amp;":$E$"&amp;P145</f>
        <v>Modeloutput!$D$530:$E$550</v>
      </c>
      <c r="K144" s="140" t="str">
        <f>"Modeloutput!$D$"&amp;Q144&amp;":$E$"&amp;Q145</f>
        <v>Modeloutput!$D$853:$E$873</v>
      </c>
      <c r="L144" s="140" t="str">
        <f>"Modeloutput!$D$"&amp;R144&amp;":$E$"&amp;R145</f>
        <v>Modeloutput!$D$1176:$E$1196</v>
      </c>
      <c r="M144" s="140" t="str">
        <f>"Modeloutput!$D$"&amp;S144&amp;":$E$"&amp;S145</f>
        <v>Modeloutput!$D$1499:$E$1519</v>
      </c>
      <c r="N144" s="140" t="s">
        <v>246</v>
      </c>
      <c r="O144" s="2">
        <f>volgorde_mut_bebouwing_allflow!E21</f>
        <v>207</v>
      </c>
      <c r="P144" s="2">
        <f>volgorde_mut_bebouwing_allflow!F21</f>
        <v>530</v>
      </c>
      <c r="Q144" s="2">
        <f>volgorde_mut_bebouwing_allflow!G21</f>
        <v>853</v>
      </c>
      <c r="R144" s="2">
        <f>volgorde_mut_bebouwing_allflow!H21</f>
        <v>1176</v>
      </c>
      <c r="S144" s="2">
        <f>volgorde_mut_bebouwing_allflow!I21</f>
        <v>1499</v>
      </c>
      <c r="T144" s="140"/>
      <c r="V144" s="14" t="s">
        <v>282</v>
      </c>
      <c r="W144" s="16">
        <f ca="1">C144</f>
        <v>0</v>
      </c>
      <c r="X144" s="16">
        <f t="shared" ref="X144:AA144" ca="1" si="60">D144</f>
        <v>0</v>
      </c>
      <c r="Y144" s="16">
        <f t="shared" ca="1" si="60"/>
        <v>0</v>
      </c>
      <c r="Z144" s="16">
        <f t="shared" ca="1" si="60"/>
        <v>0</v>
      </c>
      <c r="AA144" s="16">
        <f t="shared" ca="1" si="60"/>
        <v>0</v>
      </c>
    </row>
    <row r="145" spans="1:27" s="8" customFormat="1" x14ac:dyDescent="0.25">
      <c r="A145" s="140"/>
      <c r="B145" s="140" t="s">
        <v>601</v>
      </c>
      <c r="C145" s="19">
        <f t="shared" ca="1" si="55"/>
        <v>0</v>
      </c>
      <c r="D145" s="19">
        <f t="shared" ca="1" si="56"/>
        <v>0</v>
      </c>
      <c r="E145" s="19">
        <f t="shared" ca="1" si="57"/>
        <v>0</v>
      </c>
      <c r="F145" s="19">
        <f t="shared" ca="1" si="58"/>
        <v>0</v>
      </c>
      <c r="G145" s="19">
        <f t="shared" ca="1" si="59"/>
        <v>0</v>
      </c>
      <c r="H145" s="140"/>
      <c r="I145" s="140"/>
      <c r="J145" s="140"/>
      <c r="K145" s="140"/>
      <c r="L145" s="140"/>
      <c r="M145" s="140"/>
      <c r="N145" s="140"/>
      <c r="O145" s="2">
        <f>O144+lengte_uit_python_bebouwing!$D$5-3</f>
        <v>227</v>
      </c>
      <c r="P145" s="2">
        <f>P144+lengte_uit_python_bebouwing!$D$5-3</f>
        <v>550</v>
      </c>
      <c r="Q145" s="2">
        <f>Q144+lengte_uit_python_bebouwing!$D$5-3</f>
        <v>873</v>
      </c>
      <c r="R145" s="2">
        <f>R144+lengte_uit_python_bebouwing!$D$5-3</f>
        <v>1196</v>
      </c>
      <c r="S145" s="2">
        <f>S144+lengte_uit_python_bebouwing!$D$5-3</f>
        <v>1519</v>
      </c>
      <c r="T145" s="140"/>
      <c r="V145" s="27" t="s">
        <v>283</v>
      </c>
      <c r="W145" s="28">
        <f ca="1">SUM(C154:C158)</f>
        <v>0</v>
      </c>
      <c r="X145" s="28">
        <f t="shared" ref="X145:AA145" ca="1" si="61">SUM(D154:D158)</f>
        <v>-0.13256978999999999</v>
      </c>
      <c r="Y145" s="28">
        <f t="shared" ca="1" si="61"/>
        <v>-0.25403037899999997</v>
      </c>
      <c r="Z145" s="28">
        <f t="shared" ca="1" si="61"/>
        <v>-1.535918616</v>
      </c>
      <c r="AA145" s="28">
        <f t="shared" ca="1" si="61"/>
        <v>-1.590492829</v>
      </c>
    </row>
    <row r="146" spans="1:27" s="8" customFormat="1" x14ac:dyDescent="0.25">
      <c r="A146" s="140"/>
      <c r="B146" s="140" t="s">
        <v>192</v>
      </c>
      <c r="C146" s="18">
        <f t="shared" ca="1" si="55"/>
        <v>0</v>
      </c>
      <c r="D146" s="18">
        <f t="shared" ca="1" si="56"/>
        <v>0</v>
      </c>
      <c r="E146" s="18">
        <f t="shared" ca="1" si="57"/>
        <v>0</v>
      </c>
      <c r="F146" s="18">
        <f t="shared" ca="1" si="58"/>
        <v>0</v>
      </c>
      <c r="G146" s="18">
        <f t="shared" ca="1" si="59"/>
        <v>0</v>
      </c>
      <c r="H146" s="140"/>
      <c r="I146" s="140"/>
      <c r="J146" s="140"/>
      <c r="K146" s="140"/>
      <c r="L146" s="140"/>
      <c r="M146" s="140"/>
      <c r="N146" s="140"/>
      <c r="O146" s="140"/>
      <c r="P146" s="140"/>
      <c r="Q146" s="140"/>
      <c r="R146" s="140"/>
      <c r="S146" s="140"/>
      <c r="T146" s="140"/>
      <c r="V146" s="20" t="s">
        <v>611</v>
      </c>
      <c r="W146" s="19">
        <f ca="1">C145</f>
        <v>0</v>
      </c>
      <c r="X146" s="19">
        <f t="shared" ref="X146:AA146" ca="1" si="62">D145</f>
        <v>0</v>
      </c>
      <c r="Y146" s="19">
        <f t="shared" ca="1" si="62"/>
        <v>0</v>
      </c>
      <c r="Z146" s="19">
        <f t="shared" ca="1" si="62"/>
        <v>0</v>
      </c>
      <c r="AA146" s="19">
        <f t="shared" ca="1" si="62"/>
        <v>0</v>
      </c>
    </row>
    <row r="147" spans="1:27" s="8" customFormat="1" x14ac:dyDescent="0.25">
      <c r="A147" s="140"/>
      <c r="B147" s="140" t="s">
        <v>193</v>
      </c>
      <c r="C147" s="18">
        <f t="shared" ca="1" si="55"/>
        <v>0</v>
      </c>
      <c r="D147" s="18">
        <f t="shared" ca="1" si="56"/>
        <v>0</v>
      </c>
      <c r="E147" s="18">
        <f t="shared" ca="1" si="57"/>
        <v>0</v>
      </c>
      <c r="F147" s="18">
        <f t="shared" ca="1" si="58"/>
        <v>0</v>
      </c>
      <c r="G147" s="18">
        <f t="shared" ca="1" si="59"/>
        <v>0</v>
      </c>
      <c r="H147" s="140"/>
      <c r="I147" s="140"/>
      <c r="J147" s="140"/>
      <c r="K147" s="140"/>
      <c r="L147" s="140"/>
      <c r="M147" s="140"/>
      <c r="N147" s="140"/>
      <c r="O147" s="140"/>
      <c r="P147" s="140"/>
      <c r="Q147" s="140"/>
      <c r="R147" s="140"/>
      <c r="S147" s="140"/>
      <c r="T147" s="140"/>
      <c r="V147" s="17" t="s">
        <v>1356</v>
      </c>
      <c r="W147" s="18">
        <f ca="1">SUM(C146:C152)+C162</f>
        <v>0</v>
      </c>
      <c r="X147" s="18">
        <f t="shared" ref="X147:AA147" ca="1" si="63">SUM(D146:D152)+D162</f>
        <v>-3.248561677E-3</v>
      </c>
      <c r="Y147" s="18">
        <f t="shared" ca="1" si="63"/>
        <v>-1.203467561E-2</v>
      </c>
      <c r="Z147" s="18">
        <f t="shared" ca="1" si="63"/>
        <v>-7.5547928900000005E-2</v>
      </c>
      <c r="AA147" s="18">
        <f t="shared" ca="1" si="63"/>
        <v>-0.20476940460000001</v>
      </c>
    </row>
    <row r="148" spans="1:27" s="8" customFormat="1" x14ac:dyDescent="0.25">
      <c r="A148" s="140"/>
      <c r="B148" s="140" t="s">
        <v>602</v>
      </c>
      <c r="C148" s="18">
        <f t="shared" ca="1" si="55"/>
        <v>0</v>
      </c>
      <c r="D148" s="18">
        <f t="shared" ca="1" si="56"/>
        <v>0</v>
      </c>
      <c r="E148" s="18">
        <f t="shared" ca="1" si="57"/>
        <v>0</v>
      </c>
      <c r="F148" s="18">
        <f t="shared" ca="1" si="58"/>
        <v>0</v>
      </c>
      <c r="G148" s="18">
        <f t="shared" ca="1" si="59"/>
        <v>0</v>
      </c>
      <c r="H148" s="140"/>
      <c r="I148" s="140"/>
      <c r="J148" s="140"/>
      <c r="K148" s="140"/>
      <c r="L148" s="140"/>
      <c r="M148" s="140"/>
      <c r="N148" s="140"/>
      <c r="O148" s="140"/>
      <c r="P148" s="140"/>
      <c r="Q148" s="140"/>
      <c r="R148" s="140"/>
      <c r="S148" s="140"/>
      <c r="T148" s="140"/>
      <c r="V148" s="22" t="s">
        <v>1357</v>
      </c>
      <c r="W148" s="41">
        <f ca="1">C153</f>
        <v>0</v>
      </c>
      <c r="X148" s="41">
        <f t="shared" ref="X148:AA148" ca="1" si="64">D153</f>
        <v>-6.2053444299999998E-3</v>
      </c>
      <c r="Y148" s="41">
        <f t="shared" ca="1" si="64"/>
        <v>-2.4070036100000001E-2</v>
      </c>
      <c r="Z148" s="41">
        <f t="shared" ca="1" si="64"/>
        <v>-0.31849728399999999</v>
      </c>
      <c r="AA148" s="41">
        <f t="shared" ca="1" si="64"/>
        <v>-0.75352855399999996</v>
      </c>
    </row>
    <row r="149" spans="1:27" s="8" customFormat="1" x14ac:dyDescent="0.25">
      <c r="A149" s="140"/>
      <c r="B149" s="140" t="s">
        <v>603</v>
      </c>
      <c r="C149" s="18">
        <f t="shared" ca="1" si="55"/>
        <v>0</v>
      </c>
      <c r="D149" s="18">
        <f t="shared" ca="1" si="56"/>
        <v>-2.2749446600000001E-3</v>
      </c>
      <c r="E149" s="18">
        <f t="shared" ca="1" si="57"/>
        <v>-8.4277978199999992E-3</v>
      </c>
      <c r="F149" s="18">
        <f t="shared" ca="1" si="58"/>
        <v>-5.2905677800000002E-2</v>
      </c>
      <c r="G149" s="18">
        <f t="shared" ca="1" si="59"/>
        <v>-0.14339855900000001</v>
      </c>
      <c r="H149" s="140"/>
      <c r="I149" s="140"/>
      <c r="J149" s="140"/>
      <c r="K149" s="140"/>
      <c r="L149" s="140"/>
      <c r="M149" s="140"/>
      <c r="N149" s="140"/>
      <c r="O149" s="140"/>
      <c r="P149" s="140"/>
      <c r="Q149" s="140"/>
      <c r="R149" s="140"/>
      <c r="S149" s="140"/>
      <c r="T149" s="140"/>
      <c r="V149" s="36" t="s">
        <v>1351</v>
      </c>
      <c r="W149" s="38">
        <f ca="1">SUM(C159:C161)</f>
        <v>0</v>
      </c>
      <c r="X149" s="38">
        <f t="shared" ref="X149:AA149" ca="1" si="65">SUM(D159:D161)</f>
        <v>9.2831674400000001E-3</v>
      </c>
      <c r="Y149" s="38">
        <f t="shared" ca="1" si="65"/>
        <v>3.56667778E-2</v>
      </c>
      <c r="Z149" s="38">
        <f t="shared" ca="1" si="65"/>
        <v>0.39734537800000003</v>
      </c>
      <c r="AA149" s="38">
        <f t="shared" ca="1" si="65"/>
        <v>0.97840245699999995</v>
      </c>
    </row>
    <row r="150" spans="1:27" s="8" customFormat="1" x14ac:dyDescent="0.25">
      <c r="A150" s="140"/>
      <c r="B150" s="140" t="s">
        <v>604</v>
      </c>
      <c r="C150" s="18">
        <f t="shared" ca="1" si="55"/>
        <v>0</v>
      </c>
      <c r="D150" s="18">
        <f t="shared" ca="1" si="56"/>
        <v>0</v>
      </c>
      <c r="E150" s="18">
        <f t="shared" ca="1" si="57"/>
        <v>0</v>
      </c>
      <c r="F150" s="18">
        <f t="shared" ca="1" si="58"/>
        <v>0</v>
      </c>
      <c r="G150" s="18">
        <f t="shared" ca="1" si="59"/>
        <v>0</v>
      </c>
      <c r="H150" s="140"/>
      <c r="I150" s="140"/>
      <c r="J150" s="140"/>
      <c r="K150" s="140"/>
      <c r="L150" s="140"/>
      <c r="M150" s="140"/>
      <c r="N150" s="140"/>
      <c r="O150" s="140"/>
      <c r="P150" s="140"/>
      <c r="Q150" s="140"/>
      <c r="R150" s="140"/>
      <c r="S150" s="140"/>
      <c r="T150" s="140"/>
      <c r="V150" s="171" t="s">
        <v>252</v>
      </c>
      <c r="W150" s="182">
        <f ca="1">SUM(C162:C164)</f>
        <v>0</v>
      </c>
      <c r="X150" s="182">
        <f t="shared" ref="X150:AA150" ca="1" si="66">SUM(D162:D164)</f>
        <v>0</v>
      </c>
      <c r="Y150" s="182">
        <f t="shared" ca="1" si="66"/>
        <v>0</v>
      </c>
      <c r="Z150" s="182">
        <f t="shared" ca="1" si="66"/>
        <v>0</v>
      </c>
      <c r="AA150" s="182">
        <f t="shared" ca="1" si="66"/>
        <v>0</v>
      </c>
    </row>
    <row r="151" spans="1:27" s="8" customFormat="1" x14ac:dyDescent="0.25">
      <c r="A151" s="140"/>
      <c r="B151" s="140" t="s">
        <v>605</v>
      </c>
      <c r="C151" s="18">
        <f t="shared" ca="1" si="55"/>
        <v>0</v>
      </c>
      <c r="D151" s="18">
        <f t="shared" ca="1" si="56"/>
        <v>0</v>
      </c>
      <c r="E151" s="18">
        <f t="shared" ca="1" si="57"/>
        <v>0</v>
      </c>
      <c r="F151" s="18">
        <f t="shared" ca="1" si="58"/>
        <v>0</v>
      </c>
      <c r="G151" s="18">
        <f t="shared" ca="1" si="59"/>
        <v>0</v>
      </c>
      <c r="H151" s="140"/>
      <c r="I151" s="140"/>
      <c r="J151" s="140"/>
      <c r="K151" s="140"/>
      <c r="L151" s="140"/>
      <c r="M151" s="140"/>
      <c r="N151" s="140"/>
      <c r="O151" s="140"/>
      <c r="P151" s="140"/>
      <c r="Q151" s="140"/>
      <c r="R151" s="140"/>
      <c r="S151" s="140"/>
      <c r="T151" s="140"/>
    </row>
    <row r="152" spans="1:27" s="8" customFormat="1" x14ac:dyDescent="0.25">
      <c r="A152" s="140"/>
      <c r="B152" s="140" t="s">
        <v>194</v>
      </c>
      <c r="C152" s="18">
        <f t="shared" ca="1" si="55"/>
        <v>0</v>
      </c>
      <c r="D152" s="18">
        <f t="shared" ca="1" si="56"/>
        <v>-9.7361701700000001E-4</v>
      </c>
      <c r="E152" s="18">
        <f t="shared" ca="1" si="57"/>
        <v>-3.60687779E-3</v>
      </c>
      <c r="F152" s="18">
        <f t="shared" ca="1" si="58"/>
        <v>-2.26422511E-2</v>
      </c>
      <c r="G152" s="18">
        <f t="shared" ca="1" si="59"/>
        <v>-6.1370845600000001E-2</v>
      </c>
      <c r="H152" s="140"/>
      <c r="I152" s="140"/>
      <c r="J152" s="140"/>
      <c r="K152" s="140"/>
      <c r="L152" s="140"/>
      <c r="M152" s="140"/>
      <c r="N152" s="140"/>
      <c r="O152" s="140"/>
      <c r="P152" s="140"/>
      <c r="Q152" s="140"/>
      <c r="R152" s="140"/>
      <c r="S152" s="140"/>
      <c r="T152" s="140"/>
      <c r="V152" s="140" t="s">
        <v>285</v>
      </c>
      <c r="W152" s="135">
        <f ca="1">SUM(W144:W150)</f>
        <v>0</v>
      </c>
      <c r="X152" s="135">
        <f t="shared" ref="X152:AA152" ca="1" si="67">SUM(X144:X150)</f>
        <v>-0.13274052866700001</v>
      </c>
      <c r="Y152" s="135">
        <f t="shared" ca="1" si="67"/>
        <v>-0.25446831290999999</v>
      </c>
      <c r="Z152" s="135">
        <f t="shared" ca="1" si="67"/>
        <v>-1.5326184509</v>
      </c>
      <c r="AA152" s="135">
        <f t="shared" ca="1" si="67"/>
        <v>-1.5703883305999997</v>
      </c>
    </row>
    <row r="153" spans="1:27" s="8" customFormat="1" x14ac:dyDescent="0.25">
      <c r="B153" s="140" t="s">
        <v>606</v>
      </c>
      <c r="C153" s="41">
        <f t="shared" ca="1" si="55"/>
        <v>0</v>
      </c>
      <c r="D153" s="41">
        <f t="shared" ca="1" si="56"/>
        <v>-6.2053444299999998E-3</v>
      </c>
      <c r="E153" s="41">
        <f t="shared" ca="1" si="57"/>
        <v>-2.4070036100000001E-2</v>
      </c>
      <c r="F153" s="41">
        <f t="shared" ca="1" si="58"/>
        <v>-0.31849728399999999</v>
      </c>
      <c r="G153" s="41">
        <f t="shared" ca="1" si="59"/>
        <v>-0.75352855399999996</v>
      </c>
      <c r="H153" s="140"/>
      <c r="I153" s="140"/>
      <c r="J153" s="140"/>
      <c r="K153" s="140"/>
      <c r="L153" s="140"/>
      <c r="M153" s="140"/>
      <c r="N153" s="140"/>
      <c r="O153" s="140"/>
      <c r="P153" s="140"/>
      <c r="Q153" s="140"/>
      <c r="R153" s="140"/>
      <c r="S153" s="140"/>
      <c r="T153" s="140"/>
      <c r="V153" s="140" t="s">
        <v>284</v>
      </c>
      <c r="W153" s="135">
        <f ca="1">SUM(C144:C164)</f>
        <v>0</v>
      </c>
      <c r="X153" s="135">
        <f t="shared" ref="X153:AA153" ca="1" si="68">SUM(D144:D164)</f>
        <v>-0.13274052866700001</v>
      </c>
      <c r="Y153" s="135">
        <f t="shared" ca="1" si="68"/>
        <v>-0.25446831290999999</v>
      </c>
      <c r="Z153" s="135">
        <f t="shared" ca="1" si="68"/>
        <v>-1.5326184509</v>
      </c>
      <c r="AA153" s="135">
        <f t="shared" ca="1" si="68"/>
        <v>-1.5703883305999997</v>
      </c>
    </row>
    <row r="154" spans="1:27" s="8" customFormat="1" x14ac:dyDescent="0.25">
      <c r="A154" s="140"/>
      <c r="B154" s="140" t="s">
        <v>1166</v>
      </c>
      <c r="C154" s="28">
        <f t="shared" ca="1" si="55"/>
        <v>0</v>
      </c>
      <c r="D154" s="28">
        <f t="shared" ca="1" si="56"/>
        <v>0</v>
      </c>
      <c r="E154" s="28">
        <f t="shared" ca="1" si="57"/>
        <v>0</v>
      </c>
      <c r="F154" s="28">
        <f t="shared" ca="1" si="58"/>
        <v>0</v>
      </c>
      <c r="G154" s="28">
        <f t="shared" ca="1" si="59"/>
        <v>0</v>
      </c>
      <c r="H154" s="140"/>
      <c r="I154" s="140"/>
      <c r="J154" s="140"/>
      <c r="K154" s="140"/>
      <c r="L154" s="140"/>
      <c r="M154" s="140"/>
      <c r="N154" s="140"/>
      <c r="O154" s="140"/>
      <c r="P154" s="140"/>
      <c r="Q154" s="140"/>
      <c r="R154" s="140"/>
      <c r="S154" s="140"/>
      <c r="T154" s="140"/>
      <c r="W154" s="5"/>
      <c r="X154" s="5"/>
      <c r="Y154" s="5"/>
      <c r="Z154" s="5"/>
      <c r="AA154" s="5"/>
    </row>
    <row r="155" spans="1:27" s="8" customFormat="1" x14ac:dyDescent="0.25">
      <c r="A155" s="140"/>
      <c r="B155" s="140" t="s">
        <v>1098</v>
      </c>
      <c r="C155" s="28">
        <f t="shared" ca="1" si="55"/>
        <v>0</v>
      </c>
      <c r="D155" s="28">
        <f t="shared" ca="1" si="56"/>
        <v>0</v>
      </c>
      <c r="E155" s="28">
        <f t="shared" ca="1" si="57"/>
        <v>0</v>
      </c>
      <c r="F155" s="28">
        <f t="shared" ca="1" si="58"/>
        <v>-1.16028719</v>
      </c>
      <c r="G155" s="28">
        <f t="shared" ca="1" si="59"/>
        <v>-1.09961858</v>
      </c>
      <c r="H155" s="140"/>
      <c r="I155" s="140"/>
      <c r="J155" s="140"/>
      <c r="K155" s="140"/>
      <c r="L155" s="140"/>
      <c r="M155" s="140"/>
      <c r="N155" s="140"/>
      <c r="O155" s="140"/>
      <c r="P155" s="140"/>
      <c r="Q155" s="140"/>
      <c r="R155" s="140"/>
      <c r="S155" s="140"/>
      <c r="T155" s="140"/>
      <c r="W155" s="5"/>
      <c r="X155" s="5"/>
      <c r="Y155" s="5"/>
      <c r="Z155" s="5"/>
      <c r="AA155" s="5"/>
    </row>
    <row r="156" spans="1:27" s="8" customFormat="1" x14ac:dyDescent="0.25">
      <c r="A156" s="140"/>
      <c r="B156" s="140" t="s">
        <v>1167</v>
      </c>
      <c r="C156" s="28">
        <f t="shared" ca="1" si="55"/>
        <v>0</v>
      </c>
      <c r="D156" s="28">
        <f t="shared" ca="1" si="56"/>
        <v>0</v>
      </c>
      <c r="E156" s="28">
        <f t="shared" ca="1" si="57"/>
        <v>0</v>
      </c>
      <c r="F156" s="28">
        <f t="shared" ca="1" si="58"/>
        <v>0</v>
      </c>
      <c r="G156" s="28">
        <f t="shared" ca="1" si="59"/>
        <v>0</v>
      </c>
      <c r="H156" s="140"/>
      <c r="I156" s="140"/>
      <c r="J156" s="140"/>
      <c r="K156" s="140"/>
      <c r="L156" s="140"/>
      <c r="M156" s="140"/>
      <c r="N156" s="140"/>
      <c r="O156" s="140"/>
      <c r="P156" s="140"/>
      <c r="Q156" s="140"/>
      <c r="R156" s="140"/>
      <c r="S156" s="140"/>
      <c r="T156" s="140"/>
      <c r="W156" s="5"/>
      <c r="X156" s="5"/>
      <c r="Y156" s="5"/>
      <c r="Z156" s="5"/>
      <c r="AA156" s="5"/>
    </row>
    <row r="157" spans="1:27" s="8" customFormat="1" x14ac:dyDescent="0.25">
      <c r="A157" s="140"/>
      <c r="B157" s="140" t="s">
        <v>1168</v>
      </c>
      <c r="C157" s="28">
        <f t="shared" ca="1" si="55"/>
        <v>0</v>
      </c>
      <c r="D157" s="28">
        <f t="shared" ca="1" si="56"/>
        <v>0</v>
      </c>
      <c r="E157" s="28">
        <f t="shared" ca="1" si="57"/>
        <v>0</v>
      </c>
      <c r="F157" s="28">
        <f t="shared" ca="1" si="58"/>
        <v>0</v>
      </c>
      <c r="G157" s="28">
        <f t="shared" ca="1" si="59"/>
        <v>0</v>
      </c>
      <c r="H157" s="140"/>
      <c r="I157" s="140"/>
      <c r="J157" s="140"/>
      <c r="K157" s="140"/>
      <c r="L157" s="140"/>
      <c r="M157" s="140"/>
      <c r="N157" s="140"/>
      <c r="O157" s="140"/>
      <c r="P157" s="140"/>
      <c r="Q157" s="140"/>
      <c r="R157" s="140"/>
      <c r="S157" s="140"/>
      <c r="T157" s="140"/>
      <c r="W157" s="5"/>
      <c r="X157" s="5"/>
      <c r="Y157" s="5"/>
      <c r="Z157" s="5"/>
      <c r="AA157" s="5"/>
    </row>
    <row r="158" spans="1:27" s="8" customFormat="1" x14ac:dyDescent="0.25">
      <c r="A158" s="140"/>
      <c r="B158" s="140" t="s">
        <v>1181</v>
      </c>
      <c r="C158" s="28">
        <f t="shared" ca="1" si="55"/>
        <v>0</v>
      </c>
      <c r="D158" s="28">
        <f t="shared" ca="1" si="56"/>
        <v>-0.13256978999999999</v>
      </c>
      <c r="E158" s="28">
        <f t="shared" ca="1" si="57"/>
        <v>-0.25403037899999997</v>
      </c>
      <c r="F158" s="28">
        <f t="shared" ca="1" si="58"/>
        <v>-0.37563142599999999</v>
      </c>
      <c r="G158" s="28">
        <f t="shared" ca="1" si="59"/>
        <v>-0.49087424899999998</v>
      </c>
      <c r="H158" s="140"/>
      <c r="I158" s="140"/>
      <c r="J158" s="140"/>
      <c r="K158" s="140"/>
      <c r="L158" s="140"/>
      <c r="M158" s="140"/>
      <c r="N158" s="140"/>
      <c r="O158" s="140"/>
      <c r="P158" s="140"/>
      <c r="Q158" s="140"/>
      <c r="R158" s="140"/>
      <c r="S158" s="140"/>
      <c r="T158" s="140"/>
      <c r="W158" s="5"/>
      <c r="X158" s="5"/>
      <c r="Y158" s="5"/>
      <c r="Z158" s="5"/>
      <c r="AA158" s="5"/>
    </row>
    <row r="159" spans="1:27" s="8" customFormat="1" x14ac:dyDescent="0.25">
      <c r="A159" s="140"/>
      <c r="B159" s="140" t="s">
        <v>225</v>
      </c>
      <c r="C159" s="38">
        <f t="shared" ca="1" si="55"/>
        <v>0</v>
      </c>
      <c r="D159" s="38">
        <f t="shared" ca="1" si="56"/>
        <v>9.2831674400000001E-3</v>
      </c>
      <c r="E159" s="38">
        <f t="shared" ca="1" si="57"/>
        <v>3.56667778E-2</v>
      </c>
      <c r="F159" s="38">
        <f t="shared" ca="1" si="58"/>
        <v>0.39734537800000003</v>
      </c>
      <c r="G159" s="38">
        <f t="shared" ca="1" si="59"/>
        <v>0.97840245699999995</v>
      </c>
      <c r="H159" s="140"/>
      <c r="I159" s="140"/>
      <c r="J159" s="140"/>
      <c r="K159" s="140"/>
      <c r="L159" s="140"/>
      <c r="M159" s="140"/>
      <c r="N159" s="140"/>
      <c r="O159" s="140"/>
      <c r="P159" s="140"/>
      <c r="Q159" s="140"/>
      <c r="R159" s="140"/>
      <c r="S159" s="140"/>
      <c r="T159" s="140"/>
      <c r="W159" s="5"/>
      <c r="X159" s="5"/>
      <c r="Y159" s="5"/>
      <c r="Z159" s="5"/>
      <c r="AA159" s="5"/>
    </row>
    <row r="160" spans="1:27" s="8" customFormat="1" x14ac:dyDescent="0.25">
      <c r="A160" s="140"/>
      <c r="B160" s="140" t="s">
        <v>226</v>
      </c>
      <c r="C160" s="38">
        <f t="shared" ca="1" si="55"/>
        <v>0</v>
      </c>
      <c r="D160" s="38">
        <f t="shared" ca="1" si="56"/>
        <v>0</v>
      </c>
      <c r="E160" s="38">
        <f t="shared" ca="1" si="57"/>
        <v>0</v>
      </c>
      <c r="F160" s="38">
        <f t="shared" ca="1" si="58"/>
        <v>0</v>
      </c>
      <c r="G160" s="38">
        <f t="shared" ca="1" si="59"/>
        <v>0</v>
      </c>
      <c r="H160" s="140"/>
      <c r="I160" s="140"/>
      <c r="J160" s="140"/>
      <c r="K160" s="140"/>
      <c r="L160" s="140"/>
      <c r="M160" s="140"/>
      <c r="N160" s="140"/>
      <c r="O160" s="140"/>
      <c r="P160" s="140"/>
      <c r="Q160" s="140"/>
      <c r="R160" s="140"/>
      <c r="S160" s="140"/>
      <c r="T160" s="140"/>
    </row>
    <row r="161" spans="1:27" s="8" customFormat="1" x14ac:dyDescent="0.25">
      <c r="A161" s="140"/>
      <c r="B161" s="140" t="s">
        <v>227</v>
      </c>
      <c r="C161" s="38">
        <f t="shared" ca="1" si="55"/>
        <v>0</v>
      </c>
      <c r="D161" s="38">
        <f t="shared" ca="1" si="56"/>
        <v>0</v>
      </c>
      <c r="E161" s="38">
        <f t="shared" ca="1" si="57"/>
        <v>0</v>
      </c>
      <c r="F161" s="38">
        <f t="shared" ca="1" si="58"/>
        <v>0</v>
      </c>
      <c r="G161" s="38">
        <f t="shared" ca="1" si="59"/>
        <v>0</v>
      </c>
      <c r="H161" s="140"/>
      <c r="I161" s="140"/>
      <c r="J161" s="140"/>
      <c r="K161" s="140"/>
      <c r="L161" s="140"/>
      <c r="M161" s="140"/>
      <c r="N161" s="140"/>
      <c r="O161" s="140"/>
      <c r="P161" s="140"/>
      <c r="Q161" s="140"/>
      <c r="R161" s="140"/>
      <c r="S161" s="140"/>
      <c r="T161" s="140"/>
      <c r="V161" s="140"/>
      <c r="W161" s="140"/>
      <c r="X161" s="140"/>
      <c r="Y161" s="140"/>
      <c r="Z161" s="140"/>
      <c r="AA161" s="140"/>
    </row>
    <row r="162" spans="1:27" s="8" customFormat="1" x14ac:dyDescent="0.25">
      <c r="A162" s="140"/>
      <c r="B162" s="140" t="s">
        <v>198</v>
      </c>
      <c r="C162" s="172">
        <f t="shared" ca="1" si="55"/>
        <v>0</v>
      </c>
      <c r="D162" s="172">
        <f t="shared" ca="1" si="56"/>
        <v>0</v>
      </c>
      <c r="E162" s="172">
        <f t="shared" ca="1" si="57"/>
        <v>0</v>
      </c>
      <c r="F162" s="172">
        <f t="shared" ca="1" si="58"/>
        <v>0</v>
      </c>
      <c r="G162" s="172">
        <f t="shared" ca="1" si="59"/>
        <v>0</v>
      </c>
      <c r="H162" s="140"/>
      <c r="I162" s="140"/>
      <c r="J162" s="140"/>
      <c r="K162" s="140"/>
      <c r="L162" s="140"/>
      <c r="M162" s="140"/>
      <c r="N162" s="140"/>
      <c r="O162" s="140"/>
      <c r="P162" s="140"/>
      <c r="Q162" s="140"/>
      <c r="R162" s="140"/>
      <c r="S162" s="140"/>
      <c r="T162" s="140"/>
      <c r="V162" s="140"/>
      <c r="W162" s="140"/>
      <c r="X162" s="140"/>
      <c r="Y162" s="140"/>
      <c r="Z162" s="140"/>
      <c r="AA162" s="140"/>
    </row>
    <row r="163" spans="1:27" s="8" customFormat="1" x14ac:dyDescent="0.25">
      <c r="A163" s="140"/>
      <c r="B163" s="140" t="s">
        <v>607</v>
      </c>
      <c r="C163" s="172">
        <f t="shared" ca="1" si="55"/>
        <v>0</v>
      </c>
      <c r="D163" s="172">
        <f t="shared" ca="1" si="56"/>
        <v>0</v>
      </c>
      <c r="E163" s="172">
        <f t="shared" ca="1" si="57"/>
        <v>0</v>
      </c>
      <c r="F163" s="172">
        <f t="shared" ca="1" si="58"/>
        <v>0</v>
      </c>
      <c r="G163" s="172">
        <f t="shared" ca="1" si="59"/>
        <v>0</v>
      </c>
      <c r="H163" s="140"/>
      <c r="I163" s="140"/>
      <c r="J163" s="140"/>
      <c r="K163" s="140"/>
      <c r="L163" s="140"/>
      <c r="M163" s="140"/>
      <c r="N163" s="140"/>
      <c r="O163" s="140"/>
      <c r="P163" s="140"/>
      <c r="Q163" s="140"/>
      <c r="R163" s="140"/>
      <c r="S163" s="140"/>
      <c r="T163" s="140"/>
      <c r="V163" s="140"/>
      <c r="W163" s="140"/>
      <c r="X163" s="140"/>
      <c r="Y163" s="140"/>
      <c r="Z163" s="140"/>
      <c r="AA163" s="140"/>
    </row>
    <row r="164" spans="1:27" s="8" customFormat="1" x14ac:dyDescent="0.25">
      <c r="A164" s="140"/>
      <c r="B164" s="140" t="s">
        <v>608</v>
      </c>
      <c r="C164" s="172">
        <f t="shared" ca="1" si="55"/>
        <v>0</v>
      </c>
      <c r="D164" s="172">
        <f t="shared" ca="1" si="56"/>
        <v>0</v>
      </c>
      <c r="E164" s="172">
        <f t="shared" ca="1" si="57"/>
        <v>0</v>
      </c>
      <c r="F164" s="172">
        <f t="shared" ca="1" si="58"/>
        <v>0</v>
      </c>
      <c r="G164" s="172">
        <f t="shared" ca="1" si="59"/>
        <v>0</v>
      </c>
      <c r="H164" s="140"/>
      <c r="I164" s="140"/>
      <c r="J164" s="140"/>
      <c r="K164" s="140"/>
      <c r="L164" s="140"/>
      <c r="M164" s="140"/>
      <c r="N164" s="140"/>
      <c r="O164" s="140"/>
      <c r="P164" s="140"/>
      <c r="Q164" s="140"/>
      <c r="R164" s="140"/>
      <c r="S164" s="140"/>
      <c r="T164" s="140"/>
      <c r="V164" s="140"/>
      <c r="W164" s="140"/>
      <c r="X164" s="140"/>
      <c r="Y164" s="140"/>
      <c r="Z164" s="140"/>
      <c r="AA164" s="140"/>
    </row>
    <row r="165" spans="1:27" s="8" customFormat="1" x14ac:dyDescent="0.25">
      <c r="A165" s="140"/>
      <c r="B165" s="140"/>
      <c r="C165" s="7"/>
      <c r="D165" s="7"/>
      <c r="E165" s="7"/>
      <c r="F165" s="7"/>
      <c r="G165" s="7"/>
      <c r="H165" s="140"/>
      <c r="I165" s="103" t="s">
        <v>244</v>
      </c>
      <c r="J165" s="140"/>
      <c r="K165" s="140"/>
      <c r="L165" s="140"/>
      <c r="M165" s="140"/>
      <c r="N165" s="140"/>
      <c r="O165" s="103" t="s">
        <v>245</v>
      </c>
      <c r="P165" s="140"/>
      <c r="Q165" s="140"/>
      <c r="R165" s="140"/>
      <c r="S165" s="140"/>
      <c r="T165" s="140"/>
      <c r="V165" s="140"/>
      <c r="W165" s="140"/>
      <c r="X165" s="140"/>
      <c r="Y165" s="140"/>
      <c r="Z165" s="140"/>
      <c r="AA165" s="140"/>
    </row>
    <row r="166" spans="1:27" s="8" customFormat="1" x14ac:dyDescent="0.25">
      <c r="B166" s="106" t="s">
        <v>265</v>
      </c>
      <c r="C166" s="9">
        <v>2010</v>
      </c>
      <c r="D166" s="9">
        <v>2020</v>
      </c>
      <c r="E166" s="9">
        <v>2030</v>
      </c>
      <c r="F166" s="9">
        <v>2040</v>
      </c>
      <c r="G166" s="9">
        <v>2050</v>
      </c>
      <c r="H166" s="140"/>
      <c r="I166" s="106">
        <v>2010</v>
      </c>
      <c r="J166" s="106">
        <v>2020</v>
      </c>
      <c r="K166" s="106">
        <v>2030</v>
      </c>
      <c r="L166" s="106">
        <v>2040</v>
      </c>
      <c r="M166" s="106">
        <v>2050</v>
      </c>
      <c r="N166" s="140"/>
      <c r="O166" s="106">
        <v>2010</v>
      </c>
      <c r="P166" s="106">
        <v>2020</v>
      </c>
      <c r="Q166" s="106">
        <v>2030</v>
      </c>
      <c r="R166" s="106">
        <v>2040</v>
      </c>
      <c r="S166" s="106">
        <v>2050</v>
      </c>
      <c r="T166" s="140"/>
      <c r="V166" s="106" t="s">
        <v>265</v>
      </c>
      <c r="W166" s="106">
        <v>2010</v>
      </c>
      <c r="X166" s="106">
        <v>2020</v>
      </c>
      <c r="Y166" s="106">
        <v>2030</v>
      </c>
      <c r="Z166" s="106">
        <v>2040</v>
      </c>
      <c r="AA166" s="106">
        <v>2050</v>
      </c>
    </row>
    <row r="167" spans="1:27" s="8" customFormat="1" x14ac:dyDescent="0.25">
      <c r="A167" s="140"/>
      <c r="B167" s="140" t="s">
        <v>1106</v>
      </c>
      <c r="C167" s="16">
        <f t="shared" ref="C167:C185" ca="1" si="69">IFERROR(VLOOKUP($B167,INDIRECT($I$167),2,FALSE),0)</f>
        <v>-13.909022800000001</v>
      </c>
      <c r="D167" s="16">
        <f t="shared" ref="D167:D185" ca="1" si="70">IFERROR(VLOOKUP($B167,INDIRECT($J$167),2,FALSE),0)</f>
        <v>-10.663595900000001</v>
      </c>
      <c r="E167" s="16">
        <f t="shared" ref="E167:E185" ca="1" si="71">IFERROR(VLOOKUP($B167,INDIRECT($K$167),2,FALSE),0)</f>
        <v>-8.2520398499999992</v>
      </c>
      <c r="F167" s="16">
        <f t="shared" ref="F167:F185" ca="1" si="72">IFERROR(VLOOKUP($B167,INDIRECT($L$167),2,FALSE),0)</f>
        <v>-4.9880943899999997</v>
      </c>
      <c r="G167" s="16">
        <f t="shared" ref="G167:G185" ca="1" si="73">IFERROR(VLOOKUP($B167,INDIRECT($M$167),2,FALSE),0)</f>
        <v>-4.8735683999999999</v>
      </c>
      <c r="H167" s="140"/>
      <c r="I167" s="140" t="str">
        <f>"Modeloutput!$D$"&amp;O167&amp;":$E$"&amp;O168</f>
        <v>Modeloutput!$D$231:$E$249</v>
      </c>
      <c r="J167" s="140" t="str">
        <f>"Modeloutput!$D$"&amp;P167&amp;":$E$"&amp;P168</f>
        <v>Modeloutput!$D$554:$E$572</v>
      </c>
      <c r="K167" s="140" t="str">
        <f>"Modeloutput!$D$"&amp;Q167&amp;":$E$"&amp;Q168</f>
        <v>Modeloutput!$D$877:$E$895</v>
      </c>
      <c r="L167" s="140" t="str">
        <f>"Modeloutput!$D$"&amp;R167&amp;":$E$"&amp;R168</f>
        <v>Modeloutput!$D$1200:$E$1218</v>
      </c>
      <c r="M167" s="140" t="str">
        <f>"Modeloutput!$D$"&amp;S167&amp;":$E$"&amp;S168</f>
        <v>Modeloutput!$D$1523:$E$1541</v>
      </c>
      <c r="N167" s="140" t="s">
        <v>246</v>
      </c>
      <c r="O167" s="2">
        <f>volgorde_mut_bebouwing_allflow!E26</f>
        <v>231</v>
      </c>
      <c r="P167" s="2">
        <f>volgorde_mut_bebouwing_allflow!F26</f>
        <v>554</v>
      </c>
      <c r="Q167" s="2">
        <f>volgorde_mut_bebouwing_allflow!G26</f>
        <v>877</v>
      </c>
      <c r="R167" s="2">
        <f>volgorde_mut_bebouwing_allflow!H26</f>
        <v>1200</v>
      </c>
      <c r="S167" s="2">
        <f>volgorde_mut_bebouwing_allflow!I26</f>
        <v>1523</v>
      </c>
      <c r="T167" s="140"/>
      <c r="V167" s="14" t="s">
        <v>237</v>
      </c>
      <c r="W167" s="16">
        <f ca="1">C167</f>
        <v>-13.909022800000001</v>
      </c>
      <c r="X167" s="16">
        <f t="shared" ref="X167:AA167" ca="1" si="74">D167</f>
        <v>-10.663595900000001</v>
      </c>
      <c r="Y167" s="16">
        <f t="shared" ca="1" si="74"/>
        <v>-8.2520398499999992</v>
      </c>
      <c r="Z167" s="16">
        <f t="shared" ca="1" si="74"/>
        <v>-4.9880943899999997</v>
      </c>
      <c r="AA167" s="16">
        <f t="shared" ca="1" si="74"/>
        <v>-4.8735683999999999</v>
      </c>
    </row>
    <row r="168" spans="1:27" s="8" customFormat="1" x14ac:dyDescent="0.25">
      <c r="A168" s="140"/>
      <c r="B168" s="140" t="s">
        <v>200</v>
      </c>
      <c r="C168" s="183">
        <f t="shared" ca="1" si="69"/>
        <v>-4.2264936300000002</v>
      </c>
      <c r="D168" s="183">
        <f t="shared" ca="1" si="70"/>
        <v>-5.9596242200000002</v>
      </c>
      <c r="E168" s="183">
        <f t="shared" ca="1" si="71"/>
        <v>-5.7878039699999997</v>
      </c>
      <c r="F168" s="183">
        <f t="shared" ca="1" si="72"/>
        <v>-3.8231085500000002</v>
      </c>
      <c r="G168" s="183">
        <f t="shared" ca="1" si="73"/>
        <v>-3.61225855</v>
      </c>
      <c r="H168" s="140"/>
      <c r="I168" s="140"/>
      <c r="J168" s="140"/>
      <c r="K168" s="140"/>
      <c r="L168" s="140"/>
      <c r="M168" s="140"/>
      <c r="N168" s="140"/>
      <c r="O168" s="2">
        <f>O167+lengte_uit_python_bebouwing!$D$6-3</f>
        <v>249</v>
      </c>
      <c r="P168" s="2">
        <f>P167+lengte_uit_python_bebouwing!$D$6-3</f>
        <v>572</v>
      </c>
      <c r="Q168" s="2">
        <f>Q167+lengte_uit_python_bebouwing!$D$6-3</f>
        <v>895</v>
      </c>
      <c r="R168" s="2">
        <f>R167+lengte_uit_python_bebouwing!$D$6-3</f>
        <v>1218</v>
      </c>
      <c r="S168" s="2">
        <f>S167+lengte_uit_python_bebouwing!$D$6-3</f>
        <v>1541</v>
      </c>
      <c r="T168" s="140"/>
      <c r="V168" s="43" t="s">
        <v>287</v>
      </c>
      <c r="W168" s="45">
        <f ca="1">C169</f>
        <v>-6.7028102399999998</v>
      </c>
      <c r="X168" s="45">
        <f t="shared" ref="X168:AA169" ca="1" si="75">D169</f>
        <v>-6.4306099200000002</v>
      </c>
      <c r="Y168" s="45">
        <f t="shared" ca="1" si="75"/>
        <v>-6.42763464</v>
      </c>
      <c r="Z168" s="45">
        <f t="shared" ca="1" si="75"/>
        <v>-3.7405754400000002</v>
      </c>
      <c r="AA168" s="45">
        <f t="shared" ca="1" si="75"/>
        <v>-3.6857385599999999</v>
      </c>
    </row>
    <row r="169" spans="1:27" s="8" customFormat="1" x14ac:dyDescent="0.25">
      <c r="A169" s="140"/>
      <c r="B169" s="140" t="s">
        <v>609</v>
      </c>
      <c r="C169" s="45">
        <f t="shared" ca="1" si="69"/>
        <v>-6.7028102399999998</v>
      </c>
      <c r="D169" s="45">
        <f t="shared" ca="1" si="70"/>
        <v>-6.4306099200000002</v>
      </c>
      <c r="E169" s="45">
        <f t="shared" ca="1" si="71"/>
        <v>-6.42763464</v>
      </c>
      <c r="F169" s="45">
        <f t="shared" ca="1" si="72"/>
        <v>-3.7405754400000002</v>
      </c>
      <c r="G169" s="45">
        <f t="shared" ca="1" si="73"/>
        <v>-3.6857385599999999</v>
      </c>
      <c r="H169" s="140"/>
      <c r="I169" s="140"/>
      <c r="J169" s="140"/>
      <c r="K169" s="140"/>
      <c r="L169" s="140"/>
      <c r="M169" s="140"/>
      <c r="N169" s="140"/>
      <c r="O169" s="140"/>
      <c r="P169" s="140"/>
      <c r="Q169" s="140"/>
      <c r="R169" s="140"/>
      <c r="S169" s="140"/>
      <c r="T169" s="140"/>
      <c r="V169" s="25" t="s">
        <v>240</v>
      </c>
      <c r="W169" s="46">
        <f ca="1">C170</f>
        <v>-26.214173599999999</v>
      </c>
      <c r="X169" s="46">
        <f t="shared" ca="1" si="75"/>
        <v>-31.230233599999998</v>
      </c>
      <c r="Y169" s="46">
        <f t="shared" ca="1" si="75"/>
        <v>-39.030882099999999</v>
      </c>
      <c r="Z169" s="46">
        <f t="shared" ca="1" si="75"/>
        <v>-41.615710100000001</v>
      </c>
      <c r="AA169" s="46">
        <f t="shared" ca="1" si="75"/>
        <v>-43.8586332</v>
      </c>
    </row>
    <row r="170" spans="1:27" s="8" customFormat="1" x14ac:dyDescent="0.25">
      <c r="A170" s="140"/>
      <c r="B170" s="140" t="s">
        <v>1108</v>
      </c>
      <c r="C170" s="46">
        <f t="shared" ca="1" si="69"/>
        <v>-26.214173599999999</v>
      </c>
      <c r="D170" s="46">
        <f t="shared" ca="1" si="70"/>
        <v>-31.230233599999998</v>
      </c>
      <c r="E170" s="46">
        <f t="shared" ca="1" si="71"/>
        <v>-39.030882099999999</v>
      </c>
      <c r="F170" s="46">
        <f t="shared" ca="1" si="72"/>
        <v>-41.615710100000001</v>
      </c>
      <c r="G170" s="46">
        <f t="shared" ca="1" si="73"/>
        <v>-43.8586332</v>
      </c>
      <c r="H170" s="42"/>
      <c r="I170" s="140"/>
      <c r="J170" s="140"/>
      <c r="K170" s="140"/>
      <c r="L170" s="140"/>
      <c r="M170" s="140"/>
      <c r="N170" s="140"/>
      <c r="O170" s="140"/>
      <c r="P170" s="140"/>
      <c r="Q170" s="140"/>
      <c r="R170" s="140"/>
      <c r="S170" s="140"/>
      <c r="T170" s="140"/>
      <c r="V170" s="20" t="s">
        <v>612</v>
      </c>
      <c r="W170" s="19">
        <f ca="1">C172</f>
        <v>-15.8499336</v>
      </c>
      <c r="X170" s="19">
        <f t="shared" ref="X170:AA170" ca="1" si="76">D172</f>
        <v>-15.820632</v>
      </c>
      <c r="Y170" s="19">
        <f t="shared" ca="1" si="76"/>
        <v>-15.820632</v>
      </c>
      <c r="Z170" s="19">
        <f t="shared" ca="1" si="76"/>
        <v>-15.820632</v>
      </c>
      <c r="AA170" s="19">
        <f t="shared" ca="1" si="76"/>
        <v>-15.820632</v>
      </c>
    </row>
    <row r="171" spans="1:27" s="8" customFormat="1" x14ac:dyDescent="0.25">
      <c r="A171" s="140"/>
      <c r="B171" s="140" t="s">
        <v>201</v>
      </c>
      <c r="C171" s="183">
        <f t="shared" ca="1" si="69"/>
        <v>-7.9970828599999999</v>
      </c>
      <c r="D171" s="183">
        <f t="shared" ca="1" si="70"/>
        <v>-7.94172163</v>
      </c>
      <c r="E171" s="183">
        <f t="shared" ca="1" si="71"/>
        <v>-7.9425602599999996</v>
      </c>
      <c r="F171" s="183">
        <f t="shared" ca="1" si="72"/>
        <v>-7.9422363300000001</v>
      </c>
      <c r="G171" s="183">
        <f t="shared" ca="1" si="73"/>
        <v>-7.9477403300000002</v>
      </c>
      <c r="H171" s="140"/>
      <c r="I171" s="140"/>
      <c r="J171" s="140"/>
      <c r="K171" s="140"/>
      <c r="L171" s="140"/>
      <c r="M171" s="140"/>
      <c r="N171" s="140"/>
      <c r="O171" s="140"/>
      <c r="P171" s="140"/>
      <c r="Q171" s="140"/>
      <c r="R171" s="140"/>
      <c r="S171" s="140"/>
      <c r="T171" s="140"/>
      <c r="V171" s="47" t="s">
        <v>278</v>
      </c>
      <c r="W171" s="49">
        <f ca="1">C168+C171</f>
        <v>-12.223576489999999</v>
      </c>
      <c r="X171" s="49">
        <f t="shared" ref="X171:AA171" ca="1" si="77">D168+D171</f>
        <v>-13.90134585</v>
      </c>
      <c r="Y171" s="49">
        <f t="shared" ca="1" si="77"/>
        <v>-13.730364229999999</v>
      </c>
      <c r="Z171" s="49">
        <f t="shared" ca="1" si="77"/>
        <v>-11.765344880000001</v>
      </c>
      <c r="AA171" s="49">
        <f t="shared" ca="1" si="77"/>
        <v>-11.55999888</v>
      </c>
    </row>
    <row r="172" spans="1:27" s="8" customFormat="1" x14ac:dyDescent="0.25">
      <c r="A172" s="140"/>
      <c r="B172" s="140" t="s">
        <v>610</v>
      </c>
      <c r="C172" s="19">
        <f t="shared" ca="1" si="69"/>
        <v>-15.8499336</v>
      </c>
      <c r="D172" s="19">
        <f t="shared" ca="1" si="70"/>
        <v>-15.820632</v>
      </c>
      <c r="E172" s="19">
        <f t="shared" ca="1" si="71"/>
        <v>-15.820632</v>
      </c>
      <c r="F172" s="19">
        <f t="shared" ca="1" si="72"/>
        <v>-15.820632</v>
      </c>
      <c r="G172" s="19">
        <f t="shared" ca="1" si="73"/>
        <v>-15.820632</v>
      </c>
      <c r="H172" s="140"/>
      <c r="I172" s="140"/>
      <c r="J172" s="140"/>
      <c r="K172" s="140"/>
      <c r="L172" s="140"/>
      <c r="M172" s="140"/>
      <c r="N172" s="140"/>
      <c r="O172" s="140"/>
      <c r="P172" s="140"/>
      <c r="Q172" s="140"/>
      <c r="R172" s="140"/>
      <c r="S172" s="140"/>
      <c r="T172" s="140"/>
      <c r="V172" s="51" t="s">
        <v>289</v>
      </c>
      <c r="W172" s="53">
        <f ca="1">SUM(C176:C179)</f>
        <v>-9.1480222599999994</v>
      </c>
      <c r="X172" s="53">
        <f t="shared" ref="X172:AA172" ca="1" si="78">SUM(D176:D179)</f>
        <v>-9.1147382300000004</v>
      </c>
      <c r="Y172" s="53">
        <f t="shared" ca="1" si="78"/>
        <v>-9.1147382300000004</v>
      </c>
      <c r="Z172" s="53">
        <f t="shared" ca="1" si="78"/>
        <v>-13.4992719</v>
      </c>
      <c r="AA172" s="53">
        <f t="shared" ca="1" si="78"/>
        <v>-13.4992719</v>
      </c>
    </row>
    <row r="173" spans="1:27" s="8" customFormat="1" x14ac:dyDescent="0.25">
      <c r="A173" s="140"/>
      <c r="B173" s="140" t="s">
        <v>228</v>
      </c>
      <c r="C173" s="38">
        <f t="shared" ca="1" si="69"/>
        <v>0</v>
      </c>
      <c r="D173" s="38">
        <f t="shared" ca="1" si="70"/>
        <v>-9.2831674400000001E-3</v>
      </c>
      <c r="E173" s="38">
        <f t="shared" ca="1" si="71"/>
        <v>-3.56667778E-2</v>
      </c>
      <c r="F173" s="38">
        <f t="shared" ca="1" si="72"/>
        <v>-0.39734537800000003</v>
      </c>
      <c r="G173" s="38">
        <f t="shared" ca="1" si="73"/>
        <v>-0.97840245699999995</v>
      </c>
      <c r="H173" s="140"/>
      <c r="I173" s="140"/>
      <c r="J173" s="140"/>
      <c r="K173" s="140"/>
      <c r="L173" s="140"/>
      <c r="M173" s="140"/>
      <c r="N173" s="140"/>
      <c r="O173" s="140"/>
      <c r="P173" s="140"/>
      <c r="Q173" s="140"/>
      <c r="R173" s="140"/>
      <c r="S173" s="140"/>
      <c r="T173" s="140"/>
      <c r="V173" s="54" t="s">
        <v>1358</v>
      </c>
      <c r="W173" s="56">
        <f ca="1">SUM(C180:C184)</f>
        <v>-15.6318415</v>
      </c>
      <c r="X173" s="56">
        <f t="shared" ref="X173:AA173" ca="1" si="79">SUM(D180:D184)</f>
        <v>-15.79868475</v>
      </c>
      <c r="Y173" s="56">
        <f t="shared" ca="1" si="79"/>
        <v>-13.75180505</v>
      </c>
      <c r="Z173" s="56">
        <f t="shared" ca="1" si="79"/>
        <v>-20.047470760000003</v>
      </c>
      <c r="AA173" s="56">
        <f t="shared" ca="1" si="79"/>
        <v>-19.477299240000001</v>
      </c>
    </row>
    <row r="174" spans="1:27" s="8" customFormat="1" x14ac:dyDescent="0.25">
      <c r="A174" s="140"/>
      <c r="B174" s="140" t="s">
        <v>229</v>
      </c>
      <c r="C174" s="38">
        <f t="shared" ca="1" si="69"/>
        <v>0</v>
      </c>
      <c r="D174" s="38">
        <f t="shared" ca="1" si="70"/>
        <v>0</v>
      </c>
      <c r="E174" s="38">
        <f t="shared" ca="1" si="71"/>
        <v>0</v>
      </c>
      <c r="F174" s="38">
        <f t="shared" ca="1" si="72"/>
        <v>0</v>
      </c>
      <c r="G174" s="38">
        <f t="shared" ca="1" si="73"/>
        <v>0</v>
      </c>
      <c r="H174" s="140"/>
      <c r="I174" s="140"/>
      <c r="J174" s="140"/>
      <c r="K174" s="140"/>
      <c r="L174" s="140"/>
      <c r="M174" s="140"/>
      <c r="N174" s="140"/>
      <c r="O174" s="140"/>
      <c r="P174" s="140"/>
      <c r="Q174" s="140"/>
      <c r="R174" s="140"/>
      <c r="S174" s="140"/>
      <c r="T174" s="140"/>
      <c r="V174" s="36" t="s">
        <v>1354</v>
      </c>
      <c r="W174" s="178">
        <f ca="1">SUM(C173:C175)</f>
        <v>0</v>
      </c>
      <c r="X174" s="178">
        <f t="shared" ref="X174:AA174" ca="1" si="80">SUM(D173:D175)</f>
        <v>-9.2831674400000001E-3</v>
      </c>
      <c r="Y174" s="178">
        <f t="shared" ca="1" si="80"/>
        <v>-3.56667778E-2</v>
      </c>
      <c r="Z174" s="178">
        <f t="shared" ca="1" si="80"/>
        <v>-0.39734537800000003</v>
      </c>
      <c r="AA174" s="178">
        <f t="shared" ca="1" si="80"/>
        <v>-0.97840245699999995</v>
      </c>
    </row>
    <row r="175" spans="1:27" s="8" customFormat="1" x14ac:dyDescent="0.25">
      <c r="A175" s="140"/>
      <c r="B175" s="140" t="s">
        <v>230</v>
      </c>
      <c r="C175" s="38">
        <f t="shared" ca="1" si="69"/>
        <v>0</v>
      </c>
      <c r="D175" s="38">
        <f t="shared" ca="1" si="70"/>
        <v>0</v>
      </c>
      <c r="E175" s="38">
        <f t="shared" ca="1" si="71"/>
        <v>0</v>
      </c>
      <c r="F175" s="38">
        <f t="shared" ca="1" si="72"/>
        <v>0</v>
      </c>
      <c r="G175" s="38">
        <f t="shared" ca="1" si="73"/>
        <v>0</v>
      </c>
      <c r="H175" s="140"/>
      <c r="I175" s="140"/>
      <c r="J175" s="140"/>
      <c r="K175" s="140"/>
      <c r="L175" s="140"/>
      <c r="M175" s="140"/>
      <c r="N175" s="140"/>
      <c r="O175" s="140"/>
      <c r="P175" s="140"/>
      <c r="Q175" s="140"/>
      <c r="R175" s="140"/>
      <c r="S175" s="140"/>
      <c r="T175" s="140"/>
      <c r="V175" s="70" t="s">
        <v>1355</v>
      </c>
      <c r="W175" s="184">
        <f ca="1">C185</f>
        <v>0</v>
      </c>
      <c r="X175" s="184">
        <f t="shared" ref="X175:AA175" ca="1" si="81">D185</f>
        <v>0</v>
      </c>
      <c r="Y175" s="184">
        <f t="shared" ca="1" si="81"/>
        <v>0</v>
      </c>
      <c r="Z175" s="184">
        <f t="shared" ca="1" si="81"/>
        <v>0</v>
      </c>
      <c r="AA175" s="184">
        <f t="shared" ca="1" si="81"/>
        <v>0</v>
      </c>
    </row>
    <row r="176" spans="1:27" s="8" customFormat="1" x14ac:dyDescent="0.25">
      <c r="A176" s="140"/>
      <c r="B176" s="140" t="s">
        <v>1169</v>
      </c>
      <c r="C176" s="53">
        <f t="shared" ca="1" si="69"/>
        <v>0</v>
      </c>
      <c r="D176" s="53">
        <f t="shared" ca="1" si="70"/>
        <v>0</v>
      </c>
      <c r="E176" s="53">
        <f t="shared" ca="1" si="71"/>
        <v>0</v>
      </c>
      <c r="F176" s="53">
        <f t="shared" ca="1" si="72"/>
        <v>0</v>
      </c>
      <c r="G176" s="53">
        <f t="shared" ca="1" si="73"/>
        <v>0</v>
      </c>
      <c r="H176" s="140"/>
      <c r="I176" s="140"/>
      <c r="J176" s="140"/>
      <c r="K176" s="140"/>
      <c r="L176" s="140"/>
      <c r="M176" s="140"/>
      <c r="N176" s="140"/>
      <c r="O176" s="140"/>
      <c r="P176" s="140"/>
      <c r="Q176" s="140"/>
      <c r="R176" s="140"/>
      <c r="S176" s="140"/>
      <c r="T176" s="140"/>
    </row>
    <row r="177" spans="1:27" s="8" customFormat="1" x14ac:dyDescent="0.25">
      <c r="A177" s="140"/>
      <c r="B177" s="140" t="s">
        <v>1109</v>
      </c>
      <c r="C177" s="53">
        <f t="shared" ca="1" si="69"/>
        <v>-9.1480222599999994</v>
      </c>
      <c r="D177" s="53">
        <f t="shared" ca="1" si="70"/>
        <v>-9.1147382300000004</v>
      </c>
      <c r="E177" s="53">
        <f t="shared" ca="1" si="71"/>
        <v>-9.1147382300000004</v>
      </c>
      <c r="F177" s="53">
        <f t="shared" ca="1" si="72"/>
        <v>-13.4992719</v>
      </c>
      <c r="G177" s="53">
        <f t="shared" ca="1" si="73"/>
        <v>-13.4992719</v>
      </c>
      <c r="H177" s="140"/>
      <c r="I177" s="140"/>
      <c r="J177" s="140"/>
      <c r="K177" s="140"/>
      <c r="L177" s="140"/>
      <c r="M177" s="140"/>
      <c r="N177" s="140"/>
      <c r="O177" s="140"/>
      <c r="P177" s="140"/>
      <c r="Q177" s="140"/>
      <c r="R177" s="140"/>
      <c r="S177" s="140"/>
      <c r="T177" s="140"/>
      <c r="V177" s="140" t="s">
        <v>285</v>
      </c>
      <c r="W177" s="135">
        <f ca="1">SUM(W167:W175)</f>
        <v>-99.67938049</v>
      </c>
      <c r="X177" s="135">
        <f t="shared" ref="X177:AA177" ca="1" si="82">SUM(X167:X175)</f>
        <v>-102.96912341743999</v>
      </c>
      <c r="Y177" s="135">
        <f t="shared" ca="1" si="82"/>
        <v>-106.1637628778</v>
      </c>
      <c r="Z177" s="135">
        <f t="shared" ca="1" si="82"/>
        <v>-111.87444484800001</v>
      </c>
      <c r="AA177" s="135">
        <f t="shared" ca="1" si="82"/>
        <v>-113.75354463699999</v>
      </c>
    </row>
    <row r="178" spans="1:27" s="8" customFormat="1" x14ac:dyDescent="0.25">
      <c r="A178" s="140"/>
      <c r="B178" s="140" t="s">
        <v>1170</v>
      </c>
      <c r="C178" s="53">
        <f t="shared" ca="1" si="69"/>
        <v>0</v>
      </c>
      <c r="D178" s="53">
        <f t="shared" ca="1" si="70"/>
        <v>0</v>
      </c>
      <c r="E178" s="53">
        <f t="shared" ca="1" si="71"/>
        <v>0</v>
      </c>
      <c r="F178" s="53">
        <f t="shared" ca="1" si="72"/>
        <v>0</v>
      </c>
      <c r="G178" s="53">
        <f t="shared" ca="1" si="73"/>
        <v>0</v>
      </c>
      <c r="H178" s="140"/>
      <c r="I178" s="140"/>
      <c r="J178" s="140"/>
      <c r="K178" s="140"/>
      <c r="L178" s="140"/>
      <c r="M178" s="140"/>
      <c r="N178" s="140"/>
      <c r="O178" s="140"/>
      <c r="P178" s="140"/>
      <c r="Q178" s="140"/>
      <c r="R178" s="140"/>
      <c r="S178" s="140"/>
      <c r="T178" s="140"/>
      <c r="V178" s="140" t="s">
        <v>284</v>
      </c>
      <c r="W178" s="135">
        <f ca="1">SUM(C167:C185)</f>
        <v>-99.67938049</v>
      </c>
      <c r="X178" s="135">
        <f t="shared" ref="X178:AA178" ca="1" si="83">SUM(D167:D185)</f>
        <v>-102.96912341744002</v>
      </c>
      <c r="Y178" s="135">
        <f t="shared" ca="1" si="83"/>
        <v>-106.1637628778</v>
      </c>
      <c r="Z178" s="135">
        <f t="shared" ca="1" si="83"/>
        <v>-111.87444484800001</v>
      </c>
      <c r="AA178" s="135">
        <f t="shared" ca="1" si="83"/>
        <v>-113.75354463699999</v>
      </c>
    </row>
    <row r="179" spans="1:27" s="8" customFormat="1" x14ac:dyDescent="0.25">
      <c r="A179" s="140"/>
      <c r="B179" s="140" t="s">
        <v>1171</v>
      </c>
      <c r="C179" s="53">
        <f t="shared" ca="1" si="69"/>
        <v>0</v>
      </c>
      <c r="D179" s="53">
        <f t="shared" ca="1" si="70"/>
        <v>0</v>
      </c>
      <c r="E179" s="53">
        <f t="shared" ca="1" si="71"/>
        <v>0</v>
      </c>
      <c r="F179" s="53">
        <f t="shared" ca="1" si="72"/>
        <v>0</v>
      </c>
      <c r="G179" s="53">
        <f t="shared" ca="1" si="73"/>
        <v>0</v>
      </c>
      <c r="H179" s="140"/>
      <c r="I179" s="140"/>
      <c r="J179" s="140"/>
      <c r="K179" s="140"/>
      <c r="L179" s="140"/>
      <c r="M179" s="140"/>
      <c r="N179" s="140"/>
      <c r="O179" s="140"/>
      <c r="P179" s="140"/>
      <c r="Q179" s="140"/>
      <c r="R179" s="140"/>
      <c r="S179" s="140"/>
      <c r="T179" s="140"/>
      <c r="V179" s="140"/>
      <c r="W179" s="140"/>
      <c r="X179" s="140"/>
      <c r="Y179" s="140"/>
      <c r="Z179" s="140"/>
      <c r="AA179" s="140"/>
    </row>
    <row r="180" spans="1:27" s="8" customFormat="1" x14ac:dyDescent="0.25">
      <c r="A180" s="140"/>
      <c r="B180" s="140" t="s">
        <v>1172</v>
      </c>
      <c r="C180" s="56">
        <f t="shared" ca="1" si="69"/>
        <v>0</v>
      </c>
      <c r="D180" s="56">
        <f t="shared" ca="1" si="70"/>
        <v>0</v>
      </c>
      <c r="E180" s="56">
        <f t="shared" ca="1" si="71"/>
        <v>0</v>
      </c>
      <c r="F180" s="56">
        <f t="shared" ca="1" si="72"/>
        <v>0</v>
      </c>
      <c r="G180" s="56">
        <f t="shared" ca="1" si="73"/>
        <v>0</v>
      </c>
      <c r="H180" s="140"/>
      <c r="I180" s="140"/>
      <c r="J180" s="140"/>
      <c r="K180" s="140"/>
      <c r="L180" s="140"/>
      <c r="M180" s="140"/>
      <c r="N180" s="140"/>
      <c r="O180" s="140"/>
      <c r="P180" s="140"/>
      <c r="Q180" s="140"/>
      <c r="R180" s="140"/>
      <c r="S180" s="140"/>
      <c r="T180" s="140"/>
      <c r="V180" s="140"/>
      <c r="W180" s="140"/>
      <c r="X180" s="140"/>
      <c r="Y180" s="140"/>
      <c r="Z180" s="140"/>
      <c r="AA180" s="140"/>
    </row>
    <row r="181" spans="1:27" s="8" customFormat="1" x14ac:dyDescent="0.25">
      <c r="A181" s="140"/>
      <c r="B181" s="140" t="s">
        <v>1110</v>
      </c>
      <c r="C181" s="56">
        <f t="shared" ca="1" si="69"/>
        <v>-15.6318415</v>
      </c>
      <c r="D181" s="56">
        <f t="shared" ca="1" si="70"/>
        <v>-14.4036983</v>
      </c>
      <c r="E181" s="56">
        <f t="shared" ca="1" si="71"/>
        <v>-12.4106345</v>
      </c>
      <c r="F181" s="56">
        <f t="shared" ca="1" si="72"/>
        <v>-18.596696300000001</v>
      </c>
      <c r="G181" s="56">
        <f t="shared" ca="1" si="73"/>
        <v>-18.021526000000001</v>
      </c>
      <c r="H181" s="140"/>
      <c r="I181" s="140"/>
      <c r="J181" s="140"/>
      <c r="K181" s="140"/>
      <c r="L181" s="140"/>
      <c r="M181" s="140"/>
      <c r="N181" s="140"/>
      <c r="O181" s="140"/>
      <c r="P181" s="140"/>
      <c r="Q181" s="140"/>
      <c r="R181" s="140"/>
      <c r="S181" s="140"/>
      <c r="T181" s="140"/>
      <c r="V181" s="140"/>
      <c r="W181" s="140"/>
      <c r="X181" s="140"/>
      <c r="Y181" s="140"/>
      <c r="Z181" s="140"/>
      <c r="AA181" s="140"/>
    </row>
    <row r="182" spans="1:27" s="8" customFormat="1" x14ac:dyDescent="0.25">
      <c r="A182" s="140"/>
      <c r="B182" s="140" t="s">
        <v>1173</v>
      </c>
      <c r="C182" s="56">
        <f t="shared" ca="1" si="69"/>
        <v>0</v>
      </c>
      <c r="D182" s="56">
        <f t="shared" ca="1" si="70"/>
        <v>0</v>
      </c>
      <c r="E182" s="56">
        <f t="shared" ca="1" si="71"/>
        <v>0</v>
      </c>
      <c r="F182" s="56">
        <f t="shared" ca="1" si="72"/>
        <v>0</v>
      </c>
      <c r="G182" s="56">
        <f t="shared" ca="1" si="73"/>
        <v>0</v>
      </c>
      <c r="H182" s="140"/>
      <c r="I182" s="140"/>
      <c r="J182" s="140"/>
      <c r="K182" s="140"/>
      <c r="L182" s="140"/>
      <c r="M182" s="140"/>
      <c r="N182" s="140"/>
      <c r="O182" s="140"/>
      <c r="P182" s="140"/>
      <c r="Q182" s="140"/>
      <c r="R182" s="140"/>
      <c r="S182" s="140"/>
      <c r="T182" s="140"/>
      <c r="V182" s="140"/>
      <c r="W182" s="140"/>
      <c r="X182" s="140"/>
      <c r="Y182" s="140"/>
      <c r="Z182" s="140"/>
      <c r="AA182" s="140"/>
    </row>
    <row r="183" spans="1:27" s="8" customFormat="1" x14ac:dyDescent="0.25">
      <c r="A183" s="140"/>
      <c r="B183" s="140" t="s">
        <v>1174</v>
      </c>
      <c r="C183" s="56">
        <f t="shared" ca="1" si="69"/>
        <v>0</v>
      </c>
      <c r="D183" s="56">
        <f t="shared" ca="1" si="70"/>
        <v>0</v>
      </c>
      <c r="E183" s="56">
        <f t="shared" ca="1" si="71"/>
        <v>0</v>
      </c>
      <c r="F183" s="56">
        <f t="shared" ca="1" si="72"/>
        <v>0</v>
      </c>
      <c r="G183" s="56">
        <f t="shared" ca="1" si="73"/>
        <v>0</v>
      </c>
      <c r="H183" s="140"/>
      <c r="I183" s="140"/>
      <c r="J183" s="140"/>
      <c r="K183" s="140"/>
      <c r="L183" s="140"/>
      <c r="M183" s="140"/>
      <c r="N183" s="140"/>
      <c r="O183" s="140"/>
      <c r="P183" s="140"/>
      <c r="Q183" s="140"/>
      <c r="R183" s="140"/>
      <c r="S183" s="140"/>
      <c r="T183" s="140"/>
      <c r="V183" s="140"/>
      <c r="W183" s="140"/>
      <c r="X183" s="140"/>
      <c r="Y183" s="140"/>
      <c r="Z183" s="140"/>
      <c r="AA183" s="140"/>
    </row>
    <row r="184" spans="1:27" s="8" customFormat="1" x14ac:dyDescent="0.25">
      <c r="A184" s="140"/>
      <c r="B184" s="140" t="s">
        <v>1182</v>
      </c>
      <c r="C184" s="56">
        <f t="shared" ca="1" si="69"/>
        <v>0</v>
      </c>
      <c r="D184" s="56">
        <f t="shared" ca="1" si="70"/>
        <v>-1.39498645</v>
      </c>
      <c r="E184" s="56">
        <f t="shared" ca="1" si="71"/>
        <v>-1.34117055</v>
      </c>
      <c r="F184" s="56">
        <f t="shared" ca="1" si="72"/>
        <v>-1.4507744600000001</v>
      </c>
      <c r="G184" s="56">
        <f t="shared" ca="1" si="73"/>
        <v>-1.4557732400000001</v>
      </c>
      <c r="H184" s="140"/>
      <c r="I184" s="140"/>
      <c r="J184" s="140"/>
      <c r="K184" s="140"/>
      <c r="L184" s="140"/>
      <c r="M184" s="140"/>
      <c r="N184" s="140"/>
      <c r="O184" s="140"/>
      <c r="P184" s="140"/>
      <c r="Q184" s="140"/>
      <c r="R184" s="140"/>
      <c r="S184" s="140"/>
      <c r="T184" s="140"/>
      <c r="V184" s="140"/>
      <c r="W184" s="140"/>
      <c r="X184" s="140"/>
      <c r="Y184" s="140"/>
      <c r="Z184" s="140"/>
      <c r="AA184" s="140"/>
    </row>
    <row r="185" spans="1:27" s="8" customFormat="1" x14ac:dyDescent="0.25">
      <c r="A185" s="140"/>
      <c r="B185" s="155" t="s">
        <v>1183</v>
      </c>
      <c r="C185" s="177">
        <f t="shared" ca="1" si="69"/>
        <v>0</v>
      </c>
      <c r="D185" s="177">
        <f t="shared" ca="1" si="70"/>
        <v>0</v>
      </c>
      <c r="E185" s="177">
        <f t="shared" ca="1" si="71"/>
        <v>0</v>
      </c>
      <c r="F185" s="177">
        <f t="shared" ca="1" si="72"/>
        <v>0</v>
      </c>
      <c r="G185" s="177">
        <f t="shared" ca="1" si="73"/>
        <v>0</v>
      </c>
      <c r="H185" s="140"/>
      <c r="I185" s="140"/>
      <c r="J185" s="140"/>
      <c r="K185" s="140"/>
      <c r="L185" s="140"/>
      <c r="M185" s="140"/>
      <c r="N185" s="140"/>
      <c r="O185" s="140"/>
      <c r="P185" s="140"/>
      <c r="Q185" s="140"/>
      <c r="R185" s="140"/>
      <c r="S185" s="140"/>
      <c r="T185" s="140"/>
      <c r="V185" s="140"/>
      <c r="W185" s="140"/>
      <c r="X185" s="140"/>
      <c r="Y185" s="140"/>
      <c r="Z185" s="140"/>
      <c r="AA185" s="140"/>
    </row>
    <row r="186" spans="1:27" s="8" customFormat="1" x14ac:dyDescent="0.25">
      <c r="B186" s="140"/>
      <c r="C186" s="108"/>
      <c r="D186" s="108"/>
      <c r="E186" s="108"/>
      <c r="F186" s="108"/>
      <c r="G186" s="108"/>
      <c r="H186" s="140"/>
      <c r="I186" s="103" t="s">
        <v>244</v>
      </c>
      <c r="J186" s="140"/>
      <c r="K186" s="140"/>
      <c r="L186" s="140"/>
      <c r="M186" s="140"/>
      <c r="N186" s="140"/>
      <c r="O186" s="103" t="s">
        <v>245</v>
      </c>
      <c r="P186" s="140"/>
      <c r="Q186" s="140"/>
      <c r="R186" s="140"/>
      <c r="S186" s="140"/>
      <c r="T186" s="140"/>
      <c r="V186" s="140"/>
      <c r="W186" s="140"/>
      <c r="X186" s="140"/>
      <c r="Y186" s="140"/>
      <c r="Z186" s="140"/>
      <c r="AA186" s="140"/>
    </row>
    <row r="187" spans="1:27" s="8" customFormat="1" x14ac:dyDescent="0.25">
      <c r="B187" s="106" t="s">
        <v>260</v>
      </c>
      <c r="C187" s="102">
        <v>2010</v>
      </c>
      <c r="D187" s="102">
        <v>2020</v>
      </c>
      <c r="E187" s="102">
        <v>2030</v>
      </c>
      <c r="F187" s="102">
        <v>2040</v>
      </c>
      <c r="G187" s="102">
        <v>2050</v>
      </c>
      <c r="H187" s="140"/>
      <c r="I187" s="106">
        <v>2010</v>
      </c>
      <c r="J187" s="106">
        <v>2020</v>
      </c>
      <c r="K187" s="106">
        <v>2030</v>
      </c>
      <c r="L187" s="106">
        <v>2040</v>
      </c>
      <c r="M187" s="106">
        <v>2050</v>
      </c>
      <c r="N187" s="140"/>
      <c r="O187" s="106">
        <v>2010</v>
      </c>
      <c r="P187" s="106">
        <v>2020</v>
      </c>
      <c r="Q187" s="106">
        <v>2030</v>
      </c>
      <c r="R187" s="106">
        <v>2040</v>
      </c>
      <c r="S187" s="106">
        <v>2050</v>
      </c>
      <c r="T187" s="140"/>
      <c r="V187" s="106" t="s">
        <v>260</v>
      </c>
      <c r="W187" s="106">
        <v>2010</v>
      </c>
      <c r="X187" s="106">
        <v>2020</v>
      </c>
      <c r="Y187" s="106">
        <v>2030</v>
      </c>
      <c r="Z187" s="106">
        <v>2040</v>
      </c>
      <c r="AA187" s="106">
        <v>2050</v>
      </c>
    </row>
    <row r="188" spans="1:27" s="8" customFormat="1" x14ac:dyDescent="0.25">
      <c r="A188" s="163"/>
      <c r="B188" s="140" t="s">
        <v>600</v>
      </c>
      <c r="C188" s="16">
        <f t="shared" ref="C188:C208" ca="1" si="84">IFERROR(VLOOKUP($B188,INDIRECT($I$188),2,FALSE),0)</f>
        <v>0</v>
      </c>
      <c r="D188" s="16">
        <f t="shared" ref="D188:D208" ca="1" si="85">IFERROR(VLOOKUP($B188,INDIRECT($J$188),2,FALSE),0)</f>
        <v>-6.0509691000000003E-3</v>
      </c>
      <c r="E188" s="16">
        <f t="shared" ref="E188:E208" ca="1" si="86">IFERROR(VLOOKUP($B188,INDIRECT($K$188),2,FALSE),0)</f>
        <v>-6.0509691000000003E-3</v>
      </c>
      <c r="F188" s="16">
        <f t="shared" ref="F188:F208" ca="1" si="87">IFERROR(VLOOKUP($B188,INDIRECT($L$188),2,FALSE),0)</f>
        <v>-5.0956811799999996E-3</v>
      </c>
      <c r="G188" s="16">
        <f t="shared" ref="G188:G208" ca="1" si="88">IFERROR(VLOOKUP($B188,INDIRECT($M$188),2,FALSE),0)</f>
        <v>-3.2119119099999999E-3</v>
      </c>
      <c r="H188" s="140"/>
      <c r="I188" s="140" t="str">
        <f>"Modeloutput!$D$"&amp;O188&amp;":$E$"&amp;O189</f>
        <v>Modeloutput!$D$92:$E$112</v>
      </c>
      <c r="J188" s="140" t="str">
        <f>"Modeloutput!$D$"&amp;P188&amp;":$E$"&amp;P189</f>
        <v>Modeloutput!$D$415:$E$435</v>
      </c>
      <c r="K188" s="140" t="str">
        <f>"Modeloutput!$D$"&amp;Q188&amp;":$E$"&amp;Q189</f>
        <v>Modeloutput!$D$738:$E$758</v>
      </c>
      <c r="L188" s="140" t="str">
        <f>"Modeloutput!$D$"&amp;R188&amp;":$E$"&amp;R189</f>
        <v>Modeloutput!$D$1061:$E$1081</v>
      </c>
      <c r="M188" s="140" t="str">
        <f>"Modeloutput!$D$"&amp;S188&amp;":$E$"&amp;S189</f>
        <v>Modeloutput!$D$1384:$E$1404</v>
      </c>
      <c r="N188" s="140" t="s">
        <v>246</v>
      </c>
      <c r="O188" s="2">
        <f>volgorde_mut_bebouwing_allflow!E31</f>
        <v>92</v>
      </c>
      <c r="P188" s="2">
        <f>volgorde_mut_bebouwing_allflow!F31</f>
        <v>415</v>
      </c>
      <c r="Q188" s="2">
        <f>volgorde_mut_bebouwing_allflow!G31</f>
        <v>738</v>
      </c>
      <c r="R188" s="2">
        <f>volgorde_mut_bebouwing_allflow!H31</f>
        <v>1061</v>
      </c>
      <c r="S188" s="2">
        <f>volgorde_mut_bebouwing_allflow!I31</f>
        <v>1384</v>
      </c>
      <c r="T188" s="140"/>
      <c r="V188" s="14" t="s">
        <v>282</v>
      </c>
      <c r="W188" s="16">
        <f ca="1">C188</f>
        <v>0</v>
      </c>
      <c r="X188" s="16">
        <f t="shared" ref="X188:AA188" ca="1" si="89">D188</f>
        <v>-6.0509691000000003E-3</v>
      </c>
      <c r="Y188" s="16">
        <f t="shared" ca="1" si="89"/>
        <v>-6.0509691000000003E-3</v>
      </c>
      <c r="Z188" s="16">
        <f t="shared" ca="1" si="89"/>
        <v>-5.0956811799999996E-3</v>
      </c>
      <c r="AA188" s="16">
        <f t="shared" ca="1" si="89"/>
        <v>-3.2119119099999999E-3</v>
      </c>
    </row>
    <row r="189" spans="1:27" s="8" customFormat="1" x14ac:dyDescent="0.25">
      <c r="A189" s="140"/>
      <c r="B189" s="140" t="s">
        <v>601</v>
      </c>
      <c r="C189" s="19">
        <f t="shared" ca="1" si="84"/>
        <v>0</v>
      </c>
      <c r="D189" s="19">
        <f t="shared" ca="1" si="85"/>
        <v>-9.5540976E-2</v>
      </c>
      <c r="E189" s="19">
        <f t="shared" ca="1" si="86"/>
        <v>-9.5540976E-2</v>
      </c>
      <c r="F189" s="19">
        <f t="shared" ca="1" si="87"/>
        <v>-9.5540976E-2</v>
      </c>
      <c r="G189" s="19">
        <f t="shared" ca="1" si="88"/>
        <v>-9.5540976E-2</v>
      </c>
      <c r="H189" s="140"/>
      <c r="I189" s="140"/>
      <c r="J189" s="140"/>
      <c r="K189" s="140"/>
      <c r="L189" s="140"/>
      <c r="M189" s="140"/>
      <c r="N189" s="140"/>
      <c r="O189" s="2">
        <f>O188+lengte_uit_python_bebouwing!$D$7-3</f>
        <v>112</v>
      </c>
      <c r="P189" s="2">
        <f>P188+lengte_uit_python_bebouwing!$D$7-3</f>
        <v>435</v>
      </c>
      <c r="Q189" s="2">
        <f>Q188+lengte_uit_python_bebouwing!$D$7-3</f>
        <v>758</v>
      </c>
      <c r="R189" s="2">
        <f>R188+lengte_uit_python_bebouwing!$D$7-3</f>
        <v>1081</v>
      </c>
      <c r="S189" s="2">
        <f>S188+lengte_uit_python_bebouwing!$D$7-3</f>
        <v>1404</v>
      </c>
      <c r="T189" s="140"/>
      <c r="V189" s="27" t="s">
        <v>283</v>
      </c>
      <c r="W189" s="28">
        <f ca="1">SUM(C198:C202)</f>
        <v>0</v>
      </c>
      <c r="X189" s="28">
        <f t="shared" ref="X189:AA189" ca="1" si="90">SUM(D198:D202)</f>
        <v>-6.0953270400000002E-2</v>
      </c>
      <c r="Y189" s="28">
        <f t="shared" ca="1" si="90"/>
        <v>-0.11679872500000001</v>
      </c>
      <c r="Z189" s="28">
        <f t="shared" ca="1" si="90"/>
        <v>-0.17001364585000001</v>
      </c>
      <c r="AA189" s="28">
        <f t="shared" ca="1" si="90"/>
        <v>-0.22180311179999998</v>
      </c>
    </row>
    <row r="190" spans="1:27" s="8" customFormat="1" x14ac:dyDescent="0.25">
      <c r="A190" s="140"/>
      <c r="B190" s="140" t="s">
        <v>192</v>
      </c>
      <c r="C190" s="18">
        <f t="shared" ca="1" si="84"/>
        <v>0</v>
      </c>
      <c r="D190" s="18">
        <f t="shared" ca="1" si="85"/>
        <v>0</v>
      </c>
      <c r="E190" s="18">
        <f t="shared" ca="1" si="86"/>
        <v>0</v>
      </c>
      <c r="F190" s="18">
        <f t="shared" ca="1" si="87"/>
        <v>0</v>
      </c>
      <c r="G190" s="18">
        <f t="shared" ca="1" si="88"/>
        <v>0</v>
      </c>
      <c r="H190" s="140"/>
      <c r="I190" s="140"/>
      <c r="J190" s="140"/>
      <c r="K190" s="140"/>
      <c r="L190" s="140"/>
      <c r="M190" s="140"/>
      <c r="N190" s="140"/>
      <c r="O190" s="140"/>
      <c r="P190" s="140"/>
      <c r="Q190" s="140"/>
      <c r="R190" s="140"/>
      <c r="S190" s="140"/>
      <c r="T190" s="140"/>
      <c r="V190" s="20" t="s">
        <v>611</v>
      </c>
      <c r="W190" s="19">
        <f ca="1">C189</f>
        <v>0</v>
      </c>
      <c r="X190" s="19">
        <f t="shared" ref="X190:AA190" ca="1" si="91">D189</f>
        <v>-9.5540976E-2</v>
      </c>
      <c r="Y190" s="19">
        <f t="shared" ca="1" si="91"/>
        <v>-9.5540976E-2</v>
      </c>
      <c r="Z190" s="19">
        <f t="shared" ca="1" si="91"/>
        <v>-9.5540976E-2</v>
      </c>
      <c r="AA190" s="19">
        <f t="shared" ca="1" si="91"/>
        <v>-9.5540976E-2</v>
      </c>
    </row>
    <row r="191" spans="1:27" s="8" customFormat="1" x14ac:dyDescent="0.25">
      <c r="A191" s="140"/>
      <c r="B191" s="140" t="s">
        <v>193</v>
      </c>
      <c r="C191" s="18">
        <f t="shared" ca="1" si="84"/>
        <v>0</v>
      </c>
      <c r="D191" s="18">
        <f t="shared" ca="1" si="85"/>
        <v>0</v>
      </c>
      <c r="E191" s="18">
        <f t="shared" ca="1" si="86"/>
        <v>0</v>
      </c>
      <c r="F191" s="18">
        <f t="shared" ca="1" si="87"/>
        <v>0</v>
      </c>
      <c r="G191" s="18">
        <f t="shared" ca="1" si="88"/>
        <v>0</v>
      </c>
      <c r="H191" s="140"/>
      <c r="I191" s="140"/>
      <c r="J191" s="140"/>
      <c r="K191" s="140"/>
      <c r="L191" s="140"/>
      <c r="M191" s="140"/>
      <c r="N191" s="140"/>
      <c r="O191" s="140"/>
      <c r="P191" s="140"/>
      <c r="Q191" s="140"/>
      <c r="R191" s="140"/>
      <c r="S191" s="140"/>
      <c r="T191" s="140"/>
      <c r="V191" s="17" t="s">
        <v>1356</v>
      </c>
      <c r="W191" s="18">
        <f ca="1">SUM(C190:C196)</f>
        <v>0</v>
      </c>
      <c r="X191" s="18">
        <f t="shared" ref="X191:AA191" ca="1" si="92">SUM(D190:D196)</f>
        <v>0</v>
      </c>
      <c r="Y191" s="18">
        <f t="shared" ca="1" si="92"/>
        <v>0</v>
      </c>
      <c r="Z191" s="18">
        <f t="shared" ca="1" si="92"/>
        <v>0</v>
      </c>
      <c r="AA191" s="18">
        <f t="shared" ca="1" si="92"/>
        <v>0</v>
      </c>
    </row>
    <row r="192" spans="1:27" s="8" customFormat="1" x14ac:dyDescent="0.25">
      <c r="A192" s="140"/>
      <c r="B192" s="140" t="s">
        <v>602</v>
      </c>
      <c r="C192" s="18">
        <f t="shared" ca="1" si="84"/>
        <v>0</v>
      </c>
      <c r="D192" s="18">
        <f t="shared" ca="1" si="85"/>
        <v>0</v>
      </c>
      <c r="E192" s="18">
        <f t="shared" ca="1" si="86"/>
        <v>0</v>
      </c>
      <c r="F192" s="18">
        <f t="shared" ca="1" si="87"/>
        <v>0</v>
      </c>
      <c r="G192" s="18">
        <f t="shared" ca="1" si="88"/>
        <v>0</v>
      </c>
      <c r="H192" s="140"/>
      <c r="I192" s="140"/>
      <c r="J192" s="140"/>
      <c r="K192" s="140"/>
      <c r="L192" s="140"/>
      <c r="M192" s="140"/>
      <c r="N192" s="140"/>
      <c r="O192" s="140"/>
      <c r="P192" s="140"/>
      <c r="Q192" s="140"/>
      <c r="R192" s="140"/>
      <c r="S192" s="140"/>
      <c r="T192" s="140"/>
      <c r="V192" s="22" t="s">
        <v>1357</v>
      </c>
      <c r="W192" s="41">
        <f ca="1">C197</f>
        <v>0</v>
      </c>
      <c r="X192" s="41">
        <f t="shared" ref="X192:AA192" ca="1" si="93">D197</f>
        <v>0</v>
      </c>
      <c r="Y192" s="41">
        <f t="shared" ca="1" si="93"/>
        <v>0</v>
      </c>
      <c r="Z192" s="41">
        <f t="shared" ca="1" si="93"/>
        <v>0</v>
      </c>
      <c r="AA192" s="41">
        <f t="shared" ca="1" si="93"/>
        <v>0</v>
      </c>
    </row>
    <row r="193" spans="1:31" s="8" customFormat="1" x14ac:dyDescent="0.25">
      <c r="A193" s="140"/>
      <c r="B193" s="140" t="s">
        <v>603</v>
      </c>
      <c r="C193" s="18">
        <f t="shared" ca="1" si="84"/>
        <v>0</v>
      </c>
      <c r="D193" s="18">
        <f t="shared" ca="1" si="85"/>
        <v>0</v>
      </c>
      <c r="E193" s="18">
        <f t="shared" ca="1" si="86"/>
        <v>0</v>
      </c>
      <c r="F193" s="18">
        <f t="shared" ca="1" si="87"/>
        <v>0</v>
      </c>
      <c r="G193" s="18">
        <f t="shared" ca="1" si="88"/>
        <v>0</v>
      </c>
      <c r="H193" s="140"/>
      <c r="I193" s="140"/>
      <c r="J193" s="140"/>
      <c r="K193" s="140"/>
      <c r="L193" s="140"/>
      <c r="M193" s="140"/>
      <c r="N193" s="140"/>
      <c r="O193" s="140"/>
      <c r="P193" s="140"/>
      <c r="Q193" s="140"/>
      <c r="R193" s="140"/>
      <c r="S193" s="140"/>
      <c r="T193" s="140"/>
      <c r="V193" s="36" t="s">
        <v>1351</v>
      </c>
      <c r="W193" s="38">
        <f ca="1">SUM(C203:C205)</f>
        <v>0</v>
      </c>
      <c r="X193" s="38">
        <f t="shared" ref="X193:AA193" ca="1" si="94">SUM(D203:D205)</f>
        <v>0</v>
      </c>
      <c r="Y193" s="38">
        <f t="shared" ca="1" si="94"/>
        <v>0</v>
      </c>
      <c r="Z193" s="38">
        <f t="shared" ca="1" si="94"/>
        <v>0</v>
      </c>
      <c r="AA193" s="38">
        <f t="shared" ca="1" si="94"/>
        <v>0</v>
      </c>
    </row>
    <row r="194" spans="1:31" s="8" customFormat="1" x14ac:dyDescent="0.25">
      <c r="A194" s="140"/>
      <c r="B194" s="140" t="s">
        <v>604</v>
      </c>
      <c r="C194" s="18">
        <f t="shared" ca="1" si="84"/>
        <v>0</v>
      </c>
      <c r="D194" s="18">
        <f t="shared" ca="1" si="85"/>
        <v>0</v>
      </c>
      <c r="E194" s="18">
        <f t="shared" ca="1" si="86"/>
        <v>0</v>
      </c>
      <c r="F194" s="18">
        <f t="shared" ca="1" si="87"/>
        <v>0</v>
      </c>
      <c r="G194" s="18">
        <f t="shared" ca="1" si="88"/>
        <v>0</v>
      </c>
      <c r="H194" s="140"/>
      <c r="I194" s="140"/>
      <c r="J194" s="140"/>
      <c r="K194" s="140"/>
      <c r="L194" s="140"/>
      <c r="M194" s="140"/>
      <c r="N194" s="140"/>
      <c r="O194" s="140"/>
      <c r="P194" s="140"/>
      <c r="Q194" s="140"/>
      <c r="R194" s="140"/>
      <c r="S194" s="140"/>
      <c r="T194" s="140"/>
      <c r="V194" s="171" t="s">
        <v>252</v>
      </c>
      <c r="W194" s="182">
        <f ca="1">SUM(C206:C208)</f>
        <v>0</v>
      </c>
      <c r="X194" s="182">
        <f t="shared" ref="X194:AA194" ca="1" si="95">SUM(D206:D208)</f>
        <v>0</v>
      </c>
      <c r="Y194" s="182">
        <f t="shared" ca="1" si="95"/>
        <v>0</v>
      </c>
      <c r="Z194" s="182">
        <f t="shared" ca="1" si="95"/>
        <v>0</v>
      </c>
      <c r="AA194" s="182">
        <f t="shared" ca="1" si="95"/>
        <v>0</v>
      </c>
    </row>
    <row r="195" spans="1:31" x14ac:dyDescent="0.25">
      <c r="A195" s="140"/>
      <c r="B195" s="140" t="s">
        <v>605</v>
      </c>
      <c r="C195" s="18">
        <f t="shared" ca="1" si="84"/>
        <v>0</v>
      </c>
      <c r="D195" s="18">
        <f t="shared" ca="1" si="85"/>
        <v>0</v>
      </c>
      <c r="E195" s="18">
        <f t="shared" ca="1" si="86"/>
        <v>0</v>
      </c>
      <c r="F195" s="18">
        <f t="shared" ca="1" si="87"/>
        <v>0</v>
      </c>
      <c r="G195" s="18">
        <f t="shared" ca="1" si="88"/>
        <v>0</v>
      </c>
      <c r="U195" s="8"/>
      <c r="V195" s="8"/>
      <c r="W195" s="8"/>
      <c r="X195" s="8"/>
      <c r="Y195" s="8"/>
      <c r="Z195" s="8"/>
      <c r="AA195" s="8"/>
      <c r="AB195" s="8"/>
      <c r="AC195" s="8"/>
      <c r="AD195" s="8"/>
      <c r="AE195" s="8"/>
    </row>
    <row r="196" spans="1:31" x14ac:dyDescent="0.25">
      <c r="A196" s="140"/>
      <c r="B196" s="140" t="s">
        <v>194</v>
      </c>
      <c r="C196" s="18">
        <f t="shared" ca="1" si="84"/>
        <v>0</v>
      </c>
      <c r="D196" s="18">
        <f t="shared" ca="1" si="85"/>
        <v>0</v>
      </c>
      <c r="E196" s="18">
        <f t="shared" ca="1" si="86"/>
        <v>0</v>
      </c>
      <c r="F196" s="18">
        <f t="shared" ca="1" si="87"/>
        <v>0</v>
      </c>
      <c r="G196" s="18">
        <f t="shared" ca="1" si="88"/>
        <v>0</v>
      </c>
      <c r="U196" s="8"/>
      <c r="V196" s="140" t="s">
        <v>285</v>
      </c>
      <c r="W196" s="135">
        <f ca="1">SUM(W188:W194)</f>
        <v>0</v>
      </c>
      <c r="X196" s="135">
        <f t="shared" ref="X196:AA196" ca="1" si="96">SUM(X188:X194)</f>
        <v>-0.16254521550000001</v>
      </c>
      <c r="Y196" s="135">
        <f t="shared" ca="1" si="96"/>
        <v>-0.21839067010000002</v>
      </c>
      <c r="Z196" s="135">
        <f t="shared" ca="1" si="96"/>
        <v>-0.27065030303000004</v>
      </c>
      <c r="AA196" s="135">
        <f t="shared" ca="1" si="96"/>
        <v>-0.32055599970999998</v>
      </c>
      <c r="AB196" s="8"/>
      <c r="AC196" s="8"/>
      <c r="AD196" s="8"/>
      <c r="AE196" s="8"/>
    </row>
    <row r="197" spans="1:31" x14ac:dyDescent="0.25">
      <c r="B197" s="140" t="s">
        <v>606</v>
      </c>
      <c r="C197" s="41">
        <f t="shared" ca="1" si="84"/>
        <v>0</v>
      </c>
      <c r="D197" s="41">
        <f t="shared" ca="1" si="85"/>
        <v>0</v>
      </c>
      <c r="E197" s="41">
        <f t="shared" ca="1" si="86"/>
        <v>0</v>
      </c>
      <c r="F197" s="41">
        <f t="shared" ca="1" si="87"/>
        <v>0</v>
      </c>
      <c r="G197" s="41">
        <f t="shared" ca="1" si="88"/>
        <v>0</v>
      </c>
      <c r="U197" s="8"/>
      <c r="V197" s="140" t="s">
        <v>284</v>
      </c>
      <c r="W197" s="135">
        <f ca="1">SUM(C188:C208)</f>
        <v>0</v>
      </c>
      <c r="X197" s="135">
        <f t="shared" ref="X197:AA197" ca="1" si="97">SUM(D188:D208)</f>
        <v>-0.16254521550000001</v>
      </c>
      <c r="Y197" s="135">
        <f t="shared" ca="1" si="97"/>
        <v>-0.21839067010000002</v>
      </c>
      <c r="Z197" s="135">
        <f t="shared" ca="1" si="97"/>
        <v>-0.27065030303000004</v>
      </c>
      <c r="AA197" s="135">
        <f t="shared" ca="1" si="97"/>
        <v>-0.32055599970999998</v>
      </c>
      <c r="AB197" s="8"/>
      <c r="AC197" s="8"/>
      <c r="AD197" s="8"/>
      <c r="AE197" s="8"/>
    </row>
    <row r="198" spans="1:31" x14ac:dyDescent="0.25">
      <c r="A198" s="140"/>
      <c r="B198" s="140" t="s">
        <v>1166</v>
      </c>
      <c r="C198" s="28">
        <f t="shared" ca="1" si="84"/>
        <v>0</v>
      </c>
      <c r="D198" s="28">
        <f t="shared" ca="1" si="85"/>
        <v>0</v>
      </c>
      <c r="E198" s="28">
        <f t="shared" ca="1" si="86"/>
        <v>0</v>
      </c>
      <c r="F198" s="28">
        <f t="shared" ca="1" si="87"/>
        <v>0</v>
      </c>
      <c r="G198" s="28">
        <f t="shared" ca="1" si="88"/>
        <v>0</v>
      </c>
      <c r="U198" s="8"/>
      <c r="V198" s="8"/>
      <c r="AB198" s="8"/>
      <c r="AC198" s="8"/>
      <c r="AD198" s="8"/>
      <c r="AE198" s="8"/>
    </row>
    <row r="199" spans="1:31" x14ac:dyDescent="0.25">
      <c r="A199" s="140"/>
      <c r="B199" s="140" t="s">
        <v>1098</v>
      </c>
      <c r="C199" s="28">
        <f t="shared" ca="1" si="84"/>
        <v>0</v>
      </c>
      <c r="D199" s="28">
        <f t="shared" ca="1" si="85"/>
        <v>0</v>
      </c>
      <c r="E199" s="28">
        <f t="shared" ca="1" si="86"/>
        <v>0</v>
      </c>
      <c r="F199" s="28">
        <f t="shared" ca="1" si="87"/>
        <v>-1.11519885E-3</v>
      </c>
      <c r="G199" s="28">
        <f t="shared" ca="1" si="88"/>
        <v>-1.0568877999999999E-3</v>
      </c>
      <c r="U199" s="8"/>
      <c r="V199" s="8"/>
      <c r="AB199" s="8"/>
      <c r="AC199" s="8"/>
      <c r="AD199" s="8"/>
      <c r="AE199" s="8"/>
    </row>
    <row r="200" spans="1:31" x14ac:dyDescent="0.25">
      <c r="A200" s="140"/>
      <c r="B200" s="140" t="s">
        <v>1167</v>
      </c>
      <c r="C200" s="28">
        <f t="shared" ca="1" si="84"/>
        <v>0</v>
      </c>
      <c r="D200" s="28">
        <f t="shared" ca="1" si="85"/>
        <v>0</v>
      </c>
      <c r="E200" s="28">
        <f t="shared" ca="1" si="86"/>
        <v>0</v>
      </c>
      <c r="F200" s="28">
        <f t="shared" ca="1" si="87"/>
        <v>0</v>
      </c>
      <c r="G200" s="28">
        <f t="shared" ca="1" si="88"/>
        <v>0</v>
      </c>
      <c r="U200" s="8"/>
      <c r="V200" s="8"/>
      <c r="AB200" s="8"/>
      <c r="AC200" s="8"/>
      <c r="AD200" s="8"/>
      <c r="AE200" s="8"/>
    </row>
    <row r="201" spans="1:31" x14ac:dyDescent="0.25">
      <c r="A201" s="140"/>
      <c r="B201" s="140" t="s">
        <v>1168</v>
      </c>
      <c r="C201" s="28">
        <f t="shared" ca="1" si="84"/>
        <v>0</v>
      </c>
      <c r="D201" s="28">
        <f t="shared" ca="1" si="85"/>
        <v>0</v>
      </c>
      <c r="E201" s="28">
        <f t="shared" ca="1" si="86"/>
        <v>0</v>
      </c>
      <c r="F201" s="28">
        <f t="shared" ca="1" si="87"/>
        <v>0</v>
      </c>
      <c r="G201" s="28">
        <f t="shared" ca="1" si="88"/>
        <v>0</v>
      </c>
      <c r="U201" s="8"/>
      <c r="V201" s="8"/>
      <c r="AB201" s="8"/>
      <c r="AC201" s="8"/>
      <c r="AD201" s="8"/>
      <c r="AE201" s="8"/>
    </row>
    <row r="202" spans="1:31" x14ac:dyDescent="0.25">
      <c r="A202" s="140"/>
      <c r="B202" s="140" t="s">
        <v>1181</v>
      </c>
      <c r="C202" s="28">
        <f t="shared" ca="1" si="84"/>
        <v>0</v>
      </c>
      <c r="D202" s="28">
        <f t="shared" ca="1" si="85"/>
        <v>-6.0953270400000002E-2</v>
      </c>
      <c r="E202" s="28">
        <f t="shared" ca="1" si="86"/>
        <v>-0.11679872500000001</v>
      </c>
      <c r="F202" s="28">
        <f t="shared" ca="1" si="87"/>
        <v>-0.16889844700000001</v>
      </c>
      <c r="G202" s="28">
        <f t="shared" ca="1" si="88"/>
        <v>-0.22074622399999999</v>
      </c>
      <c r="U202" s="8"/>
      <c r="V202" s="8"/>
      <c r="AB202" s="8"/>
      <c r="AC202" s="8"/>
      <c r="AD202" s="8"/>
      <c r="AE202" s="8"/>
    </row>
    <row r="203" spans="1:31" x14ac:dyDescent="0.25">
      <c r="A203" s="140"/>
      <c r="B203" s="140" t="s">
        <v>211</v>
      </c>
      <c r="C203" s="38">
        <f t="shared" ca="1" si="84"/>
        <v>0</v>
      </c>
      <c r="D203" s="38">
        <f t="shared" ca="1" si="85"/>
        <v>0</v>
      </c>
      <c r="E203" s="38">
        <f t="shared" ca="1" si="86"/>
        <v>0</v>
      </c>
      <c r="F203" s="38">
        <f t="shared" ca="1" si="87"/>
        <v>0</v>
      </c>
      <c r="G203" s="38">
        <f t="shared" ca="1" si="88"/>
        <v>0</v>
      </c>
      <c r="U203" s="8"/>
      <c r="V203" s="8"/>
      <c r="AB203" s="8"/>
      <c r="AC203" s="8"/>
      <c r="AD203" s="8"/>
      <c r="AE203" s="8"/>
    </row>
    <row r="204" spans="1:31" x14ac:dyDescent="0.25">
      <c r="A204" s="140"/>
      <c r="B204" s="140" t="s">
        <v>212</v>
      </c>
      <c r="C204" s="38">
        <f t="shared" ca="1" si="84"/>
        <v>0</v>
      </c>
      <c r="D204" s="38">
        <f t="shared" ca="1" si="85"/>
        <v>0</v>
      </c>
      <c r="E204" s="38">
        <f t="shared" ca="1" si="86"/>
        <v>0</v>
      </c>
      <c r="F204" s="38">
        <f t="shared" ca="1" si="87"/>
        <v>0</v>
      </c>
      <c r="G204" s="38">
        <f t="shared" ca="1" si="88"/>
        <v>0</v>
      </c>
      <c r="V204" s="8"/>
    </row>
    <row r="205" spans="1:31" x14ac:dyDescent="0.25">
      <c r="A205" s="140"/>
      <c r="B205" s="140" t="s">
        <v>213</v>
      </c>
      <c r="C205" s="38">
        <f t="shared" ca="1" si="84"/>
        <v>0</v>
      </c>
      <c r="D205" s="38">
        <f t="shared" ca="1" si="85"/>
        <v>0</v>
      </c>
      <c r="E205" s="38">
        <f t="shared" ca="1" si="86"/>
        <v>0</v>
      </c>
      <c r="F205" s="38">
        <f t="shared" ca="1" si="87"/>
        <v>0</v>
      </c>
      <c r="G205" s="38">
        <f t="shared" ca="1" si="88"/>
        <v>0</v>
      </c>
    </row>
    <row r="206" spans="1:31" x14ac:dyDescent="0.25">
      <c r="A206" s="140"/>
      <c r="B206" s="140" t="s">
        <v>198</v>
      </c>
      <c r="C206" s="172">
        <f t="shared" ca="1" si="84"/>
        <v>0</v>
      </c>
      <c r="D206" s="172">
        <f t="shared" ca="1" si="85"/>
        <v>0</v>
      </c>
      <c r="E206" s="172">
        <f t="shared" ca="1" si="86"/>
        <v>0</v>
      </c>
      <c r="F206" s="172">
        <f t="shared" ca="1" si="87"/>
        <v>0</v>
      </c>
      <c r="G206" s="172">
        <f t="shared" ca="1" si="88"/>
        <v>0</v>
      </c>
    </row>
    <row r="207" spans="1:31" x14ac:dyDescent="0.25">
      <c r="A207" s="140"/>
      <c r="B207" s="140" t="s">
        <v>607</v>
      </c>
      <c r="C207" s="172">
        <f t="shared" ca="1" si="84"/>
        <v>0</v>
      </c>
      <c r="D207" s="172">
        <f t="shared" ca="1" si="85"/>
        <v>0</v>
      </c>
      <c r="E207" s="172">
        <f t="shared" ca="1" si="86"/>
        <v>0</v>
      </c>
      <c r="F207" s="172">
        <f t="shared" ca="1" si="87"/>
        <v>0</v>
      </c>
      <c r="G207" s="172">
        <f t="shared" ca="1" si="88"/>
        <v>0</v>
      </c>
    </row>
    <row r="208" spans="1:31" x14ac:dyDescent="0.25">
      <c r="A208" s="140"/>
      <c r="B208" s="140" t="s">
        <v>608</v>
      </c>
      <c r="C208" s="172">
        <f t="shared" ca="1" si="84"/>
        <v>0</v>
      </c>
      <c r="D208" s="172">
        <f t="shared" ca="1" si="85"/>
        <v>0</v>
      </c>
      <c r="E208" s="172">
        <f t="shared" ca="1" si="86"/>
        <v>0</v>
      </c>
      <c r="F208" s="172">
        <f t="shared" ca="1" si="87"/>
        <v>0</v>
      </c>
      <c r="G208" s="172">
        <f t="shared" ca="1" si="88"/>
        <v>0</v>
      </c>
    </row>
    <row r="209" spans="1:27" x14ac:dyDescent="0.25">
      <c r="A209" s="140"/>
      <c r="C209" s="108"/>
      <c r="D209" s="108"/>
      <c r="E209" s="108"/>
      <c r="F209" s="108"/>
      <c r="G209" s="108"/>
      <c r="I209" s="103" t="s">
        <v>244</v>
      </c>
      <c r="O209" s="103" t="s">
        <v>245</v>
      </c>
    </row>
    <row r="210" spans="1:27" x14ac:dyDescent="0.25">
      <c r="B210" s="106" t="s">
        <v>261</v>
      </c>
      <c r="C210" s="102">
        <v>2010</v>
      </c>
      <c r="D210" s="102">
        <v>2020</v>
      </c>
      <c r="E210" s="102">
        <v>2030</v>
      </c>
      <c r="F210" s="102">
        <v>2040</v>
      </c>
      <c r="G210" s="102">
        <v>2050</v>
      </c>
      <c r="I210" s="106">
        <v>2010</v>
      </c>
      <c r="J210" s="106">
        <v>2020</v>
      </c>
      <c r="K210" s="106">
        <v>2030</v>
      </c>
      <c r="L210" s="106">
        <v>2040</v>
      </c>
      <c r="M210" s="106">
        <v>2050</v>
      </c>
      <c r="O210" s="106">
        <v>2010</v>
      </c>
      <c r="P210" s="106">
        <v>2020</v>
      </c>
      <c r="Q210" s="106">
        <v>2030</v>
      </c>
      <c r="R210" s="106">
        <v>2040</v>
      </c>
      <c r="S210" s="106">
        <v>2050</v>
      </c>
      <c r="V210" s="106" t="s">
        <v>261</v>
      </c>
      <c r="W210" s="106">
        <v>2010</v>
      </c>
      <c r="X210" s="106">
        <v>2020</v>
      </c>
      <c r="Y210" s="106">
        <v>2030</v>
      </c>
      <c r="Z210" s="106">
        <v>2040</v>
      </c>
      <c r="AA210" s="106">
        <v>2050</v>
      </c>
    </row>
    <row r="211" spans="1:27" x14ac:dyDescent="0.25">
      <c r="A211" s="140"/>
      <c r="B211" s="140" t="s">
        <v>1106</v>
      </c>
      <c r="C211" s="16">
        <f t="shared" ref="C211:C229" ca="1" si="98">IFERROR(VLOOKUP($B211,INDIRECT($I$211),2,FALSE),0)</f>
        <v>0</v>
      </c>
      <c r="D211" s="16">
        <f t="shared" ref="D211:D229" ca="1" si="99">IFERROR(VLOOKUP($B211,INDIRECT($J$211),2,FALSE),0)</f>
        <v>-1.9358151899999999E-2</v>
      </c>
      <c r="E211" s="16">
        <f t="shared" ref="E211:E229" ca="1" si="100">IFERROR(VLOOKUP($B211,INDIRECT($K$211),2,FALSE),0)</f>
        <v>-1.51684258E-2</v>
      </c>
      <c r="F211" s="16">
        <f t="shared" ref="F211:F229" ca="1" si="101">IFERROR(VLOOKUP($B211,INDIRECT($L$211),2,FALSE),0)</f>
        <v>-1.2144352000000001E-2</v>
      </c>
      <c r="G211" s="16">
        <f t="shared" ref="G211:G229" ca="1" si="102">IFERROR(VLOOKUP($B211,INDIRECT($M$211),2,FALSE),0)</f>
        <v>-8.5458601099999993E-3</v>
      </c>
      <c r="I211" s="140" t="str">
        <f>"Modeloutput!$D$"&amp;O211&amp;":$E$"&amp;O212</f>
        <v>Modeloutput!$D$116:$E$134</v>
      </c>
      <c r="J211" s="140" t="str">
        <f>"Modeloutput!$D$"&amp;P211&amp;":$E$"&amp;P212</f>
        <v>Modeloutput!$D$439:$E$457</v>
      </c>
      <c r="K211" s="140" t="str">
        <f>"Modeloutput!$D$"&amp;Q211&amp;":$E$"&amp;Q212</f>
        <v>Modeloutput!$D$762:$E$780</v>
      </c>
      <c r="L211" s="140" t="str">
        <f>"Modeloutput!$D$"&amp;R211&amp;":$E$"&amp;R212</f>
        <v>Modeloutput!$D$1085:$E$1103</v>
      </c>
      <c r="M211" s="140" t="str">
        <f>"Modeloutput!$D$"&amp;S211&amp;":$E$"&amp;S212</f>
        <v>Modeloutput!$D$1408:$E$1426</v>
      </c>
      <c r="N211" s="140" t="s">
        <v>246</v>
      </c>
      <c r="O211" s="140">
        <f>volgorde_mut_bebouwing_allflow!E36</f>
        <v>116</v>
      </c>
      <c r="P211" s="140">
        <f>volgorde_mut_bebouwing_allflow!F36</f>
        <v>439</v>
      </c>
      <c r="Q211" s="140">
        <f>volgorde_mut_bebouwing_allflow!G36</f>
        <v>762</v>
      </c>
      <c r="R211" s="140">
        <f>volgorde_mut_bebouwing_allflow!H36</f>
        <v>1085</v>
      </c>
      <c r="S211" s="140">
        <f>volgorde_mut_bebouwing_allflow!I36</f>
        <v>1408</v>
      </c>
      <c r="V211" s="14" t="s">
        <v>237</v>
      </c>
      <c r="W211" s="16">
        <f ca="1">C211</f>
        <v>0</v>
      </c>
      <c r="X211" s="16">
        <f t="shared" ref="X211:AA211" ca="1" si="103">D211</f>
        <v>-1.9358151899999999E-2</v>
      </c>
      <c r="Y211" s="16">
        <f t="shared" ca="1" si="103"/>
        <v>-1.51684258E-2</v>
      </c>
      <c r="Z211" s="16">
        <f t="shared" ca="1" si="103"/>
        <v>-1.2144352000000001E-2</v>
      </c>
      <c r="AA211" s="16">
        <f t="shared" ca="1" si="103"/>
        <v>-8.5458601099999993E-3</v>
      </c>
    </row>
    <row r="212" spans="1:27" x14ac:dyDescent="0.25">
      <c r="A212" s="140"/>
      <c r="B212" s="140" t="s">
        <v>200</v>
      </c>
      <c r="C212" s="183">
        <f t="shared" ca="1" si="98"/>
        <v>0</v>
      </c>
      <c r="D212" s="183">
        <f t="shared" ca="1" si="99"/>
        <v>-1.31905236E-2</v>
      </c>
      <c r="E212" s="183">
        <f t="shared" ca="1" si="100"/>
        <v>-1.28617744E-2</v>
      </c>
      <c r="F212" s="183">
        <f t="shared" ca="1" si="101"/>
        <v>-9.9945699199999998E-3</v>
      </c>
      <c r="G212" s="183">
        <f t="shared" ca="1" si="102"/>
        <v>-6.78979315E-3</v>
      </c>
      <c r="O212" s="8">
        <f>O211+lengte_uit_python_bebouwing!$D$8-3</f>
        <v>134</v>
      </c>
      <c r="P212" s="8">
        <f>P211+lengte_uit_python_bebouwing!$D$8-3</f>
        <v>457</v>
      </c>
      <c r="Q212" s="8">
        <f>Q211+lengte_uit_python_bebouwing!$D$8-3</f>
        <v>780</v>
      </c>
      <c r="R212" s="8">
        <f>R211+lengte_uit_python_bebouwing!$D$8-3</f>
        <v>1103</v>
      </c>
      <c r="S212" s="8">
        <f>S211+lengte_uit_python_bebouwing!$D$8-3</f>
        <v>1426</v>
      </c>
      <c r="V212" s="43" t="s">
        <v>287</v>
      </c>
      <c r="W212" s="45">
        <f ca="1">C213</f>
        <v>0</v>
      </c>
      <c r="X212" s="45">
        <f t="shared" ref="X212:AA213" ca="1" si="104">D213</f>
        <v>-2.0857199999999999E-2</v>
      </c>
      <c r="Y212" s="45">
        <f t="shared" ca="1" si="104"/>
        <v>-2.0857199999999999E-2</v>
      </c>
      <c r="Z212" s="45">
        <f t="shared" ca="1" si="104"/>
        <v>-1.7564400000000001E-2</v>
      </c>
      <c r="AA212" s="45">
        <f t="shared" ca="1" si="104"/>
        <v>-1.10712E-2</v>
      </c>
    </row>
    <row r="213" spans="1:27" x14ac:dyDescent="0.25">
      <c r="A213" s="140"/>
      <c r="B213" s="140" t="s">
        <v>609</v>
      </c>
      <c r="C213" s="45">
        <f t="shared" ca="1" si="98"/>
        <v>0</v>
      </c>
      <c r="D213" s="45">
        <f t="shared" ca="1" si="99"/>
        <v>-2.0857199999999999E-2</v>
      </c>
      <c r="E213" s="45">
        <f t="shared" ca="1" si="100"/>
        <v>-2.0857199999999999E-2</v>
      </c>
      <c r="F213" s="45">
        <f t="shared" ca="1" si="101"/>
        <v>-1.7564400000000001E-2</v>
      </c>
      <c r="G213" s="45">
        <f t="shared" ca="1" si="102"/>
        <v>-1.10712E-2</v>
      </c>
      <c r="V213" s="25" t="s">
        <v>240</v>
      </c>
      <c r="W213" s="46">
        <f ca="1">C214</f>
        <v>0</v>
      </c>
      <c r="X213" s="46">
        <f t="shared" ca="1" si="104"/>
        <v>-1.57017853</v>
      </c>
      <c r="Y213" s="46">
        <f t="shared" ca="1" si="104"/>
        <v>-1.95810499</v>
      </c>
      <c r="Z213" s="46">
        <f t="shared" ca="1" si="104"/>
        <v>-2.0874138100000001</v>
      </c>
      <c r="AA213" s="46">
        <f t="shared" ca="1" si="104"/>
        <v>-2.1943844399999999</v>
      </c>
    </row>
    <row r="214" spans="1:27" x14ac:dyDescent="0.25">
      <c r="A214" s="140"/>
      <c r="B214" s="140" t="s">
        <v>1108</v>
      </c>
      <c r="C214" s="46">
        <f t="shared" ca="1" si="98"/>
        <v>0</v>
      </c>
      <c r="D214" s="46">
        <f t="shared" ca="1" si="99"/>
        <v>-1.57017853</v>
      </c>
      <c r="E214" s="46">
        <f t="shared" ca="1" si="100"/>
        <v>-1.95810499</v>
      </c>
      <c r="F214" s="46">
        <f t="shared" ca="1" si="101"/>
        <v>-2.0874138100000001</v>
      </c>
      <c r="G214" s="46">
        <f t="shared" ca="1" si="102"/>
        <v>-2.1943844399999999</v>
      </c>
      <c r="H214" s="7"/>
      <c r="V214" s="20" t="s">
        <v>612</v>
      </c>
      <c r="W214" s="19">
        <f ca="1">C216</f>
        <v>0</v>
      </c>
      <c r="X214" s="19">
        <f t="shared" ref="X214:AA214" ca="1" si="105">D216</f>
        <v>-0.47045999999999999</v>
      </c>
      <c r="Y214" s="19">
        <f t="shared" ca="1" si="105"/>
        <v>-0.47045999999999999</v>
      </c>
      <c r="Z214" s="19">
        <f t="shared" ca="1" si="105"/>
        <v>-0.47045999999999999</v>
      </c>
      <c r="AA214" s="19">
        <f t="shared" ca="1" si="105"/>
        <v>-0.47045999999999999</v>
      </c>
    </row>
    <row r="215" spans="1:27" x14ac:dyDescent="0.25">
      <c r="A215" s="140"/>
      <c r="B215" s="140" t="s">
        <v>201</v>
      </c>
      <c r="C215" s="183">
        <f t="shared" ca="1" si="98"/>
        <v>0</v>
      </c>
      <c r="D215" s="183">
        <f t="shared" ca="1" si="99"/>
        <v>-0.22167226300000001</v>
      </c>
      <c r="E215" s="183">
        <f t="shared" ca="1" si="100"/>
        <v>-0.22167226300000001</v>
      </c>
      <c r="F215" s="183">
        <f t="shared" ca="1" si="101"/>
        <v>-0.22167226300000001</v>
      </c>
      <c r="G215" s="183">
        <f t="shared" ca="1" si="102"/>
        <v>-0.22128246500000001</v>
      </c>
      <c r="V215" s="47" t="s">
        <v>278</v>
      </c>
      <c r="W215" s="49">
        <f ca="1">C212+C215</f>
        <v>0</v>
      </c>
      <c r="X215" s="49">
        <f t="shared" ref="X215:AA215" ca="1" si="106">D212+D215</f>
        <v>-0.23486278660000001</v>
      </c>
      <c r="Y215" s="49">
        <f t="shared" ca="1" si="106"/>
        <v>-0.23453403740000001</v>
      </c>
      <c r="Z215" s="49">
        <f t="shared" ca="1" si="106"/>
        <v>-0.23166683292000001</v>
      </c>
      <c r="AA215" s="49">
        <f t="shared" ca="1" si="106"/>
        <v>-0.22807225815000001</v>
      </c>
    </row>
    <row r="216" spans="1:27" x14ac:dyDescent="0.25">
      <c r="A216" s="140"/>
      <c r="B216" s="140" t="s">
        <v>610</v>
      </c>
      <c r="C216" s="19">
        <f t="shared" ca="1" si="98"/>
        <v>0</v>
      </c>
      <c r="D216" s="19">
        <f t="shared" ca="1" si="99"/>
        <v>-0.47045999999999999</v>
      </c>
      <c r="E216" s="19">
        <f t="shared" ca="1" si="100"/>
        <v>-0.47045999999999999</v>
      </c>
      <c r="F216" s="19">
        <f t="shared" ca="1" si="101"/>
        <v>-0.47045999999999999</v>
      </c>
      <c r="G216" s="19">
        <f t="shared" ca="1" si="102"/>
        <v>-0.47045999999999999</v>
      </c>
      <c r="V216" s="51" t="s">
        <v>289</v>
      </c>
      <c r="W216" s="53">
        <f ca="1">SUM(C220:C223)</f>
        <v>0</v>
      </c>
      <c r="X216" s="53">
        <f t="shared" ref="X216:AA216" ca="1" si="107">SUM(D220:D223)</f>
        <v>-0.181965349</v>
      </c>
      <c r="Y216" s="53">
        <f t="shared" ca="1" si="107"/>
        <v>-0.181965349</v>
      </c>
      <c r="Z216" s="53">
        <f t="shared" ca="1" si="107"/>
        <v>-0.18938328500000001</v>
      </c>
      <c r="AA216" s="53">
        <f t="shared" ca="1" si="107"/>
        <v>-0.18938328500000001</v>
      </c>
    </row>
    <row r="217" spans="1:27" x14ac:dyDescent="0.25">
      <c r="A217" s="140"/>
      <c r="B217" s="140" t="s">
        <v>214</v>
      </c>
      <c r="C217" s="38">
        <f t="shared" ca="1" si="98"/>
        <v>0</v>
      </c>
      <c r="D217" s="38">
        <f t="shared" ca="1" si="99"/>
        <v>0</v>
      </c>
      <c r="E217" s="38">
        <f t="shared" ca="1" si="100"/>
        <v>0</v>
      </c>
      <c r="F217" s="38">
        <f t="shared" ca="1" si="101"/>
        <v>0</v>
      </c>
      <c r="G217" s="38">
        <f t="shared" ca="1" si="102"/>
        <v>0</v>
      </c>
      <c r="V217" s="54" t="s">
        <v>1358</v>
      </c>
      <c r="W217" s="56">
        <f ca="1">SUM(C224:C228)</f>
        <v>0</v>
      </c>
      <c r="X217" s="56">
        <f t="shared" ref="X217:AA217" ca="1" si="108">SUM(D224:D228)</f>
        <v>-0.93208511700000007</v>
      </c>
      <c r="Y217" s="56">
        <f t="shared" ca="1" si="108"/>
        <v>-0.9086578030000001</v>
      </c>
      <c r="Z217" s="56">
        <f t="shared" ca="1" si="108"/>
        <v>-0.92712647299999995</v>
      </c>
      <c r="AA217" s="56">
        <f t="shared" ca="1" si="108"/>
        <v>-0.96191449899999992</v>
      </c>
    </row>
    <row r="218" spans="1:27" x14ac:dyDescent="0.25">
      <c r="A218" s="140"/>
      <c r="B218" s="140" t="s">
        <v>215</v>
      </c>
      <c r="C218" s="38">
        <f t="shared" ca="1" si="98"/>
        <v>0</v>
      </c>
      <c r="D218" s="38">
        <f t="shared" ca="1" si="99"/>
        <v>0</v>
      </c>
      <c r="E218" s="38">
        <f t="shared" ca="1" si="100"/>
        <v>0</v>
      </c>
      <c r="F218" s="38">
        <f t="shared" ca="1" si="101"/>
        <v>0</v>
      </c>
      <c r="G218" s="38">
        <f t="shared" ca="1" si="102"/>
        <v>0</v>
      </c>
      <c r="V218" s="36" t="s">
        <v>1354</v>
      </c>
      <c r="W218" s="178">
        <f ca="1">SUM(C217:C219)</f>
        <v>0</v>
      </c>
      <c r="X218" s="178">
        <f t="shared" ref="X218:AA218" ca="1" si="109">SUM(D217:D219)</f>
        <v>0</v>
      </c>
      <c r="Y218" s="178">
        <f t="shared" ca="1" si="109"/>
        <v>0</v>
      </c>
      <c r="Z218" s="178">
        <f t="shared" ca="1" si="109"/>
        <v>0</v>
      </c>
      <c r="AA218" s="178">
        <f t="shared" ca="1" si="109"/>
        <v>0</v>
      </c>
    </row>
    <row r="219" spans="1:27" x14ac:dyDescent="0.25">
      <c r="A219" s="140"/>
      <c r="B219" s="140" t="s">
        <v>216</v>
      </c>
      <c r="C219" s="38">
        <f t="shared" ca="1" si="98"/>
        <v>0</v>
      </c>
      <c r="D219" s="38">
        <f t="shared" ca="1" si="99"/>
        <v>0</v>
      </c>
      <c r="E219" s="38">
        <f t="shared" ca="1" si="100"/>
        <v>0</v>
      </c>
      <c r="F219" s="38">
        <f t="shared" ca="1" si="101"/>
        <v>0</v>
      </c>
      <c r="G219" s="38">
        <f t="shared" ca="1" si="102"/>
        <v>0</v>
      </c>
      <c r="V219" s="70" t="s">
        <v>1355</v>
      </c>
      <c r="W219" s="184">
        <f ca="1">C229</f>
        <v>0</v>
      </c>
      <c r="X219" s="184">
        <f t="shared" ref="X219:AA219" ca="1" si="110">D229</f>
        <v>0</v>
      </c>
      <c r="Y219" s="184">
        <f t="shared" ca="1" si="110"/>
        <v>0</v>
      </c>
      <c r="Z219" s="184">
        <f t="shared" ca="1" si="110"/>
        <v>0</v>
      </c>
      <c r="AA219" s="184">
        <f t="shared" ca="1" si="110"/>
        <v>0</v>
      </c>
    </row>
    <row r="220" spans="1:27" x14ac:dyDescent="0.25">
      <c r="A220" s="140"/>
      <c r="B220" s="140" t="s">
        <v>1169</v>
      </c>
      <c r="C220" s="53">
        <f t="shared" ca="1" si="98"/>
        <v>0</v>
      </c>
      <c r="D220" s="53">
        <f t="shared" ca="1" si="99"/>
        <v>0</v>
      </c>
      <c r="E220" s="53">
        <f t="shared" ca="1" si="100"/>
        <v>0</v>
      </c>
      <c r="F220" s="53">
        <f t="shared" ca="1" si="101"/>
        <v>0</v>
      </c>
      <c r="G220" s="53">
        <f t="shared" ca="1" si="102"/>
        <v>0</v>
      </c>
    </row>
    <row r="221" spans="1:27" x14ac:dyDescent="0.25">
      <c r="A221" s="140"/>
      <c r="B221" s="140" t="s">
        <v>1109</v>
      </c>
      <c r="C221" s="53">
        <f t="shared" ca="1" si="98"/>
        <v>0</v>
      </c>
      <c r="D221" s="53">
        <f t="shared" ca="1" si="99"/>
        <v>-0.181965349</v>
      </c>
      <c r="E221" s="53">
        <f t="shared" ca="1" si="100"/>
        <v>-0.181965349</v>
      </c>
      <c r="F221" s="53">
        <f t="shared" ca="1" si="101"/>
        <v>-0.18938328500000001</v>
      </c>
      <c r="G221" s="53">
        <f t="shared" ca="1" si="102"/>
        <v>-0.18938328500000001</v>
      </c>
      <c r="V221" s="140" t="s">
        <v>285</v>
      </c>
      <c r="W221" s="135">
        <f ca="1">SUM(W211:W219)</f>
        <v>0</v>
      </c>
      <c r="X221" s="135">
        <f t="shared" ref="X221:AA221" ca="1" si="111">SUM(X211:X219)</f>
        <v>-3.4297671345</v>
      </c>
      <c r="Y221" s="135">
        <f t="shared" ca="1" si="111"/>
        <v>-3.7897478052000002</v>
      </c>
      <c r="Z221" s="135">
        <f t="shared" ca="1" si="111"/>
        <v>-3.9357591529199998</v>
      </c>
      <c r="AA221" s="135">
        <f t="shared" ca="1" si="111"/>
        <v>-4.06383154226</v>
      </c>
    </row>
    <row r="222" spans="1:27" x14ac:dyDescent="0.25">
      <c r="A222" s="140"/>
      <c r="B222" s="140" t="s">
        <v>1170</v>
      </c>
      <c r="C222" s="53">
        <f t="shared" ca="1" si="98"/>
        <v>0</v>
      </c>
      <c r="D222" s="53">
        <f t="shared" ca="1" si="99"/>
        <v>0</v>
      </c>
      <c r="E222" s="53">
        <f t="shared" ca="1" si="100"/>
        <v>0</v>
      </c>
      <c r="F222" s="53">
        <f t="shared" ca="1" si="101"/>
        <v>0</v>
      </c>
      <c r="G222" s="53">
        <f t="shared" ca="1" si="102"/>
        <v>0</v>
      </c>
      <c r="V222" s="140" t="s">
        <v>284</v>
      </c>
      <c r="W222" s="135">
        <f ca="1">SUM(C211:C229)</f>
        <v>0</v>
      </c>
      <c r="X222" s="135">
        <f t="shared" ref="X222:AA222" ca="1" si="112">SUM(D211:D229)</f>
        <v>-3.4297671344999996</v>
      </c>
      <c r="Y222" s="135">
        <f t="shared" ca="1" si="112"/>
        <v>-3.7897478052000002</v>
      </c>
      <c r="Z222" s="135">
        <f t="shared" ca="1" si="112"/>
        <v>-3.9357591529199998</v>
      </c>
      <c r="AA222" s="135">
        <f t="shared" ca="1" si="112"/>
        <v>-4.06383154226</v>
      </c>
    </row>
    <row r="223" spans="1:27" x14ac:dyDescent="0.25">
      <c r="A223" s="140"/>
      <c r="B223" s="140" t="s">
        <v>1171</v>
      </c>
      <c r="C223" s="53">
        <f t="shared" ca="1" si="98"/>
        <v>0</v>
      </c>
      <c r="D223" s="53">
        <f t="shared" ca="1" si="99"/>
        <v>0</v>
      </c>
      <c r="E223" s="53">
        <f t="shared" ca="1" si="100"/>
        <v>0</v>
      </c>
      <c r="F223" s="53">
        <f t="shared" ca="1" si="101"/>
        <v>0</v>
      </c>
      <c r="G223" s="53">
        <f t="shared" ca="1" si="102"/>
        <v>0</v>
      </c>
    </row>
    <row r="224" spans="1:27" x14ac:dyDescent="0.25">
      <c r="A224" s="140"/>
      <c r="B224" s="140" t="s">
        <v>1172</v>
      </c>
      <c r="C224" s="56">
        <f t="shared" ca="1" si="98"/>
        <v>0</v>
      </c>
      <c r="D224" s="56">
        <f t="shared" ca="1" si="99"/>
        <v>0</v>
      </c>
      <c r="E224" s="56">
        <f t="shared" ca="1" si="100"/>
        <v>0</v>
      </c>
      <c r="F224" s="56">
        <f t="shared" ca="1" si="101"/>
        <v>0</v>
      </c>
      <c r="G224" s="56">
        <f t="shared" ca="1" si="102"/>
        <v>0</v>
      </c>
    </row>
    <row r="225" spans="1:27" x14ac:dyDescent="0.25">
      <c r="A225" s="140"/>
      <c r="B225" s="140" t="s">
        <v>1110</v>
      </c>
      <c r="C225" s="56">
        <f t="shared" ca="1" si="98"/>
        <v>0</v>
      </c>
      <c r="D225" s="56">
        <f t="shared" ca="1" si="99"/>
        <v>-0.25937152600000002</v>
      </c>
      <c r="E225" s="56">
        <f t="shared" ca="1" si="100"/>
        <v>-0.22369747400000001</v>
      </c>
      <c r="F225" s="56">
        <f t="shared" ca="1" si="101"/>
        <v>-0.227184038</v>
      </c>
      <c r="G225" s="56">
        <f t="shared" ca="1" si="102"/>
        <v>-0.22477872099999999</v>
      </c>
    </row>
    <row r="226" spans="1:27" x14ac:dyDescent="0.25">
      <c r="A226" s="140"/>
      <c r="B226" s="140" t="s">
        <v>1173</v>
      </c>
      <c r="C226" s="56">
        <f t="shared" ca="1" si="98"/>
        <v>0</v>
      </c>
      <c r="D226" s="56">
        <f t="shared" ca="1" si="99"/>
        <v>0</v>
      </c>
      <c r="E226" s="56">
        <f t="shared" ca="1" si="100"/>
        <v>0</v>
      </c>
      <c r="F226" s="56">
        <f t="shared" ca="1" si="101"/>
        <v>0</v>
      </c>
      <c r="G226" s="56">
        <f t="shared" ca="1" si="102"/>
        <v>0</v>
      </c>
    </row>
    <row r="227" spans="1:27" x14ac:dyDescent="0.25">
      <c r="A227" s="140"/>
      <c r="B227" s="140" t="s">
        <v>1174</v>
      </c>
      <c r="C227" s="56">
        <f t="shared" ca="1" si="98"/>
        <v>0</v>
      </c>
      <c r="D227" s="56">
        <f t="shared" ca="1" si="99"/>
        <v>0</v>
      </c>
      <c r="E227" s="56">
        <f t="shared" ca="1" si="100"/>
        <v>0</v>
      </c>
      <c r="F227" s="56">
        <f t="shared" ca="1" si="101"/>
        <v>0</v>
      </c>
      <c r="G227" s="56">
        <f t="shared" ca="1" si="102"/>
        <v>0</v>
      </c>
    </row>
    <row r="228" spans="1:27" x14ac:dyDescent="0.25">
      <c r="A228" s="140"/>
      <c r="B228" s="140" t="s">
        <v>1182</v>
      </c>
      <c r="C228" s="56">
        <f t="shared" ca="1" si="98"/>
        <v>0</v>
      </c>
      <c r="D228" s="56">
        <f t="shared" ca="1" si="99"/>
        <v>-0.67271359100000006</v>
      </c>
      <c r="E228" s="56">
        <f t="shared" ca="1" si="100"/>
        <v>-0.68496032900000003</v>
      </c>
      <c r="F228" s="56">
        <f t="shared" ca="1" si="101"/>
        <v>-0.69994243499999997</v>
      </c>
      <c r="G228" s="56">
        <f t="shared" ca="1" si="102"/>
        <v>-0.73713577799999996</v>
      </c>
    </row>
    <row r="229" spans="1:27" x14ac:dyDescent="0.25">
      <c r="A229" s="140"/>
      <c r="B229" s="155" t="s">
        <v>1183</v>
      </c>
      <c r="C229" s="177">
        <f t="shared" ca="1" si="98"/>
        <v>0</v>
      </c>
      <c r="D229" s="177">
        <f t="shared" ca="1" si="99"/>
        <v>0</v>
      </c>
      <c r="E229" s="177">
        <f t="shared" ca="1" si="100"/>
        <v>0</v>
      </c>
      <c r="F229" s="177">
        <f t="shared" ca="1" si="101"/>
        <v>0</v>
      </c>
      <c r="G229" s="177">
        <f t="shared" ca="1" si="102"/>
        <v>0</v>
      </c>
    </row>
    <row r="230" spans="1:27" x14ac:dyDescent="0.25">
      <c r="C230" s="108"/>
      <c r="D230" s="108"/>
      <c r="E230" s="108"/>
      <c r="F230" s="108"/>
      <c r="G230" s="108"/>
      <c r="H230" s="7"/>
      <c r="I230" s="103" t="s">
        <v>244</v>
      </c>
      <c r="O230" s="103" t="s">
        <v>245</v>
      </c>
    </row>
    <row r="231" spans="1:27" x14ac:dyDescent="0.25">
      <c r="B231" s="106" t="s">
        <v>256</v>
      </c>
      <c r="C231" s="102">
        <v>2010</v>
      </c>
      <c r="D231" s="102">
        <v>2020</v>
      </c>
      <c r="E231" s="102">
        <v>2030</v>
      </c>
      <c r="F231" s="102">
        <v>2040</v>
      </c>
      <c r="G231" s="102">
        <v>2050</v>
      </c>
      <c r="H231" s="7"/>
      <c r="I231" s="106">
        <v>2010</v>
      </c>
      <c r="J231" s="106">
        <v>2020</v>
      </c>
      <c r="K231" s="106">
        <v>2030</v>
      </c>
      <c r="L231" s="106">
        <v>2040</v>
      </c>
      <c r="M231" s="106">
        <v>2050</v>
      </c>
      <c r="O231" s="106">
        <v>2010</v>
      </c>
      <c r="P231" s="106">
        <v>2020</v>
      </c>
      <c r="Q231" s="106">
        <v>2030</v>
      </c>
      <c r="R231" s="106">
        <v>2040</v>
      </c>
      <c r="S231" s="106">
        <v>2050</v>
      </c>
      <c r="V231" s="106" t="s">
        <v>256</v>
      </c>
      <c r="W231" s="106">
        <v>2010</v>
      </c>
      <c r="X231" s="106">
        <v>2020</v>
      </c>
      <c r="Y231" s="106">
        <v>2030</v>
      </c>
      <c r="Z231" s="106">
        <v>2040</v>
      </c>
      <c r="AA231" s="106">
        <v>2050</v>
      </c>
    </row>
    <row r="232" spans="1:27" x14ac:dyDescent="0.25">
      <c r="A232" s="163"/>
      <c r="B232" s="140" t="s">
        <v>600</v>
      </c>
      <c r="C232" s="16">
        <f t="shared" ref="C232:C251" ca="1" si="113">IFERROR(VLOOKUP($B232,INDIRECT($I$232),2,FALSE),0)</f>
        <v>0</v>
      </c>
      <c r="D232" s="16">
        <f t="shared" ref="D232:D251" ca="1" si="114">IFERROR(VLOOKUP($B232,INDIRECT($J$232),2,FALSE),0)</f>
        <v>0</v>
      </c>
      <c r="E232" s="16">
        <f t="shared" ref="E232:E251" ca="1" si="115">IFERROR(VLOOKUP($B232,INDIRECT($K$232),2,FALSE),0)</f>
        <v>0</v>
      </c>
      <c r="F232" s="16">
        <f t="shared" ref="F232:F251" ca="1" si="116">IFERROR(VLOOKUP($B232,INDIRECT($L$232),2,FALSE),0)</f>
        <v>0</v>
      </c>
      <c r="G232" s="16">
        <f t="shared" ref="G232:G251" ca="1" si="117">IFERROR(VLOOKUP($B232,INDIRECT($M$232),2,FALSE),0)</f>
        <v>0</v>
      </c>
      <c r="H232" s="7"/>
      <c r="I232" s="140" t="str">
        <f>"Modeloutput!$D$"&amp;O232&amp;":$E$"&amp;O233</f>
        <v>Modeloutput!$D$4:$E$24</v>
      </c>
      <c r="J232" s="140" t="str">
        <f>"Modeloutput!$D$"&amp;P232&amp;":$E$"&amp;P233</f>
        <v>Modeloutput!$D$327:$E$347</v>
      </c>
      <c r="K232" s="140" t="str">
        <f>"Modeloutput!$D$"&amp;Q232&amp;":$E$"&amp;Q233</f>
        <v>Modeloutput!$D$650:$E$670</v>
      </c>
      <c r="L232" s="140" t="str">
        <f>"Modeloutput!$D$"&amp;R232&amp;":$E$"&amp;R233</f>
        <v>Modeloutput!$D$973:$E$993</v>
      </c>
      <c r="M232" s="140" t="str">
        <f>"Modeloutput!$D$"&amp;S232&amp;":$E$"&amp;S233</f>
        <v>Modeloutput!$D$1296:$E$1316</v>
      </c>
      <c r="N232" s="140" t="s">
        <v>246</v>
      </c>
      <c r="O232" s="2">
        <f>volgorde_mut_bebouwing_allflow!E41</f>
        <v>4</v>
      </c>
      <c r="P232" s="2">
        <f>volgorde_mut_bebouwing_allflow!F41</f>
        <v>327</v>
      </c>
      <c r="Q232" s="2">
        <f>volgorde_mut_bebouwing_allflow!G41</f>
        <v>650</v>
      </c>
      <c r="R232" s="2">
        <f>volgorde_mut_bebouwing_allflow!H41</f>
        <v>973</v>
      </c>
      <c r="S232" s="2">
        <f>volgorde_mut_bebouwing_allflow!I41</f>
        <v>1296</v>
      </c>
      <c r="V232" s="14" t="s">
        <v>282</v>
      </c>
      <c r="W232" s="16">
        <f ca="1">C232</f>
        <v>0</v>
      </c>
      <c r="X232" s="16">
        <f ca="1">D232</f>
        <v>0</v>
      </c>
      <c r="Y232" s="16">
        <f ca="1">E232</f>
        <v>0</v>
      </c>
      <c r="Z232" s="16">
        <f ca="1">F232</f>
        <v>0</v>
      </c>
      <c r="AA232" s="16">
        <f ca="1">G232</f>
        <v>0</v>
      </c>
    </row>
    <row r="233" spans="1:27" x14ac:dyDescent="0.25">
      <c r="A233" s="140"/>
      <c r="B233" s="140" t="s">
        <v>601</v>
      </c>
      <c r="C233" s="19">
        <f t="shared" ca="1" si="113"/>
        <v>0</v>
      </c>
      <c r="D233" s="19">
        <f t="shared" ca="1" si="114"/>
        <v>0</v>
      </c>
      <c r="E233" s="19">
        <f t="shared" ca="1" si="115"/>
        <v>0</v>
      </c>
      <c r="F233" s="19">
        <f t="shared" ca="1" si="116"/>
        <v>0</v>
      </c>
      <c r="G233" s="19">
        <f t="shared" ca="1" si="117"/>
        <v>0</v>
      </c>
      <c r="H233" s="9"/>
      <c r="O233" s="2">
        <f>O232+lengte_uit_python_bebouwing!$D$9-3</f>
        <v>24</v>
      </c>
      <c r="P233" s="2">
        <f>P232+lengte_uit_python_bebouwing!$D$9-3</f>
        <v>347</v>
      </c>
      <c r="Q233" s="2">
        <f>Q232+lengte_uit_python_bebouwing!$D$9-3</f>
        <v>670</v>
      </c>
      <c r="R233" s="2">
        <f>R232+lengte_uit_python_bebouwing!$D$9-3</f>
        <v>993</v>
      </c>
      <c r="S233" s="2">
        <f>S232+lengte_uit_python_bebouwing!$D$9-3</f>
        <v>1316</v>
      </c>
      <c r="V233" s="27" t="s">
        <v>283</v>
      </c>
      <c r="W233" s="28">
        <f ca="1">SUM(C242:C245)</f>
        <v>0</v>
      </c>
      <c r="X233" s="28">
        <f t="shared" ref="X233:AA233" ca="1" si="118">SUM(D242:D245)</f>
        <v>0</v>
      </c>
      <c r="Y233" s="28">
        <f t="shared" ca="1" si="118"/>
        <v>0</v>
      </c>
      <c r="Z233" s="28">
        <f t="shared" ca="1" si="118"/>
        <v>0</v>
      </c>
      <c r="AA233" s="28">
        <f t="shared" ca="1" si="118"/>
        <v>0</v>
      </c>
    </row>
    <row r="234" spans="1:27" x14ac:dyDescent="0.25">
      <c r="A234" s="140"/>
      <c r="B234" s="140" t="s">
        <v>192</v>
      </c>
      <c r="C234" s="18">
        <f t="shared" ca="1" si="113"/>
        <v>0</v>
      </c>
      <c r="D234" s="18">
        <f t="shared" ca="1" si="114"/>
        <v>0</v>
      </c>
      <c r="E234" s="18">
        <f t="shared" ca="1" si="115"/>
        <v>0</v>
      </c>
      <c r="F234" s="18">
        <f t="shared" ca="1" si="116"/>
        <v>0</v>
      </c>
      <c r="G234" s="18">
        <f t="shared" ca="1" si="117"/>
        <v>0</v>
      </c>
      <c r="H234" s="7"/>
      <c r="V234" s="20" t="s">
        <v>611</v>
      </c>
      <c r="W234" s="19">
        <f ca="1">C233</f>
        <v>0</v>
      </c>
      <c r="X234" s="19">
        <f ca="1">D233</f>
        <v>0</v>
      </c>
      <c r="Y234" s="19">
        <f ca="1">E233</f>
        <v>0</v>
      </c>
      <c r="Z234" s="19">
        <f ca="1">F233</f>
        <v>0</v>
      </c>
      <c r="AA234" s="19">
        <f ca="1">G233</f>
        <v>0</v>
      </c>
    </row>
    <row r="235" spans="1:27" x14ac:dyDescent="0.25">
      <c r="A235" s="140"/>
      <c r="B235" s="140" t="s">
        <v>193</v>
      </c>
      <c r="C235" s="18">
        <f t="shared" ca="1" si="113"/>
        <v>0</v>
      </c>
      <c r="D235" s="18">
        <f t="shared" ca="1" si="114"/>
        <v>0</v>
      </c>
      <c r="E235" s="18">
        <f t="shared" ca="1" si="115"/>
        <v>0</v>
      </c>
      <c r="F235" s="18">
        <f t="shared" ca="1" si="116"/>
        <v>0</v>
      </c>
      <c r="G235" s="18">
        <f t="shared" ca="1" si="117"/>
        <v>0</v>
      </c>
      <c r="H235" s="7"/>
      <c r="V235" s="17" t="s">
        <v>1356</v>
      </c>
      <c r="W235" s="18">
        <f ca="1">SUM(C234:C240)</f>
        <v>0</v>
      </c>
      <c r="X235" s="18">
        <f t="shared" ref="X235:AA235" ca="1" si="119">SUM(D234:D240)</f>
        <v>0</v>
      </c>
      <c r="Y235" s="18">
        <f t="shared" ca="1" si="119"/>
        <v>0</v>
      </c>
      <c r="Z235" s="18">
        <f t="shared" ca="1" si="119"/>
        <v>0</v>
      </c>
      <c r="AA235" s="18">
        <f t="shared" ca="1" si="119"/>
        <v>0</v>
      </c>
    </row>
    <row r="236" spans="1:27" x14ac:dyDescent="0.25">
      <c r="A236" s="140"/>
      <c r="B236" s="140" t="s">
        <v>602</v>
      </c>
      <c r="C236" s="18">
        <f t="shared" ca="1" si="113"/>
        <v>0</v>
      </c>
      <c r="D236" s="18">
        <f t="shared" ca="1" si="114"/>
        <v>0</v>
      </c>
      <c r="E236" s="18">
        <f t="shared" ca="1" si="115"/>
        <v>0</v>
      </c>
      <c r="F236" s="18">
        <f t="shared" ca="1" si="116"/>
        <v>0</v>
      </c>
      <c r="G236" s="18">
        <f t="shared" ca="1" si="117"/>
        <v>0</v>
      </c>
      <c r="V236" s="22" t="s">
        <v>1357</v>
      </c>
      <c r="W236" s="41">
        <f ca="1">C241</f>
        <v>0</v>
      </c>
      <c r="X236" s="41">
        <f t="shared" ref="X236:AA236" ca="1" si="120">D241</f>
        <v>0</v>
      </c>
      <c r="Y236" s="41">
        <f t="shared" ca="1" si="120"/>
        <v>0</v>
      </c>
      <c r="Z236" s="41">
        <f t="shared" ca="1" si="120"/>
        <v>0</v>
      </c>
      <c r="AA236" s="41">
        <f t="shared" ca="1" si="120"/>
        <v>0</v>
      </c>
    </row>
    <row r="237" spans="1:27" x14ac:dyDescent="0.25">
      <c r="A237" s="140"/>
      <c r="B237" s="140" t="s">
        <v>603</v>
      </c>
      <c r="C237" s="18">
        <f t="shared" ca="1" si="113"/>
        <v>0</v>
      </c>
      <c r="D237" s="18">
        <f t="shared" ca="1" si="114"/>
        <v>0</v>
      </c>
      <c r="E237" s="18">
        <f t="shared" ca="1" si="115"/>
        <v>0</v>
      </c>
      <c r="F237" s="18">
        <f t="shared" ca="1" si="116"/>
        <v>0</v>
      </c>
      <c r="G237" s="18">
        <f t="shared" ca="1" si="117"/>
        <v>0</v>
      </c>
      <c r="V237" s="36" t="s">
        <v>1351</v>
      </c>
      <c r="W237" s="38">
        <f ca="1">SUM(C246:C248)</f>
        <v>0</v>
      </c>
      <c r="X237" s="38">
        <f t="shared" ref="X237:AA237" ca="1" si="121">SUM(D246:D248)</f>
        <v>0</v>
      </c>
      <c r="Y237" s="38">
        <f t="shared" ca="1" si="121"/>
        <v>0</v>
      </c>
      <c r="Z237" s="38">
        <f t="shared" ca="1" si="121"/>
        <v>0</v>
      </c>
      <c r="AA237" s="38">
        <f t="shared" ca="1" si="121"/>
        <v>0</v>
      </c>
    </row>
    <row r="238" spans="1:27" x14ac:dyDescent="0.25">
      <c r="A238" s="140"/>
      <c r="B238" s="140" t="s">
        <v>604</v>
      </c>
      <c r="C238" s="18">
        <f t="shared" ca="1" si="113"/>
        <v>0</v>
      </c>
      <c r="D238" s="18">
        <f t="shared" ca="1" si="114"/>
        <v>0</v>
      </c>
      <c r="E238" s="18">
        <f t="shared" ca="1" si="115"/>
        <v>0</v>
      </c>
      <c r="F238" s="18">
        <f t="shared" ca="1" si="116"/>
        <v>0</v>
      </c>
      <c r="G238" s="18">
        <f t="shared" ca="1" si="117"/>
        <v>0</v>
      </c>
      <c r="V238" s="171" t="s">
        <v>252</v>
      </c>
      <c r="W238" s="182">
        <f ca="1">SUM(C249:C251)</f>
        <v>0</v>
      </c>
      <c r="X238" s="182">
        <f t="shared" ref="X238:AA238" ca="1" si="122">SUM(D249:D251)</f>
        <v>0</v>
      </c>
      <c r="Y238" s="182">
        <f t="shared" ca="1" si="122"/>
        <v>0</v>
      </c>
      <c r="Z238" s="182">
        <f t="shared" ca="1" si="122"/>
        <v>0</v>
      </c>
      <c r="AA238" s="182">
        <f t="shared" ca="1" si="122"/>
        <v>0</v>
      </c>
    </row>
    <row r="239" spans="1:27" x14ac:dyDescent="0.25">
      <c r="A239" s="140"/>
      <c r="B239" s="140" t="s">
        <v>605</v>
      </c>
      <c r="C239" s="18">
        <f t="shared" ca="1" si="113"/>
        <v>0</v>
      </c>
      <c r="D239" s="18">
        <f t="shared" ca="1" si="114"/>
        <v>0</v>
      </c>
      <c r="E239" s="18">
        <f t="shared" ca="1" si="115"/>
        <v>0</v>
      </c>
      <c r="F239" s="18">
        <f t="shared" ca="1" si="116"/>
        <v>0</v>
      </c>
      <c r="G239" s="18">
        <f t="shared" ca="1" si="117"/>
        <v>0</v>
      </c>
    </row>
    <row r="240" spans="1:27" x14ac:dyDescent="0.25">
      <c r="A240" s="140"/>
      <c r="B240" s="140" t="s">
        <v>194</v>
      </c>
      <c r="C240" s="18">
        <f t="shared" ca="1" si="113"/>
        <v>0</v>
      </c>
      <c r="D240" s="18">
        <f t="shared" ca="1" si="114"/>
        <v>0</v>
      </c>
      <c r="E240" s="18">
        <f t="shared" ca="1" si="115"/>
        <v>0</v>
      </c>
      <c r="F240" s="18">
        <f t="shared" ca="1" si="116"/>
        <v>0</v>
      </c>
      <c r="G240" s="18">
        <f t="shared" ca="1" si="117"/>
        <v>0</v>
      </c>
      <c r="V240" s="140" t="s">
        <v>285</v>
      </c>
      <c r="W240" s="135">
        <f ca="1">SUM(W232:W238)</f>
        <v>0</v>
      </c>
      <c r="X240" s="135">
        <f t="shared" ref="X240:AA240" ca="1" si="123">SUM(X232:X238)</f>
        <v>0</v>
      </c>
      <c r="Y240" s="135">
        <f t="shared" ca="1" si="123"/>
        <v>0</v>
      </c>
      <c r="Z240" s="135">
        <f t="shared" ca="1" si="123"/>
        <v>0</v>
      </c>
      <c r="AA240" s="135">
        <f t="shared" ca="1" si="123"/>
        <v>0</v>
      </c>
    </row>
    <row r="241" spans="1:27" x14ac:dyDescent="0.25">
      <c r="A241" s="140"/>
      <c r="B241" s="140" t="s">
        <v>606</v>
      </c>
      <c r="C241" s="41">
        <f t="shared" ca="1" si="113"/>
        <v>0</v>
      </c>
      <c r="D241" s="41">
        <f t="shared" ca="1" si="114"/>
        <v>0</v>
      </c>
      <c r="E241" s="41">
        <f t="shared" ca="1" si="115"/>
        <v>0</v>
      </c>
      <c r="F241" s="41">
        <f t="shared" ca="1" si="116"/>
        <v>0</v>
      </c>
      <c r="G241" s="41">
        <f t="shared" ca="1" si="117"/>
        <v>0</v>
      </c>
      <c r="V241" s="140" t="s">
        <v>284</v>
      </c>
      <c r="W241" s="135">
        <f ca="1">SUM(C232:C251)</f>
        <v>0</v>
      </c>
      <c r="X241" s="135">
        <f t="shared" ref="X241:AA241" ca="1" si="124">SUM(D232:D251)</f>
        <v>0</v>
      </c>
      <c r="Y241" s="135">
        <f t="shared" ca="1" si="124"/>
        <v>0</v>
      </c>
      <c r="Z241" s="135">
        <f t="shared" ca="1" si="124"/>
        <v>0</v>
      </c>
      <c r="AA241" s="135">
        <f t="shared" ca="1" si="124"/>
        <v>0</v>
      </c>
    </row>
    <row r="242" spans="1:27" x14ac:dyDescent="0.25">
      <c r="A242" s="140"/>
      <c r="B242" s="140" t="s">
        <v>1166</v>
      </c>
      <c r="C242" s="28">
        <f t="shared" ca="1" si="113"/>
        <v>0</v>
      </c>
      <c r="D242" s="28">
        <f t="shared" ca="1" si="114"/>
        <v>0</v>
      </c>
      <c r="E242" s="28">
        <f t="shared" ca="1" si="115"/>
        <v>0</v>
      </c>
      <c r="F242" s="28">
        <f t="shared" ca="1" si="116"/>
        <v>0</v>
      </c>
      <c r="G242" s="28">
        <f t="shared" ca="1" si="117"/>
        <v>0</v>
      </c>
    </row>
    <row r="243" spans="1:27" x14ac:dyDescent="0.25">
      <c r="A243" s="140"/>
      <c r="B243" s="140" t="s">
        <v>1098</v>
      </c>
      <c r="C243" s="28">
        <f t="shared" ca="1" si="113"/>
        <v>0</v>
      </c>
      <c r="D243" s="28">
        <f t="shared" ca="1" si="114"/>
        <v>0</v>
      </c>
      <c r="E243" s="28">
        <f t="shared" ca="1" si="115"/>
        <v>0</v>
      </c>
      <c r="F243" s="28">
        <f t="shared" ca="1" si="116"/>
        <v>0</v>
      </c>
      <c r="G243" s="28">
        <f t="shared" ca="1" si="117"/>
        <v>0</v>
      </c>
    </row>
    <row r="244" spans="1:27" x14ac:dyDescent="0.25">
      <c r="A244" s="140"/>
      <c r="B244" s="140" t="s">
        <v>1167</v>
      </c>
      <c r="C244" s="28">
        <f t="shared" ca="1" si="113"/>
        <v>0</v>
      </c>
      <c r="D244" s="28">
        <f t="shared" ca="1" si="114"/>
        <v>0</v>
      </c>
      <c r="E244" s="28">
        <f t="shared" ca="1" si="115"/>
        <v>0</v>
      </c>
      <c r="F244" s="28">
        <f t="shared" ca="1" si="116"/>
        <v>0</v>
      </c>
      <c r="G244" s="28">
        <f t="shared" ca="1" si="117"/>
        <v>0</v>
      </c>
    </row>
    <row r="245" spans="1:27" x14ac:dyDescent="0.25">
      <c r="A245" s="140"/>
      <c r="B245" s="140" t="s">
        <v>1168</v>
      </c>
      <c r="C245" s="28">
        <f t="shared" ca="1" si="113"/>
        <v>0</v>
      </c>
      <c r="D245" s="28">
        <f t="shared" ca="1" si="114"/>
        <v>0</v>
      </c>
      <c r="E245" s="28">
        <f t="shared" ca="1" si="115"/>
        <v>0</v>
      </c>
      <c r="F245" s="28">
        <f t="shared" ca="1" si="116"/>
        <v>0</v>
      </c>
      <c r="G245" s="28">
        <f t="shared" ca="1" si="117"/>
        <v>0</v>
      </c>
    </row>
    <row r="246" spans="1:27" x14ac:dyDescent="0.25">
      <c r="A246" s="140"/>
      <c r="B246" s="140" t="s">
        <v>195</v>
      </c>
      <c r="C246" s="38">
        <f t="shared" ca="1" si="113"/>
        <v>0</v>
      </c>
      <c r="D246" s="38">
        <f t="shared" ca="1" si="114"/>
        <v>0</v>
      </c>
      <c r="E246" s="38">
        <f t="shared" ca="1" si="115"/>
        <v>0</v>
      </c>
      <c r="F246" s="38">
        <f t="shared" ca="1" si="116"/>
        <v>0</v>
      </c>
      <c r="G246" s="38">
        <f t="shared" ca="1" si="117"/>
        <v>0</v>
      </c>
    </row>
    <row r="247" spans="1:27" x14ac:dyDescent="0.25">
      <c r="A247" s="140"/>
      <c r="B247" s="140" t="s">
        <v>196</v>
      </c>
      <c r="C247" s="38">
        <f t="shared" ca="1" si="113"/>
        <v>0</v>
      </c>
      <c r="D247" s="38">
        <f t="shared" ca="1" si="114"/>
        <v>0</v>
      </c>
      <c r="E247" s="38">
        <f t="shared" ca="1" si="115"/>
        <v>0</v>
      </c>
      <c r="F247" s="38">
        <f t="shared" ca="1" si="116"/>
        <v>0</v>
      </c>
      <c r="G247" s="38">
        <f t="shared" ca="1" si="117"/>
        <v>0</v>
      </c>
    </row>
    <row r="248" spans="1:27" x14ac:dyDescent="0.25">
      <c r="A248" s="140"/>
      <c r="B248" s="140" t="s">
        <v>197</v>
      </c>
      <c r="C248" s="38">
        <f t="shared" ca="1" si="113"/>
        <v>0</v>
      </c>
      <c r="D248" s="38">
        <f t="shared" ca="1" si="114"/>
        <v>0</v>
      </c>
      <c r="E248" s="38">
        <f t="shared" ca="1" si="115"/>
        <v>0</v>
      </c>
      <c r="F248" s="38">
        <f t="shared" ca="1" si="116"/>
        <v>0</v>
      </c>
      <c r="G248" s="38">
        <f t="shared" ca="1" si="117"/>
        <v>0</v>
      </c>
    </row>
    <row r="249" spans="1:27" x14ac:dyDescent="0.25">
      <c r="A249" s="140"/>
      <c r="B249" s="140" t="s">
        <v>198</v>
      </c>
      <c r="C249" s="172">
        <f t="shared" ca="1" si="113"/>
        <v>0</v>
      </c>
      <c r="D249" s="172">
        <f t="shared" ca="1" si="114"/>
        <v>0</v>
      </c>
      <c r="E249" s="172">
        <f t="shared" ca="1" si="115"/>
        <v>0</v>
      </c>
      <c r="F249" s="172">
        <f t="shared" ca="1" si="116"/>
        <v>0</v>
      </c>
      <c r="G249" s="172">
        <f t="shared" ca="1" si="117"/>
        <v>0</v>
      </c>
    </row>
    <row r="250" spans="1:27" x14ac:dyDescent="0.25">
      <c r="A250" s="140"/>
      <c r="B250" s="140" t="s">
        <v>607</v>
      </c>
      <c r="C250" s="172">
        <f t="shared" ca="1" si="113"/>
        <v>0</v>
      </c>
      <c r="D250" s="172">
        <f t="shared" ca="1" si="114"/>
        <v>0</v>
      </c>
      <c r="E250" s="172">
        <f t="shared" ca="1" si="115"/>
        <v>0</v>
      </c>
      <c r="F250" s="172">
        <f t="shared" ca="1" si="116"/>
        <v>0</v>
      </c>
      <c r="G250" s="172">
        <f t="shared" ca="1" si="117"/>
        <v>0</v>
      </c>
    </row>
    <row r="251" spans="1:27" x14ac:dyDescent="0.25">
      <c r="A251" s="140"/>
      <c r="B251" s="140" t="s">
        <v>608</v>
      </c>
      <c r="C251" s="172">
        <f t="shared" ca="1" si="113"/>
        <v>0</v>
      </c>
      <c r="D251" s="172">
        <f t="shared" ca="1" si="114"/>
        <v>0</v>
      </c>
      <c r="E251" s="172">
        <f t="shared" ca="1" si="115"/>
        <v>0</v>
      </c>
      <c r="F251" s="172">
        <f t="shared" ca="1" si="116"/>
        <v>0</v>
      </c>
      <c r="G251" s="172">
        <f t="shared" ca="1" si="117"/>
        <v>0</v>
      </c>
    </row>
    <row r="252" spans="1:27" x14ac:dyDescent="0.25">
      <c r="C252" s="108"/>
      <c r="D252" s="108"/>
      <c r="E252" s="108"/>
      <c r="F252" s="108"/>
      <c r="G252" s="108"/>
      <c r="H252" s="7"/>
      <c r="I252" s="103" t="s">
        <v>244</v>
      </c>
      <c r="O252" s="103" t="s">
        <v>245</v>
      </c>
    </row>
    <row r="253" spans="1:27" x14ac:dyDescent="0.25">
      <c r="B253" s="106" t="s">
        <v>257</v>
      </c>
      <c r="C253" s="102">
        <v>2010</v>
      </c>
      <c r="D253" s="102">
        <v>2020</v>
      </c>
      <c r="E253" s="102">
        <v>2030</v>
      </c>
      <c r="F253" s="102">
        <v>2040</v>
      </c>
      <c r="G253" s="102">
        <v>2050</v>
      </c>
      <c r="H253" s="7"/>
      <c r="I253" s="106">
        <v>2010</v>
      </c>
      <c r="J253" s="106">
        <v>2020</v>
      </c>
      <c r="K253" s="106">
        <v>2030</v>
      </c>
      <c r="L253" s="106">
        <v>2040</v>
      </c>
      <c r="M253" s="106">
        <v>2050</v>
      </c>
      <c r="O253" s="106">
        <v>2010</v>
      </c>
      <c r="P253" s="106">
        <v>2020</v>
      </c>
      <c r="Q253" s="106">
        <v>2030</v>
      </c>
      <c r="R253" s="106">
        <v>2040</v>
      </c>
      <c r="S253" s="106">
        <v>2050</v>
      </c>
      <c r="V253" s="106" t="s">
        <v>257</v>
      </c>
      <c r="W253" s="106">
        <v>2010</v>
      </c>
      <c r="X253" s="106">
        <v>2020</v>
      </c>
      <c r="Y253" s="106">
        <v>2030</v>
      </c>
      <c r="Z253" s="106">
        <v>2040</v>
      </c>
      <c r="AA253" s="106">
        <v>2050</v>
      </c>
    </row>
    <row r="254" spans="1:27" x14ac:dyDescent="0.25">
      <c r="A254" s="140"/>
      <c r="B254" s="140" t="s">
        <v>1106</v>
      </c>
      <c r="C254" s="16">
        <f t="shared" ref="C254:C270" ca="1" si="125">IFERROR(VLOOKUP($B254,INDIRECT($I$254),2,FALSE),0)</f>
        <v>0</v>
      </c>
      <c r="D254" s="16">
        <f t="shared" ref="D254:D270" ca="1" si="126">IFERROR(VLOOKUP($B254,INDIRECT($J$254),2,FALSE),0)</f>
        <v>0</v>
      </c>
      <c r="E254" s="16">
        <f t="shared" ref="E254:E270" ca="1" si="127">IFERROR(VLOOKUP($B254,INDIRECT($K$254),2,FALSE),0)</f>
        <v>0</v>
      </c>
      <c r="F254" s="16">
        <f t="shared" ref="F254:F270" ca="1" si="128">IFERROR(VLOOKUP($B254,INDIRECT($L$254),2,FALSE),0)</f>
        <v>0</v>
      </c>
      <c r="G254" s="16">
        <f t="shared" ref="G254:G270" ca="1" si="129">IFERROR(VLOOKUP($B254,INDIRECT($M$254),2,FALSE),0)</f>
        <v>0</v>
      </c>
      <c r="H254" s="7"/>
      <c r="I254" s="140" t="str">
        <f>"Modeloutput!$D$"&amp;O254&amp;":$E$"&amp;O255</f>
        <v>Modeloutput!$D$28:$E$44</v>
      </c>
      <c r="J254" s="140" t="str">
        <f>"Modeloutput!$D$"&amp;P254&amp;":$E$"&amp;P255</f>
        <v>Modeloutput!$D$351:$E$367</v>
      </c>
      <c r="K254" s="140" t="str">
        <f>"Modeloutput!$D$"&amp;Q254&amp;":$E$"&amp;Q255</f>
        <v>Modeloutput!$D$674:$E$690</v>
      </c>
      <c r="L254" s="140" t="str">
        <f>"Modeloutput!$D$"&amp;R254&amp;":$E$"&amp;R255</f>
        <v>Modeloutput!$D$997:$E$1013</v>
      </c>
      <c r="M254" s="140" t="str">
        <f>"Modeloutput!$D$"&amp;S254&amp;":$E$"&amp;S255</f>
        <v>Modeloutput!$D$1320:$E$1336</v>
      </c>
      <c r="N254" s="140" t="s">
        <v>246</v>
      </c>
      <c r="O254" s="2">
        <f>volgorde_mut_bebouwing_allflow!E46</f>
        <v>28</v>
      </c>
      <c r="P254" s="2">
        <f>volgorde_mut_bebouwing_allflow!F46</f>
        <v>351</v>
      </c>
      <c r="Q254" s="2">
        <f>volgorde_mut_bebouwing_allflow!G46</f>
        <v>674</v>
      </c>
      <c r="R254" s="2">
        <f>volgorde_mut_bebouwing_allflow!H46</f>
        <v>997</v>
      </c>
      <c r="S254" s="2">
        <f>volgorde_mut_bebouwing_allflow!I46</f>
        <v>1320</v>
      </c>
      <c r="V254" s="14" t="s">
        <v>237</v>
      </c>
      <c r="W254" s="15">
        <f t="shared" ref="W254:AA254" ca="1" si="130">C254</f>
        <v>0</v>
      </c>
      <c r="X254" s="15">
        <f t="shared" ca="1" si="130"/>
        <v>0</v>
      </c>
      <c r="Y254" s="15">
        <f t="shared" ca="1" si="130"/>
        <v>0</v>
      </c>
      <c r="Z254" s="15">
        <f t="shared" ca="1" si="130"/>
        <v>0</v>
      </c>
      <c r="AA254" s="15">
        <f t="shared" ca="1" si="130"/>
        <v>0</v>
      </c>
    </row>
    <row r="255" spans="1:27" x14ac:dyDescent="0.25">
      <c r="A255" s="140"/>
      <c r="B255" s="140" t="s">
        <v>200</v>
      </c>
      <c r="C255" s="49">
        <f t="shared" ca="1" si="125"/>
        <v>0</v>
      </c>
      <c r="D255" s="49">
        <f t="shared" ca="1" si="126"/>
        <v>0</v>
      </c>
      <c r="E255" s="49">
        <f t="shared" ca="1" si="127"/>
        <v>0</v>
      </c>
      <c r="F255" s="49">
        <f t="shared" ca="1" si="128"/>
        <v>0</v>
      </c>
      <c r="G255" s="49">
        <f t="shared" ca="1" si="129"/>
        <v>0</v>
      </c>
      <c r="H255" s="9"/>
      <c r="O255" s="2">
        <f>O254+lengte_uit_python_bebouwing!$D$10-3</f>
        <v>44</v>
      </c>
      <c r="P255" s="2">
        <f>P254+lengte_uit_python_bebouwing!$D$10-3</f>
        <v>367</v>
      </c>
      <c r="Q255" s="2">
        <f>Q254+lengte_uit_python_bebouwing!$D$10-3</f>
        <v>690</v>
      </c>
      <c r="R255" s="2">
        <f>R254+lengte_uit_python_bebouwing!$D$10-3</f>
        <v>1013</v>
      </c>
      <c r="S255" s="2">
        <f>S254+lengte_uit_python_bebouwing!$D$10-3</f>
        <v>1336</v>
      </c>
      <c r="V255" s="43" t="s">
        <v>287</v>
      </c>
      <c r="W255" s="44">
        <f ca="1">C256</f>
        <v>0</v>
      </c>
      <c r="X255" s="44">
        <f t="shared" ref="X255:AA256" ca="1" si="131">D256</f>
        <v>0</v>
      </c>
      <c r="Y255" s="44">
        <f t="shared" ca="1" si="131"/>
        <v>0</v>
      </c>
      <c r="Z255" s="44">
        <f t="shared" ca="1" si="131"/>
        <v>0</v>
      </c>
      <c r="AA255" s="44">
        <f t="shared" ca="1" si="131"/>
        <v>0</v>
      </c>
    </row>
    <row r="256" spans="1:27" x14ac:dyDescent="0.25">
      <c r="A256" s="140"/>
      <c r="B256" s="140" t="s">
        <v>609</v>
      </c>
      <c r="C256" s="45">
        <f t="shared" ca="1" si="125"/>
        <v>0</v>
      </c>
      <c r="D256" s="45">
        <f t="shared" ca="1" si="126"/>
        <v>0</v>
      </c>
      <c r="E256" s="45">
        <f t="shared" ca="1" si="127"/>
        <v>0</v>
      </c>
      <c r="F256" s="45">
        <f t="shared" ca="1" si="128"/>
        <v>0</v>
      </c>
      <c r="G256" s="45">
        <f t="shared" ca="1" si="129"/>
        <v>0</v>
      </c>
      <c r="H256" s="7"/>
      <c r="V256" s="25" t="s">
        <v>240</v>
      </c>
      <c r="W256" s="26">
        <f ca="1">C257</f>
        <v>0</v>
      </c>
      <c r="X256" s="26">
        <f t="shared" ca="1" si="131"/>
        <v>0</v>
      </c>
      <c r="Y256" s="26">
        <f t="shared" ca="1" si="131"/>
        <v>0</v>
      </c>
      <c r="Z256" s="26">
        <f t="shared" ca="1" si="131"/>
        <v>0</v>
      </c>
      <c r="AA256" s="26">
        <f t="shared" ca="1" si="131"/>
        <v>0</v>
      </c>
    </row>
    <row r="257" spans="1:27" x14ac:dyDescent="0.25">
      <c r="A257" s="140"/>
      <c r="B257" s="140" t="s">
        <v>1108</v>
      </c>
      <c r="C257" s="46">
        <f t="shared" ca="1" si="125"/>
        <v>0</v>
      </c>
      <c r="D257" s="46">
        <f t="shared" ca="1" si="126"/>
        <v>0</v>
      </c>
      <c r="E257" s="46">
        <f t="shared" ca="1" si="127"/>
        <v>0</v>
      </c>
      <c r="F257" s="46">
        <f t="shared" ca="1" si="128"/>
        <v>0</v>
      </c>
      <c r="G257" s="46">
        <f t="shared" ca="1" si="129"/>
        <v>0</v>
      </c>
      <c r="H257" s="7"/>
      <c r="V257" s="20" t="s">
        <v>614</v>
      </c>
      <c r="W257" s="21">
        <f ca="1">C259</f>
        <v>0</v>
      </c>
      <c r="X257" s="21">
        <f t="shared" ref="X257:AA257" ca="1" si="132">D259</f>
        <v>0</v>
      </c>
      <c r="Y257" s="21">
        <f t="shared" ca="1" si="132"/>
        <v>0</v>
      </c>
      <c r="Z257" s="21">
        <f t="shared" ca="1" si="132"/>
        <v>0</v>
      </c>
      <c r="AA257" s="21">
        <f t="shared" ca="1" si="132"/>
        <v>0</v>
      </c>
    </row>
    <row r="258" spans="1:27" x14ac:dyDescent="0.25">
      <c r="A258" s="140"/>
      <c r="B258" s="140" t="s">
        <v>201</v>
      </c>
      <c r="C258" s="49">
        <f t="shared" ca="1" si="125"/>
        <v>0</v>
      </c>
      <c r="D258" s="49">
        <f t="shared" ca="1" si="126"/>
        <v>0</v>
      </c>
      <c r="E258" s="49">
        <f t="shared" ca="1" si="127"/>
        <v>0</v>
      </c>
      <c r="F258" s="49">
        <f t="shared" ca="1" si="128"/>
        <v>0</v>
      </c>
      <c r="G258" s="49">
        <f t="shared" ca="1" si="129"/>
        <v>0</v>
      </c>
      <c r="H258" s="7"/>
      <c r="V258" s="47" t="s">
        <v>278</v>
      </c>
      <c r="W258" s="48">
        <f ca="1">C255+C258</f>
        <v>0</v>
      </c>
      <c r="X258" s="48">
        <f t="shared" ref="X258:AA258" ca="1" si="133">D255+D258</f>
        <v>0</v>
      </c>
      <c r="Y258" s="48">
        <f t="shared" ca="1" si="133"/>
        <v>0</v>
      </c>
      <c r="Z258" s="48">
        <f t="shared" ca="1" si="133"/>
        <v>0</v>
      </c>
      <c r="AA258" s="48">
        <f t="shared" ca="1" si="133"/>
        <v>0</v>
      </c>
    </row>
    <row r="259" spans="1:27" x14ac:dyDescent="0.25">
      <c r="A259" s="140"/>
      <c r="B259" s="140" t="s">
        <v>610</v>
      </c>
      <c r="C259" s="19">
        <f t="shared" ca="1" si="125"/>
        <v>0</v>
      </c>
      <c r="D259" s="19">
        <f t="shared" ca="1" si="126"/>
        <v>0</v>
      </c>
      <c r="E259" s="19">
        <f t="shared" ca="1" si="127"/>
        <v>0</v>
      </c>
      <c r="F259" s="19">
        <f t="shared" ca="1" si="128"/>
        <v>0</v>
      </c>
      <c r="G259" s="19">
        <f t="shared" ca="1" si="129"/>
        <v>0</v>
      </c>
      <c r="V259" s="51" t="s">
        <v>289</v>
      </c>
      <c r="W259" s="52">
        <f ca="1">SUM(C263:C266)</f>
        <v>0</v>
      </c>
      <c r="X259" s="52">
        <f ca="1">SUM(D263:D266)</f>
        <v>0</v>
      </c>
      <c r="Y259" s="52">
        <f ca="1">SUM(E263:E266)</f>
        <v>0</v>
      </c>
      <c r="Z259" s="52">
        <f ca="1">SUM(F263:F266)</f>
        <v>0</v>
      </c>
      <c r="AA259" s="52">
        <f ca="1">SUM(G263:G266)</f>
        <v>0</v>
      </c>
    </row>
    <row r="260" spans="1:27" x14ac:dyDescent="0.25">
      <c r="A260" s="140"/>
      <c r="B260" s="140" t="s">
        <v>202</v>
      </c>
      <c r="C260" s="38">
        <f t="shared" ca="1" si="125"/>
        <v>0</v>
      </c>
      <c r="D260" s="38">
        <f t="shared" ca="1" si="126"/>
        <v>0</v>
      </c>
      <c r="E260" s="38">
        <f t="shared" ca="1" si="127"/>
        <v>0</v>
      </c>
      <c r="F260" s="38">
        <f t="shared" ca="1" si="128"/>
        <v>0</v>
      </c>
      <c r="G260" s="38">
        <f t="shared" ca="1" si="129"/>
        <v>0</v>
      </c>
      <c r="V260" s="54" t="s">
        <v>1358</v>
      </c>
      <c r="W260" s="55">
        <f ca="1">SUM(C267:C270)</f>
        <v>0</v>
      </c>
      <c r="X260" s="55">
        <f ca="1">SUM(D267:D270)</f>
        <v>0</v>
      </c>
      <c r="Y260" s="55">
        <f ca="1">SUM(E267:E270)</f>
        <v>0</v>
      </c>
      <c r="Z260" s="55">
        <f ca="1">SUM(F267:F270)</f>
        <v>0</v>
      </c>
      <c r="AA260" s="55">
        <f ca="1">SUM(G267:G270)</f>
        <v>0</v>
      </c>
    </row>
    <row r="261" spans="1:27" x14ac:dyDescent="0.25">
      <c r="A261" s="140"/>
      <c r="B261" s="140" t="s">
        <v>203</v>
      </c>
      <c r="C261" s="38">
        <f t="shared" ca="1" si="125"/>
        <v>0</v>
      </c>
      <c r="D261" s="38">
        <f t="shared" ca="1" si="126"/>
        <v>0</v>
      </c>
      <c r="E261" s="38">
        <f t="shared" ca="1" si="127"/>
        <v>0</v>
      </c>
      <c r="F261" s="38">
        <f t="shared" ca="1" si="128"/>
        <v>0</v>
      </c>
      <c r="G261" s="38">
        <f t="shared" ca="1" si="129"/>
        <v>0</v>
      </c>
      <c r="V261" s="36" t="s">
        <v>1354</v>
      </c>
      <c r="W261" s="50">
        <f ca="1">SUM(C260:C262)</f>
        <v>0</v>
      </c>
      <c r="X261" s="50">
        <f ca="1">SUM(D260:D262)</f>
        <v>0</v>
      </c>
      <c r="Y261" s="50">
        <f ca="1">SUM(E260:E262)</f>
        <v>0</v>
      </c>
      <c r="Z261" s="50">
        <f ca="1">SUM(F260:F262)</f>
        <v>0</v>
      </c>
      <c r="AA261" s="50">
        <f ca="1">SUM(G260:G262)</f>
        <v>0</v>
      </c>
    </row>
    <row r="262" spans="1:27" x14ac:dyDescent="0.25">
      <c r="A262" s="140"/>
      <c r="B262" s="140" t="s">
        <v>204</v>
      </c>
      <c r="C262" s="38">
        <f t="shared" ca="1" si="125"/>
        <v>0</v>
      </c>
      <c r="D262" s="38">
        <f t="shared" ca="1" si="126"/>
        <v>0</v>
      </c>
      <c r="E262" s="38">
        <f t="shared" ca="1" si="127"/>
        <v>0</v>
      </c>
      <c r="F262" s="38">
        <f t="shared" ca="1" si="128"/>
        <v>0</v>
      </c>
      <c r="G262" s="38">
        <f t="shared" ca="1" si="129"/>
        <v>0</v>
      </c>
    </row>
    <row r="263" spans="1:27" x14ac:dyDescent="0.25">
      <c r="A263" s="140"/>
      <c r="B263" s="140" t="s">
        <v>1169</v>
      </c>
      <c r="C263" s="53">
        <f t="shared" ca="1" si="125"/>
        <v>0</v>
      </c>
      <c r="D263" s="53">
        <f t="shared" ca="1" si="126"/>
        <v>0</v>
      </c>
      <c r="E263" s="53">
        <f t="shared" ca="1" si="127"/>
        <v>0</v>
      </c>
      <c r="F263" s="53">
        <f t="shared" ca="1" si="128"/>
        <v>0</v>
      </c>
      <c r="G263" s="53">
        <f t="shared" ca="1" si="129"/>
        <v>0</v>
      </c>
      <c r="V263" s="140" t="s">
        <v>285</v>
      </c>
      <c r="W263" s="135">
        <f ca="1">SUM(W254:W261)</f>
        <v>0</v>
      </c>
      <c r="X263" s="135">
        <f ca="1">SUM(X254:X261)</f>
        <v>0</v>
      </c>
      <c r="Y263" s="135">
        <f ca="1">SUM(Y254:Y261)</f>
        <v>0</v>
      </c>
      <c r="Z263" s="135">
        <f ca="1">SUM(Z254:Z261)</f>
        <v>0</v>
      </c>
      <c r="AA263" s="135">
        <f ca="1">SUM(AA254:AA261)</f>
        <v>0</v>
      </c>
    </row>
    <row r="264" spans="1:27" x14ac:dyDescent="0.25">
      <c r="A264" s="140"/>
      <c r="B264" s="140" t="s">
        <v>1109</v>
      </c>
      <c r="C264" s="53">
        <f t="shared" ca="1" si="125"/>
        <v>0</v>
      </c>
      <c r="D264" s="53">
        <f t="shared" ca="1" si="126"/>
        <v>0</v>
      </c>
      <c r="E264" s="53">
        <f t="shared" ca="1" si="127"/>
        <v>0</v>
      </c>
      <c r="F264" s="53">
        <f t="shared" ca="1" si="128"/>
        <v>0</v>
      </c>
      <c r="G264" s="53">
        <f t="shared" ca="1" si="129"/>
        <v>0</v>
      </c>
      <c r="V264" s="140" t="s">
        <v>284</v>
      </c>
      <c r="W264" s="135">
        <f ca="1">SUM(C254:C270)</f>
        <v>0</v>
      </c>
      <c r="X264" s="135">
        <f ca="1">SUM(D254:D270)</f>
        <v>0</v>
      </c>
      <c r="Y264" s="135">
        <f ca="1">SUM(E254:E270)</f>
        <v>0</v>
      </c>
      <c r="Z264" s="135">
        <f ca="1">SUM(F254:F270)</f>
        <v>0</v>
      </c>
      <c r="AA264" s="135">
        <f ca="1">SUM(G254:G270)</f>
        <v>0</v>
      </c>
    </row>
    <row r="265" spans="1:27" x14ac:dyDescent="0.25">
      <c r="A265" s="140"/>
      <c r="B265" s="140" t="s">
        <v>1170</v>
      </c>
      <c r="C265" s="53">
        <f t="shared" ca="1" si="125"/>
        <v>0</v>
      </c>
      <c r="D265" s="53">
        <f t="shared" ca="1" si="126"/>
        <v>0</v>
      </c>
      <c r="E265" s="53">
        <f t="shared" ca="1" si="127"/>
        <v>0</v>
      </c>
      <c r="F265" s="53">
        <f t="shared" ca="1" si="128"/>
        <v>0</v>
      </c>
      <c r="G265" s="53">
        <f t="shared" ca="1" si="129"/>
        <v>0</v>
      </c>
    </row>
    <row r="266" spans="1:27" x14ac:dyDescent="0.25">
      <c r="A266" s="140"/>
      <c r="B266" s="140" t="s">
        <v>1171</v>
      </c>
      <c r="C266" s="53">
        <f t="shared" ca="1" si="125"/>
        <v>0</v>
      </c>
      <c r="D266" s="53">
        <f t="shared" ca="1" si="126"/>
        <v>0</v>
      </c>
      <c r="E266" s="53">
        <f t="shared" ca="1" si="127"/>
        <v>0</v>
      </c>
      <c r="F266" s="53">
        <f t="shared" ca="1" si="128"/>
        <v>0</v>
      </c>
      <c r="G266" s="53">
        <f t="shared" ca="1" si="129"/>
        <v>0</v>
      </c>
    </row>
    <row r="267" spans="1:27" x14ac:dyDescent="0.25">
      <c r="A267" s="140"/>
      <c r="B267" s="140" t="s">
        <v>1172</v>
      </c>
      <c r="C267" s="56">
        <f t="shared" ca="1" si="125"/>
        <v>0</v>
      </c>
      <c r="D267" s="56">
        <f t="shared" ca="1" si="126"/>
        <v>0</v>
      </c>
      <c r="E267" s="56">
        <f t="shared" ca="1" si="127"/>
        <v>0</v>
      </c>
      <c r="F267" s="56">
        <f t="shared" ca="1" si="128"/>
        <v>0</v>
      </c>
      <c r="G267" s="56">
        <f t="shared" ca="1" si="129"/>
        <v>0</v>
      </c>
    </row>
    <row r="268" spans="1:27" x14ac:dyDescent="0.25">
      <c r="A268" s="140"/>
      <c r="B268" s="140" t="s">
        <v>1110</v>
      </c>
      <c r="C268" s="56">
        <f t="shared" ca="1" si="125"/>
        <v>0</v>
      </c>
      <c r="D268" s="56">
        <f t="shared" ca="1" si="126"/>
        <v>0</v>
      </c>
      <c r="E268" s="56">
        <f t="shared" ca="1" si="127"/>
        <v>0</v>
      </c>
      <c r="F268" s="56">
        <f t="shared" ca="1" si="128"/>
        <v>0</v>
      </c>
      <c r="G268" s="56">
        <f t="shared" ca="1" si="129"/>
        <v>0</v>
      </c>
    </row>
    <row r="269" spans="1:27" x14ac:dyDescent="0.25">
      <c r="A269" s="140"/>
      <c r="B269" s="140" t="s">
        <v>1173</v>
      </c>
      <c r="C269" s="56">
        <f t="shared" ca="1" si="125"/>
        <v>0</v>
      </c>
      <c r="D269" s="56">
        <f t="shared" ca="1" si="126"/>
        <v>0</v>
      </c>
      <c r="E269" s="56">
        <f t="shared" ca="1" si="127"/>
        <v>0</v>
      </c>
      <c r="F269" s="56">
        <f t="shared" ca="1" si="128"/>
        <v>0</v>
      </c>
      <c r="G269" s="56">
        <f t="shared" ca="1" si="129"/>
        <v>0</v>
      </c>
    </row>
    <row r="270" spans="1:27" x14ac:dyDescent="0.25">
      <c r="A270" s="140"/>
      <c r="B270" s="140" t="s">
        <v>1174</v>
      </c>
      <c r="C270" s="56">
        <f t="shared" ca="1" si="125"/>
        <v>0</v>
      </c>
      <c r="D270" s="56">
        <f t="shared" ca="1" si="126"/>
        <v>0</v>
      </c>
      <c r="E270" s="56">
        <f t="shared" ca="1" si="127"/>
        <v>0</v>
      </c>
      <c r="F270" s="56">
        <f t="shared" ca="1" si="128"/>
        <v>0</v>
      </c>
      <c r="G270" s="56">
        <f t="shared" ca="1" si="129"/>
        <v>0</v>
      </c>
    </row>
    <row r="271" spans="1:27" x14ac:dyDescent="0.25">
      <c r="C271" s="108"/>
      <c r="D271" s="108"/>
      <c r="E271" s="108"/>
      <c r="F271" s="108"/>
      <c r="G271" s="108"/>
      <c r="I271" s="103" t="s">
        <v>244</v>
      </c>
      <c r="O271" s="103" t="s">
        <v>245</v>
      </c>
    </row>
    <row r="272" spans="1:27" x14ac:dyDescent="0.25">
      <c r="B272" s="106" t="s">
        <v>258</v>
      </c>
      <c r="C272" s="102">
        <v>2010</v>
      </c>
      <c r="D272" s="102">
        <v>2020</v>
      </c>
      <c r="E272" s="102">
        <v>2030</v>
      </c>
      <c r="F272" s="102">
        <v>2040</v>
      </c>
      <c r="G272" s="102">
        <v>2050</v>
      </c>
      <c r="I272" s="106">
        <v>2010</v>
      </c>
      <c r="J272" s="106">
        <v>2020</v>
      </c>
      <c r="K272" s="106">
        <v>2030</v>
      </c>
      <c r="L272" s="106">
        <v>2040</v>
      </c>
      <c r="M272" s="106">
        <v>2050</v>
      </c>
      <c r="O272" s="106">
        <v>2010</v>
      </c>
      <c r="P272" s="106">
        <v>2020</v>
      </c>
      <c r="Q272" s="106">
        <v>2030</v>
      </c>
      <c r="R272" s="106">
        <v>2040</v>
      </c>
      <c r="S272" s="106">
        <v>2050</v>
      </c>
      <c r="V272" s="106" t="s">
        <v>258</v>
      </c>
      <c r="W272" s="106">
        <v>2010</v>
      </c>
      <c r="X272" s="106">
        <v>2020</v>
      </c>
      <c r="Y272" s="106">
        <v>2030</v>
      </c>
      <c r="Z272" s="106">
        <v>2040</v>
      </c>
      <c r="AA272" s="106">
        <v>2050</v>
      </c>
    </row>
    <row r="273" spans="1:27" x14ac:dyDescent="0.25">
      <c r="A273" s="163"/>
      <c r="B273" s="140" t="s">
        <v>600</v>
      </c>
      <c r="C273" s="16">
        <f t="shared" ref="C273:C292" ca="1" si="134">IFERROR(VLOOKUP($B273,INDIRECT($I$273),2,FALSE),0)</f>
        <v>0</v>
      </c>
      <c r="D273" s="16">
        <f t="shared" ref="D273:D292" ca="1" si="135">IFERROR(VLOOKUP($B273,INDIRECT($J$273),2,FALSE),0)</f>
        <v>0</v>
      </c>
      <c r="E273" s="16">
        <f t="shared" ref="E273:E292" ca="1" si="136">IFERROR(VLOOKUP($B273,INDIRECT($K$273),2,FALSE),0)</f>
        <v>0</v>
      </c>
      <c r="F273" s="16">
        <f t="shared" ref="F273:F292" ca="1" si="137">IFERROR(VLOOKUP($B273,INDIRECT($L$273),2,FALSE),0)</f>
        <v>0</v>
      </c>
      <c r="G273" s="16">
        <f t="shared" ref="G273:G292" ca="1" si="138">IFERROR(VLOOKUP($B273,INDIRECT($M$273),2,FALSE),0)</f>
        <v>0</v>
      </c>
      <c r="I273" s="140" t="str">
        <f>"Modeloutput!$D$"&amp;O273&amp;":$E$"&amp;O274</f>
        <v>Modeloutput!$D$48:$E$68</v>
      </c>
      <c r="J273" s="140" t="str">
        <f>"Modeloutput!$D$"&amp;P273&amp;":$E$"&amp;P274</f>
        <v>Modeloutput!$D$371:$E$391</v>
      </c>
      <c r="K273" s="140" t="str">
        <f>"Modeloutput!$D$"&amp;Q273&amp;":$E$"&amp;Q274</f>
        <v>Modeloutput!$D$694:$E$714</v>
      </c>
      <c r="L273" s="140" t="str">
        <f>"Modeloutput!$D$"&amp;R273&amp;":$E$"&amp;R274</f>
        <v>Modeloutput!$D$1017:$E$1037</v>
      </c>
      <c r="M273" s="140" t="str">
        <f>"Modeloutput!$D$"&amp;S273&amp;":$E$"&amp;S274</f>
        <v>Modeloutput!$D$1340:$E$1360</v>
      </c>
      <c r="N273" s="140" t="s">
        <v>246</v>
      </c>
      <c r="O273" s="140">
        <f>volgorde_mut_bebouwing_allflow!E51</f>
        <v>48</v>
      </c>
      <c r="P273" s="140">
        <f>volgorde_mut_bebouwing_allflow!F51</f>
        <v>371</v>
      </c>
      <c r="Q273" s="140">
        <f>volgorde_mut_bebouwing_allflow!G51</f>
        <v>694</v>
      </c>
      <c r="R273" s="140">
        <f>volgorde_mut_bebouwing_allflow!H51</f>
        <v>1017</v>
      </c>
      <c r="S273" s="140">
        <f>volgorde_mut_bebouwing_allflow!I51</f>
        <v>1340</v>
      </c>
      <c r="V273" s="14" t="s">
        <v>282</v>
      </c>
      <c r="W273" s="16">
        <f ca="1">C273</f>
        <v>0</v>
      </c>
      <c r="X273" s="16">
        <f ca="1">D273</f>
        <v>0</v>
      </c>
      <c r="Y273" s="16">
        <f ca="1">E273</f>
        <v>0</v>
      </c>
      <c r="Z273" s="16">
        <f ca="1">F273</f>
        <v>0</v>
      </c>
      <c r="AA273" s="16">
        <f ca="1">G273</f>
        <v>0</v>
      </c>
    </row>
    <row r="274" spans="1:27" x14ac:dyDescent="0.25">
      <c r="A274" s="140"/>
      <c r="B274" s="140" t="s">
        <v>601</v>
      </c>
      <c r="C274" s="19">
        <f t="shared" ca="1" si="134"/>
        <v>0</v>
      </c>
      <c r="D274" s="19">
        <f t="shared" ca="1" si="135"/>
        <v>0</v>
      </c>
      <c r="E274" s="19">
        <f t="shared" ca="1" si="136"/>
        <v>0</v>
      </c>
      <c r="F274" s="19">
        <f t="shared" ca="1" si="137"/>
        <v>0</v>
      </c>
      <c r="G274" s="19">
        <f t="shared" ca="1" si="138"/>
        <v>0</v>
      </c>
      <c r="O274" s="8">
        <f>O273+lengte_uit_python_bebouwing!$D$11-3</f>
        <v>68</v>
      </c>
      <c r="P274" s="8">
        <f>P273+lengte_uit_python_bebouwing!$D$11-3</f>
        <v>391</v>
      </c>
      <c r="Q274" s="8">
        <f>Q273+lengte_uit_python_bebouwing!$D$11-3</f>
        <v>714</v>
      </c>
      <c r="R274" s="8">
        <f>R273+lengte_uit_python_bebouwing!$D$11-3</f>
        <v>1037</v>
      </c>
      <c r="S274" s="8">
        <f>S273+lengte_uit_python_bebouwing!$D$11-3</f>
        <v>1360</v>
      </c>
      <c r="V274" s="27" t="s">
        <v>283</v>
      </c>
      <c r="W274" s="28">
        <f ca="1">SUM(C283:C286)</f>
        <v>0</v>
      </c>
      <c r="X274" s="28">
        <f t="shared" ref="X274:AA274" ca="1" si="139">SUM(D283:D286)</f>
        <v>0</v>
      </c>
      <c r="Y274" s="28">
        <f t="shared" ca="1" si="139"/>
        <v>0</v>
      </c>
      <c r="Z274" s="28">
        <f t="shared" ca="1" si="139"/>
        <v>0</v>
      </c>
      <c r="AA274" s="28">
        <f t="shared" ca="1" si="139"/>
        <v>0</v>
      </c>
    </row>
    <row r="275" spans="1:27" x14ac:dyDescent="0.25">
      <c r="A275" s="140"/>
      <c r="B275" s="140" t="s">
        <v>192</v>
      </c>
      <c r="C275" s="18">
        <f t="shared" ca="1" si="134"/>
        <v>0</v>
      </c>
      <c r="D275" s="18">
        <f t="shared" ca="1" si="135"/>
        <v>0</v>
      </c>
      <c r="E275" s="18">
        <f t="shared" ca="1" si="136"/>
        <v>0</v>
      </c>
      <c r="F275" s="18">
        <f t="shared" ca="1" si="137"/>
        <v>0</v>
      </c>
      <c r="G275" s="18">
        <f t="shared" ca="1" si="138"/>
        <v>0</v>
      </c>
      <c r="V275" s="20" t="s">
        <v>611</v>
      </c>
      <c r="W275" s="19">
        <f ca="1">C274</f>
        <v>0</v>
      </c>
      <c r="X275" s="19">
        <f ca="1">D274</f>
        <v>0</v>
      </c>
      <c r="Y275" s="19">
        <f ca="1">E274</f>
        <v>0</v>
      </c>
      <c r="Z275" s="19">
        <f ca="1">F274</f>
        <v>0</v>
      </c>
      <c r="AA275" s="19">
        <f ca="1">G274</f>
        <v>0</v>
      </c>
    </row>
    <row r="276" spans="1:27" x14ac:dyDescent="0.25">
      <c r="A276" s="140"/>
      <c r="B276" s="140" t="s">
        <v>193</v>
      </c>
      <c r="C276" s="18">
        <f t="shared" ca="1" si="134"/>
        <v>0</v>
      </c>
      <c r="D276" s="18">
        <f t="shared" ca="1" si="135"/>
        <v>0</v>
      </c>
      <c r="E276" s="18">
        <f t="shared" ca="1" si="136"/>
        <v>0</v>
      </c>
      <c r="F276" s="18">
        <f t="shared" ca="1" si="137"/>
        <v>0</v>
      </c>
      <c r="G276" s="18">
        <f t="shared" ca="1" si="138"/>
        <v>0</v>
      </c>
      <c r="V276" s="17" t="s">
        <v>1356</v>
      </c>
      <c r="W276" s="18">
        <f ca="1">SUM(C275:C281)</f>
        <v>0</v>
      </c>
      <c r="X276" s="18">
        <f t="shared" ref="X276:AA276" ca="1" si="140">SUM(D275:D281)</f>
        <v>0</v>
      </c>
      <c r="Y276" s="18">
        <f t="shared" ca="1" si="140"/>
        <v>0</v>
      </c>
      <c r="Z276" s="18">
        <f t="shared" ca="1" si="140"/>
        <v>0</v>
      </c>
      <c r="AA276" s="18">
        <f t="shared" ca="1" si="140"/>
        <v>0</v>
      </c>
    </row>
    <row r="277" spans="1:27" x14ac:dyDescent="0.25">
      <c r="A277" s="140"/>
      <c r="B277" s="140" t="s">
        <v>602</v>
      </c>
      <c r="C277" s="18">
        <f t="shared" ca="1" si="134"/>
        <v>0</v>
      </c>
      <c r="D277" s="18">
        <f t="shared" ca="1" si="135"/>
        <v>0</v>
      </c>
      <c r="E277" s="18">
        <f t="shared" ca="1" si="136"/>
        <v>0</v>
      </c>
      <c r="F277" s="18">
        <f t="shared" ca="1" si="137"/>
        <v>0</v>
      </c>
      <c r="G277" s="18">
        <f t="shared" ca="1" si="138"/>
        <v>0</v>
      </c>
      <c r="V277" s="22" t="s">
        <v>1357</v>
      </c>
      <c r="W277" s="41">
        <f ca="1">C282</f>
        <v>0</v>
      </c>
      <c r="X277" s="41">
        <f t="shared" ref="X277:AA277" ca="1" si="141">D282</f>
        <v>0</v>
      </c>
      <c r="Y277" s="41">
        <f t="shared" ca="1" si="141"/>
        <v>0</v>
      </c>
      <c r="Z277" s="41">
        <f t="shared" ca="1" si="141"/>
        <v>0</v>
      </c>
      <c r="AA277" s="41">
        <f t="shared" ca="1" si="141"/>
        <v>0</v>
      </c>
    </row>
    <row r="278" spans="1:27" x14ac:dyDescent="0.25">
      <c r="A278" s="140"/>
      <c r="B278" s="140" t="s">
        <v>603</v>
      </c>
      <c r="C278" s="18">
        <f t="shared" ca="1" si="134"/>
        <v>0</v>
      </c>
      <c r="D278" s="18">
        <f t="shared" ca="1" si="135"/>
        <v>0</v>
      </c>
      <c r="E278" s="18">
        <f t="shared" ca="1" si="136"/>
        <v>0</v>
      </c>
      <c r="F278" s="18">
        <f t="shared" ca="1" si="137"/>
        <v>0</v>
      </c>
      <c r="G278" s="18">
        <f t="shared" ca="1" si="138"/>
        <v>0</v>
      </c>
      <c r="V278" s="36" t="s">
        <v>1351</v>
      </c>
      <c r="W278" s="38">
        <f ca="1">SUM(C287:C289)</f>
        <v>0</v>
      </c>
      <c r="X278" s="38">
        <f t="shared" ref="X278:AA278" ca="1" si="142">SUM(D287:D289)</f>
        <v>0</v>
      </c>
      <c r="Y278" s="38">
        <f t="shared" ca="1" si="142"/>
        <v>0</v>
      </c>
      <c r="Z278" s="38">
        <f t="shared" ca="1" si="142"/>
        <v>0</v>
      </c>
      <c r="AA278" s="38">
        <f t="shared" ca="1" si="142"/>
        <v>0</v>
      </c>
    </row>
    <row r="279" spans="1:27" x14ac:dyDescent="0.25">
      <c r="A279" s="140"/>
      <c r="B279" s="140" t="s">
        <v>604</v>
      </c>
      <c r="C279" s="18">
        <f t="shared" ca="1" si="134"/>
        <v>0</v>
      </c>
      <c r="D279" s="18">
        <f t="shared" ca="1" si="135"/>
        <v>0</v>
      </c>
      <c r="E279" s="18">
        <f t="shared" ca="1" si="136"/>
        <v>0</v>
      </c>
      <c r="F279" s="18">
        <f t="shared" ca="1" si="137"/>
        <v>0</v>
      </c>
      <c r="G279" s="18">
        <f t="shared" ca="1" si="138"/>
        <v>0</v>
      </c>
      <c r="V279" s="171" t="s">
        <v>252</v>
      </c>
      <c r="W279" s="182">
        <f ca="1">SUM(C290:C292)</f>
        <v>0</v>
      </c>
      <c r="X279" s="182">
        <f t="shared" ref="X279:AA279" ca="1" si="143">SUM(D290:D292)</f>
        <v>0</v>
      </c>
      <c r="Y279" s="182">
        <f t="shared" ca="1" si="143"/>
        <v>0</v>
      </c>
      <c r="Z279" s="182">
        <f t="shared" ca="1" si="143"/>
        <v>0</v>
      </c>
      <c r="AA279" s="182">
        <f t="shared" ca="1" si="143"/>
        <v>0</v>
      </c>
    </row>
    <row r="280" spans="1:27" x14ac:dyDescent="0.25">
      <c r="A280" s="140"/>
      <c r="B280" s="140" t="s">
        <v>605</v>
      </c>
      <c r="C280" s="18">
        <f t="shared" ca="1" si="134"/>
        <v>0</v>
      </c>
      <c r="D280" s="18">
        <f t="shared" ca="1" si="135"/>
        <v>0</v>
      </c>
      <c r="E280" s="18">
        <f t="shared" ca="1" si="136"/>
        <v>0</v>
      </c>
      <c r="F280" s="18">
        <f t="shared" ca="1" si="137"/>
        <v>0</v>
      </c>
      <c r="G280" s="18">
        <f t="shared" ca="1" si="138"/>
        <v>0</v>
      </c>
    </row>
    <row r="281" spans="1:27" x14ac:dyDescent="0.25">
      <c r="A281" s="140"/>
      <c r="B281" s="140" t="s">
        <v>194</v>
      </c>
      <c r="C281" s="18">
        <f t="shared" ca="1" si="134"/>
        <v>0</v>
      </c>
      <c r="D281" s="18">
        <f t="shared" ca="1" si="135"/>
        <v>0</v>
      </c>
      <c r="E281" s="18">
        <f t="shared" ca="1" si="136"/>
        <v>0</v>
      </c>
      <c r="F281" s="18">
        <f t="shared" ca="1" si="137"/>
        <v>0</v>
      </c>
      <c r="G281" s="18">
        <f t="shared" ca="1" si="138"/>
        <v>0</v>
      </c>
      <c r="V281" s="140" t="s">
        <v>285</v>
      </c>
      <c r="W281" s="135">
        <f ca="1">SUM(W273:W279)</f>
        <v>0</v>
      </c>
      <c r="X281" s="135">
        <f t="shared" ref="X281:AA281" ca="1" si="144">SUM(X273:X279)</f>
        <v>0</v>
      </c>
      <c r="Y281" s="135">
        <f t="shared" ca="1" si="144"/>
        <v>0</v>
      </c>
      <c r="Z281" s="135">
        <f t="shared" ca="1" si="144"/>
        <v>0</v>
      </c>
      <c r="AA281" s="135">
        <f t="shared" ca="1" si="144"/>
        <v>0</v>
      </c>
    </row>
    <row r="282" spans="1:27" x14ac:dyDescent="0.25">
      <c r="B282" s="140" t="s">
        <v>606</v>
      </c>
      <c r="C282" s="41">
        <f t="shared" ca="1" si="134"/>
        <v>0</v>
      </c>
      <c r="D282" s="41">
        <f t="shared" ca="1" si="135"/>
        <v>0</v>
      </c>
      <c r="E282" s="41">
        <f t="shared" ca="1" si="136"/>
        <v>0</v>
      </c>
      <c r="F282" s="41">
        <f t="shared" ca="1" si="137"/>
        <v>0</v>
      </c>
      <c r="G282" s="41">
        <f t="shared" ca="1" si="138"/>
        <v>0</v>
      </c>
      <c r="V282" s="140" t="s">
        <v>284</v>
      </c>
      <c r="W282" s="135">
        <f ca="1">SUM(C273:C292)</f>
        <v>0</v>
      </c>
      <c r="X282" s="135">
        <f ca="1">SUM(D273:D292)</f>
        <v>0</v>
      </c>
      <c r="Y282" s="135">
        <f ca="1">SUM(E273:E292)</f>
        <v>0</v>
      </c>
      <c r="Z282" s="135">
        <f ca="1">SUM(F273:F292)</f>
        <v>0</v>
      </c>
      <c r="AA282" s="135">
        <f ca="1">SUM(G273:G292)</f>
        <v>0</v>
      </c>
    </row>
    <row r="283" spans="1:27" x14ac:dyDescent="0.25">
      <c r="A283" s="140"/>
      <c r="B283" s="140" t="s">
        <v>1166</v>
      </c>
      <c r="C283" s="28">
        <f t="shared" ca="1" si="134"/>
        <v>0</v>
      </c>
      <c r="D283" s="28">
        <f t="shared" ca="1" si="135"/>
        <v>0</v>
      </c>
      <c r="E283" s="28">
        <f t="shared" ca="1" si="136"/>
        <v>0</v>
      </c>
      <c r="F283" s="28">
        <f t="shared" ca="1" si="137"/>
        <v>0</v>
      </c>
      <c r="G283" s="28">
        <f t="shared" ca="1" si="138"/>
        <v>0</v>
      </c>
    </row>
    <row r="284" spans="1:27" x14ac:dyDescent="0.25">
      <c r="A284" s="140"/>
      <c r="B284" s="140" t="s">
        <v>1098</v>
      </c>
      <c r="C284" s="28">
        <f t="shared" ca="1" si="134"/>
        <v>0</v>
      </c>
      <c r="D284" s="28">
        <f t="shared" ca="1" si="135"/>
        <v>0</v>
      </c>
      <c r="E284" s="28">
        <f t="shared" ca="1" si="136"/>
        <v>0</v>
      </c>
      <c r="F284" s="28">
        <f t="shared" ca="1" si="137"/>
        <v>0</v>
      </c>
      <c r="G284" s="28">
        <f t="shared" ca="1" si="138"/>
        <v>0</v>
      </c>
    </row>
    <row r="285" spans="1:27" x14ac:dyDescent="0.25">
      <c r="A285" s="140"/>
      <c r="B285" s="140" t="s">
        <v>1167</v>
      </c>
      <c r="C285" s="28">
        <f t="shared" ca="1" si="134"/>
        <v>0</v>
      </c>
      <c r="D285" s="28">
        <f t="shared" ca="1" si="135"/>
        <v>0</v>
      </c>
      <c r="E285" s="28">
        <f t="shared" ca="1" si="136"/>
        <v>0</v>
      </c>
      <c r="F285" s="28">
        <f t="shared" ca="1" si="137"/>
        <v>0</v>
      </c>
      <c r="G285" s="28">
        <f t="shared" ca="1" si="138"/>
        <v>0</v>
      </c>
    </row>
    <row r="286" spans="1:27" x14ac:dyDescent="0.25">
      <c r="A286" s="140"/>
      <c r="B286" s="140" t="s">
        <v>1168</v>
      </c>
      <c r="C286" s="28">
        <f t="shared" ca="1" si="134"/>
        <v>0</v>
      </c>
      <c r="D286" s="28">
        <f t="shared" ca="1" si="135"/>
        <v>0</v>
      </c>
      <c r="E286" s="28">
        <f t="shared" ca="1" si="136"/>
        <v>0</v>
      </c>
      <c r="F286" s="28">
        <f t="shared" ca="1" si="137"/>
        <v>0</v>
      </c>
      <c r="G286" s="28">
        <f t="shared" ca="1" si="138"/>
        <v>0</v>
      </c>
    </row>
    <row r="287" spans="1:27" x14ac:dyDescent="0.25">
      <c r="A287" s="140"/>
      <c r="B287" s="140" t="s">
        <v>205</v>
      </c>
      <c r="C287" s="38">
        <f t="shared" ca="1" si="134"/>
        <v>0</v>
      </c>
      <c r="D287" s="38">
        <f t="shared" ca="1" si="135"/>
        <v>0</v>
      </c>
      <c r="E287" s="38">
        <f t="shared" ca="1" si="136"/>
        <v>0</v>
      </c>
      <c r="F287" s="38">
        <f t="shared" ca="1" si="137"/>
        <v>0</v>
      </c>
      <c r="G287" s="38">
        <f t="shared" ca="1" si="138"/>
        <v>0</v>
      </c>
    </row>
    <row r="288" spans="1:27" x14ac:dyDescent="0.25">
      <c r="A288" s="140"/>
      <c r="B288" s="140" t="s">
        <v>206</v>
      </c>
      <c r="C288" s="38">
        <f t="shared" ca="1" si="134"/>
        <v>0</v>
      </c>
      <c r="D288" s="38">
        <f t="shared" ca="1" si="135"/>
        <v>0</v>
      </c>
      <c r="E288" s="38">
        <f t="shared" ca="1" si="136"/>
        <v>0</v>
      </c>
      <c r="F288" s="38">
        <f t="shared" ca="1" si="137"/>
        <v>0</v>
      </c>
      <c r="G288" s="38">
        <f t="shared" ca="1" si="138"/>
        <v>0</v>
      </c>
    </row>
    <row r="289" spans="1:27" x14ac:dyDescent="0.25">
      <c r="A289" s="140"/>
      <c r="B289" s="140" t="s">
        <v>207</v>
      </c>
      <c r="C289" s="38">
        <f t="shared" ca="1" si="134"/>
        <v>0</v>
      </c>
      <c r="D289" s="38">
        <f t="shared" ca="1" si="135"/>
        <v>0</v>
      </c>
      <c r="E289" s="38">
        <f t="shared" ca="1" si="136"/>
        <v>0</v>
      </c>
      <c r="F289" s="38">
        <f t="shared" ca="1" si="137"/>
        <v>0</v>
      </c>
      <c r="G289" s="38">
        <f t="shared" ca="1" si="138"/>
        <v>0</v>
      </c>
    </row>
    <row r="290" spans="1:27" x14ac:dyDescent="0.25">
      <c r="A290" s="140"/>
      <c r="B290" s="140" t="s">
        <v>198</v>
      </c>
      <c r="C290" s="172">
        <f t="shared" ca="1" si="134"/>
        <v>0</v>
      </c>
      <c r="D290" s="172">
        <f t="shared" ca="1" si="135"/>
        <v>0</v>
      </c>
      <c r="E290" s="172">
        <f t="shared" ca="1" si="136"/>
        <v>0</v>
      </c>
      <c r="F290" s="172">
        <f t="shared" ca="1" si="137"/>
        <v>0</v>
      </c>
      <c r="G290" s="172">
        <f t="shared" ca="1" si="138"/>
        <v>0</v>
      </c>
    </row>
    <row r="291" spans="1:27" x14ac:dyDescent="0.25">
      <c r="A291" s="140"/>
      <c r="B291" s="140" t="s">
        <v>607</v>
      </c>
      <c r="C291" s="172">
        <f t="shared" ca="1" si="134"/>
        <v>0</v>
      </c>
      <c r="D291" s="172">
        <f t="shared" ca="1" si="135"/>
        <v>0</v>
      </c>
      <c r="E291" s="172">
        <f t="shared" ca="1" si="136"/>
        <v>0</v>
      </c>
      <c r="F291" s="172">
        <f t="shared" ca="1" si="137"/>
        <v>0</v>
      </c>
      <c r="G291" s="172">
        <f t="shared" ca="1" si="138"/>
        <v>0</v>
      </c>
    </row>
    <row r="292" spans="1:27" x14ac:dyDescent="0.25">
      <c r="A292" s="140"/>
      <c r="B292" s="140" t="s">
        <v>608</v>
      </c>
      <c r="C292" s="172">
        <f t="shared" ca="1" si="134"/>
        <v>0</v>
      </c>
      <c r="D292" s="172">
        <f t="shared" ca="1" si="135"/>
        <v>0</v>
      </c>
      <c r="E292" s="172">
        <f t="shared" ca="1" si="136"/>
        <v>0</v>
      </c>
      <c r="F292" s="172">
        <f t="shared" ca="1" si="137"/>
        <v>0</v>
      </c>
      <c r="G292" s="172">
        <f t="shared" ca="1" si="138"/>
        <v>0</v>
      </c>
    </row>
    <row r="293" spans="1:27" x14ac:dyDescent="0.25">
      <c r="A293" s="140"/>
      <c r="C293" s="108"/>
      <c r="D293" s="108"/>
      <c r="E293" s="108"/>
      <c r="F293" s="108"/>
      <c r="G293" s="108"/>
      <c r="I293" s="103" t="s">
        <v>244</v>
      </c>
      <c r="O293" s="103" t="s">
        <v>245</v>
      </c>
    </row>
    <row r="294" spans="1:27" x14ac:dyDescent="0.25">
      <c r="B294" s="106" t="s">
        <v>259</v>
      </c>
      <c r="C294" s="102">
        <v>2010</v>
      </c>
      <c r="D294" s="102">
        <v>2020</v>
      </c>
      <c r="E294" s="102">
        <v>2030</v>
      </c>
      <c r="F294" s="102">
        <v>2040</v>
      </c>
      <c r="G294" s="102">
        <v>2050</v>
      </c>
      <c r="I294" s="106">
        <v>2010</v>
      </c>
      <c r="J294" s="106">
        <v>2020</v>
      </c>
      <c r="K294" s="106">
        <v>2030</v>
      </c>
      <c r="L294" s="106">
        <v>2040</v>
      </c>
      <c r="M294" s="106">
        <v>2050</v>
      </c>
      <c r="O294" s="106">
        <v>2010</v>
      </c>
      <c r="P294" s="106">
        <v>2020</v>
      </c>
      <c r="Q294" s="106">
        <v>2030</v>
      </c>
      <c r="R294" s="106">
        <v>2040</v>
      </c>
      <c r="S294" s="106">
        <v>2050</v>
      </c>
      <c r="V294" s="106" t="s">
        <v>259</v>
      </c>
      <c r="W294" s="106">
        <v>2010</v>
      </c>
      <c r="X294" s="106">
        <v>2020</v>
      </c>
      <c r="Y294" s="106">
        <v>2030</v>
      </c>
      <c r="Z294" s="106">
        <v>2040</v>
      </c>
      <c r="AA294" s="106">
        <v>2050</v>
      </c>
    </row>
    <row r="295" spans="1:27" x14ac:dyDescent="0.25">
      <c r="A295" s="140"/>
      <c r="B295" s="140" t="s">
        <v>1106</v>
      </c>
      <c r="C295" s="16">
        <f t="shared" ref="C295:C311" ca="1" si="145">IFERROR(VLOOKUP($B295,INDIRECT($I$295),2,FALSE),0)</f>
        <v>0</v>
      </c>
      <c r="D295" s="16">
        <f t="shared" ref="D295:D311" ca="1" si="146">IFERROR(VLOOKUP($B295,INDIRECT($J$295),2,FALSE),0)</f>
        <v>0</v>
      </c>
      <c r="E295" s="16">
        <f t="shared" ref="E295:E311" ca="1" si="147">IFERROR(VLOOKUP($B295,INDIRECT($K$295),2,FALSE),0)</f>
        <v>0</v>
      </c>
      <c r="F295" s="16">
        <f t="shared" ref="F295:F311" ca="1" si="148">IFERROR(VLOOKUP($B295,INDIRECT($L$295),2,FALSE),0)</f>
        <v>0</v>
      </c>
      <c r="G295" s="16">
        <f t="shared" ref="G295:G311" ca="1" si="149">IFERROR(VLOOKUP($B295,INDIRECT($M$295),2,FALSE),0)</f>
        <v>0</v>
      </c>
      <c r="I295" s="140" t="str">
        <f>"Modeloutput!$D$"&amp;O295&amp;":$E$"&amp;O296</f>
        <v>Modeloutput!$D$72:$E$88</v>
      </c>
      <c r="J295" s="140" t="str">
        <f>"Modeloutput!$D$"&amp;P295&amp;":$E$"&amp;P296</f>
        <v>Modeloutput!$D$395:$E$411</v>
      </c>
      <c r="K295" s="140" t="str">
        <f>"Modeloutput!$D$"&amp;Q295&amp;":$E$"&amp;Q296</f>
        <v>Modeloutput!$D$718:$E$734</v>
      </c>
      <c r="L295" s="140" t="str">
        <f>"Modeloutput!$D$"&amp;R295&amp;":$E$"&amp;R296</f>
        <v>Modeloutput!$D$1041:$E$1057</v>
      </c>
      <c r="M295" s="140" t="str">
        <f>"Modeloutput!$D$"&amp;S295&amp;":$E$"&amp;S296</f>
        <v>Modeloutput!$D$1364:$E$1380</v>
      </c>
      <c r="N295" s="140" t="s">
        <v>246</v>
      </c>
      <c r="O295" s="140">
        <f>volgorde_mut_bebouwing_allflow!E56</f>
        <v>72</v>
      </c>
      <c r="P295" s="140">
        <f>volgorde_mut_bebouwing_allflow!F56</f>
        <v>395</v>
      </c>
      <c r="Q295" s="140">
        <f>volgorde_mut_bebouwing_allflow!G56</f>
        <v>718</v>
      </c>
      <c r="R295" s="140">
        <f>volgorde_mut_bebouwing_allflow!H56</f>
        <v>1041</v>
      </c>
      <c r="S295" s="140">
        <f>volgorde_mut_bebouwing_allflow!I56</f>
        <v>1364</v>
      </c>
      <c r="V295" s="14" t="s">
        <v>286</v>
      </c>
      <c r="W295" s="15">
        <f t="shared" ref="W295:AA295" ca="1" si="150">C295</f>
        <v>0</v>
      </c>
      <c r="X295" s="15">
        <f t="shared" ca="1" si="150"/>
        <v>0</v>
      </c>
      <c r="Y295" s="15">
        <f t="shared" ca="1" si="150"/>
        <v>0</v>
      </c>
      <c r="Z295" s="15">
        <f t="shared" ca="1" si="150"/>
        <v>0</v>
      </c>
      <c r="AA295" s="15">
        <f t="shared" ca="1" si="150"/>
        <v>0</v>
      </c>
    </row>
    <row r="296" spans="1:27" x14ac:dyDescent="0.25">
      <c r="A296" s="140"/>
      <c r="B296" s="140" t="s">
        <v>200</v>
      </c>
      <c r="C296" s="49">
        <f t="shared" ca="1" si="145"/>
        <v>0</v>
      </c>
      <c r="D296" s="49">
        <f t="shared" ca="1" si="146"/>
        <v>0</v>
      </c>
      <c r="E296" s="49">
        <f t="shared" ca="1" si="147"/>
        <v>0</v>
      </c>
      <c r="F296" s="49">
        <f t="shared" ca="1" si="148"/>
        <v>0</v>
      </c>
      <c r="G296" s="49">
        <f t="shared" ca="1" si="149"/>
        <v>0</v>
      </c>
      <c r="O296" s="8">
        <f>O295+lengte_uit_python_bebouwing!$D$12-3</f>
        <v>88</v>
      </c>
      <c r="P296" s="8">
        <f>P295+lengte_uit_python_bebouwing!$D$12-3</f>
        <v>411</v>
      </c>
      <c r="Q296" s="8">
        <f>Q295+lengte_uit_python_bebouwing!$D$12-3</f>
        <v>734</v>
      </c>
      <c r="R296" s="8">
        <f>R295+lengte_uit_python_bebouwing!$D$12-3</f>
        <v>1057</v>
      </c>
      <c r="S296" s="8">
        <f>S295+lengte_uit_python_bebouwing!$D$12-3</f>
        <v>1380</v>
      </c>
      <c r="V296" s="43" t="s">
        <v>287</v>
      </c>
      <c r="W296" s="44">
        <f ca="1">C297</f>
        <v>0</v>
      </c>
      <c r="X296" s="44">
        <f t="shared" ref="X296:AA297" ca="1" si="151">D297</f>
        <v>0</v>
      </c>
      <c r="Y296" s="44">
        <f t="shared" ca="1" si="151"/>
        <v>0</v>
      </c>
      <c r="Z296" s="44">
        <f t="shared" ca="1" si="151"/>
        <v>0</v>
      </c>
      <c r="AA296" s="44">
        <f t="shared" ca="1" si="151"/>
        <v>0</v>
      </c>
    </row>
    <row r="297" spans="1:27" x14ac:dyDescent="0.25">
      <c r="A297" s="140"/>
      <c r="B297" s="140" t="s">
        <v>609</v>
      </c>
      <c r="C297" s="45">
        <f t="shared" ca="1" si="145"/>
        <v>0</v>
      </c>
      <c r="D297" s="45">
        <f t="shared" ca="1" si="146"/>
        <v>0</v>
      </c>
      <c r="E297" s="45">
        <f t="shared" ca="1" si="147"/>
        <v>0</v>
      </c>
      <c r="F297" s="45">
        <f t="shared" ca="1" si="148"/>
        <v>0</v>
      </c>
      <c r="G297" s="45">
        <f t="shared" ca="1" si="149"/>
        <v>0</v>
      </c>
      <c r="V297" s="25" t="s">
        <v>240</v>
      </c>
      <c r="W297" s="26">
        <f ca="1">C298</f>
        <v>0</v>
      </c>
      <c r="X297" s="26">
        <f t="shared" ca="1" si="151"/>
        <v>0</v>
      </c>
      <c r="Y297" s="26">
        <f t="shared" ca="1" si="151"/>
        <v>0</v>
      </c>
      <c r="Z297" s="26">
        <f t="shared" ca="1" si="151"/>
        <v>0</v>
      </c>
      <c r="AA297" s="26">
        <f t="shared" ca="1" si="151"/>
        <v>0</v>
      </c>
    </row>
    <row r="298" spans="1:27" x14ac:dyDescent="0.25">
      <c r="A298" s="140"/>
      <c r="B298" s="140" t="s">
        <v>1108</v>
      </c>
      <c r="C298" s="46">
        <f t="shared" ca="1" si="145"/>
        <v>0</v>
      </c>
      <c r="D298" s="46">
        <f t="shared" ca="1" si="146"/>
        <v>0</v>
      </c>
      <c r="E298" s="46">
        <f t="shared" ca="1" si="147"/>
        <v>0</v>
      </c>
      <c r="F298" s="46">
        <f t="shared" ca="1" si="148"/>
        <v>0</v>
      </c>
      <c r="G298" s="46">
        <f t="shared" ca="1" si="149"/>
        <v>0</v>
      </c>
      <c r="V298" s="20" t="s">
        <v>612</v>
      </c>
      <c r="W298" s="21">
        <f ca="1">C300</f>
        <v>0</v>
      </c>
      <c r="X298" s="21">
        <f t="shared" ref="X298:AA298" ca="1" si="152">D300</f>
        <v>0</v>
      </c>
      <c r="Y298" s="21">
        <f t="shared" ca="1" si="152"/>
        <v>0</v>
      </c>
      <c r="Z298" s="21">
        <f t="shared" ca="1" si="152"/>
        <v>0</v>
      </c>
      <c r="AA298" s="21">
        <f t="shared" ca="1" si="152"/>
        <v>0</v>
      </c>
    </row>
    <row r="299" spans="1:27" x14ac:dyDescent="0.25">
      <c r="A299" s="140"/>
      <c r="B299" s="140" t="s">
        <v>201</v>
      </c>
      <c r="C299" s="49">
        <f t="shared" ca="1" si="145"/>
        <v>0</v>
      </c>
      <c r="D299" s="49">
        <f t="shared" ca="1" si="146"/>
        <v>0</v>
      </c>
      <c r="E299" s="49">
        <f t="shared" ca="1" si="147"/>
        <v>0</v>
      </c>
      <c r="F299" s="49">
        <f t="shared" ca="1" si="148"/>
        <v>0</v>
      </c>
      <c r="G299" s="49">
        <f t="shared" ca="1" si="149"/>
        <v>0</v>
      </c>
      <c r="V299" s="47" t="s">
        <v>278</v>
      </c>
      <c r="W299" s="48">
        <f ca="1">C296+C299</f>
        <v>0</v>
      </c>
      <c r="X299" s="48">
        <f t="shared" ref="X299:AA299" ca="1" si="153">D296+D299</f>
        <v>0</v>
      </c>
      <c r="Y299" s="48">
        <f t="shared" ca="1" si="153"/>
        <v>0</v>
      </c>
      <c r="Z299" s="48">
        <f t="shared" ca="1" si="153"/>
        <v>0</v>
      </c>
      <c r="AA299" s="48">
        <f t="shared" ca="1" si="153"/>
        <v>0</v>
      </c>
    </row>
    <row r="300" spans="1:27" x14ac:dyDescent="0.25">
      <c r="A300" s="140"/>
      <c r="B300" s="140" t="s">
        <v>610</v>
      </c>
      <c r="C300" s="19">
        <f t="shared" ca="1" si="145"/>
        <v>0</v>
      </c>
      <c r="D300" s="19">
        <f t="shared" ca="1" si="146"/>
        <v>0</v>
      </c>
      <c r="E300" s="19">
        <f t="shared" ca="1" si="147"/>
        <v>0</v>
      </c>
      <c r="F300" s="19">
        <f t="shared" ca="1" si="148"/>
        <v>0</v>
      </c>
      <c r="G300" s="19">
        <f t="shared" ca="1" si="149"/>
        <v>0</v>
      </c>
      <c r="V300" s="51" t="s">
        <v>289</v>
      </c>
      <c r="W300" s="52">
        <f ca="1">SUM(C304:C307)</f>
        <v>0</v>
      </c>
      <c r="X300" s="52">
        <f ca="1">SUM(D304:D307)</f>
        <v>0</v>
      </c>
      <c r="Y300" s="52">
        <f ca="1">SUM(E304:E307)</f>
        <v>0</v>
      </c>
      <c r="Z300" s="52">
        <f ca="1">SUM(F304:F307)</f>
        <v>0</v>
      </c>
      <c r="AA300" s="52">
        <f ca="1">SUM(G304:G307)</f>
        <v>0</v>
      </c>
    </row>
    <row r="301" spans="1:27" x14ac:dyDescent="0.25">
      <c r="A301" s="140"/>
      <c r="B301" s="140" t="s">
        <v>208</v>
      </c>
      <c r="C301" s="38">
        <f t="shared" ca="1" si="145"/>
        <v>0</v>
      </c>
      <c r="D301" s="38">
        <f t="shared" ca="1" si="146"/>
        <v>0</v>
      </c>
      <c r="E301" s="38">
        <f t="shared" ca="1" si="147"/>
        <v>0</v>
      </c>
      <c r="F301" s="38">
        <f t="shared" ca="1" si="148"/>
        <v>0</v>
      </c>
      <c r="G301" s="38">
        <f t="shared" ca="1" si="149"/>
        <v>0</v>
      </c>
      <c r="V301" s="54" t="s">
        <v>290</v>
      </c>
      <c r="W301" s="55">
        <f ca="1">SUM(C308:C311)</f>
        <v>0</v>
      </c>
      <c r="X301" s="55">
        <f ca="1">SUM(D308:D311)</f>
        <v>0</v>
      </c>
      <c r="Y301" s="55">
        <f ca="1">SUM(E308:E311)</f>
        <v>0</v>
      </c>
      <c r="Z301" s="55">
        <f ca="1">SUM(F308:F311)</f>
        <v>0</v>
      </c>
      <c r="AA301" s="55">
        <f ca="1">SUM(G308:G311)</f>
        <v>0</v>
      </c>
    </row>
    <row r="302" spans="1:27" x14ac:dyDescent="0.25">
      <c r="A302" s="140"/>
      <c r="B302" s="140" t="s">
        <v>209</v>
      </c>
      <c r="C302" s="38">
        <f t="shared" ca="1" si="145"/>
        <v>0</v>
      </c>
      <c r="D302" s="38">
        <f t="shared" ca="1" si="146"/>
        <v>0</v>
      </c>
      <c r="E302" s="38">
        <f t="shared" ca="1" si="147"/>
        <v>0</v>
      </c>
      <c r="F302" s="38">
        <f t="shared" ca="1" si="148"/>
        <v>0</v>
      </c>
      <c r="G302" s="38">
        <f t="shared" ca="1" si="149"/>
        <v>0</v>
      </c>
      <c r="V302" s="36" t="s">
        <v>274</v>
      </c>
      <c r="W302" s="50">
        <f ca="1">SUM(C301:C303)</f>
        <v>0</v>
      </c>
      <c r="X302" s="50">
        <f ca="1">SUM(D301:D303)</f>
        <v>0</v>
      </c>
      <c r="Y302" s="50">
        <f ca="1">SUM(E301:E303)</f>
        <v>0</v>
      </c>
      <c r="Z302" s="50">
        <f ca="1">SUM(F301:F303)</f>
        <v>0</v>
      </c>
      <c r="AA302" s="50">
        <f ca="1">SUM(G301:G303)</f>
        <v>0</v>
      </c>
    </row>
    <row r="303" spans="1:27" x14ac:dyDescent="0.25">
      <c r="A303" s="140"/>
      <c r="B303" s="140" t="s">
        <v>210</v>
      </c>
      <c r="C303" s="38">
        <f t="shared" ca="1" si="145"/>
        <v>0</v>
      </c>
      <c r="D303" s="38">
        <f t="shared" ca="1" si="146"/>
        <v>0</v>
      </c>
      <c r="E303" s="38">
        <f t="shared" ca="1" si="147"/>
        <v>0</v>
      </c>
      <c r="F303" s="38">
        <f t="shared" ca="1" si="148"/>
        <v>0</v>
      </c>
      <c r="G303" s="38">
        <f t="shared" ca="1" si="149"/>
        <v>0</v>
      </c>
    </row>
    <row r="304" spans="1:27" x14ac:dyDescent="0.25">
      <c r="A304" s="140"/>
      <c r="B304" s="140" t="s">
        <v>1169</v>
      </c>
      <c r="C304" s="53">
        <f t="shared" ca="1" si="145"/>
        <v>0</v>
      </c>
      <c r="D304" s="53">
        <f t="shared" ca="1" si="146"/>
        <v>0</v>
      </c>
      <c r="E304" s="53">
        <f t="shared" ca="1" si="147"/>
        <v>0</v>
      </c>
      <c r="F304" s="53">
        <f t="shared" ca="1" si="148"/>
        <v>0</v>
      </c>
      <c r="G304" s="53">
        <f t="shared" ca="1" si="149"/>
        <v>0</v>
      </c>
      <c r="V304" s="140" t="s">
        <v>285</v>
      </c>
      <c r="W304" s="108">
        <f ca="1">SUM(W295:W302)</f>
        <v>0</v>
      </c>
      <c r="X304" s="108">
        <f ca="1">SUM(X295:X302)</f>
        <v>0</v>
      </c>
      <c r="Y304" s="108">
        <f ca="1">SUM(Y295:Y302)</f>
        <v>0</v>
      </c>
      <c r="Z304" s="108">
        <f ca="1">SUM(Z295:Z302)</f>
        <v>0</v>
      </c>
      <c r="AA304" s="108">
        <f ca="1">SUM(AA295:AA302)</f>
        <v>0</v>
      </c>
    </row>
    <row r="305" spans="1:27" x14ac:dyDescent="0.25">
      <c r="A305" s="140"/>
      <c r="B305" s="140" t="s">
        <v>1109</v>
      </c>
      <c r="C305" s="53">
        <f t="shared" ca="1" si="145"/>
        <v>0</v>
      </c>
      <c r="D305" s="53">
        <f t="shared" ca="1" si="146"/>
        <v>0</v>
      </c>
      <c r="E305" s="53">
        <f t="shared" ca="1" si="147"/>
        <v>0</v>
      </c>
      <c r="F305" s="53">
        <f t="shared" ca="1" si="148"/>
        <v>0</v>
      </c>
      <c r="G305" s="53">
        <f t="shared" ca="1" si="149"/>
        <v>0</v>
      </c>
      <c r="V305" s="140" t="s">
        <v>284</v>
      </c>
      <c r="W305" s="108">
        <f ca="1">SUM(C295:C311)</f>
        <v>0</v>
      </c>
      <c r="X305" s="108">
        <f ca="1">SUM(D295:D311)</f>
        <v>0</v>
      </c>
      <c r="Y305" s="108">
        <f ca="1">SUM(E295:E311)</f>
        <v>0</v>
      </c>
      <c r="Z305" s="108">
        <f ca="1">SUM(F295:F311)</f>
        <v>0</v>
      </c>
      <c r="AA305" s="108">
        <f ca="1">SUM(G295:G311)</f>
        <v>0</v>
      </c>
    </row>
    <row r="306" spans="1:27" x14ac:dyDescent="0.25">
      <c r="A306" s="140"/>
      <c r="B306" s="140" t="s">
        <v>1170</v>
      </c>
      <c r="C306" s="53">
        <f t="shared" ca="1" si="145"/>
        <v>0</v>
      </c>
      <c r="D306" s="53">
        <f t="shared" ca="1" si="146"/>
        <v>0</v>
      </c>
      <c r="E306" s="53">
        <f t="shared" ca="1" si="147"/>
        <v>0</v>
      </c>
      <c r="F306" s="53">
        <f t="shared" ca="1" si="148"/>
        <v>0</v>
      </c>
      <c r="G306" s="53">
        <f t="shared" ca="1" si="149"/>
        <v>0</v>
      </c>
    </row>
    <row r="307" spans="1:27" x14ac:dyDescent="0.25">
      <c r="A307" s="140"/>
      <c r="B307" s="140" t="s">
        <v>1171</v>
      </c>
      <c r="C307" s="53">
        <f t="shared" ca="1" si="145"/>
        <v>0</v>
      </c>
      <c r="D307" s="53">
        <f t="shared" ca="1" si="146"/>
        <v>0</v>
      </c>
      <c r="E307" s="53">
        <f t="shared" ca="1" si="147"/>
        <v>0</v>
      </c>
      <c r="F307" s="53">
        <f t="shared" ca="1" si="148"/>
        <v>0</v>
      </c>
      <c r="G307" s="53">
        <f t="shared" ca="1" si="149"/>
        <v>0</v>
      </c>
    </row>
    <row r="308" spans="1:27" x14ac:dyDescent="0.25">
      <c r="A308" s="140"/>
      <c r="B308" s="140" t="s">
        <v>1172</v>
      </c>
      <c r="C308" s="56">
        <f t="shared" ca="1" si="145"/>
        <v>0</v>
      </c>
      <c r="D308" s="56">
        <f t="shared" ca="1" si="146"/>
        <v>0</v>
      </c>
      <c r="E308" s="56">
        <f t="shared" ca="1" si="147"/>
        <v>0</v>
      </c>
      <c r="F308" s="56">
        <f t="shared" ca="1" si="148"/>
        <v>0</v>
      </c>
      <c r="G308" s="56">
        <f t="shared" ca="1" si="149"/>
        <v>0</v>
      </c>
    </row>
    <row r="309" spans="1:27" x14ac:dyDescent="0.25">
      <c r="A309" s="140"/>
      <c r="B309" s="140" t="s">
        <v>1110</v>
      </c>
      <c r="C309" s="56">
        <f t="shared" ca="1" si="145"/>
        <v>0</v>
      </c>
      <c r="D309" s="56">
        <f t="shared" ca="1" si="146"/>
        <v>0</v>
      </c>
      <c r="E309" s="56">
        <f t="shared" ca="1" si="147"/>
        <v>0</v>
      </c>
      <c r="F309" s="56">
        <f t="shared" ca="1" si="148"/>
        <v>0</v>
      </c>
      <c r="G309" s="56">
        <f t="shared" ca="1" si="149"/>
        <v>0</v>
      </c>
    </row>
    <row r="310" spans="1:27" x14ac:dyDescent="0.25">
      <c r="A310" s="140"/>
      <c r="B310" s="140" t="s">
        <v>1173</v>
      </c>
      <c r="C310" s="56">
        <f t="shared" ca="1" si="145"/>
        <v>0</v>
      </c>
      <c r="D310" s="56">
        <f t="shared" ca="1" si="146"/>
        <v>0</v>
      </c>
      <c r="E310" s="56">
        <f t="shared" ca="1" si="147"/>
        <v>0</v>
      </c>
      <c r="F310" s="56">
        <f t="shared" ca="1" si="148"/>
        <v>0</v>
      </c>
      <c r="G310" s="56">
        <f t="shared" ca="1" si="149"/>
        <v>0</v>
      </c>
    </row>
    <row r="311" spans="1:27" x14ac:dyDescent="0.25">
      <c r="A311" s="140"/>
      <c r="B311" s="140" t="s">
        <v>1174</v>
      </c>
      <c r="C311" s="56">
        <f t="shared" ca="1" si="145"/>
        <v>0</v>
      </c>
      <c r="D311" s="56">
        <f t="shared" ca="1" si="146"/>
        <v>0</v>
      </c>
      <c r="E311" s="56">
        <f t="shared" ca="1" si="147"/>
        <v>0</v>
      </c>
      <c r="F311" s="56">
        <f t="shared" ca="1" si="148"/>
        <v>0</v>
      </c>
      <c r="G311" s="56">
        <f t="shared" ca="1" si="149"/>
        <v>0</v>
      </c>
    </row>
    <row r="314" spans="1:27" x14ac:dyDescent="0.25">
      <c r="B314" s="107"/>
      <c r="C314" s="107"/>
      <c r="D314" s="107"/>
      <c r="E314" s="107"/>
      <c r="F314" s="107"/>
      <c r="G314" s="107"/>
      <c r="H314" s="107"/>
      <c r="I314" s="107"/>
      <c r="J314" s="107"/>
      <c r="K314" s="107"/>
      <c r="L314" s="107"/>
      <c r="M314" s="107"/>
      <c r="N314" s="107"/>
      <c r="O314" s="107"/>
      <c r="P314" s="107"/>
      <c r="Q314" s="107"/>
      <c r="R314" s="107"/>
      <c r="S314" s="107"/>
      <c r="V314" s="107"/>
      <c r="W314" s="107"/>
      <c r="X314" s="107"/>
      <c r="Y314" s="107"/>
      <c r="Z314" s="107"/>
      <c r="AA314" s="107"/>
    </row>
    <row r="315" spans="1:27" ht="26.25" x14ac:dyDescent="0.4">
      <c r="A315" s="153" t="s">
        <v>268</v>
      </c>
    </row>
    <row r="322" spans="1:27" x14ac:dyDescent="0.25">
      <c r="I322" s="103" t="s">
        <v>244</v>
      </c>
      <c r="O322" s="103" t="s">
        <v>245</v>
      </c>
    </row>
    <row r="323" spans="1:27" x14ac:dyDescent="0.25">
      <c r="B323" s="106" t="s">
        <v>237</v>
      </c>
      <c r="C323" s="9">
        <v>2010</v>
      </c>
      <c r="D323" s="9">
        <v>2020</v>
      </c>
      <c r="E323" s="9">
        <v>2030</v>
      </c>
      <c r="F323" s="9">
        <v>2040</v>
      </c>
      <c r="G323" s="9">
        <v>2050</v>
      </c>
      <c r="H323" s="9"/>
      <c r="I323" s="106">
        <v>2010</v>
      </c>
      <c r="J323" s="106">
        <v>2020</v>
      </c>
      <c r="K323" s="106">
        <v>2030</v>
      </c>
      <c r="L323" s="106">
        <v>2040</v>
      </c>
      <c r="M323" s="106">
        <v>2050</v>
      </c>
      <c r="O323" s="106">
        <v>2010</v>
      </c>
      <c r="P323" s="106">
        <v>2020</v>
      </c>
      <c r="Q323" s="106">
        <v>2030</v>
      </c>
      <c r="R323" s="106">
        <v>2040</v>
      </c>
      <c r="S323" s="106">
        <v>2050</v>
      </c>
      <c r="V323" s="106" t="s">
        <v>237</v>
      </c>
      <c r="W323" s="9">
        <v>2010</v>
      </c>
      <c r="X323" s="9">
        <v>2020</v>
      </c>
      <c r="Y323" s="9">
        <v>2030</v>
      </c>
      <c r="Z323" s="9">
        <v>2040</v>
      </c>
      <c r="AA323" s="9">
        <v>2050</v>
      </c>
    </row>
    <row r="324" spans="1:27" x14ac:dyDescent="0.25">
      <c r="A324" s="140"/>
      <c r="B324" s="140" t="s">
        <v>1087</v>
      </c>
      <c r="C324" s="185">
        <f t="shared" ref="C324:C345" ca="1" si="154">IFERROR(VLOOKUP($B324,INDIRECT($I$324),2,FALSE),0)</f>
        <v>0</v>
      </c>
      <c r="D324" s="185">
        <f t="shared" ref="D324:D345" ca="1" si="155">IFERROR(VLOOKUP($B324,INDIRECT($J$324),2,FALSE),0)</f>
        <v>0</v>
      </c>
      <c r="E324" s="185">
        <f t="shared" ref="E324:E345" ca="1" si="156">IFERROR(VLOOKUP($B324,INDIRECT($K$324),2,FALSE),0)</f>
        <v>0</v>
      </c>
      <c r="F324" s="185">
        <f t="shared" ref="F324:F345" ca="1" si="157">IFERROR(VLOOKUP($B324,INDIRECT($L$324),2,FALSE),0)</f>
        <v>0</v>
      </c>
      <c r="G324" s="185">
        <f t="shared" ref="G324:G345" ca="1" si="158">IFERROR(VLOOKUP($B324,INDIRECT($M$324),2,FALSE),0)</f>
        <v>0</v>
      </c>
      <c r="H324" s="7"/>
      <c r="I324" s="140" t="str">
        <f>"Modeloutput!$A$"&amp;O324&amp;":$B$"&amp;O325</f>
        <v>Modeloutput!$A$4:$B$25</v>
      </c>
      <c r="J324" s="140" t="str">
        <f>"Modeloutput!$A$"&amp;P324&amp;":$B$"&amp;P325</f>
        <v>Modeloutput!$A$939:$B$960</v>
      </c>
      <c r="K324" s="140" t="str">
        <f>"Modeloutput!$A$"&amp;Q324&amp;":$B$"&amp;Q325</f>
        <v>Modeloutput!$A$1874:$B$1895</v>
      </c>
      <c r="L324" s="140" t="str">
        <f>"Modeloutput!$A$"&amp;R324&amp;":$B$"&amp;R325</f>
        <v>Modeloutput!$A$2809:$B$2830</v>
      </c>
      <c r="M324" s="140" t="str">
        <f>"Modeloutput!$A$"&amp;S324&amp;":$B$"&amp;S325</f>
        <v>Modeloutput!$A$3744:$B$3765</v>
      </c>
      <c r="O324" s="2">
        <f>volgorde_mut_flow_all!E1</f>
        <v>4</v>
      </c>
      <c r="P324" s="2">
        <f>volgorde_mut_flow_all!F1</f>
        <v>939</v>
      </c>
      <c r="Q324" s="2">
        <f>volgorde_mut_flow_all!G1</f>
        <v>1874</v>
      </c>
      <c r="R324" s="2">
        <f>volgorde_mut_flow_all!H1</f>
        <v>2809</v>
      </c>
      <c r="S324" s="2">
        <f>volgorde_mut_flow_all!I1</f>
        <v>3744</v>
      </c>
      <c r="V324" s="63" t="s">
        <v>292</v>
      </c>
      <c r="W324" s="62">
        <f ca="1">SUM(C324:C329)</f>
        <v>0</v>
      </c>
      <c r="X324" s="62">
        <f t="shared" ref="X324:AA324" ca="1" si="159">SUM(D324:D329)</f>
        <v>0</v>
      </c>
      <c r="Y324" s="62">
        <f t="shared" ca="1" si="159"/>
        <v>0</v>
      </c>
      <c r="Z324" s="62">
        <f t="shared" ca="1" si="159"/>
        <v>0</v>
      </c>
      <c r="AA324" s="62">
        <f t="shared" ca="1" si="159"/>
        <v>0</v>
      </c>
    </row>
    <row r="325" spans="1:27" x14ac:dyDescent="0.25">
      <c r="A325" s="140"/>
      <c r="B325" s="140" t="s">
        <v>1088</v>
      </c>
      <c r="C325" s="185">
        <f t="shared" ca="1" si="154"/>
        <v>0</v>
      </c>
      <c r="D325" s="185">
        <f t="shared" ca="1" si="155"/>
        <v>0</v>
      </c>
      <c r="E325" s="185">
        <f t="shared" ca="1" si="156"/>
        <v>0</v>
      </c>
      <c r="F325" s="185">
        <f t="shared" ca="1" si="157"/>
        <v>0</v>
      </c>
      <c r="G325" s="185">
        <f t="shared" ca="1" si="158"/>
        <v>0</v>
      </c>
      <c r="H325" s="7"/>
      <c r="O325" s="2">
        <f>O324+lengte_uit_python_mut!$D$1-3</f>
        <v>25</v>
      </c>
      <c r="P325" s="2">
        <f>P324+lengte_uit_python_mut!$D$1-3</f>
        <v>960</v>
      </c>
      <c r="Q325" s="2">
        <f>Q324+lengte_uit_python_mut!$D$1-3</f>
        <v>1895</v>
      </c>
      <c r="R325" s="2">
        <f>R324+lengte_uit_python_mut!$D$1-3</f>
        <v>2830</v>
      </c>
      <c r="S325" s="2">
        <f>S324+lengte_uit_python_mut!$D$1-3</f>
        <v>3765</v>
      </c>
      <c r="V325" s="14" t="s">
        <v>1454</v>
      </c>
      <c r="W325" s="15">
        <f ca="1">SUM(C336:C341)</f>
        <v>56.7593964</v>
      </c>
      <c r="X325" s="15">
        <f t="shared" ref="X325:AA325" ca="1" si="160">SUM(D336:D341)</f>
        <v>45.112298631000009</v>
      </c>
      <c r="Y325" s="15">
        <f t="shared" ca="1" si="160"/>
        <v>35.593713190799996</v>
      </c>
      <c r="Z325" s="15">
        <f t="shared" ca="1" si="160"/>
        <v>32.249665049599997</v>
      </c>
      <c r="AA325" s="15">
        <f t="shared" ca="1" si="160"/>
        <v>32.348144502809994</v>
      </c>
    </row>
    <row r="326" spans="1:27" x14ac:dyDescent="0.25">
      <c r="A326" s="140"/>
      <c r="B326" s="140" t="s">
        <v>1089</v>
      </c>
      <c r="C326" s="185">
        <f t="shared" ca="1" si="154"/>
        <v>0</v>
      </c>
      <c r="D326" s="185">
        <f t="shared" ca="1" si="155"/>
        <v>0</v>
      </c>
      <c r="E326" s="185">
        <f t="shared" ca="1" si="156"/>
        <v>0</v>
      </c>
      <c r="F326" s="185">
        <f t="shared" ca="1" si="157"/>
        <v>0</v>
      </c>
      <c r="G326" s="185">
        <f t="shared" ca="1" si="158"/>
        <v>0</v>
      </c>
      <c r="H326" s="7"/>
      <c r="V326" s="43" t="s">
        <v>1453</v>
      </c>
      <c r="W326" s="44">
        <f ca="1">SUM(C330:C335)</f>
        <v>-20.106906120000001</v>
      </c>
      <c r="X326" s="44">
        <f t="shared" ref="X326:AA326" ca="1" si="161">SUM(D330:D335)</f>
        <v>-18.78399772685</v>
      </c>
      <c r="Y326" s="44">
        <f t="shared" ca="1" si="161"/>
        <v>-18.35802737897</v>
      </c>
      <c r="Z326" s="44">
        <f t="shared" ca="1" si="161"/>
        <v>-16.318540231390003</v>
      </c>
      <c r="AA326" s="44">
        <f t="shared" ca="1" si="161"/>
        <v>-15.876956545750001</v>
      </c>
    </row>
    <row r="327" spans="1:27" x14ac:dyDescent="0.25">
      <c r="A327" s="140"/>
      <c r="B327" s="140" t="s">
        <v>1090</v>
      </c>
      <c r="C327" s="185">
        <f t="shared" ca="1" si="154"/>
        <v>0</v>
      </c>
      <c r="D327" s="185">
        <f t="shared" ca="1" si="155"/>
        <v>0</v>
      </c>
      <c r="E327" s="185">
        <f t="shared" ca="1" si="156"/>
        <v>0</v>
      </c>
      <c r="F327" s="185">
        <f t="shared" ca="1" si="157"/>
        <v>0</v>
      </c>
      <c r="G327" s="185">
        <f t="shared" ca="1" si="158"/>
        <v>0</v>
      </c>
      <c r="H327" s="7"/>
      <c r="V327" s="30" t="s">
        <v>294</v>
      </c>
      <c r="W327" s="31">
        <f ca="1">SUM(C342:C345)</f>
        <v>6.74976048</v>
      </c>
      <c r="X327" s="31">
        <f ca="1">SUM(D342:D345)</f>
        <v>6.4336752300000004</v>
      </c>
      <c r="Y327" s="31">
        <f ca="1">SUM(E342:E345)</f>
        <v>5.0326705499999997</v>
      </c>
      <c r="Z327" s="31">
        <f ca="1">SUM(F342:F345)</f>
        <v>6.0595447599999996</v>
      </c>
      <c r="AA327" s="31">
        <f ca="1">SUM(G342:G345)</f>
        <v>6.0413473</v>
      </c>
    </row>
    <row r="328" spans="1:27" x14ac:dyDescent="0.25">
      <c r="A328" s="140"/>
      <c r="B328" s="140" t="s">
        <v>1091</v>
      </c>
      <c r="C328" s="185">
        <f t="shared" ca="1" si="154"/>
        <v>0</v>
      </c>
      <c r="D328" s="185">
        <f t="shared" ca="1" si="155"/>
        <v>0</v>
      </c>
      <c r="E328" s="185">
        <f t="shared" ca="1" si="156"/>
        <v>0</v>
      </c>
      <c r="F328" s="185">
        <f t="shared" ca="1" si="157"/>
        <v>0</v>
      </c>
      <c r="G328" s="185">
        <f t="shared" ca="1" si="158"/>
        <v>0</v>
      </c>
      <c r="H328" s="7"/>
    </row>
    <row r="329" spans="1:27" x14ac:dyDescent="0.25">
      <c r="A329" s="140"/>
      <c r="B329" s="140" t="s">
        <v>1092</v>
      </c>
      <c r="C329" s="185">
        <f t="shared" ca="1" si="154"/>
        <v>0</v>
      </c>
      <c r="D329" s="185">
        <f t="shared" ca="1" si="155"/>
        <v>0</v>
      </c>
      <c r="E329" s="185">
        <f t="shared" ca="1" si="156"/>
        <v>0</v>
      </c>
      <c r="F329" s="185">
        <f t="shared" ca="1" si="157"/>
        <v>0</v>
      </c>
      <c r="G329" s="185">
        <f t="shared" ca="1" si="158"/>
        <v>0</v>
      </c>
      <c r="H329" s="7"/>
    </row>
    <row r="330" spans="1:27" x14ac:dyDescent="0.25">
      <c r="A330" s="140"/>
      <c r="B330" s="140" t="s">
        <v>1093</v>
      </c>
      <c r="C330" s="45">
        <f t="shared" ca="1" si="154"/>
        <v>-15.541586300000001</v>
      </c>
      <c r="D330" s="45">
        <f t="shared" ca="1" si="155"/>
        <v>-14.6588031</v>
      </c>
      <c r="E330" s="45">
        <f t="shared" ca="1" si="156"/>
        <v>-14.3483675</v>
      </c>
      <c r="F330" s="45">
        <f t="shared" ca="1" si="157"/>
        <v>-13.8669473</v>
      </c>
      <c r="G330" s="45">
        <f t="shared" ca="1" si="158"/>
        <v>-13.560179700000001</v>
      </c>
      <c r="H330" s="7"/>
      <c r="V330" s="140" t="s">
        <v>285</v>
      </c>
      <c r="W330" s="135">
        <f ca="1">SUM(W324:W327)</f>
        <v>43.402250759999994</v>
      </c>
      <c r="X330" s="135">
        <f ca="1">SUM(X324:X327)</f>
        <v>32.761976134150011</v>
      </c>
      <c r="Y330" s="135">
        <f ca="1">SUM(Y324:Y327)</f>
        <v>22.268356361829994</v>
      </c>
      <c r="Z330" s="135">
        <f ca="1">SUM(Z324:Z327)</f>
        <v>21.990669578209996</v>
      </c>
      <c r="AA330" s="135">
        <f ca="1">SUM(AA324:AA327)</f>
        <v>22.512535257059994</v>
      </c>
    </row>
    <row r="331" spans="1:27" x14ac:dyDescent="0.25">
      <c r="A331" s="140"/>
      <c r="B331" s="140" t="s">
        <v>1094</v>
      </c>
      <c r="C331" s="45">
        <f t="shared" ca="1" si="154"/>
        <v>0</v>
      </c>
      <c r="D331" s="45">
        <f t="shared" ca="1" si="155"/>
        <v>-3.7950052900000003E-2</v>
      </c>
      <c r="E331" s="45">
        <f t="shared" ca="1" si="156"/>
        <v>-3.7215446999999999E-2</v>
      </c>
      <c r="F331" s="45">
        <f t="shared" ca="1" si="157"/>
        <v>-3.5829350000000003E-2</v>
      </c>
      <c r="G331" s="45">
        <f t="shared" ca="1" si="158"/>
        <v>-3.4106227900000001E-2</v>
      </c>
      <c r="H331" s="7"/>
      <c r="V331" s="140" t="s">
        <v>284</v>
      </c>
      <c r="W331" s="135">
        <f ca="1">SUM(C324:C345)</f>
        <v>43.402250759999994</v>
      </c>
      <c r="X331" s="135">
        <f t="shared" ref="X331:AA331" ca="1" si="162">SUM(D324:D345)</f>
        <v>32.761976134150004</v>
      </c>
      <c r="Y331" s="135">
        <f t="shared" ca="1" si="162"/>
        <v>22.268356361829994</v>
      </c>
      <c r="Z331" s="135">
        <f t="shared" ca="1" si="162"/>
        <v>21.990669578209996</v>
      </c>
      <c r="AA331" s="135">
        <f t="shared" ca="1" si="162"/>
        <v>22.512535257060001</v>
      </c>
    </row>
    <row r="332" spans="1:27" x14ac:dyDescent="0.25">
      <c r="A332" s="140"/>
      <c r="B332" s="140" t="s">
        <v>1095</v>
      </c>
      <c r="C332" s="45">
        <f t="shared" ca="1" si="154"/>
        <v>-4.56531982</v>
      </c>
      <c r="D332" s="45">
        <f t="shared" ca="1" si="155"/>
        <v>-4.07940653</v>
      </c>
      <c r="E332" s="45">
        <f t="shared" ca="1" si="156"/>
        <v>-3.9648021099999999</v>
      </c>
      <c r="F332" s="45">
        <f t="shared" ca="1" si="157"/>
        <v>-2.40986038</v>
      </c>
      <c r="G332" s="45">
        <f t="shared" ca="1" si="158"/>
        <v>-2.2786315199999998</v>
      </c>
      <c r="H332" s="7"/>
    </row>
    <row r="333" spans="1:27" x14ac:dyDescent="0.25">
      <c r="A333" s="140"/>
      <c r="B333" s="140" t="s">
        <v>1096</v>
      </c>
      <c r="C333" s="45">
        <f t="shared" ca="1" si="154"/>
        <v>0</v>
      </c>
      <c r="D333" s="45">
        <f t="shared" ca="1" si="155"/>
        <v>-7.8380439499999999E-3</v>
      </c>
      <c r="E333" s="45">
        <f t="shared" ca="1" si="156"/>
        <v>-7.6423219700000001E-3</v>
      </c>
      <c r="F333" s="45">
        <f t="shared" ca="1" si="157"/>
        <v>-5.9032013899999996E-3</v>
      </c>
      <c r="G333" s="45">
        <f t="shared" ca="1" si="158"/>
        <v>-4.0390978500000002E-3</v>
      </c>
      <c r="H333" s="7"/>
    </row>
    <row r="334" spans="1:27" x14ac:dyDescent="0.25">
      <c r="A334" s="140"/>
      <c r="B334" s="140" t="s">
        <v>1097</v>
      </c>
      <c r="C334" s="45">
        <f t="shared" ca="1" si="154"/>
        <v>0</v>
      </c>
      <c r="D334" s="45">
        <f t="shared" ca="1" si="155"/>
        <v>0</v>
      </c>
      <c r="E334" s="45">
        <f t="shared" ca="1" si="156"/>
        <v>0</v>
      </c>
      <c r="F334" s="45">
        <f t="shared" ca="1" si="157"/>
        <v>0</v>
      </c>
      <c r="G334" s="45">
        <f t="shared" ca="1" si="158"/>
        <v>0</v>
      </c>
      <c r="H334" s="7"/>
    </row>
    <row r="335" spans="1:27" x14ac:dyDescent="0.25">
      <c r="A335" s="140"/>
      <c r="B335" s="140" t="s">
        <v>1099</v>
      </c>
      <c r="C335" s="45">
        <f t="shared" ca="1" si="154"/>
        <v>0</v>
      </c>
      <c r="D335" s="45">
        <f t="shared" ca="1" si="155"/>
        <v>0</v>
      </c>
      <c r="E335" s="45">
        <f t="shared" ca="1" si="156"/>
        <v>0</v>
      </c>
      <c r="F335" s="45">
        <f t="shared" ca="1" si="157"/>
        <v>0</v>
      </c>
      <c r="G335" s="45">
        <f t="shared" ca="1" si="158"/>
        <v>0</v>
      </c>
      <c r="H335" s="7"/>
    </row>
    <row r="336" spans="1:27" x14ac:dyDescent="0.25">
      <c r="A336" s="140"/>
      <c r="B336" s="140" t="s">
        <v>1100</v>
      </c>
      <c r="C336" s="16">
        <f t="shared" ca="1" si="154"/>
        <v>42.850373599999998</v>
      </c>
      <c r="D336" s="16">
        <f t="shared" ca="1" si="155"/>
        <v>34.335048800000003</v>
      </c>
      <c r="E336" s="16">
        <f t="shared" ca="1" si="156"/>
        <v>27.252268399999998</v>
      </c>
      <c r="F336" s="16">
        <f t="shared" ca="1" si="157"/>
        <v>27.175494100000002</v>
      </c>
      <c r="G336" s="16">
        <f t="shared" ca="1" si="158"/>
        <v>27.393383100000001</v>
      </c>
      <c r="H336" s="7"/>
    </row>
    <row r="337" spans="1:27" x14ac:dyDescent="0.25">
      <c r="A337" s="140"/>
      <c r="B337" s="140" t="s">
        <v>1101</v>
      </c>
      <c r="C337" s="16">
        <f t="shared" ca="1" si="154"/>
        <v>0</v>
      </c>
      <c r="D337" s="16">
        <f t="shared" ca="1" si="155"/>
        <v>9.4295779100000005E-2</v>
      </c>
      <c r="E337" s="16">
        <f t="shared" ca="1" si="156"/>
        <v>7.4236515000000003E-2</v>
      </c>
      <c r="F337" s="16">
        <f t="shared" ca="1" si="157"/>
        <v>7.3932207599999994E-2</v>
      </c>
      <c r="G337" s="16">
        <f t="shared" ca="1" si="158"/>
        <v>7.26471427E-2</v>
      </c>
      <c r="H337" s="7"/>
    </row>
    <row r="338" spans="1:27" x14ac:dyDescent="0.25">
      <c r="A338" s="140"/>
      <c r="B338" s="140" t="s">
        <v>1102</v>
      </c>
      <c r="C338" s="16">
        <f t="shared" ca="1" si="154"/>
        <v>13.909022800000001</v>
      </c>
      <c r="D338" s="16">
        <f t="shared" ca="1" si="155"/>
        <v>10.663595900000001</v>
      </c>
      <c r="E338" s="16">
        <f t="shared" ca="1" si="156"/>
        <v>8.2520398499999992</v>
      </c>
      <c r="F338" s="16">
        <f t="shared" ca="1" si="157"/>
        <v>4.9880943899999997</v>
      </c>
      <c r="G338" s="16">
        <f t="shared" ca="1" si="158"/>
        <v>4.8735683999999999</v>
      </c>
      <c r="H338" s="7"/>
    </row>
    <row r="339" spans="1:27" x14ac:dyDescent="0.25">
      <c r="A339" s="140"/>
      <c r="B339" s="140" t="s">
        <v>1103</v>
      </c>
      <c r="C339" s="16">
        <f t="shared" ca="1" si="154"/>
        <v>0</v>
      </c>
      <c r="D339" s="16">
        <f t="shared" ca="1" si="155"/>
        <v>1.9358151899999999E-2</v>
      </c>
      <c r="E339" s="16">
        <f t="shared" ca="1" si="156"/>
        <v>1.51684258E-2</v>
      </c>
      <c r="F339" s="16">
        <f t="shared" ca="1" si="157"/>
        <v>1.2144352000000001E-2</v>
      </c>
      <c r="G339" s="16">
        <f t="shared" ca="1" si="158"/>
        <v>8.5458601099999993E-3</v>
      </c>
      <c r="H339" s="7"/>
    </row>
    <row r="340" spans="1:27" x14ac:dyDescent="0.25">
      <c r="A340" s="140"/>
      <c r="B340" s="140" t="s">
        <v>1104</v>
      </c>
      <c r="C340" s="16">
        <f t="shared" ca="1" si="154"/>
        <v>0</v>
      </c>
      <c r="D340" s="16">
        <f t="shared" ca="1" si="155"/>
        <v>0</v>
      </c>
      <c r="E340" s="16">
        <f t="shared" ca="1" si="156"/>
        <v>0</v>
      </c>
      <c r="F340" s="16">
        <f t="shared" ca="1" si="157"/>
        <v>0</v>
      </c>
      <c r="G340" s="16">
        <f t="shared" ca="1" si="158"/>
        <v>0</v>
      </c>
      <c r="H340" s="7"/>
    </row>
    <row r="341" spans="1:27" x14ac:dyDescent="0.25">
      <c r="A341" s="140"/>
      <c r="B341" s="140" t="s">
        <v>1105</v>
      </c>
      <c r="C341" s="16">
        <f t="shared" ca="1" si="154"/>
        <v>0</v>
      </c>
      <c r="D341" s="16">
        <f t="shared" ca="1" si="155"/>
        <v>0</v>
      </c>
      <c r="E341" s="16">
        <f t="shared" ca="1" si="156"/>
        <v>0</v>
      </c>
      <c r="F341" s="16">
        <f t="shared" ca="1" si="157"/>
        <v>0</v>
      </c>
      <c r="G341" s="16">
        <f t="shared" ca="1" si="158"/>
        <v>0</v>
      </c>
      <c r="H341" s="7"/>
    </row>
    <row r="342" spans="1:27" x14ac:dyDescent="0.25">
      <c r="A342" s="140"/>
      <c r="B342" s="140" t="s">
        <v>1014</v>
      </c>
      <c r="C342" s="65">
        <f t="shared" ca="1" si="154"/>
        <v>0</v>
      </c>
      <c r="D342" s="65">
        <f t="shared" ca="1" si="155"/>
        <v>0</v>
      </c>
      <c r="E342" s="65">
        <f t="shared" ca="1" si="156"/>
        <v>0</v>
      </c>
      <c r="F342" s="65">
        <f t="shared" ca="1" si="157"/>
        <v>0</v>
      </c>
      <c r="G342" s="65">
        <f t="shared" ca="1" si="158"/>
        <v>0</v>
      </c>
      <c r="H342" s="7"/>
    </row>
    <row r="343" spans="1:27" x14ac:dyDescent="0.25">
      <c r="A343" s="140"/>
      <c r="B343" s="140" t="s">
        <v>991</v>
      </c>
      <c r="C343" s="65">
        <f t="shared" ca="1" si="154"/>
        <v>6.74976048</v>
      </c>
      <c r="D343" s="65">
        <f t="shared" ca="1" si="155"/>
        <v>6.4336752300000004</v>
      </c>
      <c r="E343" s="65">
        <f t="shared" ca="1" si="156"/>
        <v>5.0326705499999997</v>
      </c>
      <c r="F343" s="65">
        <f t="shared" ca="1" si="157"/>
        <v>6.0595447599999996</v>
      </c>
      <c r="G343" s="65">
        <f t="shared" ca="1" si="158"/>
        <v>6.0413473</v>
      </c>
      <c r="H343" s="7"/>
    </row>
    <row r="344" spans="1:27" x14ac:dyDescent="0.25">
      <c r="A344" s="140"/>
      <c r="B344" s="140" t="s">
        <v>1015</v>
      </c>
      <c r="C344" s="65">
        <f t="shared" ca="1" si="154"/>
        <v>0</v>
      </c>
      <c r="D344" s="65">
        <f t="shared" ca="1" si="155"/>
        <v>0</v>
      </c>
      <c r="E344" s="65">
        <f t="shared" ca="1" si="156"/>
        <v>0</v>
      </c>
      <c r="F344" s="65">
        <f t="shared" ca="1" si="157"/>
        <v>0</v>
      </c>
      <c r="G344" s="65">
        <f t="shared" ca="1" si="158"/>
        <v>0</v>
      </c>
      <c r="H344" s="7"/>
    </row>
    <row r="345" spans="1:27" x14ac:dyDescent="0.25">
      <c r="A345" s="140"/>
      <c r="B345" s="140" t="s">
        <v>1016</v>
      </c>
      <c r="C345" s="65">
        <f t="shared" ca="1" si="154"/>
        <v>0</v>
      </c>
      <c r="D345" s="65">
        <f t="shared" ca="1" si="155"/>
        <v>0</v>
      </c>
      <c r="E345" s="65">
        <f t="shared" ca="1" si="156"/>
        <v>0</v>
      </c>
      <c r="F345" s="65">
        <f t="shared" ca="1" si="157"/>
        <v>0</v>
      </c>
      <c r="G345" s="65">
        <f t="shared" ca="1" si="158"/>
        <v>0</v>
      </c>
      <c r="H345" s="7"/>
    </row>
    <row r="346" spans="1:27" x14ac:dyDescent="0.25">
      <c r="C346" s="7"/>
      <c r="D346" s="7"/>
      <c r="E346" s="7"/>
      <c r="F346" s="7"/>
      <c r="G346" s="7"/>
      <c r="H346" s="7"/>
      <c r="I346" s="103" t="s">
        <v>244</v>
      </c>
      <c r="O346" s="103" t="s">
        <v>245</v>
      </c>
    </row>
    <row r="347" spans="1:27" x14ac:dyDescent="0.25">
      <c r="B347" s="106" t="s">
        <v>240</v>
      </c>
      <c r="C347" s="9">
        <v>2010</v>
      </c>
      <c r="D347" s="9">
        <v>2020</v>
      </c>
      <c r="E347" s="9">
        <v>2030</v>
      </c>
      <c r="F347" s="9">
        <v>2040</v>
      </c>
      <c r="G347" s="9">
        <v>2050</v>
      </c>
      <c r="H347" s="9"/>
      <c r="I347" s="106">
        <v>2010</v>
      </c>
      <c r="J347" s="106">
        <v>2020</v>
      </c>
      <c r="K347" s="106">
        <v>2030</v>
      </c>
      <c r="L347" s="106">
        <v>2040</v>
      </c>
      <c r="M347" s="106">
        <v>2050</v>
      </c>
      <c r="O347" s="106">
        <v>2010</v>
      </c>
      <c r="P347" s="106">
        <v>2020</v>
      </c>
      <c r="Q347" s="106">
        <v>2030</v>
      </c>
      <c r="R347" s="106">
        <v>2040</v>
      </c>
      <c r="S347" s="106">
        <v>2050</v>
      </c>
      <c r="V347" s="106" t="s">
        <v>240</v>
      </c>
      <c r="W347" s="9">
        <v>2010</v>
      </c>
      <c r="X347" s="9">
        <v>2020</v>
      </c>
      <c r="Y347" s="9">
        <v>2030</v>
      </c>
      <c r="Z347" s="9">
        <v>2040</v>
      </c>
      <c r="AA347" s="9">
        <v>2050</v>
      </c>
    </row>
    <row r="348" spans="1:27" x14ac:dyDescent="0.25">
      <c r="A348" s="140"/>
      <c r="B348" s="140" t="s">
        <v>1087</v>
      </c>
      <c r="C348" s="185">
        <f t="shared" ref="C348:C365" ca="1" si="163">IFERROR(VLOOKUP($B348,INDIRECT($I$348),2,FALSE),0)</f>
        <v>-0.80236760600000001</v>
      </c>
      <c r="D348" s="185">
        <f t="shared" ref="D348:D365" ca="1" si="164">IFERROR(VLOOKUP($B348,INDIRECT($J$348),2,FALSE),0)</f>
        <v>-0.39766295600000001</v>
      </c>
      <c r="E348" s="185">
        <f t="shared" ref="E348:E365" ca="1" si="165">IFERROR(VLOOKUP($B348,INDIRECT($K$348),2,FALSE),0)</f>
        <v>-0.79532591100000005</v>
      </c>
      <c r="F348" s="185">
        <f t="shared" ref="F348:F365" ca="1" si="166">IFERROR(VLOOKUP($B348,INDIRECT($L$348),2,FALSE),0)</f>
        <v>-1.5906518199999999</v>
      </c>
      <c r="G348" s="185">
        <f t="shared" ref="G348:G365" ca="1" si="167">IFERROR(VLOOKUP($B348,INDIRECT($M$348),2,FALSE),0)</f>
        <v>-1.9883147800000001</v>
      </c>
      <c r="H348" s="7"/>
      <c r="I348" s="140" t="str">
        <f>"Modeloutput!$A$"&amp;O348&amp;":$B$"&amp;O349</f>
        <v>Modeloutput!$A$116:$B$135</v>
      </c>
      <c r="J348" s="140" t="str">
        <f>"Modeloutput!$A$"&amp;P348&amp;":$B$"&amp;P349</f>
        <v>Modeloutput!$A$1051:$B$1070</v>
      </c>
      <c r="K348" s="140" t="str">
        <f>"Modeloutput!$A$"&amp;Q348&amp;":$B$"&amp;Q349</f>
        <v>Modeloutput!$A$1986:$B$2005</v>
      </c>
      <c r="L348" s="140" t="str">
        <f>"Modeloutput!$A$"&amp;R348&amp;":$B$"&amp;R349</f>
        <v>Modeloutput!$A$2921:$B$2940</v>
      </c>
      <c r="M348" s="140" t="str">
        <f>"Modeloutput!$A$"&amp;S348&amp;":$B$"&amp;S349</f>
        <v>Modeloutput!$A$3856:$B$3875</v>
      </c>
      <c r="O348" s="2">
        <f>volgorde_mut_flow_all!E6</f>
        <v>116</v>
      </c>
      <c r="P348" s="2">
        <f>volgorde_mut_flow_all!F6</f>
        <v>1051</v>
      </c>
      <c r="Q348" s="2">
        <f>volgorde_mut_flow_all!G6</f>
        <v>1986</v>
      </c>
      <c r="R348" s="2">
        <f>volgorde_mut_flow_all!H6</f>
        <v>2921</v>
      </c>
      <c r="S348" s="2">
        <f>volgorde_mut_flow_all!I6</f>
        <v>3856</v>
      </c>
      <c r="V348" s="63" t="s">
        <v>292</v>
      </c>
      <c r="W348" s="62">
        <f ca="1">SUM(C348:C353)</f>
        <v>-1.550319067</v>
      </c>
      <c r="X348" s="62">
        <f t="shared" ref="X348:AA348" ca="1" si="168">SUM(D348:D353)</f>
        <v>-0.84693671739999998</v>
      </c>
      <c r="Y348" s="62">
        <f t="shared" ca="1" si="168"/>
        <v>-1.6939007020999999</v>
      </c>
      <c r="Z348" s="62">
        <f t="shared" ca="1" si="168"/>
        <v>-3.3872442232999997</v>
      </c>
      <c r="AA348" s="62">
        <f t="shared" ca="1" si="168"/>
        <v>-4.2345230609</v>
      </c>
    </row>
    <row r="349" spans="1:27" x14ac:dyDescent="0.25">
      <c r="A349" s="140"/>
      <c r="B349" s="140" t="s">
        <v>1088</v>
      </c>
      <c r="C349" s="185">
        <f t="shared" ca="1" si="163"/>
        <v>0</v>
      </c>
      <c r="D349" s="185">
        <f t="shared" ca="1" si="164"/>
        <v>-5.9408854800000001E-2</v>
      </c>
      <c r="E349" s="185">
        <f t="shared" ca="1" si="165"/>
        <v>-0.11881771000000001</v>
      </c>
      <c r="F349" s="185">
        <f t="shared" ca="1" si="166"/>
        <v>-0.23763541899999999</v>
      </c>
      <c r="G349" s="185">
        <f t="shared" ca="1" si="167"/>
        <v>-0.297044274</v>
      </c>
      <c r="H349" s="7"/>
      <c r="O349" s="2">
        <f>O348+lengte_uit_python_mut!$D$2-3</f>
        <v>135</v>
      </c>
      <c r="P349" s="2">
        <f>P348+lengte_uit_python_mut!$D$2-3</f>
        <v>1070</v>
      </c>
      <c r="Q349" s="2">
        <f>Q348+lengte_uit_python_mut!$D$2-3</f>
        <v>2005</v>
      </c>
      <c r="R349" s="2">
        <f>R348+lengte_uit_python_mut!$D$2-3</f>
        <v>2940</v>
      </c>
      <c r="S349" s="2">
        <f>S348+lengte_uit_python_mut!$D$2-3</f>
        <v>3875</v>
      </c>
      <c r="V349" s="25" t="s">
        <v>1455</v>
      </c>
      <c r="W349" s="26">
        <f ca="1">SUM(C360:C365)</f>
        <v>46.273363699999997</v>
      </c>
      <c r="X349" s="26">
        <f t="shared" ref="X349:AA349" ca="1" si="169">SUM(D360:D365)</f>
        <v>63.306687329999995</v>
      </c>
      <c r="Y349" s="26">
        <f t="shared" ca="1" si="169"/>
        <v>81.093770239999998</v>
      </c>
      <c r="Z349" s="26">
        <f t="shared" ca="1" si="169"/>
        <v>87.00740974</v>
      </c>
      <c r="AA349" s="26">
        <f t="shared" ca="1" si="169"/>
        <v>92.099734299999994</v>
      </c>
    </row>
    <row r="350" spans="1:27" x14ac:dyDescent="0.25">
      <c r="A350" s="140"/>
      <c r="B350" s="140" t="s">
        <v>1089</v>
      </c>
      <c r="C350" s="185">
        <f t="shared" ca="1" si="163"/>
        <v>-0.74795146099999998</v>
      </c>
      <c r="D350" s="185">
        <f t="shared" ca="1" si="164"/>
        <v>-0.371392218</v>
      </c>
      <c r="E350" s="185">
        <f t="shared" ca="1" si="165"/>
        <v>-0.74281170399999996</v>
      </c>
      <c r="F350" s="185">
        <f t="shared" ca="1" si="166"/>
        <v>-1.4850662299999999</v>
      </c>
      <c r="G350" s="185">
        <f t="shared" ca="1" si="167"/>
        <v>-1.85696298</v>
      </c>
      <c r="H350" s="7"/>
      <c r="O350" s="8"/>
      <c r="P350" s="8"/>
      <c r="Q350" s="8"/>
      <c r="R350" s="8"/>
      <c r="S350" s="8"/>
      <c r="V350" s="43" t="s">
        <v>1434</v>
      </c>
      <c r="W350" s="44">
        <f ca="1">SUM(C354:C359)</f>
        <v>-7.5153870899999999</v>
      </c>
      <c r="X350" s="44">
        <f t="shared" ref="X350:AA350" ca="1" si="170">SUM(D354:D359)</f>
        <v>-9.1027373799999989</v>
      </c>
      <c r="Y350" s="44">
        <f t="shared" ca="1" si="170"/>
        <v>-9.1029904100000003</v>
      </c>
      <c r="Z350" s="44">
        <f t="shared" ca="1" si="170"/>
        <v>-9.1007925800000002</v>
      </c>
      <c r="AA350" s="44">
        <f t="shared" ca="1" si="170"/>
        <v>-9.1030824030000002</v>
      </c>
    </row>
    <row r="351" spans="1:27" x14ac:dyDescent="0.25">
      <c r="A351" s="140"/>
      <c r="B351" s="140" t="s">
        <v>1090</v>
      </c>
      <c r="C351" s="185">
        <f t="shared" ca="1" si="163"/>
        <v>0</v>
      </c>
      <c r="D351" s="185">
        <f t="shared" ca="1" si="164"/>
        <v>-1.8472688599999999E-2</v>
      </c>
      <c r="E351" s="185">
        <f t="shared" ca="1" si="165"/>
        <v>-3.6945377100000003E-2</v>
      </c>
      <c r="F351" s="185">
        <f t="shared" ca="1" si="166"/>
        <v>-7.38907543E-2</v>
      </c>
      <c r="G351" s="185">
        <f t="shared" ca="1" si="167"/>
        <v>-9.2201026899999997E-2</v>
      </c>
      <c r="H351" s="7"/>
      <c r="O351" s="8"/>
      <c r="P351" s="8"/>
      <c r="Q351" s="8"/>
      <c r="R351" s="8"/>
      <c r="S351" s="8"/>
    </row>
    <row r="352" spans="1:27" x14ac:dyDescent="0.25">
      <c r="A352" s="140"/>
      <c r="B352" s="140" t="s">
        <v>1091</v>
      </c>
      <c r="C352" s="185">
        <f t="shared" ca="1" si="163"/>
        <v>0</v>
      </c>
      <c r="D352" s="185">
        <f t="shared" ca="1" si="164"/>
        <v>0</v>
      </c>
      <c r="E352" s="185">
        <f t="shared" ca="1" si="165"/>
        <v>0</v>
      </c>
      <c r="F352" s="185">
        <f t="shared" ca="1" si="166"/>
        <v>0</v>
      </c>
      <c r="G352" s="185">
        <f t="shared" ca="1" si="167"/>
        <v>0</v>
      </c>
      <c r="H352" s="7"/>
      <c r="O352" s="8"/>
      <c r="P352" s="8"/>
      <c r="Q352" s="8"/>
      <c r="R352" s="8"/>
      <c r="S352" s="8"/>
      <c r="V352" s="140" t="s">
        <v>285</v>
      </c>
      <c r="W352" s="135">
        <f ca="1">SUM(W348:W350)</f>
        <v>37.207657543000003</v>
      </c>
      <c r="X352" s="135">
        <f t="shared" ref="X352:AA352" ca="1" si="171">SUM(X348:X350)</f>
        <v>53.357013232599996</v>
      </c>
      <c r="Y352" s="135">
        <f t="shared" ca="1" si="171"/>
        <v>70.296879127899999</v>
      </c>
      <c r="Z352" s="135">
        <f t="shared" ca="1" si="171"/>
        <v>74.519372936699995</v>
      </c>
      <c r="AA352" s="135">
        <f t="shared" ca="1" si="171"/>
        <v>78.76212883609999</v>
      </c>
    </row>
    <row r="353" spans="1:27" x14ac:dyDescent="0.25">
      <c r="A353" s="140"/>
      <c r="B353" s="140" t="s">
        <v>1092</v>
      </c>
      <c r="C353" s="185">
        <f t="shared" ca="1" si="163"/>
        <v>0</v>
      </c>
      <c r="D353" s="185">
        <f t="shared" ca="1" si="164"/>
        <v>0</v>
      </c>
      <c r="E353" s="185">
        <f t="shared" ca="1" si="165"/>
        <v>0</v>
      </c>
      <c r="F353" s="185">
        <f t="shared" ca="1" si="166"/>
        <v>0</v>
      </c>
      <c r="G353" s="185">
        <f t="shared" ca="1" si="167"/>
        <v>0</v>
      </c>
      <c r="H353" s="7"/>
      <c r="O353" s="8"/>
      <c r="P353" s="8"/>
      <c r="Q353" s="8"/>
      <c r="R353" s="8"/>
      <c r="S353" s="8"/>
      <c r="V353" s="140" t="s">
        <v>284</v>
      </c>
      <c r="W353" s="135">
        <f ca="1">SUM(C348:C365)</f>
        <v>37.207657542999996</v>
      </c>
      <c r="X353" s="135">
        <f t="shared" ref="X353:AA353" ca="1" si="172">SUM(D348:D365)</f>
        <v>53.357013232599996</v>
      </c>
      <c r="Y353" s="135">
        <f t="shared" ca="1" si="172"/>
        <v>70.296879127899999</v>
      </c>
      <c r="Z353" s="135">
        <f t="shared" ca="1" si="172"/>
        <v>74.519372936700009</v>
      </c>
      <c r="AA353" s="135">
        <f t="shared" ca="1" si="172"/>
        <v>78.76212883609999</v>
      </c>
    </row>
    <row r="354" spans="1:27" x14ac:dyDescent="0.25">
      <c r="A354" s="140"/>
      <c r="B354" s="140" t="s">
        <v>472</v>
      </c>
      <c r="C354" s="45">
        <f t="shared" ca="1" si="163"/>
        <v>0</v>
      </c>
      <c r="D354" s="45">
        <f t="shared" ca="1" si="164"/>
        <v>0</v>
      </c>
      <c r="E354" s="45">
        <f t="shared" ca="1" si="165"/>
        <v>0</v>
      </c>
      <c r="F354" s="45">
        <f t="shared" ca="1" si="166"/>
        <v>0</v>
      </c>
      <c r="G354" s="45">
        <f t="shared" ca="1" si="167"/>
        <v>0</v>
      </c>
      <c r="H354" s="7"/>
      <c r="O354" s="8"/>
      <c r="P354" s="8"/>
      <c r="Q354" s="8"/>
      <c r="R354" s="8"/>
      <c r="S354" s="8"/>
    </row>
    <row r="355" spans="1:27" x14ac:dyDescent="0.25">
      <c r="A355" s="140"/>
      <c r="B355" s="140" t="s">
        <v>473</v>
      </c>
      <c r="C355" s="45">
        <f t="shared" ca="1" si="163"/>
        <v>0</v>
      </c>
      <c r="D355" s="45">
        <f t="shared" ca="1" si="164"/>
        <v>-1.25367929</v>
      </c>
      <c r="E355" s="45">
        <f t="shared" ca="1" si="165"/>
        <v>-1.25367929</v>
      </c>
      <c r="F355" s="45">
        <f t="shared" ca="1" si="166"/>
        <v>-1.25367929</v>
      </c>
      <c r="G355" s="45">
        <f t="shared" ca="1" si="167"/>
        <v>-1.25367929</v>
      </c>
      <c r="H355" s="7"/>
      <c r="O355" s="8"/>
      <c r="P355" s="8"/>
      <c r="Q355" s="8"/>
      <c r="R355" s="8"/>
      <c r="S355" s="8"/>
    </row>
    <row r="356" spans="1:27" x14ac:dyDescent="0.25">
      <c r="A356" s="140"/>
      <c r="B356" s="140" t="s">
        <v>474</v>
      </c>
      <c r="C356" s="45">
        <f t="shared" ca="1" si="163"/>
        <v>-7.5153870899999999</v>
      </c>
      <c r="D356" s="45">
        <f t="shared" ca="1" si="164"/>
        <v>-7.4611316299999997</v>
      </c>
      <c r="E356" s="45">
        <f t="shared" ca="1" si="165"/>
        <v>-7.4613846600000002</v>
      </c>
      <c r="F356" s="45">
        <f t="shared" ca="1" si="166"/>
        <v>-7.4591868300000002</v>
      </c>
      <c r="G356" s="45">
        <f t="shared" ca="1" si="167"/>
        <v>-7.4621588000000001</v>
      </c>
      <c r="H356" s="7"/>
      <c r="O356" s="8"/>
      <c r="P356" s="8"/>
      <c r="Q356" s="8"/>
      <c r="R356" s="8"/>
      <c r="S356" s="8"/>
    </row>
    <row r="357" spans="1:27" x14ac:dyDescent="0.25">
      <c r="A357" s="140"/>
      <c r="B357" s="140" t="s">
        <v>475</v>
      </c>
      <c r="C357" s="45">
        <f t="shared" ca="1" si="163"/>
        <v>0</v>
      </c>
      <c r="D357" s="45">
        <f t="shared" ca="1" si="164"/>
        <v>-0.38792645999999997</v>
      </c>
      <c r="E357" s="45">
        <f t="shared" ca="1" si="165"/>
        <v>-0.38792645999999997</v>
      </c>
      <c r="F357" s="45">
        <f t="shared" ca="1" si="166"/>
        <v>-0.38792645999999997</v>
      </c>
      <c r="G357" s="45">
        <f t="shared" ca="1" si="167"/>
        <v>-0.38724431300000001</v>
      </c>
      <c r="H357" s="7"/>
      <c r="O357" s="8"/>
      <c r="P357" s="8"/>
      <c r="Q357" s="8"/>
      <c r="R357" s="8"/>
      <c r="S357" s="8"/>
    </row>
    <row r="358" spans="1:27" x14ac:dyDescent="0.25">
      <c r="A358" s="140"/>
      <c r="B358" s="140" t="s">
        <v>476</v>
      </c>
      <c r="C358" s="45">
        <f t="shared" ca="1" si="163"/>
        <v>0</v>
      </c>
      <c r="D358" s="45">
        <f t="shared" ca="1" si="164"/>
        <v>0</v>
      </c>
      <c r="E358" s="45">
        <f t="shared" ca="1" si="165"/>
        <v>0</v>
      </c>
      <c r="F358" s="45">
        <f t="shared" ca="1" si="166"/>
        <v>0</v>
      </c>
      <c r="G358" s="45">
        <f t="shared" ca="1" si="167"/>
        <v>0</v>
      </c>
      <c r="H358" s="7"/>
      <c r="O358" s="8"/>
      <c r="P358" s="8"/>
      <c r="Q358" s="8"/>
      <c r="R358" s="8"/>
      <c r="S358" s="8"/>
    </row>
    <row r="359" spans="1:27" x14ac:dyDescent="0.25">
      <c r="A359" s="140"/>
      <c r="B359" s="140" t="s">
        <v>477</v>
      </c>
      <c r="C359" s="45">
        <f t="shared" ca="1" si="163"/>
        <v>0</v>
      </c>
      <c r="D359" s="45">
        <f t="shared" ca="1" si="164"/>
        <v>0</v>
      </c>
      <c r="E359" s="45">
        <f t="shared" ca="1" si="165"/>
        <v>0</v>
      </c>
      <c r="F359" s="45">
        <f t="shared" ca="1" si="166"/>
        <v>0</v>
      </c>
      <c r="G359" s="45">
        <f t="shared" ca="1" si="167"/>
        <v>0</v>
      </c>
      <c r="H359" s="7"/>
      <c r="O359" s="8"/>
      <c r="P359" s="8"/>
      <c r="Q359" s="8"/>
      <c r="R359" s="8"/>
      <c r="S359" s="8"/>
    </row>
    <row r="360" spans="1:27" x14ac:dyDescent="0.25">
      <c r="A360" s="140"/>
      <c r="B360" s="140" t="s">
        <v>1100</v>
      </c>
      <c r="C360" s="46">
        <f t="shared" ca="1" si="163"/>
        <v>20.059190099999999</v>
      </c>
      <c r="D360" s="46">
        <f t="shared" ca="1" si="164"/>
        <v>25.450429199999999</v>
      </c>
      <c r="E360" s="46">
        <f t="shared" ca="1" si="165"/>
        <v>33.801351199999999</v>
      </c>
      <c r="F360" s="46">
        <f t="shared" ca="1" si="166"/>
        <v>36.584991899999999</v>
      </c>
      <c r="G360" s="46">
        <f t="shared" ca="1" si="167"/>
        <v>38.970969599999997</v>
      </c>
      <c r="H360" s="7"/>
      <c r="O360" s="8"/>
      <c r="P360" s="8"/>
      <c r="Q360" s="8"/>
      <c r="R360" s="8"/>
      <c r="S360" s="8"/>
    </row>
    <row r="361" spans="1:27" x14ac:dyDescent="0.25">
      <c r="A361" s="140"/>
      <c r="B361" s="140" t="s">
        <v>1101</v>
      </c>
      <c r="C361" s="46">
        <f t="shared" ca="1" si="163"/>
        <v>0</v>
      </c>
      <c r="D361" s="46">
        <f t="shared" ca="1" si="164"/>
        <v>5.0558459999999998</v>
      </c>
      <c r="E361" s="46">
        <f t="shared" ca="1" si="165"/>
        <v>6.3034319500000002</v>
      </c>
      <c r="F361" s="46">
        <f t="shared" ca="1" si="166"/>
        <v>6.7192939300000001</v>
      </c>
      <c r="G361" s="46">
        <f t="shared" ca="1" si="167"/>
        <v>7.0757470600000003</v>
      </c>
      <c r="H361" s="7"/>
      <c r="O361" s="8"/>
      <c r="P361" s="8"/>
      <c r="Q361" s="8"/>
      <c r="R361" s="8"/>
      <c r="S361" s="8"/>
    </row>
    <row r="362" spans="1:27" x14ac:dyDescent="0.25">
      <c r="A362" s="140"/>
      <c r="B362" s="140" t="s">
        <v>1102</v>
      </c>
      <c r="C362" s="46">
        <f t="shared" ca="1" si="163"/>
        <v>26.214173599999999</v>
      </c>
      <c r="D362" s="46">
        <f t="shared" ca="1" si="164"/>
        <v>31.230233599999998</v>
      </c>
      <c r="E362" s="46">
        <f t="shared" ca="1" si="165"/>
        <v>39.030882099999999</v>
      </c>
      <c r="F362" s="46">
        <f t="shared" ca="1" si="166"/>
        <v>41.615710100000001</v>
      </c>
      <c r="G362" s="46">
        <f t="shared" ca="1" si="167"/>
        <v>43.8586332</v>
      </c>
      <c r="H362" s="7"/>
      <c r="O362" s="8"/>
      <c r="P362" s="8"/>
      <c r="Q362" s="8"/>
      <c r="R362" s="8"/>
      <c r="S362" s="8"/>
    </row>
    <row r="363" spans="1:27" x14ac:dyDescent="0.25">
      <c r="A363" s="140"/>
      <c r="B363" s="140" t="s">
        <v>1103</v>
      </c>
      <c r="C363" s="46">
        <f t="shared" ca="1" si="163"/>
        <v>0</v>
      </c>
      <c r="D363" s="46">
        <f t="shared" ca="1" si="164"/>
        <v>1.57017853</v>
      </c>
      <c r="E363" s="46">
        <f t="shared" ca="1" si="165"/>
        <v>1.95810499</v>
      </c>
      <c r="F363" s="46">
        <f t="shared" ca="1" si="166"/>
        <v>2.0874138100000001</v>
      </c>
      <c r="G363" s="46">
        <f t="shared" ca="1" si="167"/>
        <v>2.1943844399999999</v>
      </c>
      <c r="H363" s="7"/>
      <c r="O363" s="8"/>
      <c r="P363" s="8"/>
      <c r="Q363" s="8"/>
      <c r="R363" s="8"/>
      <c r="S363" s="8"/>
    </row>
    <row r="364" spans="1:27" x14ac:dyDescent="0.25">
      <c r="A364" s="140"/>
      <c r="B364" s="140" t="s">
        <v>1104</v>
      </c>
      <c r="C364" s="46">
        <f t="shared" ca="1" si="163"/>
        <v>0</v>
      </c>
      <c r="D364" s="46">
        <f t="shared" ca="1" si="164"/>
        <v>0</v>
      </c>
      <c r="E364" s="46">
        <f t="shared" ca="1" si="165"/>
        <v>0</v>
      </c>
      <c r="F364" s="46">
        <f t="shared" ca="1" si="166"/>
        <v>0</v>
      </c>
      <c r="G364" s="46">
        <f t="shared" ca="1" si="167"/>
        <v>0</v>
      </c>
      <c r="H364" s="7"/>
      <c r="O364" s="8"/>
      <c r="P364" s="8"/>
      <c r="Q364" s="8"/>
      <c r="R364" s="8"/>
      <c r="S364" s="8"/>
    </row>
    <row r="365" spans="1:27" x14ac:dyDescent="0.25">
      <c r="A365" s="140"/>
      <c r="B365" s="140" t="s">
        <v>1105</v>
      </c>
      <c r="C365" s="46">
        <f t="shared" ca="1" si="163"/>
        <v>0</v>
      </c>
      <c r="D365" s="46">
        <f t="shared" ca="1" si="164"/>
        <v>0</v>
      </c>
      <c r="E365" s="46">
        <f t="shared" ca="1" si="165"/>
        <v>0</v>
      </c>
      <c r="F365" s="46">
        <f t="shared" ca="1" si="166"/>
        <v>0</v>
      </c>
      <c r="G365" s="46">
        <f t="shared" ca="1" si="167"/>
        <v>0</v>
      </c>
      <c r="H365" s="7"/>
      <c r="O365" s="8"/>
      <c r="P365" s="8"/>
      <c r="Q365" s="8"/>
      <c r="R365" s="8"/>
      <c r="S365" s="8"/>
    </row>
    <row r="366" spans="1:27" x14ac:dyDescent="0.25">
      <c r="C366" s="7"/>
      <c r="D366" s="7"/>
      <c r="E366" s="7"/>
      <c r="F366" s="7"/>
      <c r="G366" s="7"/>
      <c r="H366" s="7"/>
      <c r="O366" s="8"/>
      <c r="P366" s="8"/>
      <c r="Q366" s="8"/>
      <c r="R366" s="8"/>
      <c r="S366" s="8"/>
    </row>
    <row r="367" spans="1:27" x14ac:dyDescent="0.25">
      <c r="A367" s="140"/>
      <c r="C367" s="7"/>
      <c r="D367" s="7"/>
      <c r="E367" s="7"/>
      <c r="F367" s="7"/>
      <c r="G367" s="7"/>
      <c r="H367" s="7"/>
      <c r="I367" s="103" t="s">
        <v>244</v>
      </c>
      <c r="O367" s="138" t="s">
        <v>245</v>
      </c>
      <c r="P367" s="8"/>
      <c r="Q367" s="8"/>
      <c r="R367" s="8"/>
      <c r="S367" s="8"/>
    </row>
    <row r="368" spans="1:27" x14ac:dyDescent="0.25">
      <c r="A368" s="140"/>
      <c r="B368" s="106" t="s">
        <v>248</v>
      </c>
      <c r="C368" s="181">
        <v>2010</v>
      </c>
      <c r="D368" s="181">
        <v>2020</v>
      </c>
      <c r="E368" s="181">
        <v>2030</v>
      </c>
      <c r="F368" s="181">
        <v>2040</v>
      </c>
      <c r="G368" s="181">
        <v>2050</v>
      </c>
      <c r="H368" s="7"/>
      <c r="I368" s="106">
        <v>2010</v>
      </c>
      <c r="J368" s="106">
        <v>2020</v>
      </c>
      <c r="K368" s="106">
        <v>2030</v>
      </c>
      <c r="L368" s="106">
        <v>2040</v>
      </c>
      <c r="M368" s="106">
        <v>2050</v>
      </c>
      <c r="O368" s="6">
        <v>2010</v>
      </c>
      <c r="P368" s="6">
        <v>2020</v>
      </c>
      <c r="Q368" s="6">
        <v>2030</v>
      </c>
      <c r="R368" s="6">
        <v>2040</v>
      </c>
      <c r="S368" s="6">
        <v>2050</v>
      </c>
      <c r="V368" s="106" t="s">
        <v>248</v>
      </c>
      <c r="W368" s="9">
        <v>2010</v>
      </c>
      <c r="X368" s="9">
        <v>2020</v>
      </c>
      <c r="Y368" s="9">
        <v>2030</v>
      </c>
      <c r="Z368" s="9">
        <v>2040</v>
      </c>
      <c r="AA368" s="9">
        <v>2050</v>
      </c>
    </row>
    <row r="369" spans="1:27" x14ac:dyDescent="0.25">
      <c r="B369" s="186" t="s">
        <v>943</v>
      </c>
      <c r="C369" s="187">
        <f t="shared" ref="C369:C432" ca="1" si="173">IFERROR(VLOOKUP($B369,INDIRECT($I$369),2,FALSE),0)</f>
        <v>-1.2853600000000001</v>
      </c>
      <c r="D369" s="187">
        <f t="shared" ref="D369:D432" ca="1" si="174">IFERROR(VLOOKUP($B369,INDIRECT($J$369),2,FALSE),0)</f>
        <v>-1.2791999999999999</v>
      </c>
      <c r="E369" s="187">
        <f t="shared" ref="E369:E432" ca="1" si="175">IFERROR(VLOOKUP($B369,INDIRECT($K$369),2,FALSE),0)</f>
        <v>-1.2791999999999999</v>
      </c>
      <c r="F369" s="187">
        <f t="shared" ref="F369:F432" ca="1" si="176">IFERROR(VLOOKUP($B369,INDIRECT($L$369),2,FALSE),0)</f>
        <v>-1.2921088199999999</v>
      </c>
      <c r="G369" s="187">
        <f t="shared" ref="G369:G432" ca="1" si="177">IFERROR(VLOOKUP($B369,INDIRECT($M$369),2,FALSE),0)</f>
        <v>-1.2921088199999999</v>
      </c>
      <c r="H369" s="7"/>
      <c r="I369" s="140" t="str">
        <f>"Modeloutput!$A$"&amp;O369&amp;":$B$"&amp;O370</f>
        <v>Modeloutput!$A$583:$B$678</v>
      </c>
      <c r="J369" s="140" t="str">
        <f>"Modeloutput!$A$"&amp;P369&amp;":$B$"&amp;P370</f>
        <v>Modeloutput!$A$1518:$B$1613</v>
      </c>
      <c r="K369" s="140" t="str">
        <f>"Modeloutput!$A$"&amp;Q369&amp;":$B$"&amp;Q370</f>
        <v>Modeloutput!$A$2453:$B$2548</v>
      </c>
      <c r="L369" s="140" t="str">
        <f>"Modeloutput!$A$"&amp;R369&amp;":$B$"&amp;R370</f>
        <v>Modeloutput!$A$3388:$B$3483</v>
      </c>
      <c r="M369" s="140" t="str">
        <f>"Modeloutput!$A$"&amp;S369&amp;":$B$"&amp;S370</f>
        <v>Modeloutput!$A$4323:$B$4418</v>
      </c>
      <c r="N369" s="140" t="s">
        <v>246</v>
      </c>
      <c r="O369" s="2">
        <f>volgorde_mut_flow_all!E11</f>
        <v>583</v>
      </c>
      <c r="P369" s="2">
        <f>volgorde_mut_flow_all!F11</f>
        <v>1518</v>
      </c>
      <c r="Q369" s="2">
        <f>volgorde_mut_flow_all!G11</f>
        <v>2453</v>
      </c>
      <c r="R369" s="2">
        <f>volgorde_mut_flow_all!H11</f>
        <v>3388</v>
      </c>
      <c r="S369" s="2">
        <f>volgorde_mut_flow_all!I11</f>
        <v>4323</v>
      </c>
      <c r="V369" s="66" t="s">
        <v>254</v>
      </c>
      <c r="W369" s="188">
        <f ca="1">C371+C383</f>
        <v>-32.881487800000002</v>
      </c>
      <c r="X369" s="188">
        <f t="shared" ref="X369:AA369" ca="1" si="178">D371+D383</f>
        <v>-36.103557053999999</v>
      </c>
      <c r="Y369" s="188">
        <f t="shared" ca="1" si="178"/>
        <v>-33.557470707</v>
      </c>
      <c r="Z369" s="188">
        <f t="shared" ca="1" si="178"/>
        <v>-41.138999761000001</v>
      </c>
      <c r="AA369" s="188">
        <f t="shared" ca="1" si="178"/>
        <v>-40.302138894000002</v>
      </c>
    </row>
    <row r="370" spans="1:27" x14ac:dyDescent="0.25">
      <c r="B370" s="186" t="s">
        <v>944</v>
      </c>
      <c r="C370" s="180">
        <f t="shared" ca="1" si="173"/>
        <v>-1.4298299999999999</v>
      </c>
      <c r="D370" s="180">
        <f t="shared" ca="1" si="174"/>
        <v>-1.71594</v>
      </c>
      <c r="E370" s="180">
        <f t="shared" ca="1" si="175"/>
        <v>-1.71594</v>
      </c>
      <c r="F370" s="180">
        <f t="shared" ca="1" si="176"/>
        <v>-0.103799273</v>
      </c>
      <c r="G370" s="180">
        <f t="shared" ca="1" si="177"/>
        <v>-0.103799273</v>
      </c>
      <c r="H370" s="7"/>
      <c r="O370" s="2">
        <f>O369+lengte_uit_python_mut!$D$3-3</f>
        <v>678</v>
      </c>
      <c r="P370" s="2">
        <f>P369+lengte_uit_python_mut!$D$3-3</f>
        <v>1613</v>
      </c>
      <c r="Q370" s="2">
        <f>Q369+lengte_uit_python_mut!$D$3-3</f>
        <v>2548</v>
      </c>
      <c r="R370" s="2">
        <f>R369+lengte_uit_python_mut!$D$3-3</f>
        <v>3483</v>
      </c>
      <c r="S370" s="2">
        <f>S369+lengte_uit_python_mut!$D$3-3</f>
        <v>4418</v>
      </c>
      <c r="T370" s="8"/>
      <c r="V370" s="36" t="s">
        <v>1406</v>
      </c>
      <c r="W370" s="189">
        <f ca="1">C372</f>
        <v>-10.296169799999999</v>
      </c>
      <c r="X370" s="189">
        <f t="shared" ref="X370:AA370" ca="1" si="179">D372</f>
        <v>-8.5741425899999992</v>
      </c>
      <c r="Y370" s="189">
        <f t="shared" ca="1" si="179"/>
        <v>-6.8000100899999998</v>
      </c>
      <c r="Z370" s="189">
        <f t="shared" ca="1" si="179"/>
        <v>-8.0108891999999994</v>
      </c>
      <c r="AA370" s="189">
        <f t="shared" ca="1" si="179"/>
        <v>-9.3919745999999993</v>
      </c>
    </row>
    <row r="371" spans="1:27" x14ac:dyDescent="0.25">
      <c r="A371" s="140"/>
      <c r="B371" s="140" t="s">
        <v>538</v>
      </c>
      <c r="C371" s="69">
        <f t="shared" ca="1" si="173"/>
        <v>-32.881487800000002</v>
      </c>
      <c r="D371" s="69">
        <f t="shared" ca="1" si="174"/>
        <v>-35.470424299999998</v>
      </c>
      <c r="E371" s="69">
        <f t="shared" ca="1" si="175"/>
        <v>-32.803980199999998</v>
      </c>
      <c r="F371" s="69">
        <f t="shared" ca="1" si="176"/>
        <v>-40.264958</v>
      </c>
      <c r="G371" s="69">
        <f t="shared" ca="1" si="177"/>
        <v>-39.305708299999999</v>
      </c>
      <c r="H371" s="7"/>
      <c r="O371" s="8"/>
      <c r="P371" s="8"/>
      <c r="Q371" s="8"/>
      <c r="R371" s="8"/>
      <c r="S371" s="8"/>
      <c r="V371" s="32" t="s">
        <v>324</v>
      </c>
      <c r="W371" s="190">
        <f ca="1">SUM(C373:C376)+C384</f>
        <v>-14.5235845</v>
      </c>
      <c r="X371" s="190">
        <f t="shared" ref="X371:AA371" ca="1" si="180">SUM(D373:D376)+D384</f>
        <v>-19.014414039999998</v>
      </c>
      <c r="Y371" s="190">
        <f t="shared" ca="1" si="180"/>
        <v>-18.96830959</v>
      </c>
      <c r="Z371" s="190">
        <f t="shared" ca="1" si="180"/>
        <v>-25.7947673</v>
      </c>
      <c r="AA371" s="190">
        <f t="shared" ca="1" si="180"/>
        <v>-30.123927700000003</v>
      </c>
    </row>
    <row r="372" spans="1:27" x14ac:dyDescent="0.25">
      <c r="A372" s="140"/>
      <c r="B372" s="140" t="s">
        <v>539</v>
      </c>
      <c r="C372" s="38">
        <f t="shared" ca="1" si="173"/>
        <v>-10.296169799999999</v>
      </c>
      <c r="D372" s="38">
        <f t="shared" ca="1" si="174"/>
        <v>-8.5741425899999992</v>
      </c>
      <c r="E372" s="38">
        <f t="shared" ca="1" si="175"/>
        <v>-6.8000100899999998</v>
      </c>
      <c r="F372" s="38">
        <f t="shared" ca="1" si="176"/>
        <v>-8.0108891999999994</v>
      </c>
      <c r="G372" s="38">
        <f t="shared" ca="1" si="177"/>
        <v>-9.3919745999999993</v>
      </c>
      <c r="H372" s="7"/>
      <c r="O372" s="8"/>
      <c r="P372" s="8"/>
      <c r="Q372" s="8"/>
      <c r="R372" s="8"/>
      <c r="S372" s="8"/>
      <c r="V372" s="47" t="s">
        <v>299</v>
      </c>
      <c r="W372" s="191">
        <f ca="1">SUM(C377:C380)</f>
        <v>-1.8436225500000001</v>
      </c>
      <c r="X372" s="191">
        <f t="shared" ref="X372:AA372" ca="1" si="181">SUM(D377:D380)</f>
        <v>-1.93052139</v>
      </c>
      <c r="Y372" s="191">
        <f t="shared" ca="1" si="181"/>
        <v>-1.84665119</v>
      </c>
      <c r="Z372" s="191">
        <f t="shared" ca="1" si="181"/>
        <v>-2.2484319199999998</v>
      </c>
      <c r="AA372" s="191">
        <f t="shared" ca="1" si="181"/>
        <v>-2.2024415199999998</v>
      </c>
    </row>
    <row r="373" spans="1:27" x14ac:dyDescent="0.25">
      <c r="A373" s="140"/>
      <c r="B373" s="140" t="s">
        <v>150</v>
      </c>
      <c r="C373" s="40">
        <f t="shared" ca="1" si="173"/>
        <v>0</v>
      </c>
      <c r="D373" s="40">
        <f t="shared" ca="1" si="174"/>
        <v>0</v>
      </c>
      <c r="E373" s="40">
        <f t="shared" ca="1" si="175"/>
        <v>0</v>
      </c>
      <c r="F373" s="40">
        <f t="shared" ca="1" si="176"/>
        <v>0</v>
      </c>
      <c r="G373" s="40">
        <f t="shared" ca="1" si="177"/>
        <v>0</v>
      </c>
      <c r="H373" s="7"/>
      <c r="O373" s="8"/>
      <c r="P373" s="8"/>
      <c r="Q373" s="8"/>
      <c r="R373" s="8"/>
      <c r="S373" s="8"/>
      <c r="V373" s="57" t="s">
        <v>283</v>
      </c>
      <c r="W373" s="192">
        <f ca="1">SUM(C385:C408)+SUM(C457:C460)</f>
        <v>0</v>
      </c>
      <c r="X373" s="192">
        <f t="shared" ref="X373:AA373" ca="1" si="182">SUM(D385:D408)+SUM(D457:D460)</f>
        <v>2.7521640641</v>
      </c>
      <c r="Y373" s="192">
        <f t="shared" ca="1" si="182"/>
        <v>5.2736998457000013</v>
      </c>
      <c r="Z373" s="192">
        <f t="shared" ca="1" si="182"/>
        <v>8.6567845666740002</v>
      </c>
      <c r="AA373" s="192">
        <f t="shared" ca="1" si="182"/>
        <v>10.844954501544001</v>
      </c>
    </row>
    <row r="374" spans="1:27" x14ac:dyDescent="0.25">
      <c r="A374" s="140"/>
      <c r="B374" s="140" t="s">
        <v>142</v>
      </c>
      <c r="C374" s="40">
        <f t="shared" ca="1" si="173"/>
        <v>-14.5235845</v>
      </c>
      <c r="D374" s="40">
        <f t="shared" ca="1" si="174"/>
        <v>-14.041658099999999</v>
      </c>
      <c r="E374" s="40">
        <f t="shared" ca="1" si="175"/>
        <v>-10.9894829</v>
      </c>
      <c r="F374" s="40">
        <f t="shared" ca="1" si="176"/>
        <v>-15.0612972</v>
      </c>
      <c r="G374" s="40">
        <f t="shared" ca="1" si="177"/>
        <v>-16.674296600000002</v>
      </c>
      <c r="H374" s="7"/>
      <c r="O374" s="8"/>
      <c r="P374" s="8"/>
      <c r="Q374" s="8"/>
      <c r="R374" s="8"/>
      <c r="S374" s="8"/>
      <c r="V374" s="51" t="s">
        <v>301</v>
      </c>
      <c r="W374" s="193">
        <f ca="1">SUM(C409:C432)</f>
        <v>18.436225499999999</v>
      </c>
      <c r="X374" s="193">
        <f t="shared" ref="X374:AA374" ca="1" si="183">SUM(D409:D432)</f>
        <v>19.305213858999998</v>
      </c>
      <c r="Y374" s="193">
        <f t="shared" ca="1" si="183"/>
        <v>18.466511878999999</v>
      </c>
      <c r="Z374" s="193">
        <f t="shared" ca="1" si="183"/>
        <v>22.484319225000004</v>
      </c>
      <c r="AA374" s="193">
        <f t="shared" ca="1" si="183"/>
        <v>22.024415225000002</v>
      </c>
    </row>
    <row r="375" spans="1:27" x14ac:dyDescent="0.25">
      <c r="A375" s="140"/>
      <c r="B375" s="140" t="s">
        <v>151</v>
      </c>
      <c r="C375" s="40">
        <f t="shared" ca="1" si="173"/>
        <v>0</v>
      </c>
      <c r="D375" s="40">
        <f t="shared" ca="1" si="174"/>
        <v>0</v>
      </c>
      <c r="E375" s="40">
        <f t="shared" ca="1" si="175"/>
        <v>0</v>
      </c>
      <c r="F375" s="40">
        <f t="shared" ca="1" si="176"/>
        <v>0</v>
      </c>
      <c r="G375" s="40">
        <f t="shared" ca="1" si="177"/>
        <v>0</v>
      </c>
      <c r="H375" s="7"/>
      <c r="O375" s="8"/>
      <c r="P375" s="8"/>
      <c r="Q375" s="8"/>
      <c r="R375" s="8"/>
      <c r="S375" s="8"/>
      <c r="V375" s="54" t="s">
        <v>302</v>
      </c>
      <c r="W375" s="194">
        <f ca="1">SUM(C433:C456)+SUM(C461:C464)</f>
        <v>41.961776499999999</v>
      </c>
      <c r="X375" s="194">
        <f t="shared" ref="X375:AA375" ca="1" si="184">SUM(D433:D456)+SUM(D461:D464)</f>
        <v>52.013963926999999</v>
      </c>
      <c r="Y375" s="194">
        <f t="shared" ca="1" si="184"/>
        <v>45.596094182999998</v>
      </c>
      <c r="Z375" s="194">
        <f t="shared" ca="1" si="184"/>
        <v>52.322126353000002</v>
      </c>
      <c r="AA375" s="194">
        <f t="shared" ca="1" si="184"/>
        <v>51.609019699000001</v>
      </c>
    </row>
    <row r="376" spans="1:27" x14ac:dyDescent="0.25">
      <c r="A376" s="140"/>
      <c r="B376" s="140" t="s">
        <v>152</v>
      </c>
      <c r="C376" s="40">
        <f t="shared" ca="1" si="173"/>
        <v>0</v>
      </c>
      <c r="D376" s="40">
        <f t="shared" ca="1" si="174"/>
        <v>0</v>
      </c>
      <c r="E376" s="40">
        <f t="shared" ca="1" si="175"/>
        <v>0</v>
      </c>
      <c r="F376" s="40">
        <f t="shared" ca="1" si="176"/>
        <v>0</v>
      </c>
      <c r="G376" s="40">
        <f t="shared" ca="1" si="177"/>
        <v>0</v>
      </c>
      <c r="H376" s="7"/>
      <c r="O376" s="8"/>
      <c r="P376" s="8"/>
      <c r="Q376" s="8"/>
      <c r="R376" s="8"/>
      <c r="S376" s="8"/>
      <c r="V376" s="195" t="s">
        <v>1392</v>
      </c>
      <c r="W376" s="196">
        <f ca="1">C369+C381</f>
        <v>-1.2853600000000001</v>
      </c>
      <c r="X376" s="196">
        <f t="shared" ref="X376:AA377" ca="1" si="185">D369+D381</f>
        <v>-1.2791999999999999</v>
      </c>
      <c r="Y376" s="196">
        <f t="shared" ca="1" si="185"/>
        <v>-1.2791999999999999</v>
      </c>
      <c r="Z376" s="196">
        <f t="shared" ca="1" si="185"/>
        <v>-1.2921088199999999</v>
      </c>
      <c r="AA376" s="196">
        <f t="shared" ca="1" si="185"/>
        <v>-1.2921088199999999</v>
      </c>
    </row>
    <row r="377" spans="1:27" x14ac:dyDescent="0.25">
      <c r="A377" s="140"/>
      <c r="B377" s="140" t="s">
        <v>153</v>
      </c>
      <c r="C377" s="49">
        <f t="shared" ca="1" si="173"/>
        <v>0</v>
      </c>
      <c r="D377" s="49">
        <f t="shared" ca="1" si="174"/>
        <v>0</v>
      </c>
      <c r="E377" s="49">
        <f t="shared" ca="1" si="175"/>
        <v>0</v>
      </c>
      <c r="F377" s="49">
        <f t="shared" ca="1" si="176"/>
        <v>0</v>
      </c>
      <c r="G377" s="49">
        <f t="shared" ca="1" si="177"/>
        <v>0</v>
      </c>
      <c r="H377" s="7"/>
      <c r="O377" s="8"/>
      <c r="P377" s="8"/>
      <c r="Q377" s="8"/>
      <c r="R377" s="8"/>
      <c r="S377" s="8"/>
      <c r="V377" s="197" t="s">
        <v>1369</v>
      </c>
      <c r="W377" s="198">
        <f ca="1">C370+C382</f>
        <v>-1.4298299999999999</v>
      </c>
      <c r="X377" s="198">
        <f t="shared" ca="1" si="185"/>
        <v>-3.2586423099999999</v>
      </c>
      <c r="Y377" s="198">
        <f t="shared" ca="1" si="185"/>
        <v>-3.01505774</v>
      </c>
      <c r="Z377" s="198">
        <f t="shared" ca="1" si="185"/>
        <v>-1.2597098929999999</v>
      </c>
      <c r="AA377" s="198">
        <f t="shared" ca="1" si="185"/>
        <v>-1.1512043329999999</v>
      </c>
    </row>
    <row r="378" spans="1:27" x14ac:dyDescent="0.25">
      <c r="A378" s="140"/>
      <c r="B378" s="140" t="s">
        <v>143</v>
      </c>
      <c r="C378" s="49">
        <f t="shared" ca="1" si="173"/>
        <v>-1.8436225500000001</v>
      </c>
      <c r="D378" s="49">
        <f t="shared" ca="1" si="174"/>
        <v>-1.93052139</v>
      </c>
      <c r="E378" s="49">
        <f t="shared" ca="1" si="175"/>
        <v>-1.84665119</v>
      </c>
      <c r="F378" s="49">
        <f t="shared" ca="1" si="176"/>
        <v>-2.2484319199999998</v>
      </c>
      <c r="G378" s="49">
        <f t="shared" ca="1" si="177"/>
        <v>-2.2024415199999998</v>
      </c>
      <c r="H378" s="7"/>
      <c r="O378" s="8"/>
      <c r="P378" s="8"/>
      <c r="Q378" s="8"/>
      <c r="R378" s="8"/>
      <c r="S378" s="8"/>
    </row>
    <row r="379" spans="1:27" x14ac:dyDescent="0.25">
      <c r="A379" s="140"/>
      <c r="B379" s="140" t="s">
        <v>154</v>
      </c>
      <c r="C379" s="49">
        <f t="shared" ca="1" si="173"/>
        <v>0</v>
      </c>
      <c r="D379" s="49">
        <f t="shared" ca="1" si="174"/>
        <v>0</v>
      </c>
      <c r="E379" s="49">
        <f t="shared" ca="1" si="175"/>
        <v>0</v>
      </c>
      <c r="F379" s="49">
        <f t="shared" ca="1" si="176"/>
        <v>0</v>
      </c>
      <c r="G379" s="49">
        <f t="shared" ca="1" si="177"/>
        <v>0</v>
      </c>
      <c r="H379" s="7"/>
      <c r="O379" s="8"/>
      <c r="P379" s="8"/>
      <c r="Q379" s="8"/>
      <c r="R379" s="8"/>
      <c r="S379" s="8"/>
      <c r="V379" s="140" t="s">
        <v>285</v>
      </c>
      <c r="W379" s="135">
        <f ca="1">SUM(W369:W377)</f>
        <v>-1.8620526500000028</v>
      </c>
      <c r="X379" s="135">
        <f t="shared" ref="X379:AA379" ca="1" si="186">SUM(X369:X377)</f>
        <v>3.9108644660999969</v>
      </c>
      <c r="Y379" s="135">
        <f t="shared" ca="1" si="186"/>
        <v>3.8696065907000015</v>
      </c>
      <c r="Z379" s="135">
        <f t="shared" ca="1" si="186"/>
        <v>3.7183232506740067</v>
      </c>
      <c r="AA379" s="135">
        <f t="shared" ca="1" si="186"/>
        <v>1.4593558543998464E-2</v>
      </c>
    </row>
    <row r="380" spans="1:27" x14ac:dyDescent="0.25">
      <c r="A380" s="140"/>
      <c r="B380" s="140" t="s">
        <v>155</v>
      </c>
      <c r="C380" s="49">
        <f t="shared" ca="1" si="173"/>
        <v>0</v>
      </c>
      <c r="D380" s="49">
        <f t="shared" ca="1" si="174"/>
        <v>0</v>
      </c>
      <c r="E380" s="49">
        <f t="shared" ca="1" si="175"/>
        <v>0</v>
      </c>
      <c r="F380" s="49">
        <f t="shared" ca="1" si="176"/>
        <v>0</v>
      </c>
      <c r="G380" s="49">
        <f t="shared" ca="1" si="177"/>
        <v>0</v>
      </c>
      <c r="H380" s="9"/>
      <c r="O380" s="8"/>
      <c r="P380" s="8"/>
      <c r="Q380" s="8"/>
      <c r="R380" s="8"/>
      <c r="S380" s="8"/>
      <c r="V380" s="140" t="s">
        <v>284</v>
      </c>
      <c r="W380" s="135">
        <f ca="1">SUM(C369:C464)</f>
        <v>-1.8620526500000025</v>
      </c>
      <c r="X380" s="135">
        <f t="shared" ref="X380:AA380" ca="1" si="187">SUM(D369:D464)</f>
        <v>3.9108644660999925</v>
      </c>
      <c r="Y380" s="135">
        <f t="shared" ca="1" si="187"/>
        <v>3.8696065906999966</v>
      </c>
      <c r="Z380" s="135">
        <f t="shared" ca="1" si="187"/>
        <v>3.7183232506739894</v>
      </c>
      <c r="AA380" s="135">
        <f t="shared" ca="1" si="187"/>
        <v>1.4593558544008123E-2</v>
      </c>
    </row>
    <row r="381" spans="1:27" x14ac:dyDescent="0.25">
      <c r="A381" s="140"/>
      <c r="B381" s="140" t="s">
        <v>1303</v>
      </c>
      <c r="C381" s="187">
        <f t="shared" ca="1" si="173"/>
        <v>0</v>
      </c>
      <c r="D381" s="187">
        <f t="shared" ca="1" si="174"/>
        <v>0</v>
      </c>
      <c r="E381" s="187">
        <f t="shared" ca="1" si="175"/>
        <v>0</v>
      </c>
      <c r="F381" s="187">
        <f t="shared" ca="1" si="176"/>
        <v>0</v>
      </c>
      <c r="G381" s="187">
        <f t="shared" ca="1" si="177"/>
        <v>0</v>
      </c>
      <c r="H381" s="7"/>
      <c r="O381" s="8"/>
      <c r="P381" s="8"/>
      <c r="Q381" s="8"/>
      <c r="R381" s="8"/>
      <c r="S381" s="8"/>
    </row>
    <row r="382" spans="1:27" x14ac:dyDescent="0.25">
      <c r="A382" s="140"/>
      <c r="B382" s="140" t="s">
        <v>1304</v>
      </c>
      <c r="C382" s="180">
        <f t="shared" ca="1" si="173"/>
        <v>0</v>
      </c>
      <c r="D382" s="180">
        <f t="shared" ca="1" si="174"/>
        <v>-1.5427023099999999</v>
      </c>
      <c r="E382" s="180">
        <f t="shared" ca="1" si="175"/>
        <v>-1.29911774</v>
      </c>
      <c r="F382" s="180">
        <f t="shared" ca="1" si="176"/>
        <v>-1.15591062</v>
      </c>
      <c r="G382" s="180">
        <f t="shared" ca="1" si="177"/>
        <v>-1.04740506</v>
      </c>
      <c r="H382" s="7"/>
      <c r="O382" s="8"/>
      <c r="P382" s="8"/>
      <c r="Q382" s="8"/>
      <c r="R382" s="8"/>
      <c r="S382" s="8"/>
    </row>
    <row r="383" spans="1:27" x14ac:dyDescent="0.25">
      <c r="A383" s="140"/>
      <c r="B383" s="140" t="s">
        <v>1305</v>
      </c>
      <c r="C383" s="69">
        <f t="shared" ca="1" si="173"/>
        <v>0</v>
      </c>
      <c r="D383" s="69">
        <f t="shared" ca="1" si="174"/>
        <v>-0.63313275400000002</v>
      </c>
      <c r="E383" s="69">
        <f t="shared" ca="1" si="175"/>
        <v>-0.75349050699999998</v>
      </c>
      <c r="F383" s="69">
        <f t="shared" ca="1" si="176"/>
        <v>-0.87404176099999997</v>
      </c>
      <c r="G383" s="69">
        <f t="shared" ca="1" si="177"/>
        <v>-0.996430594</v>
      </c>
      <c r="H383" s="7"/>
      <c r="O383" s="8"/>
      <c r="P383" s="8"/>
      <c r="Q383" s="8"/>
      <c r="R383" s="8"/>
      <c r="S383" s="8"/>
    </row>
    <row r="384" spans="1:27" x14ac:dyDescent="0.25">
      <c r="A384" s="140"/>
      <c r="B384" s="140" t="s">
        <v>1306</v>
      </c>
      <c r="C384" s="40">
        <f t="shared" ca="1" si="173"/>
        <v>0</v>
      </c>
      <c r="D384" s="40">
        <f t="shared" ca="1" si="174"/>
        <v>-4.9727559399999999</v>
      </c>
      <c r="E384" s="40">
        <f t="shared" ca="1" si="175"/>
        <v>-7.97882669</v>
      </c>
      <c r="F384" s="40">
        <f t="shared" ca="1" si="176"/>
        <v>-10.7334701</v>
      </c>
      <c r="G384" s="40">
        <f t="shared" ca="1" si="177"/>
        <v>-13.4496311</v>
      </c>
      <c r="H384" s="7"/>
      <c r="O384" s="8"/>
      <c r="P384" s="8"/>
      <c r="Q384" s="8"/>
      <c r="R384" s="8"/>
      <c r="S384" s="8"/>
    </row>
    <row r="385" spans="1:19" x14ac:dyDescent="0.25">
      <c r="A385" s="140"/>
      <c r="B385" s="140" t="s">
        <v>156</v>
      </c>
      <c r="C385" s="60">
        <f t="shared" ca="1" si="173"/>
        <v>0</v>
      </c>
      <c r="D385" s="60">
        <f t="shared" ca="1" si="174"/>
        <v>0</v>
      </c>
      <c r="E385" s="60">
        <f t="shared" ca="1" si="175"/>
        <v>0</v>
      </c>
      <c r="F385" s="60">
        <f t="shared" ca="1" si="176"/>
        <v>0</v>
      </c>
      <c r="G385" s="60">
        <f t="shared" ca="1" si="177"/>
        <v>0</v>
      </c>
      <c r="H385" s="7"/>
      <c r="I385" s="60">
        <v>8.3228686700000001</v>
      </c>
      <c r="O385" s="8"/>
      <c r="P385" s="8"/>
      <c r="Q385" s="8"/>
      <c r="R385" s="8"/>
      <c r="S385" s="8"/>
    </row>
    <row r="386" spans="1:19" x14ac:dyDescent="0.25">
      <c r="A386" s="140"/>
      <c r="B386" s="140" t="s">
        <v>144</v>
      </c>
      <c r="C386" s="60">
        <f t="shared" ca="1" si="173"/>
        <v>0</v>
      </c>
      <c r="D386" s="60">
        <f t="shared" ca="1" si="174"/>
        <v>0</v>
      </c>
      <c r="E386" s="60">
        <f t="shared" ca="1" si="175"/>
        <v>0</v>
      </c>
      <c r="F386" s="60">
        <f t="shared" ca="1" si="176"/>
        <v>6.4185749799999997E-2</v>
      </c>
      <c r="G386" s="60">
        <f t="shared" ca="1" si="177"/>
        <v>6.0829632199999997E-2</v>
      </c>
      <c r="H386" s="7"/>
      <c r="I386" s="60">
        <v>0</v>
      </c>
      <c r="O386" s="8"/>
      <c r="P386" s="8"/>
      <c r="Q386" s="8"/>
      <c r="R386" s="8"/>
      <c r="S386" s="8"/>
    </row>
    <row r="387" spans="1:19" x14ac:dyDescent="0.25">
      <c r="A387" s="140"/>
      <c r="B387" s="140" t="s">
        <v>157</v>
      </c>
      <c r="C387" s="60">
        <f t="shared" ca="1" si="173"/>
        <v>0</v>
      </c>
      <c r="D387" s="60">
        <f t="shared" ca="1" si="174"/>
        <v>0</v>
      </c>
      <c r="E387" s="60">
        <f t="shared" ca="1" si="175"/>
        <v>0</v>
      </c>
      <c r="F387" s="60">
        <f t="shared" ca="1" si="176"/>
        <v>0</v>
      </c>
      <c r="G387" s="60">
        <f t="shared" ca="1" si="177"/>
        <v>0</v>
      </c>
      <c r="H387" s="7"/>
      <c r="I387" s="60">
        <v>26.867475899999999</v>
      </c>
      <c r="O387" s="8"/>
      <c r="P387" s="8"/>
      <c r="Q387" s="8"/>
      <c r="R387" s="8"/>
      <c r="S387" s="8"/>
    </row>
    <row r="388" spans="1:19" x14ac:dyDescent="0.25">
      <c r="A388" s="140"/>
      <c r="B388" s="140" t="s">
        <v>158</v>
      </c>
      <c r="C388" s="60">
        <f t="shared" ca="1" si="173"/>
        <v>0</v>
      </c>
      <c r="D388" s="60">
        <f t="shared" ca="1" si="174"/>
        <v>0</v>
      </c>
      <c r="E388" s="60">
        <f t="shared" ca="1" si="175"/>
        <v>0</v>
      </c>
      <c r="F388" s="60">
        <f t="shared" ca="1" si="176"/>
        <v>0</v>
      </c>
      <c r="G388" s="60">
        <f t="shared" ca="1" si="177"/>
        <v>0</v>
      </c>
      <c r="H388" s="7"/>
      <c r="I388" s="60">
        <v>0</v>
      </c>
      <c r="O388" s="8"/>
      <c r="P388" s="8"/>
      <c r="Q388" s="8"/>
      <c r="R388" s="8"/>
      <c r="S388" s="8"/>
    </row>
    <row r="389" spans="1:19" x14ac:dyDescent="0.25">
      <c r="A389" s="140"/>
      <c r="B389" s="140" t="s">
        <v>159</v>
      </c>
      <c r="C389" s="60">
        <f t="shared" ca="1" si="173"/>
        <v>0</v>
      </c>
      <c r="D389" s="60">
        <f t="shared" ca="1" si="174"/>
        <v>0</v>
      </c>
      <c r="E389" s="60">
        <f t="shared" ca="1" si="175"/>
        <v>0</v>
      </c>
      <c r="F389" s="60">
        <f t="shared" ca="1" si="176"/>
        <v>0</v>
      </c>
      <c r="G389" s="60">
        <f t="shared" ca="1" si="177"/>
        <v>0</v>
      </c>
      <c r="H389" s="7"/>
      <c r="I389" s="60">
        <v>1.9441700200000001</v>
      </c>
      <c r="O389" s="8"/>
      <c r="P389" s="8"/>
      <c r="Q389" s="8"/>
      <c r="R389" s="8"/>
      <c r="S389" s="8"/>
    </row>
    <row r="390" spans="1:19" x14ac:dyDescent="0.25">
      <c r="A390" s="140"/>
      <c r="B390" s="140" t="s">
        <v>145</v>
      </c>
      <c r="C390" s="60">
        <f t="shared" ca="1" si="173"/>
        <v>0</v>
      </c>
      <c r="D390" s="60">
        <f t="shared" ca="1" si="174"/>
        <v>0</v>
      </c>
      <c r="E390" s="60">
        <f t="shared" ca="1" si="175"/>
        <v>0</v>
      </c>
      <c r="F390" s="60">
        <f t="shared" ca="1" si="176"/>
        <v>2.28253208E-3</v>
      </c>
      <c r="G390" s="60">
        <f t="shared" ca="1" si="177"/>
        <v>2.1631839899999999E-3</v>
      </c>
      <c r="H390" s="7"/>
      <c r="I390" s="60">
        <v>0</v>
      </c>
      <c r="O390" s="8"/>
      <c r="P390" s="8"/>
      <c r="Q390" s="8"/>
      <c r="R390" s="8"/>
      <c r="S390" s="8"/>
    </row>
    <row r="391" spans="1:19" x14ac:dyDescent="0.25">
      <c r="A391" s="140"/>
      <c r="B391" s="140" t="s">
        <v>160</v>
      </c>
      <c r="C391" s="60">
        <f t="shared" ca="1" si="173"/>
        <v>0</v>
      </c>
      <c r="D391" s="60">
        <f t="shared" ca="1" si="174"/>
        <v>0</v>
      </c>
      <c r="E391" s="60">
        <f t="shared" ca="1" si="175"/>
        <v>0</v>
      </c>
      <c r="F391" s="60">
        <f t="shared" ca="1" si="176"/>
        <v>0</v>
      </c>
      <c r="G391" s="60">
        <f t="shared" ca="1" si="177"/>
        <v>0</v>
      </c>
      <c r="H391" s="7"/>
      <c r="I391" s="60">
        <v>6.4457093499999996</v>
      </c>
      <c r="O391" s="8"/>
      <c r="P391" s="8"/>
      <c r="Q391" s="8"/>
      <c r="R391" s="8"/>
      <c r="S391" s="8"/>
    </row>
    <row r="392" spans="1:19" x14ac:dyDescent="0.25">
      <c r="A392" s="140"/>
      <c r="B392" s="140" t="s">
        <v>161</v>
      </c>
      <c r="C392" s="60">
        <f t="shared" ca="1" si="173"/>
        <v>0</v>
      </c>
      <c r="D392" s="60">
        <f t="shared" ca="1" si="174"/>
        <v>0</v>
      </c>
      <c r="E392" s="60">
        <f t="shared" ca="1" si="175"/>
        <v>0</v>
      </c>
      <c r="F392" s="60">
        <f t="shared" ca="1" si="176"/>
        <v>0</v>
      </c>
      <c r="G392" s="60">
        <f t="shared" ca="1" si="177"/>
        <v>0</v>
      </c>
      <c r="H392" s="7"/>
      <c r="I392" s="60">
        <v>0</v>
      </c>
      <c r="O392" s="8"/>
      <c r="P392" s="8"/>
      <c r="Q392" s="8"/>
      <c r="R392" s="8"/>
      <c r="S392" s="8"/>
    </row>
    <row r="393" spans="1:19" x14ac:dyDescent="0.25">
      <c r="A393" s="140"/>
      <c r="B393" s="140" t="s">
        <v>162</v>
      </c>
      <c r="C393" s="60">
        <f t="shared" ca="1" si="173"/>
        <v>0</v>
      </c>
      <c r="D393" s="60">
        <f t="shared" ca="1" si="174"/>
        <v>0</v>
      </c>
      <c r="E393" s="60">
        <f t="shared" ca="1" si="175"/>
        <v>0</v>
      </c>
      <c r="F393" s="60">
        <f t="shared" ca="1" si="176"/>
        <v>0</v>
      </c>
      <c r="G393" s="60">
        <f t="shared" ca="1" si="177"/>
        <v>0</v>
      </c>
      <c r="H393" s="7"/>
      <c r="I393" s="60">
        <v>17.5381033</v>
      </c>
      <c r="O393" s="8"/>
      <c r="P393" s="8"/>
      <c r="Q393" s="8"/>
      <c r="R393" s="8"/>
      <c r="S393" s="8"/>
    </row>
    <row r="394" spans="1:19" x14ac:dyDescent="0.25">
      <c r="A394" s="140"/>
      <c r="B394" s="140" t="s">
        <v>146</v>
      </c>
      <c r="C394" s="60">
        <f t="shared" ca="1" si="173"/>
        <v>0</v>
      </c>
      <c r="D394" s="60">
        <f t="shared" ca="1" si="174"/>
        <v>0</v>
      </c>
      <c r="E394" s="60">
        <f t="shared" ca="1" si="175"/>
        <v>0</v>
      </c>
      <c r="F394" s="60">
        <f t="shared" ca="1" si="176"/>
        <v>0.95645738599999996</v>
      </c>
      <c r="G394" s="60">
        <f t="shared" ca="1" si="177"/>
        <v>0.90644654199999997</v>
      </c>
      <c r="H394" s="7"/>
      <c r="I394" s="60">
        <v>0</v>
      </c>
      <c r="O394" s="8"/>
      <c r="P394" s="8"/>
      <c r="Q394" s="8"/>
      <c r="R394" s="8"/>
      <c r="S394" s="8"/>
    </row>
    <row r="395" spans="1:19" x14ac:dyDescent="0.25">
      <c r="A395" s="140"/>
      <c r="B395" s="140" t="s">
        <v>163</v>
      </c>
      <c r="C395" s="60">
        <f t="shared" ca="1" si="173"/>
        <v>0</v>
      </c>
      <c r="D395" s="60">
        <f t="shared" ca="1" si="174"/>
        <v>0</v>
      </c>
      <c r="E395" s="60">
        <f t="shared" ca="1" si="175"/>
        <v>0</v>
      </c>
      <c r="F395" s="60">
        <f t="shared" ca="1" si="176"/>
        <v>0</v>
      </c>
      <c r="G395" s="60">
        <f t="shared" ca="1" si="177"/>
        <v>0</v>
      </c>
      <c r="H395" s="7"/>
      <c r="I395" s="60">
        <v>54.284642900000001</v>
      </c>
      <c r="O395" s="8"/>
      <c r="P395" s="8"/>
      <c r="Q395" s="8"/>
      <c r="R395" s="8"/>
      <c r="S395" s="8"/>
    </row>
    <row r="396" spans="1:19" x14ac:dyDescent="0.25">
      <c r="A396" s="140"/>
      <c r="B396" s="140" t="s">
        <v>164</v>
      </c>
      <c r="C396" s="60">
        <f t="shared" ca="1" si="173"/>
        <v>0</v>
      </c>
      <c r="D396" s="60">
        <f t="shared" ca="1" si="174"/>
        <v>0</v>
      </c>
      <c r="E396" s="60">
        <f t="shared" ca="1" si="175"/>
        <v>0</v>
      </c>
      <c r="F396" s="60">
        <f t="shared" ca="1" si="176"/>
        <v>0</v>
      </c>
      <c r="G396" s="60">
        <f t="shared" ca="1" si="177"/>
        <v>0</v>
      </c>
      <c r="I396" s="60">
        <v>0</v>
      </c>
      <c r="O396" s="8"/>
      <c r="P396" s="8"/>
      <c r="Q396" s="8"/>
      <c r="R396" s="8"/>
      <c r="S396" s="8"/>
    </row>
    <row r="397" spans="1:19" x14ac:dyDescent="0.25">
      <c r="A397" s="140"/>
      <c r="B397" s="140" t="s">
        <v>165</v>
      </c>
      <c r="C397" s="60">
        <f t="shared" ca="1" si="173"/>
        <v>0</v>
      </c>
      <c r="D397" s="60">
        <f t="shared" ca="1" si="174"/>
        <v>0</v>
      </c>
      <c r="E397" s="60">
        <f t="shared" ca="1" si="175"/>
        <v>0</v>
      </c>
      <c r="F397" s="60">
        <f t="shared" ca="1" si="176"/>
        <v>0</v>
      </c>
      <c r="G397" s="60">
        <f t="shared" ca="1" si="177"/>
        <v>0</v>
      </c>
      <c r="I397" s="60">
        <v>0.12272719</v>
      </c>
      <c r="O397" s="8"/>
      <c r="P397" s="8"/>
      <c r="Q397" s="8"/>
      <c r="R397" s="8"/>
      <c r="S397" s="8"/>
    </row>
    <row r="398" spans="1:19" x14ac:dyDescent="0.25">
      <c r="A398" s="140"/>
      <c r="B398" s="140" t="s">
        <v>147</v>
      </c>
      <c r="C398" s="60">
        <f t="shared" ca="1" si="173"/>
        <v>0</v>
      </c>
      <c r="D398" s="60">
        <f t="shared" ca="1" si="174"/>
        <v>0</v>
      </c>
      <c r="E398" s="60">
        <f t="shared" ca="1" si="175"/>
        <v>0</v>
      </c>
      <c r="F398" s="60">
        <f t="shared" ca="1" si="176"/>
        <v>9.1928979399999997E-4</v>
      </c>
      <c r="G398" s="60">
        <f t="shared" ca="1" si="177"/>
        <v>8.7122235400000005E-4</v>
      </c>
      <c r="I398" s="60">
        <v>0</v>
      </c>
      <c r="O398" s="8"/>
      <c r="P398" s="8"/>
      <c r="Q398" s="8"/>
      <c r="R398" s="8"/>
      <c r="S398" s="8"/>
    </row>
    <row r="399" spans="1:19" x14ac:dyDescent="0.25">
      <c r="A399" s="140"/>
      <c r="B399" s="140" t="s">
        <v>166</v>
      </c>
      <c r="C399" s="60">
        <f t="shared" ca="1" si="173"/>
        <v>0</v>
      </c>
      <c r="D399" s="60">
        <f t="shared" ca="1" si="174"/>
        <v>0</v>
      </c>
      <c r="E399" s="60">
        <f t="shared" ca="1" si="175"/>
        <v>0</v>
      </c>
      <c r="F399" s="60">
        <f t="shared" ca="1" si="176"/>
        <v>0</v>
      </c>
      <c r="G399" s="60">
        <f t="shared" ca="1" si="177"/>
        <v>0</v>
      </c>
      <c r="I399" s="60">
        <v>0.82627724400000002</v>
      </c>
      <c r="O399" s="8"/>
      <c r="P399" s="8"/>
      <c r="Q399" s="8"/>
      <c r="R399" s="8"/>
      <c r="S399" s="8"/>
    </row>
    <row r="400" spans="1:19" x14ac:dyDescent="0.25">
      <c r="A400" s="140"/>
      <c r="B400" s="140" t="s">
        <v>167</v>
      </c>
      <c r="C400" s="60">
        <f t="shared" ca="1" si="173"/>
        <v>0</v>
      </c>
      <c r="D400" s="60">
        <f t="shared" ca="1" si="174"/>
        <v>0</v>
      </c>
      <c r="E400" s="60">
        <f t="shared" ca="1" si="175"/>
        <v>0</v>
      </c>
      <c r="F400" s="60">
        <f t="shared" ca="1" si="176"/>
        <v>0</v>
      </c>
      <c r="G400" s="60">
        <f t="shared" ca="1" si="177"/>
        <v>0</v>
      </c>
      <c r="I400" s="60">
        <v>0</v>
      </c>
      <c r="O400" s="8"/>
      <c r="P400" s="8"/>
      <c r="Q400" s="8"/>
      <c r="R400" s="8"/>
      <c r="S400" s="8"/>
    </row>
    <row r="401" spans="1:19" x14ac:dyDescent="0.25">
      <c r="A401" s="140"/>
      <c r="B401" s="140" t="s">
        <v>168</v>
      </c>
      <c r="C401" s="60">
        <f t="shared" ca="1" si="173"/>
        <v>0</v>
      </c>
      <c r="D401" s="60">
        <f t="shared" ca="1" si="174"/>
        <v>0</v>
      </c>
      <c r="E401" s="60">
        <f t="shared" ca="1" si="175"/>
        <v>0</v>
      </c>
      <c r="F401" s="60">
        <f t="shared" ca="1" si="176"/>
        <v>0</v>
      </c>
      <c r="G401" s="60">
        <f t="shared" ca="1" si="177"/>
        <v>0</v>
      </c>
      <c r="I401" s="60">
        <v>0</v>
      </c>
      <c r="O401" s="8"/>
      <c r="P401" s="8"/>
      <c r="Q401" s="8"/>
      <c r="R401" s="8"/>
      <c r="S401" s="8"/>
    </row>
    <row r="402" spans="1:19" x14ac:dyDescent="0.25">
      <c r="A402" s="140"/>
      <c r="B402" s="140" t="s">
        <v>148</v>
      </c>
      <c r="C402" s="60">
        <f t="shared" ca="1" si="173"/>
        <v>0</v>
      </c>
      <c r="D402" s="60">
        <f t="shared" ca="1" si="174"/>
        <v>0</v>
      </c>
      <c r="E402" s="60">
        <f t="shared" ca="1" si="175"/>
        <v>0</v>
      </c>
      <c r="F402" s="60">
        <f t="shared" ca="1" si="176"/>
        <v>0</v>
      </c>
      <c r="G402" s="60">
        <f t="shared" ca="1" si="177"/>
        <v>0</v>
      </c>
      <c r="I402" s="60">
        <v>0</v>
      </c>
      <c r="O402" s="8"/>
      <c r="P402" s="8"/>
      <c r="Q402" s="8"/>
      <c r="R402" s="8"/>
      <c r="S402" s="8"/>
    </row>
    <row r="403" spans="1:19" x14ac:dyDescent="0.25">
      <c r="A403" s="140"/>
      <c r="B403" s="140" t="s">
        <v>169</v>
      </c>
      <c r="C403" s="60">
        <f t="shared" ca="1" si="173"/>
        <v>0</v>
      </c>
      <c r="D403" s="60">
        <f t="shared" ca="1" si="174"/>
        <v>0</v>
      </c>
      <c r="E403" s="60">
        <f t="shared" ca="1" si="175"/>
        <v>0</v>
      </c>
      <c r="F403" s="60">
        <f t="shared" ca="1" si="176"/>
        <v>0</v>
      </c>
      <c r="G403" s="60">
        <f t="shared" ca="1" si="177"/>
        <v>0</v>
      </c>
      <c r="I403" s="60">
        <v>0</v>
      </c>
      <c r="O403" s="8"/>
      <c r="P403" s="8"/>
      <c r="Q403" s="8"/>
      <c r="R403" s="8"/>
      <c r="S403" s="8"/>
    </row>
    <row r="404" spans="1:19" x14ac:dyDescent="0.25">
      <c r="A404" s="140"/>
      <c r="B404" s="140" t="s">
        <v>170</v>
      </c>
      <c r="C404" s="60">
        <f t="shared" ca="1" si="173"/>
        <v>0</v>
      </c>
      <c r="D404" s="60">
        <f t="shared" ca="1" si="174"/>
        <v>0</v>
      </c>
      <c r="E404" s="60">
        <f t="shared" ca="1" si="175"/>
        <v>0</v>
      </c>
      <c r="F404" s="60">
        <f t="shared" ca="1" si="176"/>
        <v>0</v>
      </c>
      <c r="G404" s="60">
        <f t="shared" ca="1" si="177"/>
        <v>0</v>
      </c>
      <c r="I404" s="60">
        <v>0</v>
      </c>
      <c r="O404" s="8"/>
      <c r="P404" s="8"/>
      <c r="Q404" s="8"/>
      <c r="R404" s="8"/>
      <c r="S404" s="8"/>
    </row>
    <row r="405" spans="1:19" x14ac:dyDescent="0.25">
      <c r="A405" s="140"/>
      <c r="B405" s="140" t="s">
        <v>171</v>
      </c>
      <c r="C405" s="60">
        <f t="shared" ca="1" si="173"/>
        <v>0</v>
      </c>
      <c r="D405" s="60">
        <f t="shared" ca="1" si="174"/>
        <v>0</v>
      </c>
      <c r="E405" s="60">
        <f t="shared" ca="1" si="175"/>
        <v>0</v>
      </c>
      <c r="F405" s="60">
        <f t="shared" ca="1" si="176"/>
        <v>0</v>
      </c>
      <c r="G405" s="60">
        <f t="shared" ca="1" si="177"/>
        <v>0</v>
      </c>
      <c r="I405" s="60">
        <v>0</v>
      </c>
      <c r="O405" s="8"/>
      <c r="P405" s="8"/>
      <c r="Q405" s="8"/>
      <c r="R405" s="8"/>
      <c r="S405" s="8"/>
    </row>
    <row r="406" spans="1:19" x14ac:dyDescent="0.25">
      <c r="A406" s="140"/>
      <c r="B406" s="140" t="s">
        <v>149</v>
      </c>
      <c r="C406" s="60">
        <f t="shared" ca="1" si="173"/>
        <v>0</v>
      </c>
      <c r="D406" s="60">
        <f t="shared" ca="1" si="174"/>
        <v>0</v>
      </c>
      <c r="E406" s="60">
        <f t="shared" ca="1" si="175"/>
        <v>0</v>
      </c>
      <c r="F406" s="60">
        <f t="shared" ca="1" si="176"/>
        <v>0</v>
      </c>
      <c r="G406" s="60">
        <f t="shared" ca="1" si="177"/>
        <v>0</v>
      </c>
      <c r="I406" s="60">
        <v>0</v>
      </c>
      <c r="O406" s="8"/>
      <c r="P406" s="8"/>
      <c r="Q406" s="8"/>
      <c r="R406" s="8"/>
      <c r="S406" s="8"/>
    </row>
    <row r="407" spans="1:19" x14ac:dyDescent="0.25">
      <c r="A407" s="140"/>
      <c r="B407" s="140" t="s">
        <v>172</v>
      </c>
      <c r="C407" s="60">
        <f t="shared" ca="1" si="173"/>
        <v>0</v>
      </c>
      <c r="D407" s="60">
        <f t="shared" ca="1" si="174"/>
        <v>0</v>
      </c>
      <c r="E407" s="60">
        <f t="shared" ca="1" si="175"/>
        <v>0</v>
      </c>
      <c r="F407" s="60">
        <f t="shared" ca="1" si="176"/>
        <v>0</v>
      </c>
      <c r="G407" s="60">
        <f t="shared" ca="1" si="177"/>
        <v>0</v>
      </c>
      <c r="I407" s="60">
        <v>0</v>
      </c>
      <c r="O407" s="8"/>
      <c r="P407" s="8"/>
      <c r="Q407" s="8"/>
      <c r="R407" s="8"/>
      <c r="S407" s="8"/>
    </row>
    <row r="408" spans="1:19" x14ac:dyDescent="0.25">
      <c r="A408" s="140"/>
      <c r="B408" s="140" t="s">
        <v>173</v>
      </c>
      <c r="C408" s="60">
        <f t="shared" ca="1" si="173"/>
        <v>0</v>
      </c>
      <c r="D408" s="60">
        <f t="shared" ca="1" si="174"/>
        <v>0</v>
      </c>
      <c r="E408" s="60">
        <f t="shared" ca="1" si="175"/>
        <v>0</v>
      </c>
      <c r="F408" s="60">
        <f t="shared" ca="1" si="176"/>
        <v>0</v>
      </c>
      <c r="G408" s="60">
        <f t="shared" ca="1" si="177"/>
        <v>0</v>
      </c>
      <c r="I408" s="60">
        <v>0</v>
      </c>
      <c r="O408" s="8"/>
      <c r="P408" s="8"/>
      <c r="Q408" s="8"/>
      <c r="R408" s="8"/>
      <c r="S408" s="8"/>
    </row>
    <row r="409" spans="1:19" x14ac:dyDescent="0.25">
      <c r="B409" s="140" t="s">
        <v>1215</v>
      </c>
      <c r="C409" s="53">
        <f t="shared" ca="1" si="173"/>
        <v>0</v>
      </c>
      <c r="D409" s="53">
        <f t="shared" ca="1" si="174"/>
        <v>0</v>
      </c>
      <c r="E409" s="53">
        <f t="shared" ca="1" si="175"/>
        <v>0</v>
      </c>
      <c r="F409" s="53">
        <f t="shared" ca="1" si="176"/>
        <v>0</v>
      </c>
      <c r="G409" s="53">
        <f t="shared" ca="1" si="177"/>
        <v>0</v>
      </c>
      <c r="O409" s="8"/>
      <c r="P409" s="8"/>
      <c r="Q409" s="8"/>
      <c r="R409" s="8"/>
      <c r="S409" s="8"/>
    </row>
    <row r="410" spans="1:19" x14ac:dyDescent="0.25">
      <c r="B410" s="140" t="s">
        <v>1121</v>
      </c>
      <c r="C410" s="53">
        <f t="shared" ca="1" si="173"/>
        <v>9.2882032399999996</v>
      </c>
      <c r="D410" s="53">
        <f t="shared" ca="1" si="174"/>
        <v>8.2443059600000002</v>
      </c>
      <c r="E410" s="53">
        <f t="shared" ca="1" si="175"/>
        <v>7.5534423300000002</v>
      </c>
      <c r="F410" s="53">
        <f t="shared" ca="1" si="176"/>
        <v>7.2865246800000003</v>
      </c>
      <c r="G410" s="53">
        <f t="shared" ca="1" si="177"/>
        <v>6.9055299200000002</v>
      </c>
      <c r="O410" s="8"/>
      <c r="P410" s="8"/>
      <c r="Q410" s="8"/>
      <c r="R410" s="8"/>
      <c r="S410" s="8"/>
    </row>
    <row r="411" spans="1:19" x14ac:dyDescent="0.25">
      <c r="B411" s="140" t="s">
        <v>1216</v>
      </c>
      <c r="C411" s="53">
        <f t="shared" ca="1" si="173"/>
        <v>0</v>
      </c>
      <c r="D411" s="53">
        <f t="shared" ca="1" si="174"/>
        <v>0</v>
      </c>
      <c r="E411" s="53">
        <f t="shared" ca="1" si="175"/>
        <v>0</v>
      </c>
      <c r="F411" s="53">
        <f t="shared" ca="1" si="176"/>
        <v>0</v>
      </c>
      <c r="G411" s="53">
        <f t="shared" ca="1" si="177"/>
        <v>0</v>
      </c>
      <c r="O411" s="8"/>
      <c r="P411" s="8"/>
      <c r="Q411" s="8"/>
      <c r="R411" s="8"/>
      <c r="S411" s="8"/>
    </row>
    <row r="412" spans="1:19" x14ac:dyDescent="0.25">
      <c r="B412" s="140" t="s">
        <v>1217</v>
      </c>
      <c r="C412" s="53">
        <f t="shared" ca="1" si="173"/>
        <v>0</v>
      </c>
      <c r="D412" s="53">
        <f t="shared" ca="1" si="174"/>
        <v>0</v>
      </c>
      <c r="E412" s="53">
        <f t="shared" ca="1" si="175"/>
        <v>0</v>
      </c>
      <c r="F412" s="53">
        <f t="shared" ca="1" si="176"/>
        <v>0</v>
      </c>
      <c r="G412" s="53">
        <f t="shared" ca="1" si="177"/>
        <v>0</v>
      </c>
      <c r="O412" s="8"/>
      <c r="P412" s="8"/>
      <c r="Q412" s="8"/>
      <c r="R412" s="8"/>
      <c r="S412" s="8"/>
    </row>
    <row r="413" spans="1:19" x14ac:dyDescent="0.25">
      <c r="B413" s="140" t="s">
        <v>1218</v>
      </c>
      <c r="C413" s="53">
        <f t="shared" ca="1" si="173"/>
        <v>0</v>
      </c>
      <c r="D413" s="53">
        <f t="shared" ca="1" si="174"/>
        <v>0</v>
      </c>
      <c r="E413" s="53">
        <f t="shared" ca="1" si="175"/>
        <v>0</v>
      </c>
      <c r="F413" s="53">
        <f t="shared" ca="1" si="176"/>
        <v>0</v>
      </c>
      <c r="G413" s="53">
        <f t="shared" ca="1" si="177"/>
        <v>0</v>
      </c>
      <c r="O413" s="8"/>
      <c r="P413" s="8"/>
      <c r="Q413" s="8"/>
      <c r="R413" s="8"/>
      <c r="S413" s="8"/>
    </row>
    <row r="414" spans="1:19" x14ac:dyDescent="0.25">
      <c r="B414" s="140" t="s">
        <v>1122</v>
      </c>
      <c r="C414" s="53">
        <f t="shared" ca="1" si="173"/>
        <v>0</v>
      </c>
      <c r="D414" s="53">
        <f t="shared" ca="1" si="174"/>
        <v>1.7642043199999999</v>
      </c>
      <c r="E414" s="53">
        <f t="shared" ca="1" si="175"/>
        <v>1.6163659699999999</v>
      </c>
      <c r="F414" s="53">
        <f t="shared" ca="1" si="176"/>
        <v>1.50913936</v>
      </c>
      <c r="G414" s="53">
        <f t="shared" ca="1" si="177"/>
        <v>1.43023012</v>
      </c>
      <c r="O414" s="8"/>
      <c r="P414" s="8"/>
      <c r="Q414" s="8"/>
      <c r="R414" s="8"/>
      <c r="S414" s="8"/>
    </row>
    <row r="415" spans="1:19" x14ac:dyDescent="0.25">
      <c r="B415" s="140" t="s">
        <v>1219</v>
      </c>
      <c r="C415" s="53">
        <f t="shared" ca="1" si="173"/>
        <v>0</v>
      </c>
      <c r="D415" s="53">
        <f t="shared" ca="1" si="174"/>
        <v>0</v>
      </c>
      <c r="E415" s="53">
        <f t="shared" ca="1" si="175"/>
        <v>0</v>
      </c>
      <c r="F415" s="53">
        <f t="shared" ca="1" si="176"/>
        <v>0</v>
      </c>
      <c r="G415" s="53">
        <f t="shared" ca="1" si="177"/>
        <v>0</v>
      </c>
      <c r="O415" s="8"/>
      <c r="P415" s="8"/>
      <c r="Q415" s="8"/>
      <c r="R415" s="8"/>
      <c r="S415" s="8"/>
    </row>
    <row r="416" spans="1:19" x14ac:dyDescent="0.25">
      <c r="B416" s="140" t="s">
        <v>1220</v>
      </c>
      <c r="C416" s="53">
        <f t="shared" ca="1" si="173"/>
        <v>0</v>
      </c>
      <c r="D416" s="53">
        <f t="shared" ca="1" si="174"/>
        <v>0</v>
      </c>
      <c r="E416" s="53">
        <f t="shared" ca="1" si="175"/>
        <v>0</v>
      </c>
      <c r="F416" s="53">
        <f t="shared" ca="1" si="176"/>
        <v>0</v>
      </c>
      <c r="G416" s="53">
        <f t="shared" ca="1" si="177"/>
        <v>0</v>
      </c>
      <c r="O416" s="8"/>
      <c r="P416" s="8"/>
      <c r="Q416" s="8"/>
      <c r="R416" s="8"/>
      <c r="S416" s="8"/>
    </row>
    <row r="417" spans="2:19" x14ac:dyDescent="0.25">
      <c r="B417" s="140" t="s">
        <v>1307</v>
      </c>
      <c r="C417" s="53">
        <f t="shared" ca="1" si="173"/>
        <v>0</v>
      </c>
      <c r="D417" s="53">
        <f t="shared" ca="1" si="174"/>
        <v>0</v>
      </c>
      <c r="E417" s="53">
        <f t="shared" ca="1" si="175"/>
        <v>0</v>
      </c>
      <c r="F417" s="53">
        <f t="shared" ca="1" si="176"/>
        <v>0</v>
      </c>
      <c r="G417" s="53">
        <f t="shared" ca="1" si="177"/>
        <v>0</v>
      </c>
      <c r="O417" s="8"/>
      <c r="P417" s="8"/>
      <c r="Q417" s="8"/>
      <c r="R417" s="8"/>
      <c r="S417" s="8"/>
    </row>
    <row r="418" spans="2:19" x14ac:dyDescent="0.25">
      <c r="B418" s="140" t="s">
        <v>1197</v>
      </c>
      <c r="C418" s="53">
        <f t="shared" ca="1" si="173"/>
        <v>9.1480222599999994</v>
      </c>
      <c r="D418" s="53">
        <f t="shared" ca="1" si="174"/>
        <v>9.1147382300000004</v>
      </c>
      <c r="E418" s="53">
        <f t="shared" ca="1" si="175"/>
        <v>9.1147382300000004</v>
      </c>
      <c r="F418" s="53">
        <f t="shared" ca="1" si="176"/>
        <v>13.4992719</v>
      </c>
      <c r="G418" s="53">
        <f t="shared" ca="1" si="177"/>
        <v>13.4992719</v>
      </c>
      <c r="O418" s="8"/>
      <c r="P418" s="8"/>
      <c r="Q418" s="8"/>
      <c r="R418" s="8"/>
      <c r="S418" s="8"/>
    </row>
    <row r="419" spans="2:19" x14ac:dyDescent="0.25">
      <c r="B419" s="140" t="s">
        <v>1308</v>
      </c>
      <c r="C419" s="53">
        <f t="shared" ca="1" si="173"/>
        <v>0</v>
      </c>
      <c r="D419" s="53">
        <f t="shared" ca="1" si="174"/>
        <v>0</v>
      </c>
      <c r="E419" s="53">
        <f t="shared" ca="1" si="175"/>
        <v>0</v>
      </c>
      <c r="F419" s="53">
        <f t="shared" ca="1" si="176"/>
        <v>0</v>
      </c>
      <c r="G419" s="53">
        <f t="shared" ca="1" si="177"/>
        <v>0</v>
      </c>
      <c r="O419" s="8"/>
      <c r="P419" s="8"/>
      <c r="Q419" s="8"/>
      <c r="R419" s="8"/>
      <c r="S419" s="8"/>
    </row>
    <row r="420" spans="2:19" x14ac:dyDescent="0.25">
      <c r="B420" s="140" t="s">
        <v>1309</v>
      </c>
      <c r="C420" s="53">
        <f t="shared" ca="1" si="173"/>
        <v>0</v>
      </c>
      <c r="D420" s="53">
        <f t="shared" ca="1" si="174"/>
        <v>0</v>
      </c>
      <c r="E420" s="53">
        <f t="shared" ca="1" si="175"/>
        <v>0</v>
      </c>
      <c r="F420" s="53">
        <f t="shared" ca="1" si="176"/>
        <v>0</v>
      </c>
      <c r="G420" s="53">
        <f t="shared" ca="1" si="177"/>
        <v>0</v>
      </c>
      <c r="O420" s="8"/>
      <c r="P420" s="8"/>
      <c r="Q420" s="8"/>
      <c r="R420" s="8"/>
      <c r="S420" s="8"/>
    </row>
    <row r="421" spans="2:19" x14ac:dyDescent="0.25">
      <c r="B421" s="140" t="s">
        <v>1310</v>
      </c>
      <c r="C421" s="53">
        <f t="shared" ca="1" si="173"/>
        <v>0</v>
      </c>
      <c r="D421" s="53">
        <f t="shared" ca="1" si="174"/>
        <v>0</v>
      </c>
      <c r="E421" s="53">
        <f t="shared" ca="1" si="175"/>
        <v>0</v>
      </c>
      <c r="F421" s="53">
        <f t="shared" ca="1" si="176"/>
        <v>0</v>
      </c>
      <c r="G421" s="53">
        <f t="shared" ca="1" si="177"/>
        <v>0</v>
      </c>
      <c r="O421" s="8"/>
      <c r="P421" s="8"/>
      <c r="Q421" s="8"/>
      <c r="R421" s="8"/>
      <c r="S421" s="8"/>
    </row>
    <row r="422" spans="2:19" x14ac:dyDescent="0.25">
      <c r="B422" s="140" t="s">
        <v>1198</v>
      </c>
      <c r="C422" s="53">
        <f t="shared" ca="1" si="173"/>
        <v>0</v>
      </c>
      <c r="D422" s="53">
        <f t="shared" ca="1" si="174"/>
        <v>0.181965349</v>
      </c>
      <c r="E422" s="53">
        <f t="shared" ca="1" si="175"/>
        <v>0.181965349</v>
      </c>
      <c r="F422" s="53">
        <f t="shared" ca="1" si="176"/>
        <v>0.18938328500000001</v>
      </c>
      <c r="G422" s="53">
        <f t="shared" ca="1" si="177"/>
        <v>0.18938328500000001</v>
      </c>
      <c r="O422" s="8"/>
      <c r="P422" s="8"/>
      <c r="Q422" s="8"/>
      <c r="R422" s="8"/>
      <c r="S422" s="8"/>
    </row>
    <row r="423" spans="2:19" x14ac:dyDescent="0.25">
      <c r="B423" s="140" t="s">
        <v>1311</v>
      </c>
      <c r="C423" s="53">
        <f t="shared" ca="1" si="173"/>
        <v>0</v>
      </c>
      <c r="D423" s="53">
        <f t="shared" ca="1" si="174"/>
        <v>0</v>
      </c>
      <c r="E423" s="53">
        <f t="shared" ca="1" si="175"/>
        <v>0</v>
      </c>
      <c r="F423" s="53">
        <f t="shared" ca="1" si="176"/>
        <v>0</v>
      </c>
      <c r="G423" s="53">
        <f t="shared" ca="1" si="177"/>
        <v>0</v>
      </c>
      <c r="O423" s="8"/>
      <c r="P423" s="8"/>
      <c r="Q423" s="8"/>
      <c r="R423" s="8"/>
      <c r="S423" s="8"/>
    </row>
    <row r="424" spans="2:19" x14ac:dyDescent="0.25">
      <c r="B424" s="140" t="s">
        <v>1312</v>
      </c>
      <c r="C424" s="53">
        <f t="shared" ca="1" si="173"/>
        <v>0</v>
      </c>
      <c r="D424" s="53">
        <f t="shared" ca="1" si="174"/>
        <v>0</v>
      </c>
      <c r="E424" s="53">
        <f t="shared" ca="1" si="175"/>
        <v>0</v>
      </c>
      <c r="F424" s="53">
        <f t="shared" ca="1" si="176"/>
        <v>0</v>
      </c>
      <c r="G424" s="53">
        <f t="shared" ca="1" si="177"/>
        <v>0</v>
      </c>
      <c r="O424" s="8"/>
      <c r="P424" s="8"/>
      <c r="Q424" s="8"/>
      <c r="R424" s="8"/>
      <c r="S424" s="8"/>
    </row>
    <row r="425" spans="2:19" x14ac:dyDescent="0.25">
      <c r="B425" s="140" t="s">
        <v>1313</v>
      </c>
      <c r="C425" s="53">
        <f t="shared" ca="1" si="173"/>
        <v>0</v>
      </c>
      <c r="D425" s="53">
        <f t="shared" ca="1" si="174"/>
        <v>0</v>
      </c>
      <c r="E425" s="53">
        <f t="shared" ca="1" si="175"/>
        <v>0</v>
      </c>
      <c r="F425" s="53">
        <f t="shared" ca="1" si="176"/>
        <v>0</v>
      </c>
      <c r="G425" s="53">
        <f t="shared" ca="1" si="177"/>
        <v>0</v>
      </c>
      <c r="O425" s="8"/>
      <c r="P425" s="8"/>
      <c r="Q425" s="8"/>
      <c r="R425" s="8"/>
      <c r="S425" s="8"/>
    </row>
    <row r="426" spans="2:19" x14ac:dyDescent="0.25">
      <c r="B426" s="140" t="s">
        <v>1199</v>
      </c>
      <c r="C426" s="53">
        <f t="shared" ca="1" si="173"/>
        <v>0</v>
      </c>
      <c r="D426" s="53">
        <f t="shared" ca="1" si="174"/>
        <v>0</v>
      </c>
      <c r="E426" s="53">
        <f t="shared" ca="1" si="175"/>
        <v>0</v>
      </c>
      <c r="F426" s="53">
        <f t="shared" ca="1" si="176"/>
        <v>0</v>
      </c>
      <c r="G426" s="53">
        <f t="shared" ca="1" si="177"/>
        <v>0</v>
      </c>
      <c r="O426" s="8"/>
      <c r="P426" s="8"/>
      <c r="Q426" s="8"/>
      <c r="R426" s="8"/>
      <c r="S426" s="8"/>
    </row>
    <row r="427" spans="2:19" x14ac:dyDescent="0.25">
      <c r="B427" s="140" t="s">
        <v>1314</v>
      </c>
      <c r="C427" s="53">
        <f t="shared" ca="1" si="173"/>
        <v>0</v>
      </c>
      <c r="D427" s="53">
        <f t="shared" ca="1" si="174"/>
        <v>0</v>
      </c>
      <c r="E427" s="53">
        <f t="shared" ca="1" si="175"/>
        <v>0</v>
      </c>
      <c r="F427" s="53">
        <f t="shared" ca="1" si="176"/>
        <v>0</v>
      </c>
      <c r="G427" s="53">
        <f t="shared" ca="1" si="177"/>
        <v>0</v>
      </c>
      <c r="O427" s="8"/>
      <c r="P427" s="8"/>
      <c r="Q427" s="8"/>
      <c r="R427" s="8"/>
      <c r="S427" s="8"/>
    </row>
    <row r="428" spans="2:19" x14ac:dyDescent="0.25">
      <c r="B428" s="140" t="s">
        <v>1315</v>
      </c>
      <c r="C428" s="53">
        <f t="shared" ca="1" si="173"/>
        <v>0</v>
      </c>
      <c r="D428" s="53">
        <f t="shared" ca="1" si="174"/>
        <v>0</v>
      </c>
      <c r="E428" s="53">
        <f t="shared" ca="1" si="175"/>
        <v>0</v>
      </c>
      <c r="F428" s="53">
        <f t="shared" ca="1" si="176"/>
        <v>0</v>
      </c>
      <c r="G428" s="53">
        <f t="shared" ca="1" si="177"/>
        <v>0</v>
      </c>
      <c r="O428" s="8"/>
      <c r="P428" s="8"/>
      <c r="Q428" s="8"/>
      <c r="R428" s="8"/>
      <c r="S428" s="8"/>
    </row>
    <row r="429" spans="2:19" x14ac:dyDescent="0.25">
      <c r="B429" s="140" t="s">
        <v>1316</v>
      </c>
      <c r="C429" s="53">
        <f t="shared" ca="1" si="173"/>
        <v>0</v>
      </c>
      <c r="D429" s="53">
        <f t="shared" ca="1" si="174"/>
        <v>0</v>
      </c>
      <c r="E429" s="53">
        <f t="shared" ca="1" si="175"/>
        <v>0</v>
      </c>
      <c r="F429" s="53">
        <f t="shared" ca="1" si="176"/>
        <v>0</v>
      </c>
      <c r="G429" s="53">
        <f t="shared" ca="1" si="177"/>
        <v>0</v>
      </c>
      <c r="O429" s="8"/>
      <c r="P429" s="8"/>
      <c r="Q429" s="8"/>
      <c r="R429" s="8"/>
      <c r="S429" s="8"/>
    </row>
    <row r="430" spans="2:19" x14ac:dyDescent="0.25">
      <c r="B430" s="140" t="s">
        <v>1200</v>
      </c>
      <c r="C430" s="53">
        <f t="shared" ca="1" si="173"/>
        <v>0</v>
      </c>
      <c r="D430" s="53">
        <f t="shared" ca="1" si="174"/>
        <v>0</v>
      </c>
      <c r="E430" s="53">
        <f t="shared" ca="1" si="175"/>
        <v>0</v>
      </c>
      <c r="F430" s="53">
        <f t="shared" ca="1" si="176"/>
        <v>0</v>
      </c>
      <c r="G430" s="53">
        <f t="shared" ca="1" si="177"/>
        <v>0</v>
      </c>
      <c r="O430" s="8"/>
      <c r="P430" s="8"/>
      <c r="Q430" s="8"/>
      <c r="R430" s="8"/>
      <c r="S430" s="8"/>
    </row>
    <row r="431" spans="2:19" x14ac:dyDescent="0.25">
      <c r="B431" s="140" t="s">
        <v>1317</v>
      </c>
      <c r="C431" s="53">
        <f t="shared" ca="1" si="173"/>
        <v>0</v>
      </c>
      <c r="D431" s="53">
        <f t="shared" ca="1" si="174"/>
        <v>0</v>
      </c>
      <c r="E431" s="53">
        <f t="shared" ca="1" si="175"/>
        <v>0</v>
      </c>
      <c r="F431" s="53">
        <f t="shared" ca="1" si="176"/>
        <v>0</v>
      </c>
      <c r="G431" s="53">
        <f t="shared" ca="1" si="177"/>
        <v>0</v>
      </c>
      <c r="O431" s="8"/>
      <c r="P431" s="8"/>
      <c r="Q431" s="8"/>
      <c r="R431" s="8"/>
      <c r="S431" s="8"/>
    </row>
    <row r="432" spans="2:19" x14ac:dyDescent="0.25">
      <c r="B432" s="140" t="s">
        <v>1318</v>
      </c>
      <c r="C432" s="53">
        <f t="shared" ca="1" si="173"/>
        <v>0</v>
      </c>
      <c r="D432" s="53">
        <f t="shared" ca="1" si="174"/>
        <v>0</v>
      </c>
      <c r="E432" s="53">
        <f t="shared" ca="1" si="175"/>
        <v>0</v>
      </c>
      <c r="F432" s="53">
        <f t="shared" ca="1" si="176"/>
        <v>0</v>
      </c>
      <c r="G432" s="53">
        <f t="shared" ca="1" si="177"/>
        <v>0</v>
      </c>
      <c r="O432" s="8"/>
      <c r="P432" s="8"/>
      <c r="Q432" s="8"/>
      <c r="R432" s="8"/>
      <c r="S432" s="8"/>
    </row>
    <row r="433" spans="1:19" x14ac:dyDescent="0.25">
      <c r="B433" s="140" t="s">
        <v>1221</v>
      </c>
      <c r="C433" s="56">
        <f t="shared" ref="C433:C464" ca="1" si="188">IFERROR(VLOOKUP($B433,INDIRECT($I$369),2,FALSE),0)</f>
        <v>0</v>
      </c>
      <c r="D433" s="56">
        <f t="shared" ref="D433:D464" ca="1" si="189">IFERROR(VLOOKUP($B433,INDIRECT($J$369),2,FALSE),0)</f>
        <v>0</v>
      </c>
      <c r="E433" s="56">
        <f t="shared" ref="E433:E464" ca="1" si="190">IFERROR(VLOOKUP($B433,INDIRECT($K$369),2,FALSE),0)</f>
        <v>0</v>
      </c>
      <c r="F433" s="56">
        <f t="shared" ref="F433:F464" ca="1" si="191">IFERROR(VLOOKUP($B433,INDIRECT($L$369),2,FALSE),0)</f>
        <v>0</v>
      </c>
      <c r="G433" s="56">
        <f t="shared" ref="G433:G464" ca="1" si="192">IFERROR(VLOOKUP($B433,INDIRECT($M$369),2,FALSE),0)</f>
        <v>0</v>
      </c>
      <c r="O433" s="8"/>
      <c r="P433" s="8"/>
      <c r="Q433" s="8"/>
      <c r="R433" s="8"/>
      <c r="S433" s="8"/>
    </row>
    <row r="434" spans="1:19" x14ac:dyDescent="0.25">
      <c r="B434" s="140" t="s">
        <v>1123</v>
      </c>
      <c r="C434" s="56">
        <f t="shared" ca="1" si="188"/>
        <v>26.329934999999999</v>
      </c>
      <c r="D434" s="56">
        <f t="shared" ca="1" si="189"/>
        <v>24.757220499999999</v>
      </c>
      <c r="E434" s="56">
        <f t="shared" ca="1" si="190"/>
        <v>21.475964699999999</v>
      </c>
      <c r="F434" s="56">
        <f t="shared" ca="1" si="191"/>
        <v>21.9872531</v>
      </c>
      <c r="G434" s="56">
        <f t="shared" ca="1" si="192"/>
        <v>21.8838325</v>
      </c>
      <c r="O434" s="8"/>
      <c r="P434" s="8"/>
      <c r="Q434" s="8"/>
      <c r="R434" s="8"/>
      <c r="S434" s="8"/>
    </row>
    <row r="435" spans="1:19" x14ac:dyDescent="0.25">
      <c r="B435" s="140" t="s">
        <v>1222</v>
      </c>
      <c r="C435" s="56">
        <f t="shared" ca="1" si="188"/>
        <v>0</v>
      </c>
      <c r="D435" s="56">
        <f t="shared" ca="1" si="189"/>
        <v>0</v>
      </c>
      <c r="E435" s="56">
        <f t="shared" ca="1" si="190"/>
        <v>0</v>
      </c>
      <c r="F435" s="56">
        <f t="shared" ca="1" si="191"/>
        <v>0</v>
      </c>
      <c r="G435" s="56">
        <f t="shared" ca="1" si="192"/>
        <v>0</v>
      </c>
      <c r="O435" s="8"/>
      <c r="P435" s="8"/>
      <c r="Q435" s="8"/>
      <c r="R435" s="8"/>
      <c r="S435" s="8"/>
    </row>
    <row r="436" spans="1:19" x14ac:dyDescent="0.25">
      <c r="B436" s="140" t="s">
        <v>1223</v>
      </c>
      <c r="C436" s="56">
        <f t="shared" ca="1" si="188"/>
        <v>0</v>
      </c>
      <c r="D436" s="56">
        <f t="shared" ca="1" si="189"/>
        <v>0</v>
      </c>
      <c r="E436" s="56">
        <f t="shared" ca="1" si="190"/>
        <v>0</v>
      </c>
      <c r="F436" s="56">
        <f t="shared" ca="1" si="191"/>
        <v>0</v>
      </c>
      <c r="G436" s="56">
        <f t="shared" ca="1" si="192"/>
        <v>0</v>
      </c>
      <c r="O436" s="8"/>
      <c r="P436" s="8"/>
      <c r="Q436" s="8"/>
      <c r="R436" s="8"/>
      <c r="S436" s="8"/>
    </row>
    <row r="437" spans="1:19" x14ac:dyDescent="0.25">
      <c r="B437" s="140" t="s">
        <v>1224</v>
      </c>
      <c r="C437" s="56">
        <f t="shared" ca="1" si="188"/>
        <v>0</v>
      </c>
      <c r="D437" s="56">
        <f t="shared" ca="1" si="189"/>
        <v>0</v>
      </c>
      <c r="E437" s="56">
        <f t="shared" ca="1" si="190"/>
        <v>0</v>
      </c>
      <c r="F437" s="56">
        <f t="shared" ca="1" si="191"/>
        <v>0</v>
      </c>
      <c r="G437" s="56">
        <f t="shared" ca="1" si="192"/>
        <v>0</v>
      </c>
      <c r="O437" s="8"/>
      <c r="P437" s="8"/>
      <c r="Q437" s="8"/>
      <c r="R437" s="8"/>
      <c r="S437" s="8"/>
    </row>
    <row r="438" spans="1:19" x14ac:dyDescent="0.25">
      <c r="B438" s="140" t="s">
        <v>1124</v>
      </c>
      <c r="C438" s="56">
        <f t="shared" ca="1" si="188"/>
        <v>0</v>
      </c>
      <c r="D438" s="56">
        <f t="shared" ca="1" si="189"/>
        <v>3.92706972</v>
      </c>
      <c r="E438" s="56">
        <f t="shared" ca="1" si="190"/>
        <v>3.40988515</v>
      </c>
      <c r="F438" s="56">
        <f t="shared" ca="1" si="191"/>
        <v>3.4022000800000001</v>
      </c>
      <c r="G438" s="56">
        <f t="shared" ca="1" si="192"/>
        <v>3.3897845700000002</v>
      </c>
      <c r="O438" s="8"/>
      <c r="P438" s="8"/>
      <c r="Q438" s="8"/>
      <c r="R438" s="8"/>
      <c r="S438" s="8"/>
    </row>
    <row r="439" spans="1:19" x14ac:dyDescent="0.25">
      <c r="B439" s="140" t="s">
        <v>1225</v>
      </c>
      <c r="C439" s="56">
        <f t="shared" ca="1" si="188"/>
        <v>0</v>
      </c>
      <c r="D439" s="56">
        <f t="shared" ca="1" si="189"/>
        <v>0</v>
      </c>
      <c r="E439" s="56">
        <f t="shared" ca="1" si="190"/>
        <v>0</v>
      </c>
      <c r="F439" s="56">
        <f t="shared" ca="1" si="191"/>
        <v>0</v>
      </c>
      <c r="G439" s="56">
        <f t="shared" ca="1" si="192"/>
        <v>0</v>
      </c>
      <c r="O439" s="8"/>
      <c r="P439" s="8"/>
      <c r="Q439" s="8"/>
      <c r="R439" s="8"/>
      <c r="S439" s="8"/>
    </row>
    <row r="440" spans="1:19" x14ac:dyDescent="0.25">
      <c r="B440" s="140" t="s">
        <v>1226</v>
      </c>
      <c r="C440" s="56">
        <f t="shared" ca="1" si="188"/>
        <v>0</v>
      </c>
      <c r="D440" s="56">
        <f t="shared" ca="1" si="189"/>
        <v>0</v>
      </c>
      <c r="E440" s="56">
        <f t="shared" ca="1" si="190"/>
        <v>0</v>
      </c>
      <c r="F440" s="56">
        <f t="shared" ca="1" si="191"/>
        <v>0</v>
      </c>
      <c r="G440" s="56">
        <f t="shared" ca="1" si="192"/>
        <v>0</v>
      </c>
      <c r="O440" s="8"/>
      <c r="P440" s="8"/>
      <c r="Q440" s="8"/>
      <c r="R440" s="8"/>
      <c r="S440" s="8"/>
    </row>
    <row r="441" spans="1:19" x14ac:dyDescent="0.25">
      <c r="B441" s="140" t="s">
        <v>1319</v>
      </c>
      <c r="C441" s="56">
        <f t="shared" ca="1" si="188"/>
        <v>0</v>
      </c>
      <c r="D441" s="56">
        <f t="shared" ca="1" si="189"/>
        <v>0</v>
      </c>
      <c r="E441" s="56">
        <f t="shared" ca="1" si="190"/>
        <v>0</v>
      </c>
      <c r="F441" s="56">
        <f t="shared" ca="1" si="191"/>
        <v>0</v>
      </c>
      <c r="G441" s="56">
        <f t="shared" ca="1" si="192"/>
        <v>0</v>
      </c>
      <c r="O441" s="8"/>
      <c r="P441" s="8"/>
      <c r="Q441" s="8"/>
      <c r="R441" s="8"/>
      <c r="S441" s="8"/>
    </row>
    <row r="442" spans="1:19" x14ac:dyDescent="0.25">
      <c r="B442" s="140" t="s">
        <v>1201</v>
      </c>
      <c r="C442" s="56">
        <f t="shared" ca="1" si="188"/>
        <v>15.6318415</v>
      </c>
      <c r="D442" s="56">
        <f t="shared" ca="1" si="189"/>
        <v>14.4036983</v>
      </c>
      <c r="E442" s="56">
        <f t="shared" ca="1" si="190"/>
        <v>12.4106345</v>
      </c>
      <c r="F442" s="56">
        <f t="shared" ca="1" si="191"/>
        <v>18.596696300000001</v>
      </c>
      <c r="G442" s="56">
        <f t="shared" ca="1" si="192"/>
        <v>18.021526000000001</v>
      </c>
      <c r="O442" s="8"/>
      <c r="P442" s="8"/>
      <c r="Q442" s="8"/>
      <c r="R442" s="8"/>
      <c r="S442" s="8"/>
    </row>
    <row r="443" spans="1:19" x14ac:dyDescent="0.25">
      <c r="B443" s="140" t="s">
        <v>1320</v>
      </c>
      <c r="C443" s="56">
        <f t="shared" ca="1" si="188"/>
        <v>0</v>
      </c>
      <c r="D443" s="56">
        <f t="shared" ca="1" si="189"/>
        <v>0</v>
      </c>
      <c r="E443" s="56">
        <f t="shared" ca="1" si="190"/>
        <v>0</v>
      </c>
      <c r="F443" s="56">
        <f t="shared" ca="1" si="191"/>
        <v>0</v>
      </c>
      <c r="G443" s="56">
        <f t="shared" ca="1" si="192"/>
        <v>0</v>
      </c>
      <c r="O443" s="8"/>
      <c r="P443" s="8"/>
      <c r="Q443" s="8"/>
      <c r="R443" s="8"/>
      <c r="S443" s="8"/>
    </row>
    <row r="444" spans="1:19" x14ac:dyDescent="0.25">
      <c r="B444" s="140" t="s">
        <v>1321</v>
      </c>
      <c r="C444" s="56">
        <f t="shared" ca="1" si="188"/>
        <v>0</v>
      </c>
      <c r="D444" s="56">
        <f t="shared" ca="1" si="189"/>
        <v>0</v>
      </c>
      <c r="E444" s="56">
        <f t="shared" ca="1" si="190"/>
        <v>0</v>
      </c>
      <c r="F444" s="56">
        <f t="shared" ca="1" si="191"/>
        <v>0</v>
      </c>
      <c r="G444" s="56">
        <f t="shared" ca="1" si="192"/>
        <v>0</v>
      </c>
      <c r="O444" s="8"/>
      <c r="P444" s="8"/>
      <c r="Q444" s="8"/>
      <c r="R444" s="8"/>
      <c r="S444" s="8"/>
    </row>
    <row r="445" spans="1:19" x14ac:dyDescent="0.25">
      <c r="B445" s="140" t="s">
        <v>1322</v>
      </c>
      <c r="C445" s="56">
        <f t="shared" ca="1" si="188"/>
        <v>0</v>
      </c>
      <c r="D445" s="56">
        <f t="shared" ca="1" si="189"/>
        <v>0</v>
      </c>
      <c r="E445" s="56">
        <f t="shared" ca="1" si="190"/>
        <v>0</v>
      </c>
      <c r="F445" s="56">
        <f t="shared" ca="1" si="191"/>
        <v>0</v>
      </c>
      <c r="G445" s="56">
        <f t="shared" ca="1" si="192"/>
        <v>0</v>
      </c>
      <c r="O445" s="8"/>
      <c r="P445" s="8"/>
      <c r="Q445" s="8"/>
      <c r="R445" s="8"/>
      <c r="S445" s="8"/>
    </row>
    <row r="446" spans="1:19" x14ac:dyDescent="0.25">
      <c r="B446" s="140" t="s">
        <v>1202</v>
      </c>
      <c r="C446" s="56">
        <f t="shared" ca="1" si="188"/>
        <v>0</v>
      </c>
      <c r="D446" s="56">
        <f t="shared" ca="1" si="189"/>
        <v>0.25937152600000002</v>
      </c>
      <c r="E446" s="56">
        <f t="shared" ca="1" si="190"/>
        <v>0.22369747400000001</v>
      </c>
      <c r="F446" s="56">
        <f t="shared" ca="1" si="191"/>
        <v>0.227184038</v>
      </c>
      <c r="G446" s="56">
        <f t="shared" ca="1" si="192"/>
        <v>0.22477872099999999</v>
      </c>
      <c r="O446" s="8"/>
      <c r="P446" s="8"/>
      <c r="Q446" s="8"/>
      <c r="R446" s="8"/>
      <c r="S446" s="8"/>
    </row>
    <row r="447" spans="1:19" x14ac:dyDescent="0.25">
      <c r="A447" s="140"/>
      <c r="B447" s="140" t="s">
        <v>1323</v>
      </c>
      <c r="C447" s="56">
        <f t="shared" ca="1" si="188"/>
        <v>0</v>
      </c>
      <c r="D447" s="56">
        <f t="shared" ca="1" si="189"/>
        <v>0</v>
      </c>
      <c r="E447" s="56">
        <f t="shared" ca="1" si="190"/>
        <v>0</v>
      </c>
      <c r="F447" s="56">
        <f t="shared" ca="1" si="191"/>
        <v>0</v>
      </c>
      <c r="G447" s="56">
        <f t="shared" ca="1" si="192"/>
        <v>0</v>
      </c>
      <c r="O447" s="8"/>
      <c r="P447" s="8"/>
      <c r="Q447" s="8"/>
      <c r="R447" s="8"/>
      <c r="S447" s="8"/>
    </row>
    <row r="448" spans="1:19" x14ac:dyDescent="0.25">
      <c r="A448" s="140"/>
      <c r="B448" s="140" t="s">
        <v>1324</v>
      </c>
      <c r="C448" s="56">
        <f t="shared" ca="1" si="188"/>
        <v>0</v>
      </c>
      <c r="D448" s="56">
        <f t="shared" ca="1" si="189"/>
        <v>0</v>
      </c>
      <c r="E448" s="56">
        <f t="shared" ca="1" si="190"/>
        <v>0</v>
      </c>
      <c r="F448" s="56">
        <f t="shared" ca="1" si="191"/>
        <v>0</v>
      </c>
      <c r="G448" s="56">
        <f t="shared" ca="1" si="192"/>
        <v>0</v>
      </c>
      <c r="O448" s="8"/>
      <c r="P448" s="8"/>
      <c r="Q448" s="8"/>
      <c r="R448" s="8"/>
      <c r="S448" s="8"/>
    </row>
    <row r="449" spans="1:19" x14ac:dyDescent="0.25">
      <c r="A449" s="140"/>
      <c r="B449" s="140" t="s">
        <v>1325</v>
      </c>
      <c r="C449" s="56">
        <f t="shared" ca="1" si="188"/>
        <v>0</v>
      </c>
      <c r="D449" s="56">
        <f t="shared" ca="1" si="189"/>
        <v>0</v>
      </c>
      <c r="E449" s="56">
        <f t="shared" ca="1" si="190"/>
        <v>0</v>
      </c>
      <c r="F449" s="56">
        <f t="shared" ca="1" si="191"/>
        <v>0</v>
      </c>
      <c r="G449" s="56">
        <f t="shared" ca="1" si="192"/>
        <v>0</v>
      </c>
      <c r="O449" s="8"/>
      <c r="P449" s="8"/>
      <c r="Q449" s="8"/>
      <c r="R449" s="8"/>
      <c r="S449" s="8"/>
    </row>
    <row r="450" spans="1:19" x14ac:dyDescent="0.25">
      <c r="A450" s="140"/>
      <c r="B450" s="140" t="s">
        <v>1203</v>
      </c>
      <c r="C450" s="56">
        <f t="shared" ca="1" si="188"/>
        <v>0</v>
      </c>
      <c r="D450" s="56">
        <f t="shared" ca="1" si="189"/>
        <v>0</v>
      </c>
      <c r="E450" s="56">
        <f t="shared" ca="1" si="190"/>
        <v>0</v>
      </c>
      <c r="F450" s="56">
        <f t="shared" ca="1" si="191"/>
        <v>0</v>
      </c>
      <c r="G450" s="56">
        <f t="shared" ca="1" si="192"/>
        <v>0</v>
      </c>
      <c r="O450" s="8"/>
      <c r="P450" s="8"/>
      <c r="Q450" s="8"/>
      <c r="R450" s="8"/>
      <c r="S450" s="8"/>
    </row>
    <row r="451" spans="1:19" x14ac:dyDescent="0.25">
      <c r="A451" s="140"/>
      <c r="B451" s="140" t="s">
        <v>1326</v>
      </c>
      <c r="C451" s="56">
        <f t="shared" ca="1" si="188"/>
        <v>0</v>
      </c>
      <c r="D451" s="56">
        <f t="shared" ca="1" si="189"/>
        <v>0</v>
      </c>
      <c r="E451" s="56">
        <f t="shared" ca="1" si="190"/>
        <v>0</v>
      </c>
      <c r="F451" s="56">
        <f t="shared" ca="1" si="191"/>
        <v>0</v>
      </c>
      <c r="G451" s="56">
        <f t="shared" ca="1" si="192"/>
        <v>0</v>
      </c>
      <c r="O451" s="8"/>
      <c r="P451" s="8"/>
      <c r="Q451" s="8"/>
      <c r="R451" s="8"/>
      <c r="S451" s="8"/>
    </row>
    <row r="452" spans="1:19" x14ac:dyDescent="0.25">
      <c r="A452" s="140"/>
      <c r="B452" s="140" t="s">
        <v>1327</v>
      </c>
      <c r="C452" s="56">
        <f t="shared" ca="1" si="188"/>
        <v>0</v>
      </c>
      <c r="D452" s="56">
        <f t="shared" ca="1" si="189"/>
        <v>0</v>
      </c>
      <c r="E452" s="56">
        <f t="shared" ca="1" si="190"/>
        <v>0</v>
      </c>
      <c r="F452" s="56">
        <f t="shared" ca="1" si="191"/>
        <v>0</v>
      </c>
      <c r="G452" s="56">
        <f t="shared" ca="1" si="192"/>
        <v>0</v>
      </c>
      <c r="O452" s="8"/>
      <c r="P452" s="8"/>
      <c r="Q452" s="8"/>
      <c r="R452" s="8"/>
      <c r="S452" s="8"/>
    </row>
    <row r="453" spans="1:19" x14ac:dyDescent="0.25">
      <c r="A453" s="140"/>
      <c r="B453" s="140" t="s">
        <v>1328</v>
      </c>
      <c r="C453" s="56">
        <f t="shared" ca="1" si="188"/>
        <v>0</v>
      </c>
      <c r="D453" s="56">
        <f t="shared" ca="1" si="189"/>
        <v>0</v>
      </c>
      <c r="E453" s="56">
        <f t="shared" ca="1" si="190"/>
        <v>0</v>
      </c>
      <c r="F453" s="56">
        <f t="shared" ca="1" si="191"/>
        <v>0</v>
      </c>
      <c r="G453" s="56">
        <f t="shared" ca="1" si="192"/>
        <v>0</v>
      </c>
      <c r="O453" s="8"/>
      <c r="P453" s="8"/>
      <c r="Q453" s="8"/>
      <c r="R453" s="8"/>
      <c r="S453" s="8"/>
    </row>
    <row r="454" spans="1:19" x14ac:dyDescent="0.25">
      <c r="A454" s="140"/>
      <c r="B454" s="140" t="s">
        <v>1204</v>
      </c>
      <c r="C454" s="56">
        <f t="shared" ca="1" si="188"/>
        <v>0</v>
      </c>
      <c r="D454" s="56">
        <f t="shared" ca="1" si="189"/>
        <v>0</v>
      </c>
      <c r="E454" s="56">
        <f t="shared" ca="1" si="190"/>
        <v>0</v>
      </c>
      <c r="F454" s="56">
        <f t="shared" ca="1" si="191"/>
        <v>0</v>
      </c>
      <c r="G454" s="56">
        <f t="shared" ca="1" si="192"/>
        <v>0</v>
      </c>
      <c r="O454" s="8"/>
      <c r="P454" s="8"/>
      <c r="Q454" s="8"/>
      <c r="R454" s="8"/>
      <c r="S454" s="8"/>
    </row>
    <row r="455" spans="1:19" x14ac:dyDescent="0.25">
      <c r="A455" s="140"/>
      <c r="B455" s="140" t="s">
        <v>1329</v>
      </c>
      <c r="C455" s="56">
        <f t="shared" ca="1" si="188"/>
        <v>0</v>
      </c>
      <c r="D455" s="56">
        <f t="shared" ca="1" si="189"/>
        <v>0</v>
      </c>
      <c r="E455" s="56">
        <f t="shared" ca="1" si="190"/>
        <v>0</v>
      </c>
      <c r="F455" s="56">
        <f t="shared" ca="1" si="191"/>
        <v>0</v>
      </c>
      <c r="G455" s="56">
        <f t="shared" ca="1" si="192"/>
        <v>0</v>
      </c>
      <c r="O455" s="8"/>
      <c r="P455" s="8"/>
      <c r="Q455" s="8"/>
      <c r="R455" s="8"/>
      <c r="S455" s="8"/>
    </row>
    <row r="456" spans="1:19" x14ac:dyDescent="0.25">
      <c r="A456" s="140"/>
      <c r="B456" s="140" t="s">
        <v>1330</v>
      </c>
      <c r="C456" s="56">
        <f t="shared" ca="1" si="188"/>
        <v>0</v>
      </c>
      <c r="D456" s="56">
        <f t="shared" ca="1" si="189"/>
        <v>0</v>
      </c>
      <c r="E456" s="56">
        <f t="shared" ca="1" si="190"/>
        <v>0</v>
      </c>
      <c r="F456" s="56">
        <f t="shared" ca="1" si="191"/>
        <v>0</v>
      </c>
      <c r="G456" s="56">
        <f t="shared" ca="1" si="192"/>
        <v>0</v>
      </c>
      <c r="O456" s="8"/>
      <c r="P456" s="8"/>
      <c r="Q456" s="8"/>
      <c r="R456" s="8"/>
      <c r="S456" s="8"/>
    </row>
    <row r="457" spans="1:19" x14ac:dyDescent="0.25">
      <c r="A457" s="140"/>
      <c r="B457" s="140" t="s">
        <v>1241</v>
      </c>
      <c r="C457" s="60">
        <f t="shared" ca="1" si="188"/>
        <v>0</v>
      </c>
      <c r="D457" s="60">
        <f t="shared" ca="1" si="189"/>
        <v>0</v>
      </c>
      <c r="E457" s="60">
        <f t="shared" ca="1" si="190"/>
        <v>0</v>
      </c>
      <c r="F457" s="60">
        <f t="shared" ca="1" si="191"/>
        <v>0</v>
      </c>
      <c r="G457" s="60">
        <f t="shared" ca="1" si="192"/>
        <v>0</v>
      </c>
      <c r="I457" s="108">
        <v>0.15395487899999999</v>
      </c>
      <c r="O457" s="8"/>
      <c r="P457" s="8"/>
      <c r="Q457" s="8"/>
      <c r="R457" s="8"/>
      <c r="S457" s="8"/>
    </row>
    <row r="458" spans="1:19" x14ac:dyDescent="0.25">
      <c r="A458" s="140"/>
      <c r="B458" s="140" t="s">
        <v>1242</v>
      </c>
      <c r="C458" s="60">
        <f t="shared" ca="1" si="188"/>
        <v>0</v>
      </c>
      <c r="D458" s="60">
        <f t="shared" ca="1" si="189"/>
        <v>2.59263756</v>
      </c>
      <c r="E458" s="60">
        <f t="shared" ca="1" si="190"/>
        <v>4.9680149800000004</v>
      </c>
      <c r="F458" s="60">
        <f t="shared" ca="1" si="191"/>
        <v>7.1840683099999998</v>
      </c>
      <c r="G458" s="60">
        <f t="shared" ca="1" si="192"/>
        <v>9.2880351399999999</v>
      </c>
      <c r="I458" s="108">
        <v>68.616728899999998</v>
      </c>
      <c r="O458" s="8"/>
      <c r="P458" s="8"/>
      <c r="Q458" s="8"/>
      <c r="R458" s="8"/>
      <c r="S458" s="8"/>
    </row>
    <row r="459" spans="1:19" x14ac:dyDescent="0.25">
      <c r="A459" s="140"/>
      <c r="B459" s="140" t="s">
        <v>1243</v>
      </c>
      <c r="C459" s="60">
        <f t="shared" ca="1" si="188"/>
        <v>0</v>
      </c>
      <c r="D459" s="60">
        <f t="shared" ca="1" si="189"/>
        <v>0.109281008</v>
      </c>
      <c r="E459" s="60">
        <f t="shared" ca="1" si="190"/>
        <v>0.20940439</v>
      </c>
      <c r="F459" s="60">
        <f t="shared" ca="1" si="191"/>
        <v>0.30964355599999999</v>
      </c>
      <c r="G459" s="60">
        <f t="shared" ca="1" si="192"/>
        <v>0.40464145699999998</v>
      </c>
      <c r="I459" s="108">
        <v>15.068883899999999</v>
      </c>
      <c r="O459" s="8"/>
      <c r="P459" s="8"/>
      <c r="Q459" s="8"/>
      <c r="R459" s="8"/>
      <c r="S459" s="8"/>
    </row>
    <row r="460" spans="1:19" x14ac:dyDescent="0.25">
      <c r="A460" s="140"/>
      <c r="B460" s="140" t="s">
        <v>1244</v>
      </c>
      <c r="C460" s="60">
        <f t="shared" ca="1" si="188"/>
        <v>0</v>
      </c>
      <c r="D460" s="60">
        <f t="shared" ca="1" si="189"/>
        <v>5.0245496100000002E-2</v>
      </c>
      <c r="E460" s="60">
        <f t="shared" ca="1" si="190"/>
        <v>9.6280475700000007E-2</v>
      </c>
      <c r="F460" s="60">
        <f t="shared" ca="1" si="191"/>
        <v>0.13922774299999999</v>
      </c>
      <c r="G460" s="60">
        <f t="shared" ca="1" si="192"/>
        <v>0.18196732400000001</v>
      </c>
      <c r="I460" s="108">
        <v>0</v>
      </c>
      <c r="O460" s="8"/>
      <c r="P460" s="8"/>
      <c r="Q460" s="8"/>
      <c r="R460" s="8"/>
      <c r="S460" s="8"/>
    </row>
    <row r="461" spans="1:19" x14ac:dyDescent="0.25">
      <c r="A461" s="140"/>
      <c r="B461" s="140" t="s">
        <v>1229</v>
      </c>
      <c r="C461" s="56">
        <f t="shared" ca="1" si="188"/>
        <v>0</v>
      </c>
      <c r="D461" s="56">
        <f t="shared" ca="1" si="189"/>
        <v>0</v>
      </c>
      <c r="E461" s="56">
        <f t="shared" ca="1" si="190"/>
        <v>0</v>
      </c>
      <c r="F461" s="56">
        <f t="shared" ca="1" si="191"/>
        <v>0</v>
      </c>
      <c r="G461" s="56">
        <f t="shared" ca="1" si="192"/>
        <v>0</v>
      </c>
      <c r="O461" s="8"/>
      <c r="P461" s="8"/>
      <c r="Q461" s="8"/>
      <c r="R461" s="8"/>
      <c r="S461" s="8"/>
    </row>
    <row r="462" spans="1:19" x14ac:dyDescent="0.25">
      <c r="A462" s="140"/>
      <c r="B462" s="140" t="s">
        <v>1230</v>
      </c>
      <c r="C462" s="56">
        <f t="shared" ca="1" si="188"/>
        <v>0</v>
      </c>
      <c r="D462" s="56">
        <f t="shared" ca="1" si="189"/>
        <v>6.5989038400000002</v>
      </c>
      <c r="E462" s="56">
        <f t="shared" ca="1" si="190"/>
        <v>6.04978148</v>
      </c>
      <c r="F462" s="56">
        <f t="shared" ca="1" si="191"/>
        <v>5.9580759399999996</v>
      </c>
      <c r="G462" s="56">
        <f t="shared" ca="1" si="192"/>
        <v>5.8961888900000003</v>
      </c>
      <c r="O462" s="8"/>
      <c r="P462" s="8"/>
      <c r="Q462" s="8"/>
      <c r="R462" s="8"/>
      <c r="S462" s="8"/>
    </row>
    <row r="463" spans="1:19" x14ac:dyDescent="0.25">
      <c r="A463" s="140"/>
      <c r="B463" s="140" t="s">
        <v>1331</v>
      </c>
      <c r="C463" s="56">
        <f t="shared" ca="1" si="188"/>
        <v>0</v>
      </c>
      <c r="D463" s="56">
        <f t="shared" ca="1" si="189"/>
        <v>1.39498645</v>
      </c>
      <c r="E463" s="56">
        <f t="shared" ca="1" si="190"/>
        <v>1.34117055</v>
      </c>
      <c r="F463" s="56">
        <f t="shared" ca="1" si="191"/>
        <v>1.4507744600000001</v>
      </c>
      <c r="G463" s="56">
        <f t="shared" ca="1" si="192"/>
        <v>1.4557732400000001</v>
      </c>
      <c r="O463" s="8"/>
      <c r="P463" s="8"/>
      <c r="Q463" s="8"/>
      <c r="R463" s="8"/>
      <c r="S463" s="8"/>
    </row>
    <row r="464" spans="1:19" x14ac:dyDescent="0.25">
      <c r="A464" s="140"/>
      <c r="B464" s="140" t="s">
        <v>1332</v>
      </c>
      <c r="C464" s="56">
        <f t="shared" ca="1" si="188"/>
        <v>0</v>
      </c>
      <c r="D464" s="56">
        <f t="shared" ca="1" si="189"/>
        <v>0.67271359100000006</v>
      </c>
      <c r="E464" s="56">
        <f t="shared" ca="1" si="190"/>
        <v>0.68496032900000003</v>
      </c>
      <c r="F464" s="56">
        <f t="shared" ca="1" si="191"/>
        <v>0.69994243499999997</v>
      </c>
      <c r="G464" s="56">
        <f t="shared" ca="1" si="192"/>
        <v>0.73713577799999996</v>
      </c>
      <c r="O464" s="8"/>
      <c r="P464" s="8"/>
      <c r="Q464" s="8"/>
      <c r="R464" s="8"/>
      <c r="S464" s="8"/>
    </row>
    <row r="465" spans="1:27" x14ac:dyDescent="0.25">
      <c r="C465" s="7"/>
      <c r="D465" s="7"/>
      <c r="E465" s="7"/>
      <c r="F465" s="7"/>
      <c r="G465" s="7"/>
      <c r="H465" s="7"/>
      <c r="I465" s="103" t="s">
        <v>244</v>
      </c>
      <c r="O465" s="138" t="s">
        <v>245</v>
      </c>
      <c r="P465" s="8"/>
      <c r="Q465" s="8"/>
      <c r="R465" s="8"/>
      <c r="S465" s="8"/>
    </row>
    <row r="466" spans="1:27" x14ac:dyDescent="0.25">
      <c r="B466" s="106" t="s">
        <v>616</v>
      </c>
      <c r="C466" s="9">
        <v>2010</v>
      </c>
      <c r="D466" s="9">
        <v>2020</v>
      </c>
      <c r="E466" s="9">
        <v>2030</v>
      </c>
      <c r="F466" s="9">
        <v>2040</v>
      </c>
      <c r="G466" s="9">
        <v>2050</v>
      </c>
      <c r="H466" s="7"/>
      <c r="I466" s="106">
        <v>2010</v>
      </c>
      <c r="J466" s="106">
        <v>2020</v>
      </c>
      <c r="K466" s="106">
        <v>2030</v>
      </c>
      <c r="L466" s="106">
        <v>2040</v>
      </c>
      <c r="M466" s="106">
        <v>2050</v>
      </c>
      <c r="O466" s="6">
        <v>2010</v>
      </c>
      <c r="P466" s="6">
        <v>2020</v>
      </c>
      <c r="Q466" s="6">
        <v>2030</v>
      </c>
      <c r="R466" s="6">
        <v>2040</v>
      </c>
      <c r="S466" s="6">
        <v>2050</v>
      </c>
      <c r="V466" s="106" t="s">
        <v>616</v>
      </c>
      <c r="W466" s="9">
        <v>2010</v>
      </c>
      <c r="X466" s="9">
        <v>2020</v>
      </c>
      <c r="Y466" s="9">
        <v>2030</v>
      </c>
      <c r="Z466" s="9">
        <v>2040</v>
      </c>
      <c r="AA466" s="9">
        <v>2050</v>
      </c>
    </row>
    <row r="467" spans="1:27" x14ac:dyDescent="0.25">
      <c r="A467" s="140"/>
      <c r="B467" s="140" t="s">
        <v>111</v>
      </c>
      <c r="C467" s="192">
        <f ca="1">IFERROR(VLOOKUP($B467,INDIRECT($I$467),2,FALSE),0)</f>
        <v>0</v>
      </c>
      <c r="D467" s="192">
        <f ca="1">IFERROR(VLOOKUP($B467,INDIRECT($J$467),2,FALSE),0)</f>
        <v>0</v>
      </c>
      <c r="E467" s="192">
        <f ca="1">IFERROR(VLOOKUP($B467,INDIRECT($K$467),2,FALSE),0)</f>
        <v>0</v>
      </c>
      <c r="F467" s="192">
        <f ca="1">IFERROR(VLOOKUP($B467,INDIRECT($L$467),2,FALSE),0)</f>
        <v>0</v>
      </c>
      <c r="G467" s="192">
        <f ca="1">IFERROR(VLOOKUP($B467,INDIRECT($M$467),2,FALSE),0)</f>
        <v>0</v>
      </c>
      <c r="H467" s="7"/>
      <c r="I467" s="140" t="str">
        <f>"Modeloutput!$A$"&amp;O467&amp;":$B$"&amp;O468</f>
        <v>Modeloutput!$A$868:$B$905</v>
      </c>
      <c r="J467" s="140" t="str">
        <f>"Modeloutput!$A$"&amp;P467&amp;":$B$"&amp;P468</f>
        <v>Modeloutput!$A$1803:$B$1840</v>
      </c>
      <c r="K467" s="140" t="str">
        <f>"Modeloutput!$A$"&amp;Q467&amp;":$B$"&amp;Q468</f>
        <v>Modeloutput!$A$2738:$B$2775</v>
      </c>
      <c r="L467" s="140" t="str">
        <f>"Modeloutput!$A$"&amp;R467&amp;":$B$"&amp;R468</f>
        <v>Modeloutput!$A$3673:$B$3710</v>
      </c>
      <c r="M467" s="140" t="str">
        <f>"Modeloutput!$A$"&amp;S467&amp;":$B$"&amp;S468</f>
        <v>Modeloutput!$A$4608:$B$4645</v>
      </c>
      <c r="N467" s="140" t="s">
        <v>246</v>
      </c>
      <c r="O467" s="2">
        <f>volgorde_mut_flow_all!E16</f>
        <v>868</v>
      </c>
      <c r="P467" s="2">
        <f>volgorde_mut_flow_all!F16</f>
        <v>1803</v>
      </c>
      <c r="Q467" s="2">
        <f>volgorde_mut_flow_all!G16</f>
        <v>2738</v>
      </c>
      <c r="R467" s="2">
        <f>volgorde_mut_flow_all!H16</f>
        <v>3673</v>
      </c>
      <c r="S467" s="2">
        <f>volgorde_mut_flow_all!I16</f>
        <v>4608</v>
      </c>
      <c r="V467" s="57" t="s">
        <v>1393</v>
      </c>
      <c r="W467" s="68">
        <f ca="1">SUM(C467:C470)+C491</f>
        <v>0</v>
      </c>
      <c r="X467" s="68">
        <f t="shared" ref="X467:AA467" ca="1" si="193">SUM(D467:D470)+D491</f>
        <v>-0.120357754</v>
      </c>
      <c r="Y467" s="68">
        <f t="shared" ca="1" si="193"/>
        <v>-0.240715507</v>
      </c>
      <c r="Z467" s="68">
        <f t="shared" ca="1" si="193"/>
        <v>-3.5246935910000001</v>
      </c>
      <c r="AA467" s="68">
        <f t="shared" ca="1" si="193"/>
        <v>-3.6461149239999999</v>
      </c>
    </row>
    <row r="468" spans="1:27" x14ac:dyDescent="0.25">
      <c r="A468" s="140"/>
      <c r="B468" s="140" t="s">
        <v>110</v>
      </c>
      <c r="C468" s="192">
        <f t="shared" ref="C468:C504" ca="1" si="194">IFERROR(VLOOKUP($B468,INDIRECT($I$467),2,FALSE),0)</f>
        <v>0</v>
      </c>
      <c r="D468" s="192">
        <f t="shared" ref="D468:D504" ca="1" si="195">IFERROR(VLOOKUP($B468,INDIRECT($J$467),2,FALSE),0)</f>
        <v>0</v>
      </c>
      <c r="E468" s="192">
        <f t="shared" ref="E468:E504" ca="1" si="196">IFERROR(VLOOKUP($B468,INDIRECT($K$467),2,FALSE),0)</f>
        <v>0</v>
      </c>
      <c r="F468" s="192">
        <f t="shared" ref="F468:F504" ca="1" si="197">IFERROR(VLOOKUP($B468,INDIRECT($L$467),2,FALSE),0)</f>
        <v>-3.1636203300000001</v>
      </c>
      <c r="G468" s="192">
        <f t="shared" ref="G468:G504" ca="1" si="198">IFERROR(VLOOKUP($B468,INDIRECT($M$467),2,FALSE),0)</f>
        <v>-3.1636203300000001</v>
      </c>
      <c r="H468" s="9"/>
      <c r="O468" s="2">
        <f>O467+lengte_uit_python_mut!$D$4-3</f>
        <v>905</v>
      </c>
      <c r="P468" s="2">
        <f>P467+lengte_uit_python_mut!$D$4-3</f>
        <v>1840</v>
      </c>
      <c r="Q468" s="2">
        <f>Q467+lengte_uit_python_mut!$D$4-3</f>
        <v>2775</v>
      </c>
      <c r="R468" s="2">
        <f>R467+lengte_uit_python_mut!$D$4-3</f>
        <v>3710</v>
      </c>
      <c r="S468" s="2">
        <f>S467+lengte_uit_python_mut!$D$4-3</f>
        <v>4645</v>
      </c>
      <c r="V468" s="70" t="s">
        <v>1394</v>
      </c>
      <c r="W468" s="71">
        <f ca="1">SUM(C471:C474)</f>
        <v>-10.4762691</v>
      </c>
      <c r="X468" s="71">
        <f t="shared" ref="X468:AA468" ca="1" si="199">SUM(D471:D474)</f>
        <v>-10.4437947</v>
      </c>
      <c r="Y468" s="71">
        <f t="shared" ca="1" si="199"/>
        <v>-9.7102238500000002</v>
      </c>
      <c r="Z468" s="71">
        <f t="shared" ca="1" si="199"/>
        <v>-10.991980399999999</v>
      </c>
      <c r="AA468" s="71">
        <f t="shared" ca="1" si="199"/>
        <v>-10.5082228</v>
      </c>
    </row>
    <row r="469" spans="1:27" x14ac:dyDescent="0.25">
      <c r="A469" s="140"/>
      <c r="B469" s="140" t="s">
        <v>112</v>
      </c>
      <c r="C469" s="192">
        <f t="shared" ca="1" si="194"/>
        <v>0</v>
      </c>
      <c r="D469" s="192">
        <f t="shared" ca="1" si="195"/>
        <v>0</v>
      </c>
      <c r="E469" s="192">
        <f t="shared" ca="1" si="196"/>
        <v>0</v>
      </c>
      <c r="F469" s="192">
        <f t="shared" ca="1" si="197"/>
        <v>0</v>
      </c>
      <c r="G469" s="192">
        <f t="shared" ca="1" si="198"/>
        <v>0</v>
      </c>
      <c r="H469" s="7"/>
      <c r="O469" s="8"/>
      <c r="P469" s="8"/>
      <c r="Q469" s="8"/>
      <c r="R469" s="8"/>
      <c r="S469" s="8"/>
      <c r="V469" s="47" t="s">
        <v>1395</v>
      </c>
      <c r="W469" s="48">
        <f ca="1">SUM(C475:C478)</f>
        <v>-8.08690569</v>
      </c>
      <c r="X469" s="48">
        <f t="shared" ref="X469:AA469" ca="1" si="200">SUM(D475:D478)</f>
        <v>-8.4826706299999994</v>
      </c>
      <c r="Y469" s="48">
        <f t="shared" ca="1" si="200"/>
        <v>-8.0587509799999992</v>
      </c>
      <c r="Z469" s="48">
        <f t="shared" ca="1" si="200"/>
        <v>-8.9389432099999997</v>
      </c>
      <c r="AA469" s="48">
        <f t="shared" ca="1" si="200"/>
        <v>-8.6550387900000008</v>
      </c>
    </row>
    <row r="470" spans="1:27" x14ac:dyDescent="0.25">
      <c r="A470" s="140"/>
      <c r="B470" s="140" t="s">
        <v>113</v>
      </c>
      <c r="C470" s="192">
        <f t="shared" ca="1" si="194"/>
        <v>0</v>
      </c>
      <c r="D470" s="192">
        <f t="shared" ca="1" si="195"/>
        <v>0</v>
      </c>
      <c r="E470" s="192">
        <f t="shared" ca="1" si="196"/>
        <v>0</v>
      </c>
      <c r="F470" s="192">
        <f t="shared" ca="1" si="197"/>
        <v>0</v>
      </c>
      <c r="G470" s="192">
        <f t="shared" ca="1" si="198"/>
        <v>0</v>
      </c>
      <c r="H470" s="7"/>
      <c r="O470" s="8"/>
      <c r="P470" s="8"/>
      <c r="Q470" s="8"/>
      <c r="R470" s="8"/>
      <c r="S470" s="8"/>
      <c r="V470" s="74" t="s">
        <v>250</v>
      </c>
      <c r="W470" s="75">
        <f ca="1">SUM(C479:C482)+C492</f>
        <v>-5.0373923200000004</v>
      </c>
      <c r="X470" s="75">
        <f t="shared" ref="X470:AA470" ca="1" si="201">SUM(D479:D482)+D492</f>
        <v>-6.1986995100000009</v>
      </c>
      <c r="Y470" s="75">
        <f t="shared" ca="1" si="201"/>
        <v>-6.1986995100000009</v>
      </c>
      <c r="Z470" s="75">
        <f t="shared" ca="1" si="201"/>
        <v>-6.5961721100000004</v>
      </c>
      <c r="AA470" s="75">
        <f t="shared" ca="1" si="201"/>
        <v>-6.5971396100000002</v>
      </c>
    </row>
    <row r="471" spans="1:27" x14ac:dyDescent="0.25">
      <c r="A471" s="140"/>
      <c r="B471" s="140" t="s">
        <v>178</v>
      </c>
      <c r="C471" s="199">
        <f t="shared" ca="1" si="194"/>
        <v>0</v>
      </c>
      <c r="D471" s="199">
        <f t="shared" ca="1" si="195"/>
        <v>0</v>
      </c>
      <c r="E471" s="199">
        <f t="shared" ca="1" si="196"/>
        <v>0</v>
      </c>
      <c r="F471" s="199">
        <f t="shared" ca="1" si="197"/>
        <v>0</v>
      </c>
      <c r="G471" s="199">
        <f t="shared" ca="1" si="198"/>
        <v>0</v>
      </c>
      <c r="O471" s="8"/>
      <c r="P471" s="8"/>
      <c r="Q471" s="8"/>
      <c r="R471" s="8"/>
      <c r="S471" s="8"/>
      <c r="V471" s="30" t="s">
        <v>720</v>
      </c>
      <c r="W471" s="31">
        <f ca="1">SUM(C483:C486)</f>
        <v>-6.74976048</v>
      </c>
      <c r="X471" s="31">
        <f t="shared" ref="X471:AA471" ca="1" si="202">SUM(D483:D486)</f>
        <v>-6.4336752300000004</v>
      </c>
      <c r="Y471" s="31">
        <f t="shared" ca="1" si="202"/>
        <v>-5.0326705499999997</v>
      </c>
      <c r="Z471" s="31">
        <f t="shared" ca="1" si="202"/>
        <v>-6.0595447599999996</v>
      </c>
      <c r="AA471" s="31">
        <f t="shared" ca="1" si="202"/>
        <v>-6.0413473</v>
      </c>
    </row>
    <row r="472" spans="1:27" x14ac:dyDescent="0.25">
      <c r="A472" s="140"/>
      <c r="B472" s="140" t="s">
        <v>174</v>
      </c>
      <c r="C472" s="199">
        <f t="shared" ca="1" si="194"/>
        <v>-10.4762691</v>
      </c>
      <c r="D472" s="199">
        <f t="shared" ca="1" si="195"/>
        <v>-10.4437947</v>
      </c>
      <c r="E472" s="199">
        <f t="shared" ca="1" si="196"/>
        <v>-9.7102238500000002</v>
      </c>
      <c r="F472" s="199">
        <f t="shared" ca="1" si="197"/>
        <v>-10.991980399999999</v>
      </c>
      <c r="G472" s="199">
        <f t="shared" ca="1" si="198"/>
        <v>-10.5082228</v>
      </c>
      <c r="O472" s="8"/>
      <c r="P472" s="8"/>
      <c r="Q472" s="8"/>
      <c r="R472" s="8"/>
      <c r="S472" s="8"/>
      <c r="V472" s="76" t="s">
        <v>1396</v>
      </c>
      <c r="W472" s="77">
        <f ca="1">SUM(C487:C490)</f>
        <v>-2.5311601800000001</v>
      </c>
      <c r="X472" s="77">
        <f t="shared" ref="X472:AA472" ca="1" si="203">SUM(D487:D490)</f>
        <v>-4.4243592400000002</v>
      </c>
      <c r="Y472" s="77">
        <f t="shared" ca="1" si="203"/>
        <v>-4.3164103200000001</v>
      </c>
      <c r="Z472" s="77">
        <f t="shared" ca="1" si="203"/>
        <v>-5.0276657599999997</v>
      </c>
      <c r="AA472" s="77">
        <f t="shared" ca="1" si="203"/>
        <v>-4.8542755499999997</v>
      </c>
    </row>
    <row r="473" spans="1:27" x14ac:dyDescent="0.25">
      <c r="A473" s="140"/>
      <c r="B473" s="140" t="s">
        <v>179</v>
      </c>
      <c r="C473" s="199">
        <f t="shared" ca="1" si="194"/>
        <v>0</v>
      </c>
      <c r="D473" s="199">
        <f t="shared" ca="1" si="195"/>
        <v>0</v>
      </c>
      <c r="E473" s="199">
        <f t="shared" ca="1" si="196"/>
        <v>0</v>
      </c>
      <c r="F473" s="199">
        <f t="shared" ca="1" si="197"/>
        <v>0</v>
      </c>
      <c r="G473" s="199">
        <f t="shared" ca="1" si="198"/>
        <v>0</v>
      </c>
      <c r="O473" s="8"/>
      <c r="P473" s="8"/>
      <c r="Q473" s="8"/>
      <c r="R473" s="8"/>
      <c r="S473" s="8"/>
      <c r="V473" s="66" t="s">
        <v>1397</v>
      </c>
      <c r="W473" s="67">
        <f ca="1">C501+C504</f>
        <v>32.881487800000002</v>
      </c>
      <c r="X473" s="67">
        <f t="shared" ref="X473:AA473" ca="1" si="204">D501+D504</f>
        <v>36.103557053999999</v>
      </c>
      <c r="Y473" s="67">
        <f t="shared" ca="1" si="204"/>
        <v>33.557470707</v>
      </c>
      <c r="Z473" s="67">
        <f t="shared" ca="1" si="204"/>
        <v>41.138999761000001</v>
      </c>
      <c r="AA473" s="67">
        <f t="shared" ca="1" si="204"/>
        <v>40.302138894000002</v>
      </c>
    </row>
    <row r="474" spans="1:27" x14ac:dyDescent="0.25">
      <c r="A474" s="140"/>
      <c r="B474" s="140" t="s">
        <v>180</v>
      </c>
      <c r="C474" s="199">
        <f t="shared" ca="1" si="194"/>
        <v>0</v>
      </c>
      <c r="D474" s="199">
        <f t="shared" ca="1" si="195"/>
        <v>0</v>
      </c>
      <c r="E474" s="199">
        <f t="shared" ca="1" si="196"/>
        <v>0</v>
      </c>
      <c r="F474" s="199">
        <f t="shared" ca="1" si="197"/>
        <v>0</v>
      </c>
      <c r="G474" s="199">
        <f t="shared" ca="1" si="198"/>
        <v>0</v>
      </c>
      <c r="O474" s="8"/>
      <c r="P474" s="8"/>
      <c r="Q474" s="8"/>
      <c r="R474" s="8"/>
      <c r="S474" s="8"/>
      <c r="V474" s="36" t="s">
        <v>1398</v>
      </c>
      <c r="W474" s="36">
        <f ca="1">SUM(C493:C496)+C502</f>
        <v>0</v>
      </c>
      <c r="X474" s="36">
        <f t="shared" ref="X474:AA474" ca="1" si="205">SUM(D493:D496)+D502</f>
        <v>0</v>
      </c>
      <c r="Y474" s="36">
        <f t="shared" ca="1" si="205"/>
        <v>0</v>
      </c>
      <c r="Z474" s="36">
        <f t="shared" ca="1" si="205"/>
        <v>0</v>
      </c>
      <c r="AA474" s="36">
        <f t="shared" ca="1" si="205"/>
        <v>0</v>
      </c>
    </row>
    <row r="475" spans="1:27" x14ac:dyDescent="0.25">
      <c r="A475" s="140"/>
      <c r="B475" s="140" t="s">
        <v>153</v>
      </c>
      <c r="C475" s="191">
        <f t="shared" ca="1" si="194"/>
        <v>0</v>
      </c>
      <c r="D475" s="191">
        <f t="shared" ca="1" si="195"/>
        <v>0</v>
      </c>
      <c r="E475" s="191">
        <f t="shared" ca="1" si="196"/>
        <v>0</v>
      </c>
      <c r="F475" s="191">
        <f t="shared" ca="1" si="197"/>
        <v>0</v>
      </c>
      <c r="G475" s="191">
        <f t="shared" ca="1" si="198"/>
        <v>0</v>
      </c>
      <c r="O475" s="8"/>
      <c r="P475" s="8"/>
      <c r="Q475" s="8"/>
      <c r="R475" s="8"/>
      <c r="S475" s="8"/>
      <c r="V475" s="200" t="s">
        <v>1399</v>
      </c>
      <c r="W475" s="200">
        <f ca="1">SUM(C497:C500)+C503</f>
        <v>0</v>
      </c>
      <c r="X475" s="200">
        <f t="shared" ref="X475:AA475" ca="1" si="206">SUM(D497:D500)+D503</f>
        <v>0</v>
      </c>
      <c r="Y475" s="200">
        <f t="shared" ca="1" si="206"/>
        <v>0</v>
      </c>
      <c r="Z475" s="200">
        <f t="shared" ca="1" si="206"/>
        <v>0</v>
      </c>
      <c r="AA475" s="200">
        <f t="shared" ca="1" si="206"/>
        <v>0</v>
      </c>
    </row>
    <row r="476" spans="1:27" x14ac:dyDescent="0.25">
      <c r="A476" s="140"/>
      <c r="B476" s="140" t="s">
        <v>143</v>
      </c>
      <c r="C476" s="191">
        <f t="shared" ca="1" si="194"/>
        <v>-8.08690569</v>
      </c>
      <c r="D476" s="191">
        <f t="shared" ca="1" si="195"/>
        <v>-8.4826706299999994</v>
      </c>
      <c r="E476" s="191">
        <f t="shared" ca="1" si="196"/>
        <v>-8.0587509799999992</v>
      </c>
      <c r="F476" s="191">
        <f t="shared" ca="1" si="197"/>
        <v>-8.9389432099999997</v>
      </c>
      <c r="G476" s="191">
        <f t="shared" ca="1" si="198"/>
        <v>-8.6550387900000008</v>
      </c>
      <c r="O476" s="8"/>
      <c r="P476" s="8"/>
      <c r="Q476" s="8"/>
      <c r="R476" s="8"/>
      <c r="S476" s="8"/>
    </row>
    <row r="477" spans="1:27" x14ac:dyDescent="0.25">
      <c r="A477" s="140"/>
      <c r="B477" s="140" t="s">
        <v>154</v>
      </c>
      <c r="C477" s="191">
        <f t="shared" ca="1" si="194"/>
        <v>0</v>
      </c>
      <c r="D477" s="191">
        <f t="shared" ca="1" si="195"/>
        <v>0</v>
      </c>
      <c r="E477" s="191">
        <f t="shared" ca="1" si="196"/>
        <v>0</v>
      </c>
      <c r="F477" s="191">
        <f t="shared" ca="1" si="197"/>
        <v>0</v>
      </c>
      <c r="G477" s="191">
        <f t="shared" ca="1" si="198"/>
        <v>0</v>
      </c>
      <c r="O477" s="8"/>
      <c r="P477" s="8"/>
      <c r="Q477" s="8"/>
      <c r="R477" s="8"/>
      <c r="S477" s="8"/>
      <c r="V477" s="140" t="s">
        <v>285</v>
      </c>
      <c r="W477" s="135">
        <f ca="1">SUM(W467:W475)</f>
        <v>3.000000248221113E-8</v>
      </c>
      <c r="X477" s="135">
        <f t="shared" ref="X477:AA477" ca="1" si="207">SUM(X467:X475)</f>
        <v>-1.000000082740371E-8</v>
      </c>
      <c r="Y477" s="135">
        <f t="shared" ca="1" si="207"/>
        <v>-1.000000082740371E-8</v>
      </c>
      <c r="Z477" s="135">
        <f t="shared" ca="1" si="207"/>
        <v>-6.9999998686398612E-8</v>
      </c>
      <c r="AA477" s="135">
        <f t="shared" ca="1" si="207"/>
        <v>-7.9999992408374965E-8</v>
      </c>
    </row>
    <row r="478" spans="1:27" x14ac:dyDescent="0.25">
      <c r="A478" s="140"/>
      <c r="B478" s="140" t="s">
        <v>155</v>
      </c>
      <c r="C478" s="191">
        <f t="shared" ca="1" si="194"/>
        <v>0</v>
      </c>
      <c r="D478" s="191">
        <f t="shared" ca="1" si="195"/>
        <v>0</v>
      </c>
      <c r="E478" s="191">
        <f t="shared" ca="1" si="196"/>
        <v>0</v>
      </c>
      <c r="F478" s="191">
        <f t="shared" ca="1" si="197"/>
        <v>0</v>
      </c>
      <c r="G478" s="191">
        <f t="shared" ca="1" si="198"/>
        <v>0</v>
      </c>
      <c r="O478" s="8"/>
      <c r="P478" s="8"/>
      <c r="Q478" s="8"/>
      <c r="R478" s="8"/>
      <c r="S478" s="8"/>
      <c r="V478" s="140" t="s">
        <v>284</v>
      </c>
      <c r="W478" s="135">
        <f ca="1">SUM(C467:C504)</f>
        <v>3.000000248221113E-8</v>
      </c>
      <c r="X478" s="135">
        <f t="shared" ref="X478:AA478" ca="1" si="208">SUM(D467:D504)</f>
        <v>-9.9999954983331918E-9</v>
      </c>
      <c r="Y478" s="135">
        <f t="shared" ca="1" si="208"/>
        <v>-9.9999959424224016E-9</v>
      </c>
      <c r="Z478" s="135">
        <f t="shared" ca="1" si="208"/>
        <v>-6.9999999574577032E-8</v>
      </c>
      <c r="AA478" s="135">
        <f t="shared" ca="1" si="208"/>
        <v>-8.0000002622426791E-8</v>
      </c>
    </row>
    <row r="479" spans="1:27" x14ac:dyDescent="0.25">
      <c r="A479" s="140"/>
      <c r="B479" s="140" t="s">
        <v>181</v>
      </c>
      <c r="C479" s="201">
        <f t="shared" ca="1" si="194"/>
        <v>0</v>
      </c>
      <c r="D479" s="201">
        <f t="shared" ca="1" si="195"/>
        <v>0</v>
      </c>
      <c r="E479" s="201">
        <f t="shared" ca="1" si="196"/>
        <v>0</v>
      </c>
      <c r="F479" s="201">
        <f t="shared" ca="1" si="197"/>
        <v>0</v>
      </c>
      <c r="G479" s="201">
        <f t="shared" ca="1" si="198"/>
        <v>0</v>
      </c>
      <c r="O479" s="8"/>
      <c r="P479" s="8"/>
      <c r="Q479" s="8"/>
      <c r="R479" s="8"/>
      <c r="S479" s="8"/>
    </row>
    <row r="480" spans="1:27" x14ac:dyDescent="0.25">
      <c r="A480" s="140"/>
      <c r="B480" s="140" t="s">
        <v>175</v>
      </c>
      <c r="C480" s="201">
        <f t="shared" ca="1" si="194"/>
        <v>-5.0373923200000004</v>
      </c>
      <c r="D480" s="201">
        <f t="shared" ca="1" si="195"/>
        <v>-5.6859245100000004</v>
      </c>
      <c r="E480" s="201">
        <f t="shared" ca="1" si="196"/>
        <v>-5.6859245100000004</v>
      </c>
      <c r="F480" s="201">
        <f t="shared" ca="1" si="197"/>
        <v>-6.08320361</v>
      </c>
      <c r="G480" s="201">
        <f t="shared" ca="1" si="198"/>
        <v>-6.08320361</v>
      </c>
      <c r="O480" s="8"/>
      <c r="P480" s="8"/>
      <c r="Q480" s="8"/>
      <c r="R480" s="8"/>
      <c r="S480" s="8"/>
    </row>
    <row r="481" spans="1:22" x14ac:dyDescent="0.25">
      <c r="A481" s="140"/>
      <c r="B481" s="140" t="s">
        <v>182</v>
      </c>
      <c r="C481" s="201">
        <f t="shared" ca="1" si="194"/>
        <v>0</v>
      </c>
      <c r="D481" s="201">
        <f t="shared" ca="1" si="195"/>
        <v>0</v>
      </c>
      <c r="E481" s="201">
        <f t="shared" ca="1" si="196"/>
        <v>0</v>
      </c>
      <c r="F481" s="201">
        <f t="shared" ca="1" si="197"/>
        <v>0</v>
      </c>
      <c r="G481" s="201">
        <f t="shared" ca="1" si="198"/>
        <v>0</v>
      </c>
      <c r="O481" s="8"/>
      <c r="P481" s="8"/>
      <c r="Q481" s="8"/>
      <c r="R481" s="8"/>
      <c r="S481" s="8"/>
    </row>
    <row r="482" spans="1:22" x14ac:dyDescent="0.25">
      <c r="A482" s="140"/>
      <c r="B482" s="140" t="s">
        <v>183</v>
      </c>
      <c r="C482" s="201">
        <f t="shared" ca="1" si="194"/>
        <v>0</v>
      </c>
      <c r="D482" s="201">
        <f t="shared" ca="1" si="195"/>
        <v>0</v>
      </c>
      <c r="E482" s="201">
        <f t="shared" ca="1" si="196"/>
        <v>0</v>
      </c>
      <c r="F482" s="201">
        <f t="shared" ca="1" si="197"/>
        <v>0</v>
      </c>
      <c r="G482" s="201">
        <f t="shared" ca="1" si="198"/>
        <v>0</v>
      </c>
      <c r="O482" s="8"/>
      <c r="P482" s="8"/>
      <c r="Q482" s="8"/>
      <c r="R482" s="8"/>
      <c r="S482" s="8"/>
    </row>
    <row r="483" spans="1:22" x14ac:dyDescent="0.25">
      <c r="A483" s="140"/>
      <c r="B483" s="140" t="s">
        <v>1077</v>
      </c>
      <c r="C483" s="202">
        <f t="shared" ca="1" si="194"/>
        <v>0</v>
      </c>
      <c r="D483" s="202">
        <f t="shared" ca="1" si="195"/>
        <v>0</v>
      </c>
      <c r="E483" s="202">
        <f t="shared" ca="1" si="196"/>
        <v>0</v>
      </c>
      <c r="F483" s="202">
        <f t="shared" ca="1" si="197"/>
        <v>0</v>
      </c>
      <c r="G483" s="202">
        <f t="shared" ca="1" si="198"/>
        <v>0</v>
      </c>
      <c r="O483" s="8"/>
      <c r="P483" s="8"/>
      <c r="Q483" s="8"/>
      <c r="R483" s="8"/>
      <c r="S483" s="8"/>
      <c r="V483" s="8"/>
    </row>
    <row r="484" spans="1:22" x14ac:dyDescent="0.25">
      <c r="A484" s="140"/>
      <c r="B484" s="140" t="s">
        <v>1012</v>
      </c>
      <c r="C484" s="202">
        <f t="shared" ca="1" si="194"/>
        <v>-6.74976048</v>
      </c>
      <c r="D484" s="202">
        <f t="shared" ca="1" si="195"/>
        <v>-6.4336752300000004</v>
      </c>
      <c r="E484" s="202">
        <f t="shared" ca="1" si="196"/>
        <v>-5.0326705499999997</v>
      </c>
      <c r="F484" s="202">
        <f t="shared" ca="1" si="197"/>
        <v>-6.0595447599999996</v>
      </c>
      <c r="G484" s="202">
        <f t="shared" ca="1" si="198"/>
        <v>-6.0413473</v>
      </c>
      <c r="O484" s="8"/>
      <c r="P484" s="8"/>
      <c r="Q484" s="8"/>
      <c r="R484" s="8"/>
      <c r="S484" s="8"/>
      <c r="V484" s="8"/>
    </row>
    <row r="485" spans="1:22" x14ac:dyDescent="0.25">
      <c r="A485" s="140"/>
      <c r="B485" s="140" t="s">
        <v>1078</v>
      </c>
      <c r="C485" s="202">
        <f t="shared" ca="1" si="194"/>
        <v>0</v>
      </c>
      <c r="D485" s="202">
        <f t="shared" ca="1" si="195"/>
        <v>0</v>
      </c>
      <c r="E485" s="202">
        <f t="shared" ca="1" si="196"/>
        <v>0</v>
      </c>
      <c r="F485" s="202">
        <f t="shared" ca="1" si="197"/>
        <v>0</v>
      </c>
      <c r="G485" s="202">
        <f t="shared" ca="1" si="198"/>
        <v>0</v>
      </c>
      <c r="O485" s="8"/>
      <c r="P485" s="8"/>
      <c r="Q485" s="8"/>
      <c r="R485" s="8"/>
      <c r="S485" s="8"/>
      <c r="V485" s="8"/>
    </row>
    <row r="486" spans="1:22" x14ac:dyDescent="0.25">
      <c r="A486" s="140"/>
      <c r="B486" s="140" t="s">
        <v>1079</v>
      </c>
      <c r="C486" s="202">
        <f t="shared" ca="1" si="194"/>
        <v>0</v>
      </c>
      <c r="D486" s="202">
        <f t="shared" ca="1" si="195"/>
        <v>0</v>
      </c>
      <c r="E486" s="202">
        <f t="shared" ca="1" si="196"/>
        <v>0</v>
      </c>
      <c r="F486" s="202">
        <f t="shared" ca="1" si="197"/>
        <v>0</v>
      </c>
      <c r="G486" s="202">
        <f t="shared" ca="1" si="198"/>
        <v>0</v>
      </c>
      <c r="O486" s="8"/>
      <c r="P486" s="8"/>
      <c r="Q486" s="8"/>
      <c r="R486" s="8"/>
      <c r="S486" s="8"/>
      <c r="V486" s="8"/>
    </row>
    <row r="487" spans="1:22" x14ac:dyDescent="0.25">
      <c r="A487" s="140"/>
      <c r="B487" s="140" t="s">
        <v>1080</v>
      </c>
      <c r="C487" s="203">
        <f t="shared" ca="1" si="194"/>
        <v>0</v>
      </c>
      <c r="D487" s="203">
        <f t="shared" ca="1" si="195"/>
        <v>0</v>
      </c>
      <c r="E487" s="203">
        <f t="shared" ca="1" si="196"/>
        <v>0</v>
      </c>
      <c r="F487" s="203">
        <f t="shared" ca="1" si="197"/>
        <v>0</v>
      </c>
      <c r="G487" s="203">
        <f t="shared" ca="1" si="198"/>
        <v>0</v>
      </c>
      <c r="O487" s="8"/>
      <c r="P487" s="8"/>
      <c r="Q487" s="8"/>
      <c r="R487" s="8"/>
      <c r="S487" s="8"/>
      <c r="V487" s="8"/>
    </row>
    <row r="488" spans="1:22" x14ac:dyDescent="0.25">
      <c r="A488" s="140"/>
      <c r="B488" s="140" t="s">
        <v>1013</v>
      </c>
      <c r="C488" s="203">
        <f t="shared" ca="1" si="194"/>
        <v>-2.5311601800000001</v>
      </c>
      <c r="D488" s="203">
        <f t="shared" ca="1" si="195"/>
        <v>-4.4243592400000002</v>
      </c>
      <c r="E488" s="203">
        <f t="shared" ca="1" si="196"/>
        <v>-4.3164103200000001</v>
      </c>
      <c r="F488" s="203">
        <f t="shared" ca="1" si="197"/>
        <v>-5.0276657599999997</v>
      </c>
      <c r="G488" s="203">
        <f t="shared" ca="1" si="198"/>
        <v>-4.8542755499999997</v>
      </c>
      <c r="O488" s="8"/>
      <c r="P488" s="8"/>
      <c r="Q488" s="8"/>
      <c r="R488" s="8"/>
      <c r="S488" s="8"/>
      <c r="V488" s="8"/>
    </row>
    <row r="489" spans="1:22" x14ac:dyDescent="0.25">
      <c r="A489" s="140"/>
      <c r="B489" s="140" t="s">
        <v>1081</v>
      </c>
      <c r="C489" s="203">
        <f t="shared" ca="1" si="194"/>
        <v>0</v>
      </c>
      <c r="D489" s="203">
        <f t="shared" ca="1" si="195"/>
        <v>0</v>
      </c>
      <c r="E489" s="203">
        <f t="shared" ca="1" si="196"/>
        <v>0</v>
      </c>
      <c r="F489" s="203">
        <f t="shared" ca="1" si="197"/>
        <v>0</v>
      </c>
      <c r="G489" s="203">
        <f t="shared" ca="1" si="198"/>
        <v>0</v>
      </c>
      <c r="O489" s="8"/>
      <c r="P489" s="8"/>
      <c r="Q489" s="8"/>
      <c r="R489" s="8"/>
      <c r="S489" s="8"/>
      <c r="V489" s="8"/>
    </row>
    <row r="490" spans="1:22" x14ac:dyDescent="0.25">
      <c r="A490" s="140"/>
      <c r="B490" s="140" t="s">
        <v>1082</v>
      </c>
      <c r="C490" s="203">
        <f t="shared" ca="1" si="194"/>
        <v>0</v>
      </c>
      <c r="D490" s="203">
        <f t="shared" ca="1" si="195"/>
        <v>0</v>
      </c>
      <c r="E490" s="203">
        <f t="shared" ca="1" si="196"/>
        <v>0</v>
      </c>
      <c r="F490" s="203">
        <f t="shared" ca="1" si="197"/>
        <v>0</v>
      </c>
      <c r="G490" s="203">
        <f t="shared" ca="1" si="198"/>
        <v>0</v>
      </c>
      <c r="O490" s="8"/>
      <c r="P490" s="8"/>
      <c r="Q490" s="8"/>
      <c r="R490" s="8"/>
      <c r="S490" s="8"/>
      <c r="V490" s="8"/>
    </row>
    <row r="491" spans="1:22" x14ac:dyDescent="0.25">
      <c r="A491" s="140"/>
      <c r="B491" s="140" t="s">
        <v>1334</v>
      </c>
      <c r="C491" s="192">
        <f t="shared" ca="1" si="194"/>
        <v>0</v>
      </c>
      <c r="D491" s="192">
        <f t="shared" ca="1" si="195"/>
        <v>-0.120357754</v>
      </c>
      <c r="E491" s="192">
        <f t="shared" ca="1" si="196"/>
        <v>-0.240715507</v>
      </c>
      <c r="F491" s="192">
        <f t="shared" ca="1" si="197"/>
        <v>-0.36107326099999998</v>
      </c>
      <c r="G491" s="192">
        <f t="shared" ca="1" si="198"/>
        <v>-0.482494594</v>
      </c>
      <c r="O491" s="8"/>
      <c r="P491" s="8"/>
      <c r="Q491" s="8"/>
      <c r="R491" s="8"/>
      <c r="S491" s="8"/>
      <c r="V491" s="8"/>
    </row>
    <row r="492" spans="1:22" x14ac:dyDescent="0.25">
      <c r="A492" s="140"/>
      <c r="B492" s="140" t="s">
        <v>1342</v>
      </c>
      <c r="C492" s="201">
        <f t="shared" ca="1" si="194"/>
        <v>0</v>
      </c>
      <c r="D492" s="201">
        <f t="shared" ca="1" si="195"/>
        <v>-0.51277499999999998</v>
      </c>
      <c r="E492" s="201">
        <f t="shared" ca="1" si="196"/>
        <v>-0.51277499999999998</v>
      </c>
      <c r="F492" s="201">
        <f t="shared" ca="1" si="197"/>
        <v>-0.51296850000000005</v>
      </c>
      <c r="G492" s="201">
        <f t="shared" ca="1" si="198"/>
        <v>-0.51393599999999995</v>
      </c>
      <c r="O492" s="8"/>
      <c r="P492" s="8"/>
      <c r="Q492" s="8"/>
      <c r="R492" s="8"/>
      <c r="S492" s="8"/>
      <c r="V492" s="8"/>
    </row>
    <row r="493" spans="1:22" x14ac:dyDescent="0.25">
      <c r="A493" s="140"/>
      <c r="B493" s="140" t="s">
        <v>1019</v>
      </c>
      <c r="C493" s="189">
        <f t="shared" ca="1" si="194"/>
        <v>0</v>
      </c>
      <c r="D493" s="189">
        <f t="shared" ca="1" si="195"/>
        <v>0</v>
      </c>
      <c r="E493" s="189">
        <f t="shared" ca="1" si="196"/>
        <v>0</v>
      </c>
      <c r="F493" s="189">
        <f t="shared" ca="1" si="197"/>
        <v>0</v>
      </c>
      <c r="G493" s="189">
        <f t="shared" ca="1" si="198"/>
        <v>0</v>
      </c>
      <c r="O493" s="8"/>
      <c r="P493" s="8"/>
      <c r="Q493" s="8"/>
      <c r="R493" s="8"/>
      <c r="S493" s="8"/>
    </row>
    <row r="494" spans="1:22" x14ac:dyDescent="0.25">
      <c r="A494" s="140"/>
      <c r="B494" s="140" t="s">
        <v>1002</v>
      </c>
      <c r="C494" s="189">
        <f t="shared" ca="1" si="194"/>
        <v>0</v>
      </c>
      <c r="D494" s="189">
        <f t="shared" ca="1" si="195"/>
        <v>0</v>
      </c>
      <c r="E494" s="189">
        <f t="shared" ca="1" si="196"/>
        <v>0</v>
      </c>
      <c r="F494" s="189">
        <f t="shared" ca="1" si="197"/>
        <v>0</v>
      </c>
      <c r="G494" s="189">
        <f t="shared" ca="1" si="198"/>
        <v>0</v>
      </c>
      <c r="O494" s="8"/>
      <c r="P494" s="8"/>
      <c r="Q494" s="8"/>
      <c r="R494" s="8"/>
      <c r="S494" s="8"/>
    </row>
    <row r="495" spans="1:22" x14ac:dyDescent="0.25">
      <c r="A495" s="140"/>
      <c r="B495" s="140" t="s">
        <v>1017</v>
      </c>
      <c r="C495" s="189">
        <f t="shared" ca="1" si="194"/>
        <v>0</v>
      </c>
      <c r="D495" s="189">
        <f t="shared" ca="1" si="195"/>
        <v>0</v>
      </c>
      <c r="E495" s="189">
        <f t="shared" ca="1" si="196"/>
        <v>0</v>
      </c>
      <c r="F495" s="189">
        <f t="shared" ca="1" si="197"/>
        <v>0</v>
      </c>
      <c r="G495" s="189">
        <f t="shared" ca="1" si="198"/>
        <v>0</v>
      </c>
      <c r="O495" s="8"/>
      <c r="P495" s="8"/>
      <c r="Q495" s="8"/>
      <c r="R495" s="8"/>
      <c r="S495" s="8"/>
    </row>
    <row r="496" spans="1:22" x14ac:dyDescent="0.25">
      <c r="A496" s="140"/>
      <c r="B496" s="140" t="s">
        <v>1051</v>
      </c>
      <c r="C496" s="189">
        <f t="shared" ca="1" si="194"/>
        <v>0</v>
      </c>
      <c r="D496" s="189">
        <f t="shared" ca="1" si="195"/>
        <v>0</v>
      </c>
      <c r="E496" s="189">
        <f t="shared" ca="1" si="196"/>
        <v>0</v>
      </c>
      <c r="F496" s="189">
        <f t="shared" ca="1" si="197"/>
        <v>0</v>
      </c>
      <c r="G496" s="189">
        <f t="shared" ca="1" si="198"/>
        <v>0</v>
      </c>
      <c r="O496" s="8"/>
      <c r="P496" s="8"/>
      <c r="Q496" s="8"/>
      <c r="R496" s="8"/>
      <c r="S496" s="8"/>
    </row>
    <row r="497" spans="1:31" x14ac:dyDescent="0.25">
      <c r="A497" s="140"/>
      <c r="B497" s="140" t="s">
        <v>1020</v>
      </c>
      <c r="C497" s="204">
        <f t="shared" ca="1" si="194"/>
        <v>0</v>
      </c>
      <c r="D497" s="204">
        <f t="shared" ca="1" si="195"/>
        <v>0</v>
      </c>
      <c r="E497" s="204">
        <f t="shared" ca="1" si="196"/>
        <v>0</v>
      </c>
      <c r="F497" s="204">
        <f t="shared" ca="1" si="197"/>
        <v>0</v>
      </c>
      <c r="G497" s="204">
        <f t="shared" ca="1" si="198"/>
        <v>0</v>
      </c>
      <c r="O497" s="8"/>
      <c r="P497" s="8"/>
      <c r="Q497" s="8"/>
      <c r="R497" s="8"/>
      <c r="S497" s="8"/>
    </row>
    <row r="498" spans="1:31" x14ac:dyDescent="0.25">
      <c r="A498" s="140"/>
      <c r="B498" s="140" t="s">
        <v>1003</v>
      </c>
      <c r="C498" s="204">
        <f t="shared" ca="1" si="194"/>
        <v>0</v>
      </c>
      <c r="D498" s="204">
        <f t="shared" ca="1" si="195"/>
        <v>0</v>
      </c>
      <c r="E498" s="204">
        <f t="shared" ca="1" si="196"/>
        <v>0</v>
      </c>
      <c r="F498" s="204">
        <f t="shared" ca="1" si="197"/>
        <v>0</v>
      </c>
      <c r="G498" s="204">
        <f t="shared" ca="1" si="198"/>
        <v>0</v>
      </c>
      <c r="O498" s="8"/>
      <c r="P498" s="8"/>
      <c r="Q498" s="8"/>
      <c r="R498" s="8"/>
      <c r="S498" s="8"/>
    </row>
    <row r="499" spans="1:31" x14ac:dyDescent="0.25">
      <c r="A499" s="140"/>
      <c r="B499" s="140" t="s">
        <v>1018</v>
      </c>
      <c r="C499" s="204">
        <f t="shared" ca="1" si="194"/>
        <v>0</v>
      </c>
      <c r="D499" s="204">
        <f t="shared" ca="1" si="195"/>
        <v>0</v>
      </c>
      <c r="E499" s="204">
        <f t="shared" ca="1" si="196"/>
        <v>0</v>
      </c>
      <c r="F499" s="204">
        <f t="shared" ca="1" si="197"/>
        <v>0</v>
      </c>
      <c r="G499" s="204">
        <f t="shared" ca="1" si="198"/>
        <v>0</v>
      </c>
      <c r="O499" s="8"/>
      <c r="P499" s="8"/>
      <c r="Q499" s="8"/>
      <c r="R499" s="8"/>
      <c r="S499" s="8"/>
    </row>
    <row r="500" spans="1:31" x14ac:dyDescent="0.25">
      <c r="A500" s="140"/>
      <c r="B500" s="140" t="s">
        <v>1052</v>
      </c>
      <c r="C500" s="204">
        <f t="shared" ca="1" si="194"/>
        <v>0</v>
      </c>
      <c r="D500" s="204">
        <f t="shared" ca="1" si="195"/>
        <v>0</v>
      </c>
      <c r="E500" s="204">
        <f t="shared" ca="1" si="196"/>
        <v>0</v>
      </c>
      <c r="F500" s="204">
        <f t="shared" ca="1" si="197"/>
        <v>0</v>
      </c>
      <c r="G500" s="204">
        <f t="shared" ca="1" si="198"/>
        <v>0</v>
      </c>
      <c r="O500" s="8"/>
      <c r="P500" s="8"/>
      <c r="Q500" s="8"/>
      <c r="R500" s="8"/>
      <c r="S500" s="8"/>
    </row>
    <row r="501" spans="1:31" s="8" customFormat="1" x14ac:dyDescent="0.25">
      <c r="A501" s="140"/>
      <c r="B501" s="140" t="s">
        <v>177</v>
      </c>
      <c r="C501" s="188">
        <f t="shared" ca="1" si="194"/>
        <v>32.881487800000002</v>
      </c>
      <c r="D501" s="188">
        <f t="shared" ca="1" si="195"/>
        <v>35.470424299999998</v>
      </c>
      <c r="E501" s="188">
        <f t="shared" ca="1" si="196"/>
        <v>32.803980199999998</v>
      </c>
      <c r="F501" s="188">
        <f t="shared" ca="1" si="197"/>
        <v>40.264958</v>
      </c>
      <c r="G501" s="188">
        <f t="shared" ca="1" si="198"/>
        <v>39.305708299999999</v>
      </c>
      <c r="H501" s="140"/>
      <c r="I501" s="140"/>
      <c r="J501" s="140"/>
      <c r="K501" s="140"/>
      <c r="L501" s="140"/>
      <c r="M501" s="140"/>
      <c r="N501" s="140"/>
      <c r="T501" s="140"/>
      <c r="U501" s="140"/>
      <c r="V501" s="140"/>
      <c r="W501" s="140"/>
      <c r="X501" s="140"/>
      <c r="Y501" s="140"/>
      <c r="Z501" s="140"/>
      <c r="AA501" s="140"/>
      <c r="AB501" s="140"/>
      <c r="AC501" s="140"/>
      <c r="AD501" s="140"/>
      <c r="AE501" s="140"/>
    </row>
    <row r="502" spans="1:31" s="8" customFormat="1" x14ac:dyDescent="0.25">
      <c r="A502" s="140"/>
      <c r="B502" s="140" t="s">
        <v>1343</v>
      </c>
      <c r="C502" s="189">
        <f t="shared" ca="1" si="194"/>
        <v>0</v>
      </c>
      <c r="D502" s="189">
        <f t="shared" ca="1" si="195"/>
        <v>0</v>
      </c>
      <c r="E502" s="189">
        <f t="shared" ca="1" si="196"/>
        <v>0</v>
      </c>
      <c r="F502" s="189">
        <f t="shared" ca="1" si="197"/>
        <v>0</v>
      </c>
      <c r="G502" s="189">
        <f t="shared" ca="1" si="198"/>
        <v>0</v>
      </c>
      <c r="H502" s="140"/>
      <c r="I502" s="140"/>
      <c r="J502" s="140"/>
      <c r="K502" s="140"/>
      <c r="L502" s="140"/>
      <c r="M502" s="140"/>
      <c r="N502" s="140"/>
      <c r="T502" s="140"/>
      <c r="U502" s="140"/>
      <c r="V502" s="140"/>
      <c r="W502" s="140"/>
      <c r="X502" s="140"/>
      <c r="Y502" s="140"/>
      <c r="Z502" s="140"/>
      <c r="AA502" s="140"/>
      <c r="AB502" s="140"/>
      <c r="AC502" s="140"/>
      <c r="AD502" s="140"/>
      <c r="AE502" s="140"/>
    </row>
    <row r="503" spans="1:31" s="8" customFormat="1" x14ac:dyDescent="0.25">
      <c r="A503" s="140"/>
      <c r="B503" s="140" t="s">
        <v>1344</v>
      </c>
      <c r="C503" s="204">
        <f t="shared" ca="1" si="194"/>
        <v>0</v>
      </c>
      <c r="D503" s="204">
        <f t="shared" ca="1" si="195"/>
        <v>0</v>
      </c>
      <c r="E503" s="204">
        <f t="shared" ca="1" si="196"/>
        <v>0</v>
      </c>
      <c r="F503" s="204">
        <f t="shared" ca="1" si="197"/>
        <v>0</v>
      </c>
      <c r="G503" s="204">
        <f t="shared" ca="1" si="198"/>
        <v>0</v>
      </c>
      <c r="H503" s="140"/>
      <c r="I503" s="140"/>
      <c r="J503" s="140"/>
      <c r="K503" s="140"/>
      <c r="L503" s="140"/>
      <c r="M503" s="140"/>
      <c r="N503" s="140"/>
      <c r="T503" s="140"/>
      <c r="U503" s="140"/>
      <c r="V503" s="140"/>
      <c r="W503" s="140"/>
      <c r="X503" s="140"/>
      <c r="Y503" s="140"/>
      <c r="Z503" s="140"/>
      <c r="AA503" s="140"/>
      <c r="AB503" s="140"/>
      <c r="AC503" s="140"/>
      <c r="AD503" s="140"/>
      <c r="AE503" s="140"/>
    </row>
    <row r="504" spans="1:31" s="8" customFormat="1" x14ac:dyDescent="0.25">
      <c r="A504" s="140"/>
      <c r="B504" s="140" t="s">
        <v>1207</v>
      </c>
      <c r="C504" s="188">
        <f t="shared" ca="1" si="194"/>
        <v>0</v>
      </c>
      <c r="D504" s="188">
        <f t="shared" ca="1" si="195"/>
        <v>0.63313275400000002</v>
      </c>
      <c r="E504" s="188">
        <f t="shared" ca="1" si="196"/>
        <v>0.75349050699999998</v>
      </c>
      <c r="F504" s="188">
        <f t="shared" ca="1" si="197"/>
        <v>0.87404176099999997</v>
      </c>
      <c r="G504" s="188">
        <f t="shared" ca="1" si="198"/>
        <v>0.996430594</v>
      </c>
      <c r="H504" s="140"/>
      <c r="I504" s="140"/>
      <c r="J504" s="140"/>
      <c r="K504" s="140"/>
      <c r="L504" s="140"/>
      <c r="M504" s="140"/>
      <c r="N504" s="140"/>
      <c r="T504" s="140"/>
      <c r="U504" s="140"/>
      <c r="V504" s="140"/>
      <c r="W504" s="140"/>
      <c r="X504" s="140"/>
      <c r="Y504" s="140"/>
      <c r="Z504" s="140"/>
      <c r="AA504" s="140"/>
      <c r="AB504" s="140"/>
      <c r="AC504" s="140"/>
      <c r="AD504" s="140"/>
      <c r="AE504" s="140"/>
    </row>
    <row r="505" spans="1:31" s="8" customFormat="1" x14ac:dyDescent="0.25">
      <c r="A505" s="140"/>
      <c r="B505" s="140"/>
      <c r="C505" s="7"/>
      <c r="D505" s="7"/>
      <c r="E505" s="7"/>
      <c r="F505" s="7"/>
      <c r="G505" s="7"/>
      <c r="H505" s="7"/>
      <c r="I505" s="103" t="s">
        <v>244</v>
      </c>
      <c r="J505" s="140"/>
      <c r="K505" s="140"/>
      <c r="L505" s="140"/>
      <c r="M505" s="140"/>
      <c r="N505" s="140"/>
      <c r="O505" s="138" t="s">
        <v>245</v>
      </c>
      <c r="T505" s="140"/>
      <c r="U505" s="140"/>
      <c r="V505" s="140"/>
      <c r="W505" s="140"/>
      <c r="X505" s="140"/>
      <c r="Y505" s="140"/>
      <c r="Z505" s="140"/>
      <c r="AA505" s="140"/>
      <c r="AB505" s="140"/>
      <c r="AC505" s="140"/>
      <c r="AD505" s="140"/>
      <c r="AE505" s="140"/>
    </row>
    <row r="506" spans="1:31" s="8" customFormat="1" x14ac:dyDescent="0.25">
      <c r="A506" s="140"/>
      <c r="B506" s="106" t="s">
        <v>596</v>
      </c>
      <c r="C506" s="9">
        <v>2010</v>
      </c>
      <c r="D506" s="9">
        <v>2020</v>
      </c>
      <c r="E506" s="9">
        <v>2030</v>
      </c>
      <c r="F506" s="9">
        <v>2040</v>
      </c>
      <c r="G506" s="9">
        <v>2050</v>
      </c>
      <c r="H506" s="7"/>
      <c r="I506" s="106">
        <v>2010</v>
      </c>
      <c r="J506" s="106">
        <v>2020</v>
      </c>
      <c r="K506" s="106">
        <v>2030</v>
      </c>
      <c r="L506" s="106">
        <v>2040</v>
      </c>
      <c r="M506" s="106">
        <v>2050</v>
      </c>
      <c r="N506" s="140"/>
      <c r="O506" s="6">
        <v>2010</v>
      </c>
      <c r="P506" s="6">
        <v>2020</v>
      </c>
      <c r="Q506" s="6">
        <v>2030</v>
      </c>
      <c r="R506" s="6">
        <v>2040</v>
      </c>
      <c r="S506" s="6">
        <v>2050</v>
      </c>
      <c r="T506" s="140"/>
      <c r="U506" s="140"/>
      <c r="V506" s="106" t="s">
        <v>313</v>
      </c>
      <c r="W506" s="9">
        <v>2010</v>
      </c>
      <c r="X506" s="9">
        <v>2020</v>
      </c>
      <c r="Y506" s="9">
        <v>2030</v>
      </c>
      <c r="Z506" s="9">
        <v>2040</v>
      </c>
      <c r="AA506" s="9">
        <v>2050</v>
      </c>
      <c r="AB506" s="140"/>
      <c r="AC506" s="140"/>
      <c r="AD506" s="140"/>
      <c r="AE506" s="140"/>
    </row>
    <row r="507" spans="1:31" s="8" customFormat="1" x14ac:dyDescent="0.25">
      <c r="A507" s="140"/>
      <c r="B507" s="140" t="s">
        <v>111</v>
      </c>
      <c r="C507" s="60">
        <f t="shared" ref="C507:C531" ca="1" si="209">IFERROR(VLOOKUP($B507,INDIRECT($I$507),2,FALSE),0)</f>
        <v>0</v>
      </c>
      <c r="D507" s="60">
        <f t="shared" ref="D507:D531" ca="1" si="210">IFERROR(VLOOKUP($B507,INDIRECT($J$507),2,FALSE),0)</f>
        <v>0</v>
      </c>
      <c r="E507" s="60">
        <f t="shared" ref="E507:E531" ca="1" si="211">IFERROR(VLOOKUP($B507,INDIRECT($K$507),2,FALSE),0)</f>
        <v>0</v>
      </c>
      <c r="F507" s="60">
        <f t="shared" ref="F507:F531" ca="1" si="212">IFERROR(VLOOKUP($B507,INDIRECT($L$507),2,FALSE),0)</f>
        <v>0</v>
      </c>
      <c r="G507" s="60">
        <f t="shared" ref="G507:G531" ca="1" si="213">IFERROR(VLOOKUP($B507,INDIRECT($M$507),2,FALSE),0)</f>
        <v>0</v>
      </c>
      <c r="H507" s="7"/>
      <c r="I507" s="140" t="str">
        <f>"Modeloutput!$A$"&amp;O507&amp;":$B$"&amp;O508</f>
        <v>Modeloutput!$A$759:$B$783</v>
      </c>
      <c r="J507" s="140" t="str">
        <f>"Modeloutput!$A$"&amp;P507&amp;":$B$"&amp;P508</f>
        <v>Modeloutput!$A$1694:$B$1718</v>
      </c>
      <c r="K507" s="140" t="str">
        <f>"Modeloutput!$A$"&amp;Q507&amp;":$B$"&amp;Q508</f>
        <v>Modeloutput!$A$2629:$B$2653</v>
      </c>
      <c r="L507" s="140" t="str">
        <f>"Modeloutput!$A$"&amp;R507&amp;":$B$"&amp;R508</f>
        <v>Modeloutput!$A$3564:$B$3588</v>
      </c>
      <c r="M507" s="140" t="str">
        <f>"Modeloutput!$A$"&amp;S507&amp;":$B$"&amp;S508</f>
        <v>Modeloutput!$A$4499:$B$4523</v>
      </c>
      <c r="N507" s="140" t="s">
        <v>246</v>
      </c>
      <c r="O507" s="2">
        <f>volgorde_mut_flow_all!E21</f>
        <v>759</v>
      </c>
      <c r="P507" s="2">
        <f>volgorde_mut_flow_all!F21</f>
        <v>1694</v>
      </c>
      <c r="Q507" s="2">
        <f>volgorde_mut_flow_all!G21</f>
        <v>2629</v>
      </c>
      <c r="R507" s="2">
        <f>volgorde_mut_flow_all!H21</f>
        <v>3564</v>
      </c>
      <c r="S507" s="2">
        <f>volgorde_mut_flow_all!I21</f>
        <v>4499</v>
      </c>
      <c r="T507" s="140"/>
      <c r="U507" s="140"/>
      <c r="V507" s="57" t="s">
        <v>310</v>
      </c>
      <c r="W507" s="60">
        <f ca="1">SUM(C507:C510)</f>
        <v>0</v>
      </c>
      <c r="X507" s="60">
        <f t="shared" ref="X507:AA507" ca="1" si="214">SUM(D507:D510)</f>
        <v>0</v>
      </c>
      <c r="Y507" s="60">
        <f t="shared" ca="1" si="214"/>
        <v>0</v>
      </c>
      <c r="Z507" s="60">
        <f t="shared" ca="1" si="214"/>
        <v>-1.1346671500000001</v>
      </c>
      <c r="AA507" s="60">
        <f t="shared" ca="1" si="214"/>
        <v>-1.1346671500000001</v>
      </c>
      <c r="AB507" s="140"/>
      <c r="AC507" s="140"/>
      <c r="AD507" s="140"/>
      <c r="AE507" s="140"/>
    </row>
    <row r="508" spans="1:31" s="8" customFormat="1" x14ac:dyDescent="0.25">
      <c r="A508" s="140"/>
      <c r="B508" s="140" t="s">
        <v>110</v>
      </c>
      <c r="C508" s="60">
        <f t="shared" ca="1" si="209"/>
        <v>0</v>
      </c>
      <c r="D508" s="60">
        <f t="shared" ca="1" si="210"/>
        <v>0</v>
      </c>
      <c r="E508" s="60">
        <f t="shared" ca="1" si="211"/>
        <v>0</v>
      </c>
      <c r="F508" s="60">
        <f t="shared" ca="1" si="212"/>
        <v>-1.1346671500000001</v>
      </c>
      <c r="G508" s="60">
        <f t="shared" ca="1" si="213"/>
        <v>-1.1346671500000001</v>
      </c>
      <c r="H508" s="9"/>
      <c r="I508" s="140"/>
      <c r="J508" s="140"/>
      <c r="K508" s="140"/>
      <c r="L508" s="140"/>
      <c r="M508" s="140"/>
      <c r="N508" s="140"/>
      <c r="O508" s="2">
        <f>O507+lengte_uit_python_mut!$D$5-3</f>
        <v>783</v>
      </c>
      <c r="P508" s="2">
        <f>P507+lengte_uit_python_mut!$D$5-3</f>
        <v>1718</v>
      </c>
      <c r="Q508" s="2">
        <f>Q507+lengte_uit_python_mut!$D$5-3</f>
        <v>2653</v>
      </c>
      <c r="R508" s="2">
        <f>R507+lengte_uit_python_mut!$D$5-3</f>
        <v>3588</v>
      </c>
      <c r="S508" s="2">
        <f>S507+lengte_uit_python_mut!$D$5-3</f>
        <v>4523</v>
      </c>
      <c r="T508" s="140"/>
      <c r="U508" s="140"/>
      <c r="V508" s="70" t="s">
        <v>312</v>
      </c>
      <c r="W508" s="72">
        <f ca="1">SUM(C511:C514)</f>
        <v>-1.5953268700000001</v>
      </c>
      <c r="X508" s="72">
        <f t="shared" ref="X508:AA508" ca="1" si="215">SUM(D511:D514)</f>
        <v>-1.2631833299999999</v>
      </c>
      <c r="Y508" s="72">
        <f t="shared" ca="1" si="215"/>
        <v>-0.49615873100000002</v>
      </c>
      <c r="Z508" s="72">
        <f t="shared" ca="1" si="215"/>
        <v>-0.52814741099999996</v>
      </c>
      <c r="AA508" s="72">
        <f t="shared" ca="1" si="215"/>
        <v>-1.07091588</v>
      </c>
      <c r="AB508" s="140"/>
      <c r="AC508" s="140"/>
      <c r="AD508" s="140"/>
      <c r="AE508" s="140"/>
    </row>
    <row r="509" spans="1:31" s="8" customFormat="1" x14ac:dyDescent="0.25">
      <c r="A509" s="140"/>
      <c r="B509" s="140" t="s">
        <v>112</v>
      </c>
      <c r="C509" s="60">
        <f t="shared" ca="1" si="209"/>
        <v>0</v>
      </c>
      <c r="D509" s="60">
        <f t="shared" ca="1" si="210"/>
        <v>0</v>
      </c>
      <c r="E509" s="60">
        <f t="shared" ca="1" si="211"/>
        <v>0</v>
      </c>
      <c r="F509" s="60">
        <f t="shared" ca="1" si="212"/>
        <v>0</v>
      </c>
      <c r="G509" s="60">
        <f t="shared" ca="1" si="213"/>
        <v>0</v>
      </c>
      <c r="H509" s="7"/>
      <c r="I509" s="140"/>
      <c r="J509" s="140"/>
      <c r="K509" s="140"/>
      <c r="L509" s="140"/>
      <c r="M509" s="140"/>
      <c r="N509" s="140"/>
      <c r="T509" s="140"/>
      <c r="U509" s="140"/>
      <c r="V509" s="47" t="s">
        <v>315</v>
      </c>
      <c r="W509" s="49">
        <f ca="1">SUM(C515:C518)</f>
        <v>-1.5953268700000001</v>
      </c>
      <c r="X509" s="49">
        <f t="shared" ref="X509:AA509" ca="1" si="216">SUM(D515:D518)</f>
        <v>-1.2631833299999999</v>
      </c>
      <c r="Y509" s="49">
        <f t="shared" ca="1" si="216"/>
        <v>-0.49615873100000002</v>
      </c>
      <c r="Z509" s="49">
        <f t="shared" ca="1" si="216"/>
        <v>-0.52814741099999996</v>
      </c>
      <c r="AA509" s="49">
        <f t="shared" ca="1" si="216"/>
        <v>-1.07091588</v>
      </c>
      <c r="AB509" s="140"/>
      <c r="AC509" s="140"/>
      <c r="AD509" s="140"/>
      <c r="AE509" s="140"/>
    </row>
    <row r="510" spans="1:31" s="8" customFormat="1" x14ac:dyDescent="0.25">
      <c r="A510" s="140"/>
      <c r="B510" s="140" t="s">
        <v>113</v>
      </c>
      <c r="C510" s="60">
        <f t="shared" ca="1" si="209"/>
        <v>0</v>
      </c>
      <c r="D510" s="60">
        <f t="shared" ca="1" si="210"/>
        <v>0</v>
      </c>
      <c r="E510" s="60">
        <f t="shared" ca="1" si="211"/>
        <v>0</v>
      </c>
      <c r="F510" s="60">
        <f t="shared" ca="1" si="212"/>
        <v>0</v>
      </c>
      <c r="G510" s="60">
        <f t="shared" ca="1" si="213"/>
        <v>0</v>
      </c>
      <c r="H510" s="7"/>
      <c r="I510" s="140"/>
      <c r="J510" s="140"/>
      <c r="K510" s="140"/>
      <c r="L510" s="140"/>
      <c r="M510" s="140"/>
      <c r="N510" s="140"/>
      <c r="T510" s="140"/>
      <c r="U510" s="140"/>
      <c r="V510" s="74" t="s">
        <v>316</v>
      </c>
      <c r="W510" s="73">
        <f ca="1">SUM(C519:C522)</f>
        <v>-7.1055160300000004</v>
      </c>
      <c r="X510" s="73">
        <f t="shared" ref="X510:AA510" ca="1" si="217">SUM(D519:D522)</f>
        <v>-6.0477759200000003</v>
      </c>
      <c r="Y510" s="73">
        <f t="shared" ca="1" si="217"/>
        <v>-5.80769263</v>
      </c>
      <c r="Z510" s="73">
        <f t="shared" ca="1" si="217"/>
        <v>-5.8199272300000002</v>
      </c>
      <c r="AA510" s="73">
        <f t="shared" ca="1" si="217"/>
        <v>-6.1154756900000002</v>
      </c>
      <c r="AB510" s="140"/>
      <c r="AC510" s="140"/>
      <c r="AD510" s="140"/>
      <c r="AE510" s="140"/>
    </row>
    <row r="511" spans="1:31" s="8" customFormat="1" x14ac:dyDescent="0.25">
      <c r="A511" s="140"/>
      <c r="B511" s="140" t="s">
        <v>178</v>
      </c>
      <c r="C511" s="72">
        <f t="shared" ca="1" si="209"/>
        <v>0</v>
      </c>
      <c r="D511" s="72">
        <f t="shared" ca="1" si="210"/>
        <v>0</v>
      </c>
      <c r="E511" s="72">
        <f t="shared" ca="1" si="211"/>
        <v>0</v>
      </c>
      <c r="F511" s="72">
        <f t="shared" ca="1" si="212"/>
        <v>0</v>
      </c>
      <c r="G511" s="72">
        <f t="shared" ca="1" si="213"/>
        <v>0</v>
      </c>
      <c r="H511" s="7"/>
      <c r="I511" s="140"/>
      <c r="J511" s="140"/>
      <c r="K511" s="140"/>
      <c r="L511" s="140"/>
      <c r="M511" s="140"/>
      <c r="N511" s="140"/>
      <c r="T511" s="140"/>
      <c r="U511" s="140"/>
      <c r="V511" s="36" t="s">
        <v>314</v>
      </c>
      <c r="W511" s="38">
        <f ca="1">C531</f>
        <v>10.296169799999999</v>
      </c>
      <c r="X511" s="38">
        <f t="shared" ref="X511:AA511" ca="1" si="218">D531</f>
        <v>8.5741425899999992</v>
      </c>
      <c r="Y511" s="38">
        <f t="shared" ca="1" si="218"/>
        <v>6.8000100899999998</v>
      </c>
      <c r="Z511" s="38">
        <f t="shared" ca="1" si="218"/>
        <v>8.0108891999999994</v>
      </c>
      <c r="AA511" s="38">
        <f t="shared" ca="1" si="218"/>
        <v>9.3919745999999993</v>
      </c>
      <c r="AB511" s="140"/>
      <c r="AC511" s="140"/>
      <c r="AD511" s="140"/>
      <c r="AE511" s="140"/>
    </row>
    <row r="512" spans="1:31" s="8" customFormat="1" x14ac:dyDescent="0.25">
      <c r="A512" s="140"/>
      <c r="B512" s="140" t="s">
        <v>174</v>
      </c>
      <c r="C512" s="72">
        <f t="shared" ca="1" si="209"/>
        <v>-1.5953268700000001</v>
      </c>
      <c r="D512" s="72">
        <f t="shared" ca="1" si="210"/>
        <v>-1.2631833299999999</v>
      </c>
      <c r="E512" s="72">
        <f t="shared" ca="1" si="211"/>
        <v>-0.49615873100000002</v>
      </c>
      <c r="F512" s="72">
        <f t="shared" ca="1" si="212"/>
        <v>-0.52814741099999996</v>
      </c>
      <c r="G512" s="72">
        <f t="shared" ca="1" si="213"/>
        <v>-1.07091588</v>
      </c>
      <c r="H512" s="7"/>
      <c r="I512" s="140"/>
      <c r="J512" s="140"/>
      <c r="K512" s="140"/>
      <c r="L512" s="140"/>
      <c r="M512" s="140"/>
      <c r="N512" s="140"/>
      <c r="T512" s="140"/>
      <c r="U512" s="140"/>
      <c r="V512" s="171" t="s">
        <v>1363</v>
      </c>
      <c r="W512" s="182">
        <f ca="1">SUM(C523:C530)</f>
        <v>0</v>
      </c>
      <c r="X512" s="182">
        <f t="shared" ref="X512:AA512" ca="1" si="219">SUM(D523:D530)</f>
        <v>0</v>
      </c>
      <c r="Y512" s="182">
        <f t="shared" ca="1" si="219"/>
        <v>0</v>
      </c>
      <c r="Z512" s="182">
        <f t="shared" ca="1" si="219"/>
        <v>0</v>
      </c>
      <c r="AA512" s="182">
        <f t="shared" ca="1" si="219"/>
        <v>0</v>
      </c>
      <c r="AB512" s="140"/>
      <c r="AC512" s="140"/>
      <c r="AD512" s="140"/>
      <c r="AE512" s="140"/>
    </row>
    <row r="513" spans="1:31" s="8" customFormat="1" x14ac:dyDescent="0.25">
      <c r="A513" s="140"/>
      <c r="B513" s="140" t="s">
        <v>179</v>
      </c>
      <c r="C513" s="72">
        <f t="shared" ca="1" si="209"/>
        <v>0</v>
      </c>
      <c r="D513" s="72">
        <f t="shared" ca="1" si="210"/>
        <v>0</v>
      </c>
      <c r="E513" s="72">
        <f t="shared" ca="1" si="211"/>
        <v>0</v>
      </c>
      <c r="F513" s="72">
        <f t="shared" ca="1" si="212"/>
        <v>0</v>
      </c>
      <c r="G513" s="72">
        <f t="shared" ca="1" si="213"/>
        <v>0</v>
      </c>
      <c r="H513" s="7"/>
      <c r="I513" s="140"/>
      <c r="J513" s="140"/>
      <c r="K513" s="140"/>
      <c r="L513" s="140"/>
      <c r="M513" s="140"/>
      <c r="N513" s="140"/>
      <c r="T513" s="140"/>
      <c r="U513" s="140"/>
      <c r="V513" s="140"/>
      <c r="W513" s="140"/>
      <c r="X513" s="140"/>
      <c r="Y513" s="140"/>
      <c r="Z513" s="140"/>
      <c r="AA513" s="140"/>
      <c r="AB513" s="140"/>
      <c r="AC513" s="140"/>
      <c r="AD513" s="140"/>
      <c r="AE513" s="140"/>
    </row>
    <row r="514" spans="1:31" s="8" customFormat="1" x14ac:dyDescent="0.25">
      <c r="A514" s="140"/>
      <c r="B514" s="140" t="s">
        <v>180</v>
      </c>
      <c r="C514" s="72">
        <f t="shared" ca="1" si="209"/>
        <v>0</v>
      </c>
      <c r="D514" s="72">
        <f t="shared" ca="1" si="210"/>
        <v>0</v>
      </c>
      <c r="E514" s="72">
        <f t="shared" ca="1" si="211"/>
        <v>0</v>
      </c>
      <c r="F514" s="72">
        <f t="shared" ca="1" si="212"/>
        <v>0</v>
      </c>
      <c r="G514" s="72">
        <f t="shared" ca="1" si="213"/>
        <v>0</v>
      </c>
      <c r="H514" s="7"/>
      <c r="I514" s="140"/>
      <c r="J514" s="140"/>
      <c r="K514" s="140"/>
      <c r="L514" s="140"/>
      <c r="M514" s="140"/>
      <c r="N514" s="140"/>
      <c r="T514" s="140"/>
      <c r="U514" s="140"/>
      <c r="V514" s="140" t="s">
        <v>285</v>
      </c>
      <c r="W514" s="135">
        <f ca="1">SUM(W507:W512)</f>
        <v>2.9999998929497451E-8</v>
      </c>
      <c r="X514" s="135">
        <f ca="1">SUM(X507:X512)</f>
        <v>9.9999990510468706E-9</v>
      </c>
      <c r="Y514" s="135">
        <f ca="1">SUM(Y507:Y512)</f>
        <v>-2.000000165480742E-9</v>
      </c>
      <c r="Z514" s="135">
        <f ca="1">SUM(Z507:Z512)</f>
        <v>-2.0000019418375814E-9</v>
      </c>
      <c r="AA514" s="135">
        <f ca="1">SUM(AA507:AA512)</f>
        <v>-1.7763568394002505E-15</v>
      </c>
      <c r="AB514" s="140"/>
      <c r="AC514" s="140"/>
      <c r="AD514" s="140"/>
      <c r="AE514" s="140"/>
    </row>
    <row r="515" spans="1:31" s="8" customFormat="1" x14ac:dyDescent="0.25">
      <c r="A515" s="140"/>
      <c r="B515" s="140" t="s">
        <v>153</v>
      </c>
      <c r="C515" s="49">
        <f t="shared" ca="1" si="209"/>
        <v>0</v>
      </c>
      <c r="D515" s="49">
        <f t="shared" ca="1" si="210"/>
        <v>0</v>
      </c>
      <c r="E515" s="49">
        <f t="shared" ca="1" si="211"/>
        <v>0</v>
      </c>
      <c r="F515" s="49">
        <f t="shared" ca="1" si="212"/>
        <v>0</v>
      </c>
      <c r="G515" s="49">
        <f t="shared" ca="1" si="213"/>
        <v>0</v>
      </c>
      <c r="H515" s="7"/>
      <c r="I515" s="140"/>
      <c r="J515" s="140"/>
      <c r="K515" s="140"/>
      <c r="L515" s="140"/>
      <c r="M515" s="140"/>
      <c r="N515" s="140"/>
      <c r="T515" s="140"/>
      <c r="U515" s="140"/>
      <c r="V515" s="140" t="s">
        <v>284</v>
      </c>
      <c r="W515" s="135">
        <f ca="1">SUM(C507:C531)</f>
        <v>2.9999998929497451E-8</v>
      </c>
      <c r="X515" s="135">
        <f t="shared" ref="X515:AA515" ca="1" si="220">SUM(D507:D531)</f>
        <v>9.9999990510468706E-9</v>
      </c>
      <c r="Y515" s="135">
        <f t="shared" ca="1" si="220"/>
        <v>-2.000000165480742E-9</v>
      </c>
      <c r="Z515" s="135">
        <f t="shared" ca="1" si="220"/>
        <v>-2.0000019418375814E-9</v>
      </c>
      <c r="AA515" s="135">
        <f t="shared" ca="1" si="220"/>
        <v>0</v>
      </c>
      <c r="AB515" s="140"/>
      <c r="AC515" s="140"/>
      <c r="AD515" s="140"/>
      <c r="AE515" s="140"/>
    </row>
    <row r="516" spans="1:31" s="8" customFormat="1" x14ac:dyDescent="0.25">
      <c r="A516" s="140"/>
      <c r="B516" s="140" t="s">
        <v>143</v>
      </c>
      <c r="C516" s="49">
        <f t="shared" ca="1" si="209"/>
        <v>-1.5953268700000001</v>
      </c>
      <c r="D516" s="49">
        <f t="shared" ca="1" si="210"/>
        <v>-1.2631833299999999</v>
      </c>
      <c r="E516" s="49">
        <f t="shared" ca="1" si="211"/>
        <v>-0.49615873100000002</v>
      </c>
      <c r="F516" s="49">
        <f t="shared" ca="1" si="212"/>
        <v>-0.52814741099999996</v>
      </c>
      <c r="G516" s="49">
        <f t="shared" ca="1" si="213"/>
        <v>-1.07091588</v>
      </c>
      <c r="H516" s="7"/>
      <c r="I516" s="140"/>
      <c r="J516" s="140"/>
      <c r="K516" s="140"/>
      <c r="L516" s="140"/>
      <c r="M516" s="140"/>
      <c r="N516" s="140"/>
      <c r="T516" s="140"/>
      <c r="U516" s="140"/>
      <c r="V516" s="140"/>
      <c r="W516" s="140"/>
      <c r="X516" s="140"/>
      <c r="Y516" s="140"/>
      <c r="Z516" s="140"/>
      <c r="AA516" s="140"/>
      <c r="AB516" s="140"/>
      <c r="AC516" s="140"/>
      <c r="AD516" s="140"/>
      <c r="AE516" s="140"/>
    </row>
    <row r="517" spans="1:31" s="8" customFormat="1" x14ac:dyDescent="0.25">
      <c r="A517" s="140"/>
      <c r="B517" s="140" t="s">
        <v>154</v>
      </c>
      <c r="C517" s="49">
        <f t="shared" ca="1" si="209"/>
        <v>0</v>
      </c>
      <c r="D517" s="49">
        <f t="shared" ca="1" si="210"/>
        <v>0</v>
      </c>
      <c r="E517" s="49">
        <f t="shared" ca="1" si="211"/>
        <v>0</v>
      </c>
      <c r="F517" s="49">
        <f t="shared" ca="1" si="212"/>
        <v>0</v>
      </c>
      <c r="G517" s="49">
        <f t="shared" ca="1" si="213"/>
        <v>0</v>
      </c>
      <c r="H517" s="7"/>
      <c r="I517" s="140"/>
      <c r="J517" s="140"/>
      <c r="K517" s="140"/>
      <c r="L517" s="140"/>
      <c r="M517" s="140"/>
      <c r="N517" s="140"/>
      <c r="T517" s="140"/>
      <c r="U517" s="140"/>
      <c r="V517" s="140"/>
      <c r="W517" s="140"/>
      <c r="X517" s="140"/>
      <c r="Y517" s="140"/>
      <c r="Z517" s="140"/>
      <c r="AA517" s="140"/>
      <c r="AB517" s="140"/>
      <c r="AC517" s="140"/>
      <c r="AD517" s="140"/>
      <c r="AE517" s="140"/>
    </row>
    <row r="518" spans="1:31" s="8" customFormat="1" x14ac:dyDescent="0.25">
      <c r="A518" s="140"/>
      <c r="B518" s="140" t="s">
        <v>155</v>
      </c>
      <c r="C518" s="49">
        <f t="shared" ca="1" si="209"/>
        <v>0</v>
      </c>
      <c r="D518" s="49">
        <f t="shared" ca="1" si="210"/>
        <v>0</v>
      </c>
      <c r="E518" s="49">
        <f t="shared" ca="1" si="211"/>
        <v>0</v>
      </c>
      <c r="F518" s="49">
        <f t="shared" ca="1" si="212"/>
        <v>0</v>
      </c>
      <c r="G518" s="49">
        <f t="shared" ca="1" si="213"/>
        <v>0</v>
      </c>
      <c r="H518" s="7"/>
      <c r="I518" s="140"/>
      <c r="J518" s="140"/>
      <c r="K518" s="140"/>
      <c r="L518" s="140"/>
      <c r="M518" s="140"/>
      <c r="N518" s="140"/>
      <c r="T518" s="140"/>
      <c r="U518" s="140"/>
      <c r="V518" s="140"/>
      <c r="W518" s="140"/>
      <c r="X518" s="140"/>
      <c r="Y518" s="140"/>
      <c r="Z518" s="140"/>
      <c r="AA518" s="140"/>
      <c r="AB518" s="140"/>
      <c r="AC518" s="140"/>
      <c r="AD518" s="140"/>
      <c r="AE518" s="140"/>
    </row>
    <row r="519" spans="1:31" s="8" customFormat="1" x14ac:dyDescent="0.25">
      <c r="A519" s="140"/>
      <c r="B519" s="140" t="s">
        <v>181</v>
      </c>
      <c r="C519" s="73">
        <f t="shared" ca="1" si="209"/>
        <v>0</v>
      </c>
      <c r="D519" s="73">
        <f t="shared" ca="1" si="210"/>
        <v>0</v>
      </c>
      <c r="E519" s="73">
        <f t="shared" ca="1" si="211"/>
        <v>0</v>
      </c>
      <c r="F519" s="73">
        <f t="shared" ca="1" si="212"/>
        <v>0</v>
      </c>
      <c r="G519" s="73">
        <f t="shared" ca="1" si="213"/>
        <v>0</v>
      </c>
      <c r="H519" s="7"/>
      <c r="I519" s="140"/>
      <c r="J519" s="140"/>
      <c r="K519" s="140"/>
      <c r="L519" s="140"/>
      <c r="M519" s="140"/>
      <c r="N519" s="140"/>
      <c r="T519" s="140"/>
      <c r="U519" s="140"/>
      <c r="V519" s="140"/>
      <c r="W519" s="140"/>
      <c r="X519" s="140"/>
      <c r="Y519" s="140"/>
      <c r="Z519" s="140"/>
      <c r="AA519" s="140"/>
      <c r="AB519" s="140"/>
      <c r="AC519" s="140"/>
      <c r="AD519" s="140"/>
      <c r="AE519" s="140"/>
    </row>
    <row r="520" spans="1:31" s="8" customFormat="1" x14ac:dyDescent="0.25">
      <c r="A520" s="140"/>
      <c r="B520" s="140" t="s">
        <v>175</v>
      </c>
      <c r="C520" s="73">
        <f t="shared" ca="1" si="209"/>
        <v>-7.1055160300000004</v>
      </c>
      <c r="D520" s="73">
        <f t="shared" ca="1" si="210"/>
        <v>-6.0477759200000003</v>
      </c>
      <c r="E520" s="73">
        <f t="shared" ca="1" si="211"/>
        <v>-5.80769263</v>
      </c>
      <c r="F520" s="73">
        <f t="shared" ca="1" si="212"/>
        <v>-5.8199272300000002</v>
      </c>
      <c r="G520" s="73">
        <f t="shared" ca="1" si="213"/>
        <v>-6.1154756900000002</v>
      </c>
      <c r="H520" s="7"/>
      <c r="I520" s="140"/>
      <c r="J520" s="140"/>
      <c r="K520" s="140"/>
      <c r="L520" s="140"/>
      <c r="M520" s="140"/>
      <c r="N520" s="140"/>
      <c r="T520" s="140"/>
      <c r="U520" s="140"/>
      <c r="V520" s="140"/>
      <c r="W520" s="140"/>
      <c r="X520" s="140"/>
      <c r="Y520" s="140"/>
      <c r="Z520" s="140"/>
      <c r="AA520" s="140"/>
      <c r="AB520" s="140"/>
      <c r="AC520" s="140"/>
      <c r="AD520" s="140"/>
      <c r="AE520" s="140"/>
    </row>
    <row r="521" spans="1:31" s="8" customFormat="1" x14ac:dyDescent="0.25">
      <c r="A521" s="140"/>
      <c r="B521" s="140" t="s">
        <v>182</v>
      </c>
      <c r="C521" s="73">
        <f t="shared" ca="1" si="209"/>
        <v>0</v>
      </c>
      <c r="D521" s="73">
        <f t="shared" ca="1" si="210"/>
        <v>0</v>
      </c>
      <c r="E521" s="73">
        <f t="shared" ca="1" si="211"/>
        <v>0</v>
      </c>
      <c r="F521" s="73">
        <f t="shared" ca="1" si="212"/>
        <v>0</v>
      </c>
      <c r="G521" s="73">
        <f t="shared" ca="1" si="213"/>
        <v>0</v>
      </c>
      <c r="H521" s="7"/>
      <c r="I521" s="140"/>
      <c r="J521" s="140"/>
      <c r="K521" s="140"/>
      <c r="L521" s="140"/>
      <c r="M521" s="140"/>
      <c r="N521" s="140"/>
      <c r="T521" s="140"/>
      <c r="U521" s="140"/>
      <c r="V521" s="140"/>
      <c r="W521" s="140"/>
      <c r="X521" s="140"/>
      <c r="Y521" s="140"/>
      <c r="Z521" s="140"/>
      <c r="AA521" s="140"/>
      <c r="AB521" s="140"/>
      <c r="AC521" s="140"/>
      <c r="AD521" s="140"/>
      <c r="AE521" s="140"/>
    </row>
    <row r="522" spans="1:31" s="8" customFormat="1" x14ac:dyDescent="0.25">
      <c r="A522" s="140"/>
      <c r="B522" s="140" t="s">
        <v>183</v>
      </c>
      <c r="C522" s="73">
        <f t="shared" ca="1" si="209"/>
        <v>0</v>
      </c>
      <c r="D522" s="73">
        <f t="shared" ca="1" si="210"/>
        <v>0</v>
      </c>
      <c r="E522" s="73">
        <f t="shared" ca="1" si="211"/>
        <v>0</v>
      </c>
      <c r="F522" s="73">
        <f t="shared" ca="1" si="212"/>
        <v>0</v>
      </c>
      <c r="G522" s="73">
        <f t="shared" ca="1" si="213"/>
        <v>0</v>
      </c>
      <c r="H522" s="7"/>
      <c r="I522" s="140"/>
      <c r="J522" s="140"/>
      <c r="K522" s="140"/>
      <c r="L522" s="140"/>
      <c r="M522" s="140"/>
      <c r="N522" s="140"/>
      <c r="T522" s="140"/>
      <c r="U522" s="140"/>
      <c r="V522" s="140"/>
      <c r="W522" s="140"/>
      <c r="X522" s="140"/>
      <c r="Y522" s="140"/>
      <c r="Z522" s="140"/>
      <c r="AA522" s="140"/>
      <c r="AB522" s="140"/>
      <c r="AC522" s="140"/>
      <c r="AD522" s="140"/>
      <c r="AE522" s="140"/>
    </row>
    <row r="523" spans="1:31" s="8" customFormat="1" x14ac:dyDescent="0.25">
      <c r="A523" s="140"/>
      <c r="B523" s="140" t="s">
        <v>1019</v>
      </c>
      <c r="C523" s="172">
        <f t="shared" ca="1" si="209"/>
        <v>0</v>
      </c>
      <c r="D523" s="172">
        <f t="shared" ca="1" si="210"/>
        <v>0</v>
      </c>
      <c r="E523" s="172">
        <f t="shared" ca="1" si="211"/>
        <v>0</v>
      </c>
      <c r="F523" s="172">
        <f t="shared" ca="1" si="212"/>
        <v>0</v>
      </c>
      <c r="G523" s="172">
        <f t="shared" ca="1" si="213"/>
        <v>0</v>
      </c>
      <c r="H523" s="140"/>
      <c r="I523" s="140"/>
      <c r="J523" s="140"/>
      <c r="K523" s="140"/>
      <c r="L523" s="140"/>
      <c r="M523" s="140"/>
      <c r="N523" s="140"/>
      <c r="T523" s="140"/>
      <c r="U523" s="140"/>
      <c r="V523" s="140"/>
      <c r="W523" s="140"/>
      <c r="X523" s="140"/>
      <c r="Y523" s="140"/>
      <c r="Z523" s="140"/>
      <c r="AA523" s="140"/>
      <c r="AB523" s="140"/>
      <c r="AC523" s="140"/>
      <c r="AD523" s="140"/>
      <c r="AE523" s="140"/>
    </row>
    <row r="524" spans="1:31" s="8" customFormat="1" x14ac:dyDescent="0.25">
      <c r="A524" s="140"/>
      <c r="B524" s="140" t="s">
        <v>1002</v>
      </c>
      <c r="C524" s="172">
        <f t="shared" ca="1" si="209"/>
        <v>0</v>
      </c>
      <c r="D524" s="172">
        <f t="shared" ca="1" si="210"/>
        <v>0</v>
      </c>
      <c r="E524" s="172">
        <f t="shared" ca="1" si="211"/>
        <v>0</v>
      </c>
      <c r="F524" s="172">
        <f t="shared" ca="1" si="212"/>
        <v>0</v>
      </c>
      <c r="G524" s="172">
        <f t="shared" ca="1" si="213"/>
        <v>0</v>
      </c>
      <c r="H524" s="140"/>
      <c r="I524" s="140"/>
      <c r="J524" s="140"/>
      <c r="K524" s="140"/>
      <c r="L524" s="140"/>
      <c r="M524" s="140"/>
      <c r="N524" s="140"/>
      <c r="T524" s="140"/>
      <c r="U524" s="140"/>
      <c r="V524" s="140"/>
      <c r="W524" s="140"/>
      <c r="X524" s="140"/>
      <c r="Y524" s="140"/>
      <c r="Z524" s="140"/>
      <c r="AA524" s="140"/>
      <c r="AB524" s="140"/>
      <c r="AC524" s="140"/>
      <c r="AD524" s="140"/>
      <c r="AE524" s="140"/>
    </row>
    <row r="525" spans="1:31" s="8" customFormat="1" x14ac:dyDescent="0.25">
      <c r="A525" s="140"/>
      <c r="B525" s="140" t="s">
        <v>1017</v>
      </c>
      <c r="C525" s="172">
        <f t="shared" ca="1" si="209"/>
        <v>0</v>
      </c>
      <c r="D525" s="172">
        <f t="shared" ca="1" si="210"/>
        <v>0</v>
      </c>
      <c r="E525" s="172">
        <f t="shared" ca="1" si="211"/>
        <v>0</v>
      </c>
      <c r="F525" s="172">
        <f t="shared" ca="1" si="212"/>
        <v>0</v>
      </c>
      <c r="G525" s="172">
        <f t="shared" ca="1" si="213"/>
        <v>0</v>
      </c>
      <c r="H525" s="140"/>
      <c r="I525" s="140"/>
      <c r="J525" s="140"/>
      <c r="K525" s="140"/>
      <c r="L525" s="140"/>
      <c r="M525" s="140"/>
      <c r="N525" s="140"/>
      <c r="T525" s="140"/>
      <c r="U525" s="140"/>
      <c r="V525" s="140"/>
      <c r="W525" s="140"/>
      <c r="X525" s="140"/>
      <c r="Y525" s="140"/>
      <c r="Z525" s="140"/>
      <c r="AA525" s="140"/>
      <c r="AB525" s="140"/>
      <c r="AC525" s="140"/>
      <c r="AD525" s="140"/>
      <c r="AE525" s="140"/>
    </row>
    <row r="526" spans="1:31" s="8" customFormat="1" x14ac:dyDescent="0.25">
      <c r="A526" s="140"/>
      <c r="B526" s="140" t="s">
        <v>1051</v>
      </c>
      <c r="C526" s="172">
        <f t="shared" ca="1" si="209"/>
        <v>0</v>
      </c>
      <c r="D526" s="172">
        <f t="shared" ca="1" si="210"/>
        <v>0</v>
      </c>
      <c r="E526" s="172">
        <f t="shared" ca="1" si="211"/>
        <v>0</v>
      </c>
      <c r="F526" s="172">
        <f t="shared" ca="1" si="212"/>
        <v>0</v>
      </c>
      <c r="G526" s="172">
        <f t="shared" ca="1" si="213"/>
        <v>0</v>
      </c>
      <c r="H526" s="140"/>
      <c r="I526" s="140"/>
      <c r="J526" s="140"/>
      <c r="K526" s="140"/>
      <c r="L526" s="140"/>
      <c r="M526" s="140"/>
      <c r="N526" s="140"/>
      <c r="T526" s="140"/>
      <c r="U526" s="140"/>
      <c r="V526" s="140"/>
      <c r="W526" s="140"/>
      <c r="X526" s="140"/>
      <c r="Y526" s="140"/>
      <c r="Z526" s="140"/>
      <c r="AA526" s="140"/>
      <c r="AB526" s="140"/>
      <c r="AC526" s="140"/>
      <c r="AD526" s="140"/>
      <c r="AE526" s="140"/>
    </row>
    <row r="527" spans="1:31" s="8" customFormat="1" x14ac:dyDescent="0.25">
      <c r="A527" s="140"/>
      <c r="B527" s="140" t="s">
        <v>1020</v>
      </c>
      <c r="C527" s="172">
        <f t="shared" ca="1" si="209"/>
        <v>0</v>
      </c>
      <c r="D527" s="172">
        <f t="shared" ca="1" si="210"/>
        <v>0</v>
      </c>
      <c r="E527" s="172">
        <f t="shared" ca="1" si="211"/>
        <v>0</v>
      </c>
      <c r="F527" s="172">
        <f t="shared" ca="1" si="212"/>
        <v>0</v>
      </c>
      <c r="G527" s="172">
        <f t="shared" ca="1" si="213"/>
        <v>0</v>
      </c>
      <c r="H527" s="140"/>
      <c r="I527" s="140"/>
      <c r="J527" s="140"/>
      <c r="K527" s="140"/>
      <c r="L527" s="140"/>
      <c r="M527" s="140"/>
      <c r="N527" s="140"/>
      <c r="T527" s="140"/>
      <c r="U527" s="140"/>
      <c r="V527" s="140"/>
      <c r="W527" s="140"/>
      <c r="X527" s="140"/>
      <c r="Y527" s="140"/>
      <c r="Z527" s="140"/>
      <c r="AA527" s="140"/>
      <c r="AB527" s="140"/>
      <c r="AC527" s="140"/>
      <c r="AD527" s="140"/>
      <c r="AE527" s="140"/>
    </row>
    <row r="528" spans="1:31" s="8" customFormat="1" x14ac:dyDescent="0.25">
      <c r="A528" s="140"/>
      <c r="B528" s="140" t="s">
        <v>1003</v>
      </c>
      <c r="C528" s="172">
        <f t="shared" ca="1" si="209"/>
        <v>0</v>
      </c>
      <c r="D528" s="172">
        <f t="shared" ca="1" si="210"/>
        <v>0</v>
      </c>
      <c r="E528" s="172">
        <f t="shared" ca="1" si="211"/>
        <v>0</v>
      </c>
      <c r="F528" s="172">
        <f t="shared" ca="1" si="212"/>
        <v>0</v>
      </c>
      <c r="G528" s="172">
        <f t="shared" ca="1" si="213"/>
        <v>0</v>
      </c>
      <c r="H528" s="140"/>
      <c r="I528" s="140"/>
      <c r="J528" s="140"/>
      <c r="K528" s="140"/>
      <c r="L528" s="140"/>
      <c r="M528" s="140"/>
      <c r="N528" s="140"/>
      <c r="T528" s="140"/>
      <c r="U528" s="140"/>
      <c r="V528" s="140"/>
      <c r="W528" s="140"/>
      <c r="X528" s="140"/>
      <c r="Y528" s="140"/>
      <c r="Z528" s="140"/>
      <c r="AA528" s="140"/>
      <c r="AB528" s="140"/>
      <c r="AC528" s="140"/>
      <c r="AD528" s="140"/>
      <c r="AE528" s="140"/>
    </row>
    <row r="529" spans="1:31" s="8" customFormat="1" x14ac:dyDescent="0.25">
      <c r="A529" s="140"/>
      <c r="B529" s="140" t="s">
        <v>1018</v>
      </c>
      <c r="C529" s="172">
        <f t="shared" ca="1" si="209"/>
        <v>0</v>
      </c>
      <c r="D529" s="172">
        <f t="shared" ca="1" si="210"/>
        <v>0</v>
      </c>
      <c r="E529" s="172">
        <f t="shared" ca="1" si="211"/>
        <v>0</v>
      </c>
      <c r="F529" s="172">
        <f t="shared" ca="1" si="212"/>
        <v>0</v>
      </c>
      <c r="G529" s="172">
        <f t="shared" ca="1" si="213"/>
        <v>0</v>
      </c>
      <c r="H529" s="140"/>
      <c r="I529" s="140"/>
      <c r="J529" s="140"/>
      <c r="K529" s="140"/>
      <c r="L529" s="140"/>
      <c r="M529" s="140"/>
      <c r="N529" s="140"/>
      <c r="T529" s="140"/>
      <c r="U529" s="140"/>
      <c r="V529" s="140"/>
      <c r="W529" s="140"/>
      <c r="X529" s="140"/>
      <c r="Y529" s="140"/>
      <c r="Z529" s="140"/>
      <c r="AA529" s="140"/>
      <c r="AB529" s="140"/>
      <c r="AC529" s="140"/>
      <c r="AD529" s="140"/>
      <c r="AE529" s="140"/>
    </row>
    <row r="530" spans="1:31" s="8" customFormat="1" x14ac:dyDescent="0.25">
      <c r="A530" s="140"/>
      <c r="B530" s="140" t="s">
        <v>1052</v>
      </c>
      <c r="C530" s="172">
        <f t="shared" ca="1" si="209"/>
        <v>0</v>
      </c>
      <c r="D530" s="172">
        <f t="shared" ca="1" si="210"/>
        <v>0</v>
      </c>
      <c r="E530" s="172">
        <f t="shared" ca="1" si="211"/>
        <v>0</v>
      </c>
      <c r="F530" s="172">
        <f t="shared" ca="1" si="212"/>
        <v>0</v>
      </c>
      <c r="G530" s="172">
        <f t="shared" ca="1" si="213"/>
        <v>0</v>
      </c>
      <c r="H530" s="140"/>
      <c r="I530" s="140"/>
      <c r="J530" s="140"/>
      <c r="K530" s="140"/>
      <c r="L530" s="140"/>
      <c r="M530" s="140"/>
      <c r="N530" s="140"/>
      <c r="T530" s="140"/>
      <c r="U530" s="140"/>
      <c r="V530" s="140"/>
      <c r="W530" s="140"/>
      <c r="X530" s="140"/>
      <c r="Y530" s="140"/>
      <c r="Z530" s="140"/>
      <c r="AA530" s="140"/>
      <c r="AB530" s="140"/>
      <c r="AC530" s="140"/>
      <c r="AD530" s="140"/>
      <c r="AE530" s="140"/>
    </row>
    <row r="531" spans="1:31" x14ac:dyDescent="0.25">
      <c r="A531" s="140"/>
      <c r="B531" s="140" t="s">
        <v>177</v>
      </c>
      <c r="C531" s="38">
        <f t="shared" ca="1" si="209"/>
        <v>10.296169799999999</v>
      </c>
      <c r="D531" s="38">
        <f t="shared" ca="1" si="210"/>
        <v>8.5741425899999992</v>
      </c>
      <c r="E531" s="38">
        <f t="shared" ca="1" si="211"/>
        <v>6.8000100899999998</v>
      </c>
      <c r="F531" s="38">
        <f t="shared" ca="1" si="212"/>
        <v>8.0108891999999994</v>
      </c>
      <c r="G531" s="38">
        <f t="shared" ca="1" si="213"/>
        <v>9.3919745999999993</v>
      </c>
      <c r="O531" s="8"/>
      <c r="P531" s="8"/>
      <c r="Q531" s="8"/>
      <c r="R531" s="8"/>
      <c r="S531" s="8"/>
    </row>
    <row r="532" spans="1:31" x14ac:dyDescent="0.25">
      <c r="C532" s="7"/>
      <c r="D532" s="7"/>
      <c r="E532" s="7"/>
      <c r="F532" s="7"/>
      <c r="G532" s="7"/>
      <c r="H532" s="7"/>
      <c r="I532" s="103" t="s">
        <v>244</v>
      </c>
      <c r="O532" s="138" t="s">
        <v>245</v>
      </c>
      <c r="P532" s="8"/>
      <c r="Q532" s="8"/>
      <c r="R532" s="8"/>
      <c r="S532" s="8"/>
    </row>
    <row r="533" spans="1:31" x14ac:dyDescent="0.25">
      <c r="A533" s="106"/>
      <c r="B533" s="106" t="s">
        <v>251</v>
      </c>
      <c r="C533" s="9">
        <v>2010</v>
      </c>
      <c r="D533" s="9">
        <v>2020</v>
      </c>
      <c r="E533" s="9">
        <v>2030</v>
      </c>
      <c r="F533" s="9">
        <v>2040</v>
      </c>
      <c r="G533" s="9">
        <v>2050</v>
      </c>
      <c r="H533" s="7"/>
      <c r="I533" s="106">
        <v>2010</v>
      </c>
      <c r="J533" s="106">
        <v>2020</v>
      </c>
      <c r="K533" s="106">
        <v>2030</v>
      </c>
      <c r="L533" s="106">
        <v>2040</v>
      </c>
      <c r="M533" s="106">
        <v>2050</v>
      </c>
      <c r="O533" s="6">
        <v>2010</v>
      </c>
      <c r="P533" s="6">
        <v>2020</v>
      </c>
      <c r="Q533" s="6">
        <v>2030</v>
      </c>
      <c r="R533" s="6">
        <v>2040</v>
      </c>
      <c r="S533" s="6">
        <v>2050</v>
      </c>
      <c r="V533" s="106" t="s">
        <v>251</v>
      </c>
      <c r="W533" s="9">
        <v>2010</v>
      </c>
      <c r="X533" s="9">
        <v>2020</v>
      </c>
      <c r="Y533" s="9">
        <v>2030</v>
      </c>
      <c r="Z533" s="9">
        <v>2040</v>
      </c>
      <c r="AA533" s="9">
        <v>2050</v>
      </c>
    </row>
    <row r="534" spans="1:31" x14ac:dyDescent="0.25">
      <c r="A534" s="140"/>
      <c r="B534" s="140" t="s">
        <v>110</v>
      </c>
      <c r="C534" s="60">
        <f t="shared" ref="C534:C541" ca="1" si="221">IFERROR(VLOOKUP($B534,INDIRECT($I$534),2,FALSE),0)</f>
        <v>0</v>
      </c>
      <c r="D534" s="60">
        <f t="shared" ref="D534:D541" ca="1" si="222">IFERROR(VLOOKUP($B534,INDIRECT($J$534),2,FALSE),0)</f>
        <v>0</v>
      </c>
      <c r="E534" s="60">
        <f t="shared" ref="E534:E541" ca="1" si="223">IFERROR(VLOOKUP($B534,INDIRECT($K$534),2,FALSE),0)</f>
        <v>0</v>
      </c>
      <c r="F534" s="60">
        <f t="shared" ref="F534:F541" ca="1" si="224">IFERROR(VLOOKUP($B534,INDIRECT($L$534),2,FALSE),0)</f>
        <v>-0.29330148299999997</v>
      </c>
      <c r="G534" s="60">
        <f t="shared" ref="G534:G541" ca="1" si="225">IFERROR(VLOOKUP($B534,INDIRECT($M$534),2,FALSE),0)</f>
        <v>-0.29330148299999997</v>
      </c>
      <c r="H534" s="7"/>
      <c r="I534" s="140" t="str">
        <f>"Modeloutput!$A$"&amp;O534&amp;":$B$"&amp;O535</f>
        <v>Modeloutput!$A$787:$B$794</v>
      </c>
      <c r="J534" s="140" t="str">
        <f>"Modeloutput!$A$"&amp;P534&amp;":$B$"&amp;P535</f>
        <v>Modeloutput!$A$1722:$B$1729</v>
      </c>
      <c r="K534" s="140" t="str">
        <f>"Modeloutput!$A$"&amp;Q534&amp;":$B$"&amp;Q535</f>
        <v>Modeloutput!$A$2657:$B$2664</v>
      </c>
      <c r="L534" s="140" t="str">
        <f>"Modeloutput!$A$"&amp;R534&amp;":$B$"&amp;R535</f>
        <v>Modeloutput!$A$3592:$B$3599</v>
      </c>
      <c r="M534" s="140" t="str">
        <f>"Modeloutput!$A$"&amp;S534&amp;":$B$"&amp;S535</f>
        <v>Modeloutput!$A$4527:$B$4534</v>
      </c>
      <c r="N534" s="140" t="s">
        <v>246</v>
      </c>
      <c r="O534" s="2">
        <f>volgorde_mut_flow_all!E26</f>
        <v>787</v>
      </c>
      <c r="P534" s="2">
        <f>volgorde_mut_flow_all!F26</f>
        <v>1722</v>
      </c>
      <c r="Q534" s="2">
        <f>volgorde_mut_flow_all!G26</f>
        <v>2657</v>
      </c>
      <c r="R534" s="2">
        <f>volgorde_mut_flow_all!H26</f>
        <v>3592</v>
      </c>
      <c r="S534" s="2">
        <f>volgorde_mut_flow_all!I26</f>
        <v>4527</v>
      </c>
      <c r="V534" s="57" t="s">
        <v>317</v>
      </c>
      <c r="W534" s="68">
        <f ca="1">C534+C539</f>
        <v>0</v>
      </c>
      <c r="X534" s="68">
        <f t="shared" ref="X534:AA535" ca="1" si="226">D534+D539</f>
        <v>0</v>
      </c>
      <c r="Y534" s="68">
        <f t="shared" ca="1" si="226"/>
        <v>0</v>
      </c>
      <c r="Z534" s="68">
        <f t="shared" ca="1" si="226"/>
        <v>-0.29330148299999997</v>
      </c>
      <c r="AA534" s="68">
        <f t="shared" ca="1" si="226"/>
        <v>-0.29330148299999997</v>
      </c>
    </row>
    <row r="535" spans="1:31" x14ac:dyDescent="0.25">
      <c r="A535" s="140"/>
      <c r="B535" s="140" t="s">
        <v>184</v>
      </c>
      <c r="C535" s="72">
        <f t="shared" ca="1" si="221"/>
        <v>-0.58212900499999998</v>
      </c>
      <c r="D535" s="72">
        <f t="shared" ca="1" si="222"/>
        <v>-0.48465412000000002</v>
      </c>
      <c r="E535" s="72">
        <f t="shared" ca="1" si="223"/>
        <v>-0.40812978500000002</v>
      </c>
      <c r="F535" s="72">
        <f t="shared" ca="1" si="224"/>
        <v>-0.51514758999999999</v>
      </c>
      <c r="G535" s="72">
        <f t="shared" ca="1" si="225"/>
        <v>-0.46500047900000002</v>
      </c>
      <c r="H535" s="9"/>
      <c r="O535" s="2">
        <f>O534+lengte_uit_python_mut!$D$6-3</f>
        <v>794</v>
      </c>
      <c r="P535" s="2">
        <f>P534+lengte_uit_python_mut!$D$6-3</f>
        <v>1729</v>
      </c>
      <c r="Q535" s="2">
        <f>Q534+lengte_uit_python_mut!$D$6-3</f>
        <v>2664</v>
      </c>
      <c r="R535" s="2">
        <f>R534+lengte_uit_python_mut!$D$6-3</f>
        <v>3599</v>
      </c>
      <c r="S535" s="2">
        <f>S534+lengte_uit_python_mut!$D$6-3</f>
        <v>4534</v>
      </c>
      <c r="V535" s="70" t="s">
        <v>318</v>
      </c>
      <c r="W535" s="71">
        <f ca="1">C535+C540</f>
        <v>-0.58212900499999998</v>
      </c>
      <c r="X535" s="71">
        <f t="shared" ca="1" si="226"/>
        <v>-0.48465412000000002</v>
      </c>
      <c r="Y535" s="71">
        <f t="shared" ca="1" si="226"/>
        <v>-0.40812978500000002</v>
      </c>
      <c r="Z535" s="71">
        <f t="shared" ca="1" si="226"/>
        <v>-0.51514758999999999</v>
      </c>
      <c r="AA535" s="71">
        <f t="shared" ca="1" si="226"/>
        <v>-0.46500047900000002</v>
      </c>
    </row>
    <row r="536" spans="1:31" x14ac:dyDescent="0.25">
      <c r="A536" s="140"/>
      <c r="B536" s="140" t="s">
        <v>185</v>
      </c>
      <c r="C536" s="49">
        <f t="shared" ca="1" si="221"/>
        <v>-0.58212900499999998</v>
      </c>
      <c r="D536" s="49">
        <f t="shared" ca="1" si="222"/>
        <v>-0.48465412000000002</v>
      </c>
      <c r="E536" s="49">
        <f t="shared" ca="1" si="223"/>
        <v>-0.40812978500000002</v>
      </c>
      <c r="F536" s="49">
        <f t="shared" ca="1" si="224"/>
        <v>-0.51514758999999999</v>
      </c>
      <c r="G536" s="49">
        <f t="shared" ca="1" si="225"/>
        <v>-0.46500047900000002</v>
      </c>
      <c r="H536" s="7"/>
      <c r="O536" s="8"/>
      <c r="P536" s="8"/>
      <c r="Q536" s="8"/>
      <c r="R536" s="8"/>
      <c r="S536" s="8"/>
      <c r="V536" s="47" t="s">
        <v>319</v>
      </c>
      <c r="W536" s="48">
        <f ca="1">C536</f>
        <v>-0.58212900499999998</v>
      </c>
      <c r="X536" s="48">
        <f t="shared" ref="X536:AA536" ca="1" si="227">D536</f>
        <v>-0.48465412000000002</v>
      </c>
      <c r="Y536" s="48">
        <f t="shared" ca="1" si="227"/>
        <v>-0.40812978500000002</v>
      </c>
      <c r="Z536" s="48">
        <f t="shared" ca="1" si="227"/>
        <v>-0.51514758999999999</v>
      </c>
      <c r="AA536" s="48">
        <f t="shared" ca="1" si="227"/>
        <v>-0.46500047900000002</v>
      </c>
    </row>
    <row r="537" spans="1:31" x14ac:dyDescent="0.25">
      <c r="A537" s="140"/>
      <c r="B537" s="140" t="s">
        <v>186</v>
      </c>
      <c r="C537" s="79">
        <f t="shared" ca="1" si="221"/>
        <v>-13.3593265</v>
      </c>
      <c r="D537" s="79">
        <f t="shared" ca="1" si="222"/>
        <v>-13.072349900000001</v>
      </c>
      <c r="E537" s="79">
        <f t="shared" ca="1" si="223"/>
        <v>-10.1732233</v>
      </c>
      <c r="F537" s="79">
        <f t="shared" ca="1" si="224"/>
        <v>-13.7377006</v>
      </c>
      <c r="G537" s="79">
        <f t="shared" ca="1" si="225"/>
        <v>-15.4509942</v>
      </c>
      <c r="H537" s="7"/>
      <c r="O537" s="8"/>
      <c r="P537" s="8"/>
      <c r="Q537" s="8"/>
      <c r="R537" s="8"/>
      <c r="S537" s="8"/>
      <c r="V537" s="80" t="s">
        <v>321</v>
      </c>
      <c r="W537" s="81">
        <f ca="1">SUM(C537:C538)</f>
        <v>-13.3593265</v>
      </c>
      <c r="X537" s="81">
        <f t="shared" ref="X537:AA537" ca="1" si="228">SUM(D537:D538)</f>
        <v>-13.072349900000001</v>
      </c>
      <c r="Y537" s="81">
        <f t="shared" ca="1" si="228"/>
        <v>-10.1732233</v>
      </c>
      <c r="Z537" s="81">
        <f t="shared" ca="1" si="228"/>
        <v>-13.7377006</v>
      </c>
      <c r="AA537" s="81">
        <f t="shared" ca="1" si="228"/>
        <v>-15.4509942</v>
      </c>
    </row>
    <row r="538" spans="1:31" x14ac:dyDescent="0.25">
      <c r="A538" s="140"/>
      <c r="B538" s="140" t="s">
        <v>187</v>
      </c>
      <c r="C538" s="79">
        <f t="shared" ca="1" si="221"/>
        <v>0</v>
      </c>
      <c r="D538" s="79">
        <f t="shared" ca="1" si="222"/>
        <v>0</v>
      </c>
      <c r="E538" s="79">
        <f t="shared" ca="1" si="223"/>
        <v>0</v>
      </c>
      <c r="F538" s="79">
        <f t="shared" ca="1" si="224"/>
        <v>0</v>
      </c>
      <c r="G538" s="79">
        <f t="shared" ca="1" si="225"/>
        <v>0</v>
      </c>
      <c r="H538" s="7"/>
      <c r="O538" s="8"/>
      <c r="P538" s="8"/>
      <c r="Q538" s="8"/>
      <c r="R538" s="8"/>
      <c r="S538" s="8"/>
      <c r="V538" s="32" t="s">
        <v>320</v>
      </c>
      <c r="W538" s="33">
        <f ca="1">C541</f>
        <v>14.5235845</v>
      </c>
      <c r="X538" s="33">
        <f t="shared" ref="X538:AA538" ca="1" si="229">D541</f>
        <v>14.041658099999999</v>
      </c>
      <c r="Y538" s="33">
        <f t="shared" ca="1" si="229"/>
        <v>10.9894829</v>
      </c>
      <c r="Z538" s="33">
        <f t="shared" ca="1" si="229"/>
        <v>15.0612972</v>
      </c>
      <c r="AA538" s="33">
        <f t="shared" ca="1" si="229"/>
        <v>16.674296600000002</v>
      </c>
    </row>
    <row r="539" spans="1:31" x14ac:dyDescent="0.25">
      <c r="A539" s="140"/>
      <c r="B539" s="140" t="s">
        <v>1002</v>
      </c>
      <c r="C539" s="60">
        <f t="shared" ca="1" si="221"/>
        <v>0</v>
      </c>
      <c r="D539" s="60">
        <f t="shared" ca="1" si="222"/>
        <v>0</v>
      </c>
      <c r="E539" s="60">
        <f t="shared" ca="1" si="223"/>
        <v>0</v>
      </c>
      <c r="F539" s="60">
        <f t="shared" ca="1" si="224"/>
        <v>0</v>
      </c>
      <c r="G539" s="60">
        <f t="shared" ca="1" si="225"/>
        <v>0</v>
      </c>
      <c r="H539" s="7"/>
      <c r="O539" s="8"/>
      <c r="P539" s="8"/>
      <c r="Q539" s="8"/>
      <c r="R539" s="8"/>
      <c r="S539" s="8"/>
      <c r="V539" s="8"/>
      <c r="W539" s="42"/>
      <c r="X539" s="42"/>
      <c r="Y539" s="42"/>
      <c r="Z539" s="42"/>
      <c r="AA539" s="42"/>
    </row>
    <row r="540" spans="1:31" x14ac:dyDescent="0.25">
      <c r="A540" s="140"/>
      <c r="B540" s="140" t="s">
        <v>1003</v>
      </c>
      <c r="C540" s="72">
        <f t="shared" ca="1" si="221"/>
        <v>0</v>
      </c>
      <c r="D540" s="72">
        <f t="shared" ca="1" si="222"/>
        <v>0</v>
      </c>
      <c r="E540" s="72">
        <f t="shared" ca="1" si="223"/>
        <v>0</v>
      </c>
      <c r="F540" s="72">
        <f t="shared" ca="1" si="224"/>
        <v>0</v>
      </c>
      <c r="G540" s="72">
        <f t="shared" ca="1" si="225"/>
        <v>0</v>
      </c>
      <c r="H540" s="7"/>
      <c r="O540" s="8"/>
      <c r="P540" s="8"/>
      <c r="Q540" s="8"/>
      <c r="R540" s="8"/>
      <c r="S540" s="8"/>
      <c r="V540" s="140" t="s">
        <v>285</v>
      </c>
      <c r="W540" s="135">
        <f ca="1">SUM(W534:W539)</f>
        <v>-9.9999990510468706E-9</v>
      </c>
      <c r="X540" s="135">
        <f ca="1">SUM(X534:X539)</f>
        <v>-4.0000001533258001E-8</v>
      </c>
      <c r="Y540" s="135">
        <f ca="1">SUM(Y534:Y539)</f>
        <v>3.0000000705854291E-8</v>
      </c>
      <c r="Z540" s="135">
        <f ca="1">SUM(Z534:Z539)</f>
        <v>-6.2999999883572855E-8</v>
      </c>
      <c r="AA540" s="135">
        <f ca="1">SUM(AA534:AA539)</f>
        <v>-4.0999999839641532E-8</v>
      </c>
    </row>
    <row r="541" spans="1:31" x14ac:dyDescent="0.25">
      <c r="A541" s="140"/>
      <c r="B541" s="140" t="s">
        <v>177</v>
      </c>
      <c r="C541" s="40">
        <f t="shared" ca="1" si="221"/>
        <v>14.5235845</v>
      </c>
      <c r="D541" s="40">
        <f t="shared" ca="1" si="222"/>
        <v>14.041658099999999</v>
      </c>
      <c r="E541" s="40">
        <f t="shared" ca="1" si="223"/>
        <v>10.9894829</v>
      </c>
      <c r="F541" s="40">
        <f t="shared" ca="1" si="224"/>
        <v>15.0612972</v>
      </c>
      <c r="G541" s="40">
        <f t="shared" ca="1" si="225"/>
        <v>16.674296600000002</v>
      </c>
      <c r="H541" s="7"/>
      <c r="O541" s="8"/>
      <c r="P541" s="8"/>
      <c r="Q541" s="8"/>
      <c r="R541" s="8"/>
      <c r="S541" s="8"/>
      <c r="V541" s="140" t="s">
        <v>284</v>
      </c>
      <c r="W541" s="135">
        <f ca="1">SUM(C534:C541)</f>
        <v>-9.9999990510468706E-9</v>
      </c>
      <c r="X541" s="135">
        <f t="shared" ref="X541:AA541" ca="1" si="230">SUM(D534:D541)</f>
        <v>-4.0000001533258001E-8</v>
      </c>
      <c r="Y541" s="135">
        <f t="shared" ca="1" si="230"/>
        <v>3.0000000705854291E-8</v>
      </c>
      <c r="Z541" s="135">
        <f t="shared" ca="1" si="230"/>
        <v>-6.2999999883572855E-8</v>
      </c>
      <c r="AA541" s="135">
        <f t="shared" ca="1" si="230"/>
        <v>-4.0999999839641532E-8</v>
      </c>
    </row>
    <row r="542" spans="1:31" x14ac:dyDescent="0.25">
      <c r="A542" s="140"/>
      <c r="C542" s="7"/>
      <c r="D542" s="7"/>
      <c r="E542" s="7"/>
      <c r="F542" s="7"/>
      <c r="G542" s="7"/>
      <c r="H542" s="7"/>
      <c r="I542" s="103" t="s">
        <v>244</v>
      </c>
      <c r="O542" s="138" t="s">
        <v>245</v>
      </c>
      <c r="P542" s="8"/>
      <c r="Q542" s="8"/>
      <c r="R542" s="8"/>
      <c r="S542" s="8"/>
      <c r="T542" s="8"/>
      <c r="U542" s="8"/>
      <c r="V542" s="8"/>
      <c r="W542" s="42"/>
      <c r="X542" s="42"/>
      <c r="Y542" s="42"/>
      <c r="Z542" s="42"/>
      <c r="AA542" s="42"/>
      <c r="AB542" s="8"/>
      <c r="AC542" s="8"/>
      <c r="AD542" s="8"/>
      <c r="AE542" s="8"/>
    </row>
    <row r="543" spans="1:31" x14ac:dyDescent="0.25">
      <c r="A543" s="106"/>
      <c r="B543" s="106" t="s">
        <v>350</v>
      </c>
      <c r="C543" s="9">
        <v>2010</v>
      </c>
      <c r="D543" s="9">
        <v>2020</v>
      </c>
      <c r="E543" s="9">
        <v>2030</v>
      </c>
      <c r="F543" s="9">
        <v>2040</v>
      </c>
      <c r="G543" s="9">
        <v>2050</v>
      </c>
      <c r="H543" s="7"/>
      <c r="I543" s="106">
        <v>2010</v>
      </c>
      <c r="J543" s="106">
        <v>2020</v>
      </c>
      <c r="K543" s="106">
        <v>2030</v>
      </c>
      <c r="L543" s="106">
        <v>2040</v>
      </c>
      <c r="M543" s="106">
        <v>2050</v>
      </c>
      <c r="O543" s="6">
        <v>2010</v>
      </c>
      <c r="P543" s="6">
        <v>2020</v>
      </c>
      <c r="Q543" s="6">
        <v>2030</v>
      </c>
      <c r="R543" s="6">
        <v>2040</v>
      </c>
      <c r="S543" s="6">
        <v>2050</v>
      </c>
      <c r="T543" s="8"/>
      <c r="U543" s="8"/>
      <c r="V543" s="106" t="s">
        <v>350</v>
      </c>
      <c r="W543" s="9">
        <v>2010</v>
      </c>
      <c r="X543" s="9">
        <v>2020</v>
      </c>
      <c r="Y543" s="9">
        <v>2030</v>
      </c>
      <c r="Z543" s="9">
        <v>2040</v>
      </c>
      <c r="AA543" s="9">
        <v>2050</v>
      </c>
      <c r="AB543" s="8"/>
      <c r="AC543" s="8"/>
      <c r="AD543" s="8"/>
      <c r="AE543" s="8"/>
    </row>
    <row r="544" spans="1:31" x14ac:dyDescent="0.25">
      <c r="A544" s="140"/>
      <c r="B544" s="140" t="s">
        <v>112</v>
      </c>
      <c r="C544" s="60">
        <f t="shared" ref="C544:C551" ca="1" si="231">IFERROR(VLOOKUP($B544,INDIRECT($I$544),2,FALSE),0)</f>
        <v>0</v>
      </c>
      <c r="D544" s="60">
        <f t="shared" ref="D544:D551" ca="1" si="232">IFERROR(VLOOKUP($B544,INDIRECT($J$544),2,FALSE),0)</f>
        <v>0</v>
      </c>
      <c r="E544" s="60">
        <f t="shared" ref="E544:E551" ca="1" si="233">IFERROR(VLOOKUP($B544,INDIRECT($K$544),2,FALSE),0)</f>
        <v>0</v>
      </c>
      <c r="F544" s="60">
        <f t="shared" ref="F544:F551" ca="1" si="234">IFERROR(VLOOKUP($B544,INDIRECT($L$544),2,FALSE),0)</f>
        <v>0</v>
      </c>
      <c r="G544" s="60">
        <f t="shared" ref="G544:G551" ca="1" si="235">IFERROR(VLOOKUP($B544,INDIRECT($M$544),2,FALSE),0)</f>
        <v>0</v>
      </c>
      <c r="H544" s="7"/>
      <c r="I544" s="140" t="str">
        <f>"Modeloutput!$A$"&amp;O544&amp;":$B$"&amp;O545</f>
        <v>Modeloutput!$A$54:$B$61</v>
      </c>
      <c r="J544" s="140" t="str">
        <f>"Modeloutput!$A$"&amp;P544&amp;":$B$"&amp;P545</f>
        <v>Modeloutput!$A$989:$B$996</v>
      </c>
      <c r="K544" s="140" t="str">
        <f>"Modeloutput!$A$"&amp;Q544&amp;":$B$"&amp;Q545</f>
        <v>Modeloutput!$A$1924:$B$1931</v>
      </c>
      <c r="L544" s="140" t="str">
        <f>"Modeloutput!$A$"&amp;R544&amp;":$B$"&amp;R545</f>
        <v>Modeloutput!$A$2859:$B$2866</v>
      </c>
      <c r="M544" s="140" t="str">
        <f>"Modeloutput!$A$"&amp;S544&amp;":$B$"&amp;S545</f>
        <v>Modeloutput!$A$3794:$B$3801</v>
      </c>
      <c r="N544" s="140" t="s">
        <v>246</v>
      </c>
      <c r="O544" s="2">
        <f>volgorde_mut_flow_all!E31</f>
        <v>54</v>
      </c>
      <c r="P544" s="2">
        <f>volgorde_mut_flow_all!F31</f>
        <v>989</v>
      </c>
      <c r="Q544" s="2">
        <f>volgorde_mut_flow_all!G31</f>
        <v>1924</v>
      </c>
      <c r="R544" s="2">
        <f>volgorde_mut_flow_all!H31</f>
        <v>2859</v>
      </c>
      <c r="S544" s="2">
        <f>volgorde_mut_flow_all!I31</f>
        <v>3794</v>
      </c>
      <c r="T544" s="8"/>
      <c r="U544" s="8"/>
      <c r="V544" s="57" t="s">
        <v>363</v>
      </c>
      <c r="W544" s="60">
        <f ca="1">C544+C549</f>
        <v>0</v>
      </c>
      <c r="X544" s="60">
        <f ca="1">D544+D549</f>
        <v>0</v>
      </c>
      <c r="Y544" s="60">
        <f t="shared" ref="Y544:AA545" ca="1" si="236">E544+E549</f>
        <v>0</v>
      </c>
      <c r="Z544" s="60">
        <f t="shared" ca="1" si="236"/>
        <v>0</v>
      </c>
      <c r="AA544" s="60">
        <f t="shared" ca="1" si="236"/>
        <v>0</v>
      </c>
      <c r="AB544" s="8"/>
      <c r="AC544" s="8"/>
      <c r="AD544" s="8"/>
      <c r="AE544" s="8"/>
    </row>
    <row r="545" spans="1:31" x14ac:dyDescent="0.25">
      <c r="A545" s="140"/>
      <c r="B545" s="140" t="s">
        <v>184</v>
      </c>
      <c r="C545" s="72">
        <f t="shared" ca="1" si="231"/>
        <v>0</v>
      </c>
      <c r="D545" s="72">
        <f t="shared" ca="1" si="232"/>
        <v>0</v>
      </c>
      <c r="E545" s="72">
        <f t="shared" ca="1" si="233"/>
        <v>0</v>
      </c>
      <c r="F545" s="72">
        <f t="shared" ca="1" si="234"/>
        <v>0</v>
      </c>
      <c r="G545" s="72">
        <f t="shared" ca="1" si="235"/>
        <v>0</v>
      </c>
      <c r="H545" s="9"/>
      <c r="O545" s="2">
        <f>O544+lengte_uit_python_mut!$D$7-3</f>
        <v>61</v>
      </c>
      <c r="P545" s="2">
        <f>P544+lengte_uit_python_mut!$D$7-3</f>
        <v>996</v>
      </c>
      <c r="Q545" s="2">
        <f>Q544+lengte_uit_python_mut!$D$7-3</f>
        <v>1931</v>
      </c>
      <c r="R545" s="2">
        <f>R544+lengte_uit_python_mut!$D$7-3</f>
        <v>2866</v>
      </c>
      <c r="S545" s="2">
        <f>S544+lengte_uit_python_mut!$D$7-3</f>
        <v>3801</v>
      </c>
      <c r="T545" s="8"/>
      <c r="U545" s="8"/>
      <c r="V545" s="70" t="s">
        <v>364</v>
      </c>
      <c r="W545" s="72">
        <f ca="1">C545+C550</f>
        <v>0</v>
      </c>
      <c r="X545" s="72">
        <f t="shared" ref="X545" ca="1" si="237">D545+D550</f>
        <v>0</v>
      </c>
      <c r="Y545" s="72">
        <f t="shared" ca="1" si="236"/>
        <v>0</v>
      </c>
      <c r="Z545" s="72">
        <f t="shared" ca="1" si="236"/>
        <v>0</v>
      </c>
      <c r="AA545" s="72">
        <f t="shared" ca="1" si="236"/>
        <v>0</v>
      </c>
      <c r="AB545" s="8"/>
      <c r="AC545" s="8"/>
      <c r="AD545" s="8"/>
      <c r="AE545" s="8"/>
    </row>
    <row r="546" spans="1:31" x14ac:dyDescent="0.25">
      <c r="A546" s="140"/>
      <c r="B546" s="140" t="s">
        <v>185</v>
      </c>
      <c r="C546" s="49">
        <f t="shared" ca="1" si="231"/>
        <v>0</v>
      </c>
      <c r="D546" s="49">
        <f t="shared" ca="1" si="232"/>
        <v>0</v>
      </c>
      <c r="E546" s="49">
        <f t="shared" ca="1" si="233"/>
        <v>0</v>
      </c>
      <c r="F546" s="49">
        <f t="shared" ca="1" si="234"/>
        <v>0</v>
      </c>
      <c r="G546" s="49">
        <f t="shared" ca="1" si="235"/>
        <v>0</v>
      </c>
      <c r="H546" s="7"/>
      <c r="O546" s="8"/>
      <c r="P546" s="8"/>
      <c r="Q546" s="8"/>
      <c r="R546" s="8"/>
      <c r="S546" s="8"/>
      <c r="T546" s="8"/>
      <c r="U546" s="8"/>
      <c r="V546" s="47" t="s">
        <v>365</v>
      </c>
      <c r="W546" s="49">
        <f ca="1">C546</f>
        <v>0</v>
      </c>
      <c r="X546" s="49">
        <f t="shared" ref="X546:AA546" ca="1" si="238">D546</f>
        <v>0</v>
      </c>
      <c r="Y546" s="49">
        <f t="shared" ca="1" si="238"/>
        <v>0</v>
      </c>
      <c r="Z546" s="49">
        <f t="shared" ca="1" si="238"/>
        <v>0</v>
      </c>
      <c r="AA546" s="49">
        <f t="shared" ca="1" si="238"/>
        <v>0</v>
      </c>
      <c r="AB546" s="8"/>
      <c r="AC546" s="8"/>
      <c r="AD546" s="8"/>
      <c r="AE546" s="8"/>
    </row>
    <row r="547" spans="1:31" x14ac:dyDescent="0.25">
      <c r="A547" s="140"/>
      <c r="B547" s="140" t="s">
        <v>186</v>
      </c>
      <c r="C547" s="79">
        <f t="shared" ca="1" si="231"/>
        <v>0</v>
      </c>
      <c r="D547" s="79">
        <f t="shared" ca="1" si="232"/>
        <v>0</v>
      </c>
      <c r="E547" s="79">
        <f t="shared" ca="1" si="233"/>
        <v>0</v>
      </c>
      <c r="F547" s="79">
        <f t="shared" ca="1" si="234"/>
        <v>0</v>
      </c>
      <c r="G547" s="79">
        <f t="shared" ca="1" si="235"/>
        <v>0</v>
      </c>
      <c r="H547" s="7"/>
      <c r="O547" s="8"/>
      <c r="P547" s="8"/>
      <c r="Q547" s="8"/>
      <c r="R547" s="8"/>
      <c r="S547" s="8"/>
      <c r="T547" s="8"/>
      <c r="U547" s="8"/>
      <c r="V547" s="80" t="s">
        <v>366</v>
      </c>
      <c r="W547" s="79">
        <f ca="1">SUM(C547:C548)</f>
        <v>0</v>
      </c>
      <c r="X547" s="79">
        <f t="shared" ref="X547:AA547" ca="1" si="239">SUM(D547:D548)</f>
        <v>0</v>
      </c>
      <c r="Y547" s="79">
        <f t="shared" ca="1" si="239"/>
        <v>0</v>
      </c>
      <c r="Z547" s="79">
        <f t="shared" ca="1" si="239"/>
        <v>0</v>
      </c>
      <c r="AA547" s="79">
        <f t="shared" ca="1" si="239"/>
        <v>0</v>
      </c>
      <c r="AB547" s="8"/>
      <c r="AC547" s="8"/>
      <c r="AD547" s="8"/>
      <c r="AE547" s="8"/>
    </row>
    <row r="548" spans="1:31" x14ac:dyDescent="0.25">
      <c r="A548" s="140"/>
      <c r="B548" s="140" t="s">
        <v>187</v>
      </c>
      <c r="C548" s="79">
        <f t="shared" ca="1" si="231"/>
        <v>0</v>
      </c>
      <c r="D548" s="79">
        <f t="shared" ca="1" si="232"/>
        <v>0</v>
      </c>
      <c r="E548" s="79">
        <f t="shared" ca="1" si="233"/>
        <v>0</v>
      </c>
      <c r="F548" s="79">
        <f t="shared" ca="1" si="234"/>
        <v>0</v>
      </c>
      <c r="G548" s="79">
        <f t="shared" ca="1" si="235"/>
        <v>0</v>
      </c>
      <c r="H548" s="7"/>
      <c r="O548" s="8"/>
      <c r="P548" s="8"/>
      <c r="Q548" s="8"/>
      <c r="R548" s="8"/>
      <c r="S548" s="8"/>
      <c r="T548" s="8"/>
      <c r="U548" s="8"/>
      <c r="V548" s="32" t="s">
        <v>367</v>
      </c>
      <c r="W548" s="40">
        <f ca="1">C551</f>
        <v>0</v>
      </c>
      <c r="X548" s="40">
        <f t="shared" ref="X548:AA548" ca="1" si="240">D551</f>
        <v>0</v>
      </c>
      <c r="Y548" s="40">
        <f t="shared" ca="1" si="240"/>
        <v>0</v>
      </c>
      <c r="Z548" s="40">
        <f t="shared" ca="1" si="240"/>
        <v>0</v>
      </c>
      <c r="AA548" s="40">
        <f t="shared" ca="1" si="240"/>
        <v>0</v>
      </c>
      <c r="AB548" s="8"/>
      <c r="AC548" s="8"/>
      <c r="AD548" s="8"/>
      <c r="AE548" s="8"/>
    </row>
    <row r="549" spans="1:31" x14ac:dyDescent="0.25">
      <c r="A549" s="140"/>
      <c r="B549" s="140" t="s">
        <v>1017</v>
      </c>
      <c r="C549" s="60">
        <f t="shared" ca="1" si="231"/>
        <v>0</v>
      </c>
      <c r="D549" s="60">
        <f t="shared" ca="1" si="232"/>
        <v>0</v>
      </c>
      <c r="E549" s="60">
        <f t="shared" ca="1" si="233"/>
        <v>0</v>
      </c>
      <c r="F549" s="60">
        <f t="shared" ca="1" si="234"/>
        <v>0</v>
      </c>
      <c r="G549" s="60">
        <f t="shared" ca="1" si="235"/>
        <v>0</v>
      </c>
      <c r="H549" s="7"/>
      <c r="O549" s="8"/>
      <c r="P549" s="8"/>
      <c r="Q549" s="8"/>
      <c r="R549" s="8"/>
      <c r="S549" s="8"/>
      <c r="T549" s="8"/>
      <c r="U549" s="8"/>
      <c r="V549" s="8"/>
      <c r="W549" s="5"/>
      <c r="X549" s="5"/>
      <c r="Y549" s="5"/>
      <c r="Z549" s="5"/>
      <c r="AA549" s="5"/>
      <c r="AB549" s="8"/>
      <c r="AC549" s="8"/>
      <c r="AD549" s="8"/>
      <c r="AE549" s="8"/>
    </row>
    <row r="550" spans="1:31" x14ac:dyDescent="0.25">
      <c r="A550" s="140"/>
      <c r="B550" s="140" t="s">
        <v>1018</v>
      </c>
      <c r="C550" s="72">
        <f t="shared" ca="1" si="231"/>
        <v>0</v>
      </c>
      <c r="D550" s="72">
        <f t="shared" ca="1" si="232"/>
        <v>0</v>
      </c>
      <c r="E550" s="72">
        <f t="shared" ca="1" si="233"/>
        <v>0</v>
      </c>
      <c r="F550" s="72">
        <f t="shared" ca="1" si="234"/>
        <v>0</v>
      </c>
      <c r="G550" s="72">
        <f t="shared" ca="1" si="235"/>
        <v>0</v>
      </c>
      <c r="H550" s="7"/>
      <c r="O550" s="8"/>
      <c r="P550" s="8"/>
      <c r="Q550" s="8"/>
      <c r="R550" s="8"/>
      <c r="S550" s="8"/>
      <c r="T550" s="8"/>
      <c r="U550" s="8"/>
      <c r="V550" s="140" t="s">
        <v>285</v>
      </c>
      <c r="W550" s="136">
        <f ca="1">SUM(W544:W549)</f>
        <v>0</v>
      </c>
      <c r="X550" s="136">
        <f ca="1">SUM(X544:X549)</f>
        <v>0</v>
      </c>
      <c r="Y550" s="136">
        <f ca="1">SUM(Y544:Y549)</f>
        <v>0</v>
      </c>
      <c r="Z550" s="136">
        <f ca="1">SUM(Z544:Z549)</f>
        <v>0</v>
      </c>
      <c r="AA550" s="136">
        <f ca="1">SUM(AA544:AA549)</f>
        <v>0</v>
      </c>
      <c r="AB550" s="8"/>
      <c r="AC550" s="8"/>
      <c r="AD550" s="8"/>
      <c r="AE550" s="8"/>
    </row>
    <row r="551" spans="1:31" x14ac:dyDescent="0.25">
      <c r="A551" s="140"/>
      <c r="B551" s="140" t="s">
        <v>177</v>
      </c>
      <c r="C551" s="40">
        <f t="shared" ca="1" si="231"/>
        <v>0</v>
      </c>
      <c r="D551" s="40">
        <f t="shared" ca="1" si="232"/>
        <v>0</v>
      </c>
      <c r="E551" s="40">
        <f t="shared" ca="1" si="233"/>
        <v>0</v>
      </c>
      <c r="F551" s="40">
        <f t="shared" ca="1" si="234"/>
        <v>0</v>
      </c>
      <c r="G551" s="40">
        <f t="shared" ca="1" si="235"/>
        <v>0</v>
      </c>
      <c r="H551" s="7"/>
      <c r="O551" s="8"/>
      <c r="P551" s="8"/>
      <c r="Q551" s="8"/>
      <c r="R551" s="8"/>
      <c r="S551" s="8"/>
      <c r="T551" s="8"/>
      <c r="U551" s="8"/>
      <c r="V551" s="140" t="s">
        <v>284</v>
      </c>
      <c r="W551" s="136">
        <f ca="1">SUM(C544:C551)</f>
        <v>0</v>
      </c>
      <c r="X551" s="136">
        <f t="shared" ref="X551:AA551" ca="1" si="241">SUM(D544:D551)</f>
        <v>0</v>
      </c>
      <c r="Y551" s="136">
        <f t="shared" ca="1" si="241"/>
        <v>0</v>
      </c>
      <c r="Z551" s="136">
        <f t="shared" ca="1" si="241"/>
        <v>0</v>
      </c>
      <c r="AA551" s="136">
        <f t="shared" ca="1" si="241"/>
        <v>0</v>
      </c>
      <c r="AB551" s="8"/>
      <c r="AC551" s="8"/>
      <c r="AD551" s="8"/>
      <c r="AE551" s="8"/>
    </row>
    <row r="552" spans="1:31" x14ac:dyDescent="0.25">
      <c r="A552" s="140"/>
      <c r="C552" s="7"/>
      <c r="D552" s="7"/>
      <c r="E552" s="7"/>
      <c r="F552" s="7"/>
      <c r="G552" s="7"/>
      <c r="H552" s="7"/>
      <c r="I552" s="103" t="s">
        <v>244</v>
      </c>
      <c r="O552" s="138" t="s">
        <v>245</v>
      </c>
      <c r="P552" s="8"/>
      <c r="Q552" s="8"/>
      <c r="R552" s="8"/>
      <c r="S552" s="8"/>
      <c r="T552" s="8"/>
      <c r="U552" s="8"/>
      <c r="V552" s="8"/>
      <c r="W552" s="42"/>
      <c r="X552" s="42"/>
      <c r="Y552" s="42"/>
      <c r="Z552" s="42"/>
      <c r="AA552" s="42"/>
      <c r="AB552" s="8"/>
      <c r="AC552" s="8"/>
      <c r="AD552" s="8"/>
      <c r="AE552" s="8"/>
    </row>
    <row r="553" spans="1:31" x14ac:dyDescent="0.25">
      <c r="A553" s="106"/>
      <c r="B553" s="106" t="s">
        <v>351</v>
      </c>
      <c r="C553" s="9">
        <v>2010</v>
      </c>
      <c r="D553" s="9">
        <v>2020</v>
      </c>
      <c r="E553" s="9">
        <v>2030</v>
      </c>
      <c r="F553" s="9">
        <v>2040</v>
      </c>
      <c r="G553" s="9">
        <v>2050</v>
      </c>
      <c r="H553" s="7"/>
      <c r="I553" s="106">
        <v>2010</v>
      </c>
      <c r="J553" s="106">
        <v>2020</v>
      </c>
      <c r="K553" s="106">
        <v>2030</v>
      </c>
      <c r="L553" s="106">
        <v>2040</v>
      </c>
      <c r="M553" s="106">
        <v>2050</v>
      </c>
      <c r="O553" s="6">
        <v>2010</v>
      </c>
      <c r="P553" s="6">
        <v>2020</v>
      </c>
      <c r="Q553" s="6">
        <v>2030</v>
      </c>
      <c r="R553" s="6">
        <v>2040</v>
      </c>
      <c r="S553" s="6">
        <v>2050</v>
      </c>
      <c r="T553" s="8"/>
      <c r="U553" s="8"/>
      <c r="V553" s="106" t="s">
        <v>351</v>
      </c>
      <c r="W553" s="9">
        <v>2010</v>
      </c>
      <c r="X553" s="9">
        <v>2020</v>
      </c>
      <c r="Y553" s="9">
        <v>2030</v>
      </c>
      <c r="Z553" s="9">
        <v>2040</v>
      </c>
      <c r="AA553" s="9">
        <v>2050</v>
      </c>
      <c r="AB553" s="8"/>
      <c r="AC553" s="8"/>
      <c r="AD553" s="8"/>
      <c r="AE553" s="8"/>
    </row>
    <row r="554" spans="1:31" x14ac:dyDescent="0.25">
      <c r="A554" s="140"/>
      <c r="B554" s="140" t="s">
        <v>111</v>
      </c>
      <c r="C554" s="60">
        <f t="shared" ref="C554:C561" ca="1" si="242">IFERROR(VLOOKUP($B554,INDIRECT($I$554),2,FALSE),0)</f>
        <v>0</v>
      </c>
      <c r="D554" s="60">
        <f t="shared" ref="D554:D561" ca="1" si="243">IFERROR(VLOOKUP($B554,INDIRECT($J$554),2,FALSE),0)</f>
        <v>0</v>
      </c>
      <c r="E554" s="60">
        <f t="shared" ref="E554:E561" ca="1" si="244">IFERROR(VLOOKUP($B554,INDIRECT($K$554),2,FALSE),0)</f>
        <v>0</v>
      </c>
      <c r="F554" s="60">
        <f t="shared" ref="F554:F561" ca="1" si="245">IFERROR(VLOOKUP($B554,INDIRECT($L$554),2,FALSE),0)</f>
        <v>0</v>
      </c>
      <c r="G554" s="60">
        <f t="shared" ref="G554:G561" ca="1" si="246">IFERROR(VLOOKUP($B554,INDIRECT($M$554),2,FALSE),0)</f>
        <v>0</v>
      </c>
      <c r="H554" s="7"/>
      <c r="I554" s="140" t="str">
        <f>"Modeloutput!$A$"&amp;O554&amp;":$B$"&amp;O555</f>
        <v>Modeloutput!$A$236:$B$243</v>
      </c>
      <c r="J554" s="140" t="str">
        <f>"Modeloutput!$A$"&amp;P554&amp;":$B$"&amp;P555</f>
        <v>Modeloutput!$A$1171:$B$1178</v>
      </c>
      <c r="K554" s="140" t="str">
        <f>"Modeloutput!$A$"&amp;Q554&amp;":$B$"&amp;Q555</f>
        <v>Modeloutput!$A$2106:$B$2113</v>
      </c>
      <c r="L554" s="140" t="str">
        <f>"Modeloutput!$A$"&amp;R554&amp;":$B$"&amp;R555</f>
        <v>Modeloutput!$A$3041:$B$3048</v>
      </c>
      <c r="M554" s="140" t="str">
        <f>"Modeloutput!$A$"&amp;S554&amp;":$B$"&amp;S555</f>
        <v>Modeloutput!$A$3976:$B$3983</v>
      </c>
      <c r="N554" s="140" t="s">
        <v>246</v>
      </c>
      <c r="O554" s="2">
        <f>volgorde_mut_flow_all!E36</f>
        <v>236</v>
      </c>
      <c r="P554" s="2">
        <f>volgorde_mut_flow_all!F36</f>
        <v>1171</v>
      </c>
      <c r="Q554" s="2">
        <f>volgorde_mut_flow_all!G36</f>
        <v>2106</v>
      </c>
      <c r="R554" s="2">
        <f>volgorde_mut_flow_all!H36</f>
        <v>3041</v>
      </c>
      <c r="S554" s="2">
        <f>volgorde_mut_flow_all!I36</f>
        <v>3976</v>
      </c>
      <c r="T554" s="8"/>
      <c r="U554" s="8"/>
      <c r="V554" s="57" t="s">
        <v>353</v>
      </c>
      <c r="W554" s="68">
        <f ca="1">C554+C559</f>
        <v>0</v>
      </c>
      <c r="X554" s="68">
        <f t="shared" ref="X554:AA555" ca="1" si="247">D554+D559</f>
        <v>0</v>
      </c>
      <c r="Y554" s="68">
        <f t="shared" ca="1" si="247"/>
        <v>0</v>
      </c>
      <c r="Z554" s="68">
        <f t="shared" ca="1" si="247"/>
        <v>0</v>
      </c>
      <c r="AA554" s="68">
        <f t="shared" ca="1" si="247"/>
        <v>0</v>
      </c>
      <c r="AB554" s="8"/>
      <c r="AC554" s="8"/>
      <c r="AD554" s="8"/>
      <c r="AE554" s="8"/>
    </row>
    <row r="555" spans="1:31" x14ac:dyDescent="0.25">
      <c r="A555" s="140"/>
      <c r="B555" s="140" t="s">
        <v>184</v>
      </c>
      <c r="C555" s="72">
        <f t="shared" ca="1" si="242"/>
        <v>0</v>
      </c>
      <c r="D555" s="72">
        <f t="shared" ca="1" si="243"/>
        <v>0</v>
      </c>
      <c r="E555" s="72">
        <f t="shared" ca="1" si="244"/>
        <v>0</v>
      </c>
      <c r="F555" s="72">
        <f t="shared" ca="1" si="245"/>
        <v>0</v>
      </c>
      <c r="G555" s="72">
        <f t="shared" ca="1" si="246"/>
        <v>0</v>
      </c>
      <c r="H555" s="9"/>
      <c r="O555" s="2">
        <f>O554+lengte_uit_python_mut!$D$8-3</f>
        <v>243</v>
      </c>
      <c r="P555" s="2">
        <f>P554+lengte_uit_python_mut!$D$8-3</f>
        <v>1178</v>
      </c>
      <c r="Q555" s="2">
        <f>Q554+lengte_uit_python_mut!$D$8-3</f>
        <v>2113</v>
      </c>
      <c r="R555" s="2">
        <f>R554+lengte_uit_python_mut!$D$8-3</f>
        <v>3048</v>
      </c>
      <c r="S555" s="2">
        <f>S554+lengte_uit_python_mut!$D$8-3</f>
        <v>3983</v>
      </c>
      <c r="T555" s="8"/>
      <c r="U555" s="8"/>
      <c r="V555" s="70" t="s">
        <v>354</v>
      </c>
      <c r="W555" s="71">
        <f ca="1">C555+C560</f>
        <v>0</v>
      </c>
      <c r="X555" s="71">
        <f t="shared" ca="1" si="247"/>
        <v>0</v>
      </c>
      <c r="Y555" s="71">
        <f t="shared" ca="1" si="247"/>
        <v>0</v>
      </c>
      <c r="Z555" s="71">
        <f t="shared" ca="1" si="247"/>
        <v>0</v>
      </c>
      <c r="AA555" s="71">
        <f t="shared" ca="1" si="247"/>
        <v>0</v>
      </c>
      <c r="AB555" s="8"/>
      <c r="AC555" s="8"/>
      <c r="AD555" s="8"/>
      <c r="AE555" s="8"/>
    </row>
    <row r="556" spans="1:31" x14ac:dyDescent="0.25">
      <c r="A556" s="140"/>
      <c r="B556" s="140" t="s">
        <v>185</v>
      </c>
      <c r="C556" s="49">
        <f t="shared" ca="1" si="242"/>
        <v>0</v>
      </c>
      <c r="D556" s="49">
        <f t="shared" ca="1" si="243"/>
        <v>0</v>
      </c>
      <c r="E556" s="49">
        <f t="shared" ca="1" si="244"/>
        <v>0</v>
      </c>
      <c r="F556" s="49">
        <f t="shared" ca="1" si="245"/>
        <v>0</v>
      </c>
      <c r="G556" s="49">
        <f t="shared" ca="1" si="246"/>
        <v>0</v>
      </c>
      <c r="H556" s="7"/>
      <c r="O556" s="8"/>
      <c r="P556" s="8"/>
      <c r="Q556" s="8"/>
      <c r="R556" s="8"/>
      <c r="S556" s="8"/>
      <c r="T556" s="8"/>
      <c r="U556" s="8"/>
      <c r="V556" s="47" t="s">
        <v>355</v>
      </c>
      <c r="W556" s="48">
        <f ca="1">C556</f>
        <v>0</v>
      </c>
      <c r="X556" s="48">
        <f t="shared" ref="X556:AA556" ca="1" si="248">D556</f>
        <v>0</v>
      </c>
      <c r="Y556" s="48">
        <f t="shared" ca="1" si="248"/>
        <v>0</v>
      </c>
      <c r="Z556" s="48">
        <f t="shared" ca="1" si="248"/>
        <v>0</v>
      </c>
      <c r="AA556" s="48">
        <f t="shared" ca="1" si="248"/>
        <v>0</v>
      </c>
      <c r="AB556" s="8"/>
      <c r="AC556" s="8"/>
      <c r="AD556" s="8"/>
      <c r="AE556" s="8"/>
    </row>
    <row r="557" spans="1:31" x14ac:dyDescent="0.25">
      <c r="A557" s="140"/>
      <c r="B557" s="140" t="s">
        <v>186</v>
      </c>
      <c r="C557" s="79">
        <f t="shared" ca="1" si="242"/>
        <v>0</v>
      </c>
      <c r="D557" s="79">
        <f t="shared" ca="1" si="243"/>
        <v>0</v>
      </c>
      <c r="E557" s="79">
        <f t="shared" ca="1" si="244"/>
        <v>0</v>
      </c>
      <c r="F557" s="79">
        <f t="shared" ca="1" si="245"/>
        <v>0</v>
      </c>
      <c r="G557" s="79">
        <f t="shared" ca="1" si="246"/>
        <v>0</v>
      </c>
      <c r="H557" s="7"/>
      <c r="O557" s="8"/>
      <c r="P557" s="8"/>
      <c r="Q557" s="8"/>
      <c r="R557" s="8"/>
      <c r="S557" s="8"/>
      <c r="T557" s="8"/>
      <c r="U557" s="8"/>
      <c r="V557" s="80" t="s">
        <v>356</v>
      </c>
      <c r="W557" s="81">
        <f ca="1">SUM(C557:C558)</f>
        <v>0</v>
      </c>
      <c r="X557" s="81">
        <f t="shared" ref="X557:AA557" ca="1" si="249">SUM(D557:D558)</f>
        <v>0</v>
      </c>
      <c r="Y557" s="81">
        <f t="shared" ca="1" si="249"/>
        <v>0</v>
      </c>
      <c r="Z557" s="81">
        <f t="shared" ca="1" si="249"/>
        <v>0</v>
      </c>
      <c r="AA557" s="81">
        <f t="shared" ca="1" si="249"/>
        <v>0</v>
      </c>
      <c r="AB557" s="8"/>
      <c r="AC557" s="8"/>
      <c r="AD557" s="8"/>
      <c r="AE557" s="8"/>
    </row>
    <row r="558" spans="1:31" x14ac:dyDescent="0.25">
      <c r="A558" s="140"/>
      <c r="B558" s="140" t="s">
        <v>187</v>
      </c>
      <c r="C558" s="79">
        <f t="shared" ca="1" si="242"/>
        <v>0</v>
      </c>
      <c r="D558" s="79">
        <f t="shared" ca="1" si="243"/>
        <v>0</v>
      </c>
      <c r="E558" s="79">
        <f t="shared" ca="1" si="244"/>
        <v>0</v>
      </c>
      <c r="F558" s="79">
        <f t="shared" ca="1" si="245"/>
        <v>0</v>
      </c>
      <c r="G558" s="79">
        <f t="shared" ca="1" si="246"/>
        <v>0</v>
      </c>
      <c r="H558" s="7"/>
      <c r="O558" s="8"/>
      <c r="P558" s="8"/>
      <c r="Q558" s="8"/>
      <c r="R558" s="8"/>
      <c r="S558" s="8"/>
      <c r="T558" s="8"/>
      <c r="U558" s="8"/>
      <c r="V558" s="32" t="s">
        <v>357</v>
      </c>
      <c r="W558" s="33">
        <f ca="1">C561</f>
        <v>0</v>
      </c>
      <c r="X558" s="33">
        <f t="shared" ref="X558:AA558" ca="1" si="250">D561</f>
        <v>0</v>
      </c>
      <c r="Y558" s="33">
        <f t="shared" ca="1" si="250"/>
        <v>0</v>
      </c>
      <c r="Z558" s="33">
        <f t="shared" ca="1" si="250"/>
        <v>0</v>
      </c>
      <c r="AA558" s="33">
        <f t="shared" ca="1" si="250"/>
        <v>0</v>
      </c>
      <c r="AB558" s="8"/>
      <c r="AC558" s="8"/>
      <c r="AD558" s="8"/>
      <c r="AE558" s="8"/>
    </row>
    <row r="559" spans="1:31" x14ac:dyDescent="0.25">
      <c r="A559" s="140"/>
      <c r="B559" s="140" t="s">
        <v>1019</v>
      </c>
      <c r="C559" s="60">
        <f t="shared" ca="1" si="242"/>
        <v>0</v>
      </c>
      <c r="D559" s="60">
        <f t="shared" ca="1" si="243"/>
        <v>0</v>
      </c>
      <c r="E559" s="60">
        <f t="shared" ca="1" si="244"/>
        <v>0</v>
      </c>
      <c r="F559" s="60">
        <f t="shared" ca="1" si="245"/>
        <v>0</v>
      </c>
      <c r="G559" s="60">
        <f t="shared" ca="1" si="246"/>
        <v>0</v>
      </c>
      <c r="H559" s="7"/>
      <c r="O559" s="8"/>
      <c r="P559" s="8"/>
      <c r="Q559" s="8"/>
      <c r="R559" s="8"/>
      <c r="S559" s="8"/>
      <c r="T559" s="8"/>
      <c r="U559" s="8"/>
      <c r="V559" s="8"/>
      <c r="W559" s="42"/>
      <c r="X559" s="42"/>
      <c r="Y559" s="42"/>
      <c r="Z559" s="42"/>
      <c r="AA559" s="42"/>
      <c r="AB559" s="8"/>
      <c r="AC559" s="8"/>
      <c r="AD559" s="8"/>
      <c r="AE559" s="8"/>
    </row>
    <row r="560" spans="1:31" x14ac:dyDescent="0.25">
      <c r="A560" s="140"/>
      <c r="B560" s="140" t="s">
        <v>1020</v>
      </c>
      <c r="C560" s="72">
        <f t="shared" ca="1" si="242"/>
        <v>0</v>
      </c>
      <c r="D560" s="72">
        <f t="shared" ca="1" si="243"/>
        <v>0</v>
      </c>
      <c r="E560" s="72">
        <f t="shared" ca="1" si="244"/>
        <v>0</v>
      </c>
      <c r="F560" s="72">
        <f t="shared" ca="1" si="245"/>
        <v>0</v>
      </c>
      <c r="G560" s="72">
        <f t="shared" ca="1" si="246"/>
        <v>0</v>
      </c>
      <c r="H560" s="7"/>
      <c r="O560" s="8"/>
      <c r="P560" s="8"/>
      <c r="Q560" s="8"/>
      <c r="R560" s="8"/>
      <c r="S560" s="8"/>
      <c r="T560" s="8"/>
      <c r="U560" s="8"/>
      <c r="V560" s="140" t="s">
        <v>285</v>
      </c>
      <c r="W560" s="135">
        <f ca="1">SUM(W554:W559)</f>
        <v>0</v>
      </c>
      <c r="X560" s="135">
        <f ca="1">SUM(X554:X559)</f>
        <v>0</v>
      </c>
      <c r="Y560" s="135">
        <f ca="1">SUM(Y554:Y559)</f>
        <v>0</v>
      </c>
      <c r="Z560" s="135">
        <f ca="1">SUM(Z554:Z559)</f>
        <v>0</v>
      </c>
      <c r="AA560" s="135">
        <f ca="1">SUM(AA554:AA559)</f>
        <v>0</v>
      </c>
      <c r="AB560" s="8"/>
      <c r="AC560" s="8"/>
      <c r="AD560" s="8"/>
      <c r="AE560" s="8"/>
    </row>
    <row r="561" spans="1:31" x14ac:dyDescent="0.25">
      <c r="A561" s="140"/>
      <c r="B561" s="140" t="s">
        <v>177</v>
      </c>
      <c r="C561" s="40">
        <f t="shared" ca="1" si="242"/>
        <v>0</v>
      </c>
      <c r="D561" s="40">
        <f t="shared" ca="1" si="243"/>
        <v>0</v>
      </c>
      <c r="E561" s="40">
        <f t="shared" ca="1" si="244"/>
        <v>0</v>
      </c>
      <c r="F561" s="40">
        <f t="shared" ca="1" si="245"/>
        <v>0</v>
      </c>
      <c r="G561" s="40">
        <f t="shared" ca="1" si="246"/>
        <v>0</v>
      </c>
      <c r="H561" s="7"/>
      <c r="O561" s="8"/>
      <c r="P561" s="8"/>
      <c r="Q561" s="8"/>
      <c r="R561" s="8"/>
      <c r="S561" s="8"/>
      <c r="T561" s="8"/>
      <c r="U561" s="8"/>
      <c r="V561" s="140" t="s">
        <v>284</v>
      </c>
      <c r="W561" s="135">
        <f ca="1">SUM(C554:C561)</f>
        <v>0</v>
      </c>
      <c r="X561" s="135">
        <f t="shared" ref="X561:AA561" ca="1" si="251">SUM(D554:D561)</f>
        <v>0</v>
      </c>
      <c r="Y561" s="135">
        <f t="shared" ca="1" si="251"/>
        <v>0</v>
      </c>
      <c r="Z561" s="135">
        <f t="shared" ca="1" si="251"/>
        <v>0</v>
      </c>
      <c r="AA561" s="135">
        <f t="shared" ca="1" si="251"/>
        <v>0</v>
      </c>
      <c r="AB561" s="8"/>
      <c r="AC561" s="8"/>
      <c r="AD561" s="8"/>
      <c r="AE561" s="8"/>
    </row>
    <row r="562" spans="1:31" x14ac:dyDescent="0.25">
      <c r="A562" s="140"/>
      <c r="C562" s="7"/>
      <c r="D562" s="7"/>
      <c r="E562" s="7"/>
      <c r="F562" s="7"/>
      <c r="G562" s="7"/>
      <c r="H562" s="7"/>
      <c r="I562" s="103" t="s">
        <v>244</v>
      </c>
      <c r="O562" s="138" t="s">
        <v>245</v>
      </c>
      <c r="P562" s="8"/>
      <c r="Q562" s="8"/>
      <c r="R562" s="8"/>
      <c r="S562" s="8"/>
      <c r="T562" s="8"/>
      <c r="U562" s="8"/>
      <c r="V562" s="8"/>
      <c r="W562" s="42"/>
      <c r="X562" s="42"/>
      <c r="Y562" s="42"/>
      <c r="Z562" s="42"/>
      <c r="AA562" s="42"/>
      <c r="AB562" s="8"/>
      <c r="AC562" s="8"/>
      <c r="AD562" s="8"/>
      <c r="AE562" s="8"/>
    </row>
    <row r="563" spans="1:31" x14ac:dyDescent="0.25">
      <c r="A563" s="140"/>
      <c r="B563" s="106" t="s">
        <v>1364</v>
      </c>
      <c r="C563" s="9">
        <v>2010</v>
      </c>
      <c r="D563" s="9">
        <v>2020</v>
      </c>
      <c r="E563" s="9">
        <v>2030</v>
      </c>
      <c r="F563" s="9">
        <v>2040</v>
      </c>
      <c r="G563" s="9">
        <v>2050</v>
      </c>
      <c r="H563" s="7"/>
      <c r="I563" s="106">
        <v>2010</v>
      </c>
      <c r="J563" s="106">
        <v>2020</v>
      </c>
      <c r="K563" s="106">
        <v>2030</v>
      </c>
      <c r="L563" s="106">
        <v>2040</v>
      </c>
      <c r="M563" s="106">
        <v>2050</v>
      </c>
      <c r="O563" s="6">
        <v>2010</v>
      </c>
      <c r="P563" s="6">
        <v>2020</v>
      </c>
      <c r="Q563" s="6">
        <v>2030</v>
      </c>
      <c r="R563" s="6">
        <v>2040</v>
      </c>
      <c r="S563" s="6">
        <v>2050</v>
      </c>
      <c r="T563" s="8"/>
      <c r="U563" s="8"/>
      <c r="V563" s="106" t="s">
        <v>1364</v>
      </c>
      <c r="W563" s="9">
        <v>2010</v>
      </c>
      <c r="X563" s="9">
        <v>2020</v>
      </c>
      <c r="Y563" s="9">
        <v>2030</v>
      </c>
      <c r="Z563" s="9">
        <v>2040</v>
      </c>
      <c r="AA563" s="9">
        <v>2050</v>
      </c>
      <c r="AB563" s="8"/>
      <c r="AC563" s="8"/>
      <c r="AD563" s="8"/>
      <c r="AE563" s="8"/>
    </row>
    <row r="564" spans="1:31" x14ac:dyDescent="0.25">
      <c r="A564" s="140"/>
      <c r="B564" s="140" t="s">
        <v>1334</v>
      </c>
      <c r="C564" s="60">
        <f t="shared" ref="C564:C570" ca="1" si="252">IFERROR(VLOOKUP($B564,INDIRECT($I$564),2,FALSE),0)</f>
        <v>0</v>
      </c>
      <c r="D564" s="60">
        <f t="shared" ref="D564:D570" ca="1" si="253">IFERROR(VLOOKUP($B564,INDIRECT($J$564),2,FALSE),0)</f>
        <v>-2.5660072700000001</v>
      </c>
      <c r="E564" s="60">
        <f t="shared" ref="E564:E570" ca="1" si="254">IFERROR(VLOOKUP($B564,INDIRECT($K$564),2,FALSE),0)</f>
        <v>-5.1320145500000001</v>
      </c>
      <c r="F564" s="60">
        <f t="shared" ref="F564:F570" ca="1" si="255">IFERROR(VLOOKUP($B564,INDIRECT($L$564),2,FALSE),0)</f>
        <v>-7.7423988000000001</v>
      </c>
      <c r="G564" s="60">
        <f t="shared" ref="G564:G570" ca="1" si="256">IFERROR(VLOOKUP($B564,INDIRECT($M$564),2,FALSE),0)</f>
        <v>-10.3651473</v>
      </c>
      <c r="H564" s="7"/>
      <c r="I564" s="140" t="str">
        <f>"Modeloutput!$A$"&amp;O564&amp;":$B$"&amp;O565</f>
        <v>Modeloutput!$A$928:$B$935</v>
      </c>
      <c r="J564" s="140" t="str">
        <f>"Modeloutput!$A$"&amp;P564&amp;":$B$"&amp;P565</f>
        <v>Modeloutput!$A$1863:$B$1870</v>
      </c>
      <c r="K564" s="140" t="str">
        <f>"Modeloutput!$A$"&amp;Q564&amp;":$B$"&amp;Q565</f>
        <v>Modeloutput!$A$2798:$B$2805</v>
      </c>
      <c r="L564" s="140" t="str">
        <f>"Modeloutput!$A$"&amp;R564&amp;":$B$"&amp;R565</f>
        <v>Modeloutput!$A$3733:$B$3740</v>
      </c>
      <c r="M564" s="140" t="str">
        <f>"Modeloutput!$A$"&amp;S564&amp;":$B$"&amp;S565</f>
        <v>Modeloutput!$A$4668:$B$4675</v>
      </c>
      <c r="N564" s="140" t="s">
        <v>246</v>
      </c>
      <c r="O564" s="2">
        <f>volgorde_mut_flow_all!E41</f>
        <v>928</v>
      </c>
      <c r="P564" s="2">
        <f>volgorde_mut_flow_all!F41</f>
        <v>1863</v>
      </c>
      <c r="Q564" s="2">
        <f>volgorde_mut_flow_all!G41</f>
        <v>2798</v>
      </c>
      <c r="R564" s="2">
        <f>volgorde_mut_flow_all!H41</f>
        <v>3733</v>
      </c>
      <c r="S564" s="2">
        <f>volgorde_mut_flow_all!I41</f>
        <v>4668</v>
      </c>
      <c r="T564" s="8"/>
      <c r="U564" s="8"/>
      <c r="V564" s="57" t="s">
        <v>1365</v>
      </c>
      <c r="W564" s="68">
        <f ca="1">C564+C568</f>
        <v>0</v>
      </c>
      <c r="X564" s="68">
        <f t="shared" ref="X564:AA565" ca="1" si="257">D564+D568</f>
        <v>-2.5660072700000001</v>
      </c>
      <c r="Y564" s="68">
        <f t="shared" ca="1" si="257"/>
        <v>-5.1320145500000001</v>
      </c>
      <c r="Z564" s="68">
        <f t="shared" ca="1" si="257"/>
        <v>-7.7423988000000001</v>
      </c>
      <c r="AA564" s="68">
        <f t="shared" ca="1" si="257"/>
        <v>-10.3651473</v>
      </c>
      <c r="AB564" s="8"/>
      <c r="AC564" s="8"/>
      <c r="AD564" s="8"/>
      <c r="AE564" s="8"/>
    </row>
    <row r="565" spans="1:31" x14ac:dyDescent="0.25">
      <c r="A565" s="140"/>
      <c r="B565" s="140" t="s">
        <v>184</v>
      </c>
      <c r="C565" s="72">
        <f t="shared" ca="1" si="252"/>
        <v>0</v>
      </c>
      <c r="D565" s="72">
        <f t="shared" ca="1" si="253"/>
        <v>-4.6134774000000003E-2</v>
      </c>
      <c r="E565" s="72">
        <f t="shared" ca="1" si="254"/>
        <v>-3.8850335999999999E-2</v>
      </c>
      <c r="F565" s="72">
        <f t="shared" ca="1" si="255"/>
        <v>-3.5035446599999999E-2</v>
      </c>
      <c r="G565" s="72">
        <f t="shared" ca="1" si="256"/>
        <v>-3.18380199E-2</v>
      </c>
      <c r="H565" s="9"/>
      <c r="O565" s="2">
        <f>O564+lengte_uit_python_mut!$D$9-3</f>
        <v>935</v>
      </c>
      <c r="P565" s="2">
        <f>P564+lengte_uit_python_mut!$D$9-3</f>
        <v>1870</v>
      </c>
      <c r="Q565" s="2">
        <f>Q564+lengte_uit_python_mut!$D$9-3</f>
        <v>2805</v>
      </c>
      <c r="R565" s="2">
        <f>R564+lengte_uit_python_mut!$D$9-3</f>
        <v>3740</v>
      </c>
      <c r="S565" s="2">
        <f>S564+lengte_uit_python_mut!$D$9-3</f>
        <v>4675</v>
      </c>
      <c r="T565" s="8"/>
      <c r="U565" s="8"/>
      <c r="V565" s="70" t="s">
        <v>1366</v>
      </c>
      <c r="W565" s="71">
        <f ca="1">C565+C569</f>
        <v>0</v>
      </c>
      <c r="X565" s="71">
        <f t="shared" ca="1" si="257"/>
        <v>-4.6134774000000003E-2</v>
      </c>
      <c r="Y565" s="71">
        <f t="shared" ca="1" si="257"/>
        <v>-3.8850335999999999E-2</v>
      </c>
      <c r="Z565" s="71">
        <f t="shared" ca="1" si="257"/>
        <v>-3.5035446599999999E-2</v>
      </c>
      <c r="AA565" s="71">
        <f t="shared" ca="1" si="257"/>
        <v>-3.18380199E-2</v>
      </c>
      <c r="AB565" s="8"/>
      <c r="AC565" s="8"/>
      <c r="AD565" s="8"/>
      <c r="AE565" s="8"/>
    </row>
    <row r="566" spans="1:31" x14ac:dyDescent="0.25">
      <c r="A566" s="140"/>
      <c r="B566" s="140" t="s">
        <v>199</v>
      </c>
      <c r="C566" s="79">
        <f t="shared" ca="1" si="252"/>
        <v>0</v>
      </c>
      <c r="D566" s="79">
        <f t="shared" ca="1" si="253"/>
        <v>-2.0082701300000001</v>
      </c>
      <c r="E566" s="79">
        <f t="shared" ca="1" si="254"/>
        <v>-2.4617659600000001</v>
      </c>
      <c r="F566" s="79">
        <f t="shared" ca="1" si="255"/>
        <v>-2.61097205</v>
      </c>
      <c r="G566" s="79">
        <f t="shared" ca="1" si="256"/>
        <v>-2.7105406300000001</v>
      </c>
      <c r="H566" s="7"/>
      <c r="O566" s="8"/>
      <c r="P566" s="8"/>
      <c r="Q566" s="8"/>
      <c r="R566" s="8"/>
      <c r="S566" s="8"/>
      <c r="T566" s="8"/>
      <c r="U566" s="8"/>
      <c r="V566" s="80" t="s">
        <v>1367</v>
      </c>
      <c r="W566" s="81">
        <f ca="1">SUM(C566:C567)</f>
        <v>0</v>
      </c>
      <c r="X566" s="81">
        <f t="shared" ref="X566:AA566" ca="1" si="258">SUM(D566:D567)</f>
        <v>-2.3606138960000003</v>
      </c>
      <c r="Y566" s="81">
        <f t="shared" ca="1" si="258"/>
        <v>-2.8079618070000003</v>
      </c>
      <c r="Z566" s="81">
        <f t="shared" ca="1" si="258"/>
        <v>-2.9560358529999999</v>
      </c>
      <c r="AA566" s="81">
        <f t="shared" ca="1" si="258"/>
        <v>-3.0526457950000001</v>
      </c>
      <c r="AB566" s="8"/>
      <c r="AC566" s="8"/>
      <c r="AD566" s="8"/>
      <c r="AE566" s="8"/>
    </row>
    <row r="567" spans="1:31" x14ac:dyDescent="0.25">
      <c r="A567" s="140"/>
      <c r="B567" s="140" t="s">
        <v>187</v>
      </c>
      <c r="C567" s="79">
        <f t="shared" ca="1" si="252"/>
        <v>0</v>
      </c>
      <c r="D567" s="79">
        <f t="shared" ca="1" si="253"/>
        <v>-0.352343766</v>
      </c>
      <c r="E567" s="79">
        <f t="shared" ca="1" si="254"/>
        <v>-0.346195847</v>
      </c>
      <c r="F567" s="79">
        <f t="shared" ca="1" si="255"/>
        <v>-0.345063803</v>
      </c>
      <c r="G567" s="79">
        <f t="shared" ca="1" si="256"/>
        <v>-0.34210516499999999</v>
      </c>
      <c r="H567" s="7"/>
      <c r="O567" s="8"/>
      <c r="P567" s="8"/>
      <c r="Q567" s="8"/>
      <c r="R567" s="8"/>
      <c r="S567" s="8"/>
      <c r="T567" s="8"/>
      <c r="U567" s="8"/>
      <c r="V567" s="32" t="s">
        <v>1368</v>
      </c>
      <c r="W567" s="33">
        <f ca="1">C570</f>
        <v>0</v>
      </c>
      <c r="X567" s="33">
        <f t="shared" ref="X567:AA567" ca="1" si="259">D570</f>
        <v>4.9727559399999999</v>
      </c>
      <c r="Y567" s="33">
        <f t="shared" ca="1" si="259"/>
        <v>7.97882669</v>
      </c>
      <c r="Z567" s="33">
        <f t="shared" ca="1" si="259"/>
        <v>10.7334701</v>
      </c>
      <c r="AA567" s="33">
        <f t="shared" ca="1" si="259"/>
        <v>13.4496311</v>
      </c>
      <c r="AB567" s="8"/>
      <c r="AC567" s="8"/>
      <c r="AD567" s="8"/>
      <c r="AE567" s="8"/>
    </row>
    <row r="568" spans="1:31" x14ac:dyDescent="0.25">
      <c r="A568" s="140"/>
      <c r="B568" s="140" t="s">
        <v>1343</v>
      </c>
      <c r="C568" s="60">
        <f t="shared" ca="1" si="252"/>
        <v>0</v>
      </c>
      <c r="D568" s="60">
        <f t="shared" ca="1" si="253"/>
        <v>0</v>
      </c>
      <c r="E568" s="60">
        <f t="shared" ca="1" si="254"/>
        <v>0</v>
      </c>
      <c r="F568" s="60">
        <f t="shared" ca="1" si="255"/>
        <v>0</v>
      </c>
      <c r="G568" s="60">
        <f t="shared" ca="1" si="256"/>
        <v>0</v>
      </c>
      <c r="H568" s="7"/>
      <c r="O568" s="8"/>
      <c r="P568" s="8"/>
      <c r="Q568" s="8"/>
      <c r="R568" s="8"/>
      <c r="S568" s="8"/>
      <c r="T568" s="8"/>
      <c r="U568" s="8"/>
      <c r="V568" s="8"/>
      <c r="W568" s="8"/>
      <c r="X568" s="8"/>
      <c r="Y568" s="8"/>
      <c r="Z568" s="8"/>
      <c r="AA568" s="8"/>
      <c r="AB568" s="8"/>
      <c r="AC568" s="8"/>
      <c r="AD568" s="8"/>
      <c r="AE568" s="8"/>
    </row>
    <row r="569" spans="1:31" x14ac:dyDescent="0.25">
      <c r="A569" s="140"/>
      <c r="B569" s="140" t="s">
        <v>1344</v>
      </c>
      <c r="C569" s="72">
        <f t="shared" ca="1" si="252"/>
        <v>0</v>
      </c>
      <c r="D569" s="72">
        <f t="shared" ca="1" si="253"/>
        <v>0</v>
      </c>
      <c r="E569" s="72">
        <f t="shared" ca="1" si="254"/>
        <v>0</v>
      </c>
      <c r="F569" s="72">
        <f t="shared" ca="1" si="255"/>
        <v>0</v>
      </c>
      <c r="G569" s="72">
        <f t="shared" ca="1" si="256"/>
        <v>0</v>
      </c>
      <c r="H569" s="7"/>
      <c r="O569" s="8"/>
      <c r="P569" s="8"/>
      <c r="Q569" s="8"/>
      <c r="R569" s="8"/>
      <c r="S569" s="8"/>
      <c r="T569" s="8"/>
      <c r="U569" s="8"/>
      <c r="V569" s="140" t="s">
        <v>285</v>
      </c>
      <c r="W569" s="135">
        <f ca="1">SUM(W564:W567)</f>
        <v>0</v>
      </c>
      <c r="X569" s="135">
        <f t="shared" ref="X569:AA569" ca="1" si="260">SUM(X564:X567)</f>
        <v>0</v>
      </c>
      <c r="Y569" s="135">
        <f t="shared" ca="1" si="260"/>
        <v>-3.000000248221113E-9</v>
      </c>
      <c r="Z569" s="135">
        <f t="shared" ca="1" si="260"/>
        <v>4.000000330961484E-10</v>
      </c>
      <c r="AA569" s="135">
        <f t="shared" ca="1" si="260"/>
        <v>-1.4900001232831528E-8</v>
      </c>
      <c r="AB569" s="8"/>
      <c r="AC569" s="8"/>
      <c r="AD569" s="8"/>
      <c r="AE569" s="8"/>
    </row>
    <row r="570" spans="1:31" x14ac:dyDescent="0.25">
      <c r="A570" s="140"/>
      <c r="B570" s="140" t="s">
        <v>177</v>
      </c>
      <c r="C570" s="40">
        <f t="shared" ca="1" si="252"/>
        <v>0</v>
      </c>
      <c r="D570" s="40">
        <f t="shared" ca="1" si="253"/>
        <v>4.9727559399999999</v>
      </c>
      <c r="E570" s="40">
        <f t="shared" ca="1" si="254"/>
        <v>7.97882669</v>
      </c>
      <c r="F570" s="40">
        <f t="shared" ca="1" si="255"/>
        <v>10.7334701</v>
      </c>
      <c r="G570" s="40">
        <f t="shared" ca="1" si="256"/>
        <v>13.4496311</v>
      </c>
      <c r="H570" s="7"/>
      <c r="O570" s="8"/>
      <c r="P570" s="8"/>
      <c r="Q570" s="8"/>
      <c r="R570" s="8"/>
      <c r="S570" s="8"/>
      <c r="T570" s="8"/>
      <c r="U570" s="8"/>
      <c r="V570" s="140" t="s">
        <v>284</v>
      </c>
      <c r="W570" s="135">
        <f ca="1">SUM(C564:C570)</f>
        <v>0</v>
      </c>
      <c r="X570" s="135">
        <f t="shared" ref="X570:AA570" ca="1" si="261">SUM(D564:D570)</f>
        <v>0</v>
      </c>
      <c r="Y570" s="135">
        <f t="shared" ca="1" si="261"/>
        <v>-3.000000248221113E-9</v>
      </c>
      <c r="Z570" s="135">
        <f t="shared" ca="1" si="261"/>
        <v>4.000000330961484E-10</v>
      </c>
      <c r="AA570" s="135">
        <f t="shared" ca="1" si="261"/>
        <v>-1.4900001232831528E-8</v>
      </c>
      <c r="AB570" s="8"/>
      <c r="AC570" s="8"/>
      <c r="AD570" s="8"/>
      <c r="AE570" s="8"/>
    </row>
    <row r="571" spans="1:31" x14ac:dyDescent="0.25">
      <c r="A571" s="140"/>
      <c r="C571" s="7"/>
      <c r="D571" s="7"/>
      <c r="E571" s="7"/>
      <c r="F571" s="7"/>
      <c r="G571" s="7"/>
      <c r="H571" s="7"/>
      <c r="I571" s="103" t="s">
        <v>244</v>
      </c>
      <c r="O571" s="138"/>
      <c r="P571" s="8"/>
      <c r="Q571" s="8"/>
      <c r="R571" s="8"/>
      <c r="S571" s="8"/>
      <c r="T571" s="8"/>
      <c r="U571" s="8"/>
      <c r="V571" s="8"/>
      <c r="W571" s="42"/>
      <c r="X571" s="42"/>
      <c r="Y571" s="42"/>
      <c r="Z571" s="42"/>
      <c r="AA571" s="42"/>
      <c r="AB571" s="8"/>
      <c r="AC571" s="8"/>
      <c r="AD571" s="8"/>
      <c r="AE571" s="8"/>
    </row>
    <row r="572" spans="1:31" x14ac:dyDescent="0.25">
      <c r="A572" s="106"/>
      <c r="B572" s="106" t="s">
        <v>352</v>
      </c>
      <c r="C572" s="9">
        <v>2010</v>
      </c>
      <c r="D572" s="9">
        <v>2020</v>
      </c>
      <c r="E572" s="9">
        <v>2030</v>
      </c>
      <c r="F572" s="9">
        <v>2040</v>
      </c>
      <c r="G572" s="9">
        <v>2050</v>
      </c>
      <c r="H572" s="7"/>
      <c r="I572" s="106">
        <v>2010</v>
      </c>
      <c r="J572" s="106">
        <v>2020</v>
      </c>
      <c r="K572" s="106">
        <v>2030</v>
      </c>
      <c r="L572" s="106">
        <v>2040</v>
      </c>
      <c r="M572" s="106">
        <v>2050</v>
      </c>
      <c r="O572" s="6">
        <v>2010</v>
      </c>
      <c r="P572" s="6">
        <v>2020</v>
      </c>
      <c r="Q572" s="6">
        <v>2030</v>
      </c>
      <c r="R572" s="6">
        <v>2040</v>
      </c>
      <c r="S572" s="6">
        <v>2050</v>
      </c>
      <c r="T572" s="8"/>
      <c r="U572" s="8"/>
      <c r="V572" s="106" t="s">
        <v>352</v>
      </c>
      <c r="W572" s="9">
        <v>2010</v>
      </c>
      <c r="X572" s="9">
        <v>2020</v>
      </c>
      <c r="Y572" s="9">
        <v>2030</v>
      </c>
      <c r="Z572" s="9">
        <v>2040</v>
      </c>
      <c r="AA572" s="9">
        <v>2050</v>
      </c>
      <c r="AB572" s="8"/>
      <c r="AC572" s="8"/>
      <c r="AD572" s="8"/>
      <c r="AE572" s="8"/>
    </row>
    <row r="573" spans="1:31" x14ac:dyDescent="0.25">
      <c r="A573" s="140"/>
      <c r="B573" s="140" t="s">
        <v>113</v>
      </c>
      <c r="C573" s="60">
        <f t="shared" ref="C573:C580" ca="1" si="262">IFERROR(VLOOKUP($B573,INDIRECT($I$573),2,FALSE),0)</f>
        <v>0</v>
      </c>
      <c r="D573" s="60">
        <f t="shared" ref="D573:D580" ca="1" si="263">IFERROR(VLOOKUP($B573,INDIRECT($J$573),2,FALSE),0)</f>
        <v>0</v>
      </c>
      <c r="E573" s="60">
        <f t="shared" ref="E573:E580" ca="1" si="264">IFERROR(VLOOKUP($B573,INDIRECT($K$573),2,FALSE),0)</f>
        <v>0</v>
      </c>
      <c r="F573" s="60">
        <f t="shared" ref="F573:F580" ca="1" si="265">IFERROR(VLOOKUP($B573,INDIRECT($L$573),2,FALSE),0)</f>
        <v>0</v>
      </c>
      <c r="G573" s="60">
        <f t="shared" ref="G573:G580" ca="1" si="266">IFERROR(VLOOKUP($B573,INDIRECT($M$573),2,FALSE),0)</f>
        <v>0</v>
      </c>
      <c r="H573" s="7"/>
      <c r="I573" s="140" t="str">
        <f>"Modeloutput!$A$"&amp;O573&amp;":$B$"&amp;O574</f>
        <v>Modeloutput!$A$917:$B$924</v>
      </c>
      <c r="J573" s="140" t="str">
        <f>"Modeloutput!$A$"&amp;P573&amp;":$B$"&amp;P574</f>
        <v>Modeloutput!$A$1852:$B$1859</v>
      </c>
      <c r="K573" s="140" t="str">
        <f>"Modeloutput!$A$"&amp;Q573&amp;":$B$"&amp;Q574</f>
        <v>Modeloutput!$A$2787:$B$2794</v>
      </c>
      <c r="L573" s="140" t="str">
        <f>"Modeloutput!$A$"&amp;R573&amp;":$B$"&amp;R574</f>
        <v>Modeloutput!$A$3722:$B$3729</v>
      </c>
      <c r="M573" s="140" t="str">
        <f>"Modeloutput!$A$"&amp;S573&amp;":$B$"&amp;S574</f>
        <v>Modeloutput!$A$4657:$B$4664</v>
      </c>
      <c r="N573" s="140" t="s">
        <v>246</v>
      </c>
      <c r="O573" s="2">
        <f>volgorde_mut_flow_all!E46</f>
        <v>917</v>
      </c>
      <c r="P573" s="2">
        <f>volgorde_mut_flow_all!F46</f>
        <v>1852</v>
      </c>
      <c r="Q573" s="2">
        <f>volgorde_mut_flow_all!G46</f>
        <v>2787</v>
      </c>
      <c r="R573" s="2">
        <f>volgorde_mut_flow_all!H46</f>
        <v>3722</v>
      </c>
      <c r="S573" s="2">
        <f>volgorde_mut_flow_all!I46</f>
        <v>4657</v>
      </c>
      <c r="T573" s="8"/>
      <c r="U573" s="8"/>
      <c r="V573" s="57" t="s">
        <v>358</v>
      </c>
      <c r="W573" s="68">
        <f ca="1">C573+C578</f>
        <v>0</v>
      </c>
      <c r="X573" s="68">
        <f t="shared" ref="X573:AA574" ca="1" si="267">D573+D578</f>
        <v>0</v>
      </c>
      <c r="Y573" s="68">
        <f t="shared" ca="1" si="267"/>
        <v>0</v>
      </c>
      <c r="Z573" s="68">
        <f t="shared" ca="1" si="267"/>
        <v>0</v>
      </c>
      <c r="AA573" s="68">
        <f t="shared" ca="1" si="267"/>
        <v>0</v>
      </c>
      <c r="AB573" s="8"/>
      <c r="AC573" s="8"/>
      <c r="AD573" s="8"/>
      <c r="AE573" s="8"/>
    </row>
    <row r="574" spans="1:31" x14ac:dyDescent="0.25">
      <c r="A574" s="140"/>
      <c r="B574" s="140" t="s">
        <v>184</v>
      </c>
      <c r="C574" s="72">
        <f t="shared" ca="1" si="262"/>
        <v>0</v>
      </c>
      <c r="D574" s="72">
        <f t="shared" ca="1" si="263"/>
        <v>0</v>
      </c>
      <c r="E574" s="72">
        <f t="shared" ca="1" si="264"/>
        <v>0</v>
      </c>
      <c r="F574" s="72">
        <f t="shared" ca="1" si="265"/>
        <v>0</v>
      </c>
      <c r="G574" s="72">
        <f t="shared" ca="1" si="266"/>
        <v>0</v>
      </c>
      <c r="H574" s="9"/>
      <c r="O574" s="2">
        <f>O573+lengte_uit_python_mut!$D$10-3</f>
        <v>924</v>
      </c>
      <c r="P574" s="2">
        <f>P573+lengte_uit_python_mut!$D$10-3</f>
        <v>1859</v>
      </c>
      <c r="Q574" s="2">
        <f>Q573+lengte_uit_python_mut!$D$10-3</f>
        <v>2794</v>
      </c>
      <c r="R574" s="2">
        <f>R573+lengte_uit_python_mut!$D$10-3</f>
        <v>3729</v>
      </c>
      <c r="S574" s="2">
        <f>S573+lengte_uit_python_mut!$D$10-3</f>
        <v>4664</v>
      </c>
      <c r="T574" s="8"/>
      <c r="U574" s="8"/>
      <c r="V574" s="70" t="s">
        <v>359</v>
      </c>
      <c r="W574" s="71">
        <f ca="1">C574+C579</f>
        <v>0</v>
      </c>
      <c r="X574" s="71">
        <f t="shared" ca="1" si="267"/>
        <v>0</v>
      </c>
      <c r="Y574" s="71">
        <f t="shared" ca="1" si="267"/>
        <v>0</v>
      </c>
      <c r="Z574" s="71">
        <f t="shared" ca="1" si="267"/>
        <v>0</v>
      </c>
      <c r="AA574" s="71">
        <f t="shared" ca="1" si="267"/>
        <v>0</v>
      </c>
      <c r="AB574" s="8"/>
      <c r="AC574" s="8"/>
      <c r="AD574" s="8"/>
      <c r="AE574" s="8"/>
    </row>
    <row r="575" spans="1:31" x14ac:dyDescent="0.25">
      <c r="A575" s="140"/>
      <c r="B575" s="140" t="s">
        <v>185</v>
      </c>
      <c r="C575" s="49">
        <f t="shared" ca="1" si="262"/>
        <v>0</v>
      </c>
      <c r="D575" s="49">
        <f t="shared" ca="1" si="263"/>
        <v>0</v>
      </c>
      <c r="E575" s="49">
        <f t="shared" ca="1" si="264"/>
        <v>0</v>
      </c>
      <c r="F575" s="49">
        <f t="shared" ca="1" si="265"/>
        <v>0</v>
      </c>
      <c r="G575" s="49">
        <f t="shared" ca="1" si="266"/>
        <v>0</v>
      </c>
      <c r="H575" s="7"/>
      <c r="O575" s="8"/>
      <c r="P575" s="8"/>
      <c r="Q575" s="8"/>
      <c r="R575" s="8"/>
      <c r="S575" s="8"/>
      <c r="T575" s="8"/>
      <c r="U575" s="8"/>
      <c r="V575" s="47" t="s">
        <v>360</v>
      </c>
      <c r="W575" s="48">
        <f ca="1">C575</f>
        <v>0</v>
      </c>
      <c r="X575" s="48">
        <f t="shared" ref="X575:AA575" ca="1" si="268">D575</f>
        <v>0</v>
      </c>
      <c r="Y575" s="48">
        <f t="shared" ca="1" si="268"/>
        <v>0</v>
      </c>
      <c r="Z575" s="48">
        <f t="shared" ca="1" si="268"/>
        <v>0</v>
      </c>
      <c r="AA575" s="48">
        <f t="shared" ca="1" si="268"/>
        <v>0</v>
      </c>
      <c r="AB575" s="8"/>
      <c r="AC575" s="8"/>
      <c r="AD575" s="8"/>
      <c r="AE575" s="8"/>
    </row>
    <row r="576" spans="1:31" x14ac:dyDescent="0.25">
      <c r="A576" s="140"/>
      <c r="B576" s="140" t="s">
        <v>186</v>
      </c>
      <c r="C576" s="79">
        <f t="shared" ca="1" si="262"/>
        <v>0</v>
      </c>
      <c r="D576" s="79">
        <f t="shared" ca="1" si="263"/>
        <v>0</v>
      </c>
      <c r="E576" s="79">
        <f t="shared" ca="1" si="264"/>
        <v>0</v>
      </c>
      <c r="F576" s="79">
        <f t="shared" ca="1" si="265"/>
        <v>0</v>
      </c>
      <c r="G576" s="79">
        <f t="shared" ca="1" si="266"/>
        <v>0</v>
      </c>
      <c r="H576" s="7"/>
      <c r="O576" s="8"/>
      <c r="P576" s="8"/>
      <c r="Q576" s="8"/>
      <c r="R576" s="8"/>
      <c r="S576" s="8"/>
      <c r="T576" s="8"/>
      <c r="U576" s="8"/>
      <c r="V576" s="80" t="s">
        <v>361</v>
      </c>
      <c r="W576" s="81">
        <f ca="1">SUM(C576:C577)</f>
        <v>0</v>
      </c>
      <c r="X576" s="81">
        <f t="shared" ref="X576:AA576" ca="1" si="269">SUM(D576:D577)</f>
        <v>0</v>
      </c>
      <c r="Y576" s="81">
        <f t="shared" ca="1" si="269"/>
        <v>0</v>
      </c>
      <c r="Z576" s="81">
        <f t="shared" ca="1" si="269"/>
        <v>0</v>
      </c>
      <c r="AA576" s="81">
        <f t="shared" ca="1" si="269"/>
        <v>0</v>
      </c>
      <c r="AB576" s="8"/>
      <c r="AC576" s="8"/>
      <c r="AD576" s="8"/>
      <c r="AE576" s="8"/>
    </row>
    <row r="577" spans="1:31" x14ac:dyDescent="0.25">
      <c r="A577" s="140"/>
      <c r="B577" s="140" t="s">
        <v>187</v>
      </c>
      <c r="C577" s="79">
        <f t="shared" ca="1" si="262"/>
        <v>0</v>
      </c>
      <c r="D577" s="79">
        <f t="shared" ca="1" si="263"/>
        <v>0</v>
      </c>
      <c r="E577" s="79">
        <f t="shared" ca="1" si="264"/>
        <v>0</v>
      </c>
      <c r="F577" s="79">
        <f t="shared" ca="1" si="265"/>
        <v>0</v>
      </c>
      <c r="G577" s="79">
        <f t="shared" ca="1" si="266"/>
        <v>0</v>
      </c>
      <c r="H577" s="7"/>
      <c r="O577" s="8"/>
      <c r="P577" s="8"/>
      <c r="Q577" s="8"/>
      <c r="R577" s="8"/>
      <c r="S577" s="8"/>
      <c r="T577" s="8"/>
      <c r="U577" s="8"/>
      <c r="V577" s="32" t="s">
        <v>362</v>
      </c>
      <c r="W577" s="33">
        <f ca="1">C580</f>
        <v>0</v>
      </c>
      <c r="X577" s="33">
        <f t="shared" ref="X577:AA577" ca="1" si="270">D580</f>
        <v>0</v>
      </c>
      <c r="Y577" s="33">
        <f t="shared" ca="1" si="270"/>
        <v>0</v>
      </c>
      <c r="Z577" s="33">
        <f t="shared" ca="1" si="270"/>
        <v>0</v>
      </c>
      <c r="AA577" s="33">
        <f t="shared" ca="1" si="270"/>
        <v>0</v>
      </c>
      <c r="AB577" s="8"/>
      <c r="AC577" s="8"/>
      <c r="AD577" s="8"/>
      <c r="AE577" s="8"/>
    </row>
    <row r="578" spans="1:31" x14ac:dyDescent="0.25">
      <c r="A578" s="140"/>
      <c r="B578" s="140" t="s">
        <v>1051</v>
      </c>
      <c r="C578" s="60">
        <f t="shared" ca="1" si="262"/>
        <v>0</v>
      </c>
      <c r="D578" s="60">
        <f t="shared" ca="1" si="263"/>
        <v>0</v>
      </c>
      <c r="E578" s="60">
        <f t="shared" ca="1" si="264"/>
        <v>0</v>
      </c>
      <c r="F578" s="60">
        <f t="shared" ca="1" si="265"/>
        <v>0</v>
      </c>
      <c r="G578" s="60">
        <f t="shared" ca="1" si="266"/>
        <v>0</v>
      </c>
      <c r="H578" s="7"/>
      <c r="O578" s="8"/>
      <c r="P578" s="8"/>
      <c r="Q578" s="8"/>
      <c r="R578" s="8"/>
      <c r="S578" s="8"/>
      <c r="T578" s="8"/>
      <c r="U578" s="8"/>
      <c r="V578" s="8"/>
      <c r="W578" s="42"/>
      <c r="X578" s="42"/>
      <c r="Y578" s="42"/>
      <c r="Z578" s="42"/>
      <c r="AA578" s="42"/>
      <c r="AB578" s="8"/>
      <c r="AC578" s="8"/>
      <c r="AD578" s="8"/>
      <c r="AE578" s="8"/>
    </row>
    <row r="579" spans="1:31" x14ac:dyDescent="0.25">
      <c r="A579" s="140"/>
      <c r="B579" s="140" t="s">
        <v>1052</v>
      </c>
      <c r="C579" s="72">
        <f t="shared" ca="1" si="262"/>
        <v>0</v>
      </c>
      <c r="D579" s="72">
        <f t="shared" ca="1" si="263"/>
        <v>0</v>
      </c>
      <c r="E579" s="72">
        <f t="shared" ca="1" si="264"/>
        <v>0</v>
      </c>
      <c r="F579" s="72">
        <f t="shared" ca="1" si="265"/>
        <v>0</v>
      </c>
      <c r="G579" s="72">
        <f t="shared" ca="1" si="266"/>
        <v>0</v>
      </c>
      <c r="H579" s="7"/>
      <c r="O579" s="8"/>
      <c r="P579" s="8"/>
      <c r="Q579" s="8"/>
      <c r="R579" s="8"/>
      <c r="S579" s="8"/>
      <c r="T579" s="8"/>
      <c r="U579" s="8"/>
      <c r="V579" s="140" t="s">
        <v>285</v>
      </c>
      <c r="W579" s="135">
        <f ca="1">SUM(W573:W578)</f>
        <v>0</v>
      </c>
      <c r="X579" s="135">
        <f ca="1">SUM(X573:X578)</f>
        <v>0</v>
      </c>
      <c r="Y579" s="135">
        <f ca="1">SUM(Y573:Y578)</f>
        <v>0</v>
      </c>
      <c r="Z579" s="135">
        <f ca="1">SUM(Z573:Z578)</f>
        <v>0</v>
      </c>
      <c r="AA579" s="135">
        <f ca="1">SUM(AA573:AA578)</f>
        <v>0</v>
      </c>
      <c r="AB579" s="8"/>
      <c r="AC579" s="8"/>
      <c r="AD579" s="8"/>
      <c r="AE579" s="8"/>
    </row>
    <row r="580" spans="1:31" x14ac:dyDescent="0.25">
      <c r="A580" s="140"/>
      <c r="B580" s="140" t="s">
        <v>177</v>
      </c>
      <c r="C580" s="40">
        <f t="shared" ca="1" si="262"/>
        <v>0</v>
      </c>
      <c r="D580" s="40">
        <f t="shared" ca="1" si="263"/>
        <v>0</v>
      </c>
      <c r="E580" s="40">
        <f t="shared" ca="1" si="264"/>
        <v>0</v>
      </c>
      <c r="F580" s="40">
        <f t="shared" ca="1" si="265"/>
        <v>0</v>
      </c>
      <c r="G580" s="40">
        <f t="shared" ca="1" si="266"/>
        <v>0</v>
      </c>
      <c r="H580" s="7"/>
      <c r="O580" s="8"/>
      <c r="P580" s="8"/>
      <c r="Q580" s="8"/>
      <c r="R580" s="8"/>
      <c r="S580" s="8"/>
      <c r="T580" s="8"/>
      <c r="U580" s="8"/>
      <c r="V580" s="140" t="s">
        <v>284</v>
      </c>
      <c r="W580" s="135">
        <f ca="1">SUM(C573:C580)</f>
        <v>0</v>
      </c>
      <c r="X580" s="135">
        <f t="shared" ref="X580:AA580" ca="1" si="271">SUM(D573:D580)</f>
        <v>0</v>
      </c>
      <c r="Y580" s="135">
        <f t="shared" ca="1" si="271"/>
        <v>0</v>
      </c>
      <c r="Z580" s="135">
        <f t="shared" ca="1" si="271"/>
        <v>0</v>
      </c>
      <c r="AA580" s="135">
        <f t="shared" ca="1" si="271"/>
        <v>0</v>
      </c>
      <c r="AB580" s="8"/>
      <c r="AC580" s="8"/>
      <c r="AD580" s="8"/>
      <c r="AE580" s="8"/>
    </row>
    <row r="581" spans="1:31" x14ac:dyDescent="0.25">
      <c r="C581" s="7"/>
      <c r="D581" s="7"/>
      <c r="E581" s="7"/>
      <c r="F581" s="7"/>
      <c r="G581" s="7"/>
      <c r="H581" s="7"/>
      <c r="I581" s="103" t="s">
        <v>244</v>
      </c>
      <c r="O581" s="138" t="s">
        <v>245</v>
      </c>
      <c r="P581" s="8"/>
      <c r="Q581" s="8"/>
      <c r="R581" s="8"/>
      <c r="S581" s="8"/>
    </row>
    <row r="582" spans="1:31" x14ac:dyDescent="0.25">
      <c r="B582" s="106" t="s">
        <v>253</v>
      </c>
      <c r="C582" s="9">
        <v>2010</v>
      </c>
      <c r="D582" s="9">
        <v>2020</v>
      </c>
      <c r="E582" s="9">
        <v>2030</v>
      </c>
      <c r="F582" s="9">
        <v>2040</v>
      </c>
      <c r="G582" s="9">
        <v>2050</v>
      </c>
      <c r="H582" s="7"/>
      <c r="I582" s="106">
        <v>2010</v>
      </c>
      <c r="J582" s="106">
        <v>2020</v>
      </c>
      <c r="K582" s="106">
        <v>2030</v>
      </c>
      <c r="L582" s="106">
        <v>2040</v>
      </c>
      <c r="M582" s="106">
        <v>2050</v>
      </c>
      <c r="O582" s="6">
        <v>2010</v>
      </c>
      <c r="P582" s="6">
        <v>2020</v>
      </c>
      <c r="Q582" s="6">
        <v>2030</v>
      </c>
      <c r="R582" s="6">
        <v>2040</v>
      </c>
      <c r="S582" s="6">
        <v>2050</v>
      </c>
      <c r="V582" s="106" t="s">
        <v>253</v>
      </c>
      <c r="W582" s="9">
        <v>2010</v>
      </c>
      <c r="X582" s="9">
        <v>2020</v>
      </c>
      <c r="Y582" s="9">
        <v>2030</v>
      </c>
      <c r="Z582" s="9">
        <v>2040</v>
      </c>
      <c r="AA582" s="9">
        <v>2050</v>
      </c>
    </row>
    <row r="583" spans="1:31" x14ac:dyDescent="0.25">
      <c r="A583" s="140"/>
      <c r="B583" s="155" t="s">
        <v>189</v>
      </c>
      <c r="C583" s="79">
        <f ca="1">IFERROR(VLOOKUP($B583,INDIRECT($I$583),2,FALSE),0)</f>
        <v>0</v>
      </c>
      <c r="D583" s="79">
        <f ca="1">IFERROR(VLOOKUP($B583,INDIRECT($J$583),2,FALSE),0)</f>
        <v>0</v>
      </c>
      <c r="E583" s="79">
        <f ca="1">IFERROR(VLOOKUP($B583,INDIRECT($K$583),2,FALSE),0)</f>
        <v>0</v>
      </c>
      <c r="F583" s="79">
        <f ca="1">IFERROR(VLOOKUP($B583,INDIRECT($L$583),2,FALSE),0)</f>
        <v>0</v>
      </c>
      <c r="G583" s="79">
        <f ca="1">IFERROR(VLOOKUP($B583,INDIRECT($M$583),2,FALSE),0)</f>
        <v>0</v>
      </c>
      <c r="H583" s="7"/>
      <c r="I583" s="140" t="str">
        <f>"Modeloutput!$A$"&amp;O583&amp;":$B$"&amp;O584</f>
        <v>Modeloutput!$A$861:$B$864</v>
      </c>
      <c r="J583" s="140" t="str">
        <f>"Modeloutput!$A$"&amp;P583&amp;":$B$"&amp;P584</f>
        <v>Modeloutput!$A$1796:$B$1799</v>
      </c>
      <c r="K583" s="140" t="str">
        <f>"Modeloutput!$A$"&amp;Q583&amp;":$B$"&amp;Q584</f>
        <v>Modeloutput!$A$2731:$B$2734</v>
      </c>
      <c r="L583" s="140" t="str">
        <f>"Modeloutput!$A$"&amp;R583&amp;":$B$"&amp;R584</f>
        <v>Modeloutput!$A$3666:$B$3669</v>
      </c>
      <c r="M583" s="140" t="str">
        <f>"Modeloutput!$A$"&amp;S583&amp;":$B$"&amp;S584</f>
        <v>Modeloutput!$A$4601:$B$4604</v>
      </c>
      <c r="N583" s="140" t="s">
        <v>246</v>
      </c>
      <c r="O583" s="8">
        <f>volgorde_mut_flow_all!E51</f>
        <v>861</v>
      </c>
      <c r="P583" s="8">
        <f>volgorde_mut_flow_all!F51</f>
        <v>1796</v>
      </c>
      <c r="Q583" s="8">
        <f>volgorde_mut_flow_all!G51</f>
        <v>2731</v>
      </c>
      <c r="R583" s="8">
        <f>volgorde_mut_flow_all!H51</f>
        <v>3666</v>
      </c>
      <c r="S583" s="8">
        <f>volgorde_mut_flow_all!I51</f>
        <v>4601</v>
      </c>
      <c r="V583" s="140" t="s">
        <v>322</v>
      </c>
      <c r="W583" s="81">
        <f ca="1">SUM(C583:C586)</f>
        <v>13.3593265</v>
      </c>
      <c r="X583" s="81">
        <f t="shared" ref="X583:AA583" ca="1" si="272">SUM(D583:D586)</f>
        <v>13.072349900000001</v>
      </c>
      <c r="Y583" s="81">
        <f t="shared" ca="1" si="272"/>
        <v>10.1732233</v>
      </c>
      <c r="Z583" s="81">
        <f t="shared" ca="1" si="272"/>
        <v>13.7377006</v>
      </c>
      <c r="AA583" s="81">
        <f t="shared" ca="1" si="272"/>
        <v>15.4509942</v>
      </c>
    </row>
    <row r="584" spans="1:31" x14ac:dyDescent="0.25">
      <c r="A584" s="140"/>
      <c r="B584" s="155" t="s">
        <v>188</v>
      </c>
      <c r="C584" s="79">
        <f ca="1">IFERROR(VLOOKUP($B584,INDIRECT($I$583),2,FALSE),0)</f>
        <v>13.3593265</v>
      </c>
      <c r="D584" s="79">
        <f ca="1">IFERROR(VLOOKUP($B584,INDIRECT($J$583),2,FALSE),0)</f>
        <v>13.072349900000001</v>
      </c>
      <c r="E584" s="79">
        <f ca="1">IFERROR(VLOOKUP($B584,INDIRECT($K$583),2,FALSE),0)</f>
        <v>10.1732233</v>
      </c>
      <c r="F584" s="79">
        <f ca="1">IFERROR(VLOOKUP($B584,INDIRECT($L$583),2,FALSE),0)</f>
        <v>13.7377006</v>
      </c>
      <c r="G584" s="79">
        <f ca="1">IFERROR(VLOOKUP($B584,INDIRECT($M$583),2,FALSE),0)</f>
        <v>15.4509942</v>
      </c>
      <c r="H584" s="9"/>
      <c r="O584" s="8">
        <f>O583+lengte_uit_python_mut!$D$11-3</f>
        <v>864</v>
      </c>
      <c r="P584" s="8">
        <f>P583+lengte_uit_python_mut!$D$11-3</f>
        <v>1799</v>
      </c>
      <c r="Q584" s="8">
        <f>Q583+lengte_uit_python_mut!$D$11-3</f>
        <v>2734</v>
      </c>
      <c r="R584" s="8">
        <f>R583+lengte_uit_python_mut!$D$11-3</f>
        <v>3669</v>
      </c>
      <c r="S584" s="8">
        <f>S583+lengte_uit_python_mut!$D$11-3</f>
        <v>4604</v>
      </c>
    </row>
    <row r="585" spans="1:31" x14ac:dyDescent="0.25">
      <c r="A585" s="140"/>
      <c r="B585" s="155" t="s">
        <v>190</v>
      </c>
      <c r="C585" s="79">
        <f ca="1">IFERROR(VLOOKUP($B585,INDIRECT($I$583),2,FALSE),0)</f>
        <v>0</v>
      </c>
      <c r="D585" s="79">
        <f ca="1">IFERROR(VLOOKUP($B585,INDIRECT($J$583),2,FALSE),0)</f>
        <v>0</v>
      </c>
      <c r="E585" s="79">
        <f ca="1">IFERROR(VLOOKUP($B585,INDIRECT($K$583),2,FALSE),0)</f>
        <v>0</v>
      </c>
      <c r="F585" s="79">
        <f ca="1">IFERROR(VLOOKUP($B585,INDIRECT($L$583),2,FALSE),0)</f>
        <v>0</v>
      </c>
      <c r="G585" s="79">
        <f ca="1">IFERROR(VLOOKUP($B585,INDIRECT($M$583),2,FALSE),0)</f>
        <v>0</v>
      </c>
      <c r="H585" s="7"/>
      <c r="O585" s="8"/>
      <c r="P585" s="8"/>
      <c r="Q585" s="8"/>
      <c r="R585" s="8"/>
      <c r="S585" s="8"/>
    </row>
    <row r="586" spans="1:31" x14ac:dyDescent="0.25">
      <c r="A586" s="140"/>
      <c r="B586" s="155" t="s">
        <v>191</v>
      </c>
      <c r="C586" s="79">
        <f ca="1">IFERROR(VLOOKUP($B586,INDIRECT($I$583),2,FALSE),0)</f>
        <v>0</v>
      </c>
      <c r="D586" s="79">
        <f ca="1">IFERROR(VLOOKUP($B586,INDIRECT($J$583),2,FALSE),0)</f>
        <v>0</v>
      </c>
      <c r="E586" s="79">
        <f ca="1">IFERROR(VLOOKUP($B586,INDIRECT($K$583),2,FALSE),0)</f>
        <v>0</v>
      </c>
      <c r="F586" s="79">
        <f ca="1">IFERROR(VLOOKUP($B586,INDIRECT($L$583),2,FALSE),0)</f>
        <v>0</v>
      </c>
      <c r="G586" s="79">
        <f ca="1">IFERROR(VLOOKUP($B586,INDIRECT($M$583),2,FALSE),0)</f>
        <v>0</v>
      </c>
      <c r="H586" s="7"/>
      <c r="O586" s="8"/>
      <c r="P586" s="8"/>
      <c r="Q586" s="8"/>
      <c r="R586" s="8"/>
      <c r="S586" s="8"/>
    </row>
    <row r="587" spans="1:31" x14ac:dyDescent="0.25">
      <c r="A587" s="140"/>
      <c r="B587" s="155"/>
      <c r="I587" s="103" t="s">
        <v>244</v>
      </c>
      <c r="O587" s="138" t="s">
        <v>245</v>
      </c>
      <c r="P587" s="8"/>
      <c r="Q587" s="8"/>
      <c r="R587" s="8"/>
      <c r="S587" s="8"/>
    </row>
    <row r="588" spans="1:31" x14ac:dyDescent="0.25">
      <c r="B588" s="106" t="s">
        <v>238</v>
      </c>
      <c r="C588" s="9">
        <v>2010</v>
      </c>
      <c r="D588" s="9">
        <v>2020</v>
      </c>
      <c r="E588" s="9">
        <v>2030</v>
      </c>
      <c r="F588" s="9">
        <v>2040</v>
      </c>
      <c r="G588" s="9">
        <v>2050</v>
      </c>
      <c r="H588" s="9"/>
      <c r="I588" s="106">
        <v>2010</v>
      </c>
      <c r="J588" s="106">
        <v>2020</v>
      </c>
      <c r="K588" s="106">
        <v>2030</v>
      </c>
      <c r="L588" s="106">
        <v>2040</v>
      </c>
      <c r="M588" s="106">
        <v>2050</v>
      </c>
      <c r="O588" s="6">
        <v>2010</v>
      </c>
      <c r="P588" s="6">
        <v>2020</v>
      </c>
      <c r="Q588" s="6">
        <v>2030</v>
      </c>
      <c r="R588" s="6">
        <v>2040</v>
      </c>
      <c r="S588" s="6">
        <v>2050</v>
      </c>
      <c r="V588" s="106" t="s">
        <v>323</v>
      </c>
      <c r="W588" s="9">
        <v>2010</v>
      </c>
      <c r="X588" s="9">
        <v>2020</v>
      </c>
      <c r="Y588" s="9">
        <v>2030</v>
      </c>
      <c r="Z588" s="9">
        <v>2040</v>
      </c>
      <c r="AA588" s="9">
        <v>2050</v>
      </c>
    </row>
    <row r="589" spans="1:31" x14ac:dyDescent="0.25">
      <c r="A589" s="163"/>
      <c r="B589" s="155" t="s">
        <v>1107</v>
      </c>
      <c r="C589" s="5">
        <f t="shared" ref="C589:C606" ca="1" si="273">IFERROR(VLOOKUP($B589,INDIRECT($I$589),2,FALSE),0)</f>
        <v>0</v>
      </c>
      <c r="D589" s="5">
        <f t="shared" ref="D589:D606" ca="1" si="274">IFERROR(VLOOKUP($B589,INDIRECT($J$589),2,FALSE),0)</f>
        <v>0</v>
      </c>
      <c r="E589" s="5">
        <f t="shared" ref="E589:E606" ca="1" si="275">IFERROR(VLOOKUP($B589,INDIRECT($K$589),2,FALSE),0)</f>
        <v>0</v>
      </c>
      <c r="F589" s="5">
        <f t="shared" ref="F589:F606" ca="1" si="276">IFERROR(VLOOKUP($B589,INDIRECT($L$589),2,FALSE),0)</f>
        <v>6.0431241699999997E-3</v>
      </c>
      <c r="G589" s="5">
        <f t="shared" ref="G589:G606" ca="1" si="277">IFERROR(VLOOKUP($B589,INDIRECT($M$589),2,FALSE),0)</f>
        <v>6.0431241699999997E-3</v>
      </c>
      <c r="H589" s="7"/>
      <c r="I589" s="140" t="str">
        <f>"Modeloutput!$A$"&amp;O589&amp;":$B$"&amp;O590</f>
        <v>Modeloutput!$A$29:$B$50</v>
      </c>
      <c r="J589" s="140" t="str">
        <f>"Modeloutput!$A$"&amp;P589&amp;":$B$"&amp;P590</f>
        <v>Modeloutput!$A$964:$B$985</v>
      </c>
      <c r="K589" s="140" t="str">
        <f>"Modeloutput!$A$"&amp;Q589&amp;":$B$"&amp;Q590</f>
        <v>Modeloutput!$A$1899:$B$1920</v>
      </c>
      <c r="L589" s="140" t="str">
        <f>"Modeloutput!$A$"&amp;R589&amp;":$B$"&amp;R590</f>
        <v>Modeloutput!$A$2834:$B$2855</v>
      </c>
      <c r="M589" s="140" t="str">
        <f>"Modeloutput!$A$"&amp;S589&amp;":$B$"&amp;S590</f>
        <v>Modeloutput!$A$3769:$B$3790</v>
      </c>
      <c r="O589" s="8">
        <f>volgorde_mut_flow_all!E56</f>
        <v>29</v>
      </c>
      <c r="P589" s="8">
        <f>volgorde_mut_flow_all!F56</f>
        <v>964</v>
      </c>
      <c r="Q589" s="8">
        <f>volgorde_mut_flow_all!G56</f>
        <v>1899</v>
      </c>
      <c r="R589" s="8">
        <f>volgorde_mut_flow_all!H56</f>
        <v>2834</v>
      </c>
      <c r="S589" s="8">
        <f>volgorde_mut_flow_all!I56</f>
        <v>3769</v>
      </c>
      <c r="V589" s="66" t="s">
        <v>254</v>
      </c>
      <c r="W589" s="67">
        <f ca="1">SUM(C590:C593)</f>
        <v>8.08690569</v>
      </c>
      <c r="X589" s="67">
        <f t="shared" ref="X589:AA589" ca="1" si="278">SUM(D590:D593)</f>
        <v>8.4826706299999994</v>
      </c>
      <c r="Y589" s="67">
        <f t="shared" ca="1" si="278"/>
        <v>8.0587509799999992</v>
      </c>
      <c r="Z589" s="67">
        <f t="shared" ca="1" si="278"/>
        <v>8.9389432099999997</v>
      </c>
      <c r="AA589" s="67">
        <f t="shared" ca="1" si="278"/>
        <v>8.6550387900000008</v>
      </c>
    </row>
    <row r="590" spans="1:31" x14ac:dyDescent="0.25">
      <c r="A590" s="163"/>
      <c r="B590" s="155" t="s">
        <v>458</v>
      </c>
      <c r="C590" s="69">
        <f t="shared" ca="1" si="273"/>
        <v>0</v>
      </c>
      <c r="D590" s="69">
        <f t="shared" ca="1" si="274"/>
        <v>0</v>
      </c>
      <c r="E590" s="69">
        <f t="shared" ca="1" si="275"/>
        <v>0</v>
      </c>
      <c r="F590" s="69">
        <f t="shared" ca="1" si="276"/>
        <v>0</v>
      </c>
      <c r="G590" s="69">
        <f t="shared" ca="1" si="277"/>
        <v>0</v>
      </c>
      <c r="H590" s="7"/>
      <c r="O590" s="8">
        <f>O589+lengte_uit_python_mut!$D$12-3</f>
        <v>50</v>
      </c>
      <c r="P590" s="8">
        <f>P589+lengte_uit_python_mut!$D$12-3</f>
        <v>985</v>
      </c>
      <c r="Q590" s="8">
        <f>Q589+lengte_uit_python_mut!$D$12-3</f>
        <v>1920</v>
      </c>
      <c r="R590" s="8">
        <f>R589+lengte_uit_python_mut!$D$12-3</f>
        <v>2855</v>
      </c>
      <c r="S590" s="8">
        <f>S589+lengte_uit_python_mut!$D$12-3</f>
        <v>3790</v>
      </c>
      <c r="V590" s="36" t="s">
        <v>313</v>
      </c>
      <c r="W590" s="37">
        <f ca="1">SUM(C594:C597)</f>
        <v>1.5953268700000001</v>
      </c>
      <c r="X590" s="37">
        <f t="shared" ref="X590:AA590" ca="1" si="279">SUM(D594:D597)</f>
        <v>1.2631833299999999</v>
      </c>
      <c r="Y590" s="37">
        <f t="shared" ca="1" si="279"/>
        <v>0.49615873100000002</v>
      </c>
      <c r="Z590" s="37">
        <f t="shared" ca="1" si="279"/>
        <v>0.52814741099999996</v>
      </c>
      <c r="AA590" s="37">
        <f t="shared" ca="1" si="279"/>
        <v>1.07091588</v>
      </c>
    </row>
    <row r="591" spans="1:31" x14ac:dyDescent="0.25">
      <c r="A591" s="163"/>
      <c r="B591" s="155" t="s">
        <v>456</v>
      </c>
      <c r="C591" s="69">
        <f t="shared" ca="1" si="273"/>
        <v>8.08690569</v>
      </c>
      <c r="D591" s="69">
        <f t="shared" ca="1" si="274"/>
        <v>8.4826706299999994</v>
      </c>
      <c r="E591" s="69">
        <f t="shared" ca="1" si="275"/>
        <v>8.0587509799999992</v>
      </c>
      <c r="F591" s="69">
        <f t="shared" ca="1" si="276"/>
        <v>8.9389432099999997</v>
      </c>
      <c r="G591" s="69">
        <f t="shared" ca="1" si="277"/>
        <v>8.6550387900000008</v>
      </c>
      <c r="H591" s="7"/>
      <c r="O591" s="8"/>
      <c r="P591" s="8"/>
      <c r="Q591" s="8"/>
      <c r="R591" s="8"/>
      <c r="S591" s="8"/>
      <c r="V591" s="32" t="s">
        <v>325</v>
      </c>
      <c r="W591" s="33">
        <f ca="1">SUM(C598:C601)</f>
        <v>0.58212900499999998</v>
      </c>
      <c r="X591" s="33">
        <f t="shared" ref="X591:AA591" ca="1" si="280">SUM(D598:D601)</f>
        <v>0.48465412000000002</v>
      </c>
      <c r="Y591" s="33">
        <f t="shared" ca="1" si="280"/>
        <v>0.40812978500000002</v>
      </c>
      <c r="Z591" s="33">
        <f t="shared" ca="1" si="280"/>
        <v>0.51514758999999999</v>
      </c>
      <c r="AA591" s="33">
        <f t="shared" ca="1" si="280"/>
        <v>0.46500047900000002</v>
      </c>
    </row>
    <row r="592" spans="1:31" x14ac:dyDescent="0.25">
      <c r="A592" s="163"/>
      <c r="B592" s="155" t="s">
        <v>459</v>
      </c>
      <c r="C592" s="69">
        <f t="shared" ca="1" si="273"/>
        <v>0</v>
      </c>
      <c r="D592" s="69">
        <f t="shared" ca="1" si="274"/>
        <v>0</v>
      </c>
      <c r="E592" s="69">
        <f t="shared" ca="1" si="275"/>
        <v>0</v>
      </c>
      <c r="F592" s="69">
        <f t="shared" ca="1" si="276"/>
        <v>0</v>
      </c>
      <c r="G592" s="69">
        <f t="shared" ca="1" si="277"/>
        <v>0</v>
      </c>
      <c r="H592" s="7"/>
      <c r="O592" s="8"/>
      <c r="P592" s="8"/>
      <c r="Q592" s="8"/>
      <c r="R592" s="8"/>
      <c r="S592" s="8"/>
      <c r="V592" s="20" t="s">
        <v>326</v>
      </c>
      <c r="W592" s="21">
        <f ca="1">SUM(C602:C605)</f>
        <v>1.8436225500000001</v>
      </c>
      <c r="X592" s="21">
        <f t="shared" ref="X592:AA592" ca="1" si="281">SUM(D602:D605)</f>
        <v>1.93052139</v>
      </c>
      <c r="Y592" s="21">
        <f t="shared" ca="1" si="281"/>
        <v>1.84665119</v>
      </c>
      <c r="Z592" s="21">
        <f t="shared" ca="1" si="281"/>
        <v>2.2484319199999998</v>
      </c>
      <c r="AA592" s="21">
        <f t="shared" ca="1" si="281"/>
        <v>2.2024415199999998</v>
      </c>
    </row>
    <row r="593" spans="1:29" x14ac:dyDescent="0.25">
      <c r="A593" s="163"/>
      <c r="B593" s="155" t="s">
        <v>460</v>
      </c>
      <c r="C593" s="69">
        <f t="shared" ca="1" si="273"/>
        <v>0</v>
      </c>
      <c r="D593" s="69">
        <f t="shared" ca="1" si="274"/>
        <v>0</v>
      </c>
      <c r="E593" s="69">
        <f t="shared" ca="1" si="275"/>
        <v>0</v>
      </c>
      <c r="F593" s="69">
        <f t="shared" ca="1" si="276"/>
        <v>0</v>
      </c>
      <c r="G593" s="69">
        <f t="shared" ca="1" si="277"/>
        <v>0</v>
      </c>
      <c r="H593" s="7"/>
      <c r="O593" s="8"/>
      <c r="P593" s="8"/>
      <c r="Q593" s="8"/>
      <c r="R593" s="8"/>
      <c r="S593" s="8"/>
    </row>
    <row r="594" spans="1:29" x14ac:dyDescent="0.25">
      <c r="A594" s="163"/>
      <c r="B594" s="155" t="s">
        <v>461</v>
      </c>
      <c r="C594" s="38">
        <f t="shared" ca="1" si="273"/>
        <v>0</v>
      </c>
      <c r="D594" s="38">
        <f t="shared" ca="1" si="274"/>
        <v>0</v>
      </c>
      <c r="E594" s="38">
        <f t="shared" ca="1" si="275"/>
        <v>0</v>
      </c>
      <c r="F594" s="38">
        <f t="shared" ca="1" si="276"/>
        <v>0</v>
      </c>
      <c r="G594" s="38">
        <f t="shared" ca="1" si="277"/>
        <v>0</v>
      </c>
      <c r="H594" s="7"/>
      <c r="O594" s="8"/>
      <c r="P594" s="8"/>
      <c r="Q594" s="8"/>
      <c r="R594" s="8"/>
      <c r="S594" s="8"/>
      <c r="V594" s="140" t="s">
        <v>285</v>
      </c>
      <c r="W594" s="135">
        <f ca="1">SUM(W589:W592)</f>
        <v>12.107984115000001</v>
      </c>
      <c r="X594" s="135">
        <f t="shared" ref="X594:AA594" ca="1" si="282">SUM(X589:X592)</f>
        <v>12.161029469999999</v>
      </c>
      <c r="Y594" s="135">
        <f t="shared" ca="1" si="282"/>
        <v>10.809690685999998</v>
      </c>
      <c r="Z594" s="135">
        <f t="shared" ca="1" si="282"/>
        <v>12.230670131</v>
      </c>
      <c r="AA594" s="135">
        <f t="shared" ca="1" si="282"/>
        <v>12.393396669000001</v>
      </c>
    </row>
    <row r="595" spans="1:29" x14ac:dyDescent="0.25">
      <c r="A595" s="140"/>
      <c r="B595" s="155" t="s">
        <v>457</v>
      </c>
      <c r="C595" s="38">
        <f t="shared" ca="1" si="273"/>
        <v>1.5953268700000001</v>
      </c>
      <c r="D595" s="38">
        <f t="shared" ca="1" si="274"/>
        <v>1.2631833299999999</v>
      </c>
      <c r="E595" s="38">
        <f t="shared" ca="1" si="275"/>
        <v>0.49615873100000002</v>
      </c>
      <c r="F595" s="38">
        <f t="shared" ca="1" si="276"/>
        <v>0.52814741099999996</v>
      </c>
      <c r="G595" s="38">
        <f t="shared" ca="1" si="277"/>
        <v>1.07091588</v>
      </c>
      <c r="H595" s="7"/>
      <c r="O595" s="8"/>
      <c r="P595" s="8"/>
      <c r="Q595" s="8"/>
      <c r="R595" s="8"/>
      <c r="S595" s="8"/>
      <c r="V595" s="140" t="s">
        <v>284</v>
      </c>
      <c r="W595" s="135">
        <f ca="1">SUM(C590:C605)</f>
        <v>12.107984115000001</v>
      </c>
      <c r="X595" s="135">
        <f t="shared" ref="X595:AA595" ca="1" si="283">SUM(D590:D605)</f>
        <v>12.161029469999999</v>
      </c>
      <c r="Y595" s="135">
        <f t="shared" ca="1" si="283"/>
        <v>10.809690685999998</v>
      </c>
      <c r="Z595" s="135">
        <f t="shared" ca="1" si="283"/>
        <v>12.230670131</v>
      </c>
      <c r="AA595" s="135">
        <f t="shared" ca="1" si="283"/>
        <v>12.393396669000001</v>
      </c>
    </row>
    <row r="596" spans="1:29" x14ac:dyDescent="0.25">
      <c r="A596" s="140"/>
      <c r="B596" s="155" t="s">
        <v>462</v>
      </c>
      <c r="C596" s="38">
        <f t="shared" ca="1" si="273"/>
        <v>0</v>
      </c>
      <c r="D596" s="38">
        <f t="shared" ca="1" si="274"/>
        <v>0</v>
      </c>
      <c r="E596" s="38">
        <f t="shared" ca="1" si="275"/>
        <v>0</v>
      </c>
      <c r="F596" s="38">
        <f t="shared" ca="1" si="276"/>
        <v>0</v>
      </c>
      <c r="G596" s="38">
        <f t="shared" ca="1" si="277"/>
        <v>0</v>
      </c>
      <c r="H596" s="7"/>
      <c r="O596" s="8"/>
      <c r="P596" s="8"/>
      <c r="Q596" s="8"/>
      <c r="R596" s="8"/>
      <c r="S596" s="8"/>
      <c r="V596" s="8"/>
      <c r="W596" s="42"/>
      <c r="X596" s="42"/>
      <c r="Y596" s="42"/>
      <c r="Z596" s="42"/>
      <c r="AA596" s="42"/>
      <c r="AB596" s="8"/>
      <c r="AC596" s="8"/>
    </row>
    <row r="597" spans="1:29" x14ac:dyDescent="0.25">
      <c r="A597" s="140"/>
      <c r="B597" s="155" t="s">
        <v>463</v>
      </c>
      <c r="C597" s="38">
        <f t="shared" ca="1" si="273"/>
        <v>0</v>
      </c>
      <c r="D597" s="38">
        <f t="shared" ca="1" si="274"/>
        <v>0</v>
      </c>
      <c r="E597" s="38">
        <f t="shared" ca="1" si="275"/>
        <v>0</v>
      </c>
      <c r="F597" s="38">
        <f t="shared" ca="1" si="276"/>
        <v>0</v>
      </c>
      <c r="G597" s="38">
        <f t="shared" ca="1" si="277"/>
        <v>0</v>
      </c>
      <c r="H597" s="7"/>
      <c r="O597" s="8"/>
      <c r="P597" s="8"/>
      <c r="Q597" s="8"/>
      <c r="R597" s="8"/>
      <c r="S597" s="8"/>
    </row>
    <row r="598" spans="1:29" x14ac:dyDescent="0.25">
      <c r="A598" s="140"/>
      <c r="B598" s="155" t="s">
        <v>20</v>
      </c>
      <c r="C598" s="40">
        <f t="shared" ca="1" si="273"/>
        <v>0</v>
      </c>
      <c r="D598" s="40">
        <f t="shared" ca="1" si="274"/>
        <v>0</v>
      </c>
      <c r="E598" s="40">
        <f t="shared" ca="1" si="275"/>
        <v>0</v>
      </c>
      <c r="F598" s="40">
        <f t="shared" ca="1" si="276"/>
        <v>0</v>
      </c>
      <c r="G598" s="40">
        <f t="shared" ca="1" si="277"/>
        <v>0</v>
      </c>
      <c r="H598" s="7"/>
      <c r="O598" s="8"/>
      <c r="P598" s="8"/>
      <c r="Q598" s="8"/>
      <c r="R598" s="8"/>
      <c r="S598" s="8"/>
    </row>
    <row r="599" spans="1:29" x14ac:dyDescent="0.25">
      <c r="A599" s="140"/>
      <c r="B599" s="155" t="s">
        <v>15</v>
      </c>
      <c r="C599" s="40">
        <f t="shared" ca="1" si="273"/>
        <v>0.58212900499999998</v>
      </c>
      <c r="D599" s="40">
        <f t="shared" ca="1" si="274"/>
        <v>0.48465412000000002</v>
      </c>
      <c r="E599" s="40">
        <f t="shared" ca="1" si="275"/>
        <v>0.40812978500000002</v>
      </c>
      <c r="F599" s="40">
        <f t="shared" ca="1" si="276"/>
        <v>0.51514758999999999</v>
      </c>
      <c r="G599" s="40">
        <f t="shared" ca="1" si="277"/>
        <v>0.46500047900000002</v>
      </c>
      <c r="H599" s="7"/>
      <c r="O599" s="8"/>
      <c r="P599" s="8"/>
      <c r="Q599" s="8"/>
      <c r="R599" s="8"/>
      <c r="S599" s="8"/>
    </row>
    <row r="600" spans="1:29" x14ac:dyDescent="0.25">
      <c r="A600" s="140"/>
      <c r="B600" s="155" t="s">
        <v>21</v>
      </c>
      <c r="C600" s="40">
        <f t="shared" ca="1" si="273"/>
        <v>0</v>
      </c>
      <c r="D600" s="40">
        <f t="shared" ca="1" si="274"/>
        <v>0</v>
      </c>
      <c r="E600" s="40">
        <f t="shared" ca="1" si="275"/>
        <v>0</v>
      </c>
      <c r="F600" s="40">
        <f t="shared" ca="1" si="276"/>
        <v>0</v>
      </c>
      <c r="G600" s="40">
        <f t="shared" ca="1" si="277"/>
        <v>0</v>
      </c>
      <c r="H600" s="7"/>
      <c r="O600" s="8"/>
      <c r="P600" s="8"/>
      <c r="Q600" s="8"/>
      <c r="R600" s="8"/>
      <c r="S600" s="8"/>
    </row>
    <row r="601" spans="1:29" x14ac:dyDescent="0.25">
      <c r="A601" s="140"/>
      <c r="B601" s="155" t="s">
        <v>22</v>
      </c>
      <c r="C601" s="40">
        <f t="shared" ca="1" si="273"/>
        <v>0</v>
      </c>
      <c r="D601" s="40">
        <f t="shared" ca="1" si="274"/>
        <v>0</v>
      </c>
      <c r="E601" s="40">
        <f t="shared" ca="1" si="275"/>
        <v>0</v>
      </c>
      <c r="F601" s="40">
        <f t="shared" ca="1" si="276"/>
        <v>0</v>
      </c>
      <c r="G601" s="40">
        <f t="shared" ca="1" si="277"/>
        <v>0</v>
      </c>
      <c r="H601" s="7"/>
      <c r="O601" s="8"/>
      <c r="P601" s="8"/>
      <c r="Q601" s="8"/>
      <c r="R601" s="8"/>
      <c r="S601" s="8"/>
    </row>
    <row r="602" spans="1:29" x14ac:dyDescent="0.25">
      <c r="A602" s="140"/>
      <c r="B602" s="155" t="s">
        <v>23</v>
      </c>
      <c r="C602" s="19">
        <f t="shared" ca="1" si="273"/>
        <v>0</v>
      </c>
      <c r="D602" s="19">
        <f t="shared" ca="1" si="274"/>
        <v>0</v>
      </c>
      <c r="E602" s="19">
        <f t="shared" ca="1" si="275"/>
        <v>0</v>
      </c>
      <c r="F602" s="19">
        <f t="shared" ca="1" si="276"/>
        <v>0</v>
      </c>
      <c r="G602" s="19">
        <f t="shared" ca="1" si="277"/>
        <v>0</v>
      </c>
      <c r="H602" s="7"/>
      <c r="O602" s="8"/>
      <c r="P602" s="8"/>
      <c r="Q602" s="8"/>
      <c r="R602" s="8"/>
      <c r="S602" s="8"/>
    </row>
    <row r="603" spans="1:29" x14ac:dyDescent="0.25">
      <c r="A603" s="140"/>
      <c r="B603" s="155" t="s">
        <v>16</v>
      </c>
      <c r="C603" s="19">
        <f t="shared" ca="1" si="273"/>
        <v>1.8436225500000001</v>
      </c>
      <c r="D603" s="19">
        <f t="shared" ca="1" si="274"/>
        <v>1.93052139</v>
      </c>
      <c r="E603" s="19">
        <f t="shared" ca="1" si="275"/>
        <v>1.84665119</v>
      </c>
      <c r="F603" s="19">
        <f t="shared" ca="1" si="276"/>
        <v>2.2484319199999998</v>
      </c>
      <c r="G603" s="19">
        <f t="shared" ca="1" si="277"/>
        <v>2.2024415199999998</v>
      </c>
      <c r="H603" s="7"/>
      <c r="O603" s="8"/>
      <c r="P603" s="8"/>
      <c r="Q603" s="8"/>
      <c r="R603" s="8"/>
      <c r="S603" s="8"/>
    </row>
    <row r="604" spans="1:29" x14ac:dyDescent="0.25">
      <c r="A604" s="140"/>
      <c r="B604" s="155" t="s">
        <v>24</v>
      </c>
      <c r="C604" s="19">
        <f t="shared" ca="1" si="273"/>
        <v>0</v>
      </c>
      <c r="D604" s="19">
        <f t="shared" ca="1" si="274"/>
        <v>0</v>
      </c>
      <c r="E604" s="19">
        <f t="shared" ca="1" si="275"/>
        <v>0</v>
      </c>
      <c r="F604" s="19">
        <f t="shared" ca="1" si="276"/>
        <v>0</v>
      </c>
      <c r="G604" s="19">
        <f t="shared" ca="1" si="277"/>
        <v>0</v>
      </c>
      <c r="H604" s="7"/>
      <c r="O604" s="8"/>
      <c r="P604" s="8"/>
      <c r="Q604" s="8"/>
      <c r="R604" s="8"/>
      <c r="S604" s="8"/>
    </row>
    <row r="605" spans="1:29" x14ac:dyDescent="0.25">
      <c r="A605" s="140"/>
      <c r="B605" s="155" t="s">
        <v>25</v>
      </c>
      <c r="C605" s="19">
        <f t="shared" ca="1" si="273"/>
        <v>0</v>
      </c>
      <c r="D605" s="19">
        <f t="shared" ca="1" si="274"/>
        <v>0</v>
      </c>
      <c r="E605" s="19">
        <f t="shared" ca="1" si="275"/>
        <v>0</v>
      </c>
      <c r="F605" s="19">
        <f t="shared" ca="1" si="276"/>
        <v>0</v>
      </c>
      <c r="G605" s="19">
        <f t="shared" ca="1" si="277"/>
        <v>0</v>
      </c>
      <c r="H605" s="7"/>
      <c r="O605" s="8"/>
      <c r="P605" s="8"/>
      <c r="Q605" s="8"/>
      <c r="R605" s="8"/>
      <c r="S605" s="8"/>
    </row>
    <row r="606" spans="1:29" x14ac:dyDescent="0.25">
      <c r="A606" s="140"/>
      <c r="B606" s="155" t="s">
        <v>1195</v>
      </c>
      <c r="C606" s="5">
        <f t="shared" ca="1" si="273"/>
        <v>0</v>
      </c>
      <c r="D606" s="5">
        <f t="shared" ca="1" si="274"/>
        <v>0</v>
      </c>
      <c r="E606" s="5">
        <f t="shared" ca="1" si="275"/>
        <v>0</v>
      </c>
      <c r="F606" s="5">
        <f t="shared" ca="1" si="276"/>
        <v>0</v>
      </c>
      <c r="G606" s="5">
        <f t="shared" ca="1" si="277"/>
        <v>0</v>
      </c>
      <c r="H606" s="7"/>
      <c r="O606" s="8"/>
      <c r="P606" s="8"/>
      <c r="Q606" s="8"/>
      <c r="R606" s="8"/>
      <c r="S606" s="8"/>
    </row>
    <row r="607" spans="1:29" x14ac:dyDescent="0.25">
      <c r="A607" s="140"/>
      <c r="B607" s="155"/>
      <c r="C607" s="7"/>
      <c r="D607" s="7"/>
      <c r="E607" s="7"/>
      <c r="F607" s="7"/>
      <c r="G607" s="7"/>
      <c r="H607" s="7"/>
      <c r="I607" s="103" t="s">
        <v>244</v>
      </c>
      <c r="O607" s="138" t="s">
        <v>245</v>
      </c>
      <c r="P607" s="8"/>
      <c r="Q607" s="8"/>
      <c r="R607" s="8"/>
      <c r="S607" s="8"/>
    </row>
    <row r="608" spans="1:29" x14ac:dyDescent="0.25">
      <c r="A608" s="140"/>
      <c r="B608" s="106" t="s">
        <v>249</v>
      </c>
      <c r="C608" s="9">
        <v>2010</v>
      </c>
      <c r="D608" s="9">
        <v>2020</v>
      </c>
      <c r="E608" s="9">
        <v>2030</v>
      </c>
      <c r="F608" s="9">
        <v>2040</v>
      </c>
      <c r="G608" s="9">
        <v>2050</v>
      </c>
      <c r="H608" s="7"/>
      <c r="I608" s="106">
        <v>2010</v>
      </c>
      <c r="J608" s="106">
        <v>2020</v>
      </c>
      <c r="K608" s="106">
        <v>2030</v>
      </c>
      <c r="L608" s="106">
        <v>2040</v>
      </c>
      <c r="M608" s="106">
        <v>2050</v>
      </c>
      <c r="O608" s="6">
        <v>2010</v>
      </c>
      <c r="P608" s="6">
        <v>2020</v>
      </c>
      <c r="Q608" s="6">
        <v>2030</v>
      </c>
      <c r="R608" s="6">
        <v>2040</v>
      </c>
      <c r="S608" s="6">
        <v>2050</v>
      </c>
      <c r="V608" s="106" t="s">
        <v>304</v>
      </c>
      <c r="W608" s="9">
        <v>2010</v>
      </c>
      <c r="X608" s="9">
        <v>2020</v>
      </c>
      <c r="Y608" s="9">
        <v>2030</v>
      </c>
      <c r="Z608" s="9">
        <v>2040</v>
      </c>
      <c r="AA608" s="9">
        <v>2050</v>
      </c>
    </row>
    <row r="609" spans="1:27" x14ac:dyDescent="0.25">
      <c r="A609" s="140"/>
      <c r="B609" s="155" t="s">
        <v>552</v>
      </c>
      <c r="C609" s="16">
        <f t="shared" ref="C609:C633" ca="1" si="284">IFERROR(VLOOKUP($B609,INDIRECT($I$609),2,FALSE),0)</f>
        <v>29.6259163</v>
      </c>
      <c r="D609" s="16">
        <f t="shared" ref="D609:D633" ca="1" si="285">IFERROR(VLOOKUP($B609,INDIRECT($J$609),2,FALSE),0)</f>
        <v>31.298256899999998</v>
      </c>
      <c r="E609" s="16">
        <f t="shared" ref="E609:E633" ca="1" si="286">IFERROR(VLOOKUP($B609,INDIRECT($K$609),2,FALSE),0)</f>
        <v>31.2900016</v>
      </c>
      <c r="F609" s="16">
        <f t="shared" ref="F609:F633" ca="1" si="287">IFERROR(VLOOKUP($B609,INDIRECT($L$609),2,FALSE),0)</f>
        <v>29.7728407</v>
      </c>
      <c r="G609" s="16">
        <f t="shared" ref="G609:G633" ca="1" si="288">IFERROR(VLOOKUP($B609,INDIRECT($M$609),2,FALSE),0)</f>
        <v>29.682565499999999</v>
      </c>
      <c r="H609" s="7"/>
      <c r="I609" s="140" t="str">
        <f>"Modeloutput!$A$"&amp;O609&amp;":$B$"&amp;O610</f>
        <v>Modeloutput!$A$704:$B$728</v>
      </c>
      <c r="J609" s="140" t="str">
        <f>"Modeloutput!$A$"&amp;P609&amp;":$B$"&amp;P610</f>
        <v>Modeloutput!$A$1639:$B$1663</v>
      </c>
      <c r="K609" s="140" t="str">
        <f>"Modeloutput!$A$"&amp;Q609&amp;":$B$"&amp;Q610</f>
        <v>Modeloutput!$A$2574:$B$2598</v>
      </c>
      <c r="L609" s="140" t="str">
        <f>"Modeloutput!$A$"&amp;R609&amp;":$B$"&amp;R610</f>
        <v>Modeloutput!$A$3509:$B$3533</v>
      </c>
      <c r="M609" s="140" t="str">
        <f>"Modeloutput!$A$"&amp;S609&amp;":$B$"&amp;S610</f>
        <v>Modeloutput!$A$4444:$B$4468</v>
      </c>
      <c r="N609" s="140" t="s">
        <v>246</v>
      </c>
      <c r="O609" s="2">
        <f>volgorde_mut_flow_all!E61</f>
        <v>704</v>
      </c>
      <c r="P609" s="2">
        <f>volgorde_mut_flow_all!F61</f>
        <v>1639</v>
      </c>
      <c r="Q609" s="2">
        <f>volgorde_mut_flow_all!G61</f>
        <v>2574</v>
      </c>
      <c r="R609" s="2">
        <f>volgorde_mut_flow_all!H61</f>
        <v>3509</v>
      </c>
      <c r="S609" s="2">
        <f>volgorde_mut_flow_all!I61</f>
        <v>4444</v>
      </c>
      <c r="V609" s="14" t="s">
        <v>591</v>
      </c>
      <c r="W609" s="16">
        <f ca="1">C609</f>
        <v>29.6259163</v>
      </c>
      <c r="X609" s="16">
        <f t="shared" ref="X609:AA610" ca="1" si="289">D609</f>
        <v>31.298256899999998</v>
      </c>
      <c r="Y609" s="16">
        <f t="shared" ca="1" si="289"/>
        <v>31.2900016</v>
      </c>
      <c r="Z609" s="16">
        <f t="shared" ca="1" si="289"/>
        <v>29.7728407</v>
      </c>
      <c r="AA609" s="16">
        <f t="shared" ca="1" si="289"/>
        <v>29.682565499999999</v>
      </c>
    </row>
    <row r="610" spans="1:27" x14ac:dyDescent="0.25">
      <c r="A610" s="140"/>
      <c r="B610" s="155" t="s">
        <v>553</v>
      </c>
      <c r="C610" s="72">
        <f t="shared" ca="1" si="284"/>
        <v>48.4258563</v>
      </c>
      <c r="D610" s="72">
        <f t="shared" ca="1" si="285"/>
        <v>48.820067299999998</v>
      </c>
      <c r="E610" s="72">
        <f t="shared" ca="1" si="286"/>
        <v>48.820045999999998</v>
      </c>
      <c r="F610" s="72">
        <f t="shared" ca="1" si="287"/>
        <v>48.819528499999997</v>
      </c>
      <c r="G610" s="72">
        <f t="shared" ca="1" si="288"/>
        <v>48.818748300000003</v>
      </c>
      <c r="H610" s="7"/>
      <c r="O610" s="2">
        <f>O609+lengte_uit_python_mut!$D$13-3</f>
        <v>728</v>
      </c>
      <c r="P610" s="2">
        <f>P609+lengte_uit_python_mut!$D$13-3</f>
        <v>1663</v>
      </c>
      <c r="Q610" s="2">
        <f>Q609+lengte_uit_python_mut!$D$13-3</f>
        <v>2598</v>
      </c>
      <c r="R610" s="2">
        <f>R609+lengte_uit_python_mut!$D$13-3</f>
        <v>3533</v>
      </c>
      <c r="S610" s="2">
        <f>S609+lengte_uit_python_mut!$D$13-3</f>
        <v>4468</v>
      </c>
      <c r="V610" s="70" t="s">
        <v>592</v>
      </c>
      <c r="W610" s="72">
        <f ca="1">C610</f>
        <v>48.4258563</v>
      </c>
      <c r="X610" s="72">
        <f t="shared" ca="1" si="289"/>
        <v>48.820067299999998</v>
      </c>
      <c r="Y610" s="72">
        <f t="shared" ca="1" si="289"/>
        <v>48.820045999999998</v>
      </c>
      <c r="Z610" s="72">
        <f t="shared" ca="1" si="289"/>
        <v>48.819528499999997</v>
      </c>
      <c r="AA610" s="72">
        <f t="shared" ca="1" si="289"/>
        <v>48.818748300000003</v>
      </c>
    </row>
    <row r="611" spans="1:27" x14ac:dyDescent="0.25">
      <c r="A611" s="140"/>
      <c r="B611" s="155" t="s">
        <v>8</v>
      </c>
      <c r="C611" s="18">
        <f t="shared" ca="1" si="284"/>
        <v>0</v>
      </c>
      <c r="D611" s="18">
        <f t="shared" ca="1" si="285"/>
        <v>0</v>
      </c>
      <c r="E611" s="18">
        <f t="shared" ca="1" si="286"/>
        <v>0</v>
      </c>
      <c r="F611" s="18">
        <f t="shared" ca="1" si="287"/>
        <v>0</v>
      </c>
      <c r="G611" s="18">
        <f t="shared" ca="1" si="288"/>
        <v>0</v>
      </c>
      <c r="H611" s="7"/>
      <c r="O611" s="8"/>
      <c r="P611" s="8"/>
      <c r="Q611" s="8"/>
      <c r="R611" s="8"/>
      <c r="S611" s="8"/>
      <c r="V611" s="17" t="s">
        <v>272</v>
      </c>
      <c r="W611" s="18">
        <f ca="1">SUM(C611:C616)</f>
        <v>0</v>
      </c>
      <c r="X611" s="18">
        <f ca="1">SUM(D611:D616)</f>
        <v>9.7361701700000001E-4</v>
      </c>
      <c r="Y611" s="18">
        <f ca="1">SUM(E611:E616)</f>
        <v>3.60687779E-3</v>
      </c>
      <c r="Z611" s="18">
        <f ca="1">SUM(F611:F616)</f>
        <v>2.26422511E-2</v>
      </c>
      <c r="AA611" s="18">
        <f ca="1">SUM(G611:G616)</f>
        <v>6.1370845600000001E-2</v>
      </c>
    </row>
    <row r="612" spans="1:27" x14ac:dyDescent="0.25">
      <c r="A612" s="140"/>
      <c r="B612" s="155" t="s">
        <v>9</v>
      </c>
      <c r="C612" s="18">
        <f t="shared" ca="1" si="284"/>
        <v>0</v>
      </c>
      <c r="D612" s="18">
        <f t="shared" ca="1" si="285"/>
        <v>0</v>
      </c>
      <c r="E612" s="18">
        <f t="shared" ca="1" si="286"/>
        <v>0</v>
      </c>
      <c r="F612" s="18">
        <f t="shared" ca="1" si="287"/>
        <v>0</v>
      </c>
      <c r="G612" s="18">
        <f t="shared" ca="1" si="288"/>
        <v>0</v>
      </c>
      <c r="H612" s="7"/>
      <c r="O612" s="8"/>
      <c r="P612" s="8"/>
      <c r="Q612" s="8"/>
      <c r="R612" s="8"/>
      <c r="S612" s="8"/>
      <c r="V612" s="66" t="s">
        <v>254</v>
      </c>
      <c r="W612" s="69">
        <f ca="1">SUM(C621:C624)</f>
        <v>10.4762691</v>
      </c>
      <c r="X612" s="69">
        <f t="shared" ref="X612:AA612" ca="1" si="290">SUM(D621:D624)</f>
        <v>10.4437947</v>
      </c>
      <c r="Y612" s="69">
        <f t="shared" ca="1" si="290"/>
        <v>9.7102238500000002</v>
      </c>
      <c r="Z612" s="69">
        <f t="shared" ca="1" si="290"/>
        <v>10.991980399999999</v>
      </c>
      <c r="AA612" s="69">
        <f t="shared" ca="1" si="290"/>
        <v>10.5082228</v>
      </c>
    </row>
    <row r="613" spans="1:27" x14ac:dyDescent="0.25">
      <c r="A613" s="140"/>
      <c r="B613" s="155" t="s">
        <v>10</v>
      </c>
      <c r="C613" s="18">
        <f t="shared" ca="1" si="284"/>
        <v>0</v>
      </c>
      <c r="D613" s="18">
        <f t="shared" ca="1" si="285"/>
        <v>9.7361701700000001E-4</v>
      </c>
      <c r="E613" s="18">
        <f t="shared" ca="1" si="286"/>
        <v>3.60687779E-3</v>
      </c>
      <c r="F613" s="18">
        <f t="shared" ca="1" si="287"/>
        <v>2.26422511E-2</v>
      </c>
      <c r="G613" s="18">
        <f t="shared" ca="1" si="288"/>
        <v>6.1370845600000001E-2</v>
      </c>
      <c r="H613" s="7"/>
      <c r="O613" s="8"/>
      <c r="P613" s="8"/>
      <c r="Q613" s="8"/>
      <c r="R613" s="8"/>
      <c r="S613" s="8"/>
      <c r="V613" s="36" t="s">
        <v>313</v>
      </c>
      <c r="W613" s="38">
        <f ca="1">SUM(C625:C628)</f>
        <v>1.5953268700000001</v>
      </c>
      <c r="X613" s="38">
        <f ca="1">SUM(D625:D628)</f>
        <v>1.2631833299999999</v>
      </c>
      <c r="Y613" s="38">
        <f ca="1">SUM(E625:E628)</f>
        <v>0.49615873100000002</v>
      </c>
      <c r="Z613" s="38">
        <f ca="1">SUM(F625:F628)</f>
        <v>0.52814741099999996</v>
      </c>
      <c r="AA613" s="38">
        <f ca="1">SUM(G625:G628)</f>
        <v>1.07091588</v>
      </c>
    </row>
    <row r="614" spans="1:27" x14ac:dyDescent="0.25">
      <c r="A614" s="140"/>
      <c r="B614" s="155" t="s">
        <v>11</v>
      </c>
      <c r="C614" s="18">
        <f t="shared" ca="1" si="284"/>
        <v>0</v>
      </c>
      <c r="D614" s="18">
        <f t="shared" ca="1" si="285"/>
        <v>0</v>
      </c>
      <c r="E614" s="18">
        <f t="shared" ca="1" si="286"/>
        <v>0</v>
      </c>
      <c r="F614" s="18">
        <f t="shared" ca="1" si="287"/>
        <v>0</v>
      </c>
      <c r="G614" s="18">
        <f t="shared" ca="1" si="288"/>
        <v>0</v>
      </c>
      <c r="H614" s="7"/>
      <c r="O614" s="8"/>
      <c r="P614" s="8"/>
      <c r="Q614" s="8"/>
      <c r="R614" s="8"/>
      <c r="S614" s="8"/>
      <c r="V614" s="32" t="s">
        <v>325</v>
      </c>
      <c r="W614" s="40">
        <f ca="1">SUM(C629:C633)</f>
        <v>0.58212900499999998</v>
      </c>
      <c r="X614" s="40">
        <f t="shared" ref="X614:AA614" ca="1" si="291">SUM(D629:D633)</f>
        <v>0.53078889400000007</v>
      </c>
      <c r="Y614" s="40">
        <f t="shared" ca="1" si="291"/>
        <v>0.44698012100000001</v>
      </c>
      <c r="Z614" s="40">
        <f t="shared" ca="1" si="291"/>
        <v>0.55018303660000001</v>
      </c>
      <c r="AA614" s="40">
        <f t="shared" ca="1" si="291"/>
        <v>0.49683849890000004</v>
      </c>
    </row>
    <row r="615" spans="1:27" x14ac:dyDescent="0.25">
      <c r="A615" s="140"/>
      <c r="B615" s="155" t="s">
        <v>12</v>
      </c>
      <c r="C615" s="18">
        <f t="shared" ca="1" si="284"/>
        <v>0</v>
      </c>
      <c r="D615" s="18">
        <f t="shared" ca="1" si="285"/>
        <v>0</v>
      </c>
      <c r="E615" s="18">
        <f t="shared" ca="1" si="286"/>
        <v>0</v>
      </c>
      <c r="F615" s="18">
        <f t="shared" ca="1" si="287"/>
        <v>0</v>
      </c>
      <c r="G615" s="18">
        <f t="shared" ca="1" si="288"/>
        <v>0</v>
      </c>
      <c r="H615" s="7"/>
      <c r="O615" s="8"/>
      <c r="P615" s="8"/>
      <c r="Q615" s="8"/>
      <c r="R615" s="8"/>
      <c r="S615" s="8"/>
      <c r="V615" s="205" t="s">
        <v>1369</v>
      </c>
      <c r="W615" s="206">
        <f ca="1">SUM(C617:C620)</f>
        <v>1.4298299999999999</v>
      </c>
      <c r="X615" s="206">
        <f t="shared" ref="X615:AA615" ca="1" si="292">SUM(D617:D620)</f>
        <v>1.71594</v>
      </c>
      <c r="Y615" s="206">
        <f t="shared" ca="1" si="292"/>
        <v>1.71594</v>
      </c>
      <c r="Z615" s="206">
        <f t="shared" ca="1" si="292"/>
        <v>1.7861400000000001</v>
      </c>
      <c r="AA615" s="206">
        <f t="shared" ca="1" si="292"/>
        <v>1.7861400000000001</v>
      </c>
    </row>
    <row r="616" spans="1:27" x14ac:dyDescent="0.25">
      <c r="A616" s="140"/>
      <c r="B616" s="155" t="s">
        <v>13</v>
      </c>
      <c r="C616" s="18">
        <f t="shared" ca="1" si="284"/>
        <v>0</v>
      </c>
      <c r="D616" s="18">
        <f t="shared" ca="1" si="285"/>
        <v>0</v>
      </c>
      <c r="E616" s="18">
        <f t="shared" ca="1" si="286"/>
        <v>0</v>
      </c>
      <c r="F616" s="18">
        <f t="shared" ca="1" si="287"/>
        <v>0</v>
      </c>
      <c r="G616" s="18">
        <f t="shared" ca="1" si="288"/>
        <v>0</v>
      </c>
      <c r="H616" s="7"/>
      <c r="O616" s="8"/>
      <c r="P616" s="8"/>
      <c r="Q616" s="8"/>
      <c r="R616" s="8"/>
      <c r="S616" s="8"/>
    </row>
    <row r="617" spans="1:27" x14ac:dyDescent="0.25">
      <c r="B617" s="155" t="s">
        <v>948</v>
      </c>
      <c r="C617" s="206">
        <f t="shared" ca="1" si="284"/>
        <v>0</v>
      </c>
      <c r="D617" s="206">
        <f t="shared" ca="1" si="285"/>
        <v>0</v>
      </c>
      <c r="E617" s="206">
        <f t="shared" ca="1" si="286"/>
        <v>0</v>
      </c>
      <c r="F617" s="206">
        <f t="shared" ca="1" si="287"/>
        <v>0</v>
      </c>
      <c r="G617" s="206">
        <f t="shared" ca="1" si="288"/>
        <v>0</v>
      </c>
      <c r="H617" s="7"/>
      <c r="O617" s="8"/>
      <c r="P617" s="8"/>
      <c r="Q617" s="8"/>
      <c r="R617" s="8"/>
      <c r="S617" s="8"/>
    </row>
    <row r="618" spans="1:27" x14ac:dyDescent="0.25">
      <c r="B618" s="155" t="s">
        <v>945</v>
      </c>
      <c r="C618" s="206">
        <f t="shared" ca="1" si="284"/>
        <v>1.4298299999999999</v>
      </c>
      <c r="D618" s="206">
        <f t="shared" ca="1" si="285"/>
        <v>1.71594</v>
      </c>
      <c r="E618" s="206">
        <f t="shared" ca="1" si="286"/>
        <v>1.71594</v>
      </c>
      <c r="F618" s="206">
        <f t="shared" ca="1" si="287"/>
        <v>1.7861400000000001</v>
      </c>
      <c r="G618" s="206">
        <f t="shared" ca="1" si="288"/>
        <v>1.7861400000000001</v>
      </c>
      <c r="H618" s="7"/>
      <c r="O618" s="8"/>
      <c r="P618" s="8"/>
      <c r="Q618" s="8"/>
      <c r="R618" s="8"/>
      <c r="S618" s="8"/>
      <c r="V618" s="140" t="s">
        <v>285</v>
      </c>
      <c r="W618" s="135">
        <f ca="1">SUM(W609:W615)</f>
        <v>92.135327574999977</v>
      </c>
      <c r="X618" s="135">
        <f t="shared" ref="X618:AA618" ca="1" si="293">SUM(X609:X615)</f>
        <v>94.073004741016987</v>
      </c>
      <c r="Y618" s="135">
        <f t="shared" ca="1" si="293"/>
        <v>92.482957179790006</v>
      </c>
      <c r="Z618" s="135">
        <f t="shared" ca="1" si="293"/>
        <v>92.471462298700004</v>
      </c>
      <c r="AA618" s="135">
        <f t="shared" ca="1" si="293"/>
        <v>92.424801824500008</v>
      </c>
    </row>
    <row r="619" spans="1:27" x14ac:dyDescent="0.25">
      <c r="B619" s="155" t="s">
        <v>949</v>
      </c>
      <c r="C619" s="206">
        <f t="shared" ca="1" si="284"/>
        <v>0</v>
      </c>
      <c r="D619" s="206">
        <f t="shared" ca="1" si="285"/>
        <v>0</v>
      </c>
      <c r="E619" s="206">
        <f t="shared" ca="1" si="286"/>
        <v>0</v>
      </c>
      <c r="F619" s="206">
        <f t="shared" ca="1" si="287"/>
        <v>0</v>
      </c>
      <c r="G619" s="206">
        <f t="shared" ca="1" si="288"/>
        <v>0</v>
      </c>
      <c r="H619" s="7"/>
      <c r="O619" s="8"/>
      <c r="P619" s="8"/>
      <c r="Q619" s="8"/>
      <c r="R619" s="8"/>
      <c r="S619" s="8"/>
      <c r="V619" s="140" t="s">
        <v>284</v>
      </c>
      <c r="W619" s="135">
        <f ca="1">SUM(C609:C633)</f>
        <v>92.135327574999977</v>
      </c>
      <c r="X619" s="135">
        <f ca="1">SUM(D609:D633)</f>
        <v>94.073004741016987</v>
      </c>
      <c r="Y619" s="135">
        <f ca="1">SUM(E609:E633)</f>
        <v>92.482957179790006</v>
      </c>
      <c r="Z619" s="135">
        <f ca="1">SUM(F609:F633)</f>
        <v>92.471462298700004</v>
      </c>
      <c r="AA619" s="135">
        <f ca="1">SUM(G609:G633)</f>
        <v>92.424801824499994</v>
      </c>
    </row>
    <row r="620" spans="1:27" x14ac:dyDescent="0.25">
      <c r="B620" s="155" t="s">
        <v>950</v>
      </c>
      <c r="C620" s="206">
        <f t="shared" ca="1" si="284"/>
        <v>0</v>
      </c>
      <c r="D620" s="206">
        <f t="shared" ca="1" si="285"/>
        <v>0</v>
      </c>
      <c r="E620" s="206">
        <f t="shared" ca="1" si="286"/>
        <v>0</v>
      </c>
      <c r="F620" s="206">
        <f t="shared" ca="1" si="287"/>
        <v>0</v>
      </c>
      <c r="G620" s="206">
        <f t="shared" ca="1" si="288"/>
        <v>0</v>
      </c>
      <c r="H620" s="9"/>
      <c r="O620" s="8"/>
      <c r="P620" s="8"/>
      <c r="Q620" s="8"/>
      <c r="R620" s="8"/>
      <c r="S620" s="8"/>
    </row>
    <row r="621" spans="1:27" x14ac:dyDescent="0.25">
      <c r="A621" s="140"/>
      <c r="B621" s="155" t="s">
        <v>458</v>
      </c>
      <c r="C621" s="69">
        <f t="shared" ca="1" si="284"/>
        <v>0</v>
      </c>
      <c r="D621" s="69">
        <f t="shared" ca="1" si="285"/>
        <v>0</v>
      </c>
      <c r="E621" s="69">
        <f t="shared" ca="1" si="286"/>
        <v>0</v>
      </c>
      <c r="F621" s="69">
        <f t="shared" ca="1" si="287"/>
        <v>0</v>
      </c>
      <c r="G621" s="69">
        <f t="shared" ca="1" si="288"/>
        <v>0</v>
      </c>
      <c r="H621" s="9"/>
      <c r="O621" s="8"/>
      <c r="P621" s="8"/>
      <c r="Q621" s="8"/>
      <c r="R621" s="8"/>
      <c r="S621" s="8"/>
    </row>
    <row r="622" spans="1:27" x14ac:dyDescent="0.25">
      <c r="A622" s="140"/>
      <c r="B622" s="155" t="s">
        <v>456</v>
      </c>
      <c r="C622" s="69">
        <f t="shared" ca="1" si="284"/>
        <v>10.4762691</v>
      </c>
      <c r="D622" s="69">
        <f t="shared" ca="1" si="285"/>
        <v>10.4437947</v>
      </c>
      <c r="E622" s="69">
        <f t="shared" ca="1" si="286"/>
        <v>9.7102238500000002</v>
      </c>
      <c r="F622" s="69">
        <f t="shared" ca="1" si="287"/>
        <v>10.991980399999999</v>
      </c>
      <c r="G622" s="69">
        <f t="shared" ca="1" si="288"/>
        <v>10.5082228</v>
      </c>
      <c r="H622" s="9"/>
      <c r="O622" s="8"/>
      <c r="P622" s="8"/>
      <c r="Q622" s="8"/>
      <c r="R622" s="8"/>
      <c r="S622" s="8"/>
    </row>
    <row r="623" spans="1:27" x14ac:dyDescent="0.25">
      <c r="A623" s="140"/>
      <c r="B623" s="155" t="s">
        <v>459</v>
      </c>
      <c r="C623" s="69">
        <f t="shared" ca="1" si="284"/>
        <v>0</v>
      </c>
      <c r="D623" s="69">
        <f t="shared" ca="1" si="285"/>
        <v>0</v>
      </c>
      <c r="E623" s="69">
        <f t="shared" ca="1" si="286"/>
        <v>0</v>
      </c>
      <c r="F623" s="69">
        <f t="shared" ca="1" si="287"/>
        <v>0</v>
      </c>
      <c r="G623" s="69">
        <f t="shared" ca="1" si="288"/>
        <v>0</v>
      </c>
      <c r="H623" s="9"/>
      <c r="O623" s="8"/>
      <c r="P623" s="8"/>
      <c r="Q623" s="8"/>
      <c r="R623" s="8"/>
      <c r="S623" s="8"/>
    </row>
    <row r="624" spans="1:27" x14ac:dyDescent="0.25">
      <c r="A624" s="140"/>
      <c r="B624" s="155" t="s">
        <v>460</v>
      </c>
      <c r="C624" s="69">
        <f t="shared" ca="1" si="284"/>
        <v>0</v>
      </c>
      <c r="D624" s="69">
        <f t="shared" ca="1" si="285"/>
        <v>0</v>
      </c>
      <c r="E624" s="69">
        <f t="shared" ca="1" si="286"/>
        <v>0</v>
      </c>
      <c r="F624" s="69">
        <f t="shared" ca="1" si="287"/>
        <v>0</v>
      </c>
      <c r="G624" s="69">
        <f t="shared" ca="1" si="288"/>
        <v>0</v>
      </c>
      <c r="H624" s="9"/>
      <c r="O624" s="8"/>
      <c r="P624" s="8"/>
      <c r="Q624" s="8"/>
      <c r="R624" s="8"/>
      <c r="S624" s="8"/>
    </row>
    <row r="625" spans="1:31" x14ac:dyDescent="0.25">
      <c r="A625" s="140"/>
      <c r="B625" s="155" t="s">
        <v>461</v>
      </c>
      <c r="C625" s="38">
        <f t="shared" ca="1" si="284"/>
        <v>0</v>
      </c>
      <c r="D625" s="38">
        <f t="shared" ca="1" si="285"/>
        <v>0</v>
      </c>
      <c r="E625" s="38">
        <f t="shared" ca="1" si="286"/>
        <v>0</v>
      </c>
      <c r="F625" s="38">
        <f t="shared" ca="1" si="287"/>
        <v>0</v>
      </c>
      <c r="G625" s="38">
        <f t="shared" ca="1" si="288"/>
        <v>0</v>
      </c>
      <c r="H625" s="7"/>
      <c r="O625" s="8"/>
      <c r="P625" s="8"/>
      <c r="Q625" s="8"/>
      <c r="R625" s="8"/>
      <c r="S625" s="8"/>
    </row>
    <row r="626" spans="1:31" x14ac:dyDescent="0.25">
      <c r="A626" s="140"/>
      <c r="B626" s="155" t="s">
        <v>457</v>
      </c>
      <c r="C626" s="38">
        <f t="shared" ca="1" si="284"/>
        <v>1.5953268700000001</v>
      </c>
      <c r="D626" s="38">
        <f t="shared" ca="1" si="285"/>
        <v>1.2631833299999999</v>
      </c>
      <c r="E626" s="38">
        <f t="shared" ca="1" si="286"/>
        <v>0.49615873100000002</v>
      </c>
      <c r="F626" s="38">
        <f t="shared" ca="1" si="287"/>
        <v>0.52814741099999996</v>
      </c>
      <c r="G626" s="38">
        <f t="shared" ca="1" si="288"/>
        <v>1.07091588</v>
      </c>
      <c r="H626" s="7"/>
      <c r="O626" s="8"/>
      <c r="P626" s="8"/>
      <c r="Q626" s="8"/>
      <c r="R626" s="8"/>
      <c r="S626" s="8"/>
    </row>
    <row r="627" spans="1:31" x14ac:dyDescent="0.25">
      <c r="A627" s="140"/>
      <c r="B627" s="155" t="s">
        <v>462</v>
      </c>
      <c r="C627" s="38">
        <f t="shared" ca="1" si="284"/>
        <v>0</v>
      </c>
      <c r="D627" s="38">
        <f t="shared" ca="1" si="285"/>
        <v>0</v>
      </c>
      <c r="E627" s="38">
        <f t="shared" ca="1" si="286"/>
        <v>0</v>
      </c>
      <c r="F627" s="38">
        <f t="shared" ca="1" si="287"/>
        <v>0</v>
      </c>
      <c r="G627" s="38">
        <f t="shared" ca="1" si="288"/>
        <v>0</v>
      </c>
      <c r="H627" s="7"/>
      <c r="O627" s="8"/>
      <c r="P627" s="8"/>
      <c r="Q627" s="8"/>
      <c r="R627" s="8"/>
      <c r="S627" s="8"/>
    </row>
    <row r="628" spans="1:31" x14ac:dyDescent="0.25">
      <c r="A628" s="140"/>
      <c r="B628" s="155" t="s">
        <v>463</v>
      </c>
      <c r="C628" s="38">
        <f t="shared" ca="1" si="284"/>
        <v>0</v>
      </c>
      <c r="D628" s="38">
        <f t="shared" ca="1" si="285"/>
        <v>0</v>
      </c>
      <c r="E628" s="38">
        <f t="shared" ca="1" si="286"/>
        <v>0</v>
      </c>
      <c r="F628" s="38">
        <f t="shared" ca="1" si="287"/>
        <v>0</v>
      </c>
      <c r="G628" s="38">
        <f t="shared" ca="1" si="288"/>
        <v>0</v>
      </c>
      <c r="H628" s="7"/>
      <c r="O628" s="8"/>
      <c r="P628" s="8"/>
      <c r="Q628" s="8"/>
      <c r="R628" s="8"/>
      <c r="S628" s="8"/>
    </row>
    <row r="629" spans="1:31" x14ac:dyDescent="0.25">
      <c r="A629" s="140"/>
      <c r="B629" s="155" t="s">
        <v>20</v>
      </c>
      <c r="C629" s="40">
        <f t="shared" ca="1" si="284"/>
        <v>0</v>
      </c>
      <c r="D629" s="40">
        <f t="shared" ca="1" si="285"/>
        <v>0</v>
      </c>
      <c r="E629" s="40">
        <f t="shared" ca="1" si="286"/>
        <v>0</v>
      </c>
      <c r="F629" s="40">
        <f t="shared" ca="1" si="287"/>
        <v>0</v>
      </c>
      <c r="G629" s="40">
        <f t="shared" ca="1" si="288"/>
        <v>0</v>
      </c>
      <c r="H629" s="7"/>
      <c r="O629" s="8"/>
      <c r="P629" s="8"/>
      <c r="Q629" s="8"/>
      <c r="R629" s="8"/>
      <c r="S629" s="8"/>
    </row>
    <row r="630" spans="1:31" x14ac:dyDescent="0.25">
      <c r="A630" s="140"/>
      <c r="B630" s="155" t="s">
        <v>15</v>
      </c>
      <c r="C630" s="40">
        <f t="shared" ca="1" si="284"/>
        <v>0.58212900499999998</v>
      </c>
      <c r="D630" s="40">
        <f t="shared" ca="1" si="285"/>
        <v>0.48465412000000002</v>
      </c>
      <c r="E630" s="40">
        <f t="shared" ca="1" si="286"/>
        <v>0.40812978500000002</v>
      </c>
      <c r="F630" s="40">
        <f t="shared" ca="1" si="287"/>
        <v>0.51514758999999999</v>
      </c>
      <c r="G630" s="40">
        <f t="shared" ca="1" si="288"/>
        <v>0.46500047900000002</v>
      </c>
      <c r="H630" s="7"/>
      <c r="O630" s="8"/>
      <c r="P630" s="8"/>
      <c r="Q630" s="8"/>
      <c r="R630" s="8"/>
      <c r="S630" s="8"/>
    </row>
    <row r="631" spans="1:31" s="10" customFormat="1" x14ac:dyDescent="0.25">
      <c r="A631" s="140"/>
      <c r="B631" s="155" t="s">
        <v>21</v>
      </c>
      <c r="C631" s="40">
        <f t="shared" ca="1" si="284"/>
        <v>0</v>
      </c>
      <c r="D631" s="40">
        <f t="shared" ca="1" si="285"/>
        <v>0</v>
      </c>
      <c r="E631" s="40">
        <f t="shared" ca="1" si="286"/>
        <v>0</v>
      </c>
      <c r="F631" s="40">
        <f t="shared" ca="1" si="287"/>
        <v>0</v>
      </c>
      <c r="G631" s="40">
        <f t="shared" ca="1" si="288"/>
        <v>0</v>
      </c>
      <c r="H631" s="7"/>
      <c r="I631" s="140"/>
      <c r="J631" s="140"/>
      <c r="K631" s="140"/>
      <c r="L631" s="140"/>
      <c r="M631" s="140"/>
      <c r="N631" s="140"/>
      <c r="O631" s="8"/>
      <c r="P631" s="8"/>
      <c r="Q631" s="8"/>
      <c r="R631" s="8"/>
      <c r="S631" s="8"/>
      <c r="T631" s="140"/>
      <c r="U631" s="140"/>
      <c r="V631" s="140"/>
      <c r="W631" s="140"/>
      <c r="X631" s="140"/>
      <c r="Y631" s="140"/>
      <c r="Z631" s="140"/>
      <c r="AA631" s="140"/>
      <c r="AB631" s="140"/>
      <c r="AC631" s="140"/>
      <c r="AD631" s="140"/>
      <c r="AE631" s="140"/>
    </row>
    <row r="632" spans="1:31" x14ac:dyDescent="0.25">
      <c r="A632" s="140"/>
      <c r="B632" s="155" t="s">
        <v>22</v>
      </c>
      <c r="C632" s="40">
        <f t="shared" ca="1" si="284"/>
        <v>0</v>
      </c>
      <c r="D632" s="40">
        <f t="shared" ca="1" si="285"/>
        <v>0</v>
      </c>
      <c r="E632" s="40">
        <f t="shared" ca="1" si="286"/>
        <v>0</v>
      </c>
      <c r="F632" s="40">
        <f t="shared" ca="1" si="287"/>
        <v>0</v>
      </c>
      <c r="G632" s="40">
        <f t="shared" ca="1" si="288"/>
        <v>0</v>
      </c>
      <c r="H632" s="7"/>
      <c r="O632" s="8"/>
      <c r="P632" s="8"/>
      <c r="Q632" s="8"/>
      <c r="R632" s="8"/>
      <c r="S632" s="8"/>
    </row>
    <row r="633" spans="1:31" x14ac:dyDescent="0.25">
      <c r="A633" s="140"/>
      <c r="B633" s="155" t="s">
        <v>1333</v>
      </c>
      <c r="C633" s="40">
        <f t="shared" ca="1" si="284"/>
        <v>0</v>
      </c>
      <c r="D633" s="40">
        <f t="shared" ca="1" si="285"/>
        <v>4.6134774000000003E-2</v>
      </c>
      <c r="E633" s="40">
        <f t="shared" ca="1" si="286"/>
        <v>3.8850335999999999E-2</v>
      </c>
      <c r="F633" s="40">
        <f t="shared" ca="1" si="287"/>
        <v>3.5035446599999999E-2</v>
      </c>
      <c r="G633" s="40">
        <f t="shared" ca="1" si="288"/>
        <v>3.18380199E-2</v>
      </c>
      <c r="H633" s="7"/>
      <c r="O633" s="8"/>
      <c r="P633" s="8"/>
      <c r="Q633" s="8"/>
      <c r="R633" s="8"/>
      <c r="S633" s="8"/>
    </row>
    <row r="634" spans="1:31" x14ac:dyDescent="0.25">
      <c r="A634" s="140"/>
      <c r="B634" s="155"/>
      <c r="C634" s="7"/>
      <c r="D634" s="7"/>
      <c r="E634" s="7"/>
      <c r="F634" s="7"/>
      <c r="G634" s="7"/>
      <c r="H634" s="7"/>
      <c r="I634" s="103" t="s">
        <v>244</v>
      </c>
      <c r="O634" s="138" t="s">
        <v>245</v>
      </c>
      <c r="P634" s="8"/>
      <c r="Q634" s="8"/>
      <c r="R634" s="8"/>
      <c r="S634" s="8"/>
    </row>
    <row r="635" spans="1:31" x14ac:dyDescent="0.25">
      <c r="B635" s="106" t="s">
        <v>250</v>
      </c>
      <c r="C635" s="9">
        <v>2010</v>
      </c>
      <c r="D635" s="9">
        <v>2020</v>
      </c>
      <c r="E635" s="9">
        <v>2030</v>
      </c>
      <c r="F635" s="9">
        <v>2040</v>
      </c>
      <c r="G635" s="9">
        <v>2050</v>
      </c>
      <c r="H635" s="7"/>
      <c r="I635" s="106">
        <v>2010</v>
      </c>
      <c r="J635" s="106">
        <v>2020</v>
      </c>
      <c r="K635" s="106">
        <v>2030</v>
      </c>
      <c r="L635" s="106">
        <v>2040</v>
      </c>
      <c r="M635" s="106">
        <v>2050</v>
      </c>
      <c r="O635" s="6">
        <v>2010</v>
      </c>
      <c r="P635" s="6">
        <v>2020</v>
      </c>
      <c r="Q635" s="6">
        <v>2030</v>
      </c>
      <c r="R635" s="6">
        <v>2040</v>
      </c>
      <c r="S635" s="6">
        <v>2050</v>
      </c>
      <c r="V635" s="106" t="s">
        <v>250</v>
      </c>
      <c r="W635" s="9">
        <v>2010</v>
      </c>
      <c r="X635" s="9">
        <v>2020</v>
      </c>
      <c r="Y635" s="9">
        <v>2030</v>
      </c>
      <c r="Z635" s="9">
        <v>2040</v>
      </c>
      <c r="AA635" s="9">
        <v>2050</v>
      </c>
    </row>
    <row r="636" spans="1:31" x14ac:dyDescent="0.25">
      <c r="A636" s="140"/>
      <c r="B636" s="155" t="s">
        <v>458</v>
      </c>
      <c r="C636" s="69">
        <f t="shared" ref="C636:C644" ca="1" si="294">IFERROR(VLOOKUP($B636,INDIRECT($I$636),2,FALSE),0)</f>
        <v>0</v>
      </c>
      <c r="D636" s="69">
        <f t="shared" ref="D636:D644" ca="1" si="295">IFERROR(VLOOKUP($B636,INDIRECT($J$636),2,FALSE),0)</f>
        <v>0</v>
      </c>
      <c r="E636" s="69">
        <f t="shared" ref="E636:E644" ca="1" si="296">IFERROR(VLOOKUP($B636,INDIRECT($K$636),2,FALSE),0)</f>
        <v>0</v>
      </c>
      <c r="F636" s="69">
        <f t="shared" ref="F636:F644" ca="1" si="297">IFERROR(VLOOKUP($B636,INDIRECT($L$636),2,FALSE),0)</f>
        <v>0</v>
      </c>
      <c r="G636" s="69">
        <f t="shared" ref="G636:G644" ca="1" si="298">IFERROR(VLOOKUP($B636,INDIRECT($M$636),2,FALSE),0)</f>
        <v>0</v>
      </c>
      <c r="H636" s="7"/>
      <c r="I636" s="140" t="str">
        <f>"Modeloutput!$A$"&amp;O636&amp;":$B$"&amp;O637</f>
        <v>Modeloutput!$A$740:$B$748</v>
      </c>
      <c r="J636" s="140" t="str">
        <f>"Modeloutput!$A$"&amp;P636&amp;":$B$"&amp;P637</f>
        <v>Modeloutput!$A$1675:$B$1683</v>
      </c>
      <c r="K636" s="140" t="str">
        <f>"Modeloutput!$A$"&amp;Q636&amp;":$B$"&amp;Q637</f>
        <v>Modeloutput!$A$2610:$B$2618</v>
      </c>
      <c r="L636" s="140" t="str">
        <f>"Modeloutput!$A$"&amp;R636&amp;":$B$"&amp;R637</f>
        <v>Modeloutput!$A$3545:$B$3553</v>
      </c>
      <c r="M636" s="140" t="str">
        <f>"Modeloutput!$A$"&amp;S636&amp;":$B$"&amp;S637</f>
        <v>Modeloutput!$A$4480:$B$4488</v>
      </c>
      <c r="N636" s="140" t="s">
        <v>246</v>
      </c>
      <c r="O636" s="2">
        <f>volgorde_mut_flow_all!E66</f>
        <v>740</v>
      </c>
      <c r="P636" s="2">
        <f>volgorde_mut_flow_all!F66</f>
        <v>1675</v>
      </c>
      <c r="Q636" s="2">
        <f>volgorde_mut_flow_all!G66</f>
        <v>2610</v>
      </c>
      <c r="R636" s="2">
        <f>volgorde_mut_flow_all!H66</f>
        <v>3545</v>
      </c>
      <c r="S636" s="2">
        <f>volgorde_mut_flow_all!I66</f>
        <v>4480</v>
      </c>
      <c r="V636" s="66" t="s">
        <v>254</v>
      </c>
      <c r="W636" s="67">
        <f ca="1">SUM(C636:C639)+C644</f>
        <v>5.0373923200000004</v>
      </c>
      <c r="X636" s="67">
        <f t="shared" ref="X636:AA636" ca="1" si="299">SUM(D636:D639)+D644</f>
        <v>6.1986995100000009</v>
      </c>
      <c r="Y636" s="67">
        <f t="shared" ca="1" si="299"/>
        <v>6.1986995100000009</v>
      </c>
      <c r="Z636" s="67">
        <f t="shared" ca="1" si="299"/>
        <v>6.5961721100000004</v>
      </c>
      <c r="AA636" s="67">
        <f t="shared" ca="1" si="299"/>
        <v>6.5971396100000002</v>
      </c>
    </row>
    <row r="637" spans="1:31" x14ac:dyDescent="0.25">
      <c r="A637" s="140"/>
      <c r="B637" s="155" t="s">
        <v>456</v>
      </c>
      <c r="C637" s="69">
        <f t="shared" ca="1" si="294"/>
        <v>5.0373923200000004</v>
      </c>
      <c r="D637" s="69">
        <f t="shared" ca="1" si="295"/>
        <v>5.6859245100000004</v>
      </c>
      <c r="E637" s="69">
        <f t="shared" ca="1" si="296"/>
        <v>5.6859245100000004</v>
      </c>
      <c r="F637" s="69">
        <f t="shared" ca="1" si="297"/>
        <v>6.08320361</v>
      </c>
      <c r="G637" s="69">
        <f t="shared" ca="1" si="298"/>
        <v>6.08320361</v>
      </c>
      <c r="H637" s="7"/>
      <c r="O637" s="2">
        <f>O636+lengte_uit_python_mut!$D$14-3</f>
        <v>748</v>
      </c>
      <c r="P637" s="2">
        <f>P636+lengte_uit_python_mut!$D$14-3</f>
        <v>1683</v>
      </c>
      <c r="Q637" s="2">
        <f>Q636+lengte_uit_python_mut!$D$14-3</f>
        <v>2618</v>
      </c>
      <c r="R637" s="2">
        <f>R636+lengte_uit_python_mut!$D$14-3</f>
        <v>3553</v>
      </c>
      <c r="S637" s="2">
        <f>S636+lengte_uit_python_mut!$D$14-3</f>
        <v>4488</v>
      </c>
      <c r="V637" s="36" t="s">
        <v>313</v>
      </c>
      <c r="W637" s="37">
        <f ca="1">SUM(C640:C643)</f>
        <v>7.1055160300000004</v>
      </c>
      <c r="X637" s="37">
        <f t="shared" ref="X637:AA637" ca="1" si="300">SUM(D640:D643)</f>
        <v>6.0477759200000003</v>
      </c>
      <c r="Y637" s="37">
        <f t="shared" ca="1" si="300"/>
        <v>5.80769263</v>
      </c>
      <c r="Z637" s="37">
        <f t="shared" ca="1" si="300"/>
        <v>5.8199272300000002</v>
      </c>
      <c r="AA637" s="37">
        <f t="shared" ca="1" si="300"/>
        <v>6.1154756900000002</v>
      </c>
    </row>
    <row r="638" spans="1:31" x14ac:dyDescent="0.25">
      <c r="A638" s="140"/>
      <c r="B638" s="155" t="s">
        <v>459</v>
      </c>
      <c r="C638" s="69">
        <f t="shared" ca="1" si="294"/>
        <v>0</v>
      </c>
      <c r="D638" s="69">
        <f t="shared" ca="1" si="295"/>
        <v>0</v>
      </c>
      <c r="E638" s="69">
        <f t="shared" ca="1" si="296"/>
        <v>0</v>
      </c>
      <c r="F638" s="69">
        <f t="shared" ca="1" si="297"/>
        <v>0</v>
      </c>
      <c r="G638" s="69">
        <f t="shared" ca="1" si="298"/>
        <v>0</v>
      </c>
      <c r="H638" s="7"/>
      <c r="O638" s="8"/>
      <c r="P638" s="8"/>
      <c r="Q638" s="8"/>
      <c r="R638" s="8"/>
      <c r="S638" s="8"/>
    </row>
    <row r="639" spans="1:31" x14ac:dyDescent="0.25">
      <c r="A639" s="140"/>
      <c r="B639" s="155" t="s">
        <v>460</v>
      </c>
      <c r="C639" s="69">
        <f t="shared" ca="1" si="294"/>
        <v>0</v>
      </c>
      <c r="D639" s="69">
        <f t="shared" ca="1" si="295"/>
        <v>0</v>
      </c>
      <c r="E639" s="69">
        <f t="shared" ca="1" si="296"/>
        <v>0</v>
      </c>
      <c r="F639" s="69">
        <f t="shared" ca="1" si="297"/>
        <v>0</v>
      </c>
      <c r="G639" s="69">
        <f t="shared" ca="1" si="298"/>
        <v>0</v>
      </c>
      <c r="H639" s="7"/>
      <c r="O639" s="8"/>
      <c r="P639" s="8"/>
      <c r="Q639" s="8"/>
      <c r="R639" s="8"/>
      <c r="S639" s="8"/>
      <c r="V639" s="140" t="s">
        <v>285</v>
      </c>
      <c r="W639" s="135">
        <f ca="1">SUM(W636:W637)</f>
        <v>12.142908350000001</v>
      </c>
      <c r="X639" s="135">
        <f t="shared" ref="X639:AA639" ca="1" si="301">SUM(X636:X637)</f>
        <v>12.24647543</v>
      </c>
      <c r="Y639" s="135">
        <f t="shared" ca="1" si="301"/>
        <v>12.006392140000001</v>
      </c>
      <c r="Z639" s="135">
        <f t="shared" ca="1" si="301"/>
        <v>12.416099340000001</v>
      </c>
      <c r="AA639" s="135">
        <f t="shared" ca="1" si="301"/>
        <v>12.7126153</v>
      </c>
    </row>
    <row r="640" spans="1:31" x14ac:dyDescent="0.25">
      <c r="A640" s="140"/>
      <c r="B640" s="155" t="s">
        <v>461</v>
      </c>
      <c r="C640" s="38">
        <f t="shared" ca="1" si="294"/>
        <v>0</v>
      </c>
      <c r="D640" s="38">
        <f t="shared" ca="1" si="295"/>
        <v>0</v>
      </c>
      <c r="E640" s="38">
        <f t="shared" ca="1" si="296"/>
        <v>0</v>
      </c>
      <c r="F640" s="38">
        <f t="shared" ca="1" si="297"/>
        <v>0</v>
      </c>
      <c r="G640" s="38">
        <f t="shared" ca="1" si="298"/>
        <v>0</v>
      </c>
      <c r="H640" s="7"/>
      <c r="O640" s="8"/>
      <c r="P640" s="8"/>
      <c r="Q640" s="8"/>
      <c r="R640" s="8"/>
      <c r="S640" s="8"/>
      <c r="V640" s="140" t="s">
        <v>284</v>
      </c>
      <c r="W640" s="135">
        <f ca="1">SUM(C636:C644)</f>
        <v>12.142908350000001</v>
      </c>
      <c r="X640" s="135">
        <f t="shared" ref="X640:AA640" ca="1" si="302">SUM(D636:D644)</f>
        <v>12.24647543</v>
      </c>
      <c r="Y640" s="135">
        <f t="shared" ca="1" si="302"/>
        <v>12.006392140000001</v>
      </c>
      <c r="Z640" s="135">
        <f t="shared" ca="1" si="302"/>
        <v>12.416099339999999</v>
      </c>
      <c r="AA640" s="135">
        <f t="shared" ca="1" si="302"/>
        <v>12.7126153</v>
      </c>
    </row>
    <row r="641" spans="1:27" x14ac:dyDescent="0.25">
      <c r="A641" s="140"/>
      <c r="B641" s="155" t="s">
        <v>457</v>
      </c>
      <c r="C641" s="38">
        <f t="shared" ca="1" si="294"/>
        <v>7.1055160300000004</v>
      </c>
      <c r="D641" s="38">
        <f t="shared" ca="1" si="295"/>
        <v>6.0477759200000003</v>
      </c>
      <c r="E641" s="38">
        <f t="shared" ca="1" si="296"/>
        <v>5.80769263</v>
      </c>
      <c r="F641" s="38">
        <f t="shared" ca="1" si="297"/>
        <v>5.8199272300000002</v>
      </c>
      <c r="G641" s="38">
        <f t="shared" ca="1" si="298"/>
        <v>6.1154756900000002</v>
      </c>
      <c r="H641" s="7"/>
      <c r="O641" s="8"/>
      <c r="P641" s="8"/>
      <c r="Q641" s="8"/>
      <c r="R641" s="8"/>
      <c r="S641" s="8"/>
    </row>
    <row r="642" spans="1:27" x14ac:dyDescent="0.25">
      <c r="A642" s="140"/>
      <c r="B642" s="155" t="s">
        <v>462</v>
      </c>
      <c r="C642" s="38">
        <f t="shared" ca="1" si="294"/>
        <v>0</v>
      </c>
      <c r="D642" s="38">
        <f t="shared" ca="1" si="295"/>
        <v>0</v>
      </c>
      <c r="E642" s="38">
        <f t="shared" ca="1" si="296"/>
        <v>0</v>
      </c>
      <c r="F642" s="38">
        <f t="shared" ca="1" si="297"/>
        <v>0</v>
      </c>
      <c r="G642" s="38">
        <f t="shared" ca="1" si="298"/>
        <v>0</v>
      </c>
      <c r="H642" s="7"/>
      <c r="O642" s="8"/>
      <c r="P642" s="8"/>
      <c r="Q642" s="8"/>
      <c r="R642" s="8"/>
      <c r="S642" s="8"/>
    </row>
    <row r="643" spans="1:27" x14ac:dyDescent="0.25">
      <c r="A643" s="140"/>
      <c r="B643" s="155" t="s">
        <v>463</v>
      </c>
      <c r="C643" s="38">
        <f t="shared" ca="1" si="294"/>
        <v>0</v>
      </c>
      <c r="D643" s="38">
        <f t="shared" ca="1" si="295"/>
        <v>0</v>
      </c>
      <c r="E643" s="38">
        <f t="shared" ca="1" si="296"/>
        <v>0</v>
      </c>
      <c r="F643" s="38">
        <f t="shared" ca="1" si="297"/>
        <v>0</v>
      </c>
      <c r="G643" s="38">
        <f t="shared" ca="1" si="298"/>
        <v>0</v>
      </c>
      <c r="H643" s="7"/>
      <c r="O643" s="8"/>
      <c r="P643" s="8"/>
      <c r="Q643" s="8"/>
      <c r="R643" s="8"/>
      <c r="S643" s="8"/>
    </row>
    <row r="644" spans="1:27" x14ac:dyDescent="0.25">
      <c r="A644" s="140"/>
      <c r="B644" s="155" t="s">
        <v>1299</v>
      </c>
      <c r="C644" s="69">
        <f t="shared" ca="1" si="294"/>
        <v>0</v>
      </c>
      <c r="D644" s="69">
        <f t="shared" ca="1" si="295"/>
        <v>0.51277499999999998</v>
      </c>
      <c r="E644" s="69">
        <f t="shared" ca="1" si="296"/>
        <v>0.51277499999999998</v>
      </c>
      <c r="F644" s="69">
        <f t="shared" ca="1" si="297"/>
        <v>0.51296850000000005</v>
      </c>
      <c r="G644" s="69">
        <f t="shared" ca="1" si="298"/>
        <v>0.51393599999999995</v>
      </c>
      <c r="H644" s="7"/>
      <c r="O644" s="8"/>
      <c r="P644" s="8"/>
      <c r="Q644" s="8"/>
      <c r="R644" s="8"/>
      <c r="S644" s="8"/>
    </row>
    <row r="645" spans="1:27" x14ac:dyDescent="0.25">
      <c r="B645" s="155"/>
      <c r="C645" s="7"/>
      <c r="D645" s="7"/>
      <c r="E645" s="7"/>
      <c r="F645" s="7"/>
      <c r="G645" s="7"/>
      <c r="H645" s="7"/>
      <c r="I645" s="103" t="s">
        <v>244</v>
      </c>
      <c r="O645" s="138" t="s">
        <v>245</v>
      </c>
      <c r="P645" s="8"/>
      <c r="Q645" s="8"/>
      <c r="R645" s="8"/>
      <c r="S645" s="8"/>
    </row>
    <row r="646" spans="1:27" x14ac:dyDescent="0.25">
      <c r="B646" s="106" t="s">
        <v>252</v>
      </c>
      <c r="C646" s="9">
        <v>2010</v>
      </c>
      <c r="D646" s="9">
        <v>2020</v>
      </c>
      <c r="E646" s="9">
        <v>2030</v>
      </c>
      <c r="F646" s="9">
        <v>2040</v>
      </c>
      <c r="G646" s="9">
        <v>2050</v>
      </c>
      <c r="H646" s="7"/>
      <c r="I646" s="106">
        <v>2010</v>
      </c>
      <c r="J646" s="106">
        <v>2020</v>
      </c>
      <c r="K646" s="106">
        <v>2030</v>
      </c>
      <c r="L646" s="106">
        <v>2040</v>
      </c>
      <c r="M646" s="106">
        <v>2050</v>
      </c>
      <c r="O646" s="6">
        <v>2010</v>
      </c>
      <c r="P646" s="6">
        <v>2020</v>
      </c>
      <c r="Q646" s="6">
        <v>2030</v>
      </c>
      <c r="R646" s="6">
        <v>2040</v>
      </c>
      <c r="S646" s="6">
        <v>2050</v>
      </c>
      <c r="V646" s="106" t="s">
        <v>327</v>
      </c>
      <c r="W646" s="9">
        <v>2010</v>
      </c>
      <c r="X646" s="9">
        <v>2020</v>
      </c>
      <c r="Y646" s="9">
        <v>2030</v>
      </c>
      <c r="Z646" s="9">
        <v>2040</v>
      </c>
      <c r="AA646" s="9">
        <v>2050</v>
      </c>
    </row>
    <row r="647" spans="1:27" x14ac:dyDescent="0.25">
      <c r="A647" s="140"/>
      <c r="B647" s="155" t="s">
        <v>8</v>
      </c>
      <c r="C647" s="207">
        <f t="shared" ref="C647:C706" ca="1" si="303">IFERROR(VLOOKUP($B647,INDIRECT($I$647),2,FALSE),0)</f>
        <v>0</v>
      </c>
      <c r="D647" s="207">
        <f t="shared" ref="D647:D706" ca="1" si="304">IFERROR(VLOOKUP($B647,INDIRECT($J$647),2,FALSE),0)</f>
        <v>0</v>
      </c>
      <c r="E647" s="207">
        <f t="shared" ref="E647:E706" ca="1" si="305">IFERROR(VLOOKUP($B647,INDIRECT($K$647),2,FALSE),0)</f>
        <v>0</v>
      </c>
      <c r="F647" s="207">
        <f t="shared" ref="F647:F706" ca="1" si="306">IFERROR(VLOOKUP($B647,INDIRECT($L$647),2,FALSE),0)</f>
        <v>0</v>
      </c>
      <c r="G647" s="207">
        <f t="shared" ref="G647:G706" ca="1" si="307">IFERROR(VLOOKUP($B647,INDIRECT($M$647),2,FALSE),0)</f>
        <v>0</v>
      </c>
      <c r="H647" s="7"/>
      <c r="I647" s="140" t="str">
        <f>"Modeloutput!$A$"&amp;O647&amp;":$B$"&amp;O648</f>
        <v>Modeloutput!$A$798:$B$857</v>
      </c>
      <c r="J647" s="140" t="str">
        <f>"Modeloutput!$A$"&amp;P647&amp;":$B$"&amp;P648</f>
        <v>Modeloutput!$A$1733:$B$1792</v>
      </c>
      <c r="K647" s="140" t="str">
        <f>"Modeloutput!$A$"&amp;Q647&amp;":$B$"&amp;Q648</f>
        <v>Modeloutput!$A$2668:$B$2727</v>
      </c>
      <c r="L647" s="140" t="str">
        <f>"Modeloutput!$A$"&amp;R647&amp;":$B$"&amp;R648</f>
        <v>Modeloutput!$A$3603:$B$3662</v>
      </c>
      <c r="M647" s="140" t="str">
        <f>"Modeloutput!$A$"&amp;S647&amp;":$B$"&amp;S648</f>
        <v>Modeloutput!$A$4538:$B$4597</v>
      </c>
      <c r="N647" s="140" t="s">
        <v>246</v>
      </c>
      <c r="O647" s="2">
        <f>volgorde_mut_flow_all!E71</f>
        <v>798</v>
      </c>
      <c r="P647" s="2">
        <f>volgorde_mut_flow_all!F71</f>
        <v>1733</v>
      </c>
      <c r="Q647" s="2">
        <f>volgorde_mut_flow_all!G71</f>
        <v>2668</v>
      </c>
      <c r="R647" s="2">
        <f>volgorde_mut_flow_all!H71</f>
        <v>3603</v>
      </c>
      <c r="S647" s="2">
        <f>volgorde_mut_flow_all!I71</f>
        <v>4538</v>
      </c>
      <c r="V647" s="17" t="s">
        <v>1370</v>
      </c>
      <c r="W647" s="18">
        <f ca="1">SUM(C647:C652)</f>
        <v>0</v>
      </c>
      <c r="X647" s="18">
        <f t="shared" ref="X647:AA647" ca="1" si="308">SUM(D647:D652)</f>
        <v>0</v>
      </c>
      <c r="Y647" s="18">
        <f t="shared" ca="1" si="308"/>
        <v>0</v>
      </c>
      <c r="Z647" s="18">
        <f t="shared" ca="1" si="308"/>
        <v>0</v>
      </c>
      <c r="AA647" s="18">
        <f t="shared" ca="1" si="308"/>
        <v>0</v>
      </c>
    </row>
    <row r="648" spans="1:27" x14ac:dyDescent="0.25">
      <c r="A648" s="140"/>
      <c r="B648" s="155" t="s">
        <v>9</v>
      </c>
      <c r="C648" s="207">
        <f t="shared" ca="1" si="303"/>
        <v>0</v>
      </c>
      <c r="D648" s="207">
        <f t="shared" ca="1" si="304"/>
        <v>0</v>
      </c>
      <c r="E648" s="207">
        <f t="shared" ca="1" si="305"/>
        <v>0</v>
      </c>
      <c r="F648" s="207">
        <f t="shared" ca="1" si="306"/>
        <v>0</v>
      </c>
      <c r="G648" s="207">
        <f t="shared" ca="1" si="307"/>
        <v>0</v>
      </c>
      <c r="H648" s="9"/>
      <c r="O648" s="2">
        <f>O647+lengte_uit_python_mut!$D$15-3</f>
        <v>857</v>
      </c>
      <c r="P648" s="2">
        <f>P647+lengte_uit_python_mut!$D$15-3</f>
        <v>1792</v>
      </c>
      <c r="Q648" s="2">
        <f>Q647+lengte_uit_python_mut!$D$15-3</f>
        <v>2727</v>
      </c>
      <c r="R648" s="2">
        <f>R647+lengte_uit_python_mut!$D$15-3</f>
        <v>3662</v>
      </c>
      <c r="S648" s="2">
        <f>S647+lengte_uit_python_mut!$D$15-3</f>
        <v>4597</v>
      </c>
      <c r="V648" s="22" t="s">
        <v>1371</v>
      </c>
      <c r="W648" s="41">
        <f ca="1">SUM(C653:C665)</f>
        <v>0</v>
      </c>
      <c r="X648" s="41">
        <f t="shared" ref="X648:AA648" ca="1" si="309">SUM(D653:D665)</f>
        <v>0</v>
      </c>
      <c r="Y648" s="41">
        <f t="shared" ca="1" si="309"/>
        <v>0</v>
      </c>
      <c r="Z648" s="41">
        <f t="shared" ca="1" si="309"/>
        <v>0</v>
      </c>
      <c r="AA648" s="41">
        <f t="shared" ca="1" si="309"/>
        <v>0</v>
      </c>
    </row>
    <row r="649" spans="1:27" x14ac:dyDescent="0.25">
      <c r="A649" s="140"/>
      <c r="B649" s="155" t="s">
        <v>10</v>
      </c>
      <c r="C649" s="207">
        <f t="shared" ca="1" si="303"/>
        <v>0</v>
      </c>
      <c r="D649" s="207">
        <f t="shared" ca="1" si="304"/>
        <v>0</v>
      </c>
      <c r="E649" s="207">
        <f t="shared" ca="1" si="305"/>
        <v>0</v>
      </c>
      <c r="F649" s="207">
        <f t="shared" ca="1" si="306"/>
        <v>0</v>
      </c>
      <c r="G649" s="207">
        <f t="shared" ca="1" si="307"/>
        <v>0</v>
      </c>
      <c r="H649" s="7"/>
      <c r="O649" s="8"/>
      <c r="P649" s="8"/>
      <c r="Q649" s="8"/>
      <c r="R649" s="8"/>
      <c r="S649" s="8"/>
      <c r="V649" s="66" t="s">
        <v>1372</v>
      </c>
      <c r="W649" s="69">
        <f ca="1">SUM(C675:C678)</f>
        <v>0</v>
      </c>
      <c r="X649" s="69">
        <f t="shared" ref="X649:AA649" ca="1" si="310">SUM(D675:D678)</f>
        <v>0</v>
      </c>
      <c r="Y649" s="69">
        <f t="shared" ca="1" si="310"/>
        <v>0</v>
      </c>
      <c r="Z649" s="69">
        <f t="shared" ca="1" si="310"/>
        <v>0</v>
      </c>
      <c r="AA649" s="69">
        <f t="shared" ca="1" si="310"/>
        <v>0</v>
      </c>
    </row>
    <row r="650" spans="1:27" x14ac:dyDescent="0.25">
      <c r="A650" s="140"/>
      <c r="B650" s="155" t="s">
        <v>11</v>
      </c>
      <c r="C650" s="207">
        <f t="shared" ca="1" si="303"/>
        <v>0</v>
      </c>
      <c r="D650" s="207">
        <f t="shared" ca="1" si="304"/>
        <v>0</v>
      </c>
      <c r="E650" s="207">
        <f t="shared" ca="1" si="305"/>
        <v>0</v>
      </c>
      <c r="F650" s="207">
        <f t="shared" ca="1" si="306"/>
        <v>0</v>
      </c>
      <c r="G650" s="207">
        <f t="shared" ca="1" si="307"/>
        <v>0</v>
      </c>
      <c r="H650" s="7"/>
      <c r="O650" s="8"/>
      <c r="P650" s="8"/>
      <c r="Q650" s="8"/>
      <c r="R650" s="8"/>
      <c r="S650" s="8"/>
      <c r="V650" s="36" t="s">
        <v>1373</v>
      </c>
      <c r="W650" s="38">
        <f ca="1">SUM(C683:C686)</f>
        <v>0</v>
      </c>
      <c r="X650" s="38">
        <f t="shared" ref="X650:AA650" ca="1" si="311">SUM(D683:D686)</f>
        <v>0</v>
      </c>
      <c r="Y650" s="38">
        <f t="shared" ca="1" si="311"/>
        <v>0</v>
      </c>
      <c r="Z650" s="38">
        <f t="shared" ca="1" si="311"/>
        <v>0</v>
      </c>
      <c r="AA650" s="38">
        <f t="shared" ca="1" si="311"/>
        <v>0</v>
      </c>
    </row>
    <row r="651" spans="1:27" x14ac:dyDescent="0.25">
      <c r="A651" s="140"/>
      <c r="B651" s="155" t="s">
        <v>12</v>
      </c>
      <c r="C651" s="207">
        <f t="shared" ca="1" si="303"/>
        <v>0</v>
      </c>
      <c r="D651" s="207">
        <f t="shared" ca="1" si="304"/>
        <v>0</v>
      </c>
      <c r="E651" s="207">
        <f t="shared" ca="1" si="305"/>
        <v>0</v>
      </c>
      <c r="F651" s="207">
        <f t="shared" ca="1" si="306"/>
        <v>0</v>
      </c>
      <c r="G651" s="207">
        <f t="shared" ca="1" si="307"/>
        <v>0</v>
      </c>
      <c r="H651" s="7"/>
      <c r="O651" s="8"/>
      <c r="P651" s="8"/>
      <c r="Q651" s="8"/>
      <c r="R651" s="8"/>
      <c r="S651" s="8"/>
      <c r="V651" s="32" t="s">
        <v>1374</v>
      </c>
      <c r="W651" s="40">
        <f ca="1">SUM(C691:C694)+C705</f>
        <v>0</v>
      </c>
      <c r="X651" s="40">
        <f t="shared" ref="X651:AA651" ca="1" si="312">SUM(D691:D694)+D705</f>
        <v>0</v>
      </c>
      <c r="Y651" s="40">
        <f t="shared" ca="1" si="312"/>
        <v>0</v>
      </c>
      <c r="Z651" s="40">
        <f t="shared" ca="1" si="312"/>
        <v>0</v>
      </c>
      <c r="AA651" s="40">
        <f t="shared" ca="1" si="312"/>
        <v>0</v>
      </c>
    </row>
    <row r="652" spans="1:27" x14ac:dyDescent="0.25">
      <c r="A652" s="140"/>
      <c r="B652" s="155" t="s">
        <v>13</v>
      </c>
      <c r="C652" s="207">
        <f t="shared" ca="1" si="303"/>
        <v>0</v>
      </c>
      <c r="D652" s="207">
        <f t="shared" ca="1" si="304"/>
        <v>0</v>
      </c>
      <c r="E652" s="207">
        <f t="shared" ca="1" si="305"/>
        <v>0</v>
      </c>
      <c r="F652" s="207">
        <f t="shared" ca="1" si="306"/>
        <v>0</v>
      </c>
      <c r="G652" s="207">
        <f t="shared" ca="1" si="307"/>
        <v>0</v>
      </c>
      <c r="H652" s="7"/>
      <c r="O652" s="8"/>
      <c r="P652" s="8"/>
      <c r="Q652" s="8"/>
      <c r="R652" s="8"/>
      <c r="S652" s="8"/>
      <c r="V652" s="208" t="s">
        <v>1375</v>
      </c>
      <c r="W652" s="209">
        <f ca="1">C666</f>
        <v>0</v>
      </c>
      <c r="X652" s="209">
        <f t="shared" ref="X652:AA652" ca="1" si="313">D666</f>
        <v>0</v>
      </c>
      <c r="Y652" s="209">
        <f t="shared" ca="1" si="313"/>
        <v>0</v>
      </c>
      <c r="Z652" s="209">
        <f t="shared" ca="1" si="313"/>
        <v>0</v>
      </c>
      <c r="AA652" s="209">
        <f t="shared" ca="1" si="313"/>
        <v>0</v>
      </c>
    </row>
    <row r="653" spans="1:27" x14ac:dyDescent="0.25">
      <c r="A653" s="140"/>
      <c r="B653" s="155" t="s">
        <v>554</v>
      </c>
      <c r="C653" s="210">
        <f t="shared" ca="1" si="303"/>
        <v>0</v>
      </c>
      <c r="D653" s="210">
        <f t="shared" ca="1" si="304"/>
        <v>0</v>
      </c>
      <c r="E653" s="210">
        <f t="shared" ca="1" si="305"/>
        <v>0</v>
      </c>
      <c r="F653" s="210">
        <f t="shared" ca="1" si="306"/>
        <v>0</v>
      </c>
      <c r="G653" s="210">
        <f t="shared" ca="1" si="307"/>
        <v>0</v>
      </c>
      <c r="H653" s="7"/>
      <c r="O653" s="8"/>
      <c r="P653" s="8"/>
      <c r="Q653" s="8"/>
      <c r="R653" s="8"/>
      <c r="S653" s="8"/>
      <c r="V653" s="211" t="s">
        <v>1376</v>
      </c>
      <c r="W653" s="212">
        <f ca="1">SUM(C667:C670)+C701</f>
        <v>0</v>
      </c>
      <c r="X653" s="212">
        <f t="shared" ref="X653:AA653" ca="1" si="314">SUM(D667:D670)+D701</f>
        <v>0</v>
      </c>
      <c r="Y653" s="212">
        <f t="shared" ca="1" si="314"/>
        <v>0</v>
      </c>
      <c r="Z653" s="212">
        <f t="shared" ca="1" si="314"/>
        <v>0</v>
      </c>
      <c r="AA653" s="212">
        <f t="shared" ca="1" si="314"/>
        <v>0</v>
      </c>
    </row>
    <row r="654" spans="1:27" x14ac:dyDescent="0.25">
      <c r="A654" s="140"/>
      <c r="B654" s="155" t="s">
        <v>555</v>
      </c>
      <c r="C654" s="210">
        <f t="shared" ca="1" si="303"/>
        <v>0</v>
      </c>
      <c r="D654" s="210">
        <f t="shared" ca="1" si="304"/>
        <v>0</v>
      </c>
      <c r="E654" s="210">
        <f t="shared" ca="1" si="305"/>
        <v>0</v>
      </c>
      <c r="F654" s="210">
        <f t="shared" ca="1" si="306"/>
        <v>0</v>
      </c>
      <c r="G654" s="210">
        <f t="shared" ca="1" si="307"/>
        <v>0</v>
      </c>
      <c r="H654" s="7"/>
      <c r="O654" s="8"/>
      <c r="P654" s="8"/>
      <c r="Q654" s="8"/>
      <c r="R654" s="8"/>
      <c r="S654" s="8"/>
      <c r="V654" s="195" t="s">
        <v>1377</v>
      </c>
      <c r="W654" s="213">
        <f ca="1">SUM(C671:C674)+C702</f>
        <v>0</v>
      </c>
      <c r="X654" s="213">
        <f t="shared" ref="X654:AA654" ca="1" si="315">SUM(D671:D674)+D702</f>
        <v>0</v>
      </c>
      <c r="Y654" s="213">
        <f t="shared" ca="1" si="315"/>
        <v>0</v>
      </c>
      <c r="Z654" s="213">
        <f t="shared" ca="1" si="315"/>
        <v>0</v>
      </c>
      <c r="AA654" s="213">
        <f t="shared" ca="1" si="315"/>
        <v>0</v>
      </c>
    </row>
    <row r="655" spans="1:27" x14ac:dyDescent="0.25">
      <c r="A655" s="140"/>
      <c r="B655" s="155" t="s">
        <v>556</v>
      </c>
      <c r="C655" s="210">
        <f t="shared" ca="1" si="303"/>
        <v>0</v>
      </c>
      <c r="D655" s="210">
        <f t="shared" ca="1" si="304"/>
        <v>0</v>
      </c>
      <c r="E655" s="210">
        <f t="shared" ca="1" si="305"/>
        <v>0</v>
      </c>
      <c r="F655" s="210">
        <f t="shared" ca="1" si="306"/>
        <v>0</v>
      </c>
      <c r="G655" s="210">
        <f t="shared" ca="1" si="307"/>
        <v>0</v>
      </c>
      <c r="O655" s="8"/>
      <c r="P655" s="8"/>
      <c r="Q655" s="8"/>
      <c r="R655" s="8"/>
      <c r="S655" s="8"/>
      <c r="V655" s="30" t="s">
        <v>1378</v>
      </c>
      <c r="W655" s="214">
        <f ca="1">SUM(C679:C682)+C704</f>
        <v>0</v>
      </c>
      <c r="X655" s="214">
        <f t="shared" ref="X655:AA655" ca="1" si="316">SUM(D679:D682)+D704</f>
        <v>0</v>
      </c>
      <c r="Y655" s="214">
        <f t="shared" ca="1" si="316"/>
        <v>0</v>
      </c>
      <c r="Z655" s="214">
        <f t="shared" ca="1" si="316"/>
        <v>0</v>
      </c>
      <c r="AA655" s="214">
        <f t="shared" ca="1" si="316"/>
        <v>0</v>
      </c>
    </row>
    <row r="656" spans="1:27" x14ac:dyDescent="0.25">
      <c r="A656" s="140"/>
      <c r="B656" s="155" t="s">
        <v>557</v>
      </c>
      <c r="C656" s="210">
        <f t="shared" ca="1" si="303"/>
        <v>0</v>
      </c>
      <c r="D656" s="210">
        <f t="shared" ca="1" si="304"/>
        <v>0</v>
      </c>
      <c r="E656" s="210">
        <f t="shared" ca="1" si="305"/>
        <v>0</v>
      </c>
      <c r="F656" s="210">
        <f t="shared" ca="1" si="306"/>
        <v>0</v>
      </c>
      <c r="G656" s="210">
        <f t="shared" ca="1" si="307"/>
        <v>0</v>
      </c>
      <c r="O656" s="8"/>
      <c r="P656" s="8"/>
      <c r="Q656" s="8"/>
      <c r="R656" s="8"/>
      <c r="S656" s="8"/>
      <c r="V656" s="215" t="s">
        <v>1379</v>
      </c>
      <c r="W656" s="216">
        <f ca="1">SUM(C687:C690)</f>
        <v>0</v>
      </c>
      <c r="X656" s="216">
        <f t="shared" ref="X656:AA656" ca="1" si="317">SUM(D687:D690)</f>
        <v>0</v>
      </c>
      <c r="Y656" s="216">
        <f t="shared" ca="1" si="317"/>
        <v>0</v>
      </c>
      <c r="Z656" s="216">
        <f t="shared" ca="1" si="317"/>
        <v>0</v>
      </c>
      <c r="AA656" s="216">
        <f t="shared" ca="1" si="317"/>
        <v>0</v>
      </c>
    </row>
    <row r="657" spans="1:27" x14ac:dyDescent="0.25">
      <c r="A657" s="140"/>
      <c r="B657" s="155" t="s">
        <v>558</v>
      </c>
      <c r="C657" s="210">
        <f t="shared" ca="1" si="303"/>
        <v>0</v>
      </c>
      <c r="D657" s="210">
        <f t="shared" ca="1" si="304"/>
        <v>0</v>
      </c>
      <c r="E657" s="210">
        <f t="shared" ca="1" si="305"/>
        <v>0</v>
      </c>
      <c r="F657" s="210">
        <f t="shared" ca="1" si="306"/>
        <v>0</v>
      </c>
      <c r="G657" s="210">
        <f t="shared" ca="1" si="307"/>
        <v>0</v>
      </c>
      <c r="O657" s="8"/>
      <c r="P657" s="8"/>
      <c r="Q657" s="8"/>
      <c r="R657" s="8"/>
      <c r="S657" s="8"/>
      <c r="V657" s="217" t="s">
        <v>1380</v>
      </c>
      <c r="W657" s="143">
        <f ca="1">SUM(C695:C698)+C706</f>
        <v>0</v>
      </c>
      <c r="X657" s="143">
        <f t="shared" ref="X657:AA657" ca="1" si="318">SUM(D695:D698)+D706</f>
        <v>0</v>
      </c>
      <c r="Y657" s="143">
        <f t="shared" ca="1" si="318"/>
        <v>0</v>
      </c>
      <c r="Z657" s="143">
        <f t="shared" ca="1" si="318"/>
        <v>0</v>
      </c>
      <c r="AA657" s="143">
        <f t="shared" ca="1" si="318"/>
        <v>0</v>
      </c>
    </row>
    <row r="658" spans="1:27" x14ac:dyDescent="0.25">
      <c r="A658" s="140"/>
      <c r="B658" s="155" t="s">
        <v>559</v>
      </c>
      <c r="C658" s="210">
        <f t="shared" ca="1" si="303"/>
        <v>0</v>
      </c>
      <c r="D658" s="210">
        <f t="shared" ca="1" si="304"/>
        <v>0</v>
      </c>
      <c r="E658" s="210">
        <f t="shared" ca="1" si="305"/>
        <v>0</v>
      </c>
      <c r="F658" s="210">
        <f t="shared" ca="1" si="306"/>
        <v>0</v>
      </c>
      <c r="G658" s="210">
        <f t="shared" ca="1" si="307"/>
        <v>0</v>
      </c>
      <c r="O658" s="8"/>
      <c r="P658" s="8"/>
      <c r="Q658" s="8"/>
      <c r="R658" s="8"/>
      <c r="S658" s="8"/>
    </row>
    <row r="659" spans="1:27" x14ac:dyDescent="0.25">
      <c r="A659" s="140"/>
      <c r="B659" s="155" t="s">
        <v>560</v>
      </c>
      <c r="C659" s="210">
        <f t="shared" ca="1" si="303"/>
        <v>0</v>
      </c>
      <c r="D659" s="210">
        <f t="shared" ca="1" si="304"/>
        <v>0</v>
      </c>
      <c r="E659" s="210">
        <f t="shared" ca="1" si="305"/>
        <v>0</v>
      </c>
      <c r="F659" s="210">
        <f t="shared" ca="1" si="306"/>
        <v>0</v>
      </c>
      <c r="G659" s="210">
        <f t="shared" ca="1" si="307"/>
        <v>0</v>
      </c>
      <c r="O659" s="8"/>
      <c r="P659" s="8"/>
      <c r="Q659" s="8"/>
      <c r="R659" s="8"/>
      <c r="S659" s="8"/>
      <c r="V659" s="140" t="s">
        <v>285</v>
      </c>
      <c r="W659" s="135">
        <f ca="1">SUM(W647:W657)</f>
        <v>0</v>
      </c>
      <c r="X659" s="135">
        <f t="shared" ref="X659:AA659" ca="1" si="319">SUM(X647:X657)</f>
        <v>0</v>
      </c>
      <c r="Y659" s="135">
        <f t="shared" ca="1" si="319"/>
        <v>0</v>
      </c>
      <c r="Z659" s="135">
        <f t="shared" ca="1" si="319"/>
        <v>0</v>
      </c>
      <c r="AA659" s="135">
        <f t="shared" ca="1" si="319"/>
        <v>0</v>
      </c>
    </row>
    <row r="660" spans="1:27" x14ac:dyDescent="0.25">
      <c r="A660" s="140"/>
      <c r="B660" s="155" t="s">
        <v>561</v>
      </c>
      <c r="C660" s="210">
        <f t="shared" ca="1" si="303"/>
        <v>0</v>
      </c>
      <c r="D660" s="210">
        <f t="shared" ca="1" si="304"/>
        <v>0</v>
      </c>
      <c r="E660" s="210">
        <f t="shared" ca="1" si="305"/>
        <v>0</v>
      </c>
      <c r="F660" s="210">
        <f t="shared" ca="1" si="306"/>
        <v>0</v>
      </c>
      <c r="G660" s="210">
        <f t="shared" ca="1" si="307"/>
        <v>0</v>
      </c>
      <c r="O660" s="8"/>
      <c r="P660" s="8"/>
      <c r="Q660" s="8"/>
      <c r="R660" s="8"/>
      <c r="S660" s="8"/>
      <c r="V660" s="140" t="s">
        <v>284</v>
      </c>
      <c r="W660" s="135">
        <f ca="1">SUM(C647:C706)</f>
        <v>0</v>
      </c>
      <c r="X660" s="135">
        <f t="shared" ref="X660:AA660" ca="1" si="320">SUM(D647:D706)</f>
        <v>0</v>
      </c>
      <c r="Y660" s="135">
        <f t="shared" ca="1" si="320"/>
        <v>0</v>
      </c>
      <c r="Z660" s="135">
        <f t="shared" ca="1" si="320"/>
        <v>0</v>
      </c>
      <c r="AA660" s="135">
        <f t="shared" ca="1" si="320"/>
        <v>0</v>
      </c>
    </row>
    <row r="661" spans="1:27" x14ac:dyDescent="0.25">
      <c r="A661" s="140"/>
      <c r="B661" s="155" t="s">
        <v>562</v>
      </c>
      <c r="C661" s="210">
        <f t="shared" ca="1" si="303"/>
        <v>0</v>
      </c>
      <c r="D661" s="210">
        <f t="shared" ca="1" si="304"/>
        <v>0</v>
      </c>
      <c r="E661" s="210">
        <f t="shared" ca="1" si="305"/>
        <v>0</v>
      </c>
      <c r="F661" s="210">
        <f t="shared" ca="1" si="306"/>
        <v>0</v>
      </c>
      <c r="G661" s="210">
        <f t="shared" ca="1" si="307"/>
        <v>0</v>
      </c>
      <c r="O661" s="8"/>
      <c r="P661" s="8"/>
      <c r="Q661" s="8"/>
      <c r="R661" s="8"/>
      <c r="S661" s="8"/>
    </row>
    <row r="662" spans="1:27" x14ac:dyDescent="0.25">
      <c r="A662" s="140"/>
      <c r="B662" s="155" t="s">
        <v>563</v>
      </c>
      <c r="C662" s="210">
        <f t="shared" ca="1" si="303"/>
        <v>0</v>
      </c>
      <c r="D662" s="210">
        <f t="shared" ca="1" si="304"/>
        <v>0</v>
      </c>
      <c r="E662" s="210">
        <f t="shared" ca="1" si="305"/>
        <v>0</v>
      </c>
      <c r="F662" s="210">
        <f t="shared" ca="1" si="306"/>
        <v>0</v>
      </c>
      <c r="G662" s="210">
        <f t="shared" ca="1" si="307"/>
        <v>0</v>
      </c>
      <c r="O662" s="8"/>
      <c r="P662" s="8"/>
      <c r="Q662" s="8"/>
      <c r="R662" s="8"/>
      <c r="S662" s="8"/>
    </row>
    <row r="663" spans="1:27" x14ac:dyDescent="0.25">
      <c r="A663" s="140"/>
      <c r="B663" s="155" t="s">
        <v>564</v>
      </c>
      <c r="C663" s="210">
        <f t="shared" ca="1" si="303"/>
        <v>0</v>
      </c>
      <c r="D663" s="210">
        <f t="shared" ca="1" si="304"/>
        <v>0</v>
      </c>
      <c r="E663" s="210">
        <f t="shared" ca="1" si="305"/>
        <v>0</v>
      </c>
      <c r="F663" s="210">
        <f t="shared" ca="1" si="306"/>
        <v>0</v>
      </c>
      <c r="G663" s="210">
        <f t="shared" ca="1" si="307"/>
        <v>0</v>
      </c>
      <c r="O663" s="8"/>
      <c r="P663" s="8"/>
      <c r="Q663" s="8"/>
      <c r="R663" s="8"/>
      <c r="S663" s="8"/>
    </row>
    <row r="664" spans="1:27" x14ac:dyDescent="0.25">
      <c r="A664" s="140"/>
      <c r="B664" s="155" t="s">
        <v>565</v>
      </c>
      <c r="C664" s="210">
        <f t="shared" ca="1" si="303"/>
        <v>0</v>
      </c>
      <c r="D664" s="210">
        <f t="shared" ca="1" si="304"/>
        <v>0</v>
      </c>
      <c r="E664" s="210">
        <f t="shared" ca="1" si="305"/>
        <v>0</v>
      </c>
      <c r="F664" s="210">
        <f t="shared" ca="1" si="306"/>
        <v>0</v>
      </c>
      <c r="G664" s="210">
        <f t="shared" ca="1" si="307"/>
        <v>0</v>
      </c>
      <c r="O664" s="8"/>
      <c r="P664" s="8"/>
      <c r="Q664" s="8"/>
      <c r="R664" s="8"/>
      <c r="S664" s="8"/>
    </row>
    <row r="665" spans="1:27" x14ac:dyDescent="0.25">
      <c r="A665" s="140"/>
      <c r="B665" s="166" t="s">
        <v>946</v>
      </c>
      <c r="C665" s="210">
        <f t="shared" ca="1" si="303"/>
        <v>0</v>
      </c>
      <c r="D665" s="210">
        <f t="shared" ca="1" si="304"/>
        <v>0</v>
      </c>
      <c r="E665" s="210">
        <f t="shared" ca="1" si="305"/>
        <v>0</v>
      </c>
      <c r="F665" s="210">
        <f t="shared" ca="1" si="306"/>
        <v>0</v>
      </c>
      <c r="G665" s="210">
        <f t="shared" ca="1" si="307"/>
        <v>0</v>
      </c>
      <c r="O665" s="8"/>
      <c r="P665" s="8"/>
      <c r="Q665" s="8"/>
      <c r="R665" s="8"/>
      <c r="S665" s="8"/>
    </row>
    <row r="666" spans="1:27" x14ac:dyDescent="0.25">
      <c r="A666" s="140"/>
      <c r="B666" s="166" t="s">
        <v>947</v>
      </c>
      <c r="C666" s="218">
        <f t="shared" ca="1" si="303"/>
        <v>0</v>
      </c>
      <c r="D666" s="218">
        <f t="shared" ca="1" si="304"/>
        <v>0</v>
      </c>
      <c r="E666" s="218">
        <f t="shared" ca="1" si="305"/>
        <v>0</v>
      </c>
      <c r="F666" s="218">
        <f t="shared" ca="1" si="306"/>
        <v>0</v>
      </c>
      <c r="G666" s="218">
        <f t="shared" ca="1" si="307"/>
        <v>0</v>
      </c>
      <c r="O666" s="8"/>
      <c r="P666" s="8"/>
      <c r="Q666" s="8"/>
      <c r="R666" s="8"/>
      <c r="S666" s="8"/>
    </row>
    <row r="667" spans="1:27" x14ac:dyDescent="0.25">
      <c r="A667" s="140"/>
      <c r="B667" s="166" t="s">
        <v>1053</v>
      </c>
      <c r="C667" s="219">
        <f t="shared" ca="1" si="303"/>
        <v>0</v>
      </c>
      <c r="D667" s="219">
        <f t="shared" ca="1" si="304"/>
        <v>0</v>
      </c>
      <c r="E667" s="219">
        <f t="shared" ca="1" si="305"/>
        <v>0</v>
      </c>
      <c r="F667" s="219">
        <f t="shared" ca="1" si="306"/>
        <v>0</v>
      </c>
      <c r="G667" s="219">
        <f t="shared" ca="1" si="307"/>
        <v>0</v>
      </c>
      <c r="O667" s="8"/>
      <c r="P667" s="8"/>
      <c r="Q667" s="8"/>
      <c r="R667" s="8"/>
      <c r="S667" s="8"/>
      <c r="V667" s="8"/>
    </row>
    <row r="668" spans="1:27" x14ac:dyDescent="0.25">
      <c r="A668" s="140"/>
      <c r="B668" s="166" t="s">
        <v>1004</v>
      </c>
      <c r="C668" s="219">
        <f t="shared" ca="1" si="303"/>
        <v>0</v>
      </c>
      <c r="D668" s="219">
        <f t="shared" ca="1" si="304"/>
        <v>0</v>
      </c>
      <c r="E668" s="219">
        <f t="shared" ca="1" si="305"/>
        <v>0</v>
      </c>
      <c r="F668" s="219">
        <f t="shared" ca="1" si="306"/>
        <v>0</v>
      </c>
      <c r="G668" s="219">
        <f t="shared" ca="1" si="307"/>
        <v>0</v>
      </c>
      <c r="O668" s="8"/>
      <c r="P668" s="8"/>
      <c r="Q668" s="8"/>
      <c r="R668" s="8"/>
      <c r="S668" s="8"/>
      <c r="V668" s="8"/>
    </row>
    <row r="669" spans="1:27" x14ac:dyDescent="0.25">
      <c r="A669" s="140"/>
      <c r="B669" s="166" t="s">
        <v>1054</v>
      </c>
      <c r="C669" s="219">
        <f t="shared" ca="1" si="303"/>
        <v>0</v>
      </c>
      <c r="D669" s="219">
        <f t="shared" ca="1" si="304"/>
        <v>0</v>
      </c>
      <c r="E669" s="219">
        <f t="shared" ca="1" si="305"/>
        <v>0</v>
      </c>
      <c r="F669" s="219">
        <f t="shared" ca="1" si="306"/>
        <v>0</v>
      </c>
      <c r="G669" s="219">
        <f t="shared" ca="1" si="307"/>
        <v>0</v>
      </c>
      <c r="O669" s="8"/>
      <c r="P669" s="8"/>
      <c r="Q669" s="8"/>
      <c r="R669" s="8"/>
      <c r="S669" s="8"/>
      <c r="V669" s="8"/>
    </row>
    <row r="670" spans="1:27" x14ac:dyDescent="0.25">
      <c r="A670" s="140"/>
      <c r="B670" s="166" t="s">
        <v>1055</v>
      </c>
      <c r="C670" s="219">
        <f t="shared" ca="1" si="303"/>
        <v>0</v>
      </c>
      <c r="D670" s="219">
        <f t="shared" ca="1" si="304"/>
        <v>0</v>
      </c>
      <c r="E670" s="219">
        <f t="shared" ca="1" si="305"/>
        <v>0</v>
      </c>
      <c r="F670" s="219">
        <f t="shared" ca="1" si="306"/>
        <v>0</v>
      </c>
      <c r="G670" s="219">
        <f t="shared" ca="1" si="307"/>
        <v>0</v>
      </c>
      <c r="O670" s="8"/>
      <c r="P670" s="8"/>
      <c r="Q670" s="8"/>
      <c r="R670" s="8"/>
      <c r="S670" s="8"/>
      <c r="V670" s="8"/>
    </row>
    <row r="671" spans="1:27" x14ac:dyDescent="0.25">
      <c r="A671" s="140"/>
      <c r="B671" s="166" t="s">
        <v>1056</v>
      </c>
      <c r="C671" s="196">
        <f t="shared" ca="1" si="303"/>
        <v>0</v>
      </c>
      <c r="D671" s="196">
        <f t="shared" ca="1" si="304"/>
        <v>0</v>
      </c>
      <c r="E671" s="196">
        <f t="shared" ca="1" si="305"/>
        <v>0</v>
      </c>
      <c r="F671" s="196">
        <f t="shared" ca="1" si="306"/>
        <v>0</v>
      </c>
      <c r="G671" s="196">
        <f t="shared" ca="1" si="307"/>
        <v>0</v>
      </c>
      <c r="O671" s="8"/>
      <c r="P671" s="8"/>
      <c r="Q671" s="8"/>
      <c r="R671" s="8"/>
      <c r="S671" s="8"/>
      <c r="V671" s="8"/>
    </row>
    <row r="672" spans="1:27" x14ac:dyDescent="0.25">
      <c r="A672" s="140"/>
      <c r="B672" s="155" t="s">
        <v>1005</v>
      </c>
      <c r="C672" s="196">
        <f t="shared" ca="1" si="303"/>
        <v>0</v>
      </c>
      <c r="D672" s="196">
        <f t="shared" ca="1" si="304"/>
        <v>0</v>
      </c>
      <c r="E672" s="196">
        <f t="shared" ca="1" si="305"/>
        <v>0</v>
      </c>
      <c r="F672" s="196">
        <f t="shared" ca="1" si="306"/>
        <v>0</v>
      </c>
      <c r="G672" s="196">
        <f t="shared" ca="1" si="307"/>
        <v>0</v>
      </c>
      <c r="O672" s="8"/>
      <c r="P672" s="8"/>
      <c r="Q672" s="8"/>
      <c r="R672" s="8"/>
      <c r="S672" s="8"/>
      <c r="V672" s="8"/>
    </row>
    <row r="673" spans="1:22" x14ac:dyDescent="0.25">
      <c r="A673" s="140"/>
      <c r="B673" s="155" t="s">
        <v>1057</v>
      </c>
      <c r="C673" s="196">
        <f t="shared" ca="1" si="303"/>
        <v>0</v>
      </c>
      <c r="D673" s="196">
        <f t="shared" ca="1" si="304"/>
        <v>0</v>
      </c>
      <c r="E673" s="196">
        <f t="shared" ca="1" si="305"/>
        <v>0</v>
      </c>
      <c r="F673" s="196">
        <f t="shared" ca="1" si="306"/>
        <v>0</v>
      </c>
      <c r="G673" s="196">
        <f t="shared" ca="1" si="307"/>
        <v>0</v>
      </c>
      <c r="O673" s="8"/>
      <c r="P673" s="8"/>
      <c r="Q673" s="8"/>
      <c r="R673" s="8"/>
      <c r="S673" s="8"/>
      <c r="V673" s="8"/>
    </row>
    <row r="674" spans="1:22" x14ac:dyDescent="0.25">
      <c r="A674" s="140"/>
      <c r="B674" s="155" t="s">
        <v>1058</v>
      </c>
      <c r="C674" s="196">
        <f t="shared" ca="1" si="303"/>
        <v>0</v>
      </c>
      <c r="D674" s="196">
        <f t="shared" ca="1" si="304"/>
        <v>0</v>
      </c>
      <c r="E674" s="196">
        <f t="shared" ca="1" si="305"/>
        <v>0</v>
      </c>
      <c r="F674" s="196">
        <f t="shared" ca="1" si="306"/>
        <v>0</v>
      </c>
      <c r="G674" s="196">
        <f t="shared" ca="1" si="307"/>
        <v>0</v>
      </c>
      <c r="O674" s="8"/>
      <c r="P674" s="8"/>
      <c r="Q674" s="8"/>
      <c r="R674" s="8"/>
      <c r="S674" s="8"/>
      <c r="V674" s="8"/>
    </row>
    <row r="675" spans="1:22" x14ac:dyDescent="0.25">
      <c r="A675" s="140"/>
      <c r="B675" s="155" t="s">
        <v>1059</v>
      </c>
      <c r="C675" s="188">
        <f t="shared" ca="1" si="303"/>
        <v>0</v>
      </c>
      <c r="D675" s="188">
        <f t="shared" ca="1" si="304"/>
        <v>0</v>
      </c>
      <c r="E675" s="188">
        <f t="shared" ca="1" si="305"/>
        <v>0</v>
      </c>
      <c r="F675" s="188">
        <f t="shared" ca="1" si="306"/>
        <v>0</v>
      </c>
      <c r="G675" s="188">
        <f t="shared" ca="1" si="307"/>
        <v>0</v>
      </c>
      <c r="O675" s="8"/>
      <c r="P675" s="8"/>
      <c r="Q675" s="8"/>
      <c r="R675" s="8"/>
      <c r="S675" s="8"/>
      <c r="V675" s="8"/>
    </row>
    <row r="676" spans="1:22" x14ac:dyDescent="0.25">
      <c r="A676" s="140"/>
      <c r="B676" s="155" t="s">
        <v>1006</v>
      </c>
      <c r="C676" s="188">
        <f t="shared" ca="1" si="303"/>
        <v>0</v>
      </c>
      <c r="D676" s="188">
        <f t="shared" ca="1" si="304"/>
        <v>0</v>
      </c>
      <c r="E676" s="188">
        <f t="shared" ca="1" si="305"/>
        <v>0</v>
      </c>
      <c r="F676" s="188">
        <f t="shared" ca="1" si="306"/>
        <v>0</v>
      </c>
      <c r="G676" s="188">
        <f t="shared" ca="1" si="307"/>
        <v>0</v>
      </c>
      <c r="O676" s="8"/>
      <c r="P676" s="8"/>
      <c r="Q676" s="8"/>
      <c r="R676" s="8"/>
      <c r="S676" s="8"/>
      <c r="V676" s="8"/>
    </row>
    <row r="677" spans="1:22" x14ac:dyDescent="0.25">
      <c r="A677" s="140"/>
      <c r="B677" s="155" t="s">
        <v>1060</v>
      </c>
      <c r="C677" s="188">
        <f t="shared" ca="1" si="303"/>
        <v>0</v>
      </c>
      <c r="D677" s="188">
        <f t="shared" ca="1" si="304"/>
        <v>0</v>
      </c>
      <c r="E677" s="188">
        <f t="shared" ca="1" si="305"/>
        <v>0</v>
      </c>
      <c r="F677" s="188">
        <f t="shared" ca="1" si="306"/>
        <v>0</v>
      </c>
      <c r="G677" s="188">
        <f t="shared" ca="1" si="307"/>
        <v>0</v>
      </c>
      <c r="O677" s="8"/>
      <c r="P677" s="8"/>
      <c r="Q677" s="8"/>
      <c r="R677" s="8"/>
      <c r="S677" s="8"/>
      <c r="V677" s="220"/>
    </row>
    <row r="678" spans="1:22" x14ac:dyDescent="0.25">
      <c r="A678" s="140"/>
      <c r="B678" s="155" t="s">
        <v>1061</v>
      </c>
      <c r="C678" s="188">
        <f t="shared" ca="1" si="303"/>
        <v>0</v>
      </c>
      <c r="D678" s="188">
        <f t="shared" ca="1" si="304"/>
        <v>0</v>
      </c>
      <c r="E678" s="188">
        <f t="shared" ca="1" si="305"/>
        <v>0</v>
      </c>
      <c r="F678" s="188">
        <f t="shared" ca="1" si="306"/>
        <v>0</v>
      </c>
      <c r="G678" s="188">
        <f t="shared" ca="1" si="307"/>
        <v>0</v>
      </c>
      <c r="O678" s="8"/>
      <c r="P678" s="8"/>
      <c r="Q678" s="8"/>
      <c r="R678" s="8"/>
      <c r="S678" s="8"/>
      <c r="V678" s="220"/>
    </row>
    <row r="679" spans="1:22" x14ac:dyDescent="0.25">
      <c r="A679" s="140"/>
      <c r="B679" s="155" t="s">
        <v>1062</v>
      </c>
      <c r="C679" s="202">
        <f t="shared" ca="1" si="303"/>
        <v>0</v>
      </c>
      <c r="D679" s="202">
        <f t="shared" ca="1" si="304"/>
        <v>0</v>
      </c>
      <c r="E679" s="202">
        <f t="shared" ca="1" si="305"/>
        <v>0</v>
      </c>
      <c r="F679" s="202">
        <f t="shared" ca="1" si="306"/>
        <v>0</v>
      </c>
      <c r="G679" s="202">
        <f t="shared" ca="1" si="307"/>
        <v>0</v>
      </c>
      <c r="O679" s="8"/>
      <c r="P679" s="8"/>
      <c r="Q679" s="8"/>
      <c r="R679" s="8"/>
      <c r="S679" s="8"/>
      <c r="V679" s="8"/>
    </row>
    <row r="680" spans="1:22" x14ac:dyDescent="0.25">
      <c r="A680" s="140"/>
      <c r="B680" s="155" t="s">
        <v>1007</v>
      </c>
      <c r="C680" s="202">
        <f t="shared" ca="1" si="303"/>
        <v>0</v>
      </c>
      <c r="D680" s="202">
        <f t="shared" ca="1" si="304"/>
        <v>0</v>
      </c>
      <c r="E680" s="202">
        <f t="shared" ca="1" si="305"/>
        <v>0</v>
      </c>
      <c r="F680" s="202">
        <f t="shared" ca="1" si="306"/>
        <v>0</v>
      </c>
      <c r="G680" s="202">
        <f t="shared" ca="1" si="307"/>
        <v>0</v>
      </c>
      <c r="O680" s="8"/>
      <c r="P680" s="8"/>
      <c r="Q680" s="8"/>
      <c r="R680" s="8"/>
      <c r="S680" s="8"/>
    </row>
    <row r="681" spans="1:22" x14ac:dyDescent="0.25">
      <c r="A681" s="140"/>
      <c r="B681" s="155" t="s">
        <v>1063</v>
      </c>
      <c r="C681" s="202">
        <f t="shared" ca="1" si="303"/>
        <v>0</v>
      </c>
      <c r="D681" s="202">
        <f t="shared" ca="1" si="304"/>
        <v>0</v>
      </c>
      <c r="E681" s="202">
        <f t="shared" ca="1" si="305"/>
        <v>0</v>
      </c>
      <c r="F681" s="202">
        <f t="shared" ca="1" si="306"/>
        <v>0</v>
      </c>
      <c r="G681" s="202">
        <f t="shared" ca="1" si="307"/>
        <v>0</v>
      </c>
      <c r="O681" s="8"/>
      <c r="P681" s="8"/>
      <c r="Q681" s="8"/>
      <c r="R681" s="8"/>
      <c r="S681" s="8"/>
    </row>
    <row r="682" spans="1:22" x14ac:dyDescent="0.25">
      <c r="A682" s="140"/>
      <c r="B682" s="155" t="s">
        <v>1064</v>
      </c>
      <c r="C682" s="202">
        <f t="shared" ca="1" si="303"/>
        <v>0</v>
      </c>
      <c r="D682" s="202">
        <f t="shared" ca="1" si="304"/>
        <v>0</v>
      </c>
      <c r="E682" s="202">
        <f t="shared" ca="1" si="305"/>
        <v>0</v>
      </c>
      <c r="F682" s="202">
        <f t="shared" ca="1" si="306"/>
        <v>0</v>
      </c>
      <c r="G682" s="202">
        <f t="shared" ca="1" si="307"/>
        <v>0</v>
      </c>
      <c r="O682" s="8"/>
      <c r="P682" s="8"/>
      <c r="Q682" s="8"/>
      <c r="R682" s="8"/>
      <c r="S682" s="8"/>
    </row>
    <row r="683" spans="1:22" x14ac:dyDescent="0.25">
      <c r="A683" s="140"/>
      <c r="B683" s="155" t="s">
        <v>1065</v>
      </c>
      <c r="C683" s="189">
        <f t="shared" ca="1" si="303"/>
        <v>0</v>
      </c>
      <c r="D683" s="189">
        <f t="shared" ca="1" si="304"/>
        <v>0</v>
      </c>
      <c r="E683" s="189">
        <f t="shared" ca="1" si="305"/>
        <v>0</v>
      </c>
      <c r="F683" s="189">
        <f t="shared" ca="1" si="306"/>
        <v>0</v>
      </c>
      <c r="G683" s="189">
        <f t="shared" ca="1" si="307"/>
        <v>0</v>
      </c>
      <c r="O683" s="8"/>
      <c r="P683" s="8"/>
      <c r="Q683" s="8"/>
      <c r="R683" s="8"/>
      <c r="S683" s="8"/>
    </row>
    <row r="684" spans="1:22" x14ac:dyDescent="0.25">
      <c r="A684" s="140"/>
      <c r="B684" s="155" t="s">
        <v>1008</v>
      </c>
      <c r="C684" s="189">
        <f t="shared" ca="1" si="303"/>
        <v>0</v>
      </c>
      <c r="D684" s="189">
        <f t="shared" ca="1" si="304"/>
        <v>0</v>
      </c>
      <c r="E684" s="189">
        <f t="shared" ca="1" si="305"/>
        <v>0</v>
      </c>
      <c r="F684" s="189">
        <f t="shared" ca="1" si="306"/>
        <v>0</v>
      </c>
      <c r="G684" s="189">
        <f t="shared" ca="1" si="307"/>
        <v>0</v>
      </c>
      <c r="O684" s="8"/>
      <c r="P684" s="8"/>
      <c r="Q684" s="8"/>
      <c r="R684" s="8"/>
      <c r="S684" s="8"/>
    </row>
    <row r="685" spans="1:22" x14ac:dyDescent="0.25">
      <c r="A685" s="140"/>
      <c r="B685" s="155" t="s">
        <v>1066</v>
      </c>
      <c r="C685" s="189">
        <f t="shared" ca="1" si="303"/>
        <v>0</v>
      </c>
      <c r="D685" s="189">
        <f t="shared" ca="1" si="304"/>
        <v>0</v>
      </c>
      <c r="E685" s="189">
        <f t="shared" ca="1" si="305"/>
        <v>0</v>
      </c>
      <c r="F685" s="189">
        <f t="shared" ca="1" si="306"/>
        <v>0</v>
      </c>
      <c r="G685" s="189">
        <f t="shared" ca="1" si="307"/>
        <v>0</v>
      </c>
      <c r="O685" s="8"/>
      <c r="P685" s="8"/>
      <c r="Q685" s="8"/>
      <c r="R685" s="8"/>
      <c r="S685" s="8"/>
    </row>
    <row r="686" spans="1:22" x14ac:dyDescent="0.25">
      <c r="A686" s="140"/>
      <c r="B686" s="155" t="s">
        <v>1067</v>
      </c>
      <c r="C686" s="189">
        <f t="shared" ca="1" si="303"/>
        <v>0</v>
      </c>
      <c r="D686" s="189">
        <f t="shared" ca="1" si="304"/>
        <v>0</v>
      </c>
      <c r="E686" s="189">
        <f t="shared" ca="1" si="305"/>
        <v>0</v>
      </c>
      <c r="F686" s="189">
        <f t="shared" ca="1" si="306"/>
        <v>0</v>
      </c>
      <c r="G686" s="189">
        <f t="shared" ca="1" si="307"/>
        <v>0</v>
      </c>
      <c r="O686" s="8"/>
      <c r="P686" s="8"/>
      <c r="Q686" s="8"/>
      <c r="R686" s="8"/>
      <c r="S686" s="8"/>
    </row>
    <row r="687" spans="1:22" x14ac:dyDescent="0.25">
      <c r="A687" s="140"/>
      <c r="B687" s="155" t="s">
        <v>1068</v>
      </c>
      <c r="C687" s="221">
        <f t="shared" ca="1" si="303"/>
        <v>0</v>
      </c>
      <c r="D687" s="221">
        <f t="shared" ca="1" si="304"/>
        <v>0</v>
      </c>
      <c r="E687" s="221">
        <f t="shared" ca="1" si="305"/>
        <v>0</v>
      </c>
      <c r="F687" s="221">
        <f t="shared" ca="1" si="306"/>
        <v>0</v>
      </c>
      <c r="G687" s="221">
        <f t="shared" ca="1" si="307"/>
        <v>0</v>
      </c>
      <c r="O687" s="8"/>
      <c r="P687" s="8"/>
      <c r="Q687" s="8"/>
      <c r="R687" s="8"/>
      <c r="S687" s="8"/>
    </row>
    <row r="688" spans="1:22" x14ac:dyDescent="0.25">
      <c r="A688" s="140"/>
      <c r="B688" s="155" t="s">
        <v>1009</v>
      </c>
      <c r="C688" s="221">
        <f t="shared" ca="1" si="303"/>
        <v>0</v>
      </c>
      <c r="D688" s="221">
        <f t="shared" ca="1" si="304"/>
        <v>0</v>
      </c>
      <c r="E688" s="221">
        <f t="shared" ca="1" si="305"/>
        <v>0</v>
      </c>
      <c r="F688" s="221">
        <f t="shared" ca="1" si="306"/>
        <v>0</v>
      </c>
      <c r="G688" s="221">
        <f t="shared" ca="1" si="307"/>
        <v>0</v>
      </c>
      <c r="O688" s="8"/>
      <c r="P688" s="8"/>
      <c r="Q688" s="8"/>
      <c r="R688" s="8"/>
      <c r="S688" s="8"/>
    </row>
    <row r="689" spans="1:19" x14ac:dyDescent="0.25">
      <c r="A689" s="140"/>
      <c r="B689" s="155" t="s">
        <v>1069</v>
      </c>
      <c r="C689" s="221">
        <f t="shared" ca="1" si="303"/>
        <v>0</v>
      </c>
      <c r="D689" s="221">
        <f t="shared" ca="1" si="304"/>
        <v>0</v>
      </c>
      <c r="E689" s="221">
        <f t="shared" ca="1" si="305"/>
        <v>0</v>
      </c>
      <c r="F689" s="221">
        <f t="shared" ca="1" si="306"/>
        <v>0</v>
      </c>
      <c r="G689" s="221">
        <f t="shared" ca="1" si="307"/>
        <v>0</v>
      </c>
      <c r="O689" s="8"/>
      <c r="P689" s="8"/>
      <c r="Q689" s="8"/>
      <c r="R689" s="8"/>
      <c r="S689" s="8"/>
    </row>
    <row r="690" spans="1:19" x14ac:dyDescent="0.25">
      <c r="A690" s="140"/>
      <c r="B690" s="155" t="s">
        <v>1070</v>
      </c>
      <c r="C690" s="221">
        <f t="shared" ca="1" si="303"/>
        <v>0</v>
      </c>
      <c r="D690" s="221">
        <f t="shared" ca="1" si="304"/>
        <v>0</v>
      </c>
      <c r="E690" s="221">
        <f t="shared" ca="1" si="305"/>
        <v>0</v>
      </c>
      <c r="F690" s="221">
        <f t="shared" ca="1" si="306"/>
        <v>0</v>
      </c>
      <c r="G690" s="221">
        <f t="shared" ca="1" si="307"/>
        <v>0</v>
      </c>
      <c r="O690" s="8"/>
      <c r="P690" s="8"/>
      <c r="Q690" s="8"/>
      <c r="R690" s="8"/>
      <c r="S690" s="8"/>
    </row>
    <row r="691" spans="1:19" x14ac:dyDescent="0.25">
      <c r="A691" s="140"/>
      <c r="B691" s="155" t="s">
        <v>1071</v>
      </c>
      <c r="C691" s="190">
        <f t="shared" ca="1" si="303"/>
        <v>0</v>
      </c>
      <c r="D691" s="190">
        <f t="shared" ca="1" si="304"/>
        <v>0</v>
      </c>
      <c r="E691" s="190">
        <f t="shared" ca="1" si="305"/>
        <v>0</v>
      </c>
      <c r="F691" s="190">
        <f t="shared" ca="1" si="306"/>
        <v>0</v>
      </c>
      <c r="G691" s="190">
        <f t="shared" ca="1" si="307"/>
        <v>0</v>
      </c>
      <c r="O691" s="8"/>
      <c r="P691" s="8"/>
      <c r="Q691" s="8"/>
      <c r="R691" s="8"/>
      <c r="S691" s="8"/>
    </row>
    <row r="692" spans="1:19" x14ac:dyDescent="0.25">
      <c r="A692" s="140"/>
      <c r="B692" s="155" t="s">
        <v>1010</v>
      </c>
      <c r="C692" s="190">
        <f t="shared" ca="1" si="303"/>
        <v>0</v>
      </c>
      <c r="D692" s="190">
        <f t="shared" ca="1" si="304"/>
        <v>0</v>
      </c>
      <c r="E692" s="190">
        <f t="shared" ca="1" si="305"/>
        <v>0</v>
      </c>
      <c r="F692" s="190">
        <f t="shared" ca="1" si="306"/>
        <v>0</v>
      </c>
      <c r="G692" s="190">
        <f t="shared" ca="1" si="307"/>
        <v>0</v>
      </c>
      <c r="O692" s="8"/>
      <c r="P692" s="8"/>
      <c r="Q692" s="8"/>
      <c r="R692" s="8"/>
      <c r="S692" s="8"/>
    </row>
    <row r="693" spans="1:19" x14ac:dyDescent="0.25">
      <c r="A693" s="140"/>
      <c r="B693" s="155" t="s">
        <v>1072</v>
      </c>
      <c r="C693" s="190">
        <f t="shared" ca="1" si="303"/>
        <v>0</v>
      </c>
      <c r="D693" s="190">
        <f t="shared" ca="1" si="304"/>
        <v>0</v>
      </c>
      <c r="E693" s="190">
        <f t="shared" ca="1" si="305"/>
        <v>0</v>
      </c>
      <c r="F693" s="190">
        <f t="shared" ca="1" si="306"/>
        <v>0</v>
      </c>
      <c r="G693" s="190">
        <f t="shared" ca="1" si="307"/>
        <v>0</v>
      </c>
      <c r="O693" s="8"/>
      <c r="P693" s="8"/>
      <c r="Q693" s="8"/>
      <c r="R693" s="8"/>
      <c r="S693" s="8"/>
    </row>
    <row r="694" spans="1:19" x14ac:dyDescent="0.25">
      <c r="A694" s="140"/>
      <c r="B694" s="155" t="s">
        <v>1073</v>
      </c>
      <c r="C694" s="190">
        <f t="shared" ca="1" si="303"/>
        <v>0</v>
      </c>
      <c r="D694" s="190">
        <f t="shared" ca="1" si="304"/>
        <v>0</v>
      </c>
      <c r="E694" s="190">
        <f t="shared" ca="1" si="305"/>
        <v>0</v>
      </c>
      <c r="F694" s="190">
        <f t="shared" ca="1" si="306"/>
        <v>0</v>
      </c>
      <c r="G694" s="190">
        <f t="shared" ca="1" si="307"/>
        <v>0</v>
      </c>
      <c r="O694" s="8"/>
      <c r="P694" s="8"/>
      <c r="Q694" s="8"/>
      <c r="R694" s="8"/>
      <c r="S694" s="8"/>
    </row>
    <row r="695" spans="1:19" x14ac:dyDescent="0.25">
      <c r="A695" s="140"/>
      <c r="B695" s="155" t="s">
        <v>1074</v>
      </c>
      <c r="C695" s="222">
        <f t="shared" ca="1" si="303"/>
        <v>0</v>
      </c>
      <c r="D695" s="222">
        <f t="shared" ca="1" si="304"/>
        <v>0</v>
      </c>
      <c r="E695" s="222">
        <f t="shared" ca="1" si="305"/>
        <v>0</v>
      </c>
      <c r="F695" s="222">
        <f t="shared" ca="1" si="306"/>
        <v>0</v>
      </c>
      <c r="G695" s="222">
        <f t="shared" ca="1" si="307"/>
        <v>0</v>
      </c>
      <c r="O695" s="8"/>
      <c r="P695" s="8"/>
      <c r="Q695" s="8"/>
      <c r="R695" s="8"/>
      <c r="S695" s="8"/>
    </row>
    <row r="696" spans="1:19" x14ac:dyDescent="0.25">
      <c r="A696" s="140"/>
      <c r="B696" s="155" t="s">
        <v>1011</v>
      </c>
      <c r="C696" s="222">
        <f t="shared" ca="1" si="303"/>
        <v>0</v>
      </c>
      <c r="D696" s="222">
        <f t="shared" ca="1" si="304"/>
        <v>0</v>
      </c>
      <c r="E696" s="222">
        <f t="shared" ca="1" si="305"/>
        <v>0</v>
      </c>
      <c r="F696" s="222">
        <f t="shared" ca="1" si="306"/>
        <v>0</v>
      </c>
      <c r="G696" s="222">
        <f t="shared" ca="1" si="307"/>
        <v>0</v>
      </c>
      <c r="O696" s="8"/>
      <c r="P696" s="8"/>
      <c r="Q696" s="8"/>
      <c r="R696" s="8"/>
      <c r="S696" s="8"/>
    </row>
    <row r="697" spans="1:19" x14ac:dyDescent="0.25">
      <c r="A697" s="140"/>
      <c r="B697" s="155" t="s">
        <v>1075</v>
      </c>
      <c r="C697" s="222">
        <f t="shared" ca="1" si="303"/>
        <v>0</v>
      </c>
      <c r="D697" s="222">
        <f t="shared" ca="1" si="304"/>
        <v>0</v>
      </c>
      <c r="E697" s="222">
        <f t="shared" ca="1" si="305"/>
        <v>0</v>
      </c>
      <c r="F697" s="222">
        <f t="shared" ca="1" si="306"/>
        <v>0</v>
      </c>
      <c r="G697" s="222">
        <f t="shared" ca="1" si="307"/>
        <v>0</v>
      </c>
      <c r="O697" s="8"/>
      <c r="P697" s="8"/>
      <c r="Q697" s="8"/>
      <c r="R697" s="8"/>
      <c r="S697" s="8"/>
    </row>
    <row r="698" spans="1:19" x14ac:dyDescent="0.25">
      <c r="A698" s="140"/>
      <c r="B698" s="155" t="s">
        <v>1076</v>
      </c>
      <c r="C698" s="222">
        <f t="shared" ca="1" si="303"/>
        <v>0</v>
      </c>
      <c r="D698" s="222">
        <f t="shared" ca="1" si="304"/>
        <v>0</v>
      </c>
      <c r="E698" s="222">
        <f t="shared" ca="1" si="305"/>
        <v>0</v>
      </c>
      <c r="F698" s="222">
        <f t="shared" ca="1" si="306"/>
        <v>0</v>
      </c>
      <c r="G698" s="222">
        <f t="shared" ca="1" si="307"/>
        <v>0</v>
      </c>
      <c r="O698" s="8"/>
      <c r="P698" s="8"/>
      <c r="Q698" s="8"/>
      <c r="R698" s="8"/>
      <c r="S698" s="8"/>
    </row>
    <row r="699" spans="1:19" x14ac:dyDescent="0.25">
      <c r="A699" s="140"/>
      <c r="B699" s="155" t="s">
        <v>1205</v>
      </c>
      <c r="C699" s="210">
        <f t="shared" ca="1" si="303"/>
        <v>0</v>
      </c>
      <c r="D699" s="210">
        <f t="shared" ca="1" si="304"/>
        <v>0</v>
      </c>
      <c r="E699" s="210">
        <f t="shared" ca="1" si="305"/>
        <v>0</v>
      </c>
      <c r="F699" s="210">
        <f t="shared" ca="1" si="306"/>
        <v>0</v>
      </c>
      <c r="G699" s="210">
        <f t="shared" ca="1" si="307"/>
        <v>0</v>
      </c>
      <c r="O699" s="8"/>
      <c r="P699" s="8"/>
      <c r="Q699" s="8"/>
      <c r="R699" s="8"/>
      <c r="S699" s="8"/>
    </row>
    <row r="700" spans="1:19" x14ac:dyDescent="0.25">
      <c r="A700" s="140"/>
      <c r="B700" s="155" t="s">
        <v>1335</v>
      </c>
      <c r="C700" s="218">
        <f t="shared" ca="1" si="303"/>
        <v>0</v>
      </c>
      <c r="D700" s="218">
        <f t="shared" ca="1" si="304"/>
        <v>0</v>
      </c>
      <c r="E700" s="218">
        <f t="shared" ca="1" si="305"/>
        <v>0</v>
      </c>
      <c r="F700" s="218">
        <f t="shared" ca="1" si="306"/>
        <v>0</v>
      </c>
      <c r="G700" s="218">
        <f t="shared" ca="1" si="307"/>
        <v>0</v>
      </c>
      <c r="O700" s="8"/>
      <c r="P700" s="8"/>
      <c r="Q700" s="8"/>
      <c r="R700" s="8"/>
      <c r="S700" s="8"/>
    </row>
    <row r="701" spans="1:19" x14ac:dyDescent="0.25">
      <c r="A701" s="140"/>
      <c r="B701" s="155" t="s">
        <v>1336</v>
      </c>
      <c r="C701" s="219">
        <f t="shared" ca="1" si="303"/>
        <v>0</v>
      </c>
      <c r="D701" s="219">
        <f t="shared" ca="1" si="304"/>
        <v>0</v>
      </c>
      <c r="E701" s="219">
        <f t="shared" ca="1" si="305"/>
        <v>0</v>
      </c>
      <c r="F701" s="219">
        <f t="shared" ca="1" si="306"/>
        <v>0</v>
      </c>
      <c r="G701" s="219">
        <f t="shared" ca="1" si="307"/>
        <v>0</v>
      </c>
      <c r="O701" s="8"/>
      <c r="P701" s="8"/>
      <c r="Q701" s="8"/>
      <c r="R701" s="8"/>
      <c r="S701" s="8"/>
    </row>
    <row r="702" spans="1:19" x14ac:dyDescent="0.25">
      <c r="A702" s="140"/>
      <c r="B702" s="155" t="s">
        <v>1337</v>
      </c>
      <c r="C702" s="196">
        <f t="shared" ca="1" si="303"/>
        <v>0</v>
      </c>
      <c r="D702" s="196">
        <f t="shared" ca="1" si="304"/>
        <v>0</v>
      </c>
      <c r="E702" s="196">
        <f t="shared" ca="1" si="305"/>
        <v>0</v>
      </c>
      <c r="F702" s="196">
        <f t="shared" ca="1" si="306"/>
        <v>0</v>
      </c>
      <c r="G702" s="196">
        <f t="shared" ca="1" si="307"/>
        <v>0</v>
      </c>
      <c r="O702" s="8"/>
      <c r="P702" s="8"/>
      <c r="Q702" s="8"/>
      <c r="R702" s="8"/>
      <c r="S702" s="8"/>
    </row>
    <row r="703" spans="1:19" x14ac:dyDescent="0.25">
      <c r="A703" s="140"/>
      <c r="B703" s="155" t="s">
        <v>1338</v>
      </c>
      <c r="C703" s="188">
        <f t="shared" ca="1" si="303"/>
        <v>0</v>
      </c>
      <c r="D703" s="188">
        <f t="shared" ca="1" si="304"/>
        <v>0</v>
      </c>
      <c r="E703" s="188">
        <f t="shared" ca="1" si="305"/>
        <v>0</v>
      </c>
      <c r="F703" s="188">
        <f t="shared" ca="1" si="306"/>
        <v>0</v>
      </c>
      <c r="G703" s="188">
        <f t="shared" ca="1" si="307"/>
        <v>0</v>
      </c>
      <c r="O703" s="8"/>
      <c r="P703" s="8"/>
      <c r="Q703" s="8"/>
      <c r="R703" s="8"/>
      <c r="S703" s="8"/>
    </row>
    <row r="704" spans="1:19" x14ac:dyDescent="0.25">
      <c r="A704" s="140"/>
      <c r="B704" s="155" t="s">
        <v>1339</v>
      </c>
      <c r="C704" s="202">
        <f t="shared" ca="1" si="303"/>
        <v>0</v>
      </c>
      <c r="D704" s="202">
        <f t="shared" ca="1" si="304"/>
        <v>0</v>
      </c>
      <c r="E704" s="202">
        <f t="shared" ca="1" si="305"/>
        <v>0</v>
      </c>
      <c r="F704" s="202">
        <f t="shared" ca="1" si="306"/>
        <v>0</v>
      </c>
      <c r="G704" s="202">
        <f t="shared" ca="1" si="307"/>
        <v>0</v>
      </c>
      <c r="O704" s="8"/>
      <c r="P704" s="8"/>
      <c r="Q704" s="8"/>
      <c r="R704" s="8"/>
      <c r="S704" s="8"/>
    </row>
    <row r="705" spans="1:31" x14ac:dyDescent="0.25">
      <c r="A705" s="140"/>
      <c r="B705" s="155" t="s">
        <v>1340</v>
      </c>
      <c r="C705" s="190">
        <f t="shared" ca="1" si="303"/>
        <v>0</v>
      </c>
      <c r="D705" s="190">
        <f t="shared" ca="1" si="304"/>
        <v>0</v>
      </c>
      <c r="E705" s="190">
        <f t="shared" ca="1" si="305"/>
        <v>0</v>
      </c>
      <c r="F705" s="190">
        <f t="shared" ca="1" si="306"/>
        <v>0</v>
      </c>
      <c r="G705" s="190">
        <f t="shared" ca="1" si="307"/>
        <v>0</v>
      </c>
      <c r="O705" s="8"/>
      <c r="P705" s="8"/>
      <c r="Q705" s="8"/>
      <c r="R705" s="8"/>
      <c r="S705" s="8"/>
    </row>
    <row r="706" spans="1:31" x14ac:dyDescent="0.25">
      <c r="A706" s="140"/>
      <c r="B706" s="155" t="s">
        <v>1341</v>
      </c>
      <c r="C706" s="222">
        <f t="shared" ca="1" si="303"/>
        <v>0</v>
      </c>
      <c r="D706" s="222">
        <f t="shared" ca="1" si="304"/>
        <v>0</v>
      </c>
      <c r="E706" s="222">
        <f t="shared" ca="1" si="305"/>
        <v>0</v>
      </c>
      <c r="F706" s="222">
        <f t="shared" ca="1" si="306"/>
        <v>0</v>
      </c>
      <c r="G706" s="222">
        <f t="shared" ca="1" si="307"/>
        <v>0</v>
      </c>
      <c r="O706" s="8"/>
      <c r="P706" s="8"/>
      <c r="Q706" s="8"/>
      <c r="R706" s="8"/>
      <c r="S706" s="8"/>
    </row>
    <row r="707" spans="1:31" x14ac:dyDescent="0.25">
      <c r="A707" s="10"/>
      <c r="B707" s="223"/>
      <c r="C707" s="11"/>
      <c r="D707" s="11"/>
      <c r="E707" s="11"/>
      <c r="F707" s="11"/>
      <c r="G707" s="11"/>
      <c r="H707" s="11"/>
      <c r="I707" s="12" t="s">
        <v>244</v>
      </c>
      <c r="J707" s="10"/>
      <c r="K707" s="10"/>
      <c r="L707" s="10"/>
      <c r="M707" s="10"/>
      <c r="N707" s="10"/>
      <c r="O707" s="137" t="s">
        <v>245</v>
      </c>
      <c r="P707" s="139"/>
      <c r="Q707" s="139"/>
      <c r="R707" s="139"/>
      <c r="S707" s="139"/>
      <c r="T707" s="10"/>
      <c r="U707" s="10"/>
      <c r="AB707" s="10"/>
      <c r="AC707" s="10"/>
      <c r="AD707" s="10"/>
      <c r="AE707" s="10"/>
    </row>
    <row r="708" spans="1:31" x14ac:dyDescent="0.25">
      <c r="B708" s="106" t="s">
        <v>239</v>
      </c>
      <c r="C708" s="9">
        <v>2010</v>
      </c>
      <c r="D708" s="9">
        <v>2020</v>
      </c>
      <c r="E708" s="9">
        <v>2030</v>
      </c>
      <c r="F708" s="9">
        <v>2040</v>
      </c>
      <c r="G708" s="9">
        <v>2050</v>
      </c>
      <c r="H708" s="9"/>
      <c r="I708" s="106">
        <v>2010</v>
      </c>
      <c r="J708" s="106">
        <v>2020</v>
      </c>
      <c r="K708" s="106">
        <v>2030</v>
      </c>
      <c r="L708" s="106">
        <v>2040</v>
      </c>
      <c r="M708" s="106">
        <v>2050</v>
      </c>
      <c r="O708" s="6">
        <v>2010</v>
      </c>
      <c r="P708" s="6">
        <v>2020</v>
      </c>
      <c r="Q708" s="6">
        <v>2030</v>
      </c>
      <c r="R708" s="6">
        <v>2040</v>
      </c>
      <c r="S708" s="6">
        <v>2050</v>
      </c>
      <c r="V708" s="106" t="s">
        <v>239</v>
      </c>
      <c r="W708" s="9">
        <v>2010</v>
      </c>
      <c r="X708" s="9">
        <v>2020</v>
      </c>
      <c r="Y708" s="9">
        <v>2030</v>
      </c>
      <c r="Z708" s="9">
        <v>2040</v>
      </c>
      <c r="AA708" s="9">
        <v>2050</v>
      </c>
    </row>
    <row r="709" spans="1:31" x14ac:dyDescent="0.25">
      <c r="A709" s="140"/>
      <c r="B709" s="155" t="s">
        <v>1111</v>
      </c>
      <c r="C709" s="16">
        <f t="shared" ref="C709:C756" ca="1" si="321">IFERROR(VLOOKUP($B709,INDIRECT($I$709),2,FALSE),0)</f>
        <v>11.5795919</v>
      </c>
      <c r="D709" s="16">
        <f t="shared" ref="D709:D756" ca="1" si="322">IFERROR(VLOOKUP($B709,INDIRECT($J$709),2,FALSE),0)</f>
        <v>11.941513499999999</v>
      </c>
      <c r="E709" s="16">
        <f t="shared" ref="E709:E756" ca="1" si="323">IFERROR(VLOOKUP($B709,INDIRECT($K$709),2,FALSE),0)</f>
        <v>10.353935999999999</v>
      </c>
      <c r="F709" s="16">
        <f t="shared" ref="F709:F756" ca="1" si="324">IFERROR(VLOOKUP($B709,INDIRECT($L$709),2,FALSE),0)</f>
        <v>10.182434300000001</v>
      </c>
      <c r="G709" s="16">
        <f t="shared" ref="G709:G756" ca="1" si="325">IFERROR(VLOOKUP($B709,INDIRECT($M$709),2,FALSE),0)</f>
        <v>10.1291812</v>
      </c>
      <c r="H709" s="7"/>
      <c r="I709" s="140" t="str">
        <f>"Modeloutput!$A$"&amp;O709&amp;":$B$"&amp;O710</f>
        <v>Modeloutput!$A$65:$B$112</v>
      </c>
      <c r="J709" s="140" t="str">
        <f>"Modeloutput!$A$"&amp;P709&amp;":$B$"&amp;P710</f>
        <v>Modeloutput!$A$1000:$B$1047</v>
      </c>
      <c r="K709" s="140" t="str">
        <f>"Modeloutput!$A$"&amp;Q709&amp;":$B$"&amp;Q710</f>
        <v>Modeloutput!$A$1935:$B$1982</v>
      </c>
      <c r="L709" s="140" t="str">
        <f>"Modeloutput!$A$"&amp;R709&amp;":$B$"&amp;R710</f>
        <v>Modeloutput!$A$2870:$B$2917</v>
      </c>
      <c r="M709" s="140" t="str">
        <f>"Modeloutput!$A$"&amp;S709&amp;":$B$"&amp;S710</f>
        <v>Modeloutput!$A$3805:$B$3852</v>
      </c>
      <c r="O709" s="2">
        <f>volgorde_mut_flow_all!E76</f>
        <v>65</v>
      </c>
      <c r="P709" s="2">
        <f>volgorde_mut_flow_all!F76</f>
        <v>1000</v>
      </c>
      <c r="Q709" s="2">
        <f>volgorde_mut_flow_all!G76</f>
        <v>1935</v>
      </c>
      <c r="R709" s="2">
        <f>volgorde_mut_flow_all!H76</f>
        <v>2870</v>
      </c>
      <c r="S709" s="2">
        <f>volgorde_mut_flow_all!I76</f>
        <v>3805</v>
      </c>
      <c r="V709" s="14" t="s">
        <v>328</v>
      </c>
      <c r="W709" s="224">
        <f ca="1">C709+C710</f>
        <v>11.5795919</v>
      </c>
      <c r="X709" s="224">
        <f t="shared" ref="X709:AA709" ca="1" si="326">D709+D710</f>
        <v>11.974863943499999</v>
      </c>
      <c r="Y709" s="224">
        <f t="shared" ca="1" si="326"/>
        <v>10.3828118111</v>
      </c>
      <c r="Z709" s="224">
        <f t="shared" ca="1" si="326"/>
        <v>10.210773814800001</v>
      </c>
      <c r="AA709" s="224">
        <f t="shared" ca="1" si="326"/>
        <v>10.1566307354</v>
      </c>
    </row>
    <row r="710" spans="1:31" x14ac:dyDescent="0.25">
      <c r="A710" s="140"/>
      <c r="B710" s="155" t="s">
        <v>1112</v>
      </c>
      <c r="C710" s="16">
        <f t="shared" ca="1" si="321"/>
        <v>0</v>
      </c>
      <c r="D710" s="16">
        <f t="shared" ca="1" si="322"/>
        <v>3.33504435E-2</v>
      </c>
      <c r="E710" s="16">
        <f t="shared" ca="1" si="323"/>
        <v>2.8875811099999999E-2</v>
      </c>
      <c r="F710" s="16">
        <f t="shared" ca="1" si="324"/>
        <v>2.83395148E-2</v>
      </c>
      <c r="G710" s="16">
        <f t="shared" ca="1" si="325"/>
        <v>2.7449535399999999E-2</v>
      </c>
      <c r="H710" s="7"/>
      <c r="O710" s="2">
        <f>O709+lengte_uit_python_mut!$D$16-3</f>
        <v>112</v>
      </c>
      <c r="P710" s="2">
        <f>P709+lengte_uit_python_mut!$D$16-3</f>
        <v>1047</v>
      </c>
      <c r="Q710" s="2">
        <f>Q709+lengte_uit_python_mut!$D$16-3</f>
        <v>1982</v>
      </c>
      <c r="R710" s="2">
        <f>R709+lengte_uit_python_mut!$D$16-3</f>
        <v>2917</v>
      </c>
      <c r="S710" s="2">
        <f>S709+lengte_uit_python_mut!$D$16-3</f>
        <v>3852</v>
      </c>
      <c r="V710" s="43" t="s">
        <v>329</v>
      </c>
      <c r="W710" s="225">
        <f ca="1">C711+C712</f>
        <v>3.1931810399999998</v>
      </c>
      <c r="X710" s="225">
        <f t="shared" ref="X710:AA710" ca="1" si="327">D711+D712</f>
        <v>3.5114184000000002</v>
      </c>
      <c r="Y710" s="225">
        <f t="shared" ca="1" si="327"/>
        <v>3.5114184000000002</v>
      </c>
      <c r="Z710" s="225">
        <f t="shared" ca="1" si="327"/>
        <v>3.4541942400000001</v>
      </c>
      <c r="AA710" s="225">
        <f t="shared" ca="1" si="327"/>
        <v>3.4537003200000003</v>
      </c>
    </row>
    <row r="711" spans="1:31" x14ac:dyDescent="0.25">
      <c r="A711" s="140"/>
      <c r="B711" s="155" t="s">
        <v>1113</v>
      </c>
      <c r="C711" s="45">
        <f t="shared" ca="1" si="321"/>
        <v>3.1931810399999998</v>
      </c>
      <c r="D711" s="45">
        <f t="shared" ca="1" si="322"/>
        <v>3.4962127199999999</v>
      </c>
      <c r="E711" s="45">
        <f t="shared" ca="1" si="323"/>
        <v>3.4962127199999999</v>
      </c>
      <c r="F711" s="45">
        <f t="shared" ca="1" si="324"/>
        <v>3.4392708000000001</v>
      </c>
      <c r="G711" s="45">
        <f t="shared" ca="1" si="325"/>
        <v>3.4392708000000001</v>
      </c>
      <c r="H711" s="7"/>
      <c r="O711" s="8"/>
      <c r="P711" s="8"/>
      <c r="Q711" s="8"/>
      <c r="R711" s="8"/>
      <c r="S711" s="8"/>
      <c r="V711" s="27" t="s">
        <v>330</v>
      </c>
      <c r="W711" s="226">
        <f ca="1">C713+C714</f>
        <v>0</v>
      </c>
      <c r="X711" s="226">
        <f t="shared" ref="X711:AA711" ca="1" si="328">D713+D714</f>
        <v>3.3495406199999999E-3</v>
      </c>
      <c r="Y711" s="226">
        <f t="shared" ca="1" si="328"/>
        <v>3.3495406199999999E-3</v>
      </c>
      <c r="Z711" s="226">
        <f t="shared" ca="1" si="328"/>
        <v>3.2873681699999999E-3</v>
      </c>
      <c r="AA711" s="226">
        <f t="shared" ca="1" si="328"/>
        <v>3.17856639E-3</v>
      </c>
    </row>
    <row r="712" spans="1:31" x14ac:dyDescent="0.25">
      <c r="A712" s="140"/>
      <c r="B712" s="155" t="s">
        <v>1114</v>
      </c>
      <c r="C712" s="45">
        <f t="shared" ca="1" si="321"/>
        <v>0</v>
      </c>
      <c r="D712" s="45">
        <f t="shared" ca="1" si="322"/>
        <v>1.5205679999999999E-2</v>
      </c>
      <c r="E712" s="45">
        <f t="shared" ca="1" si="323"/>
        <v>1.5205679999999999E-2</v>
      </c>
      <c r="F712" s="45">
        <f t="shared" ca="1" si="324"/>
        <v>1.492344E-2</v>
      </c>
      <c r="G712" s="45">
        <f t="shared" ca="1" si="325"/>
        <v>1.4429519999999999E-2</v>
      </c>
      <c r="H712" s="7"/>
      <c r="O712" s="8"/>
      <c r="P712" s="8"/>
      <c r="Q712" s="8"/>
      <c r="R712" s="8"/>
      <c r="S712" s="8"/>
      <c r="V712" s="25" t="s">
        <v>331</v>
      </c>
      <c r="W712" s="227">
        <f ca="1">C715+C716</f>
        <v>12.2722125</v>
      </c>
      <c r="X712" s="227">
        <f t="shared" ref="X712:AA712" ca="1" si="329">D715+D716</f>
        <v>14.24561362</v>
      </c>
      <c r="Y712" s="227">
        <f t="shared" ca="1" si="329"/>
        <v>16.261300370000001</v>
      </c>
      <c r="Z712" s="227">
        <f t="shared" ca="1" si="329"/>
        <v>16.93319589</v>
      </c>
      <c r="AA712" s="227">
        <f t="shared" ca="1" si="329"/>
        <v>17.50910635</v>
      </c>
    </row>
    <row r="713" spans="1:31" x14ac:dyDescent="0.25">
      <c r="A713" s="140"/>
      <c r="B713" s="155" t="s">
        <v>1115</v>
      </c>
      <c r="C713" s="28">
        <f t="shared" ca="1" si="321"/>
        <v>0</v>
      </c>
      <c r="D713" s="28">
        <f t="shared" ca="1" si="322"/>
        <v>0</v>
      </c>
      <c r="E713" s="28">
        <f t="shared" ca="1" si="323"/>
        <v>0</v>
      </c>
      <c r="F713" s="28">
        <f t="shared" ca="1" si="324"/>
        <v>0</v>
      </c>
      <c r="G713" s="28">
        <f t="shared" ca="1" si="325"/>
        <v>0</v>
      </c>
      <c r="H713" s="7"/>
      <c r="O713" s="8"/>
      <c r="P713" s="8"/>
      <c r="Q713" s="8"/>
      <c r="R713" s="8"/>
      <c r="S713" s="8"/>
      <c r="V713" s="228" t="s">
        <v>1381</v>
      </c>
      <c r="W713" s="229">
        <f ca="1">SUM(C717:C718)</f>
        <v>6.7432368</v>
      </c>
      <c r="X713" s="229">
        <f t="shared" ref="X713:AA713" ca="1" si="330">SUM(D717:D718)</f>
        <v>8.310758400000001</v>
      </c>
      <c r="Y713" s="229">
        <f t="shared" ca="1" si="330"/>
        <v>8.310758400000001</v>
      </c>
      <c r="Z713" s="229">
        <f t="shared" ca="1" si="330"/>
        <v>8.310758400000001</v>
      </c>
      <c r="AA713" s="229">
        <f t="shared" ca="1" si="330"/>
        <v>8.310758400000001</v>
      </c>
    </row>
    <row r="714" spans="1:31" x14ac:dyDescent="0.25">
      <c r="A714" s="140"/>
      <c r="B714" s="155" t="s">
        <v>1116</v>
      </c>
      <c r="C714" s="28">
        <f t="shared" ca="1" si="321"/>
        <v>0</v>
      </c>
      <c r="D714" s="28">
        <f t="shared" ca="1" si="322"/>
        <v>3.3495406199999999E-3</v>
      </c>
      <c r="E714" s="28">
        <f t="shared" ca="1" si="323"/>
        <v>3.3495406199999999E-3</v>
      </c>
      <c r="F714" s="28">
        <f t="shared" ca="1" si="324"/>
        <v>3.2873681699999999E-3</v>
      </c>
      <c r="G714" s="28">
        <f t="shared" ca="1" si="325"/>
        <v>3.17856639E-3</v>
      </c>
      <c r="H714" s="7"/>
      <c r="O714" s="8"/>
      <c r="P714" s="8"/>
      <c r="Q714" s="8"/>
      <c r="R714" s="8"/>
      <c r="S714" s="8"/>
      <c r="V714" s="230" t="s">
        <v>611</v>
      </c>
      <c r="W714" s="231">
        <f ca="1">C719+C720</f>
        <v>0</v>
      </c>
      <c r="X714" s="231">
        <f t="shared" ref="X714:AA714" ca="1" si="331">D719+D720</f>
        <v>9.9561990000000003E-2</v>
      </c>
      <c r="Y714" s="231">
        <f t="shared" ca="1" si="331"/>
        <v>9.9561990000000003E-2</v>
      </c>
      <c r="Z714" s="231">
        <f t="shared" ca="1" si="331"/>
        <v>9.9561990000000003E-2</v>
      </c>
      <c r="AA714" s="231">
        <f t="shared" ca="1" si="331"/>
        <v>9.9561990000000003E-2</v>
      </c>
    </row>
    <row r="715" spans="1:31" x14ac:dyDescent="0.25">
      <c r="A715" s="140"/>
      <c r="B715" s="155" t="s">
        <v>26</v>
      </c>
      <c r="C715" s="46">
        <f t="shared" ca="1" si="321"/>
        <v>12.2722125</v>
      </c>
      <c r="D715" s="46">
        <f t="shared" ca="1" si="322"/>
        <v>13.027438399999999</v>
      </c>
      <c r="E715" s="46">
        <f t="shared" ca="1" si="323"/>
        <v>14.781132100000001</v>
      </c>
      <c r="F715" s="46">
        <f t="shared" ca="1" si="324"/>
        <v>15.3656966</v>
      </c>
      <c r="G715" s="46">
        <f t="shared" ca="1" si="325"/>
        <v>15.866751900000001</v>
      </c>
      <c r="H715" s="7"/>
      <c r="O715" s="8"/>
      <c r="P715" s="8"/>
      <c r="Q715" s="8"/>
      <c r="R715" s="8"/>
      <c r="S715" s="8"/>
      <c r="V715" s="17" t="s">
        <v>1400</v>
      </c>
      <c r="W715" s="207">
        <f ca="1">SUM(C721:C726)</f>
        <v>0</v>
      </c>
      <c r="X715" s="207">
        <f t="shared" ref="X715:AA715" ca="1" si="332">SUM(D721:D726)</f>
        <v>0</v>
      </c>
      <c r="Y715" s="207">
        <f t="shared" ca="1" si="332"/>
        <v>0</v>
      </c>
      <c r="Z715" s="207">
        <f t="shared" ca="1" si="332"/>
        <v>0</v>
      </c>
      <c r="AA715" s="207">
        <f t="shared" ca="1" si="332"/>
        <v>0</v>
      </c>
    </row>
    <row r="716" spans="1:31" x14ac:dyDescent="0.25">
      <c r="A716" s="140"/>
      <c r="B716" s="155" t="s">
        <v>27</v>
      </c>
      <c r="C716" s="46">
        <f t="shared" ca="1" si="321"/>
        <v>0</v>
      </c>
      <c r="D716" s="46">
        <f t="shared" ca="1" si="322"/>
        <v>1.21817522</v>
      </c>
      <c r="E716" s="46">
        <f t="shared" ca="1" si="323"/>
        <v>1.4801682700000001</v>
      </c>
      <c r="F716" s="46">
        <f t="shared" ca="1" si="324"/>
        <v>1.56749929</v>
      </c>
      <c r="G716" s="46">
        <f t="shared" ca="1" si="325"/>
        <v>1.64235445</v>
      </c>
      <c r="H716" s="7"/>
      <c r="O716" s="8"/>
      <c r="P716" s="8"/>
      <c r="Q716" s="8"/>
      <c r="R716" s="8"/>
      <c r="S716" s="8"/>
      <c r="V716" s="22" t="s">
        <v>1383</v>
      </c>
      <c r="W716" s="210">
        <f ca="1">C727+C728</f>
        <v>0</v>
      </c>
      <c r="X716" s="210">
        <f t="shared" ref="X716:AA716" ca="1" si="333">D727+D728</f>
        <v>0.15818823000000001</v>
      </c>
      <c r="Y716" s="210">
        <f t="shared" ca="1" si="333"/>
        <v>0.15818823000000001</v>
      </c>
      <c r="Z716" s="210">
        <f t="shared" ca="1" si="333"/>
        <v>0.15818823000000001</v>
      </c>
      <c r="AA716" s="210">
        <f t="shared" ca="1" si="333"/>
        <v>0.15818823000000001</v>
      </c>
    </row>
    <row r="717" spans="1:31" x14ac:dyDescent="0.25">
      <c r="A717" s="140"/>
      <c r="B717" s="155" t="s">
        <v>1117</v>
      </c>
      <c r="C717" s="232">
        <f t="shared" ca="1" si="321"/>
        <v>6.7432368</v>
      </c>
      <c r="D717" s="232">
        <f t="shared" ca="1" si="322"/>
        <v>7.3858680000000003</v>
      </c>
      <c r="E717" s="232">
        <f t="shared" ca="1" si="323"/>
        <v>7.3858680000000003</v>
      </c>
      <c r="F717" s="232">
        <f t="shared" ca="1" si="324"/>
        <v>7.3858680000000003</v>
      </c>
      <c r="G717" s="232">
        <f t="shared" ca="1" si="325"/>
        <v>7.3858680000000003</v>
      </c>
      <c r="H717" s="7"/>
      <c r="O717" s="8"/>
      <c r="P717" s="8"/>
      <c r="Q717" s="8"/>
      <c r="R717" s="8"/>
      <c r="S717" s="8"/>
      <c r="V717" s="83" t="s">
        <v>283</v>
      </c>
      <c r="W717" s="233">
        <f ca="1">SUM(C729:C736)+SUM(C753:C754)</f>
        <v>0</v>
      </c>
      <c r="X717" s="233">
        <f t="shared" ref="X717:AA717" ca="1" si="334">SUM(D729:D736)+SUM(D753:D754)</f>
        <v>0.43803700200000001</v>
      </c>
      <c r="Y717" s="233">
        <f t="shared" ca="1" si="334"/>
        <v>0.83936699199999998</v>
      </c>
      <c r="Z717" s="233">
        <f t="shared" ca="1" si="334"/>
        <v>1.2250086053790001</v>
      </c>
      <c r="AA717" s="233">
        <f t="shared" ca="1" si="334"/>
        <v>1.579895440819</v>
      </c>
    </row>
    <row r="718" spans="1:31" x14ac:dyDescent="0.25">
      <c r="A718" s="140"/>
      <c r="B718" s="155" t="s">
        <v>1118</v>
      </c>
      <c r="C718" s="232">
        <f t="shared" ca="1" si="321"/>
        <v>0</v>
      </c>
      <c r="D718" s="232">
        <f t="shared" ca="1" si="322"/>
        <v>0.9248904</v>
      </c>
      <c r="E718" s="232">
        <f t="shared" ca="1" si="323"/>
        <v>0.9248904</v>
      </c>
      <c r="F718" s="232">
        <f t="shared" ca="1" si="324"/>
        <v>0.9248904</v>
      </c>
      <c r="G718" s="232">
        <f t="shared" ca="1" si="325"/>
        <v>0.9248904</v>
      </c>
      <c r="H718" s="7"/>
      <c r="O718" s="8"/>
      <c r="P718" s="8"/>
      <c r="Q718" s="8"/>
      <c r="R718" s="8"/>
      <c r="S718" s="8"/>
      <c r="V718" s="51" t="s">
        <v>301</v>
      </c>
      <c r="W718" s="193">
        <f ca="1">SUM(C737:C744)</f>
        <v>1.7647586200000001</v>
      </c>
      <c r="X718" s="193">
        <f t="shared" ref="X718:AA718" ca="1" si="335">SUM(D737:D744)</f>
        <v>2.101787158</v>
      </c>
      <c r="Y718" s="193">
        <f t="shared" ca="1" si="335"/>
        <v>1.9256597439999998</v>
      </c>
      <c r="Z718" s="193">
        <f t="shared" ca="1" si="335"/>
        <v>1.8470894470000001</v>
      </c>
      <c r="AA718" s="193">
        <f t="shared" ca="1" si="335"/>
        <v>1.7505096050000002</v>
      </c>
    </row>
    <row r="719" spans="1:31" x14ac:dyDescent="0.25">
      <c r="A719" s="140"/>
      <c r="B719" s="155" t="s">
        <v>464</v>
      </c>
      <c r="C719" s="234">
        <f t="shared" ca="1" si="321"/>
        <v>0</v>
      </c>
      <c r="D719" s="234">
        <f t="shared" ca="1" si="322"/>
        <v>0</v>
      </c>
      <c r="E719" s="234">
        <f t="shared" ca="1" si="323"/>
        <v>0</v>
      </c>
      <c r="F719" s="234">
        <f t="shared" ca="1" si="324"/>
        <v>0</v>
      </c>
      <c r="G719" s="234">
        <f t="shared" ca="1" si="325"/>
        <v>0</v>
      </c>
      <c r="H719" s="7"/>
      <c r="O719" s="8"/>
      <c r="P719" s="8"/>
      <c r="Q719" s="8"/>
      <c r="R719" s="8"/>
      <c r="S719" s="8"/>
      <c r="V719" s="54" t="s">
        <v>333</v>
      </c>
      <c r="W719" s="194">
        <f ca="1">SUM(C745:C752)+SUM(C755:C756)</f>
        <v>5.0026876600000003</v>
      </c>
      <c r="X719" s="194">
        <f t="shared" ref="X719:AA719" ca="1" si="336">SUM(D745:D752)+SUM(D755:D756)</f>
        <v>7.4094707610000006</v>
      </c>
      <c r="Y719" s="194">
        <f t="shared" ca="1" si="336"/>
        <v>6.4964825810000004</v>
      </c>
      <c r="Z719" s="194">
        <f t="shared" ca="1" si="336"/>
        <v>6.582981126</v>
      </c>
      <c r="AA719" s="194">
        <f t="shared" ca="1" si="336"/>
        <v>6.5456592489999998</v>
      </c>
    </row>
    <row r="720" spans="1:31" x14ac:dyDescent="0.25">
      <c r="A720" s="140"/>
      <c r="B720" s="155" t="s">
        <v>465</v>
      </c>
      <c r="C720" s="234">
        <f t="shared" ca="1" si="321"/>
        <v>0</v>
      </c>
      <c r="D720" s="234">
        <f t="shared" ca="1" si="322"/>
        <v>9.9561990000000003E-2</v>
      </c>
      <c r="E720" s="234">
        <f t="shared" ca="1" si="323"/>
        <v>9.9561990000000003E-2</v>
      </c>
      <c r="F720" s="234">
        <f t="shared" ca="1" si="324"/>
        <v>9.9561990000000003E-2</v>
      </c>
      <c r="G720" s="234">
        <f t="shared" ca="1" si="325"/>
        <v>9.9561990000000003E-2</v>
      </c>
      <c r="H720" s="7"/>
      <c r="O720" s="8"/>
      <c r="P720" s="8"/>
      <c r="Q720" s="8"/>
      <c r="R720" s="8"/>
      <c r="S720" s="8"/>
    </row>
    <row r="721" spans="1:27" x14ac:dyDescent="0.25">
      <c r="A721" s="140"/>
      <c r="B721" s="155" t="s">
        <v>466</v>
      </c>
      <c r="C721" s="18">
        <f t="shared" ca="1" si="321"/>
        <v>0</v>
      </c>
      <c r="D721" s="18">
        <f t="shared" ca="1" si="322"/>
        <v>0</v>
      </c>
      <c r="E721" s="18">
        <f t="shared" ca="1" si="323"/>
        <v>0</v>
      </c>
      <c r="F721" s="18">
        <f t="shared" ca="1" si="324"/>
        <v>0</v>
      </c>
      <c r="G721" s="18">
        <f t="shared" ca="1" si="325"/>
        <v>0</v>
      </c>
      <c r="H721" s="7"/>
      <c r="O721" s="8"/>
      <c r="P721" s="8"/>
      <c r="Q721" s="8"/>
      <c r="R721" s="8"/>
      <c r="S721" s="8"/>
      <c r="V721" s="140" t="s">
        <v>285</v>
      </c>
      <c r="W721" s="135">
        <f ca="1">SUM(W709:W719)</f>
        <v>40.555668519999998</v>
      </c>
      <c r="X721" s="135">
        <f t="shared" ref="X721:AA721" ca="1" si="337">SUM(X709:X719)</f>
        <v>48.253049045120001</v>
      </c>
      <c r="Y721" s="135">
        <f t="shared" ca="1" si="337"/>
        <v>47.988898058720004</v>
      </c>
      <c r="Z721" s="135">
        <f t="shared" ca="1" si="337"/>
        <v>48.825039111349</v>
      </c>
      <c r="AA721" s="135">
        <f t="shared" ca="1" si="337"/>
        <v>49.567188886608989</v>
      </c>
    </row>
    <row r="722" spans="1:27" x14ac:dyDescent="0.25">
      <c r="A722" s="140"/>
      <c r="B722" s="155" t="s">
        <v>467</v>
      </c>
      <c r="C722" s="18">
        <f t="shared" ca="1" si="321"/>
        <v>0</v>
      </c>
      <c r="D722" s="18">
        <f t="shared" ca="1" si="322"/>
        <v>0</v>
      </c>
      <c r="E722" s="18">
        <f t="shared" ca="1" si="323"/>
        <v>0</v>
      </c>
      <c r="F722" s="18">
        <f t="shared" ca="1" si="324"/>
        <v>0</v>
      </c>
      <c r="G722" s="18">
        <f t="shared" ca="1" si="325"/>
        <v>0</v>
      </c>
      <c r="H722" s="7"/>
      <c r="O722" s="8"/>
      <c r="P722" s="8"/>
      <c r="Q722" s="8"/>
      <c r="R722" s="8"/>
      <c r="S722" s="8"/>
      <c r="V722" s="140" t="s">
        <v>284</v>
      </c>
      <c r="W722" s="135">
        <f ca="1">SUM(C709:C756)</f>
        <v>40.555668519999998</v>
      </c>
      <c r="X722" s="135">
        <f ca="1">SUM(D709:D756)</f>
        <v>48.253049045119994</v>
      </c>
      <c r="Y722" s="135">
        <f ca="1">SUM(E709:E756)</f>
        <v>47.988898058720011</v>
      </c>
      <c r="Z722" s="135">
        <f ca="1">SUM(F709:F756)</f>
        <v>48.825039111349</v>
      </c>
      <c r="AA722" s="135">
        <f ca="1">SUM(G709:G756)</f>
        <v>49.567188886609003</v>
      </c>
    </row>
    <row r="723" spans="1:27" x14ac:dyDescent="0.25">
      <c r="A723" s="140"/>
      <c r="B723" s="155" t="s">
        <v>468</v>
      </c>
      <c r="C723" s="18">
        <f t="shared" ca="1" si="321"/>
        <v>0</v>
      </c>
      <c r="D723" s="18">
        <f t="shared" ca="1" si="322"/>
        <v>0</v>
      </c>
      <c r="E723" s="18">
        <f t="shared" ca="1" si="323"/>
        <v>0</v>
      </c>
      <c r="F723" s="18">
        <f t="shared" ca="1" si="324"/>
        <v>0</v>
      </c>
      <c r="G723" s="18">
        <f t="shared" ca="1" si="325"/>
        <v>0</v>
      </c>
      <c r="H723" s="7"/>
      <c r="O723" s="8"/>
      <c r="P723" s="8"/>
      <c r="Q723" s="8"/>
      <c r="R723" s="8"/>
      <c r="S723" s="8"/>
    </row>
    <row r="724" spans="1:27" x14ac:dyDescent="0.25">
      <c r="A724" s="140"/>
      <c r="B724" s="155" t="s">
        <v>469</v>
      </c>
      <c r="C724" s="18">
        <f t="shared" ca="1" si="321"/>
        <v>0</v>
      </c>
      <c r="D724" s="18">
        <f t="shared" ca="1" si="322"/>
        <v>0</v>
      </c>
      <c r="E724" s="18">
        <f t="shared" ca="1" si="323"/>
        <v>0</v>
      </c>
      <c r="F724" s="18">
        <f t="shared" ca="1" si="324"/>
        <v>0</v>
      </c>
      <c r="G724" s="18">
        <f t="shared" ca="1" si="325"/>
        <v>0</v>
      </c>
      <c r="H724" s="7"/>
      <c r="O724" s="8"/>
      <c r="P724" s="8"/>
      <c r="Q724" s="8"/>
      <c r="R724" s="8"/>
      <c r="S724" s="8"/>
    </row>
    <row r="725" spans="1:27" x14ac:dyDescent="0.25">
      <c r="A725" s="140"/>
      <c r="B725" s="155" t="s">
        <v>28</v>
      </c>
      <c r="C725" s="18">
        <f t="shared" ca="1" si="321"/>
        <v>0</v>
      </c>
      <c r="D725" s="18">
        <f t="shared" ca="1" si="322"/>
        <v>0</v>
      </c>
      <c r="E725" s="18">
        <f t="shared" ca="1" si="323"/>
        <v>0</v>
      </c>
      <c r="F725" s="18">
        <f t="shared" ca="1" si="324"/>
        <v>0</v>
      </c>
      <c r="G725" s="18">
        <f t="shared" ca="1" si="325"/>
        <v>0</v>
      </c>
      <c r="H725" s="7"/>
      <c r="O725" s="8"/>
      <c r="P725" s="8"/>
      <c r="Q725" s="8"/>
      <c r="R725" s="8"/>
      <c r="S725" s="8"/>
    </row>
    <row r="726" spans="1:27" x14ac:dyDescent="0.25">
      <c r="A726" s="140"/>
      <c r="B726" s="155" t="s">
        <v>29</v>
      </c>
      <c r="C726" s="18">
        <f t="shared" ca="1" si="321"/>
        <v>0</v>
      </c>
      <c r="D726" s="18">
        <f t="shared" ca="1" si="322"/>
        <v>0</v>
      </c>
      <c r="E726" s="18">
        <f t="shared" ca="1" si="323"/>
        <v>0</v>
      </c>
      <c r="F726" s="18">
        <f t="shared" ca="1" si="324"/>
        <v>0</v>
      </c>
      <c r="G726" s="18">
        <f t="shared" ca="1" si="325"/>
        <v>0</v>
      </c>
      <c r="H726" s="7"/>
      <c r="O726" s="8"/>
      <c r="P726" s="8"/>
      <c r="Q726" s="8"/>
      <c r="R726" s="8"/>
      <c r="S726" s="8"/>
    </row>
    <row r="727" spans="1:27" x14ac:dyDescent="0.25">
      <c r="A727" s="140"/>
      <c r="B727" s="155" t="s">
        <v>470</v>
      </c>
      <c r="C727" s="41">
        <f t="shared" ca="1" si="321"/>
        <v>0</v>
      </c>
      <c r="D727" s="41">
        <f t="shared" ca="1" si="322"/>
        <v>0.15818823000000001</v>
      </c>
      <c r="E727" s="41">
        <f t="shared" ca="1" si="323"/>
        <v>0.15818823000000001</v>
      </c>
      <c r="F727" s="41">
        <f t="shared" ca="1" si="324"/>
        <v>0.15818823000000001</v>
      </c>
      <c r="G727" s="41">
        <f t="shared" ca="1" si="325"/>
        <v>0.15818823000000001</v>
      </c>
      <c r="H727" s="7"/>
      <c r="O727" s="8"/>
      <c r="P727" s="8"/>
      <c r="Q727" s="8"/>
      <c r="R727" s="8"/>
      <c r="S727" s="8"/>
    </row>
    <row r="728" spans="1:27" x14ac:dyDescent="0.25">
      <c r="A728" s="140"/>
      <c r="B728" s="155" t="s">
        <v>471</v>
      </c>
      <c r="C728" s="41">
        <f t="shared" ca="1" si="321"/>
        <v>0</v>
      </c>
      <c r="D728" s="41">
        <f t="shared" ca="1" si="322"/>
        <v>0</v>
      </c>
      <c r="E728" s="41">
        <f t="shared" ca="1" si="323"/>
        <v>0</v>
      </c>
      <c r="F728" s="41">
        <f t="shared" ca="1" si="324"/>
        <v>0</v>
      </c>
      <c r="G728" s="41">
        <f t="shared" ca="1" si="325"/>
        <v>0</v>
      </c>
      <c r="H728" s="7"/>
      <c r="O728" s="8"/>
      <c r="P728" s="8"/>
      <c r="Q728" s="8"/>
      <c r="R728" s="8"/>
      <c r="S728" s="8"/>
    </row>
    <row r="729" spans="1:27" x14ac:dyDescent="0.25">
      <c r="A729" s="140"/>
      <c r="B729" s="155" t="s">
        <v>1209</v>
      </c>
      <c r="C729" s="39">
        <f t="shared" ca="1" si="321"/>
        <v>0</v>
      </c>
      <c r="D729" s="39">
        <f t="shared" ca="1" si="322"/>
        <v>0</v>
      </c>
      <c r="E729" s="39">
        <f t="shared" ca="1" si="323"/>
        <v>0</v>
      </c>
      <c r="F729" s="39">
        <f t="shared" ca="1" si="324"/>
        <v>0</v>
      </c>
      <c r="G729" s="39">
        <f t="shared" ca="1" si="325"/>
        <v>0</v>
      </c>
      <c r="H729" s="7"/>
      <c r="O729" s="8"/>
      <c r="P729" s="8"/>
      <c r="Q729" s="8"/>
      <c r="R729" s="8"/>
      <c r="S729" s="8"/>
    </row>
    <row r="730" spans="1:27" x14ac:dyDescent="0.25">
      <c r="A730" s="140"/>
      <c r="B730" s="155" t="s">
        <v>1119</v>
      </c>
      <c r="C730" s="39">
        <f t="shared" ca="1" si="321"/>
        <v>0</v>
      </c>
      <c r="D730" s="39">
        <f t="shared" ca="1" si="322"/>
        <v>0</v>
      </c>
      <c r="E730" s="39">
        <f t="shared" ca="1" si="323"/>
        <v>0</v>
      </c>
      <c r="F730" s="39">
        <f t="shared" ca="1" si="324"/>
        <v>1.0844451999999999E-2</v>
      </c>
      <c r="G730" s="39">
        <f t="shared" ca="1" si="325"/>
        <v>1.02774218E-2</v>
      </c>
      <c r="H730" s="7"/>
      <c r="O730" s="8"/>
      <c r="P730" s="8"/>
      <c r="Q730" s="8"/>
      <c r="R730" s="8"/>
      <c r="S730" s="8"/>
    </row>
    <row r="731" spans="1:27" x14ac:dyDescent="0.25">
      <c r="A731" s="140"/>
      <c r="B731" s="155" t="s">
        <v>1210</v>
      </c>
      <c r="C731" s="39">
        <f t="shared" ca="1" si="321"/>
        <v>0</v>
      </c>
      <c r="D731" s="39">
        <f t="shared" ca="1" si="322"/>
        <v>0</v>
      </c>
      <c r="E731" s="39">
        <f t="shared" ca="1" si="323"/>
        <v>0</v>
      </c>
      <c r="F731" s="39">
        <f t="shared" ca="1" si="324"/>
        <v>0</v>
      </c>
      <c r="G731" s="39">
        <f t="shared" ca="1" si="325"/>
        <v>0</v>
      </c>
      <c r="H731" s="7"/>
      <c r="O731" s="8"/>
      <c r="P731" s="8"/>
      <c r="Q731" s="8"/>
      <c r="R731" s="8"/>
      <c r="S731" s="8"/>
    </row>
    <row r="732" spans="1:27" x14ac:dyDescent="0.25">
      <c r="A732" s="140"/>
      <c r="B732" s="155" t="s">
        <v>1211</v>
      </c>
      <c r="C732" s="39">
        <f t="shared" ca="1" si="321"/>
        <v>0</v>
      </c>
      <c r="D732" s="39">
        <f t="shared" ca="1" si="322"/>
        <v>0</v>
      </c>
      <c r="E732" s="39">
        <f t="shared" ca="1" si="323"/>
        <v>0</v>
      </c>
      <c r="F732" s="39">
        <f t="shared" ca="1" si="324"/>
        <v>0</v>
      </c>
      <c r="G732" s="39">
        <f t="shared" ca="1" si="325"/>
        <v>0</v>
      </c>
      <c r="H732" s="7"/>
      <c r="O732" s="8"/>
      <c r="P732" s="8"/>
      <c r="Q732" s="8"/>
      <c r="R732" s="8"/>
      <c r="S732" s="8"/>
    </row>
    <row r="733" spans="1:27" x14ac:dyDescent="0.25">
      <c r="A733" s="140"/>
      <c r="B733" s="155" t="s">
        <v>1212</v>
      </c>
      <c r="C733" s="39">
        <f t="shared" ca="1" si="321"/>
        <v>0</v>
      </c>
      <c r="D733" s="39">
        <f t="shared" ca="1" si="322"/>
        <v>0</v>
      </c>
      <c r="E733" s="39">
        <f t="shared" ca="1" si="323"/>
        <v>0</v>
      </c>
      <c r="F733" s="39">
        <f t="shared" ca="1" si="324"/>
        <v>0</v>
      </c>
      <c r="G733" s="39">
        <f t="shared" ca="1" si="325"/>
        <v>0</v>
      </c>
      <c r="H733" s="7"/>
      <c r="O733" s="8"/>
      <c r="P733" s="8"/>
      <c r="Q733" s="8"/>
      <c r="R733" s="8"/>
      <c r="S733" s="8"/>
    </row>
    <row r="734" spans="1:27" x14ac:dyDescent="0.25">
      <c r="A734" s="140"/>
      <c r="B734" s="155" t="s">
        <v>1120</v>
      </c>
      <c r="C734" s="39">
        <f t="shared" ca="1" si="321"/>
        <v>0</v>
      </c>
      <c r="D734" s="39">
        <f t="shared" ca="1" si="322"/>
        <v>0</v>
      </c>
      <c r="E734" s="39">
        <f t="shared" ca="1" si="323"/>
        <v>0</v>
      </c>
      <c r="F734" s="39">
        <f t="shared" ca="1" si="324"/>
        <v>3.8564337900000002E-4</v>
      </c>
      <c r="G734" s="39">
        <f t="shared" ca="1" si="325"/>
        <v>3.6547901900000002E-4</v>
      </c>
      <c r="H734" s="7"/>
      <c r="O734" s="8"/>
      <c r="P734" s="8"/>
      <c r="Q734" s="8"/>
      <c r="R734" s="8"/>
      <c r="S734" s="8"/>
    </row>
    <row r="735" spans="1:27" x14ac:dyDescent="0.25">
      <c r="A735" s="140"/>
      <c r="B735" s="155" t="s">
        <v>1213</v>
      </c>
      <c r="C735" s="39">
        <f t="shared" ca="1" si="321"/>
        <v>0</v>
      </c>
      <c r="D735" s="39">
        <f t="shared" ca="1" si="322"/>
        <v>0</v>
      </c>
      <c r="E735" s="39">
        <f t="shared" ca="1" si="323"/>
        <v>0</v>
      </c>
      <c r="F735" s="39">
        <f t="shared" ca="1" si="324"/>
        <v>0</v>
      </c>
      <c r="G735" s="39">
        <f t="shared" ca="1" si="325"/>
        <v>0</v>
      </c>
      <c r="H735" s="7"/>
      <c r="O735" s="8"/>
      <c r="P735" s="8"/>
      <c r="Q735" s="8"/>
      <c r="R735" s="8"/>
      <c r="S735" s="8"/>
    </row>
    <row r="736" spans="1:27" x14ac:dyDescent="0.25">
      <c r="A736" s="140"/>
      <c r="B736" s="155" t="s">
        <v>1214</v>
      </c>
      <c r="C736" s="39">
        <f t="shared" ca="1" si="321"/>
        <v>0</v>
      </c>
      <c r="D736" s="39">
        <f t="shared" ca="1" si="322"/>
        <v>0</v>
      </c>
      <c r="E736" s="39">
        <f t="shared" ca="1" si="323"/>
        <v>0</v>
      </c>
      <c r="F736" s="39">
        <f t="shared" ca="1" si="324"/>
        <v>0</v>
      </c>
      <c r="G736" s="39">
        <f t="shared" ca="1" si="325"/>
        <v>0</v>
      </c>
      <c r="H736" s="7"/>
      <c r="O736" s="8"/>
      <c r="P736" s="8"/>
      <c r="Q736" s="8"/>
      <c r="R736" s="8"/>
      <c r="S736" s="8"/>
    </row>
    <row r="737" spans="1:19" x14ac:dyDescent="0.25">
      <c r="A737" s="140"/>
      <c r="B737" s="155" t="s">
        <v>1215</v>
      </c>
      <c r="C737" s="53">
        <f t="shared" ca="1" si="321"/>
        <v>0</v>
      </c>
      <c r="D737" s="53">
        <f t="shared" ca="1" si="322"/>
        <v>0</v>
      </c>
      <c r="E737" s="53">
        <f t="shared" ca="1" si="323"/>
        <v>0</v>
      </c>
      <c r="F737" s="53">
        <f t="shared" ca="1" si="324"/>
        <v>0</v>
      </c>
      <c r="G737" s="53">
        <f t="shared" ca="1" si="325"/>
        <v>0</v>
      </c>
      <c r="H737" s="7"/>
      <c r="O737" s="8"/>
      <c r="P737" s="8"/>
      <c r="Q737" s="8"/>
      <c r="R737" s="8"/>
      <c r="S737" s="8"/>
    </row>
    <row r="738" spans="1:19" x14ac:dyDescent="0.25">
      <c r="A738" s="140"/>
      <c r="B738" s="155" t="s">
        <v>1121</v>
      </c>
      <c r="C738" s="53">
        <f t="shared" ca="1" si="321"/>
        <v>1.7647586200000001</v>
      </c>
      <c r="D738" s="53">
        <f t="shared" ca="1" si="322"/>
        <v>1.73130425</v>
      </c>
      <c r="E738" s="53">
        <f t="shared" ca="1" si="323"/>
        <v>1.5862228899999999</v>
      </c>
      <c r="F738" s="53">
        <f t="shared" ca="1" si="324"/>
        <v>1.53017018</v>
      </c>
      <c r="G738" s="53">
        <f t="shared" ca="1" si="325"/>
        <v>1.4501612800000001</v>
      </c>
      <c r="H738" s="7"/>
      <c r="O738" s="8"/>
      <c r="P738" s="8"/>
      <c r="Q738" s="8"/>
      <c r="R738" s="8"/>
      <c r="S738" s="8"/>
    </row>
    <row r="739" spans="1:19" x14ac:dyDescent="0.25">
      <c r="A739" s="140"/>
      <c r="B739" s="155" t="s">
        <v>1216</v>
      </c>
      <c r="C739" s="53">
        <f t="shared" ca="1" si="321"/>
        <v>0</v>
      </c>
      <c r="D739" s="53">
        <f t="shared" ca="1" si="322"/>
        <v>0</v>
      </c>
      <c r="E739" s="53">
        <f t="shared" ca="1" si="323"/>
        <v>0</v>
      </c>
      <c r="F739" s="53">
        <f t="shared" ca="1" si="324"/>
        <v>0</v>
      </c>
      <c r="G739" s="53">
        <f t="shared" ca="1" si="325"/>
        <v>0</v>
      </c>
      <c r="H739" s="7"/>
      <c r="O739" s="8"/>
      <c r="P739" s="8"/>
      <c r="Q739" s="8"/>
      <c r="R739" s="8"/>
      <c r="S739" s="8"/>
    </row>
    <row r="740" spans="1:19" x14ac:dyDescent="0.25">
      <c r="A740" s="140"/>
      <c r="B740" s="155" t="s">
        <v>1217</v>
      </c>
      <c r="C740" s="53">
        <f t="shared" ca="1" si="321"/>
        <v>0</v>
      </c>
      <c r="D740" s="53">
        <f t="shared" ca="1" si="322"/>
        <v>0</v>
      </c>
      <c r="E740" s="53">
        <f t="shared" ca="1" si="323"/>
        <v>0</v>
      </c>
      <c r="F740" s="53">
        <f t="shared" ca="1" si="324"/>
        <v>0</v>
      </c>
      <c r="G740" s="53">
        <f t="shared" ca="1" si="325"/>
        <v>0</v>
      </c>
      <c r="H740" s="7"/>
      <c r="O740" s="8"/>
      <c r="P740" s="8"/>
      <c r="Q740" s="8"/>
      <c r="R740" s="8"/>
      <c r="S740" s="8"/>
    </row>
    <row r="741" spans="1:19" x14ac:dyDescent="0.25">
      <c r="A741" s="140"/>
      <c r="B741" s="155" t="s">
        <v>1218</v>
      </c>
      <c r="C741" s="53">
        <f t="shared" ca="1" si="321"/>
        <v>0</v>
      </c>
      <c r="D741" s="53">
        <f t="shared" ca="1" si="322"/>
        <v>0</v>
      </c>
      <c r="E741" s="53">
        <f t="shared" ca="1" si="323"/>
        <v>0</v>
      </c>
      <c r="F741" s="53">
        <f t="shared" ca="1" si="324"/>
        <v>0</v>
      </c>
      <c r="G741" s="53">
        <f t="shared" ca="1" si="325"/>
        <v>0</v>
      </c>
      <c r="H741" s="7"/>
      <c r="O741" s="8"/>
      <c r="P741" s="8"/>
      <c r="Q741" s="8"/>
      <c r="R741" s="8"/>
      <c r="S741" s="8"/>
    </row>
    <row r="742" spans="1:19" x14ac:dyDescent="0.25">
      <c r="A742" s="140"/>
      <c r="B742" s="155" t="s">
        <v>1122</v>
      </c>
      <c r="C742" s="53">
        <f t="shared" ca="1" si="321"/>
        <v>0</v>
      </c>
      <c r="D742" s="53">
        <f t="shared" ca="1" si="322"/>
        <v>0.370482908</v>
      </c>
      <c r="E742" s="53">
        <f t="shared" ca="1" si="323"/>
        <v>0.33943685400000001</v>
      </c>
      <c r="F742" s="53">
        <f t="shared" ca="1" si="324"/>
        <v>0.316919267</v>
      </c>
      <c r="G742" s="53">
        <f t="shared" ca="1" si="325"/>
        <v>0.30034832500000003</v>
      </c>
      <c r="H742" s="7"/>
      <c r="O742" s="8"/>
      <c r="P742" s="8"/>
      <c r="Q742" s="8"/>
      <c r="R742" s="8"/>
      <c r="S742" s="8"/>
    </row>
    <row r="743" spans="1:19" x14ac:dyDescent="0.25">
      <c r="A743" s="140"/>
      <c r="B743" s="155" t="s">
        <v>1219</v>
      </c>
      <c r="C743" s="53">
        <f t="shared" ca="1" si="321"/>
        <v>0</v>
      </c>
      <c r="D743" s="53">
        <f t="shared" ca="1" si="322"/>
        <v>0</v>
      </c>
      <c r="E743" s="53">
        <f t="shared" ca="1" si="323"/>
        <v>0</v>
      </c>
      <c r="F743" s="53">
        <f t="shared" ca="1" si="324"/>
        <v>0</v>
      </c>
      <c r="G743" s="53">
        <f t="shared" ca="1" si="325"/>
        <v>0</v>
      </c>
      <c r="H743" s="7"/>
      <c r="O743" s="8"/>
      <c r="P743" s="8"/>
      <c r="Q743" s="8"/>
      <c r="R743" s="8"/>
      <c r="S743" s="8"/>
    </row>
    <row r="744" spans="1:19" x14ac:dyDescent="0.25">
      <c r="A744" s="140"/>
      <c r="B744" s="155" t="s">
        <v>1220</v>
      </c>
      <c r="C744" s="53">
        <f t="shared" ca="1" si="321"/>
        <v>0</v>
      </c>
      <c r="D744" s="53">
        <f t="shared" ca="1" si="322"/>
        <v>0</v>
      </c>
      <c r="E744" s="53">
        <f t="shared" ca="1" si="323"/>
        <v>0</v>
      </c>
      <c r="F744" s="53">
        <f t="shared" ca="1" si="324"/>
        <v>0</v>
      </c>
      <c r="G744" s="53">
        <f t="shared" ca="1" si="325"/>
        <v>0</v>
      </c>
      <c r="H744" s="7"/>
      <c r="O744" s="8"/>
      <c r="P744" s="8"/>
      <c r="Q744" s="8"/>
      <c r="R744" s="8"/>
      <c r="S744" s="8"/>
    </row>
    <row r="745" spans="1:19" x14ac:dyDescent="0.25">
      <c r="A745" s="140"/>
      <c r="B745" s="155" t="s">
        <v>1221</v>
      </c>
      <c r="C745" s="56">
        <f t="shared" ca="1" si="321"/>
        <v>0</v>
      </c>
      <c r="D745" s="56">
        <f t="shared" ca="1" si="322"/>
        <v>0</v>
      </c>
      <c r="E745" s="56">
        <f t="shared" ca="1" si="323"/>
        <v>0</v>
      </c>
      <c r="F745" s="56">
        <f t="shared" ca="1" si="324"/>
        <v>0</v>
      </c>
      <c r="G745" s="56">
        <f t="shared" ca="1" si="325"/>
        <v>0</v>
      </c>
      <c r="H745" s="7"/>
      <c r="O745" s="8"/>
      <c r="P745" s="8"/>
      <c r="Q745" s="8"/>
      <c r="R745" s="8"/>
      <c r="S745" s="8"/>
    </row>
    <row r="746" spans="1:19" x14ac:dyDescent="0.25">
      <c r="A746" s="140"/>
      <c r="B746" s="155" t="s">
        <v>1123</v>
      </c>
      <c r="C746" s="56">
        <f t="shared" ca="1" si="321"/>
        <v>5.0026876600000003</v>
      </c>
      <c r="D746" s="56">
        <f t="shared" ca="1" si="322"/>
        <v>5.1990163100000002</v>
      </c>
      <c r="E746" s="56">
        <f t="shared" ca="1" si="323"/>
        <v>4.5099525900000001</v>
      </c>
      <c r="F746" s="56">
        <f t="shared" ca="1" si="324"/>
        <v>4.6173231599999998</v>
      </c>
      <c r="G746" s="56">
        <f t="shared" ca="1" si="325"/>
        <v>4.5956048200000001</v>
      </c>
      <c r="H746" s="7"/>
      <c r="O746" s="8"/>
      <c r="P746" s="8"/>
      <c r="Q746" s="8"/>
      <c r="R746" s="8"/>
      <c r="S746" s="8"/>
    </row>
    <row r="747" spans="1:19" x14ac:dyDescent="0.25">
      <c r="A747" s="140"/>
      <c r="B747" s="155" t="s">
        <v>1222</v>
      </c>
      <c r="C747" s="56">
        <f t="shared" ca="1" si="321"/>
        <v>0</v>
      </c>
      <c r="D747" s="56">
        <f t="shared" ca="1" si="322"/>
        <v>0</v>
      </c>
      <c r="E747" s="56">
        <f t="shared" ca="1" si="323"/>
        <v>0</v>
      </c>
      <c r="F747" s="56">
        <f t="shared" ca="1" si="324"/>
        <v>0</v>
      </c>
      <c r="G747" s="56">
        <f t="shared" ca="1" si="325"/>
        <v>0</v>
      </c>
      <c r="H747" s="7"/>
      <c r="O747" s="8"/>
      <c r="P747" s="8"/>
      <c r="Q747" s="8"/>
      <c r="R747" s="8"/>
      <c r="S747" s="8"/>
    </row>
    <row r="748" spans="1:19" x14ac:dyDescent="0.25">
      <c r="A748" s="140"/>
      <c r="B748" s="155" t="s">
        <v>1223</v>
      </c>
      <c r="C748" s="56">
        <f t="shared" ca="1" si="321"/>
        <v>0</v>
      </c>
      <c r="D748" s="56">
        <f t="shared" ca="1" si="322"/>
        <v>0</v>
      </c>
      <c r="E748" s="56">
        <f t="shared" ca="1" si="323"/>
        <v>0</v>
      </c>
      <c r="F748" s="56">
        <f t="shared" ca="1" si="324"/>
        <v>0</v>
      </c>
      <c r="G748" s="56">
        <f t="shared" ca="1" si="325"/>
        <v>0</v>
      </c>
      <c r="H748" s="7"/>
      <c r="O748" s="8"/>
      <c r="P748" s="8"/>
      <c r="Q748" s="8"/>
      <c r="R748" s="8"/>
      <c r="S748" s="8"/>
    </row>
    <row r="749" spans="1:19" x14ac:dyDescent="0.25">
      <c r="A749" s="140"/>
      <c r="B749" s="155" t="s">
        <v>1224</v>
      </c>
      <c r="C749" s="56">
        <f t="shared" ca="1" si="321"/>
        <v>0</v>
      </c>
      <c r="D749" s="56">
        <f t="shared" ca="1" si="322"/>
        <v>0</v>
      </c>
      <c r="E749" s="56">
        <f t="shared" ca="1" si="323"/>
        <v>0</v>
      </c>
      <c r="F749" s="56">
        <f t="shared" ca="1" si="324"/>
        <v>0</v>
      </c>
      <c r="G749" s="56">
        <f t="shared" ca="1" si="325"/>
        <v>0</v>
      </c>
      <c r="H749" s="7"/>
      <c r="O749" s="8"/>
      <c r="P749" s="8"/>
      <c r="Q749" s="8"/>
      <c r="R749" s="8"/>
      <c r="S749" s="8"/>
    </row>
    <row r="750" spans="1:19" x14ac:dyDescent="0.25">
      <c r="A750" s="140"/>
      <c r="B750" s="155" t="s">
        <v>1124</v>
      </c>
      <c r="C750" s="56">
        <f t="shared" ca="1" si="321"/>
        <v>0</v>
      </c>
      <c r="D750" s="56">
        <f t="shared" ca="1" si="322"/>
        <v>0.82468464100000005</v>
      </c>
      <c r="E750" s="56">
        <f t="shared" ca="1" si="323"/>
        <v>0.71607588099999997</v>
      </c>
      <c r="F750" s="56">
        <f t="shared" ca="1" si="324"/>
        <v>0.71446201600000003</v>
      </c>
      <c r="G750" s="56">
        <f t="shared" ca="1" si="325"/>
        <v>0.71185475899999995</v>
      </c>
      <c r="H750" s="7"/>
      <c r="O750" s="8"/>
      <c r="P750" s="8"/>
      <c r="Q750" s="8"/>
      <c r="R750" s="8"/>
      <c r="S750" s="8"/>
    </row>
    <row r="751" spans="1:19" x14ac:dyDescent="0.25">
      <c r="A751" s="140"/>
      <c r="B751" s="155" t="s">
        <v>1225</v>
      </c>
      <c r="C751" s="56">
        <f t="shared" ca="1" si="321"/>
        <v>0</v>
      </c>
      <c r="D751" s="56">
        <f t="shared" ca="1" si="322"/>
        <v>0</v>
      </c>
      <c r="E751" s="56">
        <f t="shared" ca="1" si="323"/>
        <v>0</v>
      </c>
      <c r="F751" s="56">
        <f t="shared" ca="1" si="324"/>
        <v>0</v>
      </c>
      <c r="G751" s="56">
        <f t="shared" ca="1" si="325"/>
        <v>0</v>
      </c>
      <c r="H751" s="7"/>
      <c r="O751" s="8"/>
      <c r="P751" s="8"/>
      <c r="Q751" s="8"/>
      <c r="R751" s="8"/>
      <c r="S751" s="8"/>
    </row>
    <row r="752" spans="1:19" x14ac:dyDescent="0.25">
      <c r="A752" s="140"/>
      <c r="B752" s="155" t="s">
        <v>1226</v>
      </c>
      <c r="C752" s="56">
        <f t="shared" ca="1" si="321"/>
        <v>0</v>
      </c>
      <c r="D752" s="56">
        <f t="shared" ca="1" si="322"/>
        <v>0</v>
      </c>
      <c r="E752" s="56">
        <f t="shared" ca="1" si="323"/>
        <v>0</v>
      </c>
      <c r="F752" s="56">
        <f t="shared" ca="1" si="324"/>
        <v>0</v>
      </c>
      <c r="G752" s="56">
        <f t="shared" ca="1" si="325"/>
        <v>0</v>
      </c>
      <c r="H752" s="7"/>
      <c r="O752" s="8"/>
      <c r="P752" s="8"/>
      <c r="Q752" s="8"/>
      <c r="R752" s="8"/>
      <c r="S752" s="8"/>
    </row>
    <row r="753" spans="1:27" x14ac:dyDescent="0.25">
      <c r="A753" s="140"/>
      <c r="B753" s="155" t="s">
        <v>1227</v>
      </c>
      <c r="C753" s="39">
        <f t="shared" ca="1" si="321"/>
        <v>0</v>
      </c>
      <c r="D753" s="39">
        <f t="shared" ca="1" si="322"/>
        <v>0</v>
      </c>
      <c r="E753" s="39">
        <f t="shared" ca="1" si="323"/>
        <v>0</v>
      </c>
      <c r="F753" s="39">
        <f t="shared" ca="1" si="324"/>
        <v>0</v>
      </c>
      <c r="G753" s="39">
        <f t="shared" ca="1" si="325"/>
        <v>0</v>
      </c>
      <c r="H753" s="7"/>
      <c r="O753" s="8"/>
      <c r="P753" s="8"/>
      <c r="Q753" s="8"/>
      <c r="R753" s="8"/>
      <c r="S753" s="8"/>
    </row>
    <row r="754" spans="1:27" x14ac:dyDescent="0.25">
      <c r="A754" s="140"/>
      <c r="B754" s="155" t="s">
        <v>1228</v>
      </c>
      <c r="C754" s="39">
        <f t="shared" ca="1" si="321"/>
        <v>0</v>
      </c>
      <c r="D754" s="39">
        <f t="shared" ca="1" si="322"/>
        <v>0.43803700200000001</v>
      </c>
      <c r="E754" s="39">
        <f t="shared" ca="1" si="323"/>
        <v>0.83936699199999998</v>
      </c>
      <c r="F754" s="39">
        <f t="shared" ca="1" si="324"/>
        <v>1.21377851</v>
      </c>
      <c r="G754" s="39">
        <f t="shared" ca="1" si="325"/>
        <v>1.5692525399999999</v>
      </c>
      <c r="H754" s="7"/>
      <c r="O754" s="8"/>
      <c r="P754" s="8"/>
      <c r="Q754" s="8"/>
      <c r="R754" s="8"/>
      <c r="S754" s="8"/>
    </row>
    <row r="755" spans="1:27" x14ac:dyDescent="0.25">
      <c r="A755" s="140"/>
      <c r="B755" s="155" t="s">
        <v>1229</v>
      </c>
      <c r="C755" s="56">
        <f t="shared" ca="1" si="321"/>
        <v>0</v>
      </c>
      <c r="D755" s="56">
        <f t="shared" ca="1" si="322"/>
        <v>0</v>
      </c>
      <c r="E755" s="56">
        <f t="shared" ca="1" si="323"/>
        <v>0</v>
      </c>
      <c r="F755" s="56">
        <f t="shared" ca="1" si="324"/>
        <v>0</v>
      </c>
      <c r="G755" s="56">
        <f t="shared" ca="1" si="325"/>
        <v>0</v>
      </c>
      <c r="H755" s="7"/>
      <c r="O755" s="8"/>
      <c r="P755" s="8"/>
      <c r="Q755" s="8"/>
      <c r="R755" s="8"/>
      <c r="S755" s="8"/>
    </row>
    <row r="756" spans="1:27" x14ac:dyDescent="0.25">
      <c r="A756" s="140"/>
      <c r="B756" s="155" t="s">
        <v>1230</v>
      </c>
      <c r="C756" s="56">
        <f t="shared" ca="1" si="321"/>
        <v>0</v>
      </c>
      <c r="D756" s="56">
        <f t="shared" ca="1" si="322"/>
        <v>1.38576981</v>
      </c>
      <c r="E756" s="56">
        <f t="shared" ca="1" si="323"/>
        <v>1.27045411</v>
      </c>
      <c r="F756" s="56">
        <f t="shared" ca="1" si="324"/>
        <v>1.2511959500000001</v>
      </c>
      <c r="G756" s="56">
        <f t="shared" ca="1" si="325"/>
        <v>1.23819967</v>
      </c>
      <c r="H756" s="7"/>
      <c r="O756" s="8"/>
      <c r="P756" s="8"/>
      <c r="Q756" s="8"/>
      <c r="R756" s="8"/>
      <c r="S756" s="8"/>
    </row>
    <row r="757" spans="1:27" x14ac:dyDescent="0.25">
      <c r="A757" s="140"/>
      <c r="B757" s="155"/>
      <c r="C757" s="7"/>
      <c r="D757" s="7"/>
      <c r="E757" s="7"/>
      <c r="F757" s="7"/>
      <c r="G757" s="7"/>
      <c r="H757" s="7"/>
      <c r="I757" s="103" t="s">
        <v>244</v>
      </c>
      <c r="O757" s="138" t="s">
        <v>245</v>
      </c>
      <c r="P757" s="8"/>
      <c r="Q757" s="8"/>
      <c r="R757" s="8"/>
      <c r="S757" s="8"/>
    </row>
    <row r="758" spans="1:27" x14ac:dyDescent="0.25">
      <c r="A758" s="140"/>
      <c r="B758" s="106" t="s">
        <v>241</v>
      </c>
      <c r="C758" s="9">
        <v>2010</v>
      </c>
      <c r="D758" s="9">
        <v>2020</v>
      </c>
      <c r="E758" s="9">
        <v>2030</v>
      </c>
      <c r="F758" s="9">
        <v>2040</v>
      </c>
      <c r="G758" s="9">
        <v>2050</v>
      </c>
      <c r="H758" s="9"/>
      <c r="I758" s="106">
        <v>2010</v>
      </c>
      <c r="J758" s="106">
        <v>2020</v>
      </c>
      <c r="K758" s="106">
        <v>2030</v>
      </c>
      <c r="L758" s="106">
        <v>2040</v>
      </c>
      <c r="M758" s="106">
        <v>2050</v>
      </c>
      <c r="O758" s="6">
        <v>2010</v>
      </c>
      <c r="P758" s="6">
        <v>2020</v>
      </c>
      <c r="Q758" s="6">
        <v>2030</v>
      </c>
      <c r="R758" s="6">
        <v>2040</v>
      </c>
      <c r="S758" s="6">
        <v>2050</v>
      </c>
      <c r="V758" s="106" t="s">
        <v>334</v>
      </c>
      <c r="W758" s="9">
        <v>2010</v>
      </c>
      <c r="X758" s="9">
        <v>2020</v>
      </c>
      <c r="Y758" s="9">
        <v>2030</v>
      </c>
      <c r="Z758" s="9">
        <v>2040</v>
      </c>
      <c r="AA758" s="9">
        <v>2050</v>
      </c>
    </row>
    <row r="759" spans="1:27" x14ac:dyDescent="0.25">
      <c r="A759" s="140"/>
      <c r="B759" s="155" t="s">
        <v>1125</v>
      </c>
      <c r="C759" s="16">
        <f t="shared" ref="C759:C771" ca="1" si="338">IFERROR(VLOOKUP($B759,INDIRECT($I$759),2,FALSE),0)</f>
        <v>0</v>
      </c>
      <c r="D759" s="16">
        <f t="shared" ref="D759:D771" ca="1" si="339">IFERROR(VLOOKUP($B759,INDIRECT($J$759),2,FALSE),0)</f>
        <v>0</v>
      </c>
      <c r="E759" s="16">
        <f t="shared" ref="E759:E771" ca="1" si="340">IFERROR(VLOOKUP($B759,INDIRECT($K$759),2,FALSE),0)</f>
        <v>0</v>
      </c>
      <c r="F759" s="16">
        <f t="shared" ref="F759:F771" ca="1" si="341">IFERROR(VLOOKUP($B759,INDIRECT($L$759),2,FALSE),0)</f>
        <v>0</v>
      </c>
      <c r="G759" s="16">
        <f t="shared" ref="G759:G771" ca="1" si="342">IFERROR(VLOOKUP($B759,INDIRECT($M$759),2,FALSE),0)</f>
        <v>0</v>
      </c>
      <c r="H759" s="7"/>
      <c r="I759" s="140" t="str">
        <f>"Modeloutput!$A$"&amp;O759&amp;":$B$"&amp;O760</f>
        <v>Modeloutput!$A$163:$B$175</v>
      </c>
      <c r="J759" s="140" t="str">
        <f>"Modeloutput!$A$"&amp;P759&amp;":$B$"&amp;P760</f>
        <v>Modeloutput!$A$1098:$B$1110</v>
      </c>
      <c r="K759" s="140" t="str">
        <f>"Modeloutput!$A$"&amp;Q759&amp;":$B$"&amp;Q760</f>
        <v>Modeloutput!$A$2033:$B$2045</v>
      </c>
      <c r="L759" s="140" t="str">
        <f>"Modeloutput!$A$"&amp;R759&amp;":$B$"&amp;R760</f>
        <v>Modeloutput!$A$2968:$B$2980</v>
      </c>
      <c r="M759" s="140" t="str">
        <f>"Modeloutput!$A$"&amp;S759&amp;":$B$"&amp;S760</f>
        <v>Modeloutput!$A$3903:$B$3915</v>
      </c>
      <c r="O759" s="2">
        <f>volgorde_mut_flow_all!E81</f>
        <v>163</v>
      </c>
      <c r="P759" s="2">
        <f>volgorde_mut_flow_all!F81</f>
        <v>1098</v>
      </c>
      <c r="Q759" s="2">
        <f>volgorde_mut_flow_all!G81</f>
        <v>2033</v>
      </c>
      <c r="R759" s="2">
        <f>volgorde_mut_flow_all!H81</f>
        <v>2968</v>
      </c>
      <c r="S759" s="2">
        <f>volgorde_mut_flow_all!I81</f>
        <v>3903</v>
      </c>
      <c r="V759" s="14" t="s">
        <v>328</v>
      </c>
      <c r="W759" s="15">
        <f ca="1">SUM(C759:C764)</f>
        <v>0</v>
      </c>
      <c r="X759" s="15">
        <f t="shared" ref="X759:AA759" ca="1" si="343">SUM(D759:D764)</f>
        <v>0</v>
      </c>
      <c r="Y759" s="15">
        <f t="shared" ca="1" si="343"/>
        <v>0</v>
      </c>
      <c r="Z759" s="15">
        <f t="shared" ca="1" si="343"/>
        <v>0</v>
      </c>
      <c r="AA759" s="15">
        <f t="shared" ca="1" si="343"/>
        <v>0</v>
      </c>
    </row>
    <row r="760" spans="1:27" x14ac:dyDescent="0.25">
      <c r="A760" s="140"/>
      <c r="B760" s="155" t="s">
        <v>1126</v>
      </c>
      <c r="C760" s="16">
        <f t="shared" ca="1" si="338"/>
        <v>0</v>
      </c>
      <c r="D760" s="16">
        <f t="shared" ca="1" si="339"/>
        <v>0</v>
      </c>
      <c r="E760" s="16">
        <f t="shared" ca="1" si="340"/>
        <v>0</v>
      </c>
      <c r="F760" s="16">
        <f t="shared" ca="1" si="341"/>
        <v>0</v>
      </c>
      <c r="G760" s="16">
        <f t="shared" ca="1" si="342"/>
        <v>0</v>
      </c>
      <c r="H760" s="7"/>
      <c r="O760" s="2">
        <f>O759+lengte_uit_python_mut!$D$17-3</f>
        <v>175</v>
      </c>
      <c r="P760" s="2">
        <f>P759+lengte_uit_python_mut!$D$17-3</f>
        <v>1110</v>
      </c>
      <c r="Q760" s="2">
        <f>Q759+lengte_uit_python_mut!$D$17-3</f>
        <v>2045</v>
      </c>
      <c r="R760" s="2">
        <f>R759+lengte_uit_python_mut!$D$17-3</f>
        <v>2980</v>
      </c>
      <c r="S760" s="2">
        <f>S759+lengte_uit_python_mut!$D$17-3</f>
        <v>3915</v>
      </c>
      <c r="V760" s="25" t="s">
        <v>331</v>
      </c>
      <c r="W760" s="26">
        <f ca="1">SUM(C765:C771)</f>
        <v>1.550319067</v>
      </c>
      <c r="X760" s="26">
        <f t="shared" ref="X760:AA760" ca="1" si="344">SUM(D765:D771)</f>
        <v>0.87054075659999997</v>
      </c>
      <c r="Y760" s="26">
        <f t="shared" ca="1" si="344"/>
        <v>1.7403131120999999</v>
      </c>
      <c r="Z760" s="26">
        <f t="shared" ca="1" si="344"/>
        <v>3.4795888895999996</v>
      </c>
      <c r="AA760" s="26">
        <f t="shared" ca="1" si="344"/>
        <v>4.3482975048999997</v>
      </c>
    </row>
    <row r="761" spans="1:27" x14ac:dyDescent="0.25">
      <c r="A761" s="140"/>
      <c r="B761" s="155" t="s">
        <v>1127</v>
      </c>
      <c r="C761" s="16">
        <f t="shared" ca="1" si="338"/>
        <v>0</v>
      </c>
      <c r="D761" s="16">
        <f t="shared" ca="1" si="339"/>
        <v>0</v>
      </c>
      <c r="E761" s="16">
        <f t="shared" ca="1" si="340"/>
        <v>0</v>
      </c>
      <c r="F761" s="16">
        <f t="shared" ca="1" si="341"/>
        <v>0</v>
      </c>
      <c r="G761" s="16">
        <f t="shared" ca="1" si="342"/>
        <v>0</v>
      </c>
      <c r="H761" s="7"/>
      <c r="O761" s="8"/>
      <c r="P761" s="8"/>
      <c r="Q761" s="8"/>
      <c r="R761" s="8"/>
      <c r="S761" s="8"/>
    </row>
    <row r="762" spans="1:27" x14ac:dyDescent="0.25">
      <c r="A762" s="140"/>
      <c r="B762" s="155" t="s">
        <v>1128</v>
      </c>
      <c r="C762" s="16">
        <f t="shared" ca="1" si="338"/>
        <v>0</v>
      </c>
      <c r="D762" s="16">
        <f t="shared" ca="1" si="339"/>
        <v>0</v>
      </c>
      <c r="E762" s="16">
        <f t="shared" ca="1" si="340"/>
        <v>0</v>
      </c>
      <c r="F762" s="16">
        <f t="shared" ca="1" si="341"/>
        <v>0</v>
      </c>
      <c r="G762" s="16">
        <f t="shared" ca="1" si="342"/>
        <v>0</v>
      </c>
      <c r="H762" s="7"/>
      <c r="O762" s="8"/>
      <c r="P762" s="8"/>
      <c r="Q762" s="8"/>
      <c r="R762" s="8"/>
      <c r="S762" s="8"/>
      <c r="V762" s="140" t="s">
        <v>285</v>
      </c>
      <c r="W762" s="135">
        <f ca="1">SUM(W759:W760)</f>
        <v>1.550319067</v>
      </c>
      <c r="X762" s="135">
        <f t="shared" ref="X762:AA762" ca="1" si="345">SUM(X759:X760)</f>
        <v>0.87054075659999997</v>
      </c>
      <c r="Y762" s="135">
        <f t="shared" ca="1" si="345"/>
        <v>1.7403131120999999</v>
      </c>
      <c r="Z762" s="135">
        <f t="shared" ca="1" si="345"/>
        <v>3.4795888895999996</v>
      </c>
      <c r="AA762" s="135">
        <f t="shared" ca="1" si="345"/>
        <v>4.3482975048999997</v>
      </c>
    </row>
    <row r="763" spans="1:27" x14ac:dyDescent="0.25">
      <c r="A763" s="140"/>
      <c r="B763" s="155" t="s">
        <v>1129</v>
      </c>
      <c r="C763" s="16">
        <f t="shared" ca="1" si="338"/>
        <v>0</v>
      </c>
      <c r="D763" s="16">
        <f t="shared" ca="1" si="339"/>
        <v>0</v>
      </c>
      <c r="E763" s="16">
        <f t="shared" ca="1" si="340"/>
        <v>0</v>
      </c>
      <c r="F763" s="16">
        <f t="shared" ca="1" si="341"/>
        <v>0</v>
      </c>
      <c r="G763" s="16">
        <f t="shared" ca="1" si="342"/>
        <v>0</v>
      </c>
      <c r="H763" s="7"/>
      <c r="O763" s="8"/>
      <c r="P763" s="8"/>
      <c r="Q763" s="8"/>
      <c r="R763" s="8"/>
      <c r="S763" s="8"/>
      <c r="V763" s="140" t="s">
        <v>284</v>
      </c>
      <c r="W763" s="135">
        <f ca="1">SUM(C759:C771)</f>
        <v>1.550319067</v>
      </c>
      <c r="X763" s="135">
        <f t="shared" ref="X763:AA763" ca="1" si="346">SUM(D759:D771)</f>
        <v>0.87054075659999997</v>
      </c>
      <c r="Y763" s="135">
        <f t="shared" ca="1" si="346"/>
        <v>1.7403131120999999</v>
      </c>
      <c r="Z763" s="135">
        <f t="shared" ca="1" si="346"/>
        <v>3.4795888895999996</v>
      </c>
      <c r="AA763" s="135">
        <f t="shared" ca="1" si="346"/>
        <v>4.3482975048999997</v>
      </c>
    </row>
    <row r="764" spans="1:27" x14ac:dyDescent="0.25">
      <c r="A764" s="140"/>
      <c r="B764" s="155" t="s">
        <v>1130</v>
      </c>
      <c r="C764" s="16">
        <f t="shared" ca="1" si="338"/>
        <v>0</v>
      </c>
      <c r="D764" s="16">
        <f t="shared" ca="1" si="339"/>
        <v>0</v>
      </c>
      <c r="E764" s="16">
        <f t="shared" ca="1" si="340"/>
        <v>0</v>
      </c>
      <c r="F764" s="16">
        <f t="shared" ca="1" si="341"/>
        <v>0</v>
      </c>
      <c r="G764" s="16">
        <f t="shared" ca="1" si="342"/>
        <v>0</v>
      </c>
      <c r="H764" s="7"/>
      <c r="O764" s="8"/>
      <c r="P764" s="8"/>
      <c r="Q764" s="8"/>
      <c r="R764" s="8"/>
      <c r="S764" s="8"/>
    </row>
    <row r="765" spans="1:27" x14ac:dyDescent="0.25">
      <c r="A765" s="140"/>
      <c r="B765" s="155" t="s">
        <v>1131</v>
      </c>
      <c r="C765" s="46">
        <f t="shared" ca="1" si="338"/>
        <v>0.80236760600000001</v>
      </c>
      <c r="D765" s="46">
        <f t="shared" ca="1" si="339"/>
        <v>0.39766295600000001</v>
      </c>
      <c r="E765" s="46">
        <f t="shared" ca="1" si="340"/>
        <v>0.79532591100000005</v>
      </c>
      <c r="F765" s="46">
        <f t="shared" ca="1" si="341"/>
        <v>1.5906518199999999</v>
      </c>
      <c r="G765" s="46">
        <f t="shared" ca="1" si="342"/>
        <v>1.9883147800000001</v>
      </c>
      <c r="H765" s="7"/>
      <c r="O765" s="8"/>
      <c r="P765" s="8"/>
      <c r="Q765" s="8"/>
      <c r="R765" s="8"/>
      <c r="S765" s="8"/>
    </row>
    <row r="766" spans="1:27" x14ac:dyDescent="0.25">
      <c r="A766" s="140"/>
      <c r="B766" s="155" t="s">
        <v>1132</v>
      </c>
      <c r="C766" s="46">
        <f t="shared" ca="1" si="338"/>
        <v>0</v>
      </c>
      <c r="D766" s="46">
        <f t="shared" ca="1" si="339"/>
        <v>5.9408854800000001E-2</v>
      </c>
      <c r="E766" s="46">
        <f t="shared" ca="1" si="340"/>
        <v>0.11881771000000001</v>
      </c>
      <c r="F766" s="46">
        <f t="shared" ca="1" si="341"/>
        <v>0.23763541899999999</v>
      </c>
      <c r="G766" s="46">
        <f t="shared" ca="1" si="342"/>
        <v>0.297044274</v>
      </c>
      <c r="H766" s="7"/>
      <c r="O766" s="8"/>
      <c r="P766" s="8"/>
      <c r="Q766" s="8"/>
      <c r="R766" s="8"/>
      <c r="S766" s="8"/>
    </row>
    <row r="767" spans="1:27" x14ac:dyDescent="0.25">
      <c r="A767" s="140"/>
      <c r="B767" s="155" t="s">
        <v>1133</v>
      </c>
      <c r="C767" s="46">
        <f t="shared" ca="1" si="338"/>
        <v>0.74795146099999998</v>
      </c>
      <c r="D767" s="46">
        <f t="shared" ca="1" si="339"/>
        <v>0.371392218</v>
      </c>
      <c r="E767" s="46">
        <f t="shared" ca="1" si="340"/>
        <v>0.74281170399999996</v>
      </c>
      <c r="F767" s="46">
        <f t="shared" ca="1" si="341"/>
        <v>1.4850662299999999</v>
      </c>
      <c r="G767" s="46">
        <f t="shared" ca="1" si="342"/>
        <v>1.85696298</v>
      </c>
      <c r="H767" s="7"/>
      <c r="O767" s="8"/>
      <c r="P767" s="8"/>
      <c r="Q767" s="8"/>
      <c r="R767" s="8"/>
      <c r="S767" s="8"/>
    </row>
    <row r="768" spans="1:27" x14ac:dyDescent="0.25">
      <c r="A768" s="140"/>
      <c r="B768" s="155" t="s">
        <v>1134</v>
      </c>
      <c r="C768" s="46">
        <f t="shared" ca="1" si="338"/>
        <v>0</v>
      </c>
      <c r="D768" s="46">
        <f t="shared" ca="1" si="339"/>
        <v>1.8472688599999999E-2</v>
      </c>
      <c r="E768" s="46">
        <f t="shared" ca="1" si="340"/>
        <v>3.6945377100000003E-2</v>
      </c>
      <c r="F768" s="46">
        <f t="shared" ca="1" si="341"/>
        <v>7.38907543E-2</v>
      </c>
      <c r="G768" s="46">
        <f t="shared" ca="1" si="342"/>
        <v>9.2201026899999997E-2</v>
      </c>
      <c r="H768" s="7"/>
      <c r="O768" s="8"/>
      <c r="P768" s="8"/>
      <c r="Q768" s="8"/>
      <c r="R768" s="8"/>
      <c r="S768" s="8"/>
    </row>
    <row r="769" spans="1:27" x14ac:dyDescent="0.25">
      <c r="A769" s="140"/>
      <c r="B769" s="155" t="s">
        <v>1135</v>
      </c>
      <c r="C769" s="46">
        <f t="shared" ca="1" si="338"/>
        <v>0</v>
      </c>
      <c r="D769" s="46">
        <f t="shared" ca="1" si="339"/>
        <v>0</v>
      </c>
      <c r="E769" s="46">
        <f t="shared" ca="1" si="340"/>
        <v>0</v>
      </c>
      <c r="F769" s="46">
        <f t="shared" ca="1" si="341"/>
        <v>0</v>
      </c>
      <c r="G769" s="46">
        <f t="shared" ca="1" si="342"/>
        <v>0</v>
      </c>
      <c r="H769" s="7"/>
      <c r="O769" s="8"/>
      <c r="P769" s="8"/>
      <c r="Q769" s="8"/>
      <c r="R769" s="8"/>
      <c r="S769" s="8"/>
    </row>
    <row r="770" spans="1:27" x14ac:dyDescent="0.25">
      <c r="A770" s="140"/>
      <c r="B770" s="155" t="s">
        <v>1136</v>
      </c>
      <c r="C770" s="46">
        <f t="shared" ca="1" si="338"/>
        <v>0</v>
      </c>
      <c r="D770" s="46">
        <f t="shared" ca="1" si="339"/>
        <v>0</v>
      </c>
      <c r="E770" s="46">
        <f t="shared" ca="1" si="340"/>
        <v>0</v>
      </c>
      <c r="F770" s="46">
        <f t="shared" ca="1" si="341"/>
        <v>0</v>
      </c>
      <c r="G770" s="46">
        <f t="shared" ca="1" si="342"/>
        <v>0</v>
      </c>
      <c r="H770" s="7"/>
      <c r="O770" s="8"/>
      <c r="P770" s="8"/>
      <c r="Q770" s="8"/>
      <c r="R770" s="8"/>
      <c r="S770" s="8"/>
    </row>
    <row r="771" spans="1:27" x14ac:dyDescent="0.25">
      <c r="A771" s="140"/>
      <c r="B771" s="155" t="s">
        <v>1231</v>
      </c>
      <c r="C771" s="46">
        <f t="shared" ca="1" si="338"/>
        <v>0</v>
      </c>
      <c r="D771" s="46">
        <f t="shared" ca="1" si="339"/>
        <v>2.3604039199999999E-2</v>
      </c>
      <c r="E771" s="46">
        <f t="shared" ca="1" si="340"/>
        <v>4.6412410000000001E-2</v>
      </c>
      <c r="F771" s="46">
        <f t="shared" ca="1" si="341"/>
        <v>9.2344666300000003E-2</v>
      </c>
      <c r="G771" s="46">
        <f t="shared" ca="1" si="342"/>
        <v>0.113774444</v>
      </c>
      <c r="H771" s="7"/>
      <c r="O771" s="8"/>
      <c r="P771" s="8"/>
      <c r="Q771" s="8"/>
      <c r="R771" s="8"/>
      <c r="S771" s="8"/>
    </row>
    <row r="772" spans="1:27" x14ac:dyDescent="0.25">
      <c r="A772" s="140"/>
      <c r="B772" s="155"/>
      <c r="C772" s="7"/>
      <c r="D772" s="7"/>
      <c r="E772" s="7"/>
      <c r="F772" s="7"/>
      <c r="G772" s="7"/>
      <c r="H772" s="7"/>
      <c r="I772" s="103" t="s">
        <v>244</v>
      </c>
      <c r="O772" s="138" t="s">
        <v>245</v>
      </c>
      <c r="P772" s="8"/>
      <c r="Q772" s="8"/>
      <c r="R772" s="8"/>
      <c r="S772" s="8"/>
    </row>
    <row r="773" spans="1:27" x14ac:dyDescent="0.25">
      <c r="A773" s="140"/>
      <c r="B773" s="106" t="s">
        <v>242</v>
      </c>
      <c r="C773" s="9">
        <v>2010</v>
      </c>
      <c r="D773" s="9">
        <v>2020</v>
      </c>
      <c r="E773" s="9">
        <v>2030</v>
      </c>
      <c r="F773" s="9">
        <v>2040</v>
      </c>
      <c r="G773" s="9">
        <v>2050</v>
      </c>
      <c r="H773" s="9"/>
      <c r="I773" s="106">
        <v>2010</v>
      </c>
      <c r="J773" s="106">
        <v>2020</v>
      </c>
      <c r="K773" s="106">
        <v>2030</v>
      </c>
      <c r="L773" s="106">
        <v>2040</v>
      </c>
      <c r="M773" s="106">
        <v>2050</v>
      </c>
      <c r="O773" s="6">
        <v>2010</v>
      </c>
      <c r="P773" s="6">
        <v>2020</v>
      </c>
      <c r="Q773" s="6">
        <v>2030</v>
      </c>
      <c r="R773" s="6">
        <v>2040</v>
      </c>
      <c r="S773" s="6">
        <v>2050</v>
      </c>
      <c r="V773" s="106" t="s">
        <v>242</v>
      </c>
      <c r="W773" s="9">
        <v>2010</v>
      </c>
      <c r="X773" s="9">
        <v>2020</v>
      </c>
      <c r="Y773" s="9">
        <v>2030</v>
      </c>
      <c r="Z773" s="9">
        <v>2040</v>
      </c>
      <c r="AA773" s="9">
        <v>2050</v>
      </c>
    </row>
    <row r="774" spans="1:27" x14ac:dyDescent="0.25">
      <c r="A774" s="140"/>
      <c r="B774" s="155" t="s">
        <v>30</v>
      </c>
      <c r="C774" s="16">
        <f t="shared" ref="C774:C794" ca="1" si="347">IFERROR(VLOOKUP($B774,INDIRECT($I$774),2,FALSE),0)</f>
        <v>18.0948469</v>
      </c>
      <c r="D774" s="16">
        <f t="shared" ref="D774:D794" ca="1" si="348">IFERROR(VLOOKUP($B774,INDIRECT($J$774),2,FALSE),0)</f>
        <v>22.529301400000001</v>
      </c>
      <c r="E774" s="16">
        <f t="shared" ref="E774:E794" ca="1" si="349">IFERROR(VLOOKUP($B774,INDIRECT($K$774),2,FALSE),0)</f>
        <v>22.052188900000001</v>
      </c>
      <c r="F774" s="16">
        <f t="shared" ref="F774:F794" ca="1" si="350">IFERROR(VLOOKUP($B774,INDIRECT($L$774),2,FALSE),0)</f>
        <v>21.312288200000001</v>
      </c>
      <c r="G774" s="16">
        <f t="shared" ref="G774:G794" ca="1" si="351">IFERROR(VLOOKUP($B774,INDIRECT($M$774),2,FALSE),0)</f>
        <v>20.840813000000001</v>
      </c>
      <c r="H774" s="7"/>
      <c r="I774" s="140" t="str">
        <f>"Modeloutput!$A$"&amp;O774&amp;":$B$"&amp;O775</f>
        <v>Modeloutput!$A$179:$B$199</v>
      </c>
      <c r="J774" s="140" t="str">
        <f>"Modeloutput!$A$"&amp;P774&amp;":$B$"&amp;P775</f>
        <v>Modeloutput!$A$1114:$B$1134</v>
      </c>
      <c r="K774" s="140" t="str">
        <f>"Modeloutput!$A$"&amp;Q774&amp;":$B$"&amp;Q775</f>
        <v>Modeloutput!$A$2049:$B$2069</v>
      </c>
      <c r="L774" s="140" t="str">
        <f>"Modeloutput!$A$"&amp;R774&amp;":$B$"&amp;R775</f>
        <v>Modeloutput!$A$2984:$B$3004</v>
      </c>
      <c r="M774" s="140" t="str">
        <f>"Modeloutput!$A$"&amp;S774&amp;":$B$"&amp;S775</f>
        <v>Modeloutput!$A$3919:$B$3939</v>
      </c>
      <c r="O774" s="2">
        <f>volgorde_mut_flow_all!E86</f>
        <v>179</v>
      </c>
      <c r="P774" s="2">
        <f>volgorde_mut_flow_all!F86</f>
        <v>1114</v>
      </c>
      <c r="Q774" s="2">
        <f>volgorde_mut_flow_all!G86</f>
        <v>2049</v>
      </c>
      <c r="R774" s="2">
        <f>volgorde_mut_flow_all!H86</f>
        <v>2984</v>
      </c>
      <c r="S774" s="2">
        <f>volgorde_mut_flow_all!I86</f>
        <v>3919</v>
      </c>
      <c r="V774" s="14" t="s">
        <v>328</v>
      </c>
      <c r="W774" s="15">
        <f ca="1">SUM(C774:C779)</f>
        <v>22.321340530000001</v>
      </c>
      <c r="X774" s="15">
        <f t="shared" ref="X774:AA774" ca="1" si="352">SUM(D774:D779)</f>
        <v>28.566632000100004</v>
      </c>
      <c r="Y774" s="15">
        <f t="shared" ca="1" si="352"/>
        <v>27.916121991899999</v>
      </c>
      <c r="Z774" s="15">
        <f t="shared" ca="1" si="352"/>
        <v>25.20640918282</v>
      </c>
      <c r="AA774" s="15">
        <f t="shared" ca="1" si="352"/>
        <v>24.51792627395</v>
      </c>
    </row>
    <row r="775" spans="1:27" x14ac:dyDescent="0.25">
      <c r="A775" s="140"/>
      <c r="B775" s="155" t="s">
        <v>31</v>
      </c>
      <c r="C775" s="16">
        <f t="shared" ca="1" si="347"/>
        <v>0</v>
      </c>
      <c r="D775" s="16">
        <f t="shared" ca="1" si="348"/>
        <v>6.4515856499999996E-2</v>
      </c>
      <c r="E775" s="16">
        <f t="shared" ca="1" si="349"/>
        <v>6.3267347500000001E-2</v>
      </c>
      <c r="F775" s="16">
        <f t="shared" ca="1" si="350"/>
        <v>6.1017862899999997E-2</v>
      </c>
      <c r="G775" s="16">
        <f t="shared" ca="1" si="351"/>
        <v>5.8064930799999998E-2</v>
      </c>
      <c r="H775" s="7"/>
      <c r="O775" s="2">
        <f>O774+lengte_uit_python_mut!$D$18-3</f>
        <v>199</v>
      </c>
      <c r="P775" s="2">
        <f>P774+lengte_uit_python_mut!$D$18-3</f>
        <v>1134</v>
      </c>
      <c r="Q775" s="2">
        <f>Q774+lengte_uit_python_mut!$D$18-3</f>
        <v>2069</v>
      </c>
      <c r="R775" s="2">
        <f>R774+lengte_uit_python_mut!$D$18-3</f>
        <v>3004</v>
      </c>
      <c r="S775" s="2">
        <f>S774+lengte_uit_python_mut!$D$18-3</f>
        <v>3939</v>
      </c>
      <c r="V775" s="25" t="s">
        <v>331</v>
      </c>
      <c r="W775" s="26">
        <f ca="1">SUM(C780:C785)</f>
        <v>52.52848496</v>
      </c>
      <c r="X775" s="26">
        <f t="shared" ref="X775:AA775" ca="1" si="353">SUM(D780:D785)</f>
        <v>45.493374197999998</v>
      </c>
      <c r="Y775" s="26">
        <f t="shared" ca="1" si="353"/>
        <v>45.494212828000002</v>
      </c>
      <c r="Z775" s="26">
        <f t="shared" ca="1" si="353"/>
        <v>45.493888898000002</v>
      </c>
      <c r="AA775" s="26">
        <f t="shared" ca="1" si="353"/>
        <v>45.499003100000003</v>
      </c>
    </row>
    <row r="776" spans="1:27" x14ac:dyDescent="0.25">
      <c r="A776" s="140"/>
      <c r="B776" s="155" t="s">
        <v>32</v>
      </c>
      <c r="C776" s="16">
        <f t="shared" ca="1" si="347"/>
        <v>4.2264936300000002</v>
      </c>
      <c r="D776" s="16">
        <f t="shared" ca="1" si="348"/>
        <v>5.9596242200000002</v>
      </c>
      <c r="E776" s="16">
        <f t="shared" ca="1" si="349"/>
        <v>5.7878039699999997</v>
      </c>
      <c r="F776" s="16">
        <f t="shared" ca="1" si="350"/>
        <v>3.8231085500000002</v>
      </c>
      <c r="G776" s="16">
        <f t="shared" ca="1" si="351"/>
        <v>3.61225855</v>
      </c>
      <c r="H776" s="7"/>
      <c r="O776" s="8"/>
      <c r="P776" s="8"/>
      <c r="Q776" s="8"/>
      <c r="R776" s="8"/>
      <c r="S776" s="8"/>
      <c r="V776" s="30" t="s">
        <v>335</v>
      </c>
      <c r="W776" s="31">
        <f ca="1">SUM(C786:C789)</f>
        <v>2.5311601800000001</v>
      </c>
      <c r="X776" s="31">
        <f t="shared" ref="X776:AA776" ca="1" si="354">SUM(D786:D789)</f>
        <v>4.4243592400000002</v>
      </c>
      <c r="Y776" s="31">
        <f t="shared" ca="1" si="354"/>
        <v>4.3164103200000001</v>
      </c>
      <c r="Z776" s="31">
        <f t="shared" ca="1" si="354"/>
        <v>5.0276657599999997</v>
      </c>
      <c r="AA776" s="31">
        <f t="shared" ca="1" si="354"/>
        <v>4.8542755499999997</v>
      </c>
    </row>
    <row r="777" spans="1:27" x14ac:dyDescent="0.25">
      <c r="A777" s="140"/>
      <c r="B777" s="155" t="s">
        <v>33</v>
      </c>
      <c r="C777" s="16">
        <f t="shared" ca="1" si="347"/>
        <v>0</v>
      </c>
      <c r="D777" s="16">
        <f t="shared" ca="1" si="348"/>
        <v>1.31905236E-2</v>
      </c>
      <c r="E777" s="16">
        <f t="shared" ca="1" si="349"/>
        <v>1.28617744E-2</v>
      </c>
      <c r="F777" s="16">
        <f t="shared" ca="1" si="350"/>
        <v>9.9945699199999998E-3</v>
      </c>
      <c r="G777" s="16">
        <f t="shared" ca="1" si="351"/>
        <v>6.78979315E-3</v>
      </c>
      <c r="H777" s="7"/>
      <c r="O777" s="8"/>
      <c r="P777" s="8"/>
      <c r="Q777" s="8"/>
      <c r="R777" s="8"/>
      <c r="S777" s="8"/>
      <c r="V777" s="85" t="s">
        <v>336</v>
      </c>
      <c r="W777" s="86">
        <f ca="1">SUM(C790:C794)</f>
        <v>0</v>
      </c>
      <c r="X777" s="86">
        <f t="shared" ref="X777:AA777" ca="1" si="355">SUM(D790:D794)</f>
        <v>0.352343766</v>
      </c>
      <c r="Y777" s="86">
        <f t="shared" ca="1" si="355"/>
        <v>0.346195847</v>
      </c>
      <c r="Z777" s="86">
        <f t="shared" ca="1" si="355"/>
        <v>0.345063803</v>
      </c>
      <c r="AA777" s="86">
        <f t="shared" ca="1" si="355"/>
        <v>0.34210516499999999</v>
      </c>
    </row>
    <row r="778" spans="1:27" x14ac:dyDescent="0.25">
      <c r="A778" s="140"/>
      <c r="B778" s="155" t="s">
        <v>34</v>
      </c>
      <c r="C778" s="16">
        <f t="shared" ca="1" si="347"/>
        <v>0</v>
      </c>
      <c r="D778" s="16">
        <f t="shared" ca="1" si="348"/>
        <v>0</v>
      </c>
      <c r="E778" s="16">
        <f t="shared" ca="1" si="349"/>
        <v>0</v>
      </c>
      <c r="F778" s="16">
        <f t="shared" ca="1" si="350"/>
        <v>0</v>
      </c>
      <c r="G778" s="16">
        <f t="shared" ca="1" si="351"/>
        <v>0</v>
      </c>
      <c r="H778" s="7"/>
      <c r="O778" s="8"/>
      <c r="P778" s="8"/>
      <c r="Q778" s="8"/>
      <c r="R778" s="8"/>
      <c r="S778" s="8"/>
    </row>
    <row r="779" spans="1:27" x14ac:dyDescent="0.25">
      <c r="A779" s="140"/>
      <c r="B779" s="155" t="s">
        <v>35</v>
      </c>
      <c r="C779" s="16">
        <f t="shared" ca="1" si="347"/>
        <v>0</v>
      </c>
      <c r="D779" s="16">
        <f t="shared" ca="1" si="348"/>
        <v>0</v>
      </c>
      <c r="E779" s="16">
        <f t="shared" ca="1" si="349"/>
        <v>0</v>
      </c>
      <c r="F779" s="16">
        <f t="shared" ca="1" si="350"/>
        <v>0</v>
      </c>
      <c r="G779" s="16">
        <f t="shared" ca="1" si="351"/>
        <v>0</v>
      </c>
      <c r="H779" s="7"/>
      <c r="O779" s="8"/>
      <c r="P779" s="8"/>
      <c r="Q779" s="8"/>
      <c r="R779" s="8"/>
      <c r="S779" s="8"/>
      <c r="V779" s="140" t="s">
        <v>285</v>
      </c>
      <c r="W779" s="135">
        <f ca="1">SUM(W774:W777)</f>
        <v>77.380985670000001</v>
      </c>
      <c r="X779" s="135">
        <f t="shared" ref="X779:AA779" ca="1" si="356">SUM(X774:X777)</f>
        <v>78.836709204100003</v>
      </c>
      <c r="Y779" s="135">
        <f t="shared" ca="1" si="356"/>
        <v>78.072940986900008</v>
      </c>
      <c r="Z779" s="135">
        <f t="shared" ca="1" si="356"/>
        <v>76.073027643820012</v>
      </c>
      <c r="AA779" s="135">
        <f t="shared" ca="1" si="356"/>
        <v>75.21331008895001</v>
      </c>
    </row>
    <row r="780" spans="1:27" x14ac:dyDescent="0.25">
      <c r="A780" s="140"/>
      <c r="B780" s="155" t="s">
        <v>26</v>
      </c>
      <c r="C780" s="46">
        <f t="shared" ca="1" si="347"/>
        <v>44.531402100000001</v>
      </c>
      <c r="D780" s="46">
        <f t="shared" ca="1" si="348"/>
        <v>36.584991899999999</v>
      </c>
      <c r="E780" s="46">
        <f t="shared" ca="1" si="349"/>
        <v>36.584991899999999</v>
      </c>
      <c r="F780" s="46">
        <f t="shared" ca="1" si="350"/>
        <v>36.584991899999999</v>
      </c>
      <c r="G780" s="46">
        <f t="shared" ca="1" si="351"/>
        <v>36.584991899999999</v>
      </c>
      <c r="H780" s="7"/>
      <c r="O780" s="8"/>
      <c r="P780" s="8"/>
      <c r="Q780" s="8"/>
      <c r="R780" s="8"/>
      <c r="S780" s="8"/>
      <c r="V780" s="140" t="s">
        <v>284</v>
      </c>
      <c r="W780" s="135">
        <f ca="1">SUM(C774:C794)</f>
        <v>77.380985670000001</v>
      </c>
      <c r="X780" s="135">
        <f t="shared" ref="X780:AA780" ca="1" si="357">SUM(D774:D794)</f>
        <v>78.836709204100018</v>
      </c>
      <c r="Y780" s="135">
        <f t="shared" ca="1" si="357"/>
        <v>78.072940986899994</v>
      </c>
      <c r="Z780" s="135">
        <f t="shared" ca="1" si="357"/>
        <v>76.073027643820012</v>
      </c>
      <c r="AA780" s="135">
        <f t="shared" ca="1" si="357"/>
        <v>75.21331008895001</v>
      </c>
    </row>
    <row r="781" spans="1:27" x14ac:dyDescent="0.25">
      <c r="A781" s="140"/>
      <c r="B781" s="155" t="s">
        <v>27</v>
      </c>
      <c r="C781" s="46">
        <f t="shared" ca="1" si="347"/>
        <v>0</v>
      </c>
      <c r="D781" s="46">
        <f t="shared" ca="1" si="348"/>
        <v>0.74498840499999996</v>
      </c>
      <c r="E781" s="46">
        <f t="shared" ca="1" si="349"/>
        <v>0.74498840499999996</v>
      </c>
      <c r="F781" s="46">
        <f t="shared" ca="1" si="350"/>
        <v>0.74498840499999996</v>
      </c>
      <c r="G781" s="46">
        <f t="shared" ca="1" si="351"/>
        <v>0.74498840499999996</v>
      </c>
      <c r="H781" s="7"/>
      <c r="O781" s="8"/>
      <c r="P781" s="8"/>
      <c r="Q781" s="8"/>
      <c r="R781" s="8"/>
      <c r="S781" s="8"/>
    </row>
    <row r="782" spans="1:27" x14ac:dyDescent="0.25">
      <c r="A782" s="140"/>
      <c r="B782" s="155" t="s">
        <v>36</v>
      </c>
      <c r="C782" s="46">
        <f t="shared" ca="1" si="347"/>
        <v>7.9970828599999999</v>
      </c>
      <c r="D782" s="46">
        <f t="shared" ca="1" si="348"/>
        <v>7.94172163</v>
      </c>
      <c r="E782" s="46">
        <f t="shared" ca="1" si="349"/>
        <v>7.9425602599999996</v>
      </c>
      <c r="F782" s="46">
        <f t="shared" ca="1" si="350"/>
        <v>7.9422363300000001</v>
      </c>
      <c r="G782" s="46">
        <f t="shared" ca="1" si="351"/>
        <v>7.9477403300000002</v>
      </c>
      <c r="H782" s="7"/>
      <c r="O782" s="8"/>
      <c r="P782" s="8"/>
      <c r="Q782" s="8"/>
      <c r="R782" s="8"/>
      <c r="S782" s="8"/>
    </row>
    <row r="783" spans="1:27" x14ac:dyDescent="0.25">
      <c r="A783" s="140"/>
      <c r="B783" s="155" t="s">
        <v>37</v>
      </c>
      <c r="C783" s="46">
        <f t="shared" ca="1" si="347"/>
        <v>0</v>
      </c>
      <c r="D783" s="46">
        <f t="shared" ca="1" si="348"/>
        <v>0.22167226300000001</v>
      </c>
      <c r="E783" s="46">
        <f t="shared" ca="1" si="349"/>
        <v>0.22167226300000001</v>
      </c>
      <c r="F783" s="46">
        <f t="shared" ca="1" si="350"/>
        <v>0.22167226300000001</v>
      </c>
      <c r="G783" s="46">
        <f t="shared" ca="1" si="351"/>
        <v>0.22128246500000001</v>
      </c>
      <c r="H783" s="7"/>
      <c r="O783" s="8"/>
      <c r="P783" s="8"/>
      <c r="Q783" s="8"/>
      <c r="R783" s="8"/>
      <c r="S783" s="8"/>
    </row>
    <row r="784" spans="1:27" x14ac:dyDescent="0.25">
      <c r="A784" s="140"/>
      <c r="B784" s="155" t="s">
        <v>38</v>
      </c>
      <c r="C784" s="46">
        <f t="shared" ca="1" si="347"/>
        <v>0</v>
      </c>
      <c r="D784" s="46">
        <f t="shared" ca="1" si="348"/>
        <v>0</v>
      </c>
      <c r="E784" s="46">
        <f t="shared" ca="1" si="349"/>
        <v>0</v>
      </c>
      <c r="F784" s="46">
        <f t="shared" ca="1" si="350"/>
        <v>0</v>
      </c>
      <c r="G784" s="46">
        <f t="shared" ca="1" si="351"/>
        <v>0</v>
      </c>
      <c r="H784" s="7"/>
      <c r="O784" s="8"/>
      <c r="P784" s="8"/>
      <c r="Q784" s="8"/>
      <c r="R784" s="8"/>
      <c r="S784" s="8"/>
    </row>
    <row r="785" spans="1:27" x14ac:dyDescent="0.25">
      <c r="A785" s="140"/>
      <c r="B785" s="155" t="s">
        <v>39</v>
      </c>
      <c r="C785" s="46">
        <f t="shared" ca="1" si="347"/>
        <v>0</v>
      </c>
      <c r="D785" s="46">
        <f t="shared" ca="1" si="348"/>
        <v>0</v>
      </c>
      <c r="E785" s="46">
        <f t="shared" ca="1" si="349"/>
        <v>0</v>
      </c>
      <c r="F785" s="46">
        <f t="shared" ca="1" si="350"/>
        <v>0</v>
      </c>
      <c r="G785" s="46">
        <f t="shared" ca="1" si="351"/>
        <v>0</v>
      </c>
      <c r="H785" s="7"/>
      <c r="O785" s="8"/>
      <c r="P785" s="8"/>
      <c r="Q785" s="8"/>
      <c r="R785" s="8"/>
      <c r="S785" s="8"/>
    </row>
    <row r="786" spans="1:27" x14ac:dyDescent="0.25">
      <c r="A786" s="140"/>
      <c r="B786" s="155" t="s">
        <v>1014</v>
      </c>
      <c r="C786" s="65">
        <f t="shared" ca="1" si="347"/>
        <v>0</v>
      </c>
      <c r="D786" s="65">
        <f t="shared" ca="1" si="348"/>
        <v>0</v>
      </c>
      <c r="E786" s="65">
        <f t="shared" ca="1" si="349"/>
        <v>0</v>
      </c>
      <c r="F786" s="65">
        <f t="shared" ca="1" si="350"/>
        <v>0</v>
      </c>
      <c r="G786" s="65">
        <f t="shared" ca="1" si="351"/>
        <v>0</v>
      </c>
      <c r="H786" s="7"/>
      <c r="O786" s="8"/>
      <c r="P786" s="8"/>
      <c r="Q786" s="8"/>
      <c r="R786" s="8"/>
      <c r="S786" s="8"/>
    </row>
    <row r="787" spans="1:27" x14ac:dyDescent="0.25">
      <c r="A787" s="140"/>
      <c r="B787" s="155" t="s">
        <v>991</v>
      </c>
      <c r="C787" s="65">
        <f t="shared" ca="1" si="347"/>
        <v>2.5311601800000001</v>
      </c>
      <c r="D787" s="65">
        <f t="shared" ca="1" si="348"/>
        <v>4.4243592400000002</v>
      </c>
      <c r="E787" s="65">
        <f t="shared" ca="1" si="349"/>
        <v>4.3164103200000001</v>
      </c>
      <c r="F787" s="65">
        <f t="shared" ca="1" si="350"/>
        <v>5.0276657599999997</v>
      </c>
      <c r="G787" s="65">
        <f t="shared" ca="1" si="351"/>
        <v>4.8542755499999997</v>
      </c>
      <c r="H787" s="7"/>
      <c r="O787" s="8"/>
      <c r="P787" s="8"/>
      <c r="Q787" s="8"/>
      <c r="R787" s="8"/>
      <c r="S787" s="8"/>
    </row>
    <row r="788" spans="1:27" x14ac:dyDescent="0.25">
      <c r="A788" s="140"/>
      <c r="B788" s="155" t="s">
        <v>1015</v>
      </c>
      <c r="C788" s="65">
        <f t="shared" ca="1" si="347"/>
        <v>0</v>
      </c>
      <c r="D788" s="65">
        <f t="shared" ca="1" si="348"/>
        <v>0</v>
      </c>
      <c r="E788" s="65">
        <f t="shared" ca="1" si="349"/>
        <v>0</v>
      </c>
      <c r="F788" s="65">
        <f t="shared" ca="1" si="350"/>
        <v>0</v>
      </c>
      <c r="G788" s="65">
        <f t="shared" ca="1" si="351"/>
        <v>0</v>
      </c>
      <c r="H788" s="7"/>
      <c r="O788" s="8"/>
      <c r="P788" s="8"/>
      <c r="Q788" s="8"/>
      <c r="R788" s="8"/>
      <c r="S788" s="8"/>
    </row>
    <row r="789" spans="1:27" x14ac:dyDescent="0.25">
      <c r="A789" s="140"/>
      <c r="B789" s="155" t="s">
        <v>1016</v>
      </c>
      <c r="C789" s="65">
        <f t="shared" ca="1" si="347"/>
        <v>0</v>
      </c>
      <c r="D789" s="65">
        <f t="shared" ca="1" si="348"/>
        <v>0</v>
      </c>
      <c r="E789" s="65">
        <f t="shared" ca="1" si="349"/>
        <v>0</v>
      </c>
      <c r="F789" s="65">
        <f t="shared" ca="1" si="350"/>
        <v>0</v>
      </c>
      <c r="G789" s="65">
        <f t="shared" ca="1" si="351"/>
        <v>0</v>
      </c>
      <c r="H789" s="7"/>
      <c r="O789" s="8"/>
      <c r="P789" s="8"/>
      <c r="Q789" s="8"/>
      <c r="R789" s="8"/>
      <c r="S789" s="8"/>
    </row>
    <row r="790" spans="1:27" x14ac:dyDescent="0.25">
      <c r="A790" s="140"/>
      <c r="B790" s="155" t="s">
        <v>41</v>
      </c>
      <c r="C790" s="64">
        <f t="shared" ca="1" si="347"/>
        <v>0</v>
      </c>
      <c r="D790" s="64">
        <f t="shared" ca="1" si="348"/>
        <v>0</v>
      </c>
      <c r="E790" s="64">
        <f t="shared" ca="1" si="349"/>
        <v>0</v>
      </c>
      <c r="F790" s="64">
        <f t="shared" ca="1" si="350"/>
        <v>0</v>
      </c>
      <c r="G790" s="64">
        <f t="shared" ca="1" si="351"/>
        <v>0</v>
      </c>
      <c r="H790" s="7"/>
      <c r="O790" s="8"/>
      <c r="P790" s="8"/>
      <c r="Q790" s="8"/>
      <c r="R790" s="8"/>
      <c r="S790" s="8"/>
    </row>
    <row r="791" spans="1:27" x14ac:dyDescent="0.25">
      <c r="A791" s="140"/>
      <c r="B791" s="155" t="s">
        <v>40</v>
      </c>
      <c r="C791" s="64">
        <f t="shared" ca="1" si="347"/>
        <v>0</v>
      </c>
      <c r="D791" s="64">
        <f t="shared" ca="1" si="348"/>
        <v>0</v>
      </c>
      <c r="E791" s="64">
        <f t="shared" ca="1" si="349"/>
        <v>0</v>
      </c>
      <c r="F791" s="64">
        <f t="shared" ca="1" si="350"/>
        <v>0</v>
      </c>
      <c r="G791" s="64">
        <f t="shared" ca="1" si="351"/>
        <v>0</v>
      </c>
      <c r="H791" s="7"/>
      <c r="O791" s="8"/>
      <c r="P791" s="8"/>
      <c r="Q791" s="8"/>
      <c r="R791" s="8"/>
      <c r="S791" s="8"/>
    </row>
    <row r="792" spans="1:27" x14ac:dyDescent="0.25">
      <c r="A792" s="140"/>
      <c r="B792" s="155" t="s">
        <v>42</v>
      </c>
      <c r="C792" s="64">
        <f t="shared" ca="1" si="347"/>
        <v>0</v>
      </c>
      <c r="D792" s="64">
        <f t="shared" ca="1" si="348"/>
        <v>0</v>
      </c>
      <c r="E792" s="64">
        <f t="shared" ca="1" si="349"/>
        <v>0</v>
      </c>
      <c r="F792" s="64">
        <f t="shared" ca="1" si="350"/>
        <v>0</v>
      </c>
      <c r="G792" s="64">
        <f t="shared" ca="1" si="351"/>
        <v>0</v>
      </c>
      <c r="H792" s="7"/>
      <c r="O792" s="8"/>
      <c r="P792" s="8"/>
      <c r="Q792" s="8"/>
      <c r="R792" s="8"/>
      <c r="S792" s="8"/>
    </row>
    <row r="793" spans="1:27" x14ac:dyDescent="0.25">
      <c r="A793" s="140"/>
      <c r="B793" s="155" t="s">
        <v>43</v>
      </c>
      <c r="C793" s="64">
        <f t="shared" ca="1" si="347"/>
        <v>0</v>
      </c>
      <c r="D793" s="64">
        <f t="shared" ca="1" si="348"/>
        <v>0</v>
      </c>
      <c r="E793" s="64">
        <f t="shared" ca="1" si="349"/>
        <v>0</v>
      </c>
      <c r="F793" s="64">
        <f t="shared" ca="1" si="350"/>
        <v>0</v>
      </c>
      <c r="G793" s="64">
        <f t="shared" ca="1" si="351"/>
        <v>0</v>
      </c>
      <c r="H793" s="7"/>
      <c r="O793" s="8"/>
      <c r="P793" s="8"/>
      <c r="Q793" s="8"/>
      <c r="R793" s="8"/>
      <c r="S793" s="8"/>
    </row>
    <row r="794" spans="1:27" x14ac:dyDescent="0.25">
      <c r="A794" s="140"/>
      <c r="B794" s="155" t="s">
        <v>1232</v>
      </c>
      <c r="C794" s="64">
        <f t="shared" ca="1" si="347"/>
        <v>0</v>
      </c>
      <c r="D794" s="64">
        <f t="shared" ca="1" si="348"/>
        <v>0.352343766</v>
      </c>
      <c r="E794" s="64">
        <f t="shared" ca="1" si="349"/>
        <v>0.346195847</v>
      </c>
      <c r="F794" s="64">
        <f t="shared" ca="1" si="350"/>
        <v>0.345063803</v>
      </c>
      <c r="G794" s="64">
        <f t="shared" ca="1" si="351"/>
        <v>0.34210516499999999</v>
      </c>
      <c r="H794" s="7"/>
      <c r="O794" s="8"/>
      <c r="P794" s="8"/>
      <c r="Q794" s="8"/>
      <c r="R794" s="8"/>
      <c r="S794" s="8"/>
    </row>
    <row r="795" spans="1:27" x14ac:dyDescent="0.25">
      <c r="A795" s="140"/>
      <c r="B795" s="155"/>
      <c r="C795" s="7"/>
      <c r="D795" s="7"/>
      <c r="E795" s="7"/>
      <c r="F795" s="7"/>
      <c r="G795" s="7"/>
      <c r="H795" s="7"/>
      <c r="I795" s="103" t="s">
        <v>244</v>
      </c>
      <c r="O795" s="138" t="s">
        <v>245</v>
      </c>
      <c r="P795" s="8"/>
      <c r="Q795" s="8"/>
      <c r="R795" s="8"/>
      <c r="S795" s="8"/>
    </row>
    <row r="796" spans="1:27" x14ac:dyDescent="0.25">
      <c r="A796" s="140"/>
      <c r="B796" s="106" t="s">
        <v>243</v>
      </c>
      <c r="C796" s="9">
        <v>2010</v>
      </c>
      <c r="D796" s="9">
        <v>2020</v>
      </c>
      <c r="E796" s="9">
        <v>2030</v>
      </c>
      <c r="F796" s="9">
        <v>2040</v>
      </c>
      <c r="G796" s="9">
        <v>2050</v>
      </c>
      <c r="H796" s="9"/>
      <c r="I796" s="106">
        <v>2010</v>
      </c>
      <c r="J796" s="106">
        <v>2020</v>
      </c>
      <c r="K796" s="106">
        <v>2030</v>
      </c>
      <c r="L796" s="106">
        <v>2040</v>
      </c>
      <c r="M796" s="106">
        <v>2050</v>
      </c>
      <c r="O796" s="6">
        <v>2010</v>
      </c>
      <c r="P796" s="6">
        <v>2020</v>
      </c>
      <c r="Q796" s="6">
        <v>2030</v>
      </c>
      <c r="R796" s="6">
        <v>2040</v>
      </c>
      <c r="S796" s="6">
        <v>2050</v>
      </c>
      <c r="V796" s="106" t="s">
        <v>339</v>
      </c>
      <c r="W796" s="9">
        <v>2010</v>
      </c>
      <c r="X796" s="9">
        <v>2020</v>
      </c>
      <c r="Y796" s="9">
        <v>2030</v>
      </c>
      <c r="Z796" s="9">
        <v>2040</v>
      </c>
      <c r="AA796" s="9">
        <v>2050</v>
      </c>
    </row>
    <row r="797" spans="1:27" x14ac:dyDescent="0.25">
      <c r="A797" s="140"/>
      <c r="B797" s="155" t="s">
        <v>1154</v>
      </c>
      <c r="C797" s="16">
        <f t="shared" ref="C797:C860" ca="1" si="358">IFERROR(VLOOKUP($B797,INDIRECT($I$797),2,FALSE),0)</f>
        <v>0</v>
      </c>
      <c r="D797" s="16">
        <f t="shared" ref="D797:D860" ca="1" si="359">IFERROR(VLOOKUP($B797,INDIRECT($J$797),2,FALSE),0)</f>
        <v>0</v>
      </c>
      <c r="E797" s="16">
        <f t="shared" ref="E797:E860" ca="1" si="360">IFERROR(VLOOKUP($B797,INDIRECT($K$797),2,FALSE),0)</f>
        <v>0</v>
      </c>
      <c r="F797" s="16">
        <f t="shared" ref="F797:F860" ca="1" si="361">IFERROR(VLOOKUP($B797,INDIRECT($L$797),2,FALSE),0)</f>
        <v>0</v>
      </c>
      <c r="G797" s="16">
        <f t="shared" ref="G797:G860" ca="1" si="362">IFERROR(VLOOKUP($B797,INDIRECT($M$797),2,FALSE),0)</f>
        <v>0</v>
      </c>
      <c r="H797" s="7"/>
      <c r="I797" s="140" t="str">
        <f>"Modeloutput!$A$"&amp;O797&amp;":$B$"&amp;O798</f>
        <v>Modeloutput!$A$247:$B$444</v>
      </c>
      <c r="J797" s="140" t="str">
        <f>"Modeloutput!$A$"&amp;P797&amp;":$B$"&amp;P798</f>
        <v>Modeloutput!$A$1182:$B$1379</v>
      </c>
      <c r="K797" s="140" t="str">
        <f>"Modeloutput!$A$"&amp;Q797&amp;":$B$"&amp;Q798</f>
        <v>Modeloutput!$A$2117:$B$2314</v>
      </c>
      <c r="L797" s="140" t="str">
        <f>"Modeloutput!$A$"&amp;R797&amp;":$B$"&amp;R798</f>
        <v>Modeloutput!$A$3052:$B$3249</v>
      </c>
      <c r="M797" s="140" t="str">
        <f>"Modeloutput!$A$"&amp;S797&amp;":$B$"&amp;S798</f>
        <v>Modeloutput!$A$3987:$B$4184</v>
      </c>
      <c r="O797" s="2">
        <f>volgorde_mut_flow_all!E91</f>
        <v>247</v>
      </c>
      <c r="P797" s="2">
        <f>volgorde_mut_flow_all!F91</f>
        <v>1182</v>
      </c>
      <c r="Q797" s="2">
        <f>volgorde_mut_flow_all!G91</f>
        <v>2117</v>
      </c>
      <c r="R797" s="2">
        <f>volgorde_mut_flow_all!H91</f>
        <v>3052</v>
      </c>
      <c r="S797" s="2">
        <f>volgorde_mut_flow_all!I91</f>
        <v>3987</v>
      </c>
      <c r="V797" s="87" t="s">
        <v>582</v>
      </c>
    </row>
    <row r="798" spans="1:27" x14ac:dyDescent="0.25">
      <c r="A798" s="140"/>
      <c r="B798" s="155" t="s">
        <v>1155</v>
      </c>
      <c r="C798" s="16">
        <f t="shared" ca="1" si="358"/>
        <v>0</v>
      </c>
      <c r="D798" s="16">
        <f t="shared" ca="1" si="359"/>
        <v>-1.59501934E-2</v>
      </c>
      <c r="E798" s="16">
        <f t="shared" ca="1" si="360"/>
        <v>-1.59501934E-2</v>
      </c>
      <c r="F798" s="16">
        <f t="shared" ca="1" si="361"/>
        <v>-1.5654134199999999E-2</v>
      </c>
      <c r="G798" s="16">
        <f t="shared" ca="1" si="362"/>
        <v>-1.51360304E-2</v>
      </c>
      <c r="H798" s="7"/>
      <c r="O798" s="2">
        <f>O797+lengte_uit_python_mut!$D$19-3</f>
        <v>444</v>
      </c>
      <c r="P798" s="2">
        <f>P797+lengte_uit_python_mut!$D$19-3</f>
        <v>1379</v>
      </c>
      <c r="Q798" s="2">
        <f>Q797+lengte_uit_python_mut!$D$19-3</f>
        <v>2314</v>
      </c>
      <c r="R798" s="2">
        <f>R797+lengte_uit_python_mut!$D$19-3</f>
        <v>3249</v>
      </c>
      <c r="S798" s="2">
        <f>S797+lengte_uit_python_mut!$D$19-3</f>
        <v>4184</v>
      </c>
      <c r="V798" s="141" t="s">
        <v>575</v>
      </c>
      <c r="W798" s="167">
        <f ca="1">SUM(C797:C804)</f>
        <v>0</v>
      </c>
      <c r="X798" s="167">
        <f t="shared" ref="X798:AA798" ca="1" si="363">SUM(D797:D804)</f>
        <v>-2.2745586420000002E-2</v>
      </c>
      <c r="Y798" s="167">
        <f t="shared" ca="1" si="363"/>
        <v>-2.2745586420000002E-2</v>
      </c>
      <c r="Z798" s="167">
        <f t="shared" ca="1" si="363"/>
        <v>-2.1843345859999998E-2</v>
      </c>
      <c r="AA798" s="167">
        <f t="shared" ca="1" si="363"/>
        <v>-2.0143688E-2</v>
      </c>
    </row>
    <row r="799" spans="1:27" x14ac:dyDescent="0.25">
      <c r="A799" s="140"/>
      <c r="B799" s="155" t="s">
        <v>1156</v>
      </c>
      <c r="C799" s="16">
        <f t="shared" ca="1" si="358"/>
        <v>0</v>
      </c>
      <c r="D799" s="16">
        <f t="shared" ca="1" si="359"/>
        <v>0</v>
      </c>
      <c r="E799" s="16">
        <f t="shared" ca="1" si="360"/>
        <v>0</v>
      </c>
      <c r="F799" s="16">
        <f t="shared" ca="1" si="361"/>
        <v>0</v>
      </c>
      <c r="G799" s="16">
        <f t="shared" ca="1" si="362"/>
        <v>0</v>
      </c>
      <c r="H799" s="7"/>
      <c r="O799" s="8"/>
      <c r="P799" s="8"/>
      <c r="Q799" s="8"/>
      <c r="R799" s="8"/>
      <c r="S799" s="8"/>
      <c r="V799" s="76" t="s">
        <v>576</v>
      </c>
      <c r="W799" s="78">
        <f ca="1">SUM(C805:C812)</f>
        <v>0</v>
      </c>
      <c r="X799" s="78">
        <f t="shared" ref="X799:AA799" ca="1" si="364">SUM(D805:D812)</f>
        <v>-0.62807453459999996</v>
      </c>
      <c r="Y799" s="78">
        <f t="shared" ca="1" si="364"/>
        <v>-0.62807453459999996</v>
      </c>
      <c r="Z799" s="78">
        <f t="shared" ca="1" si="364"/>
        <v>-0.62807453459999996</v>
      </c>
      <c r="AA799" s="78">
        <f t="shared" ca="1" si="364"/>
        <v>-0.62807453459999996</v>
      </c>
    </row>
    <row r="800" spans="1:27" x14ac:dyDescent="0.25">
      <c r="A800" s="140"/>
      <c r="B800" s="155" t="s">
        <v>1157</v>
      </c>
      <c r="C800" s="16">
        <f t="shared" ca="1" si="358"/>
        <v>0</v>
      </c>
      <c r="D800" s="16">
        <f t="shared" ca="1" si="359"/>
        <v>-3.4458523999999998E-3</v>
      </c>
      <c r="E800" s="16">
        <f t="shared" ca="1" si="360"/>
        <v>-3.4458523999999998E-3</v>
      </c>
      <c r="F800" s="16">
        <f t="shared" ca="1" si="361"/>
        <v>-2.9018434900000001E-3</v>
      </c>
      <c r="G800" s="16">
        <f t="shared" ca="1" si="362"/>
        <v>-1.8290912099999999E-3</v>
      </c>
      <c r="H800" s="7"/>
      <c r="O800" s="8"/>
      <c r="P800" s="8"/>
      <c r="Q800" s="8"/>
      <c r="R800" s="8"/>
      <c r="S800" s="8"/>
      <c r="V800" s="51" t="s">
        <v>577</v>
      </c>
      <c r="W800" s="53">
        <f ca="1">SUM(C813:C828)</f>
        <v>0</v>
      </c>
      <c r="X800" s="53">
        <f t="shared" ref="X800:AA800" ca="1" si="365">SUM(D813:D828)</f>
        <v>-1.7513637200000001E-3</v>
      </c>
      <c r="Y800" s="53">
        <f t="shared" ca="1" si="365"/>
        <v>-6.4881311499999997E-3</v>
      </c>
      <c r="Z800" s="53">
        <f t="shared" ca="1" si="365"/>
        <v>-4.0729379500000003E-2</v>
      </c>
      <c r="AA800" s="53">
        <f t="shared" ca="1" si="365"/>
        <v>-0.110395228</v>
      </c>
    </row>
    <row r="801" spans="1:27" x14ac:dyDescent="0.25">
      <c r="A801" s="140"/>
      <c r="B801" s="155" t="s">
        <v>1158</v>
      </c>
      <c r="C801" s="16">
        <f t="shared" ca="1" si="358"/>
        <v>0</v>
      </c>
      <c r="D801" s="16">
        <f t="shared" ca="1" si="359"/>
        <v>0</v>
      </c>
      <c r="E801" s="16">
        <f t="shared" ca="1" si="360"/>
        <v>0</v>
      </c>
      <c r="F801" s="16">
        <f t="shared" ca="1" si="361"/>
        <v>0</v>
      </c>
      <c r="G801" s="16">
        <f t="shared" ca="1" si="362"/>
        <v>0</v>
      </c>
      <c r="H801" s="7"/>
      <c r="O801" s="8"/>
      <c r="P801" s="8"/>
      <c r="Q801" s="8"/>
      <c r="R801" s="8"/>
      <c r="S801" s="8"/>
      <c r="V801" s="22" t="s">
        <v>578</v>
      </c>
      <c r="W801" s="41">
        <f ca="1">SUM(C829:C836)</f>
        <v>0</v>
      </c>
      <c r="X801" s="41">
        <f t="shared" ref="X801:AA801" ca="1" si="366">SUM(D829:D836)</f>
        <v>-1.3339928195399999</v>
      </c>
      <c r="Y801" s="41">
        <f t="shared" ca="1" si="366"/>
        <v>-1.3456234255999999</v>
      </c>
      <c r="Z801" s="41">
        <f t="shared" ca="1" si="366"/>
        <v>-1.5373069669999999</v>
      </c>
      <c r="AA801" s="41">
        <f t="shared" ca="1" si="366"/>
        <v>-1.8205291699999999</v>
      </c>
    </row>
    <row r="802" spans="1:27" x14ac:dyDescent="0.25">
      <c r="A802" s="140"/>
      <c r="B802" s="155" t="s">
        <v>1159</v>
      </c>
      <c r="C802" s="16">
        <f t="shared" ca="1" si="358"/>
        <v>0</v>
      </c>
      <c r="D802" s="16">
        <f t="shared" ca="1" si="359"/>
        <v>0</v>
      </c>
      <c r="E802" s="16">
        <f t="shared" ca="1" si="360"/>
        <v>0</v>
      </c>
      <c r="F802" s="16">
        <f t="shared" ca="1" si="361"/>
        <v>0</v>
      </c>
      <c r="G802" s="16">
        <f t="shared" ca="1" si="362"/>
        <v>0</v>
      </c>
      <c r="H802" s="7"/>
      <c r="O802" s="8"/>
      <c r="P802" s="8"/>
      <c r="Q802" s="8"/>
      <c r="R802" s="8"/>
      <c r="S802" s="8"/>
      <c r="V802" s="70" t="s">
        <v>579</v>
      </c>
      <c r="W802" s="72">
        <f ca="1">SUM(C837:C848)</f>
        <v>0</v>
      </c>
      <c r="X802" s="72">
        <f t="shared" ref="X802:AA802" ca="1" si="367">SUM(D837:D848)</f>
        <v>0</v>
      </c>
      <c r="Y802" s="72">
        <f t="shared" ca="1" si="367"/>
        <v>0</v>
      </c>
      <c r="Z802" s="72">
        <f t="shared" ca="1" si="367"/>
        <v>0</v>
      </c>
      <c r="AA802" s="72">
        <f t="shared" ca="1" si="367"/>
        <v>0</v>
      </c>
    </row>
    <row r="803" spans="1:27" x14ac:dyDescent="0.25">
      <c r="A803" s="140"/>
      <c r="B803" s="155" t="s">
        <v>1160</v>
      </c>
      <c r="C803" s="16">
        <f t="shared" ca="1" si="358"/>
        <v>0</v>
      </c>
      <c r="D803" s="16">
        <f t="shared" ca="1" si="359"/>
        <v>0</v>
      </c>
      <c r="E803" s="16">
        <f t="shared" ca="1" si="360"/>
        <v>0</v>
      </c>
      <c r="F803" s="16">
        <f t="shared" ca="1" si="361"/>
        <v>0</v>
      </c>
      <c r="G803" s="16">
        <f t="shared" ca="1" si="362"/>
        <v>0</v>
      </c>
      <c r="H803" s="7"/>
      <c r="O803" s="8"/>
      <c r="P803" s="8"/>
      <c r="Q803" s="8"/>
      <c r="R803" s="8"/>
      <c r="S803" s="8"/>
      <c r="V803" s="32" t="s">
        <v>580</v>
      </c>
      <c r="W803" s="40">
        <f ca="1">SUM(C849:C880)+SUM(C884:C889)</f>
        <v>0</v>
      </c>
      <c r="X803" s="40">
        <f t="shared" ref="X803:AA803" ca="1" si="368">SUM(D849:D880)+SUM(D884:D889)</f>
        <v>-2.6522735429000006</v>
      </c>
      <c r="Y803" s="40">
        <f t="shared" ca="1" si="368"/>
        <v>-5.0822895373000003</v>
      </c>
      <c r="Z803" s="40">
        <f t="shared" ca="1" si="368"/>
        <v>-8.1897709957279989</v>
      </c>
      <c r="AA803" s="40">
        <f t="shared" ca="1" si="368"/>
        <v>-10.305136398345999</v>
      </c>
    </row>
    <row r="804" spans="1:27" x14ac:dyDescent="0.25">
      <c r="A804" s="140"/>
      <c r="B804" s="155" t="s">
        <v>1161</v>
      </c>
      <c r="C804" s="16">
        <f t="shared" ca="1" si="358"/>
        <v>0</v>
      </c>
      <c r="D804" s="16">
        <f t="shared" ca="1" si="359"/>
        <v>-3.3495406199999999E-3</v>
      </c>
      <c r="E804" s="16">
        <f t="shared" ca="1" si="360"/>
        <v>-3.3495406199999999E-3</v>
      </c>
      <c r="F804" s="16">
        <f t="shared" ca="1" si="361"/>
        <v>-3.2873681699999999E-3</v>
      </c>
      <c r="G804" s="16">
        <f t="shared" ca="1" si="362"/>
        <v>-3.17856639E-3</v>
      </c>
      <c r="H804" s="7"/>
      <c r="O804" s="8"/>
      <c r="P804" s="8"/>
      <c r="Q804" s="8"/>
      <c r="R804" s="8"/>
      <c r="S804" s="8"/>
      <c r="V804" s="197" t="s">
        <v>1352</v>
      </c>
      <c r="W804" s="180">
        <f ca="1">SUM(C881:C882)+SUM(C890:C891)</f>
        <v>0</v>
      </c>
      <c r="X804" s="180">
        <f t="shared" ref="X804:AA804" ca="1" si="369">SUM(D881:D882)+SUM(D890:D891)</f>
        <v>0</v>
      </c>
      <c r="Y804" s="180">
        <f t="shared" ca="1" si="369"/>
        <v>0</v>
      </c>
      <c r="Z804" s="180">
        <f t="shared" ca="1" si="369"/>
        <v>-6.5461769330000001E-3</v>
      </c>
      <c r="AA804" s="180">
        <f t="shared" ca="1" si="369"/>
        <v>-6.5461769330000001E-3</v>
      </c>
    </row>
    <row r="805" spans="1:27" x14ac:dyDescent="0.25">
      <c r="A805" s="140"/>
      <c r="B805" s="155" t="s">
        <v>490</v>
      </c>
      <c r="C805" s="78">
        <f t="shared" ca="1" si="358"/>
        <v>0</v>
      </c>
      <c r="D805" s="78">
        <f t="shared" ca="1" si="359"/>
        <v>0</v>
      </c>
      <c r="E805" s="78">
        <f t="shared" ca="1" si="360"/>
        <v>0</v>
      </c>
      <c r="F805" s="78">
        <f t="shared" ca="1" si="361"/>
        <v>0</v>
      </c>
      <c r="G805" s="78">
        <f t="shared" ca="1" si="362"/>
        <v>0</v>
      </c>
      <c r="H805" s="7"/>
      <c r="O805" s="8"/>
      <c r="P805" s="8"/>
      <c r="Q805" s="8"/>
      <c r="R805" s="8"/>
      <c r="S805" s="8"/>
      <c r="W805" s="7"/>
      <c r="X805" s="7"/>
      <c r="Y805" s="7"/>
      <c r="Z805" s="7"/>
      <c r="AA805" s="7"/>
    </row>
    <row r="806" spans="1:27" x14ac:dyDescent="0.25">
      <c r="A806" s="140"/>
      <c r="B806" s="155" t="s">
        <v>491</v>
      </c>
      <c r="C806" s="78">
        <f t="shared" ca="1" si="358"/>
        <v>0</v>
      </c>
      <c r="D806" s="78">
        <f t="shared" ca="1" si="359"/>
        <v>-0.47410471399999998</v>
      </c>
      <c r="E806" s="78">
        <f t="shared" ca="1" si="360"/>
        <v>-0.47410471399999998</v>
      </c>
      <c r="F806" s="78">
        <f t="shared" ca="1" si="361"/>
        <v>-0.47410471399999998</v>
      </c>
      <c r="G806" s="78">
        <f t="shared" ca="1" si="362"/>
        <v>-0.47410471399999998</v>
      </c>
      <c r="H806" s="7"/>
      <c r="O806" s="8"/>
      <c r="P806" s="8"/>
      <c r="Q806" s="8"/>
      <c r="R806" s="8"/>
      <c r="S806" s="8"/>
      <c r="V806" s="87" t="s">
        <v>581</v>
      </c>
      <c r="W806" s="235"/>
      <c r="X806" s="235"/>
      <c r="Y806" s="235"/>
      <c r="Z806" s="235"/>
      <c r="AA806" s="235"/>
    </row>
    <row r="807" spans="1:27" x14ac:dyDescent="0.25">
      <c r="A807" s="140"/>
      <c r="B807" s="155" t="s">
        <v>492</v>
      </c>
      <c r="C807" s="78">
        <f t="shared" ca="1" si="358"/>
        <v>0</v>
      </c>
      <c r="D807" s="78">
        <f t="shared" ca="1" si="359"/>
        <v>0</v>
      </c>
      <c r="E807" s="78">
        <f t="shared" ca="1" si="360"/>
        <v>0</v>
      </c>
      <c r="F807" s="78">
        <f t="shared" ca="1" si="361"/>
        <v>0</v>
      </c>
      <c r="G807" s="78">
        <f t="shared" ca="1" si="362"/>
        <v>0</v>
      </c>
      <c r="H807" s="7"/>
      <c r="O807" s="8"/>
      <c r="P807" s="8"/>
      <c r="Q807" s="8"/>
      <c r="R807" s="8"/>
      <c r="S807" s="8"/>
      <c r="V807" s="88" t="s">
        <v>583</v>
      </c>
      <c r="W807" s="89">
        <f ca="1">SUM(C893:C898)</f>
        <v>0</v>
      </c>
      <c r="X807" s="89">
        <f t="shared" ref="X807:AA807" ca="1" si="370">SUM(D893:D898)</f>
        <v>3.0537872900000002E-2</v>
      </c>
      <c r="Y807" s="89">
        <f t="shared" ca="1" si="370"/>
        <v>3.0537872900000002E-2</v>
      </c>
      <c r="Z807" s="89">
        <f t="shared" ca="1" si="370"/>
        <v>2.9128071679999999E-2</v>
      </c>
      <c r="AA807" s="89">
        <f t="shared" ca="1" si="370"/>
        <v>2.6448904110000001E-2</v>
      </c>
    </row>
    <row r="808" spans="1:27" x14ac:dyDescent="0.25">
      <c r="A808" s="140"/>
      <c r="B808" s="155" t="s">
        <v>493</v>
      </c>
      <c r="C808" s="78">
        <f t="shared" ca="1" si="358"/>
        <v>0</v>
      </c>
      <c r="D808" s="78">
        <f t="shared" ca="1" si="359"/>
        <v>-5.4407830599999998E-2</v>
      </c>
      <c r="E808" s="78">
        <f t="shared" ca="1" si="360"/>
        <v>-5.4407830599999998E-2</v>
      </c>
      <c r="F808" s="78">
        <f t="shared" ca="1" si="361"/>
        <v>-5.4407830599999998E-2</v>
      </c>
      <c r="G808" s="78">
        <f t="shared" ca="1" si="362"/>
        <v>-5.4407830599999998E-2</v>
      </c>
      <c r="H808" s="7"/>
      <c r="O808" s="8"/>
      <c r="P808" s="8"/>
      <c r="Q808" s="8"/>
      <c r="R808" s="8"/>
      <c r="S808" s="8"/>
      <c r="V808" s="90" t="s">
        <v>584</v>
      </c>
      <c r="W808" s="91">
        <f ca="1">SUM(C899:C904)</f>
        <v>0</v>
      </c>
      <c r="X808" s="91">
        <f t="shared" ref="X808:AA808" ca="1" si="371">SUM(D899:D904)</f>
        <v>0.82339149300000003</v>
      </c>
      <c r="Y808" s="91">
        <f t="shared" ca="1" si="371"/>
        <v>0.82339149300000003</v>
      </c>
      <c r="Z808" s="91">
        <f t="shared" ca="1" si="371"/>
        <v>0.82339149300000003</v>
      </c>
      <c r="AA808" s="91">
        <f t="shared" ca="1" si="371"/>
        <v>0.82339149300000003</v>
      </c>
    </row>
    <row r="809" spans="1:27" x14ac:dyDescent="0.25">
      <c r="A809" s="140"/>
      <c r="B809" s="155" t="s">
        <v>494</v>
      </c>
      <c r="C809" s="78">
        <f t="shared" ca="1" si="358"/>
        <v>0</v>
      </c>
      <c r="D809" s="78">
        <f t="shared" ca="1" si="359"/>
        <v>0</v>
      </c>
      <c r="E809" s="78">
        <f t="shared" ca="1" si="360"/>
        <v>0</v>
      </c>
      <c r="F809" s="78">
        <f t="shared" ca="1" si="361"/>
        <v>0</v>
      </c>
      <c r="G809" s="78">
        <f t="shared" ca="1" si="362"/>
        <v>0</v>
      </c>
      <c r="H809" s="7"/>
      <c r="O809" s="8"/>
      <c r="P809" s="8"/>
      <c r="Q809" s="8"/>
      <c r="R809" s="8"/>
      <c r="S809" s="8"/>
      <c r="V809" s="142" t="s">
        <v>577</v>
      </c>
      <c r="W809" s="143">
        <f ca="1">SUM(C905:C940)</f>
        <v>0</v>
      </c>
      <c r="X809" s="143">
        <f t="shared" ref="X809:AA809" ca="1" si="372">SUM(D905:D940)</f>
        <v>2.2749446600000001E-3</v>
      </c>
      <c r="Y809" s="143">
        <f t="shared" ca="1" si="372"/>
        <v>8.4277978199999992E-3</v>
      </c>
      <c r="Z809" s="143">
        <f t="shared" ca="1" si="372"/>
        <v>5.2905677800000002E-2</v>
      </c>
      <c r="AA809" s="143">
        <f t="shared" ca="1" si="372"/>
        <v>0.14339855900000001</v>
      </c>
    </row>
    <row r="810" spans="1:27" x14ac:dyDescent="0.25">
      <c r="A810" s="140"/>
      <c r="B810" s="155" t="s">
        <v>495</v>
      </c>
      <c r="C810" s="78">
        <f t="shared" ca="1" si="358"/>
        <v>0</v>
      </c>
      <c r="D810" s="78">
        <f t="shared" ca="1" si="359"/>
        <v>0</v>
      </c>
      <c r="E810" s="78">
        <f t="shared" ca="1" si="360"/>
        <v>0</v>
      </c>
      <c r="F810" s="78">
        <f t="shared" ca="1" si="361"/>
        <v>0</v>
      </c>
      <c r="G810" s="78">
        <f t="shared" ca="1" si="362"/>
        <v>0</v>
      </c>
      <c r="H810" s="7"/>
      <c r="O810" s="8"/>
      <c r="P810" s="8"/>
      <c r="Q810" s="8"/>
      <c r="R810" s="8"/>
      <c r="S810" s="8"/>
      <c r="V810" s="146" t="s">
        <v>585</v>
      </c>
      <c r="W810" s="144">
        <f ca="1">SUM(C941:C946)</f>
        <v>0</v>
      </c>
      <c r="X810" s="144">
        <f t="shared" ref="X810:AA810" ca="1" si="373">SUM(D941:D946)</f>
        <v>1.5885634744300001</v>
      </c>
      <c r="Y810" s="144">
        <f t="shared" ca="1" si="373"/>
        <v>1.6064281660999999</v>
      </c>
      <c r="Z810" s="144">
        <f t="shared" ca="1" si="373"/>
        <v>1.900855414</v>
      </c>
      <c r="AA810" s="144">
        <f t="shared" ca="1" si="373"/>
        <v>2.3358866840000001</v>
      </c>
    </row>
    <row r="811" spans="1:27" x14ac:dyDescent="0.25">
      <c r="A811" s="140"/>
      <c r="B811" s="155" t="s">
        <v>496</v>
      </c>
      <c r="C811" s="78">
        <f t="shared" ca="1" si="358"/>
        <v>0</v>
      </c>
      <c r="D811" s="78">
        <f t="shared" ca="1" si="359"/>
        <v>0</v>
      </c>
      <c r="E811" s="78">
        <f t="shared" ca="1" si="360"/>
        <v>0</v>
      </c>
      <c r="F811" s="78">
        <f t="shared" ca="1" si="361"/>
        <v>0</v>
      </c>
      <c r="G811" s="78">
        <f t="shared" ca="1" si="362"/>
        <v>0</v>
      </c>
      <c r="H811" s="7"/>
      <c r="O811" s="8"/>
      <c r="P811" s="8"/>
      <c r="Q811" s="8"/>
      <c r="R811" s="8"/>
      <c r="S811" s="8"/>
      <c r="V811" s="148" t="s">
        <v>586</v>
      </c>
      <c r="W811" s="147">
        <f ca="1">SUM(C947:C958)+C985+C992</f>
        <v>0</v>
      </c>
      <c r="X811" s="147">
        <f t="shared" ref="X811:AA811" ca="1" si="374">SUM(D947:D958)+D985+D992</f>
        <v>0</v>
      </c>
      <c r="Y811" s="147">
        <f t="shared" ca="1" si="374"/>
        <v>0</v>
      </c>
      <c r="Z811" s="147">
        <f t="shared" ca="1" si="374"/>
        <v>0</v>
      </c>
      <c r="AA811" s="147">
        <f t="shared" ca="1" si="374"/>
        <v>0</v>
      </c>
    </row>
    <row r="812" spans="1:27" x14ac:dyDescent="0.25">
      <c r="A812" s="140"/>
      <c r="B812" s="155" t="s">
        <v>497</v>
      </c>
      <c r="C812" s="78">
        <f t="shared" ca="1" si="358"/>
        <v>0</v>
      </c>
      <c r="D812" s="78">
        <f t="shared" ca="1" si="359"/>
        <v>-9.9561990000000003E-2</v>
      </c>
      <c r="E812" s="78">
        <f t="shared" ca="1" si="360"/>
        <v>-9.9561990000000003E-2</v>
      </c>
      <c r="F812" s="78">
        <f t="shared" ca="1" si="361"/>
        <v>-9.9561990000000003E-2</v>
      </c>
      <c r="G812" s="78">
        <f t="shared" ca="1" si="362"/>
        <v>-9.9561990000000003E-2</v>
      </c>
      <c r="H812" s="7"/>
      <c r="O812" s="8"/>
      <c r="P812" s="8"/>
      <c r="Q812" s="8"/>
      <c r="R812" s="8"/>
      <c r="S812" s="8"/>
      <c r="V812" s="24" t="s">
        <v>580</v>
      </c>
      <c r="W812" s="82">
        <f ca="1">SUM(C959:C982)+SUM(C986:C989)</f>
        <v>0</v>
      </c>
      <c r="X812" s="82">
        <f t="shared" ref="X812:AA812" ca="1" si="375">SUM(D959:D982)+SUM(D986:D989)</f>
        <v>3.1717191703999998</v>
      </c>
      <c r="Y812" s="82">
        <f t="shared" ca="1" si="375"/>
        <v>6.0776518239999993</v>
      </c>
      <c r="Z812" s="82">
        <f t="shared" ca="1" si="375"/>
        <v>10.034716912310001</v>
      </c>
      <c r="AA812" s="82">
        <f t="shared" ca="1" si="375"/>
        <v>12.553941999079999</v>
      </c>
    </row>
    <row r="813" spans="1:27" x14ac:dyDescent="0.25">
      <c r="A813" s="140"/>
      <c r="B813" s="155" t="s">
        <v>498</v>
      </c>
      <c r="C813" s="53">
        <f t="shared" ca="1" si="358"/>
        <v>0</v>
      </c>
      <c r="D813" s="53">
        <f t="shared" ca="1" si="359"/>
        <v>0</v>
      </c>
      <c r="E813" s="53">
        <f t="shared" ca="1" si="360"/>
        <v>0</v>
      </c>
      <c r="F813" s="53">
        <f t="shared" ca="1" si="361"/>
        <v>0</v>
      </c>
      <c r="G813" s="53">
        <f t="shared" ca="1" si="362"/>
        <v>0</v>
      </c>
      <c r="H813" s="7"/>
      <c r="O813" s="8"/>
      <c r="P813" s="8"/>
      <c r="Q813" s="8"/>
      <c r="R813" s="8"/>
      <c r="S813" s="8"/>
      <c r="V813" s="30" t="s">
        <v>1352</v>
      </c>
      <c r="W813" s="65">
        <f ca="1">SUM(C983:C984)+SUM(C990:C991)</f>
        <v>0</v>
      </c>
      <c r="X813" s="65">
        <f t="shared" ref="X813:AA813" ca="1" si="376">SUM(D983:D984)+SUM(D990:D991)</f>
        <v>0</v>
      </c>
      <c r="Y813" s="65">
        <f t="shared" ca="1" si="376"/>
        <v>0</v>
      </c>
      <c r="Z813" s="65">
        <f t="shared" ca="1" si="376"/>
        <v>7.9488151769999994E-3</v>
      </c>
      <c r="AA813" s="65">
        <f t="shared" ca="1" si="376"/>
        <v>7.9488151769999994E-3</v>
      </c>
    </row>
    <row r="814" spans="1:27" x14ac:dyDescent="0.25">
      <c r="A814" s="140"/>
      <c r="B814" s="155" t="s">
        <v>499</v>
      </c>
      <c r="C814" s="53">
        <f t="shared" ca="1" si="358"/>
        <v>0</v>
      </c>
      <c r="D814" s="53">
        <f t="shared" ca="1" si="359"/>
        <v>0</v>
      </c>
      <c r="E814" s="53">
        <f t="shared" ca="1" si="360"/>
        <v>0</v>
      </c>
      <c r="F814" s="53">
        <f t="shared" ca="1" si="361"/>
        <v>0</v>
      </c>
      <c r="G814" s="53">
        <f t="shared" ca="1" si="362"/>
        <v>0</v>
      </c>
      <c r="H814" s="7"/>
      <c r="O814" s="8"/>
      <c r="P814" s="8"/>
      <c r="Q814" s="8"/>
      <c r="R814" s="8"/>
      <c r="S814" s="8"/>
    </row>
    <row r="815" spans="1:27" x14ac:dyDescent="0.25">
      <c r="A815" s="140"/>
      <c r="B815" s="155" t="s">
        <v>500</v>
      </c>
      <c r="C815" s="53">
        <f t="shared" ca="1" si="358"/>
        <v>0</v>
      </c>
      <c r="D815" s="53">
        <f t="shared" ca="1" si="359"/>
        <v>0</v>
      </c>
      <c r="E815" s="53">
        <f t="shared" ca="1" si="360"/>
        <v>0</v>
      </c>
      <c r="F815" s="53">
        <f t="shared" ca="1" si="361"/>
        <v>0</v>
      </c>
      <c r="G815" s="53">
        <f t="shared" ca="1" si="362"/>
        <v>0</v>
      </c>
      <c r="H815" s="7"/>
      <c r="O815" s="8"/>
      <c r="P815" s="8"/>
      <c r="Q815" s="8"/>
      <c r="R815" s="8"/>
      <c r="S815" s="8"/>
    </row>
    <row r="816" spans="1:27" x14ac:dyDescent="0.25">
      <c r="A816" s="140"/>
      <c r="B816" s="155" t="s">
        <v>501</v>
      </c>
      <c r="C816" s="53">
        <f t="shared" ca="1" si="358"/>
        <v>0</v>
      </c>
      <c r="D816" s="53">
        <f t="shared" ca="1" si="359"/>
        <v>0</v>
      </c>
      <c r="E816" s="53">
        <f t="shared" ca="1" si="360"/>
        <v>0</v>
      </c>
      <c r="F816" s="53">
        <f t="shared" ca="1" si="361"/>
        <v>0</v>
      </c>
      <c r="G816" s="53">
        <f t="shared" ca="1" si="362"/>
        <v>0</v>
      </c>
      <c r="H816" s="7"/>
      <c r="O816" s="8"/>
      <c r="P816" s="8"/>
      <c r="Q816" s="8"/>
      <c r="R816" s="8"/>
      <c r="S816" s="8"/>
    </row>
    <row r="817" spans="1:27" x14ac:dyDescent="0.25">
      <c r="A817" s="140"/>
      <c r="B817" s="155" t="s">
        <v>502</v>
      </c>
      <c r="C817" s="53">
        <f t="shared" ca="1" si="358"/>
        <v>0</v>
      </c>
      <c r="D817" s="53">
        <f t="shared" ca="1" si="359"/>
        <v>0</v>
      </c>
      <c r="E817" s="53">
        <f t="shared" ca="1" si="360"/>
        <v>0</v>
      </c>
      <c r="F817" s="53">
        <f t="shared" ca="1" si="361"/>
        <v>0</v>
      </c>
      <c r="G817" s="53">
        <f t="shared" ca="1" si="362"/>
        <v>0</v>
      </c>
      <c r="H817" s="7"/>
      <c r="O817" s="8"/>
      <c r="P817" s="8"/>
      <c r="Q817" s="8"/>
      <c r="R817" s="8"/>
      <c r="S817" s="8"/>
    </row>
    <row r="818" spans="1:27" x14ac:dyDescent="0.25">
      <c r="A818" s="140"/>
      <c r="B818" s="155" t="s">
        <v>503</v>
      </c>
      <c r="C818" s="53">
        <f t="shared" ca="1" si="358"/>
        <v>0</v>
      </c>
      <c r="D818" s="53">
        <f t="shared" ca="1" si="359"/>
        <v>0</v>
      </c>
      <c r="E818" s="53">
        <f t="shared" ca="1" si="360"/>
        <v>0</v>
      </c>
      <c r="F818" s="53">
        <f t="shared" ca="1" si="361"/>
        <v>0</v>
      </c>
      <c r="G818" s="53">
        <f t="shared" ca="1" si="362"/>
        <v>0</v>
      </c>
      <c r="H818" s="7"/>
      <c r="O818" s="8"/>
      <c r="P818" s="8"/>
      <c r="Q818" s="8"/>
      <c r="R818" s="8"/>
      <c r="S818" s="8"/>
    </row>
    <row r="819" spans="1:27" x14ac:dyDescent="0.25">
      <c r="A819" s="140"/>
      <c r="B819" s="155" t="s">
        <v>94</v>
      </c>
      <c r="C819" s="53">
        <f t="shared" ca="1" si="358"/>
        <v>0</v>
      </c>
      <c r="D819" s="53">
        <f t="shared" ca="1" si="359"/>
        <v>0</v>
      </c>
      <c r="E819" s="53">
        <f t="shared" ca="1" si="360"/>
        <v>0</v>
      </c>
      <c r="F819" s="53">
        <f t="shared" ca="1" si="361"/>
        <v>0</v>
      </c>
      <c r="G819" s="53">
        <f t="shared" ca="1" si="362"/>
        <v>0</v>
      </c>
      <c r="H819" s="7"/>
      <c r="O819" s="8"/>
      <c r="P819" s="8"/>
      <c r="Q819" s="8"/>
      <c r="R819" s="8"/>
      <c r="S819" s="8"/>
    </row>
    <row r="820" spans="1:27" x14ac:dyDescent="0.25">
      <c r="A820" s="140"/>
      <c r="B820" s="155" t="s">
        <v>95</v>
      </c>
      <c r="C820" s="53">
        <f t="shared" ca="1" si="358"/>
        <v>0</v>
      </c>
      <c r="D820" s="53">
        <f t="shared" ca="1" si="359"/>
        <v>0</v>
      </c>
      <c r="E820" s="53">
        <f t="shared" ca="1" si="360"/>
        <v>0</v>
      </c>
      <c r="F820" s="53">
        <f t="shared" ca="1" si="361"/>
        <v>0</v>
      </c>
      <c r="G820" s="53">
        <f t="shared" ca="1" si="362"/>
        <v>0</v>
      </c>
      <c r="H820" s="7"/>
      <c r="O820" s="8"/>
      <c r="P820" s="8"/>
      <c r="Q820" s="8"/>
      <c r="R820" s="8"/>
      <c r="S820" s="8"/>
    </row>
    <row r="821" spans="1:27" x14ac:dyDescent="0.25">
      <c r="A821" s="140"/>
      <c r="B821" s="155" t="s">
        <v>504</v>
      </c>
      <c r="C821" s="53">
        <f t="shared" ca="1" si="358"/>
        <v>0</v>
      </c>
      <c r="D821" s="53">
        <f t="shared" ca="1" si="359"/>
        <v>0</v>
      </c>
      <c r="E821" s="53">
        <f t="shared" ca="1" si="360"/>
        <v>0</v>
      </c>
      <c r="F821" s="53">
        <f t="shared" ca="1" si="361"/>
        <v>0</v>
      </c>
      <c r="G821" s="53">
        <f t="shared" ca="1" si="362"/>
        <v>0</v>
      </c>
      <c r="H821" s="7"/>
      <c r="O821" s="8"/>
      <c r="P821" s="8"/>
      <c r="Q821" s="8"/>
      <c r="R821" s="8"/>
      <c r="S821" s="8"/>
      <c r="V821" s="140" t="s">
        <v>285</v>
      </c>
      <c r="W821" s="135">
        <f ca="1">SUM(W798:W813)</f>
        <v>0</v>
      </c>
      <c r="X821" s="135">
        <f ca="1">SUM(X798:X813)</f>
        <v>0.97764910820999917</v>
      </c>
      <c r="Y821" s="135">
        <f ca="1">SUM(Y798:Y813)</f>
        <v>1.4612159387499988</v>
      </c>
      <c r="Z821" s="135">
        <f ca="1">SUM(Z798:Z813)</f>
        <v>2.4246749843460047</v>
      </c>
      <c r="AA821" s="135">
        <f ca="1">SUM(AA798:AA813)</f>
        <v>3.0001912584879995</v>
      </c>
    </row>
    <row r="822" spans="1:27" x14ac:dyDescent="0.25">
      <c r="A822" s="140"/>
      <c r="B822" s="155" t="s">
        <v>505</v>
      </c>
      <c r="C822" s="53">
        <f t="shared" ca="1" si="358"/>
        <v>0</v>
      </c>
      <c r="D822" s="53">
        <f t="shared" ca="1" si="359"/>
        <v>0</v>
      </c>
      <c r="E822" s="53">
        <f t="shared" ca="1" si="360"/>
        <v>0</v>
      </c>
      <c r="F822" s="53">
        <f t="shared" ca="1" si="361"/>
        <v>0</v>
      </c>
      <c r="G822" s="53">
        <f t="shared" ca="1" si="362"/>
        <v>0</v>
      </c>
      <c r="H822" s="7"/>
      <c r="O822" s="8"/>
      <c r="P822" s="8"/>
      <c r="Q822" s="8"/>
      <c r="R822" s="8"/>
      <c r="S822" s="8"/>
      <c r="V822" s="140" t="s">
        <v>284</v>
      </c>
      <c r="W822" s="135">
        <f ca="1">SUM(C797:C992)</f>
        <v>0</v>
      </c>
      <c r="X822" s="135">
        <f ca="1">SUM(D797:D992)</f>
        <v>0.97764910820999962</v>
      </c>
      <c r="Y822" s="135">
        <f ca="1">SUM(E797:E992)</f>
        <v>1.4612159387500003</v>
      </c>
      <c r="Z822" s="135">
        <f ca="1">SUM(F797:F992)</f>
        <v>2.4246749843460051</v>
      </c>
      <c r="AA822" s="135">
        <f ca="1">SUM(G797:G992)</f>
        <v>3.0001912584880017</v>
      </c>
    </row>
    <row r="823" spans="1:27" x14ac:dyDescent="0.25">
      <c r="A823" s="140"/>
      <c r="B823" s="155" t="s">
        <v>506</v>
      </c>
      <c r="C823" s="53">
        <f t="shared" ca="1" si="358"/>
        <v>0</v>
      </c>
      <c r="D823" s="53">
        <f t="shared" ca="1" si="359"/>
        <v>-1.7513637200000001E-3</v>
      </c>
      <c r="E823" s="53">
        <f t="shared" ca="1" si="360"/>
        <v>-6.4881311499999997E-3</v>
      </c>
      <c r="F823" s="53">
        <f t="shared" ca="1" si="361"/>
        <v>-4.0729379500000003E-2</v>
      </c>
      <c r="G823" s="53">
        <f t="shared" ca="1" si="362"/>
        <v>-0.110395228</v>
      </c>
      <c r="H823" s="7"/>
      <c r="O823" s="8"/>
      <c r="P823" s="8"/>
      <c r="Q823" s="8"/>
      <c r="R823" s="8"/>
      <c r="S823" s="8"/>
    </row>
    <row r="824" spans="1:27" x14ac:dyDescent="0.25">
      <c r="A824" s="140"/>
      <c r="B824" s="155" t="s">
        <v>507</v>
      </c>
      <c r="C824" s="53">
        <f t="shared" ca="1" si="358"/>
        <v>0</v>
      </c>
      <c r="D824" s="53">
        <f t="shared" ca="1" si="359"/>
        <v>0</v>
      </c>
      <c r="E824" s="53">
        <f t="shared" ca="1" si="360"/>
        <v>0</v>
      </c>
      <c r="F824" s="53">
        <f t="shared" ca="1" si="361"/>
        <v>0</v>
      </c>
      <c r="G824" s="53">
        <f t="shared" ca="1" si="362"/>
        <v>0</v>
      </c>
      <c r="H824" s="7"/>
      <c r="O824" s="8"/>
      <c r="P824" s="8"/>
      <c r="Q824" s="8"/>
      <c r="R824" s="8"/>
      <c r="S824" s="8"/>
    </row>
    <row r="825" spans="1:27" x14ac:dyDescent="0.25">
      <c r="A825" s="140"/>
      <c r="B825" s="155" t="s">
        <v>508</v>
      </c>
      <c r="C825" s="53">
        <f t="shared" ca="1" si="358"/>
        <v>0</v>
      </c>
      <c r="D825" s="53">
        <f t="shared" ca="1" si="359"/>
        <v>0</v>
      </c>
      <c r="E825" s="53">
        <f t="shared" ca="1" si="360"/>
        <v>0</v>
      </c>
      <c r="F825" s="53">
        <f t="shared" ca="1" si="361"/>
        <v>0</v>
      </c>
      <c r="G825" s="53">
        <f t="shared" ca="1" si="362"/>
        <v>0</v>
      </c>
      <c r="H825" s="7"/>
      <c r="O825" s="8"/>
      <c r="P825" s="8"/>
      <c r="Q825" s="8"/>
      <c r="R825" s="8"/>
      <c r="S825" s="8"/>
    </row>
    <row r="826" spans="1:27" x14ac:dyDescent="0.25">
      <c r="A826" s="140"/>
      <c r="B826" s="155" t="s">
        <v>509</v>
      </c>
      <c r="C826" s="53">
        <f t="shared" ca="1" si="358"/>
        <v>0</v>
      </c>
      <c r="D826" s="53">
        <f t="shared" ca="1" si="359"/>
        <v>0</v>
      </c>
      <c r="E826" s="53">
        <f t="shared" ca="1" si="360"/>
        <v>0</v>
      </c>
      <c r="F826" s="53">
        <f t="shared" ca="1" si="361"/>
        <v>0</v>
      </c>
      <c r="G826" s="53">
        <f t="shared" ca="1" si="362"/>
        <v>0</v>
      </c>
      <c r="H826" s="7"/>
      <c r="O826" s="8"/>
      <c r="P826" s="8"/>
      <c r="Q826" s="8"/>
      <c r="R826" s="8"/>
      <c r="S826" s="8"/>
    </row>
    <row r="827" spans="1:27" x14ac:dyDescent="0.25">
      <c r="A827" s="140"/>
      <c r="B827" s="155" t="s">
        <v>96</v>
      </c>
      <c r="C827" s="53">
        <f t="shared" ca="1" si="358"/>
        <v>0</v>
      </c>
      <c r="D827" s="53">
        <f t="shared" ca="1" si="359"/>
        <v>0</v>
      </c>
      <c r="E827" s="53">
        <f t="shared" ca="1" si="360"/>
        <v>0</v>
      </c>
      <c r="F827" s="53">
        <f t="shared" ca="1" si="361"/>
        <v>0</v>
      </c>
      <c r="G827" s="53">
        <f t="shared" ca="1" si="362"/>
        <v>0</v>
      </c>
      <c r="H827" s="7"/>
      <c r="O827" s="8"/>
      <c r="P827" s="8"/>
      <c r="Q827" s="8"/>
      <c r="R827" s="8"/>
      <c r="S827" s="8"/>
    </row>
    <row r="828" spans="1:27" x14ac:dyDescent="0.25">
      <c r="A828" s="140"/>
      <c r="B828" s="155" t="s">
        <v>97</v>
      </c>
      <c r="C828" s="53">
        <f t="shared" ca="1" si="358"/>
        <v>0</v>
      </c>
      <c r="D828" s="53">
        <f t="shared" ca="1" si="359"/>
        <v>0</v>
      </c>
      <c r="E828" s="53">
        <f t="shared" ca="1" si="360"/>
        <v>0</v>
      </c>
      <c r="F828" s="53">
        <f t="shared" ca="1" si="361"/>
        <v>0</v>
      </c>
      <c r="G828" s="53">
        <f t="shared" ca="1" si="362"/>
        <v>0</v>
      </c>
      <c r="H828" s="7"/>
      <c r="O828" s="8"/>
      <c r="P828" s="8"/>
      <c r="Q828" s="8"/>
      <c r="R828" s="8"/>
      <c r="S828" s="8"/>
    </row>
    <row r="829" spans="1:27" x14ac:dyDescent="0.25">
      <c r="A829" s="140"/>
      <c r="B829" s="155" t="s">
        <v>510</v>
      </c>
      <c r="C829" s="41">
        <f t="shared" ca="1" si="358"/>
        <v>0</v>
      </c>
      <c r="D829" s="41">
        <f t="shared" ca="1" si="359"/>
        <v>-1.17176467</v>
      </c>
      <c r="E829" s="41">
        <f t="shared" ca="1" si="360"/>
        <v>-1.17176467</v>
      </c>
      <c r="F829" s="41">
        <f t="shared" ca="1" si="361"/>
        <v>-1.17176467</v>
      </c>
      <c r="G829" s="41">
        <f t="shared" ca="1" si="362"/>
        <v>-1.17176467</v>
      </c>
      <c r="H829" s="7"/>
      <c r="O829" s="8"/>
      <c r="P829" s="8"/>
      <c r="Q829" s="8"/>
      <c r="R829" s="8"/>
      <c r="S829" s="8"/>
    </row>
    <row r="830" spans="1:27" x14ac:dyDescent="0.25">
      <c r="A830" s="140"/>
      <c r="B830" s="155" t="s">
        <v>511</v>
      </c>
      <c r="C830" s="41">
        <f t="shared" ca="1" si="358"/>
        <v>0</v>
      </c>
      <c r="D830" s="41">
        <f t="shared" ca="1" si="359"/>
        <v>0</v>
      </c>
      <c r="E830" s="41">
        <f t="shared" ca="1" si="360"/>
        <v>0</v>
      </c>
      <c r="F830" s="41">
        <f t="shared" ca="1" si="361"/>
        <v>0</v>
      </c>
      <c r="G830" s="41">
        <f t="shared" ca="1" si="362"/>
        <v>0</v>
      </c>
      <c r="H830" s="7"/>
      <c r="O830" s="8"/>
      <c r="P830" s="8"/>
      <c r="Q830" s="8"/>
      <c r="R830" s="8"/>
      <c r="S830" s="8"/>
    </row>
    <row r="831" spans="1:27" x14ac:dyDescent="0.25">
      <c r="A831" s="140"/>
      <c r="B831" s="155" t="s">
        <v>512</v>
      </c>
      <c r="C831" s="41">
        <f t="shared" ca="1" si="358"/>
        <v>0</v>
      </c>
      <c r="D831" s="41">
        <f t="shared" ca="1" si="359"/>
        <v>-4.0399195399999999E-3</v>
      </c>
      <c r="E831" s="41">
        <f t="shared" ca="1" si="360"/>
        <v>-1.5670525599999999E-2</v>
      </c>
      <c r="F831" s="41">
        <f t="shared" ca="1" si="361"/>
        <v>-0.207354067</v>
      </c>
      <c r="G831" s="41">
        <f t="shared" ca="1" si="362"/>
        <v>-0.49057626999999998</v>
      </c>
      <c r="H831" s="7"/>
      <c r="O831" s="8"/>
      <c r="P831" s="8"/>
      <c r="Q831" s="8"/>
      <c r="R831" s="8"/>
      <c r="S831" s="8"/>
    </row>
    <row r="832" spans="1:27" x14ac:dyDescent="0.25">
      <c r="A832" s="140"/>
      <c r="B832" s="155" t="s">
        <v>513</v>
      </c>
      <c r="C832" s="41">
        <f t="shared" ca="1" si="358"/>
        <v>0</v>
      </c>
      <c r="D832" s="41">
        <f t="shared" ca="1" si="359"/>
        <v>0</v>
      </c>
      <c r="E832" s="41">
        <f t="shared" ca="1" si="360"/>
        <v>0</v>
      </c>
      <c r="F832" s="41">
        <f t="shared" ca="1" si="361"/>
        <v>0</v>
      </c>
      <c r="G832" s="41">
        <f t="shared" ca="1" si="362"/>
        <v>0</v>
      </c>
      <c r="H832" s="7"/>
      <c r="O832" s="8"/>
      <c r="P832" s="8"/>
      <c r="Q832" s="8"/>
      <c r="R832" s="8"/>
      <c r="S832" s="8"/>
    </row>
    <row r="833" spans="1:19" x14ac:dyDescent="0.25">
      <c r="A833" s="140"/>
      <c r="B833" s="155" t="s">
        <v>514</v>
      </c>
      <c r="C833" s="41">
        <f t="shared" ca="1" si="358"/>
        <v>0</v>
      </c>
      <c r="D833" s="41">
        <f t="shared" ca="1" si="359"/>
        <v>0</v>
      </c>
      <c r="E833" s="41">
        <f t="shared" ca="1" si="360"/>
        <v>0</v>
      </c>
      <c r="F833" s="41">
        <f t="shared" ca="1" si="361"/>
        <v>0</v>
      </c>
      <c r="G833" s="41">
        <f t="shared" ca="1" si="362"/>
        <v>0</v>
      </c>
      <c r="H833" s="7"/>
      <c r="O833" s="8"/>
      <c r="P833" s="8"/>
      <c r="Q833" s="8"/>
      <c r="R833" s="8"/>
      <c r="S833" s="8"/>
    </row>
    <row r="834" spans="1:19" x14ac:dyDescent="0.25">
      <c r="A834" s="140"/>
      <c r="B834" s="155" t="s">
        <v>515</v>
      </c>
      <c r="C834" s="41">
        <f t="shared" ca="1" si="358"/>
        <v>0</v>
      </c>
      <c r="D834" s="41">
        <f t="shared" ca="1" si="359"/>
        <v>0</v>
      </c>
      <c r="E834" s="41">
        <f t="shared" ca="1" si="360"/>
        <v>0</v>
      </c>
      <c r="F834" s="41">
        <f t="shared" ca="1" si="361"/>
        <v>0</v>
      </c>
      <c r="G834" s="41">
        <f t="shared" ca="1" si="362"/>
        <v>0</v>
      </c>
      <c r="H834" s="7"/>
      <c r="O834" s="8"/>
      <c r="P834" s="8"/>
      <c r="Q834" s="8"/>
      <c r="R834" s="8"/>
      <c r="S834" s="8"/>
    </row>
    <row r="835" spans="1:19" x14ac:dyDescent="0.25">
      <c r="A835" s="140"/>
      <c r="B835" s="155" t="s">
        <v>62</v>
      </c>
      <c r="C835" s="41">
        <f t="shared" ca="1" si="358"/>
        <v>0</v>
      </c>
      <c r="D835" s="41">
        <f t="shared" ca="1" si="359"/>
        <v>-0.15818823000000001</v>
      </c>
      <c r="E835" s="41">
        <f t="shared" ca="1" si="360"/>
        <v>-0.15818823000000001</v>
      </c>
      <c r="F835" s="41">
        <f t="shared" ca="1" si="361"/>
        <v>-0.15818823000000001</v>
      </c>
      <c r="G835" s="41">
        <f t="shared" ca="1" si="362"/>
        <v>-0.15818823000000001</v>
      </c>
      <c r="H835" s="7"/>
      <c r="O835" s="8"/>
      <c r="P835" s="8"/>
      <c r="Q835" s="8"/>
      <c r="R835" s="8"/>
      <c r="S835" s="8"/>
    </row>
    <row r="836" spans="1:19" x14ac:dyDescent="0.25">
      <c r="A836" s="140"/>
      <c r="B836" s="155" t="s">
        <v>63</v>
      </c>
      <c r="C836" s="41">
        <f t="shared" ca="1" si="358"/>
        <v>0</v>
      </c>
      <c r="D836" s="41">
        <f t="shared" ca="1" si="359"/>
        <v>0</v>
      </c>
      <c r="E836" s="41">
        <f t="shared" ca="1" si="360"/>
        <v>0</v>
      </c>
      <c r="F836" s="41">
        <f t="shared" ca="1" si="361"/>
        <v>0</v>
      </c>
      <c r="G836" s="41">
        <f t="shared" ca="1" si="362"/>
        <v>0</v>
      </c>
      <c r="H836" s="7"/>
      <c r="O836" s="8"/>
      <c r="P836" s="8"/>
      <c r="Q836" s="8"/>
      <c r="R836" s="8"/>
      <c r="S836" s="8"/>
    </row>
    <row r="837" spans="1:19" x14ac:dyDescent="0.25">
      <c r="A837" s="140"/>
      <c r="B837" s="155" t="s">
        <v>64</v>
      </c>
      <c r="C837" s="72">
        <f t="shared" ca="1" si="358"/>
        <v>0</v>
      </c>
      <c r="D837" s="72">
        <f t="shared" ca="1" si="359"/>
        <v>0</v>
      </c>
      <c r="E837" s="72">
        <f t="shared" ca="1" si="360"/>
        <v>0</v>
      </c>
      <c r="F837" s="72">
        <f t="shared" ca="1" si="361"/>
        <v>0</v>
      </c>
      <c r="G837" s="72">
        <f t="shared" ca="1" si="362"/>
        <v>0</v>
      </c>
      <c r="H837" s="7"/>
      <c r="O837" s="8"/>
      <c r="P837" s="8"/>
      <c r="Q837" s="8"/>
      <c r="R837" s="8"/>
      <c r="S837" s="8"/>
    </row>
    <row r="838" spans="1:19" x14ac:dyDescent="0.25">
      <c r="A838" s="140"/>
      <c r="B838" s="155" t="s">
        <v>65</v>
      </c>
      <c r="C838" s="72">
        <f t="shared" ca="1" si="358"/>
        <v>0</v>
      </c>
      <c r="D838" s="72">
        <f t="shared" ca="1" si="359"/>
        <v>0</v>
      </c>
      <c r="E838" s="72">
        <f t="shared" ca="1" si="360"/>
        <v>0</v>
      </c>
      <c r="F838" s="72">
        <f t="shared" ca="1" si="361"/>
        <v>0</v>
      </c>
      <c r="G838" s="72">
        <f t="shared" ca="1" si="362"/>
        <v>0</v>
      </c>
      <c r="H838" s="7"/>
      <c r="O838" s="8"/>
      <c r="P838" s="8"/>
      <c r="Q838" s="8"/>
      <c r="R838" s="8"/>
      <c r="S838" s="8"/>
    </row>
    <row r="839" spans="1:19" x14ac:dyDescent="0.25">
      <c r="A839" s="140"/>
      <c r="B839" s="155" t="s">
        <v>66</v>
      </c>
      <c r="C839" s="72">
        <f t="shared" ca="1" si="358"/>
        <v>0</v>
      </c>
      <c r="D839" s="72">
        <f t="shared" ca="1" si="359"/>
        <v>0</v>
      </c>
      <c r="E839" s="72">
        <f t="shared" ca="1" si="360"/>
        <v>0</v>
      </c>
      <c r="F839" s="72">
        <f t="shared" ca="1" si="361"/>
        <v>0</v>
      </c>
      <c r="G839" s="72">
        <f t="shared" ca="1" si="362"/>
        <v>0</v>
      </c>
      <c r="H839" s="7"/>
      <c r="O839" s="8"/>
      <c r="P839" s="8"/>
      <c r="Q839" s="8"/>
      <c r="R839" s="8"/>
      <c r="S839" s="8"/>
    </row>
    <row r="840" spans="1:19" x14ac:dyDescent="0.25">
      <c r="A840" s="140"/>
      <c r="B840" s="155" t="s">
        <v>67</v>
      </c>
      <c r="C840" s="72">
        <f t="shared" ca="1" si="358"/>
        <v>0</v>
      </c>
      <c r="D840" s="72">
        <f t="shared" ca="1" si="359"/>
        <v>0</v>
      </c>
      <c r="E840" s="72">
        <f t="shared" ca="1" si="360"/>
        <v>0</v>
      </c>
      <c r="F840" s="72">
        <f t="shared" ca="1" si="361"/>
        <v>0</v>
      </c>
      <c r="G840" s="72">
        <f t="shared" ca="1" si="362"/>
        <v>0</v>
      </c>
      <c r="H840" s="7"/>
      <c r="O840" s="8"/>
      <c r="P840" s="8"/>
      <c r="Q840" s="8"/>
      <c r="R840" s="8"/>
      <c r="S840" s="8"/>
    </row>
    <row r="841" spans="1:19" x14ac:dyDescent="0.25">
      <c r="A841" s="140"/>
      <c r="B841" s="155" t="s">
        <v>68</v>
      </c>
      <c r="C841" s="72">
        <f t="shared" ca="1" si="358"/>
        <v>0</v>
      </c>
      <c r="D841" s="72">
        <f t="shared" ca="1" si="359"/>
        <v>0</v>
      </c>
      <c r="E841" s="72">
        <f t="shared" ca="1" si="360"/>
        <v>0</v>
      </c>
      <c r="F841" s="72">
        <f t="shared" ca="1" si="361"/>
        <v>0</v>
      </c>
      <c r="G841" s="72">
        <f t="shared" ca="1" si="362"/>
        <v>0</v>
      </c>
      <c r="H841" s="7"/>
      <c r="O841" s="8"/>
      <c r="P841" s="8"/>
      <c r="Q841" s="8"/>
      <c r="R841" s="8"/>
      <c r="S841" s="8"/>
    </row>
    <row r="842" spans="1:19" x14ac:dyDescent="0.25">
      <c r="A842" s="140"/>
      <c r="B842" s="155" t="s">
        <v>69</v>
      </c>
      <c r="C842" s="72">
        <f t="shared" ca="1" si="358"/>
        <v>0</v>
      </c>
      <c r="D842" s="72">
        <f t="shared" ca="1" si="359"/>
        <v>0</v>
      </c>
      <c r="E842" s="72">
        <f t="shared" ca="1" si="360"/>
        <v>0</v>
      </c>
      <c r="F842" s="72">
        <f t="shared" ca="1" si="361"/>
        <v>0</v>
      </c>
      <c r="G842" s="72">
        <f t="shared" ca="1" si="362"/>
        <v>0</v>
      </c>
      <c r="H842" s="7"/>
      <c r="O842" s="8"/>
      <c r="P842" s="8"/>
      <c r="Q842" s="8"/>
      <c r="R842" s="8"/>
      <c r="S842" s="8"/>
    </row>
    <row r="843" spans="1:19" x14ac:dyDescent="0.25">
      <c r="A843" s="140"/>
      <c r="B843" s="155" t="s">
        <v>70</v>
      </c>
      <c r="C843" s="72">
        <f t="shared" ca="1" si="358"/>
        <v>0</v>
      </c>
      <c r="D843" s="72">
        <f t="shared" ca="1" si="359"/>
        <v>0</v>
      </c>
      <c r="E843" s="72">
        <f t="shared" ca="1" si="360"/>
        <v>0</v>
      </c>
      <c r="F843" s="72">
        <f t="shared" ca="1" si="361"/>
        <v>0</v>
      </c>
      <c r="G843" s="72">
        <f t="shared" ca="1" si="362"/>
        <v>0</v>
      </c>
      <c r="H843" s="7"/>
      <c r="O843" s="8"/>
      <c r="P843" s="8"/>
      <c r="Q843" s="8"/>
      <c r="R843" s="8"/>
      <c r="S843" s="8"/>
    </row>
    <row r="844" spans="1:19" x14ac:dyDescent="0.25">
      <c r="A844" s="140"/>
      <c r="B844" s="155" t="s">
        <v>71</v>
      </c>
      <c r="C844" s="72">
        <f t="shared" ca="1" si="358"/>
        <v>0</v>
      </c>
      <c r="D844" s="72">
        <f t="shared" ca="1" si="359"/>
        <v>0</v>
      </c>
      <c r="E844" s="72">
        <f t="shared" ca="1" si="360"/>
        <v>0</v>
      </c>
      <c r="F844" s="72">
        <f t="shared" ca="1" si="361"/>
        <v>0</v>
      </c>
      <c r="G844" s="72">
        <f t="shared" ca="1" si="362"/>
        <v>0</v>
      </c>
      <c r="H844" s="7"/>
      <c r="O844" s="8"/>
      <c r="P844" s="8"/>
      <c r="Q844" s="8"/>
      <c r="R844" s="8"/>
      <c r="S844" s="8"/>
    </row>
    <row r="845" spans="1:19" x14ac:dyDescent="0.25">
      <c r="A845" s="140"/>
      <c r="B845" s="155" t="s">
        <v>72</v>
      </c>
      <c r="C845" s="72">
        <f t="shared" ca="1" si="358"/>
        <v>0</v>
      </c>
      <c r="D845" s="72">
        <f t="shared" ca="1" si="359"/>
        <v>0</v>
      </c>
      <c r="E845" s="72">
        <f t="shared" ca="1" si="360"/>
        <v>0</v>
      </c>
      <c r="F845" s="72">
        <f t="shared" ca="1" si="361"/>
        <v>0</v>
      </c>
      <c r="G845" s="72">
        <f t="shared" ca="1" si="362"/>
        <v>0</v>
      </c>
      <c r="H845" s="7"/>
      <c r="O845" s="8"/>
      <c r="P845" s="8"/>
      <c r="Q845" s="8"/>
      <c r="R845" s="8"/>
      <c r="S845" s="8"/>
    </row>
    <row r="846" spans="1:19" x14ac:dyDescent="0.25">
      <c r="A846" s="140"/>
      <c r="B846" s="155" t="s">
        <v>73</v>
      </c>
      <c r="C846" s="72">
        <f t="shared" ca="1" si="358"/>
        <v>0</v>
      </c>
      <c r="D846" s="72">
        <f t="shared" ca="1" si="359"/>
        <v>0</v>
      </c>
      <c r="E846" s="72">
        <f t="shared" ca="1" si="360"/>
        <v>0</v>
      </c>
      <c r="F846" s="72">
        <f t="shared" ca="1" si="361"/>
        <v>0</v>
      </c>
      <c r="G846" s="72">
        <f t="shared" ca="1" si="362"/>
        <v>0</v>
      </c>
      <c r="H846" s="7"/>
      <c r="O846" s="8"/>
      <c r="P846" s="8"/>
      <c r="Q846" s="8"/>
      <c r="R846" s="8"/>
      <c r="S846" s="8"/>
    </row>
    <row r="847" spans="1:19" x14ac:dyDescent="0.25">
      <c r="A847" s="140"/>
      <c r="B847" s="155" t="s">
        <v>74</v>
      </c>
      <c r="C847" s="72">
        <f t="shared" ca="1" si="358"/>
        <v>0</v>
      </c>
      <c r="D847" s="72">
        <f t="shared" ca="1" si="359"/>
        <v>0</v>
      </c>
      <c r="E847" s="72">
        <f t="shared" ca="1" si="360"/>
        <v>0</v>
      </c>
      <c r="F847" s="72">
        <f t="shared" ca="1" si="361"/>
        <v>0</v>
      </c>
      <c r="G847" s="72">
        <f t="shared" ca="1" si="362"/>
        <v>0</v>
      </c>
      <c r="H847" s="7"/>
      <c r="O847" s="8"/>
      <c r="P847" s="8"/>
      <c r="Q847" s="8"/>
      <c r="R847" s="8"/>
      <c r="S847" s="8"/>
    </row>
    <row r="848" spans="1:19" x14ac:dyDescent="0.25">
      <c r="A848" s="140"/>
      <c r="B848" s="155" t="s">
        <v>75</v>
      </c>
      <c r="C848" s="72">
        <f t="shared" ca="1" si="358"/>
        <v>0</v>
      </c>
      <c r="D848" s="72">
        <f t="shared" ca="1" si="359"/>
        <v>0</v>
      </c>
      <c r="E848" s="72">
        <f t="shared" ca="1" si="360"/>
        <v>0</v>
      </c>
      <c r="F848" s="72">
        <f t="shared" ca="1" si="361"/>
        <v>0</v>
      </c>
      <c r="G848" s="72">
        <f t="shared" ca="1" si="362"/>
        <v>0</v>
      </c>
      <c r="H848" s="7"/>
      <c r="O848" s="8"/>
      <c r="P848" s="8"/>
      <c r="Q848" s="8"/>
      <c r="R848" s="8"/>
      <c r="S848" s="8"/>
    </row>
    <row r="849" spans="1:19" x14ac:dyDescent="0.25">
      <c r="A849" s="140"/>
      <c r="B849" s="155" t="s">
        <v>1233</v>
      </c>
      <c r="C849" s="40">
        <f t="shared" ca="1" si="358"/>
        <v>0</v>
      </c>
      <c r="D849" s="40">
        <f t="shared" ca="1" si="359"/>
        <v>0</v>
      </c>
      <c r="E849" s="40">
        <f t="shared" ca="1" si="360"/>
        <v>0</v>
      </c>
      <c r="F849" s="40">
        <f t="shared" ca="1" si="361"/>
        <v>0</v>
      </c>
      <c r="G849" s="40">
        <f t="shared" ca="1" si="362"/>
        <v>0</v>
      </c>
      <c r="H849" s="7"/>
      <c r="O849" s="8"/>
      <c r="P849" s="8"/>
      <c r="Q849" s="8"/>
      <c r="R849" s="8"/>
      <c r="S849" s="8"/>
    </row>
    <row r="850" spans="1:19" x14ac:dyDescent="0.25">
      <c r="A850" s="140"/>
      <c r="B850" s="155" t="s">
        <v>1162</v>
      </c>
      <c r="C850" s="40">
        <f t="shared" ca="1" si="358"/>
        <v>0</v>
      </c>
      <c r="D850" s="40">
        <f t="shared" ca="1" si="359"/>
        <v>0</v>
      </c>
      <c r="E850" s="40">
        <f t="shared" ca="1" si="360"/>
        <v>0</v>
      </c>
      <c r="F850" s="40">
        <f t="shared" ca="1" si="361"/>
        <v>-1.0844451999999999E-2</v>
      </c>
      <c r="G850" s="40">
        <f t="shared" ca="1" si="362"/>
        <v>-1.02774218E-2</v>
      </c>
      <c r="H850" s="7"/>
      <c r="O850" s="8"/>
      <c r="P850" s="8"/>
      <c r="Q850" s="8"/>
      <c r="R850" s="8"/>
      <c r="S850" s="8"/>
    </row>
    <row r="851" spans="1:19" x14ac:dyDescent="0.25">
      <c r="A851" s="140"/>
      <c r="B851" s="155" t="s">
        <v>1234</v>
      </c>
      <c r="C851" s="40">
        <f t="shared" ca="1" si="358"/>
        <v>0</v>
      </c>
      <c r="D851" s="40">
        <f t="shared" ca="1" si="359"/>
        <v>0</v>
      </c>
      <c r="E851" s="40">
        <f t="shared" ca="1" si="360"/>
        <v>0</v>
      </c>
      <c r="F851" s="40">
        <f t="shared" ca="1" si="361"/>
        <v>0</v>
      </c>
      <c r="G851" s="40">
        <f t="shared" ca="1" si="362"/>
        <v>0</v>
      </c>
      <c r="H851" s="7"/>
      <c r="O851" s="8"/>
      <c r="P851" s="8"/>
      <c r="Q851" s="8"/>
      <c r="R851" s="8"/>
      <c r="S851" s="8"/>
    </row>
    <row r="852" spans="1:19" x14ac:dyDescent="0.25">
      <c r="A852" s="140"/>
      <c r="B852" s="155" t="s">
        <v>1235</v>
      </c>
      <c r="C852" s="40">
        <f t="shared" ca="1" si="358"/>
        <v>0</v>
      </c>
      <c r="D852" s="40">
        <f t="shared" ca="1" si="359"/>
        <v>0</v>
      </c>
      <c r="E852" s="40">
        <f t="shared" ca="1" si="360"/>
        <v>0</v>
      </c>
      <c r="F852" s="40">
        <f t="shared" ca="1" si="361"/>
        <v>0</v>
      </c>
      <c r="G852" s="40">
        <f t="shared" ca="1" si="362"/>
        <v>0</v>
      </c>
      <c r="H852" s="7"/>
      <c r="O852" s="8"/>
      <c r="P852" s="8"/>
      <c r="Q852" s="8"/>
      <c r="R852" s="8"/>
      <c r="S852" s="8"/>
    </row>
    <row r="853" spans="1:19" x14ac:dyDescent="0.25">
      <c r="A853" s="140"/>
      <c r="B853" s="155" t="s">
        <v>1236</v>
      </c>
      <c r="C853" s="40">
        <f t="shared" ca="1" si="358"/>
        <v>0</v>
      </c>
      <c r="D853" s="40">
        <f t="shared" ca="1" si="359"/>
        <v>0</v>
      </c>
      <c r="E853" s="40">
        <f t="shared" ca="1" si="360"/>
        <v>0</v>
      </c>
      <c r="F853" s="40">
        <f t="shared" ca="1" si="361"/>
        <v>0</v>
      </c>
      <c r="G853" s="40">
        <f t="shared" ca="1" si="362"/>
        <v>0</v>
      </c>
      <c r="H853" s="7"/>
      <c r="O853" s="8"/>
      <c r="P853" s="8"/>
      <c r="Q853" s="8"/>
      <c r="R853" s="8"/>
      <c r="S853" s="8"/>
    </row>
    <row r="854" spans="1:19" x14ac:dyDescent="0.25">
      <c r="A854" s="140"/>
      <c r="B854" s="155" t="s">
        <v>1163</v>
      </c>
      <c r="C854" s="40">
        <f t="shared" ca="1" si="358"/>
        <v>0</v>
      </c>
      <c r="D854" s="40">
        <f t="shared" ca="1" si="359"/>
        <v>0</v>
      </c>
      <c r="E854" s="40">
        <f t="shared" ca="1" si="360"/>
        <v>0</v>
      </c>
      <c r="F854" s="40">
        <f t="shared" ca="1" si="361"/>
        <v>-3.8564337900000002E-4</v>
      </c>
      <c r="G854" s="40">
        <f t="shared" ca="1" si="362"/>
        <v>-3.6547901900000002E-4</v>
      </c>
      <c r="H854" s="7"/>
      <c r="O854" s="8"/>
      <c r="P854" s="8"/>
      <c r="Q854" s="8"/>
      <c r="R854" s="8"/>
      <c r="S854" s="8"/>
    </row>
    <row r="855" spans="1:19" x14ac:dyDescent="0.25">
      <c r="A855" s="140"/>
      <c r="B855" s="155" t="s">
        <v>1237</v>
      </c>
      <c r="C855" s="40">
        <f t="shared" ca="1" si="358"/>
        <v>0</v>
      </c>
      <c r="D855" s="40">
        <f t="shared" ca="1" si="359"/>
        <v>0</v>
      </c>
      <c r="E855" s="40">
        <f t="shared" ca="1" si="360"/>
        <v>0</v>
      </c>
      <c r="F855" s="40">
        <f t="shared" ca="1" si="361"/>
        <v>0</v>
      </c>
      <c r="G855" s="40">
        <f t="shared" ca="1" si="362"/>
        <v>0</v>
      </c>
      <c r="H855" s="7"/>
      <c r="O855" s="8"/>
      <c r="P855" s="8"/>
      <c r="Q855" s="8"/>
      <c r="R855" s="8"/>
      <c r="S855" s="8"/>
    </row>
    <row r="856" spans="1:19" x14ac:dyDescent="0.25">
      <c r="A856" s="140"/>
      <c r="B856" s="155" t="s">
        <v>1238</v>
      </c>
      <c r="C856" s="40">
        <f t="shared" ca="1" si="358"/>
        <v>0</v>
      </c>
      <c r="D856" s="40">
        <f t="shared" ca="1" si="359"/>
        <v>0</v>
      </c>
      <c r="E856" s="40">
        <f t="shared" ca="1" si="360"/>
        <v>0</v>
      </c>
      <c r="F856" s="40">
        <f t="shared" ca="1" si="361"/>
        <v>0</v>
      </c>
      <c r="G856" s="40">
        <f t="shared" ca="1" si="362"/>
        <v>0</v>
      </c>
      <c r="H856" s="7"/>
      <c r="O856" s="8"/>
      <c r="P856" s="8"/>
      <c r="Q856" s="8"/>
      <c r="R856" s="8"/>
      <c r="S856" s="8"/>
    </row>
    <row r="857" spans="1:19" x14ac:dyDescent="0.25">
      <c r="A857" s="140"/>
      <c r="B857" s="155" t="s">
        <v>156</v>
      </c>
      <c r="C857" s="40">
        <f t="shared" ca="1" si="358"/>
        <v>0</v>
      </c>
      <c r="D857" s="40">
        <f t="shared" ca="1" si="359"/>
        <v>0</v>
      </c>
      <c r="E857" s="40">
        <f t="shared" ca="1" si="360"/>
        <v>0</v>
      </c>
      <c r="F857" s="40">
        <f t="shared" ca="1" si="361"/>
        <v>0</v>
      </c>
      <c r="G857" s="40">
        <f t="shared" ca="1" si="362"/>
        <v>0</v>
      </c>
      <c r="H857" s="7"/>
      <c r="O857" s="8"/>
      <c r="P857" s="8"/>
      <c r="Q857" s="8"/>
      <c r="R857" s="8"/>
      <c r="S857" s="8"/>
    </row>
    <row r="858" spans="1:19" x14ac:dyDescent="0.25">
      <c r="A858" s="140"/>
      <c r="B858" s="155" t="s">
        <v>144</v>
      </c>
      <c r="C858" s="40">
        <f t="shared" ca="1" si="358"/>
        <v>0</v>
      </c>
      <c r="D858" s="40">
        <f t="shared" ca="1" si="359"/>
        <v>0</v>
      </c>
      <c r="E858" s="40">
        <f t="shared" ca="1" si="360"/>
        <v>0</v>
      </c>
      <c r="F858" s="40">
        <f t="shared" ca="1" si="361"/>
        <v>-5.1640247399999999E-2</v>
      </c>
      <c r="G858" s="40">
        <f t="shared" ca="1" si="362"/>
        <v>-4.8940103700000001E-2</v>
      </c>
      <c r="H858" s="7"/>
      <c r="O858" s="8"/>
      <c r="P858" s="8"/>
      <c r="Q858" s="8"/>
      <c r="R858" s="8"/>
      <c r="S858" s="8"/>
    </row>
    <row r="859" spans="1:19" x14ac:dyDescent="0.25">
      <c r="A859" s="140"/>
      <c r="B859" s="155" t="s">
        <v>157</v>
      </c>
      <c r="C859" s="40">
        <f t="shared" ca="1" si="358"/>
        <v>0</v>
      </c>
      <c r="D859" s="40">
        <f t="shared" ca="1" si="359"/>
        <v>0</v>
      </c>
      <c r="E859" s="40">
        <f t="shared" ca="1" si="360"/>
        <v>0</v>
      </c>
      <c r="F859" s="40">
        <f t="shared" ca="1" si="361"/>
        <v>0</v>
      </c>
      <c r="G859" s="40">
        <f t="shared" ca="1" si="362"/>
        <v>0</v>
      </c>
      <c r="H859" s="7"/>
      <c r="O859" s="8"/>
      <c r="P859" s="8"/>
      <c r="Q859" s="8"/>
      <c r="R859" s="8"/>
      <c r="S859" s="8"/>
    </row>
    <row r="860" spans="1:19" x14ac:dyDescent="0.25">
      <c r="A860" s="140"/>
      <c r="B860" s="155" t="s">
        <v>158</v>
      </c>
      <c r="C860" s="40">
        <f t="shared" ca="1" si="358"/>
        <v>0</v>
      </c>
      <c r="D860" s="40">
        <f t="shared" ca="1" si="359"/>
        <v>0</v>
      </c>
      <c r="E860" s="40">
        <f t="shared" ca="1" si="360"/>
        <v>0</v>
      </c>
      <c r="F860" s="40">
        <f t="shared" ca="1" si="361"/>
        <v>0</v>
      </c>
      <c r="G860" s="40">
        <f t="shared" ca="1" si="362"/>
        <v>0</v>
      </c>
      <c r="H860" s="7"/>
      <c r="O860" s="8"/>
      <c r="P860" s="8"/>
      <c r="Q860" s="8"/>
      <c r="R860" s="8"/>
      <c r="S860" s="8"/>
    </row>
    <row r="861" spans="1:19" x14ac:dyDescent="0.25">
      <c r="A861" s="140"/>
      <c r="B861" s="155" t="s">
        <v>159</v>
      </c>
      <c r="C861" s="40">
        <f t="shared" ref="C861:C924" ca="1" si="377">IFERROR(VLOOKUP($B861,INDIRECT($I$797),2,FALSE),0)</f>
        <v>0</v>
      </c>
      <c r="D861" s="40">
        <f t="shared" ref="D861:D924" ca="1" si="378">IFERROR(VLOOKUP($B861,INDIRECT($J$797),2,FALSE),0)</f>
        <v>0</v>
      </c>
      <c r="E861" s="40">
        <f t="shared" ref="E861:E924" ca="1" si="379">IFERROR(VLOOKUP($B861,INDIRECT($K$797),2,FALSE),0)</f>
        <v>0</v>
      </c>
      <c r="F861" s="40">
        <f t="shared" ref="F861:F924" ca="1" si="380">IFERROR(VLOOKUP($B861,INDIRECT($L$797),2,FALSE),0)</f>
        <v>0</v>
      </c>
      <c r="G861" s="40">
        <f t="shared" ref="G861:G924" ca="1" si="381">IFERROR(VLOOKUP($B861,INDIRECT($M$797),2,FALSE),0)</f>
        <v>0</v>
      </c>
      <c r="H861" s="7"/>
      <c r="O861" s="8"/>
      <c r="P861" s="8"/>
      <c r="Q861" s="8"/>
      <c r="R861" s="8"/>
      <c r="S861" s="8"/>
    </row>
    <row r="862" spans="1:19" x14ac:dyDescent="0.25">
      <c r="A862" s="140"/>
      <c r="B862" s="155" t="s">
        <v>145</v>
      </c>
      <c r="C862" s="40">
        <f t="shared" ca="1" si="377"/>
        <v>0</v>
      </c>
      <c r="D862" s="40">
        <f t="shared" ca="1" si="378"/>
        <v>0</v>
      </c>
      <c r="E862" s="40">
        <f t="shared" ca="1" si="379"/>
        <v>0</v>
      </c>
      <c r="F862" s="40">
        <f t="shared" ca="1" si="380"/>
        <v>-1.8363970400000001E-3</v>
      </c>
      <c r="G862" s="40">
        <f t="shared" ca="1" si="381"/>
        <v>-1.74037628E-3</v>
      </c>
      <c r="H862" s="7"/>
      <c r="O862" s="8"/>
      <c r="P862" s="8"/>
      <c r="Q862" s="8"/>
      <c r="R862" s="8"/>
      <c r="S862" s="8"/>
    </row>
    <row r="863" spans="1:19" x14ac:dyDescent="0.25">
      <c r="A863" s="140"/>
      <c r="B863" s="155" t="s">
        <v>160</v>
      </c>
      <c r="C863" s="40">
        <f t="shared" ca="1" si="377"/>
        <v>0</v>
      </c>
      <c r="D863" s="40">
        <f t="shared" ca="1" si="378"/>
        <v>0</v>
      </c>
      <c r="E863" s="40">
        <f t="shared" ca="1" si="379"/>
        <v>0</v>
      </c>
      <c r="F863" s="40">
        <f t="shared" ca="1" si="380"/>
        <v>0</v>
      </c>
      <c r="G863" s="40">
        <f t="shared" ca="1" si="381"/>
        <v>0</v>
      </c>
      <c r="H863" s="7"/>
      <c r="O863" s="8"/>
      <c r="P863" s="8"/>
      <c r="Q863" s="8"/>
      <c r="R863" s="8"/>
      <c r="S863" s="8"/>
    </row>
    <row r="864" spans="1:19" x14ac:dyDescent="0.25">
      <c r="A864" s="140"/>
      <c r="B864" s="155" t="s">
        <v>161</v>
      </c>
      <c r="C864" s="40">
        <f t="shared" ca="1" si="377"/>
        <v>0</v>
      </c>
      <c r="D864" s="40">
        <f t="shared" ca="1" si="378"/>
        <v>0</v>
      </c>
      <c r="E864" s="40">
        <f t="shared" ca="1" si="379"/>
        <v>0</v>
      </c>
      <c r="F864" s="40">
        <f t="shared" ca="1" si="380"/>
        <v>0</v>
      </c>
      <c r="G864" s="40">
        <f t="shared" ca="1" si="381"/>
        <v>0</v>
      </c>
      <c r="H864" s="7"/>
      <c r="O864" s="8"/>
      <c r="P864" s="8"/>
      <c r="Q864" s="8"/>
      <c r="R864" s="8"/>
      <c r="S864" s="8"/>
    </row>
    <row r="865" spans="1:19" x14ac:dyDescent="0.25">
      <c r="A865" s="140"/>
      <c r="B865" s="155" t="s">
        <v>162</v>
      </c>
      <c r="C865" s="40">
        <f t="shared" ca="1" si="377"/>
        <v>0</v>
      </c>
      <c r="D865" s="40">
        <f t="shared" ca="1" si="378"/>
        <v>0</v>
      </c>
      <c r="E865" s="40">
        <f t="shared" ca="1" si="379"/>
        <v>0</v>
      </c>
      <c r="F865" s="40">
        <f t="shared" ca="1" si="380"/>
        <v>0</v>
      </c>
      <c r="G865" s="40">
        <f t="shared" ca="1" si="381"/>
        <v>0</v>
      </c>
      <c r="H865" s="7"/>
      <c r="O865" s="8"/>
      <c r="P865" s="8"/>
      <c r="Q865" s="8"/>
      <c r="R865" s="8"/>
      <c r="S865" s="8"/>
    </row>
    <row r="866" spans="1:19" x14ac:dyDescent="0.25">
      <c r="A866" s="140"/>
      <c r="B866" s="155" t="s">
        <v>146</v>
      </c>
      <c r="C866" s="40">
        <f t="shared" ca="1" si="377"/>
        <v>0</v>
      </c>
      <c r="D866" s="40">
        <f t="shared" ca="1" si="378"/>
        <v>0</v>
      </c>
      <c r="E866" s="40">
        <f t="shared" ca="1" si="379"/>
        <v>0</v>
      </c>
      <c r="F866" s="40">
        <f t="shared" ca="1" si="380"/>
        <v>-0.76951186500000002</v>
      </c>
      <c r="G866" s="40">
        <f t="shared" ca="1" si="381"/>
        <v>-0.72927595000000001</v>
      </c>
      <c r="H866" s="7"/>
      <c r="O866" s="8"/>
      <c r="P866" s="8"/>
      <c r="Q866" s="8"/>
      <c r="R866" s="8"/>
      <c r="S866" s="8"/>
    </row>
    <row r="867" spans="1:19" x14ac:dyDescent="0.25">
      <c r="A867" s="140"/>
      <c r="B867" s="155" t="s">
        <v>163</v>
      </c>
      <c r="C867" s="40">
        <f t="shared" ca="1" si="377"/>
        <v>0</v>
      </c>
      <c r="D867" s="40">
        <f t="shared" ca="1" si="378"/>
        <v>0</v>
      </c>
      <c r="E867" s="40">
        <f t="shared" ca="1" si="379"/>
        <v>0</v>
      </c>
      <c r="F867" s="40">
        <f t="shared" ca="1" si="380"/>
        <v>0</v>
      </c>
      <c r="G867" s="40">
        <f t="shared" ca="1" si="381"/>
        <v>0</v>
      </c>
      <c r="H867" s="7"/>
      <c r="O867" s="8"/>
      <c r="P867" s="8"/>
      <c r="Q867" s="8"/>
      <c r="R867" s="8"/>
      <c r="S867" s="8"/>
    </row>
    <row r="868" spans="1:19" x14ac:dyDescent="0.25">
      <c r="A868" s="140"/>
      <c r="B868" s="155" t="s">
        <v>164</v>
      </c>
      <c r="C868" s="40">
        <f t="shared" ca="1" si="377"/>
        <v>0</v>
      </c>
      <c r="D868" s="40">
        <f t="shared" ca="1" si="378"/>
        <v>0</v>
      </c>
      <c r="E868" s="40">
        <f t="shared" ca="1" si="379"/>
        <v>0</v>
      </c>
      <c r="F868" s="40">
        <f t="shared" ca="1" si="380"/>
        <v>0</v>
      </c>
      <c r="G868" s="40">
        <f t="shared" ca="1" si="381"/>
        <v>0</v>
      </c>
      <c r="H868" s="7"/>
      <c r="O868" s="8"/>
      <c r="P868" s="8"/>
      <c r="Q868" s="8"/>
      <c r="R868" s="8"/>
      <c r="S868" s="8"/>
    </row>
    <row r="869" spans="1:19" x14ac:dyDescent="0.25">
      <c r="A869" s="140"/>
      <c r="B869" s="155" t="s">
        <v>165</v>
      </c>
      <c r="C869" s="40">
        <f t="shared" ca="1" si="377"/>
        <v>0</v>
      </c>
      <c r="D869" s="40">
        <f t="shared" ca="1" si="378"/>
        <v>0</v>
      </c>
      <c r="E869" s="40">
        <f t="shared" ca="1" si="379"/>
        <v>0</v>
      </c>
      <c r="F869" s="40">
        <f t="shared" ca="1" si="380"/>
        <v>0</v>
      </c>
      <c r="G869" s="40">
        <f t="shared" ca="1" si="381"/>
        <v>0</v>
      </c>
      <c r="H869" s="7"/>
      <c r="O869" s="8"/>
      <c r="P869" s="8"/>
      <c r="Q869" s="8"/>
      <c r="R869" s="8"/>
      <c r="S869" s="8"/>
    </row>
    <row r="870" spans="1:19" x14ac:dyDescent="0.25">
      <c r="A870" s="140"/>
      <c r="B870" s="155" t="s">
        <v>147</v>
      </c>
      <c r="C870" s="40">
        <f t="shared" ca="1" si="377"/>
        <v>0</v>
      </c>
      <c r="D870" s="40">
        <f t="shared" ca="1" si="378"/>
        <v>0</v>
      </c>
      <c r="E870" s="40">
        <f t="shared" ca="1" si="379"/>
        <v>0</v>
      </c>
      <c r="F870" s="40">
        <f t="shared" ca="1" si="380"/>
        <v>-7.3960890900000005E-4</v>
      </c>
      <c r="G870" s="40">
        <f t="shared" ca="1" si="381"/>
        <v>-7.0093654699999997E-4</v>
      </c>
      <c r="H870" s="7"/>
      <c r="O870" s="8"/>
      <c r="P870" s="8"/>
      <c r="Q870" s="8"/>
      <c r="R870" s="8"/>
      <c r="S870" s="8"/>
    </row>
    <row r="871" spans="1:19" x14ac:dyDescent="0.25">
      <c r="A871" s="140"/>
      <c r="B871" s="155" t="s">
        <v>166</v>
      </c>
      <c r="C871" s="40">
        <f t="shared" ca="1" si="377"/>
        <v>0</v>
      </c>
      <c r="D871" s="40">
        <f t="shared" ca="1" si="378"/>
        <v>0</v>
      </c>
      <c r="E871" s="40">
        <f t="shared" ca="1" si="379"/>
        <v>0</v>
      </c>
      <c r="F871" s="40">
        <f t="shared" ca="1" si="380"/>
        <v>0</v>
      </c>
      <c r="G871" s="40">
        <f t="shared" ca="1" si="381"/>
        <v>0</v>
      </c>
      <c r="H871" s="7"/>
      <c r="O871" s="8"/>
      <c r="P871" s="8"/>
      <c r="Q871" s="8"/>
      <c r="R871" s="8"/>
      <c r="S871" s="8"/>
    </row>
    <row r="872" spans="1:19" x14ac:dyDescent="0.25">
      <c r="A872" s="140"/>
      <c r="B872" s="155" t="s">
        <v>167</v>
      </c>
      <c r="C872" s="40">
        <f t="shared" ca="1" si="377"/>
        <v>0</v>
      </c>
      <c r="D872" s="40">
        <f t="shared" ca="1" si="378"/>
        <v>0</v>
      </c>
      <c r="E872" s="40">
        <f t="shared" ca="1" si="379"/>
        <v>0</v>
      </c>
      <c r="F872" s="40">
        <f t="shared" ca="1" si="380"/>
        <v>0</v>
      </c>
      <c r="G872" s="40">
        <f t="shared" ca="1" si="381"/>
        <v>0</v>
      </c>
      <c r="H872" s="7"/>
      <c r="O872" s="8"/>
      <c r="P872" s="8"/>
      <c r="Q872" s="8"/>
      <c r="R872" s="8"/>
      <c r="S872" s="8"/>
    </row>
    <row r="873" spans="1:19" x14ac:dyDescent="0.25">
      <c r="A873" s="140"/>
      <c r="B873" s="155" t="s">
        <v>168</v>
      </c>
      <c r="C873" s="40">
        <f t="shared" ca="1" si="377"/>
        <v>0</v>
      </c>
      <c r="D873" s="40">
        <f t="shared" ca="1" si="378"/>
        <v>0</v>
      </c>
      <c r="E873" s="40">
        <f t="shared" ca="1" si="379"/>
        <v>0</v>
      </c>
      <c r="F873" s="40">
        <f t="shared" ca="1" si="380"/>
        <v>0</v>
      </c>
      <c r="G873" s="40">
        <f t="shared" ca="1" si="381"/>
        <v>0</v>
      </c>
      <c r="H873" s="7"/>
      <c r="O873" s="8"/>
      <c r="P873" s="8"/>
      <c r="Q873" s="8"/>
      <c r="R873" s="8"/>
      <c r="S873" s="8"/>
    </row>
    <row r="874" spans="1:19" x14ac:dyDescent="0.25">
      <c r="A874" s="140"/>
      <c r="B874" s="155" t="s">
        <v>148</v>
      </c>
      <c r="C874" s="40">
        <f t="shared" ca="1" si="377"/>
        <v>0</v>
      </c>
      <c r="D874" s="40">
        <f t="shared" ca="1" si="378"/>
        <v>0</v>
      </c>
      <c r="E874" s="40">
        <f t="shared" ca="1" si="379"/>
        <v>0</v>
      </c>
      <c r="F874" s="40">
        <f t="shared" ca="1" si="380"/>
        <v>0</v>
      </c>
      <c r="G874" s="40">
        <f t="shared" ca="1" si="381"/>
        <v>0</v>
      </c>
      <c r="H874" s="7"/>
      <c r="O874" s="8"/>
      <c r="P874" s="8"/>
      <c r="Q874" s="8"/>
      <c r="R874" s="8"/>
      <c r="S874" s="8"/>
    </row>
    <row r="875" spans="1:19" x14ac:dyDescent="0.25">
      <c r="A875" s="140"/>
      <c r="B875" s="155" t="s">
        <v>169</v>
      </c>
      <c r="C875" s="40">
        <f t="shared" ca="1" si="377"/>
        <v>0</v>
      </c>
      <c r="D875" s="40">
        <f t="shared" ca="1" si="378"/>
        <v>0</v>
      </c>
      <c r="E875" s="40">
        <f t="shared" ca="1" si="379"/>
        <v>0</v>
      </c>
      <c r="F875" s="40">
        <f t="shared" ca="1" si="380"/>
        <v>0</v>
      </c>
      <c r="G875" s="40">
        <f t="shared" ca="1" si="381"/>
        <v>0</v>
      </c>
      <c r="H875" s="7"/>
      <c r="O875" s="8"/>
      <c r="P875" s="8"/>
      <c r="Q875" s="8"/>
      <c r="R875" s="8"/>
      <c r="S875" s="8"/>
    </row>
    <row r="876" spans="1:19" x14ac:dyDescent="0.25">
      <c r="A876" s="140"/>
      <c r="B876" s="155" t="s">
        <v>170</v>
      </c>
      <c r="C876" s="40">
        <f t="shared" ca="1" si="377"/>
        <v>0</v>
      </c>
      <c r="D876" s="40">
        <f t="shared" ca="1" si="378"/>
        <v>0</v>
      </c>
      <c r="E876" s="40">
        <f t="shared" ca="1" si="379"/>
        <v>0</v>
      </c>
      <c r="F876" s="40">
        <f t="shared" ca="1" si="380"/>
        <v>0</v>
      </c>
      <c r="G876" s="40">
        <f t="shared" ca="1" si="381"/>
        <v>0</v>
      </c>
      <c r="H876" s="7"/>
      <c r="O876" s="8"/>
      <c r="P876" s="8"/>
      <c r="Q876" s="8"/>
      <c r="R876" s="8"/>
      <c r="S876" s="8"/>
    </row>
    <row r="877" spans="1:19" x14ac:dyDescent="0.25">
      <c r="A877" s="140"/>
      <c r="B877" s="155" t="s">
        <v>171</v>
      </c>
      <c r="C877" s="40">
        <f t="shared" ca="1" si="377"/>
        <v>0</v>
      </c>
      <c r="D877" s="40">
        <f t="shared" ca="1" si="378"/>
        <v>0</v>
      </c>
      <c r="E877" s="40">
        <f t="shared" ca="1" si="379"/>
        <v>0</v>
      </c>
      <c r="F877" s="40">
        <f t="shared" ca="1" si="380"/>
        <v>0</v>
      </c>
      <c r="G877" s="40">
        <f t="shared" ca="1" si="381"/>
        <v>0</v>
      </c>
      <c r="H877" s="7"/>
      <c r="O877" s="8"/>
      <c r="P877" s="8"/>
      <c r="Q877" s="8"/>
      <c r="R877" s="8"/>
      <c r="S877" s="8"/>
    </row>
    <row r="878" spans="1:19" x14ac:dyDescent="0.25">
      <c r="A878" s="140"/>
      <c r="B878" s="155" t="s">
        <v>149</v>
      </c>
      <c r="C878" s="40">
        <f t="shared" ca="1" si="377"/>
        <v>0</v>
      </c>
      <c r="D878" s="40">
        <f t="shared" ca="1" si="378"/>
        <v>0</v>
      </c>
      <c r="E878" s="40">
        <f t="shared" ca="1" si="379"/>
        <v>0</v>
      </c>
      <c r="F878" s="40">
        <f t="shared" ca="1" si="380"/>
        <v>0</v>
      </c>
      <c r="G878" s="40">
        <f t="shared" ca="1" si="381"/>
        <v>0</v>
      </c>
      <c r="H878" s="7"/>
      <c r="O878" s="8"/>
      <c r="P878" s="8"/>
      <c r="Q878" s="8"/>
      <c r="R878" s="8"/>
      <c r="S878" s="8"/>
    </row>
    <row r="879" spans="1:19" x14ac:dyDescent="0.25">
      <c r="A879" s="140"/>
      <c r="B879" s="155" t="s">
        <v>172</v>
      </c>
      <c r="C879" s="40">
        <f t="shared" ca="1" si="377"/>
        <v>0</v>
      </c>
      <c r="D879" s="40">
        <f t="shared" ca="1" si="378"/>
        <v>0</v>
      </c>
      <c r="E879" s="40">
        <f t="shared" ca="1" si="379"/>
        <v>0</v>
      </c>
      <c r="F879" s="40">
        <f t="shared" ca="1" si="380"/>
        <v>0</v>
      </c>
      <c r="G879" s="40">
        <f t="shared" ca="1" si="381"/>
        <v>0</v>
      </c>
      <c r="H879" s="7"/>
      <c r="O879" s="8"/>
      <c r="P879" s="8"/>
      <c r="Q879" s="8"/>
      <c r="R879" s="8"/>
      <c r="S879" s="8"/>
    </row>
    <row r="880" spans="1:19" x14ac:dyDescent="0.25">
      <c r="A880" s="140"/>
      <c r="B880" s="155" t="s">
        <v>173</v>
      </c>
      <c r="C880" s="40">
        <f t="shared" ca="1" si="377"/>
        <v>0</v>
      </c>
      <c r="D880" s="40">
        <f t="shared" ca="1" si="378"/>
        <v>0</v>
      </c>
      <c r="E880" s="40">
        <f t="shared" ca="1" si="379"/>
        <v>0</v>
      </c>
      <c r="F880" s="40">
        <f t="shared" ca="1" si="380"/>
        <v>0</v>
      </c>
      <c r="G880" s="40">
        <f t="shared" ca="1" si="381"/>
        <v>0</v>
      </c>
      <c r="H880" s="7"/>
      <c r="O880" s="8"/>
      <c r="P880" s="8"/>
      <c r="Q880" s="8"/>
      <c r="R880" s="8"/>
      <c r="S880" s="8"/>
    </row>
    <row r="881" spans="1:19" x14ac:dyDescent="0.25">
      <c r="B881" s="155" t="s">
        <v>1164</v>
      </c>
      <c r="C881" s="180">
        <f t="shared" ca="1" si="377"/>
        <v>0</v>
      </c>
      <c r="D881" s="180">
        <f t="shared" ca="1" si="378"/>
        <v>0</v>
      </c>
      <c r="E881" s="180">
        <f t="shared" ca="1" si="379"/>
        <v>0</v>
      </c>
      <c r="F881" s="180">
        <f t="shared" ca="1" si="380"/>
        <v>-6.0431241699999997E-3</v>
      </c>
      <c r="G881" s="180">
        <f t="shared" ca="1" si="381"/>
        <v>-6.0431241699999997E-3</v>
      </c>
      <c r="H881" s="7"/>
      <c r="O881" s="8"/>
      <c r="P881" s="8"/>
      <c r="Q881" s="8"/>
      <c r="R881" s="8"/>
      <c r="S881" s="8"/>
    </row>
    <row r="882" spans="1:19" x14ac:dyDescent="0.25">
      <c r="B882" s="155" t="s">
        <v>1165</v>
      </c>
      <c r="C882" s="180">
        <f t="shared" ca="1" si="377"/>
        <v>0</v>
      </c>
      <c r="D882" s="180">
        <f t="shared" ca="1" si="378"/>
        <v>0</v>
      </c>
      <c r="E882" s="180">
        <f t="shared" ca="1" si="379"/>
        <v>0</v>
      </c>
      <c r="F882" s="180">
        <f t="shared" ca="1" si="380"/>
        <v>-5.0305276300000002E-4</v>
      </c>
      <c r="G882" s="180">
        <f t="shared" ca="1" si="381"/>
        <v>-5.0305276300000002E-4</v>
      </c>
      <c r="H882" s="7"/>
      <c r="O882" s="8"/>
      <c r="P882" s="8"/>
      <c r="Q882" s="8"/>
      <c r="R882" s="8"/>
      <c r="S882" s="8"/>
    </row>
    <row r="883" spans="1:19" x14ac:dyDescent="0.25">
      <c r="B883" s="155" t="s">
        <v>939</v>
      </c>
      <c r="C883" s="72">
        <f t="shared" ca="1" si="377"/>
        <v>0</v>
      </c>
      <c r="D883" s="72">
        <f t="shared" ca="1" si="378"/>
        <v>0</v>
      </c>
      <c r="E883" s="72">
        <f t="shared" ca="1" si="379"/>
        <v>0</v>
      </c>
      <c r="F883" s="72">
        <f t="shared" ca="1" si="380"/>
        <v>0</v>
      </c>
      <c r="G883" s="72">
        <f t="shared" ca="1" si="381"/>
        <v>0</v>
      </c>
      <c r="H883" s="7"/>
      <c r="O883" s="8"/>
      <c r="P883" s="8"/>
      <c r="Q883" s="8"/>
      <c r="R883" s="8"/>
      <c r="S883" s="8"/>
    </row>
    <row r="884" spans="1:19" x14ac:dyDescent="0.25">
      <c r="A884" s="140"/>
      <c r="B884" s="155" t="s">
        <v>1239</v>
      </c>
      <c r="C884" s="40">
        <f t="shared" ca="1" si="377"/>
        <v>0</v>
      </c>
      <c r="D884" s="40">
        <f t="shared" ca="1" si="378"/>
        <v>0</v>
      </c>
      <c r="E884" s="40">
        <f t="shared" ca="1" si="379"/>
        <v>0</v>
      </c>
      <c r="F884" s="40">
        <f t="shared" ca="1" si="380"/>
        <v>0</v>
      </c>
      <c r="G884" s="40">
        <f t="shared" ca="1" si="381"/>
        <v>0</v>
      </c>
      <c r="H884" s="7"/>
      <c r="O884" s="8"/>
      <c r="P884" s="8"/>
      <c r="Q884" s="8"/>
      <c r="R884" s="8"/>
      <c r="S884" s="8"/>
    </row>
    <row r="885" spans="1:19" x14ac:dyDescent="0.25">
      <c r="A885" s="140"/>
      <c r="B885" s="155" t="s">
        <v>1240</v>
      </c>
      <c r="C885" s="40">
        <f t="shared" ca="1" si="377"/>
        <v>0</v>
      </c>
      <c r="D885" s="40">
        <f t="shared" ca="1" si="378"/>
        <v>-0.43803700200000001</v>
      </c>
      <c r="E885" s="40">
        <f t="shared" ca="1" si="379"/>
        <v>-0.83936699199999998</v>
      </c>
      <c r="F885" s="40">
        <f t="shared" ca="1" si="380"/>
        <v>-1.21377851</v>
      </c>
      <c r="G885" s="40">
        <f t="shared" ca="1" si="381"/>
        <v>-1.5692525399999999</v>
      </c>
      <c r="H885" s="7"/>
      <c r="O885" s="8"/>
      <c r="P885" s="8"/>
      <c r="Q885" s="8"/>
      <c r="R885" s="8"/>
      <c r="S885" s="8"/>
    </row>
    <row r="886" spans="1:19" x14ac:dyDescent="0.25">
      <c r="A886" s="140"/>
      <c r="B886" s="155" t="s">
        <v>1241</v>
      </c>
      <c r="C886" s="40">
        <f t="shared" ca="1" si="377"/>
        <v>0</v>
      </c>
      <c r="D886" s="40">
        <f t="shared" ca="1" si="378"/>
        <v>0</v>
      </c>
      <c r="E886" s="40">
        <f t="shared" ca="1" si="379"/>
        <v>0</v>
      </c>
      <c r="F886" s="40">
        <f t="shared" ca="1" si="380"/>
        <v>0</v>
      </c>
      <c r="G886" s="40">
        <f t="shared" ca="1" si="381"/>
        <v>0</v>
      </c>
      <c r="H886" s="7"/>
      <c r="O886" s="8"/>
      <c r="P886" s="8"/>
      <c r="Q886" s="8"/>
      <c r="R886" s="8"/>
      <c r="S886" s="8"/>
    </row>
    <row r="887" spans="1:19" x14ac:dyDescent="0.25">
      <c r="A887" s="140"/>
      <c r="B887" s="155" t="s">
        <v>1242</v>
      </c>
      <c r="C887" s="40">
        <f t="shared" ca="1" si="377"/>
        <v>0</v>
      </c>
      <c r="D887" s="40">
        <f t="shared" ca="1" si="378"/>
        <v>-2.0858904800000002</v>
      </c>
      <c r="E887" s="40">
        <f t="shared" ca="1" si="379"/>
        <v>-3.9969856799999999</v>
      </c>
      <c r="F887" s="40">
        <f t="shared" ca="1" si="380"/>
        <v>-5.7798976499999997</v>
      </c>
      <c r="G887" s="40">
        <f t="shared" ca="1" si="381"/>
        <v>-7.4726311299999999</v>
      </c>
      <c r="H887" s="7"/>
      <c r="O887" s="8"/>
      <c r="P887" s="8"/>
      <c r="Q887" s="8"/>
      <c r="R887" s="8"/>
      <c r="S887" s="8"/>
    </row>
    <row r="888" spans="1:19" x14ac:dyDescent="0.25">
      <c r="A888" s="140"/>
      <c r="B888" s="155" t="s">
        <v>1243</v>
      </c>
      <c r="C888" s="40">
        <f t="shared" ca="1" si="377"/>
        <v>0</v>
      </c>
      <c r="D888" s="40">
        <f t="shared" ca="1" si="378"/>
        <v>-8.7921358300000002E-2</v>
      </c>
      <c r="E888" s="40">
        <f t="shared" ca="1" si="379"/>
        <v>-0.16847500500000001</v>
      </c>
      <c r="F888" s="40">
        <f t="shared" ca="1" si="380"/>
        <v>-0.249121804</v>
      </c>
      <c r="G888" s="40">
        <f t="shared" ca="1" si="381"/>
        <v>-0.32555177800000001</v>
      </c>
      <c r="H888" s="7"/>
      <c r="O888" s="8"/>
      <c r="P888" s="8"/>
      <c r="Q888" s="8"/>
      <c r="R888" s="8"/>
      <c r="S888" s="8"/>
    </row>
    <row r="889" spans="1:19" x14ac:dyDescent="0.25">
      <c r="A889" s="140"/>
      <c r="B889" s="155" t="s">
        <v>1244</v>
      </c>
      <c r="C889" s="40">
        <f t="shared" ca="1" si="377"/>
        <v>0</v>
      </c>
      <c r="D889" s="40">
        <f t="shared" ca="1" si="378"/>
        <v>-4.0424702600000001E-2</v>
      </c>
      <c r="E889" s="40">
        <f t="shared" ca="1" si="379"/>
        <v>-7.7461860300000004E-2</v>
      </c>
      <c r="F889" s="40">
        <f t="shared" ca="1" si="380"/>
        <v>-0.112014818</v>
      </c>
      <c r="G889" s="40">
        <f t="shared" ca="1" si="381"/>
        <v>-0.146400683</v>
      </c>
      <c r="H889" s="7"/>
      <c r="O889" s="8"/>
      <c r="P889" s="8"/>
      <c r="Q889" s="8"/>
      <c r="R889" s="8"/>
      <c r="S889" s="8"/>
    </row>
    <row r="890" spans="1:19" x14ac:dyDescent="0.25">
      <c r="A890" s="140"/>
      <c r="B890" s="155" t="s">
        <v>1245</v>
      </c>
      <c r="C890" s="180">
        <f t="shared" ca="1" si="377"/>
        <v>0</v>
      </c>
      <c r="D890" s="180">
        <f t="shared" ca="1" si="378"/>
        <v>0</v>
      </c>
      <c r="E890" s="180">
        <f t="shared" ca="1" si="379"/>
        <v>0</v>
      </c>
      <c r="F890" s="180">
        <f t="shared" ca="1" si="380"/>
        <v>0</v>
      </c>
      <c r="G890" s="180">
        <f t="shared" ca="1" si="381"/>
        <v>0</v>
      </c>
      <c r="H890" s="7"/>
      <c r="O890" s="8"/>
      <c r="P890" s="8"/>
      <c r="Q890" s="8"/>
      <c r="R890" s="8"/>
      <c r="S890" s="8"/>
    </row>
    <row r="891" spans="1:19" x14ac:dyDescent="0.25">
      <c r="A891" s="140"/>
      <c r="B891" s="155" t="s">
        <v>1246</v>
      </c>
      <c r="C891" s="180">
        <f t="shared" ca="1" si="377"/>
        <v>0</v>
      </c>
      <c r="D891" s="180">
        <f t="shared" ca="1" si="378"/>
        <v>0</v>
      </c>
      <c r="E891" s="180">
        <f t="shared" ca="1" si="379"/>
        <v>0</v>
      </c>
      <c r="F891" s="180">
        <f t="shared" ca="1" si="380"/>
        <v>0</v>
      </c>
      <c r="G891" s="180">
        <f t="shared" ca="1" si="381"/>
        <v>0</v>
      </c>
      <c r="H891" s="7"/>
      <c r="O891" s="8"/>
      <c r="P891" s="8"/>
      <c r="Q891" s="8"/>
      <c r="R891" s="8"/>
      <c r="S891" s="8"/>
    </row>
    <row r="892" spans="1:19" x14ac:dyDescent="0.25">
      <c r="A892" s="140"/>
      <c r="B892" s="155" t="s">
        <v>1247</v>
      </c>
      <c r="C892" s="72">
        <f t="shared" ca="1" si="377"/>
        <v>0</v>
      </c>
      <c r="D892" s="72">
        <f t="shared" ca="1" si="378"/>
        <v>0</v>
      </c>
      <c r="E892" s="72">
        <f t="shared" ca="1" si="379"/>
        <v>0</v>
      </c>
      <c r="F892" s="72">
        <f t="shared" ca="1" si="380"/>
        <v>0</v>
      </c>
      <c r="G892" s="72">
        <f t="shared" ca="1" si="381"/>
        <v>0</v>
      </c>
      <c r="H892" s="7"/>
      <c r="O892" s="8"/>
      <c r="P892" s="8"/>
      <c r="Q892" s="8"/>
      <c r="R892" s="8"/>
      <c r="S892" s="8"/>
    </row>
    <row r="893" spans="1:19" x14ac:dyDescent="0.25">
      <c r="A893" s="140"/>
      <c r="B893" s="155" t="s">
        <v>44</v>
      </c>
      <c r="C893" s="89">
        <f t="shared" ca="1" si="377"/>
        <v>0</v>
      </c>
      <c r="D893" s="89">
        <f t="shared" ca="1" si="378"/>
        <v>0</v>
      </c>
      <c r="E893" s="89">
        <f t="shared" ca="1" si="379"/>
        <v>0</v>
      </c>
      <c r="F893" s="89">
        <f t="shared" ca="1" si="380"/>
        <v>0</v>
      </c>
      <c r="G893" s="89">
        <f t="shared" ca="1" si="381"/>
        <v>0</v>
      </c>
      <c r="H893" s="7"/>
      <c r="O893" s="8"/>
      <c r="P893" s="8"/>
      <c r="Q893" s="8"/>
      <c r="R893" s="8"/>
      <c r="S893" s="8"/>
    </row>
    <row r="894" spans="1:19" x14ac:dyDescent="0.25">
      <c r="A894" s="140"/>
      <c r="B894" s="155" t="s">
        <v>45</v>
      </c>
      <c r="C894" s="89">
        <f t="shared" ca="1" si="377"/>
        <v>0</v>
      </c>
      <c r="D894" s="89">
        <f t="shared" ca="1" si="378"/>
        <v>2.4486903800000001E-2</v>
      </c>
      <c r="E894" s="89">
        <f t="shared" ca="1" si="379"/>
        <v>2.4486903800000001E-2</v>
      </c>
      <c r="F894" s="89">
        <f t="shared" ca="1" si="380"/>
        <v>2.40323905E-2</v>
      </c>
      <c r="G894" s="89">
        <f t="shared" ca="1" si="381"/>
        <v>2.3236992200000001E-2</v>
      </c>
      <c r="H894" s="7"/>
      <c r="O894" s="8"/>
      <c r="P894" s="8"/>
      <c r="Q894" s="8"/>
      <c r="R894" s="8"/>
      <c r="S894" s="8"/>
    </row>
    <row r="895" spans="1:19" x14ac:dyDescent="0.25">
      <c r="A895" s="140"/>
      <c r="B895" s="155" t="s">
        <v>46</v>
      </c>
      <c r="C895" s="89">
        <f t="shared" ca="1" si="377"/>
        <v>0</v>
      </c>
      <c r="D895" s="89">
        <f t="shared" ca="1" si="378"/>
        <v>0</v>
      </c>
      <c r="E895" s="89">
        <f t="shared" ca="1" si="379"/>
        <v>0</v>
      </c>
      <c r="F895" s="89">
        <f t="shared" ca="1" si="380"/>
        <v>0</v>
      </c>
      <c r="G895" s="89">
        <f t="shared" ca="1" si="381"/>
        <v>0</v>
      </c>
      <c r="H895" s="7"/>
      <c r="O895" s="8"/>
      <c r="P895" s="8"/>
      <c r="Q895" s="8"/>
      <c r="R895" s="8"/>
      <c r="S895" s="8"/>
    </row>
    <row r="896" spans="1:19" x14ac:dyDescent="0.25">
      <c r="A896" s="140"/>
      <c r="B896" s="155" t="s">
        <v>47</v>
      </c>
      <c r="C896" s="89">
        <f t="shared" ca="1" si="377"/>
        <v>0</v>
      </c>
      <c r="D896" s="89">
        <f t="shared" ca="1" si="378"/>
        <v>6.0509691000000003E-3</v>
      </c>
      <c r="E896" s="89">
        <f t="shared" ca="1" si="379"/>
        <v>6.0509691000000003E-3</v>
      </c>
      <c r="F896" s="89">
        <f t="shared" ca="1" si="380"/>
        <v>5.0956811799999996E-3</v>
      </c>
      <c r="G896" s="89">
        <f t="shared" ca="1" si="381"/>
        <v>3.2119119099999999E-3</v>
      </c>
      <c r="H896" s="7"/>
      <c r="O896" s="8"/>
      <c r="P896" s="8"/>
      <c r="Q896" s="8"/>
      <c r="R896" s="8"/>
      <c r="S896" s="8"/>
    </row>
    <row r="897" spans="1:19" x14ac:dyDescent="0.25">
      <c r="A897" s="140"/>
      <c r="B897" s="155" t="s">
        <v>48</v>
      </c>
      <c r="C897" s="89">
        <f t="shared" ca="1" si="377"/>
        <v>0</v>
      </c>
      <c r="D897" s="89">
        <f t="shared" ca="1" si="378"/>
        <v>0</v>
      </c>
      <c r="E897" s="89">
        <f t="shared" ca="1" si="379"/>
        <v>0</v>
      </c>
      <c r="F897" s="89">
        <f t="shared" ca="1" si="380"/>
        <v>0</v>
      </c>
      <c r="G897" s="89">
        <f t="shared" ca="1" si="381"/>
        <v>0</v>
      </c>
      <c r="H897" s="7"/>
      <c r="O897" s="8"/>
      <c r="P897" s="8"/>
      <c r="Q897" s="8"/>
      <c r="R897" s="8"/>
      <c r="S897" s="8"/>
    </row>
    <row r="898" spans="1:19" x14ac:dyDescent="0.25">
      <c r="A898" s="140"/>
      <c r="B898" s="155" t="s">
        <v>49</v>
      </c>
      <c r="C898" s="89">
        <f t="shared" ca="1" si="377"/>
        <v>0</v>
      </c>
      <c r="D898" s="89">
        <f t="shared" ca="1" si="378"/>
        <v>0</v>
      </c>
      <c r="E898" s="89">
        <f t="shared" ca="1" si="379"/>
        <v>0</v>
      </c>
      <c r="F898" s="89">
        <f t="shared" ca="1" si="380"/>
        <v>0</v>
      </c>
      <c r="G898" s="89">
        <f t="shared" ca="1" si="381"/>
        <v>0</v>
      </c>
      <c r="H898" s="7"/>
      <c r="O898" s="8"/>
      <c r="P898" s="8"/>
      <c r="Q898" s="8"/>
      <c r="R898" s="8"/>
      <c r="S898" s="8"/>
    </row>
    <row r="899" spans="1:19" x14ac:dyDescent="0.25">
      <c r="A899" s="140"/>
      <c r="B899" s="155" t="s">
        <v>516</v>
      </c>
      <c r="C899" s="91">
        <f t="shared" ca="1" si="377"/>
        <v>0</v>
      </c>
      <c r="D899" s="91">
        <f t="shared" ca="1" si="378"/>
        <v>0</v>
      </c>
      <c r="E899" s="91">
        <f t="shared" ca="1" si="379"/>
        <v>0</v>
      </c>
      <c r="F899" s="91">
        <f t="shared" ca="1" si="380"/>
        <v>0</v>
      </c>
      <c r="G899" s="91">
        <f t="shared" ca="1" si="381"/>
        <v>0</v>
      </c>
      <c r="H899" s="7"/>
      <c r="O899" s="8"/>
      <c r="P899" s="8"/>
      <c r="Q899" s="8"/>
      <c r="R899" s="8"/>
      <c r="S899" s="8"/>
    </row>
    <row r="900" spans="1:19" x14ac:dyDescent="0.25">
      <c r="A900" s="140"/>
      <c r="B900" s="155" t="s">
        <v>517</v>
      </c>
      <c r="C900" s="91">
        <f t="shared" ca="1" si="377"/>
        <v>0</v>
      </c>
      <c r="D900" s="91">
        <f t="shared" ca="1" si="378"/>
        <v>0.72785051700000003</v>
      </c>
      <c r="E900" s="91">
        <f t="shared" ca="1" si="379"/>
        <v>0.72785051700000003</v>
      </c>
      <c r="F900" s="91">
        <f t="shared" ca="1" si="380"/>
        <v>0.72785051700000003</v>
      </c>
      <c r="G900" s="91">
        <f t="shared" ca="1" si="381"/>
        <v>0.72785051700000003</v>
      </c>
      <c r="H900" s="7"/>
      <c r="O900" s="8"/>
      <c r="P900" s="8"/>
      <c r="Q900" s="8"/>
      <c r="R900" s="8"/>
      <c r="S900" s="8"/>
    </row>
    <row r="901" spans="1:19" x14ac:dyDescent="0.25">
      <c r="A901" s="140"/>
      <c r="B901" s="155" t="s">
        <v>518</v>
      </c>
      <c r="C901" s="91">
        <f t="shared" ca="1" si="377"/>
        <v>0</v>
      </c>
      <c r="D901" s="91">
        <f t="shared" ca="1" si="378"/>
        <v>0</v>
      </c>
      <c r="E901" s="91">
        <f t="shared" ca="1" si="379"/>
        <v>0</v>
      </c>
      <c r="F901" s="91">
        <f t="shared" ca="1" si="380"/>
        <v>0</v>
      </c>
      <c r="G901" s="91">
        <f t="shared" ca="1" si="381"/>
        <v>0</v>
      </c>
      <c r="H901" s="7"/>
      <c r="O901" s="8"/>
      <c r="P901" s="8"/>
      <c r="Q901" s="8"/>
      <c r="R901" s="8"/>
      <c r="S901" s="8"/>
    </row>
    <row r="902" spans="1:19" x14ac:dyDescent="0.25">
      <c r="A902" s="140"/>
      <c r="B902" s="155" t="s">
        <v>519</v>
      </c>
      <c r="C902" s="91">
        <f t="shared" ca="1" si="377"/>
        <v>0</v>
      </c>
      <c r="D902" s="91">
        <f t="shared" ca="1" si="378"/>
        <v>9.5540976E-2</v>
      </c>
      <c r="E902" s="91">
        <f t="shared" ca="1" si="379"/>
        <v>9.5540976E-2</v>
      </c>
      <c r="F902" s="91">
        <f t="shared" ca="1" si="380"/>
        <v>9.5540976E-2</v>
      </c>
      <c r="G902" s="91">
        <f t="shared" ca="1" si="381"/>
        <v>9.5540976E-2</v>
      </c>
      <c r="H902" s="7"/>
      <c r="O902" s="8"/>
      <c r="P902" s="8"/>
      <c r="Q902" s="8"/>
      <c r="R902" s="8"/>
      <c r="S902" s="8"/>
    </row>
    <row r="903" spans="1:19" x14ac:dyDescent="0.25">
      <c r="A903" s="140"/>
      <c r="B903" s="155" t="s">
        <v>520</v>
      </c>
      <c r="C903" s="91">
        <f t="shared" ca="1" si="377"/>
        <v>0</v>
      </c>
      <c r="D903" s="91">
        <f t="shared" ca="1" si="378"/>
        <v>0</v>
      </c>
      <c r="E903" s="91">
        <f t="shared" ca="1" si="379"/>
        <v>0</v>
      </c>
      <c r="F903" s="91">
        <f t="shared" ca="1" si="380"/>
        <v>0</v>
      </c>
      <c r="G903" s="91">
        <f t="shared" ca="1" si="381"/>
        <v>0</v>
      </c>
      <c r="H903" s="7"/>
      <c r="O903" s="8"/>
      <c r="P903" s="8"/>
      <c r="Q903" s="8"/>
      <c r="R903" s="8"/>
      <c r="S903" s="8"/>
    </row>
    <row r="904" spans="1:19" x14ac:dyDescent="0.25">
      <c r="A904" s="140"/>
      <c r="B904" s="155" t="s">
        <v>521</v>
      </c>
      <c r="C904" s="91">
        <f t="shared" ca="1" si="377"/>
        <v>0</v>
      </c>
      <c r="D904" s="91">
        <f t="shared" ca="1" si="378"/>
        <v>0</v>
      </c>
      <c r="E904" s="91">
        <f t="shared" ca="1" si="379"/>
        <v>0</v>
      </c>
      <c r="F904" s="91">
        <f t="shared" ca="1" si="380"/>
        <v>0</v>
      </c>
      <c r="G904" s="91">
        <f t="shared" ca="1" si="381"/>
        <v>0</v>
      </c>
      <c r="H904" s="7"/>
      <c r="O904" s="8"/>
      <c r="P904" s="8"/>
      <c r="Q904" s="8"/>
      <c r="R904" s="8"/>
      <c r="S904" s="8"/>
    </row>
    <row r="905" spans="1:19" x14ac:dyDescent="0.25">
      <c r="A905" s="140"/>
      <c r="B905" s="155" t="s">
        <v>50</v>
      </c>
      <c r="C905" s="143">
        <f t="shared" ca="1" si="377"/>
        <v>0</v>
      </c>
      <c r="D905" s="143">
        <f t="shared" ca="1" si="378"/>
        <v>0</v>
      </c>
      <c r="E905" s="143">
        <f t="shared" ca="1" si="379"/>
        <v>0</v>
      </c>
      <c r="F905" s="143">
        <f t="shared" ca="1" si="380"/>
        <v>0</v>
      </c>
      <c r="G905" s="143">
        <f t="shared" ca="1" si="381"/>
        <v>0</v>
      </c>
      <c r="H905" s="7"/>
      <c r="O905" s="8"/>
      <c r="P905" s="8"/>
      <c r="Q905" s="8"/>
      <c r="R905" s="8"/>
      <c r="S905" s="8"/>
    </row>
    <row r="906" spans="1:19" x14ac:dyDescent="0.25">
      <c r="A906" s="140"/>
      <c r="B906" s="155" t="s">
        <v>51</v>
      </c>
      <c r="C906" s="143">
        <f t="shared" ca="1" si="377"/>
        <v>0</v>
      </c>
      <c r="D906" s="143">
        <f t="shared" ca="1" si="378"/>
        <v>0</v>
      </c>
      <c r="E906" s="143">
        <f t="shared" ca="1" si="379"/>
        <v>0</v>
      </c>
      <c r="F906" s="143">
        <f t="shared" ca="1" si="380"/>
        <v>0</v>
      </c>
      <c r="G906" s="143">
        <f t="shared" ca="1" si="381"/>
        <v>0</v>
      </c>
      <c r="H906" s="7"/>
      <c r="O906" s="8"/>
      <c r="P906" s="8"/>
      <c r="Q906" s="8"/>
      <c r="R906" s="8"/>
      <c r="S906" s="8"/>
    </row>
    <row r="907" spans="1:19" x14ac:dyDescent="0.25">
      <c r="A907" s="140"/>
      <c r="B907" s="155" t="s">
        <v>52</v>
      </c>
      <c r="C907" s="143">
        <f t="shared" ca="1" si="377"/>
        <v>0</v>
      </c>
      <c r="D907" s="143">
        <f t="shared" ca="1" si="378"/>
        <v>0</v>
      </c>
      <c r="E907" s="143">
        <f t="shared" ca="1" si="379"/>
        <v>0</v>
      </c>
      <c r="F907" s="143">
        <f t="shared" ca="1" si="380"/>
        <v>0</v>
      </c>
      <c r="G907" s="143">
        <f t="shared" ca="1" si="381"/>
        <v>0</v>
      </c>
      <c r="H907" s="7"/>
      <c r="O907" s="8"/>
      <c r="P907" s="8"/>
      <c r="Q907" s="8"/>
      <c r="R907" s="8"/>
      <c r="S907" s="8"/>
    </row>
    <row r="908" spans="1:19" x14ac:dyDescent="0.25">
      <c r="A908" s="140"/>
      <c r="B908" s="155" t="s">
        <v>53</v>
      </c>
      <c r="C908" s="143">
        <f t="shared" ca="1" si="377"/>
        <v>0</v>
      </c>
      <c r="D908" s="143">
        <f t="shared" ca="1" si="378"/>
        <v>0</v>
      </c>
      <c r="E908" s="143">
        <f t="shared" ca="1" si="379"/>
        <v>0</v>
      </c>
      <c r="F908" s="143">
        <f t="shared" ca="1" si="380"/>
        <v>0</v>
      </c>
      <c r="G908" s="143">
        <f t="shared" ca="1" si="381"/>
        <v>0</v>
      </c>
      <c r="H908" s="7"/>
      <c r="O908" s="8"/>
      <c r="P908" s="8"/>
      <c r="Q908" s="8"/>
      <c r="R908" s="8"/>
      <c r="S908" s="8"/>
    </row>
    <row r="909" spans="1:19" x14ac:dyDescent="0.25">
      <c r="A909" s="140"/>
      <c r="B909" s="155" t="s">
        <v>54</v>
      </c>
      <c r="C909" s="143">
        <f t="shared" ca="1" si="377"/>
        <v>0</v>
      </c>
      <c r="D909" s="143">
        <f t="shared" ca="1" si="378"/>
        <v>0</v>
      </c>
      <c r="E909" s="143">
        <f t="shared" ca="1" si="379"/>
        <v>0</v>
      </c>
      <c r="F909" s="143">
        <f t="shared" ca="1" si="380"/>
        <v>0</v>
      </c>
      <c r="G909" s="143">
        <f t="shared" ca="1" si="381"/>
        <v>0</v>
      </c>
      <c r="H909" s="7"/>
      <c r="O909" s="8"/>
      <c r="P909" s="8"/>
      <c r="Q909" s="8"/>
      <c r="R909" s="8"/>
      <c r="S909" s="8"/>
    </row>
    <row r="910" spans="1:19" x14ac:dyDescent="0.25">
      <c r="A910" s="140"/>
      <c r="B910" s="155" t="s">
        <v>55</v>
      </c>
      <c r="C910" s="143">
        <f t="shared" ca="1" si="377"/>
        <v>0</v>
      </c>
      <c r="D910" s="143">
        <f t="shared" ca="1" si="378"/>
        <v>0</v>
      </c>
      <c r="E910" s="143">
        <f t="shared" ca="1" si="379"/>
        <v>0</v>
      </c>
      <c r="F910" s="143">
        <f t="shared" ca="1" si="380"/>
        <v>0</v>
      </c>
      <c r="G910" s="143">
        <f t="shared" ca="1" si="381"/>
        <v>0</v>
      </c>
      <c r="H910" s="7"/>
      <c r="O910" s="8"/>
      <c r="P910" s="8"/>
      <c r="Q910" s="8"/>
      <c r="R910" s="8"/>
      <c r="S910" s="8"/>
    </row>
    <row r="911" spans="1:19" x14ac:dyDescent="0.25">
      <c r="A911" s="140"/>
      <c r="B911" s="155" t="s">
        <v>56</v>
      </c>
      <c r="C911" s="143">
        <f t="shared" ca="1" si="377"/>
        <v>0</v>
      </c>
      <c r="D911" s="143">
        <f t="shared" ca="1" si="378"/>
        <v>0</v>
      </c>
      <c r="E911" s="143">
        <f t="shared" ca="1" si="379"/>
        <v>0</v>
      </c>
      <c r="F911" s="143">
        <f t="shared" ca="1" si="380"/>
        <v>0</v>
      </c>
      <c r="G911" s="143">
        <f t="shared" ca="1" si="381"/>
        <v>0</v>
      </c>
      <c r="H911" s="7"/>
      <c r="O911" s="8"/>
      <c r="P911" s="8"/>
      <c r="Q911" s="8"/>
      <c r="R911" s="8"/>
      <c r="S911" s="8"/>
    </row>
    <row r="912" spans="1:19" x14ac:dyDescent="0.25">
      <c r="A912" s="140"/>
      <c r="B912" s="155" t="s">
        <v>57</v>
      </c>
      <c r="C912" s="143">
        <f t="shared" ca="1" si="377"/>
        <v>0</v>
      </c>
      <c r="D912" s="143">
        <f t="shared" ca="1" si="378"/>
        <v>0</v>
      </c>
      <c r="E912" s="143">
        <f t="shared" ca="1" si="379"/>
        <v>0</v>
      </c>
      <c r="F912" s="143">
        <f t="shared" ca="1" si="380"/>
        <v>0</v>
      </c>
      <c r="G912" s="143">
        <f t="shared" ca="1" si="381"/>
        <v>0</v>
      </c>
      <c r="H912" s="7"/>
      <c r="O912" s="8"/>
      <c r="P912" s="8"/>
      <c r="Q912" s="8"/>
      <c r="R912" s="8"/>
      <c r="S912" s="8"/>
    </row>
    <row r="913" spans="1:19" x14ac:dyDescent="0.25">
      <c r="A913" s="140"/>
      <c r="B913" s="155" t="s">
        <v>58</v>
      </c>
      <c r="C913" s="143">
        <f t="shared" ca="1" si="377"/>
        <v>0</v>
      </c>
      <c r="D913" s="143">
        <f t="shared" ca="1" si="378"/>
        <v>0</v>
      </c>
      <c r="E913" s="143">
        <f t="shared" ca="1" si="379"/>
        <v>0</v>
      </c>
      <c r="F913" s="143">
        <f t="shared" ca="1" si="380"/>
        <v>0</v>
      </c>
      <c r="G913" s="143">
        <f t="shared" ca="1" si="381"/>
        <v>0</v>
      </c>
      <c r="H913" s="7"/>
      <c r="O913" s="8"/>
      <c r="P913" s="8"/>
      <c r="Q913" s="8"/>
      <c r="R913" s="8"/>
      <c r="S913" s="8"/>
    </row>
    <row r="914" spans="1:19" x14ac:dyDescent="0.25">
      <c r="A914" s="140"/>
      <c r="B914" s="155" t="s">
        <v>59</v>
      </c>
      <c r="C914" s="143">
        <f t="shared" ca="1" si="377"/>
        <v>0</v>
      </c>
      <c r="D914" s="143">
        <f t="shared" ca="1" si="378"/>
        <v>0</v>
      </c>
      <c r="E914" s="143">
        <f t="shared" ca="1" si="379"/>
        <v>0</v>
      </c>
      <c r="F914" s="143">
        <f t="shared" ca="1" si="380"/>
        <v>0</v>
      </c>
      <c r="G914" s="143">
        <f t="shared" ca="1" si="381"/>
        <v>0</v>
      </c>
      <c r="H914" s="7"/>
      <c r="O914" s="8"/>
      <c r="P914" s="8"/>
      <c r="Q914" s="8"/>
      <c r="R914" s="8"/>
      <c r="S914" s="8"/>
    </row>
    <row r="915" spans="1:19" x14ac:dyDescent="0.25">
      <c r="A915" s="140"/>
      <c r="B915" s="155" t="s">
        <v>60</v>
      </c>
      <c r="C915" s="143">
        <f t="shared" ca="1" si="377"/>
        <v>0</v>
      </c>
      <c r="D915" s="143">
        <f t="shared" ca="1" si="378"/>
        <v>0</v>
      </c>
      <c r="E915" s="143">
        <f t="shared" ca="1" si="379"/>
        <v>0</v>
      </c>
      <c r="F915" s="143">
        <f t="shared" ca="1" si="380"/>
        <v>0</v>
      </c>
      <c r="G915" s="143">
        <f t="shared" ca="1" si="381"/>
        <v>0</v>
      </c>
      <c r="H915" s="7"/>
      <c r="O915" s="8"/>
      <c r="P915" s="8"/>
      <c r="Q915" s="8"/>
      <c r="R915" s="8"/>
      <c r="S915" s="8"/>
    </row>
    <row r="916" spans="1:19" x14ac:dyDescent="0.25">
      <c r="A916" s="140"/>
      <c r="B916" s="155" t="s">
        <v>61</v>
      </c>
      <c r="C916" s="143">
        <f t="shared" ca="1" si="377"/>
        <v>0</v>
      </c>
      <c r="D916" s="143">
        <f t="shared" ca="1" si="378"/>
        <v>0</v>
      </c>
      <c r="E916" s="143">
        <f t="shared" ca="1" si="379"/>
        <v>0</v>
      </c>
      <c r="F916" s="143">
        <f t="shared" ca="1" si="380"/>
        <v>0</v>
      </c>
      <c r="G916" s="143">
        <f t="shared" ca="1" si="381"/>
        <v>0</v>
      </c>
      <c r="H916" s="7"/>
      <c r="O916" s="8"/>
      <c r="P916" s="8"/>
      <c r="Q916" s="8"/>
      <c r="R916" s="8"/>
      <c r="S916" s="8"/>
    </row>
    <row r="917" spans="1:19" x14ac:dyDescent="0.25">
      <c r="A917" s="140"/>
      <c r="B917" s="155" t="s">
        <v>522</v>
      </c>
      <c r="C917" s="143">
        <f t="shared" ca="1" si="377"/>
        <v>0</v>
      </c>
      <c r="D917" s="143">
        <f t="shared" ca="1" si="378"/>
        <v>0</v>
      </c>
      <c r="E917" s="143">
        <f t="shared" ca="1" si="379"/>
        <v>0</v>
      </c>
      <c r="F917" s="143">
        <f t="shared" ca="1" si="380"/>
        <v>0</v>
      </c>
      <c r="G917" s="143">
        <f t="shared" ca="1" si="381"/>
        <v>0</v>
      </c>
      <c r="H917" s="7"/>
      <c r="O917" s="8"/>
      <c r="P917" s="8"/>
      <c r="Q917" s="8"/>
      <c r="R917" s="8"/>
      <c r="S917" s="8"/>
    </row>
    <row r="918" spans="1:19" x14ac:dyDescent="0.25">
      <c r="A918" s="140"/>
      <c r="B918" s="155" t="s">
        <v>523</v>
      </c>
      <c r="C918" s="143">
        <f t="shared" ca="1" si="377"/>
        <v>0</v>
      </c>
      <c r="D918" s="143">
        <f t="shared" ca="1" si="378"/>
        <v>0</v>
      </c>
      <c r="E918" s="143">
        <f t="shared" ca="1" si="379"/>
        <v>0</v>
      </c>
      <c r="F918" s="143">
        <f t="shared" ca="1" si="380"/>
        <v>0</v>
      </c>
      <c r="G918" s="143">
        <f t="shared" ca="1" si="381"/>
        <v>0</v>
      </c>
      <c r="H918" s="7"/>
      <c r="O918" s="8"/>
      <c r="P918" s="8"/>
      <c r="Q918" s="8"/>
      <c r="R918" s="8"/>
      <c r="S918" s="8"/>
    </row>
    <row r="919" spans="1:19" x14ac:dyDescent="0.25">
      <c r="A919" s="140"/>
      <c r="B919" s="155" t="s">
        <v>524</v>
      </c>
      <c r="C919" s="143">
        <f t="shared" ca="1" si="377"/>
        <v>0</v>
      </c>
      <c r="D919" s="143">
        <f t="shared" ca="1" si="378"/>
        <v>0</v>
      </c>
      <c r="E919" s="143">
        <f t="shared" ca="1" si="379"/>
        <v>0</v>
      </c>
      <c r="F919" s="143">
        <f t="shared" ca="1" si="380"/>
        <v>0</v>
      </c>
      <c r="G919" s="143">
        <f t="shared" ca="1" si="381"/>
        <v>0</v>
      </c>
      <c r="H919" s="7"/>
      <c r="O919" s="8"/>
      <c r="P919" s="8"/>
      <c r="Q919" s="8"/>
      <c r="R919" s="8"/>
      <c r="S919" s="8"/>
    </row>
    <row r="920" spans="1:19" x14ac:dyDescent="0.25">
      <c r="A920" s="140"/>
      <c r="B920" s="155" t="s">
        <v>525</v>
      </c>
      <c r="C920" s="143">
        <f t="shared" ca="1" si="377"/>
        <v>0</v>
      </c>
      <c r="D920" s="143">
        <f t="shared" ca="1" si="378"/>
        <v>0</v>
      </c>
      <c r="E920" s="143">
        <f t="shared" ca="1" si="379"/>
        <v>0</v>
      </c>
      <c r="F920" s="143">
        <f t="shared" ca="1" si="380"/>
        <v>0</v>
      </c>
      <c r="G920" s="143">
        <f t="shared" ca="1" si="381"/>
        <v>0</v>
      </c>
      <c r="H920" s="7"/>
      <c r="O920" s="8"/>
      <c r="P920" s="8"/>
      <c r="Q920" s="8"/>
      <c r="R920" s="8"/>
      <c r="S920" s="8"/>
    </row>
    <row r="921" spans="1:19" x14ac:dyDescent="0.25">
      <c r="A921" s="140"/>
      <c r="B921" s="155" t="s">
        <v>526</v>
      </c>
      <c r="C921" s="143">
        <f t="shared" ca="1" si="377"/>
        <v>0</v>
      </c>
      <c r="D921" s="143">
        <f t="shared" ca="1" si="378"/>
        <v>0</v>
      </c>
      <c r="E921" s="143">
        <f t="shared" ca="1" si="379"/>
        <v>0</v>
      </c>
      <c r="F921" s="143">
        <f t="shared" ca="1" si="380"/>
        <v>0</v>
      </c>
      <c r="G921" s="143">
        <f t="shared" ca="1" si="381"/>
        <v>0</v>
      </c>
      <c r="H921" s="7"/>
      <c r="O921" s="8"/>
      <c r="P921" s="8"/>
      <c r="Q921" s="8"/>
      <c r="R921" s="8"/>
      <c r="S921" s="8"/>
    </row>
    <row r="922" spans="1:19" x14ac:dyDescent="0.25">
      <c r="A922" s="140"/>
      <c r="B922" s="155" t="s">
        <v>527</v>
      </c>
      <c r="C922" s="143">
        <f t="shared" ca="1" si="377"/>
        <v>0</v>
      </c>
      <c r="D922" s="143">
        <f t="shared" ca="1" si="378"/>
        <v>0</v>
      </c>
      <c r="E922" s="143">
        <f t="shared" ca="1" si="379"/>
        <v>0</v>
      </c>
      <c r="F922" s="143">
        <f t="shared" ca="1" si="380"/>
        <v>0</v>
      </c>
      <c r="G922" s="143">
        <f t="shared" ca="1" si="381"/>
        <v>0</v>
      </c>
      <c r="H922" s="7"/>
      <c r="O922" s="8"/>
      <c r="P922" s="8"/>
      <c r="Q922" s="8"/>
      <c r="R922" s="8"/>
      <c r="S922" s="8"/>
    </row>
    <row r="923" spans="1:19" x14ac:dyDescent="0.25">
      <c r="A923" s="140"/>
      <c r="B923" s="155" t="s">
        <v>98</v>
      </c>
      <c r="C923" s="143">
        <f t="shared" ca="1" si="377"/>
        <v>0</v>
      </c>
      <c r="D923" s="143">
        <f t="shared" ca="1" si="378"/>
        <v>0</v>
      </c>
      <c r="E923" s="143">
        <f t="shared" ca="1" si="379"/>
        <v>0</v>
      </c>
      <c r="F923" s="143">
        <f t="shared" ca="1" si="380"/>
        <v>0</v>
      </c>
      <c r="G923" s="143">
        <f t="shared" ca="1" si="381"/>
        <v>0</v>
      </c>
      <c r="H923" s="7"/>
      <c r="O923" s="8"/>
      <c r="P923" s="8"/>
      <c r="Q923" s="8"/>
      <c r="R923" s="8"/>
      <c r="S923" s="8"/>
    </row>
    <row r="924" spans="1:19" x14ac:dyDescent="0.25">
      <c r="A924" s="140"/>
      <c r="B924" s="155" t="s">
        <v>99</v>
      </c>
      <c r="C924" s="143">
        <f t="shared" ca="1" si="377"/>
        <v>0</v>
      </c>
      <c r="D924" s="143">
        <f t="shared" ca="1" si="378"/>
        <v>0</v>
      </c>
      <c r="E924" s="143">
        <f t="shared" ca="1" si="379"/>
        <v>0</v>
      </c>
      <c r="F924" s="143">
        <f t="shared" ca="1" si="380"/>
        <v>0</v>
      </c>
      <c r="G924" s="143">
        <f t="shared" ca="1" si="381"/>
        <v>0</v>
      </c>
      <c r="H924" s="7"/>
      <c r="O924" s="8"/>
      <c r="P924" s="8"/>
      <c r="Q924" s="8"/>
      <c r="R924" s="8"/>
      <c r="S924" s="8"/>
    </row>
    <row r="925" spans="1:19" x14ac:dyDescent="0.25">
      <c r="A925" s="140"/>
      <c r="B925" s="155" t="s">
        <v>100</v>
      </c>
      <c r="C925" s="143">
        <f t="shared" ref="C925:C988" ca="1" si="382">IFERROR(VLOOKUP($B925,INDIRECT($I$797),2,FALSE),0)</f>
        <v>0</v>
      </c>
      <c r="D925" s="143">
        <f t="shared" ref="D925:D988" ca="1" si="383">IFERROR(VLOOKUP($B925,INDIRECT($J$797),2,FALSE),0)</f>
        <v>2.2749446600000001E-3</v>
      </c>
      <c r="E925" s="143">
        <f t="shared" ref="E925:E988" ca="1" si="384">IFERROR(VLOOKUP($B925,INDIRECT($K$797),2,FALSE),0)</f>
        <v>8.4277978199999992E-3</v>
      </c>
      <c r="F925" s="143">
        <f t="shared" ref="F925:F988" ca="1" si="385">IFERROR(VLOOKUP($B925,INDIRECT($L$797),2,FALSE),0)</f>
        <v>5.2905677800000002E-2</v>
      </c>
      <c r="G925" s="143">
        <f t="shared" ref="G925:G988" ca="1" si="386">IFERROR(VLOOKUP($B925,INDIRECT($M$797),2,FALSE),0)</f>
        <v>0.14339855900000001</v>
      </c>
      <c r="H925" s="7"/>
      <c r="O925" s="8"/>
      <c r="P925" s="8"/>
      <c r="Q925" s="8"/>
      <c r="R925" s="8"/>
      <c r="S925" s="8"/>
    </row>
    <row r="926" spans="1:19" x14ac:dyDescent="0.25">
      <c r="A926" s="140"/>
      <c r="B926" s="155" t="s">
        <v>101</v>
      </c>
      <c r="C926" s="143">
        <f t="shared" ca="1" si="382"/>
        <v>0</v>
      </c>
      <c r="D926" s="143">
        <f t="shared" ca="1" si="383"/>
        <v>0</v>
      </c>
      <c r="E926" s="143">
        <f t="shared" ca="1" si="384"/>
        <v>0</v>
      </c>
      <c r="F926" s="143">
        <f t="shared" ca="1" si="385"/>
        <v>0</v>
      </c>
      <c r="G926" s="143">
        <f t="shared" ca="1" si="386"/>
        <v>0</v>
      </c>
      <c r="H926" s="7"/>
      <c r="O926" s="8"/>
      <c r="P926" s="8"/>
      <c r="Q926" s="8"/>
      <c r="R926" s="8"/>
      <c r="S926" s="8"/>
    </row>
    <row r="927" spans="1:19" x14ac:dyDescent="0.25">
      <c r="A927" s="140"/>
      <c r="B927" s="155" t="s">
        <v>102</v>
      </c>
      <c r="C927" s="143">
        <f t="shared" ca="1" si="382"/>
        <v>0</v>
      </c>
      <c r="D927" s="143">
        <f t="shared" ca="1" si="383"/>
        <v>0</v>
      </c>
      <c r="E927" s="143">
        <f t="shared" ca="1" si="384"/>
        <v>0</v>
      </c>
      <c r="F927" s="143">
        <f t="shared" ca="1" si="385"/>
        <v>0</v>
      </c>
      <c r="G927" s="143">
        <f t="shared" ca="1" si="386"/>
        <v>0</v>
      </c>
      <c r="H927" s="7"/>
      <c r="O927" s="8"/>
      <c r="P927" s="8"/>
      <c r="Q927" s="8"/>
      <c r="R927" s="8"/>
      <c r="S927" s="8"/>
    </row>
    <row r="928" spans="1:19" x14ac:dyDescent="0.25">
      <c r="A928" s="140"/>
      <c r="B928" s="155" t="s">
        <v>103</v>
      </c>
      <c r="C928" s="143">
        <f t="shared" ca="1" si="382"/>
        <v>0</v>
      </c>
      <c r="D928" s="143">
        <f t="shared" ca="1" si="383"/>
        <v>0</v>
      </c>
      <c r="E928" s="143">
        <f t="shared" ca="1" si="384"/>
        <v>0</v>
      </c>
      <c r="F928" s="143">
        <f t="shared" ca="1" si="385"/>
        <v>0</v>
      </c>
      <c r="G928" s="143">
        <f t="shared" ca="1" si="386"/>
        <v>0</v>
      </c>
      <c r="H928" s="7"/>
      <c r="O928" s="8"/>
      <c r="P928" s="8"/>
      <c r="Q928" s="8"/>
      <c r="R928" s="8"/>
      <c r="S928" s="8"/>
    </row>
    <row r="929" spans="1:19" x14ac:dyDescent="0.25">
      <c r="A929" s="140"/>
      <c r="B929" s="155" t="s">
        <v>104</v>
      </c>
      <c r="C929" s="143">
        <f t="shared" ca="1" si="382"/>
        <v>0</v>
      </c>
      <c r="D929" s="143">
        <f t="shared" ca="1" si="383"/>
        <v>0</v>
      </c>
      <c r="E929" s="143">
        <f t="shared" ca="1" si="384"/>
        <v>0</v>
      </c>
      <c r="F929" s="143">
        <f t="shared" ca="1" si="385"/>
        <v>0</v>
      </c>
      <c r="G929" s="143">
        <f t="shared" ca="1" si="386"/>
        <v>0</v>
      </c>
      <c r="H929" s="7"/>
      <c r="O929" s="8"/>
      <c r="P929" s="8"/>
      <c r="Q929" s="8"/>
      <c r="R929" s="8"/>
      <c r="S929" s="8"/>
    </row>
    <row r="930" spans="1:19" x14ac:dyDescent="0.25">
      <c r="A930" s="140"/>
      <c r="B930" s="155" t="s">
        <v>105</v>
      </c>
      <c r="C930" s="143">
        <f t="shared" ca="1" si="382"/>
        <v>0</v>
      </c>
      <c r="D930" s="143">
        <f t="shared" ca="1" si="383"/>
        <v>0</v>
      </c>
      <c r="E930" s="143">
        <f t="shared" ca="1" si="384"/>
        <v>0</v>
      </c>
      <c r="F930" s="143">
        <f t="shared" ca="1" si="385"/>
        <v>0</v>
      </c>
      <c r="G930" s="143">
        <f t="shared" ca="1" si="386"/>
        <v>0</v>
      </c>
      <c r="H930" s="7"/>
      <c r="O930" s="8"/>
      <c r="P930" s="8"/>
      <c r="Q930" s="8"/>
      <c r="R930" s="8"/>
      <c r="S930" s="8"/>
    </row>
    <row r="931" spans="1:19" x14ac:dyDescent="0.25">
      <c r="A931" s="140"/>
      <c r="B931" s="155" t="s">
        <v>106</v>
      </c>
      <c r="C931" s="143">
        <f t="shared" ca="1" si="382"/>
        <v>0</v>
      </c>
      <c r="D931" s="143">
        <f t="shared" ca="1" si="383"/>
        <v>0</v>
      </c>
      <c r="E931" s="143">
        <f t="shared" ca="1" si="384"/>
        <v>0</v>
      </c>
      <c r="F931" s="143">
        <f t="shared" ca="1" si="385"/>
        <v>0</v>
      </c>
      <c r="G931" s="143">
        <f t="shared" ca="1" si="386"/>
        <v>0</v>
      </c>
      <c r="H931" s="7"/>
      <c r="O931" s="8"/>
      <c r="P931" s="8"/>
      <c r="Q931" s="8"/>
      <c r="R931" s="8"/>
      <c r="S931" s="8"/>
    </row>
    <row r="932" spans="1:19" x14ac:dyDescent="0.25">
      <c r="A932" s="140"/>
      <c r="B932" s="155" t="s">
        <v>107</v>
      </c>
      <c r="C932" s="143">
        <f t="shared" ca="1" si="382"/>
        <v>0</v>
      </c>
      <c r="D932" s="143">
        <f t="shared" ca="1" si="383"/>
        <v>0</v>
      </c>
      <c r="E932" s="143">
        <f t="shared" ca="1" si="384"/>
        <v>0</v>
      </c>
      <c r="F932" s="143">
        <f t="shared" ca="1" si="385"/>
        <v>0</v>
      </c>
      <c r="G932" s="143">
        <f t="shared" ca="1" si="386"/>
        <v>0</v>
      </c>
      <c r="H932" s="7"/>
      <c r="O932" s="8"/>
      <c r="P932" s="8"/>
      <c r="Q932" s="8"/>
      <c r="R932" s="8"/>
      <c r="S932" s="8"/>
    </row>
    <row r="933" spans="1:19" x14ac:dyDescent="0.25">
      <c r="A933" s="140"/>
      <c r="B933" s="155" t="s">
        <v>108</v>
      </c>
      <c r="C933" s="143">
        <f t="shared" ca="1" si="382"/>
        <v>0</v>
      </c>
      <c r="D933" s="143">
        <f t="shared" ca="1" si="383"/>
        <v>0</v>
      </c>
      <c r="E933" s="143">
        <f t="shared" ca="1" si="384"/>
        <v>0</v>
      </c>
      <c r="F933" s="143">
        <f t="shared" ca="1" si="385"/>
        <v>0</v>
      </c>
      <c r="G933" s="143">
        <f t="shared" ca="1" si="386"/>
        <v>0</v>
      </c>
      <c r="H933" s="7"/>
      <c r="O933" s="8"/>
      <c r="P933" s="8"/>
      <c r="Q933" s="8"/>
      <c r="R933" s="8"/>
      <c r="S933" s="8"/>
    </row>
    <row r="934" spans="1:19" x14ac:dyDescent="0.25">
      <c r="A934" s="140"/>
      <c r="B934" s="155" t="s">
        <v>109</v>
      </c>
      <c r="C934" s="143">
        <f t="shared" ca="1" si="382"/>
        <v>0</v>
      </c>
      <c r="D934" s="143">
        <f t="shared" ca="1" si="383"/>
        <v>0</v>
      </c>
      <c r="E934" s="143">
        <f t="shared" ca="1" si="384"/>
        <v>0</v>
      </c>
      <c r="F934" s="143">
        <f t="shared" ca="1" si="385"/>
        <v>0</v>
      </c>
      <c r="G934" s="143">
        <f t="shared" ca="1" si="386"/>
        <v>0</v>
      </c>
      <c r="H934" s="7"/>
      <c r="O934" s="8"/>
      <c r="P934" s="8"/>
      <c r="Q934" s="8"/>
      <c r="R934" s="8"/>
      <c r="S934" s="8"/>
    </row>
    <row r="935" spans="1:19" x14ac:dyDescent="0.25">
      <c r="A935" s="140"/>
      <c r="B935" s="155" t="s">
        <v>528</v>
      </c>
      <c r="C935" s="143">
        <f t="shared" ca="1" si="382"/>
        <v>0</v>
      </c>
      <c r="D935" s="143">
        <f t="shared" ca="1" si="383"/>
        <v>0</v>
      </c>
      <c r="E935" s="143">
        <f t="shared" ca="1" si="384"/>
        <v>0</v>
      </c>
      <c r="F935" s="143">
        <f t="shared" ca="1" si="385"/>
        <v>0</v>
      </c>
      <c r="G935" s="143">
        <f t="shared" ca="1" si="386"/>
        <v>0</v>
      </c>
      <c r="H935" s="7"/>
      <c r="O935" s="8"/>
      <c r="P935" s="8"/>
      <c r="Q935" s="8"/>
      <c r="R935" s="8"/>
      <c r="S935" s="8"/>
    </row>
    <row r="936" spans="1:19" x14ac:dyDescent="0.25">
      <c r="A936" s="140"/>
      <c r="B936" s="155" t="s">
        <v>529</v>
      </c>
      <c r="C936" s="143">
        <f t="shared" ca="1" si="382"/>
        <v>0</v>
      </c>
      <c r="D936" s="143">
        <f t="shared" ca="1" si="383"/>
        <v>0</v>
      </c>
      <c r="E936" s="143">
        <f t="shared" ca="1" si="384"/>
        <v>0</v>
      </c>
      <c r="F936" s="143">
        <f t="shared" ca="1" si="385"/>
        <v>0</v>
      </c>
      <c r="G936" s="143">
        <f t="shared" ca="1" si="386"/>
        <v>0</v>
      </c>
      <c r="H936" s="7"/>
      <c r="O936" s="8"/>
      <c r="P936" s="8"/>
      <c r="Q936" s="8"/>
      <c r="R936" s="8"/>
      <c r="S936" s="8"/>
    </row>
    <row r="937" spans="1:19" x14ac:dyDescent="0.25">
      <c r="A937" s="140"/>
      <c r="B937" s="155" t="s">
        <v>530</v>
      </c>
      <c r="C937" s="143">
        <f t="shared" ca="1" si="382"/>
        <v>0</v>
      </c>
      <c r="D937" s="143">
        <f t="shared" ca="1" si="383"/>
        <v>0</v>
      </c>
      <c r="E937" s="143">
        <f t="shared" ca="1" si="384"/>
        <v>0</v>
      </c>
      <c r="F937" s="143">
        <f t="shared" ca="1" si="385"/>
        <v>0</v>
      </c>
      <c r="G937" s="143">
        <f t="shared" ca="1" si="386"/>
        <v>0</v>
      </c>
      <c r="H937" s="7"/>
      <c r="O937" s="8"/>
      <c r="P937" s="8"/>
      <c r="Q937" s="8"/>
      <c r="R937" s="8"/>
      <c r="S937" s="8"/>
    </row>
    <row r="938" spans="1:19" x14ac:dyDescent="0.25">
      <c r="A938" s="140"/>
      <c r="B938" s="155" t="s">
        <v>531</v>
      </c>
      <c r="C938" s="143">
        <f t="shared" ca="1" si="382"/>
        <v>0</v>
      </c>
      <c r="D938" s="143">
        <f t="shared" ca="1" si="383"/>
        <v>0</v>
      </c>
      <c r="E938" s="143">
        <f t="shared" ca="1" si="384"/>
        <v>0</v>
      </c>
      <c r="F938" s="143">
        <f t="shared" ca="1" si="385"/>
        <v>0</v>
      </c>
      <c r="G938" s="143">
        <f t="shared" ca="1" si="386"/>
        <v>0</v>
      </c>
      <c r="H938" s="7"/>
      <c r="O938" s="8"/>
      <c r="P938" s="8"/>
      <c r="Q938" s="8"/>
      <c r="R938" s="8"/>
      <c r="S938" s="8"/>
    </row>
    <row r="939" spans="1:19" x14ac:dyDescent="0.25">
      <c r="A939" s="140"/>
      <c r="B939" s="155" t="s">
        <v>532</v>
      </c>
      <c r="C939" s="143">
        <f t="shared" ca="1" si="382"/>
        <v>0</v>
      </c>
      <c r="D939" s="143">
        <f t="shared" ca="1" si="383"/>
        <v>0</v>
      </c>
      <c r="E939" s="143">
        <f t="shared" ca="1" si="384"/>
        <v>0</v>
      </c>
      <c r="F939" s="143">
        <f t="shared" ca="1" si="385"/>
        <v>0</v>
      </c>
      <c r="G939" s="143">
        <f t="shared" ca="1" si="386"/>
        <v>0</v>
      </c>
      <c r="H939" s="7"/>
      <c r="O939" s="8"/>
      <c r="P939" s="8"/>
      <c r="Q939" s="8"/>
      <c r="R939" s="8"/>
      <c r="S939" s="8"/>
    </row>
    <row r="940" spans="1:19" x14ac:dyDescent="0.25">
      <c r="A940" s="140"/>
      <c r="B940" s="155" t="s">
        <v>533</v>
      </c>
      <c r="C940" s="143">
        <f t="shared" ca="1" si="382"/>
        <v>0</v>
      </c>
      <c r="D940" s="143">
        <f t="shared" ca="1" si="383"/>
        <v>0</v>
      </c>
      <c r="E940" s="143">
        <f t="shared" ca="1" si="384"/>
        <v>0</v>
      </c>
      <c r="F940" s="143">
        <f t="shared" ca="1" si="385"/>
        <v>0</v>
      </c>
      <c r="G940" s="143">
        <f t="shared" ca="1" si="386"/>
        <v>0</v>
      </c>
      <c r="H940" s="7"/>
      <c r="O940" s="8"/>
      <c r="P940" s="8"/>
      <c r="Q940" s="8"/>
      <c r="R940" s="8"/>
      <c r="S940" s="8"/>
    </row>
    <row r="941" spans="1:19" x14ac:dyDescent="0.25">
      <c r="A941" s="140"/>
      <c r="B941" s="155" t="s">
        <v>76</v>
      </c>
      <c r="C941" s="144">
        <f t="shared" ca="1" si="382"/>
        <v>0</v>
      </c>
      <c r="D941" s="144">
        <f t="shared" ca="1" si="383"/>
        <v>1.58235813</v>
      </c>
      <c r="E941" s="144">
        <f t="shared" ca="1" si="384"/>
        <v>1.58235813</v>
      </c>
      <c r="F941" s="144">
        <f t="shared" ca="1" si="385"/>
        <v>1.58235813</v>
      </c>
      <c r="G941" s="144">
        <f t="shared" ca="1" si="386"/>
        <v>1.58235813</v>
      </c>
      <c r="H941" s="7"/>
      <c r="O941" s="8"/>
      <c r="P941" s="8"/>
      <c r="Q941" s="8"/>
      <c r="R941" s="8"/>
      <c r="S941" s="8"/>
    </row>
    <row r="942" spans="1:19" x14ac:dyDescent="0.25">
      <c r="A942" s="140"/>
      <c r="B942" s="155" t="s">
        <v>77</v>
      </c>
      <c r="C942" s="144">
        <f t="shared" ca="1" si="382"/>
        <v>0</v>
      </c>
      <c r="D942" s="144">
        <f t="shared" ca="1" si="383"/>
        <v>0</v>
      </c>
      <c r="E942" s="144">
        <f t="shared" ca="1" si="384"/>
        <v>0</v>
      </c>
      <c r="F942" s="144">
        <f t="shared" ca="1" si="385"/>
        <v>0</v>
      </c>
      <c r="G942" s="144">
        <f t="shared" ca="1" si="386"/>
        <v>0</v>
      </c>
      <c r="H942" s="7"/>
      <c r="O942" s="8"/>
      <c r="P942" s="8"/>
      <c r="Q942" s="8"/>
      <c r="R942" s="8"/>
      <c r="S942" s="8"/>
    </row>
    <row r="943" spans="1:19" x14ac:dyDescent="0.25">
      <c r="A943" s="140"/>
      <c r="B943" s="155" t="s">
        <v>78</v>
      </c>
      <c r="C943" s="144">
        <f t="shared" ca="1" si="382"/>
        <v>0</v>
      </c>
      <c r="D943" s="144">
        <f t="shared" ca="1" si="383"/>
        <v>6.2053444299999998E-3</v>
      </c>
      <c r="E943" s="144">
        <f t="shared" ca="1" si="384"/>
        <v>2.4070036100000001E-2</v>
      </c>
      <c r="F943" s="144">
        <f t="shared" ca="1" si="385"/>
        <v>0.31849728399999999</v>
      </c>
      <c r="G943" s="144">
        <f t="shared" ca="1" si="386"/>
        <v>0.75352855399999996</v>
      </c>
      <c r="H943" s="7"/>
      <c r="O943" s="8"/>
      <c r="P943" s="8"/>
      <c r="Q943" s="8"/>
      <c r="R943" s="8"/>
      <c r="S943" s="8"/>
    </row>
    <row r="944" spans="1:19" x14ac:dyDescent="0.25">
      <c r="A944" s="140"/>
      <c r="B944" s="155" t="s">
        <v>79</v>
      </c>
      <c r="C944" s="144">
        <f t="shared" ca="1" si="382"/>
        <v>0</v>
      </c>
      <c r="D944" s="144">
        <f t="shared" ca="1" si="383"/>
        <v>0</v>
      </c>
      <c r="E944" s="144">
        <f t="shared" ca="1" si="384"/>
        <v>0</v>
      </c>
      <c r="F944" s="144">
        <f t="shared" ca="1" si="385"/>
        <v>0</v>
      </c>
      <c r="G944" s="144">
        <f t="shared" ca="1" si="386"/>
        <v>0</v>
      </c>
      <c r="H944" s="7"/>
      <c r="O944" s="8"/>
      <c r="P944" s="8"/>
      <c r="Q944" s="8"/>
      <c r="R944" s="8"/>
      <c r="S944" s="8"/>
    </row>
    <row r="945" spans="1:28" x14ac:dyDescent="0.25">
      <c r="A945" s="140"/>
      <c r="B945" s="155" t="s">
        <v>80</v>
      </c>
      <c r="C945" s="144">
        <f t="shared" ca="1" si="382"/>
        <v>0</v>
      </c>
      <c r="D945" s="144">
        <f t="shared" ca="1" si="383"/>
        <v>0</v>
      </c>
      <c r="E945" s="144">
        <f t="shared" ca="1" si="384"/>
        <v>0</v>
      </c>
      <c r="F945" s="144">
        <f t="shared" ca="1" si="385"/>
        <v>0</v>
      </c>
      <c r="G945" s="144">
        <f t="shared" ca="1" si="386"/>
        <v>0</v>
      </c>
      <c r="H945" s="7"/>
      <c r="O945" s="8"/>
      <c r="P945" s="8"/>
      <c r="Q945" s="8"/>
      <c r="R945" s="8"/>
      <c r="S945" s="8"/>
    </row>
    <row r="946" spans="1:28" x14ac:dyDescent="0.25">
      <c r="A946" s="140"/>
      <c r="B946" s="155" t="s">
        <v>81</v>
      </c>
      <c r="C946" s="144">
        <f t="shared" ca="1" si="382"/>
        <v>0</v>
      </c>
      <c r="D946" s="144">
        <f t="shared" ca="1" si="383"/>
        <v>0</v>
      </c>
      <c r="E946" s="144">
        <f t="shared" ca="1" si="384"/>
        <v>0</v>
      </c>
      <c r="F946" s="144">
        <f t="shared" ca="1" si="385"/>
        <v>0</v>
      </c>
      <c r="G946" s="144">
        <f t="shared" ca="1" si="386"/>
        <v>0</v>
      </c>
      <c r="H946" s="7"/>
      <c r="O946" s="8"/>
      <c r="P946" s="8"/>
      <c r="Q946" s="8"/>
      <c r="R946" s="8"/>
      <c r="S946" s="8"/>
    </row>
    <row r="947" spans="1:28" x14ac:dyDescent="0.25">
      <c r="A947" s="140"/>
      <c r="B947" s="155" t="s">
        <v>82</v>
      </c>
      <c r="C947" s="147">
        <f t="shared" ca="1" si="382"/>
        <v>0</v>
      </c>
      <c r="D947" s="147">
        <f t="shared" ca="1" si="383"/>
        <v>0</v>
      </c>
      <c r="E947" s="147">
        <f t="shared" ca="1" si="384"/>
        <v>0</v>
      </c>
      <c r="F947" s="147">
        <f t="shared" ca="1" si="385"/>
        <v>0</v>
      </c>
      <c r="G947" s="147">
        <f t="shared" ca="1" si="386"/>
        <v>0</v>
      </c>
      <c r="H947" s="7"/>
      <c r="O947" s="8"/>
      <c r="P947" s="8"/>
      <c r="Q947" s="8"/>
      <c r="R947" s="8"/>
      <c r="S947" s="8"/>
    </row>
    <row r="948" spans="1:28" x14ac:dyDescent="0.25">
      <c r="A948" s="140"/>
      <c r="B948" s="155" t="s">
        <v>83</v>
      </c>
      <c r="C948" s="147">
        <f t="shared" ca="1" si="382"/>
        <v>0</v>
      </c>
      <c r="D948" s="147">
        <f t="shared" ca="1" si="383"/>
        <v>0</v>
      </c>
      <c r="E948" s="147">
        <f t="shared" ca="1" si="384"/>
        <v>0</v>
      </c>
      <c r="F948" s="147">
        <f t="shared" ca="1" si="385"/>
        <v>0</v>
      </c>
      <c r="G948" s="147">
        <f t="shared" ca="1" si="386"/>
        <v>0</v>
      </c>
      <c r="H948" s="7"/>
      <c r="O948" s="8"/>
      <c r="P948" s="8"/>
      <c r="Q948" s="8"/>
      <c r="R948" s="8"/>
      <c r="S948" s="8"/>
    </row>
    <row r="949" spans="1:28" x14ac:dyDescent="0.25">
      <c r="A949" s="140"/>
      <c r="B949" s="155" t="s">
        <v>84</v>
      </c>
      <c r="C949" s="147">
        <f t="shared" ca="1" si="382"/>
        <v>0</v>
      </c>
      <c r="D949" s="147">
        <f t="shared" ca="1" si="383"/>
        <v>0</v>
      </c>
      <c r="E949" s="147">
        <f t="shared" ca="1" si="384"/>
        <v>0</v>
      </c>
      <c r="F949" s="147">
        <f t="shared" ca="1" si="385"/>
        <v>0</v>
      </c>
      <c r="G949" s="147">
        <f t="shared" ca="1" si="386"/>
        <v>0</v>
      </c>
      <c r="H949" s="7"/>
      <c r="O949" s="8"/>
      <c r="P949" s="8"/>
      <c r="Q949" s="8"/>
      <c r="R949" s="8"/>
      <c r="S949" s="8"/>
    </row>
    <row r="950" spans="1:28" x14ac:dyDescent="0.25">
      <c r="A950" s="140"/>
      <c r="B950" s="155" t="s">
        <v>85</v>
      </c>
      <c r="C950" s="147">
        <f t="shared" ca="1" si="382"/>
        <v>0</v>
      </c>
      <c r="D950" s="147">
        <f t="shared" ca="1" si="383"/>
        <v>0</v>
      </c>
      <c r="E950" s="147">
        <f t="shared" ca="1" si="384"/>
        <v>0</v>
      </c>
      <c r="F950" s="147">
        <f t="shared" ca="1" si="385"/>
        <v>0</v>
      </c>
      <c r="G950" s="147">
        <f t="shared" ca="1" si="386"/>
        <v>0</v>
      </c>
    </row>
    <row r="951" spans="1:28" x14ac:dyDescent="0.25">
      <c r="A951" s="140"/>
      <c r="B951" s="155" t="s">
        <v>86</v>
      </c>
      <c r="C951" s="147">
        <f t="shared" ca="1" si="382"/>
        <v>0</v>
      </c>
      <c r="D951" s="147">
        <f t="shared" ca="1" si="383"/>
        <v>0</v>
      </c>
      <c r="E951" s="147">
        <f t="shared" ca="1" si="384"/>
        <v>0</v>
      </c>
      <c r="F951" s="147">
        <f t="shared" ca="1" si="385"/>
        <v>0</v>
      </c>
      <c r="G951" s="147">
        <f t="shared" ca="1" si="386"/>
        <v>0</v>
      </c>
    </row>
    <row r="952" spans="1:28" x14ac:dyDescent="0.25">
      <c r="A952" s="140"/>
      <c r="B952" s="155" t="s">
        <v>87</v>
      </c>
      <c r="C952" s="147">
        <f t="shared" ca="1" si="382"/>
        <v>0</v>
      </c>
      <c r="D952" s="147">
        <f t="shared" ca="1" si="383"/>
        <v>0</v>
      </c>
      <c r="E952" s="147">
        <f t="shared" ca="1" si="384"/>
        <v>0</v>
      </c>
      <c r="F952" s="147">
        <f t="shared" ca="1" si="385"/>
        <v>0</v>
      </c>
      <c r="G952" s="147">
        <f t="shared" ca="1" si="386"/>
        <v>0</v>
      </c>
    </row>
    <row r="953" spans="1:28" x14ac:dyDescent="0.25">
      <c r="A953" s="140"/>
      <c r="B953" s="155" t="s">
        <v>88</v>
      </c>
      <c r="C953" s="147">
        <f t="shared" ca="1" si="382"/>
        <v>0</v>
      </c>
      <c r="D953" s="147">
        <f t="shared" ca="1" si="383"/>
        <v>0</v>
      </c>
      <c r="E953" s="147">
        <f t="shared" ca="1" si="384"/>
        <v>0</v>
      </c>
      <c r="F953" s="147">
        <f t="shared" ca="1" si="385"/>
        <v>0</v>
      </c>
      <c r="G953" s="147">
        <f t="shared" ca="1" si="386"/>
        <v>0</v>
      </c>
    </row>
    <row r="954" spans="1:28" x14ac:dyDescent="0.25">
      <c r="A954" s="140"/>
      <c r="B954" s="155" t="s">
        <v>89</v>
      </c>
      <c r="C954" s="147">
        <f t="shared" ca="1" si="382"/>
        <v>0</v>
      </c>
      <c r="D954" s="147">
        <f t="shared" ca="1" si="383"/>
        <v>0</v>
      </c>
      <c r="E954" s="147">
        <f t="shared" ca="1" si="384"/>
        <v>0</v>
      </c>
      <c r="F954" s="147">
        <f t="shared" ca="1" si="385"/>
        <v>0</v>
      </c>
      <c r="G954" s="147">
        <f t="shared" ca="1" si="386"/>
        <v>0</v>
      </c>
    </row>
    <row r="955" spans="1:28" x14ac:dyDescent="0.25">
      <c r="A955" s="140"/>
      <c r="B955" s="155" t="s">
        <v>90</v>
      </c>
      <c r="C955" s="147">
        <f t="shared" ca="1" si="382"/>
        <v>0</v>
      </c>
      <c r="D955" s="147">
        <f t="shared" ca="1" si="383"/>
        <v>0</v>
      </c>
      <c r="E955" s="147">
        <f t="shared" ca="1" si="384"/>
        <v>0</v>
      </c>
      <c r="F955" s="147">
        <f t="shared" ca="1" si="385"/>
        <v>0</v>
      </c>
      <c r="G955" s="147">
        <f t="shared" ca="1" si="386"/>
        <v>0</v>
      </c>
      <c r="AB955" s="108"/>
    </row>
    <row r="956" spans="1:28" x14ac:dyDescent="0.25">
      <c r="A956" s="140"/>
      <c r="B956" s="155" t="s">
        <v>91</v>
      </c>
      <c r="C956" s="147">
        <f t="shared" ca="1" si="382"/>
        <v>0</v>
      </c>
      <c r="D956" s="147">
        <f t="shared" ca="1" si="383"/>
        <v>0</v>
      </c>
      <c r="E956" s="147">
        <f t="shared" ca="1" si="384"/>
        <v>0</v>
      </c>
      <c r="F956" s="147">
        <f t="shared" ca="1" si="385"/>
        <v>0</v>
      </c>
      <c r="G956" s="147">
        <f t="shared" ca="1" si="386"/>
        <v>0</v>
      </c>
    </row>
    <row r="957" spans="1:28" x14ac:dyDescent="0.25">
      <c r="A957" s="140"/>
      <c r="B957" s="155" t="s">
        <v>92</v>
      </c>
      <c r="C957" s="147">
        <f t="shared" ca="1" si="382"/>
        <v>0</v>
      </c>
      <c r="D957" s="147">
        <f t="shared" ca="1" si="383"/>
        <v>0</v>
      </c>
      <c r="E957" s="147">
        <f t="shared" ca="1" si="384"/>
        <v>0</v>
      </c>
      <c r="F957" s="147">
        <f t="shared" ca="1" si="385"/>
        <v>0</v>
      </c>
      <c r="G957" s="147">
        <f t="shared" ca="1" si="386"/>
        <v>0</v>
      </c>
    </row>
    <row r="958" spans="1:28" x14ac:dyDescent="0.25">
      <c r="A958" s="140"/>
      <c r="B958" s="155" t="s">
        <v>93</v>
      </c>
      <c r="C958" s="147">
        <f t="shared" ca="1" si="382"/>
        <v>0</v>
      </c>
      <c r="D958" s="147">
        <f t="shared" ca="1" si="383"/>
        <v>0</v>
      </c>
      <c r="E958" s="147">
        <f t="shared" ca="1" si="384"/>
        <v>0</v>
      </c>
      <c r="F958" s="147">
        <f t="shared" ca="1" si="385"/>
        <v>0</v>
      </c>
      <c r="G958" s="147">
        <f t="shared" ca="1" si="386"/>
        <v>0</v>
      </c>
      <c r="H958" s="7"/>
      <c r="O958" s="8"/>
      <c r="P958" s="8"/>
      <c r="Q958" s="8"/>
      <c r="R958" s="8"/>
      <c r="S958" s="8"/>
    </row>
    <row r="959" spans="1:28" x14ac:dyDescent="0.25">
      <c r="A959" s="140"/>
      <c r="B959" s="155" t="s">
        <v>1248</v>
      </c>
      <c r="C959" s="82">
        <f t="shared" ca="1" si="382"/>
        <v>0</v>
      </c>
      <c r="D959" s="82">
        <f t="shared" ca="1" si="383"/>
        <v>0</v>
      </c>
      <c r="E959" s="82">
        <f t="shared" ca="1" si="384"/>
        <v>0</v>
      </c>
      <c r="F959" s="82">
        <f t="shared" ca="1" si="385"/>
        <v>0</v>
      </c>
      <c r="G959" s="82">
        <f t="shared" ca="1" si="386"/>
        <v>0</v>
      </c>
      <c r="H959" s="7"/>
      <c r="O959" s="8"/>
      <c r="P959" s="8"/>
      <c r="Q959" s="8"/>
      <c r="R959" s="8"/>
      <c r="S959" s="8"/>
    </row>
    <row r="960" spans="1:28" x14ac:dyDescent="0.25">
      <c r="A960" s="140"/>
      <c r="B960" s="155" t="s">
        <v>1175</v>
      </c>
      <c r="C960" s="82">
        <f t="shared" ca="1" si="382"/>
        <v>0</v>
      </c>
      <c r="D960" s="82">
        <f t="shared" ca="1" si="383"/>
        <v>0</v>
      </c>
      <c r="E960" s="82">
        <f t="shared" ca="1" si="384"/>
        <v>0</v>
      </c>
      <c r="F960" s="82">
        <f t="shared" ca="1" si="385"/>
        <v>7.3730996500000007E-2</v>
      </c>
      <c r="G960" s="82">
        <f t="shared" ca="1" si="386"/>
        <v>6.9875780999999998E-2</v>
      </c>
      <c r="H960" s="7"/>
      <c r="O960" s="8"/>
      <c r="P960" s="8"/>
      <c r="Q960" s="8"/>
      <c r="R960" s="8"/>
      <c r="S960" s="8"/>
    </row>
    <row r="961" spans="1:19" x14ac:dyDescent="0.25">
      <c r="A961" s="140"/>
      <c r="B961" s="155" t="s">
        <v>1249</v>
      </c>
      <c r="C961" s="82">
        <f t="shared" ca="1" si="382"/>
        <v>0</v>
      </c>
      <c r="D961" s="82">
        <f t="shared" ca="1" si="383"/>
        <v>0</v>
      </c>
      <c r="E961" s="82">
        <f t="shared" ca="1" si="384"/>
        <v>0</v>
      </c>
      <c r="F961" s="82">
        <f t="shared" ca="1" si="385"/>
        <v>0</v>
      </c>
      <c r="G961" s="82">
        <f t="shared" ca="1" si="386"/>
        <v>0</v>
      </c>
      <c r="H961" s="7"/>
      <c r="O961" s="8"/>
      <c r="P961" s="8"/>
      <c r="Q961" s="8"/>
      <c r="R961" s="8"/>
      <c r="S961" s="8"/>
    </row>
    <row r="962" spans="1:19" x14ac:dyDescent="0.25">
      <c r="A962" s="140"/>
      <c r="B962" s="155" t="s">
        <v>1250</v>
      </c>
      <c r="C962" s="82">
        <f t="shared" ca="1" si="382"/>
        <v>0</v>
      </c>
      <c r="D962" s="82">
        <f t="shared" ca="1" si="383"/>
        <v>0</v>
      </c>
      <c r="E962" s="82">
        <f t="shared" ca="1" si="384"/>
        <v>0</v>
      </c>
      <c r="F962" s="82">
        <f t="shared" ca="1" si="385"/>
        <v>0</v>
      </c>
      <c r="G962" s="82">
        <f t="shared" ca="1" si="386"/>
        <v>0</v>
      </c>
      <c r="H962" s="7"/>
      <c r="O962" s="8"/>
      <c r="P962" s="8"/>
      <c r="Q962" s="8"/>
      <c r="R962" s="8"/>
      <c r="S962" s="8"/>
    </row>
    <row r="963" spans="1:19" x14ac:dyDescent="0.25">
      <c r="A963" s="140"/>
      <c r="B963" s="155" t="s">
        <v>1251</v>
      </c>
      <c r="C963" s="82">
        <f t="shared" ca="1" si="382"/>
        <v>0</v>
      </c>
      <c r="D963" s="82">
        <f t="shared" ca="1" si="383"/>
        <v>0</v>
      </c>
      <c r="E963" s="82">
        <f t="shared" ca="1" si="384"/>
        <v>0</v>
      </c>
      <c r="F963" s="82">
        <f t="shared" ca="1" si="385"/>
        <v>0</v>
      </c>
      <c r="G963" s="82">
        <f t="shared" ca="1" si="386"/>
        <v>0</v>
      </c>
      <c r="H963" s="7"/>
      <c r="O963" s="8"/>
      <c r="P963" s="8"/>
      <c r="Q963" s="8"/>
      <c r="R963" s="8"/>
      <c r="S963" s="8"/>
    </row>
    <row r="964" spans="1:19" x14ac:dyDescent="0.25">
      <c r="A964" s="140"/>
      <c r="B964" s="155" t="s">
        <v>1176</v>
      </c>
      <c r="C964" s="82">
        <f t="shared" ca="1" si="382"/>
        <v>0</v>
      </c>
      <c r="D964" s="82">
        <f t="shared" ca="1" si="383"/>
        <v>0</v>
      </c>
      <c r="E964" s="82">
        <f t="shared" ca="1" si="384"/>
        <v>0</v>
      </c>
      <c r="F964" s="82">
        <f t="shared" ca="1" si="385"/>
        <v>2.6219739600000002E-3</v>
      </c>
      <c r="G964" s="82">
        <f t="shared" ca="1" si="386"/>
        <v>2.4848772800000001E-3</v>
      </c>
      <c r="H964" s="7"/>
      <c r="O964" s="8"/>
      <c r="P964" s="8"/>
      <c r="Q964" s="8"/>
      <c r="R964" s="8"/>
      <c r="S964" s="8"/>
    </row>
    <row r="965" spans="1:19" x14ac:dyDescent="0.25">
      <c r="A965" s="140"/>
      <c r="B965" s="155" t="s">
        <v>1252</v>
      </c>
      <c r="C965" s="82">
        <f t="shared" ca="1" si="382"/>
        <v>0</v>
      </c>
      <c r="D965" s="82">
        <f t="shared" ca="1" si="383"/>
        <v>0</v>
      </c>
      <c r="E965" s="82">
        <f t="shared" ca="1" si="384"/>
        <v>0</v>
      </c>
      <c r="F965" s="82">
        <f t="shared" ca="1" si="385"/>
        <v>0</v>
      </c>
      <c r="G965" s="82">
        <f t="shared" ca="1" si="386"/>
        <v>0</v>
      </c>
      <c r="H965" s="7"/>
      <c r="O965" s="8"/>
      <c r="P965" s="8"/>
      <c r="Q965" s="8"/>
      <c r="R965" s="8"/>
      <c r="S965" s="8"/>
    </row>
    <row r="966" spans="1:19" x14ac:dyDescent="0.25">
      <c r="A966" s="140"/>
      <c r="B966" s="155" t="s">
        <v>1253</v>
      </c>
      <c r="C966" s="82">
        <f t="shared" ca="1" si="382"/>
        <v>0</v>
      </c>
      <c r="D966" s="82">
        <f t="shared" ca="1" si="383"/>
        <v>0</v>
      </c>
      <c r="E966" s="82">
        <f t="shared" ca="1" si="384"/>
        <v>0</v>
      </c>
      <c r="F966" s="82">
        <f t="shared" ca="1" si="385"/>
        <v>0</v>
      </c>
      <c r="G966" s="82">
        <f t="shared" ca="1" si="386"/>
        <v>0</v>
      </c>
      <c r="H966" s="7"/>
      <c r="O966" s="8"/>
      <c r="P966" s="8"/>
      <c r="Q966" s="8"/>
      <c r="R966" s="8"/>
      <c r="S966" s="8"/>
    </row>
    <row r="967" spans="1:19" x14ac:dyDescent="0.25">
      <c r="A967" s="140"/>
      <c r="B967" s="155" t="s">
        <v>1254</v>
      </c>
      <c r="C967" s="82">
        <f t="shared" ca="1" si="382"/>
        <v>0</v>
      </c>
      <c r="D967" s="82">
        <f t="shared" ca="1" si="383"/>
        <v>0</v>
      </c>
      <c r="E967" s="82">
        <f t="shared" ca="1" si="384"/>
        <v>0</v>
      </c>
      <c r="F967" s="82">
        <f t="shared" ca="1" si="385"/>
        <v>0</v>
      </c>
      <c r="G967" s="82">
        <f t="shared" ca="1" si="386"/>
        <v>0</v>
      </c>
      <c r="H967" s="7"/>
      <c r="O967" s="8"/>
      <c r="P967" s="8"/>
      <c r="Q967" s="8"/>
      <c r="R967" s="8"/>
      <c r="S967" s="8"/>
    </row>
    <row r="968" spans="1:19" x14ac:dyDescent="0.25">
      <c r="A968" s="140"/>
      <c r="B968" s="155" t="s">
        <v>1177</v>
      </c>
      <c r="C968" s="82">
        <f t="shared" ca="1" si="382"/>
        <v>0</v>
      </c>
      <c r="D968" s="82">
        <f t="shared" ca="1" si="383"/>
        <v>0</v>
      </c>
      <c r="E968" s="82">
        <f t="shared" ca="1" si="384"/>
        <v>0</v>
      </c>
      <c r="F968" s="82">
        <f t="shared" ca="1" si="385"/>
        <v>1.16028719</v>
      </c>
      <c r="G968" s="82">
        <f t="shared" ca="1" si="386"/>
        <v>1.09961858</v>
      </c>
      <c r="H968" s="7"/>
      <c r="O968" s="8"/>
      <c r="P968" s="8"/>
      <c r="Q968" s="8"/>
      <c r="R968" s="8"/>
      <c r="S968" s="8"/>
    </row>
    <row r="969" spans="1:19" x14ac:dyDescent="0.25">
      <c r="A969" s="140"/>
      <c r="B969" s="155" t="s">
        <v>1255</v>
      </c>
      <c r="C969" s="82">
        <f t="shared" ca="1" si="382"/>
        <v>0</v>
      </c>
      <c r="D969" s="82">
        <f t="shared" ca="1" si="383"/>
        <v>0</v>
      </c>
      <c r="E969" s="82">
        <f t="shared" ca="1" si="384"/>
        <v>0</v>
      </c>
      <c r="F969" s="82">
        <f t="shared" ca="1" si="385"/>
        <v>0</v>
      </c>
      <c r="G969" s="82">
        <f t="shared" ca="1" si="386"/>
        <v>0</v>
      </c>
      <c r="H969" s="7"/>
      <c r="O969" s="8"/>
      <c r="P969" s="8"/>
      <c r="Q969" s="8"/>
      <c r="R969" s="8"/>
      <c r="S969" s="8"/>
    </row>
    <row r="970" spans="1:19" x14ac:dyDescent="0.25">
      <c r="A970" s="140"/>
      <c r="B970" s="155" t="s">
        <v>1256</v>
      </c>
      <c r="C970" s="82">
        <f t="shared" ca="1" si="382"/>
        <v>0</v>
      </c>
      <c r="D970" s="82">
        <f t="shared" ca="1" si="383"/>
        <v>0</v>
      </c>
      <c r="E970" s="82">
        <f t="shared" ca="1" si="384"/>
        <v>0</v>
      </c>
      <c r="F970" s="82">
        <f t="shared" ca="1" si="385"/>
        <v>0</v>
      </c>
      <c r="G970" s="82">
        <f t="shared" ca="1" si="386"/>
        <v>0</v>
      </c>
      <c r="H970" s="7"/>
      <c r="O970" s="8"/>
      <c r="P970" s="8"/>
      <c r="Q970" s="8"/>
      <c r="R970" s="8"/>
      <c r="S970" s="8"/>
    </row>
    <row r="971" spans="1:19" x14ac:dyDescent="0.25">
      <c r="A971" s="140"/>
      <c r="B971" s="155" t="s">
        <v>1257</v>
      </c>
      <c r="C971" s="82">
        <f t="shared" ca="1" si="382"/>
        <v>0</v>
      </c>
      <c r="D971" s="82">
        <f t="shared" ca="1" si="383"/>
        <v>0</v>
      </c>
      <c r="E971" s="82">
        <f t="shared" ca="1" si="384"/>
        <v>0</v>
      </c>
      <c r="F971" s="82">
        <f t="shared" ca="1" si="385"/>
        <v>0</v>
      </c>
      <c r="G971" s="82">
        <f t="shared" ca="1" si="386"/>
        <v>0</v>
      </c>
      <c r="H971" s="7"/>
      <c r="O971" s="8"/>
      <c r="P971" s="8"/>
      <c r="Q971" s="8"/>
      <c r="R971" s="8"/>
      <c r="S971" s="8"/>
    </row>
    <row r="972" spans="1:19" x14ac:dyDescent="0.25">
      <c r="A972" s="140"/>
      <c r="B972" s="155" t="s">
        <v>1178</v>
      </c>
      <c r="C972" s="82">
        <f t="shared" ca="1" si="382"/>
        <v>0</v>
      </c>
      <c r="D972" s="82">
        <f t="shared" ca="1" si="383"/>
        <v>0</v>
      </c>
      <c r="E972" s="82">
        <f t="shared" ca="1" si="384"/>
        <v>0</v>
      </c>
      <c r="F972" s="82">
        <f t="shared" ca="1" si="385"/>
        <v>1.11519885E-3</v>
      </c>
      <c r="G972" s="82">
        <f t="shared" ca="1" si="386"/>
        <v>1.0568877999999999E-3</v>
      </c>
      <c r="H972" s="7"/>
      <c r="O972" s="8"/>
      <c r="P972" s="8"/>
      <c r="Q972" s="8"/>
      <c r="R972" s="8"/>
      <c r="S972" s="8"/>
    </row>
    <row r="973" spans="1:19" x14ac:dyDescent="0.25">
      <c r="A973" s="140"/>
      <c r="B973" s="155" t="s">
        <v>1258</v>
      </c>
      <c r="C973" s="82">
        <f t="shared" ca="1" si="382"/>
        <v>0</v>
      </c>
      <c r="D973" s="82">
        <f t="shared" ca="1" si="383"/>
        <v>0</v>
      </c>
      <c r="E973" s="82">
        <f t="shared" ca="1" si="384"/>
        <v>0</v>
      </c>
      <c r="F973" s="82">
        <f t="shared" ca="1" si="385"/>
        <v>0</v>
      </c>
      <c r="G973" s="82">
        <f t="shared" ca="1" si="386"/>
        <v>0</v>
      </c>
      <c r="H973" s="7"/>
      <c r="O973" s="8"/>
      <c r="P973" s="8"/>
      <c r="Q973" s="8"/>
      <c r="R973" s="8"/>
      <c r="S973" s="8"/>
    </row>
    <row r="974" spans="1:19" x14ac:dyDescent="0.25">
      <c r="A974" s="140"/>
      <c r="B974" s="155" t="s">
        <v>1259</v>
      </c>
      <c r="C974" s="82">
        <f t="shared" ca="1" si="382"/>
        <v>0</v>
      </c>
      <c r="D974" s="82">
        <f t="shared" ca="1" si="383"/>
        <v>0</v>
      </c>
      <c r="E974" s="82">
        <f t="shared" ca="1" si="384"/>
        <v>0</v>
      </c>
      <c r="F974" s="82">
        <f t="shared" ca="1" si="385"/>
        <v>0</v>
      </c>
      <c r="G974" s="82">
        <f t="shared" ca="1" si="386"/>
        <v>0</v>
      </c>
      <c r="H974" s="7"/>
      <c r="O974" s="8"/>
      <c r="P974" s="8"/>
      <c r="Q974" s="8"/>
      <c r="R974" s="8"/>
      <c r="S974" s="8"/>
    </row>
    <row r="975" spans="1:19" x14ac:dyDescent="0.25">
      <c r="A975" s="140"/>
      <c r="B975" s="155" t="s">
        <v>1260</v>
      </c>
      <c r="C975" s="82">
        <f t="shared" ca="1" si="382"/>
        <v>0</v>
      </c>
      <c r="D975" s="82">
        <f t="shared" ca="1" si="383"/>
        <v>0</v>
      </c>
      <c r="E975" s="82">
        <f t="shared" ca="1" si="384"/>
        <v>0</v>
      </c>
      <c r="F975" s="82">
        <f t="shared" ca="1" si="385"/>
        <v>0</v>
      </c>
      <c r="G975" s="82">
        <f t="shared" ca="1" si="386"/>
        <v>0</v>
      </c>
      <c r="H975" s="7"/>
      <c r="O975" s="8"/>
      <c r="P975" s="8"/>
      <c r="Q975" s="8"/>
      <c r="R975" s="8"/>
      <c r="S975" s="8"/>
    </row>
    <row r="976" spans="1:19" x14ac:dyDescent="0.25">
      <c r="A976" s="140"/>
      <c r="B976" s="155" t="s">
        <v>1179</v>
      </c>
      <c r="C976" s="82">
        <f t="shared" ca="1" si="382"/>
        <v>0</v>
      </c>
      <c r="D976" s="82">
        <f t="shared" ca="1" si="383"/>
        <v>0</v>
      </c>
      <c r="E976" s="82">
        <f t="shared" ca="1" si="384"/>
        <v>0</v>
      </c>
      <c r="F976" s="82">
        <f t="shared" ca="1" si="385"/>
        <v>0</v>
      </c>
      <c r="G976" s="82">
        <f t="shared" ca="1" si="386"/>
        <v>0</v>
      </c>
      <c r="H976" s="7"/>
      <c r="O976" s="8"/>
      <c r="P976" s="8"/>
      <c r="Q976" s="8"/>
      <c r="R976" s="8"/>
      <c r="S976" s="8"/>
    </row>
    <row r="977" spans="1:19" x14ac:dyDescent="0.25">
      <c r="A977" s="140"/>
      <c r="B977" s="155" t="s">
        <v>1261</v>
      </c>
      <c r="C977" s="82">
        <f t="shared" ca="1" si="382"/>
        <v>0</v>
      </c>
      <c r="D977" s="82">
        <f t="shared" ca="1" si="383"/>
        <v>0</v>
      </c>
      <c r="E977" s="82">
        <f t="shared" ca="1" si="384"/>
        <v>0</v>
      </c>
      <c r="F977" s="82">
        <f t="shared" ca="1" si="385"/>
        <v>0</v>
      </c>
      <c r="G977" s="82">
        <f t="shared" ca="1" si="386"/>
        <v>0</v>
      </c>
      <c r="H977" s="7"/>
      <c r="O977" s="8"/>
      <c r="P977" s="8"/>
      <c r="Q977" s="8"/>
      <c r="R977" s="8"/>
      <c r="S977" s="8"/>
    </row>
    <row r="978" spans="1:19" x14ac:dyDescent="0.25">
      <c r="A978" s="140"/>
      <c r="B978" s="155" t="s">
        <v>1262</v>
      </c>
      <c r="C978" s="82">
        <f t="shared" ca="1" si="382"/>
        <v>0</v>
      </c>
      <c r="D978" s="82">
        <f t="shared" ca="1" si="383"/>
        <v>0</v>
      </c>
      <c r="E978" s="82">
        <f t="shared" ca="1" si="384"/>
        <v>0</v>
      </c>
      <c r="F978" s="82">
        <f t="shared" ca="1" si="385"/>
        <v>0</v>
      </c>
      <c r="G978" s="82">
        <f t="shared" ca="1" si="386"/>
        <v>0</v>
      </c>
      <c r="H978" s="7"/>
      <c r="O978" s="8"/>
      <c r="P978" s="8"/>
      <c r="Q978" s="8"/>
      <c r="R978" s="8"/>
      <c r="S978" s="8"/>
    </row>
    <row r="979" spans="1:19" x14ac:dyDescent="0.25">
      <c r="A979" s="140"/>
      <c r="B979" s="155" t="s">
        <v>1263</v>
      </c>
      <c r="C979" s="82">
        <f t="shared" ca="1" si="382"/>
        <v>0</v>
      </c>
      <c r="D979" s="82">
        <f t="shared" ca="1" si="383"/>
        <v>0</v>
      </c>
      <c r="E979" s="82">
        <f t="shared" ca="1" si="384"/>
        <v>0</v>
      </c>
      <c r="F979" s="82">
        <f t="shared" ca="1" si="385"/>
        <v>0</v>
      </c>
      <c r="G979" s="82">
        <f t="shared" ca="1" si="386"/>
        <v>0</v>
      </c>
      <c r="H979" s="7"/>
      <c r="O979" s="8"/>
      <c r="P979" s="8"/>
      <c r="Q979" s="8"/>
      <c r="R979" s="8"/>
      <c r="S979" s="8"/>
    </row>
    <row r="980" spans="1:19" x14ac:dyDescent="0.25">
      <c r="A980" s="140"/>
      <c r="B980" s="155" t="s">
        <v>1180</v>
      </c>
      <c r="C980" s="82">
        <f t="shared" ca="1" si="382"/>
        <v>0</v>
      </c>
      <c r="D980" s="82">
        <f t="shared" ca="1" si="383"/>
        <v>0</v>
      </c>
      <c r="E980" s="82">
        <f t="shared" ca="1" si="384"/>
        <v>0</v>
      </c>
      <c r="F980" s="82">
        <f t="shared" ca="1" si="385"/>
        <v>0</v>
      </c>
      <c r="G980" s="82">
        <f t="shared" ca="1" si="386"/>
        <v>0</v>
      </c>
      <c r="H980" s="7"/>
      <c r="O980" s="8"/>
      <c r="P980" s="8"/>
      <c r="Q980" s="8"/>
      <c r="R980" s="8"/>
      <c r="S980" s="8"/>
    </row>
    <row r="981" spans="1:19" x14ac:dyDescent="0.25">
      <c r="A981" s="140"/>
      <c r="B981" s="155" t="s">
        <v>1264</v>
      </c>
      <c r="C981" s="82">
        <f t="shared" ca="1" si="382"/>
        <v>0</v>
      </c>
      <c r="D981" s="82">
        <f t="shared" ca="1" si="383"/>
        <v>0</v>
      </c>
      <c r="E981" s="82">
        <f t="shared" ca="1" si="384"/>
        <v>0</v>
      </c>
      <c r="F981" s="82">
        <f t="shared" ca="1" si="385"/>
        <v>0</v>
      </c>
      <c r="G981" s="82">
        <f t="shared" ca="1" si="386"/>
        <v>0</v>
      </c>
      <c r="H981" s="7"/>
      <c r="O981" s="8"/>
      <c r="P981" s="8"/>
      <c r="Q981" s="8"/>
      <c r="R981" s="8"/>
      <c r="S981" s="8"/>
    </row>
    <row r="982" spans="1:19" x14ac:dyDescent="0.25">
      <c r="A982" s="140"/>
      <c r="B982" s="155" t="s">
        <v>1265</v>
      </c>
      <c r="C982" s="82">
        <f t="shared" ca="1" si="382"/>
        <v>0</v>
      </c>
      <c r="D982" s="82">
        <f t="shared" ca="1" si="383"/>
        <v>0</v>
      </c>
      <c r="E982" s="82">
        <f t="shared" ca="1" si="384"/>
        <v>0</v>
      </c>
      <c r="F982" s="82">
        <f t="shared" ca="1" si="385"/>
        <v>0</v>
      </c>
      <c r="G982" s="82">
        <f t="shared" ca="1" si="386"/>
        <v>0</v>
      </c>
      <c r="H982" s="7"/>
      <c r="O982" s="8"/>
      <c r="P982" s="8"/>
      <c r="Q982" s="8"/>
      <c r="R982" s="8"/>
      <c r="S982" s="8"/>
    </row>
    <row r="983" spans="1:19" x14ac:dyDescent="0.25">
      <c r="A983" s="140"/>
      <c r="B983" s="155" t="s">
        <v>940</v>
      </c>
      <c r="C983" s="65">
        <f t="shared" ca="1" si="382"/>
        <v>0</v>
      </c>
      <c r="D983" s="65">
        <f t="shared" ca="1" si="383"/>
        <v>0</v>
      </c>
      <c r="E983" s="65">
        <f t="shared" ca="1" si="384"/>
        <v>0</v>
      </c>
      <c r="F983" s="65">
        <f t="shared" ca="1" si="385"/>
        <v>7.33797415E-3</v>
      </c>
      <c r="G983" s="65">
        <f t="shared" ca="1" si="386"/>
        <v>7.33797415E-3</v>
      </c>
      <c r="H983" s="7"/>
      <c r="O983" s="8"/>
      <c r="P983" s="8"/>
      <c r="Q983" s="8"/>
      <c r="R983" s="8"/>
      <c r="S983" s="8"/>
    </row>
    <row r="984" spans="1:19" x14ac:dyDescent="0.25">
      <c r="A984" s="140"/>
      <c r="B984" s="155" t="s">
        <v>941</v>
      </c>
      <c r="C984" s="65">
        <f t="shared" ca="1" si="382"/>
        <v>0</v>
      </c>
      <c r="D984" s="65">
        <f t="shared" ca="1" si="383"/>
        <v>0</v>
      </c>
      <c r="E984" s="65">
        <f t="shared" ca="1" si="384"/>
        <v>0</v>
      </c>
      <c r="F984" s="65">
        <f t="shared" ca="1" si="385"/>
        <v>6.1084102699999999E-4</v>
      </c>
      <c r="G984" s="65">
        <f t="shared" ca="1" si="386"/>
        <v>6.1084102699999999E-4</v>
      </c>
      <c r="H984" s="7"/>
      <c r="O984" s="8"/>
      <c r="P984" s="8"/>
      <c r="Q984" s="8"/>
      <c r="R984" s="8"/>
      <c r="S984" s="8"/>
    </row>
    <row r="985" spans="1:19" x14ac:dyDescent="0.25">
      <c r="A985" s="140"/>
      <c r="B985" s="155" t="s">
        <v>942</v>
      </c>
      <c r="C985" s="147">
        <f t="shared" ca="1" si="382"/>
        <v>0</v>
      </c>
      <c r="D985" s="147">
        <f t="shared" ca="1" si="383"/>
        <v>0</v>
      </c>
      <c r="E985" s="147">
        <f t="shared" ca="1" si="384"/>
        <v>0</v>
      </c>
      <c r="F985" s="147">
        <f t="shared" ca="1" si="385"/>
        <v>0</v>
      </c>
      <c r="G985" s="147">
        <f t="shared" ca="1" si="386"/>
        <v>0</v>
      </c>
      <c r="H985" s="7"/>
      <c r="O985" s="8"/>
      <c r="P985" s="8"/>
      <c r="Q985" s="8"/>
      <c r="R985" s="8"/>
      <c r="S985" s="8"/>
    </row>
    <row r="986" spans="1:19" x14ac:dyDescent="0.25">
      <c r="A986" s="140"/>
      <c r="B986" s="155" t="s">
        <v>1266</v>
      </c>
      <c r="C986" s="82">
        <f t="shared" ca="1" si="382"/>
        <v>0</v>
      </c>
      <c r="D986" s="82">
        <f t="shared" ca="1" si="383"/>
        <v>0</v>
      </c>
      <c r="E986" s="82">
        <f t="shared" ca="1" si="384"/>
        <v>0</v>
      </c>
      <c r="F986" s="82">
        <f t="shared" ca="1" si="385"/>
        <v>0</v>
      </c>
      <c r="G986" s="82">
        <f t="shared" ca="1" si="386"/>
        <v>0</v>
      </c>
      <c r="H986" s="7"/>
      <c r="O986" s="8"/>
      <c r="P986" s="8"/>
      <c r="Q986" s="8"/>
      <c r="R986" s="8"/>
      <c r="S986" s="8"/>
    </row>
    <row r="987" spans="1:19" x14ac:dyDescent="0.25">
      <c r="A987" s="140"/>
      <c r="B987" s="155" t="s">
        <v>1267</v>
      </c>
      <c r="C987" s="82">
        <f t="shared" ca="1" si="382"/>
        <v>0</v>
      </c>
      <c r="D987" s="82">
        <f t="shared" ca="1" si="383"/>
        <v>2.9781961099999998</v>
      </c>
      <c r="E987" s="82">
        <f t="shared" ca="1" si="384"/>
        <v>5.7068227199999999</v>
      </c>
      <c r="F987" s="82">
        <f t="shared" ca="1" si="385"/>
        <v>8.2524316800000008</v>
      </c>
      <c r="G987" s="82">
        <f t="shared" ca="1" si="386"/>
        <v>10.6692854</v>
      </c>
      <c r="H987" s="7"/>
      <c r="O987" s="8"/>
      <c r="P987" s="8"/>
      <c r="Q987" s="8"/>
      <c r="R987" s="8"/>
      <c r="S987" s="8"/>
    </row>
    <row r="988" spans="1:19" x14ac:dyDescent="0.25">
      <c r="A988" s="140"/>
      <c r="B988" s="155" t="s">
        <v>1268</v>
      </c>
      <c r="C988" s="82">
        <f t="shared" ca="1" si="382"/>
        <v>0</v>
      </c>
      <c r="D988" s="82">
        <f t="shared" ca="1" si="383"/>
        <v>0.13256978999999999</v>
      </c>
      <c r="E988" s="82">
        <f t="shared" ca="1" si="384"/>
        <v>0.25403037899999997</v>
      </c>
      <c r="F988" s="82">
        <f t="shared" ca="1" si="385"/>
        <v>0.37563142599999999</v>
      </c>
      <c r="G988" s="82">
        <f t="shared" ca="1" si="386"/>
        <v>0.49087424899999998</v>
      </c>
      <c r="H988" s="7"/>
      <c r="O988" s="8"/>
      <c r="P988" s="8"/>
      <c r="Q988" s="8"/>
      <c r="R988" s="8"/>
      <c r="S988" s="8"/>
    </row>
    <row r="989" spans="1:19" x14ac:dyDescent="0.25">
      <c r="A989" s="140"/>
      <c r="B989" s="155" t="s">
        <v>1269</v>
      </c>
      <c r="C989" s="82">
        <f t="shared" ref="C989:C992" ca="1" si="387">IFERROR(VLOOKUP($B989,INDIRECT($I$797),2,FALSE),0)</f>
        <v>0</v>
      </c>
      <c r="D989" s="82">
        <f t="shared" ref="D989:D992" ca="1" si="388">IFERROR(VLOOKUP($B989,INDIRECT($J$797),2,FALSE),0)</f>
        <v>6.0953270400000002E-2</v>
      </c>
      <c r="E989" s="82">
        <f t="shared" ref="E989:E992" ca="1" si="389">IFERROR(VLOOKUP($B989,INDIRECT($K$797),2,FALSE),0)</f>
        <v>0.11679872500000001</v>
      </c>
      <c r="F989" s="82">
        <f t="shared" ref="F989:F992" ca="1" si="390">IFERROR(VLOOKUP($B989,INDIRECT($L$797),2,FALSE),0)</f>
        <v>0.16889844700000001</v>
      </c>
      <c r="G989" s="82">
        <f t="shared" ref="G989:G992" ca="1" si="391">IFERROR(VLOOKUP($B989,INDIRECT($M$797),2,FALSE),0)</f>
        <v>0.22074622399999999</v>
      </c>
      <c r="H989" s="7"/>
      <c r="O989" s="8"/>
      <c r="P989" s="8"/>
      <c r="Q989" s="8"/>
      <c r="R989" s="8"/>
      <c r="S989" s="8"/>
    </row>
    <row r="990" spans="1:19" x14ac:dyDescent="0.25">
      <c r="A990" s="140"/>
      <c r="B990" s="155" t="s">
        <v>1270</v>
      </c>
      <c r="C990" s="65">
        <f t="shared" ca="1" si="387"/>
        <v>0</v>
      </c>
      <c r="D990" s="65">
        <f t="shared" ca="1" si="388"/>
        <v>0</v>
      </c>
      <c r="E990" s="65">
        <f t="shared" ca="1" si="389"/>
        <v>0</v>
      </c>
      <c r="F990" s="65">
        <f t="shared" ca="1" si="390"/>
        <v>0</v>
      </c>
      <c r="G990" s="65">
        <f t="shared" ca="1" si="391"/>
        <v>0</v>
      </c>
      <c r="H990" s="7"/>
      <c r="O990" s="8"/>
      <c r="P990" s="8"/>
      <c r="Q990" s="8"/>
      <c r="R990" s="8"/>
      <c r="S990" s="8"/>
    </row>
    <row r="991" spans="1:19" x14ac:dyDescent="0.25">
      <c r="A991" s="140"/>
      <c r="B991" s="155" t="s">
        <v>1271</v>
      </c>
      <c r="C991" s="65">
        <f t="shared" ca="1" si="387"/>
        <v>0</v>
      </c>
      <c r="D991" s="65">
        <f t="shared" ca="1" si="388"/>
        <v>0</v>
      </c>
      <c r="E991" s="65">
        <f t="shared" ca="1" si="389"/>
        <v>0</v>
      </c>
      <c r="F991" s="65">
        <f t="shared" ca="1" si="390"/>
        <v>0</v>
      </c>
      <c r="G991" s="65">
        <f t="shared" ca="1" si="391"/>
        <v>0</v>
      </c>
      <c r="H991" s="7"/>
      <c r="O991" s="8"/>
      <c r="P991" s="8"/>
      <c r="Q991" s="8"/>
      <c r="R991" s="8"/>
      <c r="S991" s="8"/>
    </row>
    <row r="992" spans="1:19" x14ac:dyDescent="0.25">
      <c r="A992" s="140"/>
      <c r="B992" s="155" t="s">
        <v>1272</v>
      </c>
      <c r="C992" s="147">
        <f t="shared" ca="1" si="387"/>
        <v>0</v>
      </c>
      <c r="D992" s="147">
        <f t="shared" ca="1" si="388"/>
        <v>0</v>
      </c>
      <c r="E992" s="147">
        <f t="shared" ca="1" si="389"/>
        <v>0</v>
      </c>
      <c r="F992" s="147">
        <f t="shared" ca="1" si="390"/>
        <v>0</v>
      </c>
      <c r="G992" s="147">
        <f t="shared" ca="1" si="391"/>
        <v>0</v>
      </c>
      <c r="H992" s="7"/>
      <c r="O992" s="8"/>
      <c r="P992" s="8"/>
      <c r="Q992" s="8"/>
      <c r="R992" s="8"/>
      <c r="S992" s="8"/>
    </row>
    <row r="993" spans="1:27" x14ac:dyDescent="0.25">
      <c r="A993" s="140"/>
      <c r="B993" s="155"/>
      <c r="C993" s="7"/>
      <c r="D993" s="7"/>
      <c r="E993" s="7"/>
      <c r="F993" s="7"/>
      <c r="G993" s="7"/>
      <c r="H993" s="7"/>
      <c r="I993" s="103" t="s">
        <v>244</v>
      </c>
      <c r="O993" s="138" t="s">
        <v>245</v>
      </c>
      <c r="P993" s="8"/>
      <c r="Q993" s="8"/>
      <c r="R993" s="8"/>
      <c r="S993" s="8"/>
      <c r="V993" s="106" t="s">
        <v>341</v>
      </c>
      <c r="W993" s="9">
        <v>2010</v>
      </c>
      <c r="X993" s="9">
        <v>2020</v>
      </c>
      <c r="Y993" s="9">
        <v>2030</v>
      </c>
      <c r="Z993" s="9">
        <v>2040</v>
      </c>
      <c r="AA993" s="9">
        <v>2050</v>
      </c>
    </row>
    <row r="994" spans="1:27" x14ac:dyDescent="0.25">
      <c r="A994" s="106"/>
      <c r="B994" s="106" t="s">
        <v>574</v>
      </c>
      <c r="C994" s="9">
        <v>2010</v>
      </c>
      <c r="D994" s="9">
        <v>2020</v>
      </c>
      <c r="E994" s="9">
        <v>2030</v>
      </c>
      <c r="F994" s="9">
        <v>2040</v>
      </c>
      <c r="G994" s="9">
        <v>2050</v>
      </c>
      <c r="H994" s="9"/>
      <c r="I994" s="106">
        <v>2010</v>
      </c>
      <c r="J994" s="106">
        <v>2020</v>
      </c>
      <c r="K994" s="106">
        <v>2030</v>
      </c>
      <c r="L994" s="106">
        <v>2040</v>
      </c>
      <c r="M994" s="106">
        <v>2050</v>
      </c>
      <c r="O994" s="6">
        <v>2010</v>
      </c>
      <c r="P994" s="6">
        <v>2020</v>
      </c>
      <c r="Q994" s="6">
        <v>2030</v>
      </c>
      <c r="R994" s="6">
        <v>2040</v>
      </c>
      <c r="S994" s="6">
        <v>2050</v>
      </c>
      <c r="V994" s="87" t="s">
        <v>337</v>
      </c>
    </row>
    <row r="995" spans="1:27" x14ac:dyDescent="0.25">
      <c r="A995" s="140"/>
      <c r="B995" s="155" t="s">
        <v>470</v>
      </c>
      <c r="C995" s="41">
        <f t="shared" ref="C995:C1000" ca="1" si="392">IFERROR(VLOOKUP($B995,INDIRECT($I$995),2,FALSE),0)</f>
        <v>0</v>
      </c>
      <c r="D995" s="41">
        <f t="shared" ref="D995:D1000" ca="1" si="393">IFERROR(VLOOKUP($B995,INDIRECT($J$995),2,FALSE),0)</f>
        <v>1.17176467</v>
      </c>
      <c r="E995" s="41">
        <f t="shared" ref="E995:E1000" ca="1" si="394">IFERROR(VLOOKUP($B995,INDIRECT($K$995),2,FALSE),0)</f>
        <v>1.17176467</v>
      </c>
      <c r="F995" s="41">
        <f t="shared" ref="F995:F1000" ca="1" si="395">IFERROR(VLOOKUP($B995,INDIRECT($L$995),2,FALSE),0)</f>
        <v>1.17176467</v>
      </c>
      <c r="G995" s="41">
        <f t="shared" ref="G995:G1000" ca="1" si="396">IFERROR(VLOOKUP($B995,INDIRECT($M$995),2,FALSE),0)</f>
        <v>1.17176467</v>
      </c>
      <c r="H995" s="7"/>
      <c r="I995" s="140" t="str">
        <f>"Modeloutput!$A$"&amp;O995&amp;":$B$"&amp;O996</f>
        <v>Modeloutput!$A$227:$B$232</v>
      </c>
      <c r="J995" s="140" t="str">
        <f>"Modeloutput!$A$"&amp;P995&amp;":$B$"&amp;P996</f>
        <v>Modeloutput!$A$1162:$B$1167</v>
      </c>
      <c r="K995" s="140" t="str">
        <f>"Modeloutput!$A$"&amp;Q995&amp;":$B$"&amp;Q996</f>
        <v>Modeloutput!$A$2097:$B$2102</v>
      </c>
      <c r="L995" s="140" t="str">
        <f>"Modeloutput!$A$"&amp;R995&amp;":$B$"&amp;R996</f>
        <v>Modeloutput!$A$3032:$B$3037</v>
      </c>
      <c r="M995" s="140" t="str">
        <f>"Modeloutput!$A$"&amp;S995&amp;":$B$"&amp;S996</f>
        <v>Modeloutput!$A$3967:$B$3972</v>
      </c>
      <c r="O995" s="2">
        <f>volgorde_mut_flow_all!E96</f>
        <v>227</v>
      </c>
      <c r="P995" s="2">
        <f>volgorde_mut_flow_all!F96</f>
        <v>1162</v>
      </c>
      <c r="Q995" s="2">
        <f>volgorde_mut_flow_all!G96</f>
        <v>2097</v>
      </c>
      <c r="R995" s="2">
        <f>volgorde_mut_flow_all!H96</f>
        <v>3032</v>
      </c>
      <c r="S995" s="2">
        <f>volgorde_mut_flow_all!I96</f>
        <v>3967</v>
      </c>
      <c r="V995" s="22" t="s">
        <v>342</v>
      </c>
      <c r="W995" s="23">
        <f ca="1">SUM(C995:C1000)</f>
        <v>0</v>
      </c>
      <c r="X995" s="23">
        <f t="shared" ref="X995:AA995" ca="1" si="397">SUM(D995:D1000)</f>
        <v>1.17580458954</v>
      </c>
      <c r="Y995" s="23">
        <f t="shared" ca="1" si="397"/>
        <v>1.1874351956</v>
      </c>
      <c r="Z995" s="23">
        <f t="shared" ca="1" si="397"/>
        <v>1.379118737</v>
      </c>
      <c r="AA995" s="23">
        <f t="shared" ca="1" si="397"/>
        <v>1.66234094</v>
      </c>
    </row>
    <row r="996" spans="1:27" x14ac:dyDescent="0.25">
      <c r="A996" s="140"/>
      <c r="B996" s="155" t="s">
        <v>471</v>
      </c>
      <c r="C996" s="41">
        <f t="shared" ca="1" si="392"/>
        <v>0</v>
      </c>
      <c r="D996" s="41">
        <f t="shared" ca="1" si="393"/>
        <v>0</v>
      </c>
      <c r="E996" s="41">
        <f t="shared" ca="1" si="394"/>
        <v>0</v>
      </c>
      <c r="F996" s="41">
        <f t="shared" ca="1" si="395"/>
        <v>0</v>
      </c>
      <c r="G996" s="41">
        <f t="shared" ca="1" si="396"/>
        <v>0</v>
      </c>
      <c r="H996" s="7"/>
      <c r="O996" s="2">
        <f>O995+lengte_uit_python_mut!$D$20-3</f>
        <v>232</v>
      </c>
      <c r="P996" s="2">
        <f>P995+lengte_uit_python_mut!$D$20-3</f>
        <v>1167</v>
      </c>
      <c r="Q996" s="2">
        <f>Q995+lengte_uit_python_mut!$D$20-3</f>
        <v>2102</v>
      </c>
      <c r="R996" s="2">
        <f>R995+lengte_uit_python_mut!$D$20-3</f>
        <v>3037</v>
      </c>
      <c r="S996" s="2">
        <f>S995+lengte_uit_python_mut!$D$20-3</f>
        <v>3972</v>
      </c>
      <c r="V996" s="8"/>
      <c r="W996" s="42"/>
      <c r="X996" s="42"/>
      <c r="Y996" s="42"/>
      <c r="Z996" s="42"/>
      <c r="AA996" s="42"/>
    </row>
    <row r="997" spans="1:27" x14ac:dyDescent="0.25">
      <c r="A997" s="140"/>
      <c r="B997" s="155" t="s">
        <v>486</v>
      </c>
      <c r="C997" s="41">
        <f t="shared" ca="1" si="392"/>
        <v>0</v>
      </c>
      <c r="D997" s="41">
        <f t="shared" ca="1" si="393"/>
        <v>4.0399195399999999E-3</v>
      </c>
      <c r="E997" s="41">
        <f t="shared" ca="1" si="394"/>
        <v>1.5670525599999999E-2</v>
      </c>
      <c r="F997" s="41">
        <f t="shared" ca="1" si="395"/>
        <v>0.207354067</v>
      </c>
      <c r="G997" s="41">
        <f t="shared" ca="1" si="396"/>
        <v>0.49057626999999998</v>
      </c>
      <c r="H997" s="7"/>
      <c r="O997" s="8"/>
      <c r="P997" s="8"/>
      <c r="Q997" s="8"/>
      <c r="R997" s="8"/>
      <c r="S997" s="8"/>
      <c r="V997" s="140" t="s">
        <v>285</v>
      </c>
      <c r="W997" s="135">
        <f ca="1">SUM(W995)</f>
        <v>0</v>
      </c>
      <c r="X997" s="135">
        <f t="shared" ref="X997:AA997" ca="1" si="398">SUM(X995)</f>
        <v>1.17580458954</v>
      </c>
      <c r="Y997" s="135">
        <f t="shared" ca="1" si="398"/>
        <v>1.1874351956</v>
      </c>
      <c r="Z997" s="135">
        <f t="shared" ca="1" si="398"/>
        <v>1.379118737</v>
      </c>
      <c r="AA997" s="135">
        <f t="shared" ca="1" si="398"/>
        <v>1.66234094</v>
      </c>
    </row>
    <row r="998" spans="1:27" x14ac:dyDescent="0.25">
      <c r="A998" s="140"/>
      <c r="B998" s="155" t="s">
        <v>487</v>
      </c>
      <c r="C998" s="41">
        <f t="shared" ca="1" si="392"/>
        <v>0</v>
      </c>
      <c r="D998" s="41">
        <f t="shared" ca="1" si="393"/>
        <v>0</v>
      </c>
      <c r="E998" s="41">
        <f t="shared" ca="1" si="394"/>
        <v>0</v>
      </c>
      <c r="F998" s="41">
        <f t="shared" ca="1" si="395"/>
        <v>0</v>
      </c>
      <c r="G998" s="41">
        <f t="shared" ca="1" si="396"/>
        <v>0</v>
      </c>
      <c r="H998" s="7"/>
      <c r="O998" s="8"/>
      <c r="P998" s="8"/>
      <c r="Q998" s="8"/>
      <c r="R998" s="8"/>
      <c r="S998" s="8"/>
      <c r="V998" s="140" t="s">
        <v>284</v>
      </c>
      <c r="W998" s="135">
        <f ca="1">SUM(C995:C1000)</f>
        <v>0</v>
      </c>
      <c r="X998" s="135">
        <f t="shared" ref="X998:AA998" ca="1" si="399">SUM(D995:D1000)</f>
        <v>1.17580458954</v>
      </c>
      <c r="Y998" s="135">
        <f t="shared" ca="1" si="399"/>
        <v>1.1874351956</v>
      </c>
      <c r="Z998" s="135">
        <f t="shared" ca="1" si="399"/>
        <v>1.379118737</v>
      </c>
      <c r="AA998" s="135">
        <f t="shared" ca="1" si="399"/>
        <v>1.66234094</v>
      </c>
    </row>
    <row r="999" spans="1:27" x14ac:dyDescent="0.25">
      <c r="A999" s="140"/>
      <c r="B999" s="155" t="s">
        <v>488</v>
      </c>
      <c r="C999" s="41">
        <f t="shared" ca="1" si="392"/>
        <v>0</v>
      </c>
      <c r="D999" s="41">
        <f t="shared" ca="1" si="393"/>
        <v>0</v>
      </c>
      <c r="E999" s="41">
        <f t="shared" ca="1" si="394"/>
        <v>0</v>
      </c>
      <c r="F999" s="41">
        <f t="shared" ca="1" si="395"/>
        <v>0</v>
      </c>
      <c r="G999" s="41">
        <f t="shared" ca="1" si="396"/>
        <v>0</v>
      </c>
      <c r="H999" s="7"/>
      <c r="O999" s="8"/>
      <c r="P999" s="8"/>
      <c r="Q999" s="8"/>
      <c r="R999" s="8"/>
      <c r="S999" s="8"/>
      <c r="V999" s="8"/>
      <c r="W999" s="42"/>
      <c r="X999" s="42"/>
      <c r="Y999" s="42"/>
      <c r="Z999" s="42"/>
      <c r="AA999" s="42"/>
    </row>
    <row r="1000" spans="1:27" x14ac:dyDescent="0.25">
      <c r="A1000" s="140"/>
      <c r="B1000" s="155" t="s">
        <v>489</v>
      </c>
      <c r="C1000" s="41">
        <f t="shared" ca="1" si="392"/>
        <v>0</v>
      </c>
      <c r="D1000" s="41">
        <f t="shared" ca="1" si="393"/>
        <v>0</v>
      </c>
      <c r="E1000" s="41">
        <f t="shared" ca="1" si="394"/>
        <v>0</v>
      </c>
      <c r="F1000" s="41">
        <f t="shared" ca="1" si="395"/>
        <v>0</v>
      </c>
      <c r="G1000" s="41">
        <f t="shared" ca="1" si="396"/>
        <v>0</v>
      </c>
      <c r="H1000" s="7"/>
      <c r="O1000" s="8"/>
      <c r="P1000" s="8"/>
      <c r="Q1000" s="8"/>
      <c r="R1000" s="8"/>
      <c r="S1000" s="8"/>
    </row>
    <row r="1001" spans="1:27" x14ac:dyDescent="0.25">
      <c r="A1001" s="140"/>
      <c r="B1001" s="155"/>
      <c r="C1001" s="7"/>
      <c r="D1001" s="7"/>
      <c r="E1001" s="7"/>
      <c r="F1001" s="7"/>
      <c r="G1001" s="7"/>
      <c r="H1001" s="7"/>
      <c r="I1001" s="103" t="s">
        <v>244</v>
      </c>
      <c r="O1001" s="138" t="s">
        <v>245</v>
      </c>
      <c r="P1001" s="8"/>
      <c r="Q1001" s="8"/>
      <c r="R1001" s="8"/>
      <c r="S1001" s="8"/>
    </row>
    <row r="1002" spans="1:27" x14ac:dyDescent="0.25">
      <c r="A1002" s="106"/>
      <c r="B1002" s="106" t="s">
        <v>340</v>
      </c>
      <c r="C1002" s="9">
        <v>2010</v>
      </c>
      <c r="D1002" s="9">
        <v>2020</v>
      </c>
      <c r="E1002" s="9">
        <v>2030</v>
      </c>
      <c r="F1002" s="9">
        <v>2040</v>
      </c>
      <c r="G1002" s="9">
        <v>2050</v>
      </c>
      <c r="H1002" s="9"/>
      <c r="I1002" s="106">
        <v>2010</v>
      </c>
      <c r="J1002" s="106">
        <v>2020</v>
      </c>
      <c r="K1002" s="106">
        <v>2030</v>
      </c>
      <c r="L1002" s="106">
        <v>2040</v>
      </c>
      <c r="M1002" s="106">
        <v>2050</v>
      </c>
      <c r="O1002" s="6">
        <v>2010</v>
      </c>
      <c r="P1002" s="6">
        <v>2020</v>
      </c>
      <c r="Q1002" s="6">
        <v>2030</v>
      </c>
      <c r="R1002" s="6">
        <v>2040</v>
      </c>
      <c r="S1002" s="6">
        <v>2050</v>
      </c>
      <c r="V1002" s="106" t="s">
        <v>587</v>
      </c>
      <c r="W1002" s="9">
        <v>2010</v>
      </c>
      <c r="X1002" s="9">
        <v>2020</v>
      </c>
      <c r="Y1002" s="9">
        <v>2030</v>
      </c>
      <c r="Z1002" s="9">
        <v>2040</v>
      </c>
      <c r="AA1002" s="9">
        <v>2050</v>
      </c>
    </row>
    <row r="1003" spans="1:27" x14ac:dyDescent="0.25">
      <c r="A1003" s="140"/>
      <c r="B1003" s="155" t="s">
        <v>466</v>
      </c>
      <c r="C1003" s="78">
        <f t="shared" ref="C1003:C1014" ca="1" si="400">IFERROR(VLOOKUP($B1003,INDIRECT($I$1003),2,FALSE),0)</f>
        <v>0</v>
      </c>
      <c r="D1003" s="78">
        <f t="shared" ref="D1003:D1014" ca="1" si="401">IFERROR(VLOOKUP($B1003,INDIRECT($J$1003),2,FALSE),0)</f>
        <v>0</v>
      </c>
      <c r="E1003" s="78">
        <f t="shared" ref="E1003:E1014" ca="1" si="402">IFERROR(VLOOKUP($B1003,INDIRECT($K$1003),2,FALSE),0)</f>
        <v>0</v>
      </c>
      <c r="F1003" s="78">
        <f t="shared" ref="F1003:F1014" ca="1" si="403">IFERROR(VLOOKUP($B1003,INDIRECT($L$1003),2,FALSE),0)</f>
        <v>0</v>
      </c>
      <c r="G1003" s="78">
        <f t="shared" ref="G1003:G1014" ca="1" si="404">IFERROR(VLOOKUP($B1003,INDIRECT($M$1003),2,FALSE),0)</f>
        <v>0</v>
      </c>
      <c r="H1003" s="7"/>
      <c r="I1003" s="140" t="str">
        <f>"Modeloutput!$A$"&amp;O1003&amp;":$B$"&amp;O1004</f>
        <v>Modeloutput!$A$682:$B$693</v>
      </c>
      <c r="J1003" s="140" t="str">
        <f>"Modeloutput!$A$"&amp;P1003&amp;":$B$"&amp;P1004</f>
        <v>Modeloutput!$A$1617:$B$1628</v>
      </c>
      <c r="K1003" s="140" t="str">
        <f>"Modeloutput!$A$"&amp;Q1003&amp;":$B$"&amp;Q1004</f>
        <v>Modeloutput!$A$2552:$B$2563</v>
      </c>
      <c r="L1003" s="140" t="str">
        <f>"Modeloutput!$A$"&amp;R1003&amp;":$B$"&amp;R1004</f>
        <v>Modeloutput!$A$3487:$B$3498</v>
      </c>
      <c r="M1003" s="140" t="str">
        <f>"Modeloutput!$A$"&amp;S1003&amp;":$B$"&amp;S1004</f>
        <v>Modeloutput!$A$4422:$B$4433</v>
      </c>
      <c r="N1003" s="140" t="s">
        <v>246</v>
      </c>
      <c r="O1003" s="2">
        <f>volgorde_mut_flow_all!E101</f>
        <v>682</v>
      </c>
      <c r="P1003" s="2">
        <f>volgorde_mut_flow_all!F101</f>
        <v>1617</v>
      </c>
      <c r="Q1003" s="2">
        <f>volgorde_mut_flow_all!G101</f>
        <v>2552</v>
      </c>
      <c r="R1003" s="2">
        <f>volgorde_mut_flow_all!H101</f>
        <v>3487</v>
      </c>
      <c r="S1003" s="2">
        <f>volgorde_mut_flow_all!I101</f>
        <v>4422</v>
      </c>
      <c r="V1003" s="87"/>
    </row>
    <row r="1004" spans="1:27" x14ac:dyDescent="0.25">
      <c r="A1004" s="140"/>
      <c r="B1004" s="155" t="s">
        <v>467</v>
      </c>
      <c r="C1004" s="78">
        <f t="shared" ca="1" si="400"/>
        <v>0</v>
      </c>
      <c r="D1004" s="78">
        <f t="shared" ca="1" si="401"/>
        <v>0</v>
      </c>
      <c r="E1004" s="78">
        <f t="shared" ca="1" si="402"/>
        <v>0</v>
      </c>
      <c r="F1004" s="78">
        <f t="shared" ca="1" si="403"/>
        <v>0</v>
      </c>
      <c r="G1004" s="78">
        <f t="shared" ca="1" si="404"/>
        <v>0</v>
      </c>
      <c r="H1004" s="7"/>
      <c r="O1004" s="2">
        <f>O1003+lengte_uit_python_mut!$D$21-3</f>
        <v>693</v>
      </c>
      <c r="P1004" s="2">
        <f>P1003+lengte_uit_python_mut!$D$21-3</f>
        <v>1628</v>
      </c>
      <c r="Q1004" s="2">
        <f>Q1003+lengte_uit_python_mut!$D$21-3</f>
        <v>2563</v>
      </c>
      <c r="R1004" s="2">
        <f>R1003+lengte_uit_python_mut!$D$21-3</f>
        <v>3498</v>
      </c>
      <c r="S1004" s="2">
        <f>S1003+lengte_uit_python_mut!$D$21-3</f>
        <v>4433</v>
      </c>
      <c r="V1004" s="76" t="s">
        <v>288</v>
      </c>
      <c r="W1004" s="77">
        <f ca="1">SUM(C1003:C1014)</f>
        <v>0</v>
      </c>
      <c r="X1004" s="77">
        <f t="shared" ref="X1004:AA1004" ca="1" si="405">SUM(D1003:D1014)</f>
        <v>1.7513637200000001E-3</v>
      </c>
      <c r="Y1004" s="77">
        <f t="shared" ca="1" si="405"/>
        <v>6.4881311499999997E-3</v>
      </c>
      <c r="Z1004" s="77">
        <f t="shared" ca="1" si="405"/>
        <v>4.0729379500000003E-2</v>
      </c>
      <c r="AA1004" s="77">
        <f t="shared" ca="1" si="405"/>
        <v>0.110395228</v>
      </c>
    </row>
    <row r="1005" spans="1:27" x14ac:dyDescent="0.25">
      <c r="A1005" s="140"/>
      <c r="B1005" s="155" t="s">
        <v>540</v>
      </c>
      <c r="C1005" s="78">
        <f t="shared" ca="1" si="400"/>
        <v>0</v>
      </c>
      <c r="D1005" s="78">
        <f t="shared" ca="1" si="401"/>
        <v>0</v>
      </c>
      <c r="E1005" s="78">
        <f t="shared" ca="1" si="402"/>
        <v>0</v>
      </c>
      <c r="F1005" s="78">
        <f t="shared" ca="1" si="403"/>
        <v>0</v>
      </c>
      <c r="G1005" s="78">
        <f t="shared" ca="1" si="404"/>
        <v>0</v>
      </c>
      <c r="H1005" s="7"/>
      <c r="O1005" s="8"/>
      <c r="P1005" s="8"/>
      <c r="Q1005" s="8"/>
      <c r="R1005" s="8"/>
      <c r="S1005" s="8"/>
      <c r="V1005" s="87"/>
    </row>
    <row r="1006" spans="1:27" x14ac:dyDescent="0.25">
      <c r="A1006" s="140"/>
      <c r="B1006" s="155" t="s">
        <v>541</v>
      </c>
      <c r="C1006" s="78">
        <f t="shared" ca="1" si="400"/>
        <v>0</v>
      </c>
      <c r="D1006" s="78">
        <f t="shared" ca="1" si="401"/>
        <v>0</v>
      </c>
      <c r="E1006" s="78">
        <f t="shared" ca="1" si="402"/>
        <v>0</v>
      </c>
      <c r="F1006" s="78">
        <f t="shared" ca="1" si="403"/>
        <v>0</v>
      </c>
      <c r="G1006" s="78">
        <f t="shared" ca="1" si="404"/>
        <v>0</v>
      </c>
      <c r="H1006" s="7"/>
      <c r="O1006" s="8"/>
      <c r="P1006" s="8"/>
      <c r="Q1006" s="8"/>
      <c r="R1006" s="8"/>
      <c r="S1006" s="8"/>
      <c r="V1006" s="8"/>
      <c r="W1006" s="42"/>
      <c r="X1006" s="42"/>
      <c r="Y1006" s="42"/>
      <c r="Z1006" s="42"/>
      <c r="AA1006" s="42"/>
    </row>
    <row r="1007" spans="1:27" x14ac:dyDescent="0.25">
      <c r="A1007" s="140"/>
      <c r="B1007" s="155" t="s">
        <v>542</v>
      </c>
      <c r="C1007" s="78">
        <f t="shared" ca="1" si="400"/>
        <v>0</v>
      </c>
      <c r="D1007" s="78">
        <f t="shared" ca="1" si="401"/>
        <v>0</v>
      </c>
      <c r="E1007" s="78">
        <f t="shared" ca="1" si="402"/>
        <v>0</v>
      </c>
      <c r="F1007" s="78">
        <f t="shared" ca="1" si="403"/>
        <v>0</v>
      </c>
      <c r="G1007" s="78">
        <f t="shared" ca="1" si="404"/>
        <v>0</v>
      </c>
      <c r="H1007" s="7"/>
      <c r="O1007" s="8"/>
      <c r="P1007" s="8"/>
      <c r="Q1007" s="8"/>
      <c r="R1007" s="8"/>
      <c r="S1007" s="8"/>
      <c r="V1007" s="8"/>
      <c r="W1007" s="42"/>
      <c r="X1007" s="42"/>
      <c r="Y1007" s="42"/>
      <c r="Z1007" s="42"/>
      <c r="AA1007" s="42"/>
    </row>
    <row r="1008" spans="1:27" x14ac:dyDescent="0.25">
      <c r="A1008" s="140"/>
      <c r="B1008" s="155" t="s">
        <v>543</v>
      </c>
      <c r="C1008" s="78">
        <f t="shared" ca="1" si="400"/>
        <v>0</v>
      </c>
      <c r="D1008" s="78">
        <f t="shared" ca="1" si="401"/>
        <v>0</v>
      </c>
      <c r="E1008" s="78">
        <f t="shared" ca="1" si="402"/>
        <v>0</v>
      </c>
      <c r="F1008" s="78">
        <f t="shared" ca="1" si="403"/>
        <v>0</v>
      </c>
      <c r="G1008" s="78">
        <f t="shared" ca="1" si="404"/>
        <v>0</v>
      </c>
      <c r="H1008" s="7"/>
      <c r="O1008" s="8"/>
      <c r="P1008" s="8"/>
      <c r="Q1008" s="8"/>
      <c r="R1008" s="8"/>
      <c r="S1008" s="8"/>
      <c r="V1008" s="140" t="s">
        <v>285</v>
      </c>
      <c r="W1008" s="135">
        <f ca="1">SUM(W1004:W1006)</f>
        <v>0</v>
      </c>
      <c r="X1008" s="135">
        <f t="shared" ref="X1008:AA1008" ca="1" si="406">SUM(X1004:X1006)</f>
        <v>1.7513637200000001E-3</v>
      </c>
      <c r="Y1008" s="135">
        <f t="shared" ca="1" si="406"/>
        <v>6.4881311499999997E-3</v>
      </c>
      <c r="Z1008" s="135">
        <f t="shared" ca="1" si="406"/>
        <v>4.0729379500000003E-2</v>
      </c>
      <c r="AA1008" s="135">
        <f t="shared" ca="1" si="406"/>
        <v>0.110395228</v>
      </c>
    </row>
    <row r="1009" spans="1:28" x14ac:dyDescent="0.25">
      <c r="A1009" s="140"/>
      <c r="B1009" s="155" t="s">
        <v>468</v>
      </c>
      <c r="C1009" s="78">
        <f t="shared" ca="1" si="400"/>
        <v>0</v>
      </c>
      <c r="D1009" s="78">
        <f t="shared" ca="1" si="401"/>
        <v>0</v>
      </c>
      <c r="E1009" s="78">
        <f t="shared" ca="1" si="402"/>
        <v>0</v>
      </c>
      <c r="F1009" s="78">
        <f t="shared" ca="1" si="403"/>
        <v>0</v>
      </c>
      <c r="G1009" s="78">
        <f t="shared" ca="1" si="404"/>
        <v>0</v>
      </c>
      <c r="H1009" s="7"/>
      <c r="O1009" s="8"/>
      <c r="P1009" s="8"/>
      <c r="Q1009" s="8"/>
      <c r="R1009" s="8"/>
      <c r="S1009" s="8"/>
      <c r="V1009" s="140" t="s">
        <v>284</v>
      </c>
      <c r="W1009" s="135">
        <f ca="1">SUM(C1003:C1014)</f>
        <v>0</v>
      </c>
      <c r="X1009" s="135">
        <f t="shared" ref="X1009:AA1009" ca="1" si="407">SUM(D1003:D1014)</f>
        <v>1.7513637200000001E-3</v>
      </c>
      <c r="Y1009" s="135">
        <f t="shared" ca="1" si="407"/>
        <v>6.4881311499999997E-3</v>
      </c>
      <c r="Z1009" s="135">
        <f t="shared" ca="1" si="407"/>
        <v>4.0729379500000003E-2</v>
      </c>
      <c r="AA1009" s="135">
        <f t="shared" ca="1" si="407"/>
        <v>0.110395228</v>
      </c>
    </row>
    <row r="1010" spans="1:28" x14ac:dyDescent="0.25">
      <c r="A1010" s="140"/>
      <c r="B1010" s="155" t="s">
        <v>469</v>
      </c>
      <c r="C1010" s="78">
        <f t="shared" ca="1" si="400"/>
        <v>0</v>
      </c>
      <c r="D1010" s="78">
        <f t="shared" ca="1" si="401"/>
        <v>0</v>
      </c>
      <c r="E1010" s="78">
        <f t="shared" ca="1" si="402"/>
        <v>0</v>
      </c>
      <c r="F1010" s="78">
        <f t="shared" ca="1" si="403"/>
        <v>0</v>
      </c>
      <c r="G1010" s="78">
        <f t="shared" ca="1" si="404"/>
        <v>0</v>
      </c>
      <c r="H1010" s="7"/>
      <c r="O1010" s="8"/>
      <c r="P1010" s="8"/>
      <c r="Q1010" s="8"/>
      <c r="R1010" s="8"/>
      <c r="S1010" s="8"/>
    </row>
    <row r="1011" spans="1:28" x14ac:dyDescent="0.25">
      <c r="A1011" s="140"/>
      <c r="B1011" s="155" t="s">
        <v>544</v>
      </c>
      <c r="C1011" s="78">
        <f t="shared" ca="1" si="400"/>
        <v>0</v>
      </c>
      <c r="D1011" s="78">
        <f t="shared" ca="1" si="401"/>
        <v>1.7513637200000001E-3</v>
      </c>
      <c r="E1011" s="78">
        <f t="shared" ca="1" si="402"/>
        <v>6.4881311499999997E-3</v>
      </c>
      <c r="F1011" s="78">
        <f t="shared" ca="1" si="403"/>
        <v>4.0729379500000003E-2</v>
      </c>
      <c r="G1011" s="78">
        <f t="shared" ca="1" si="404"/>
        <v>0.110395228</v>
      </c>
      <c r="H1011" s="7"/>
      <c r="O1011" s="8"/>
      <c r="P1011" s="8"/>
      <c r="Q1011" s="8"/>
      <c r="R1011" s="8"/>
      <c r="S1011" s="8"/>
    </row>
    <row r="1012" spans="1:28" x14ac:dyDescent="0.25">
      <c r="A1012" s="140"/>
      <c r="B1012" s="155" t="s">
        <v>545</v>
      </c>
      <c r="C1012" s="78">
        <f t="shared" ca="1" si="400"/>
        <v>0</v>
      </c>
      <c r="D1012" s="78">
        <f t="shared" ca="1" si="401"/>
        <v>0</v>
      </c>
      <c r="E1012" s="78">
        <f t="shared" ca="1" si="402"/>
        <v>0</v>
      </c>
      <c r="F1012" s="78">
        <f t="shared" ca="1" si="403"/>
        <v>0</v>
      </c>
      <c r="G1012" s="78">
        <f t="shared" ca="1" si="404"/>
        <v>0</v>
      </c>
      <c r="H1012" s="7"/>
      <c r="O1012" s="8"/>
      <c r="P1012" s="8"/>
      <c r="Q1012" s="8"/>
      <c r="R1012" s="8"/>
      <c r="S1012" s="8"/>
    </row>
    <row r="1013" spans="1:28" x14ac:dyDescent="0.25">
      <c r="A1013" s="140"/>
      <c r="B1013" s="155" t="s">
        <v>546</v>
      </c>
      <c r="C1013" s="78">
        <f t="shared" ca="1" si="400"/>
        <v>0</v>
      </c>
      <c r="D1013" s="78">
        <f t="shared" ca="1" si="401"/>
        <v>0</v>
      </c>
      <c r="E1013" s="78">
        <f t="shared" ca="1" si="402"/>
        <v>0</v>
      </c>
      <c r="F1013" s="78">
        <f t="shared" ca="1" si="403"/>
        <v>0</v>
      </c>
      <c r="G1013" s="78">
        <f t="shared" ca="1" si="404"/>
        <v>0</v>
      </c>
      <c r="H1013" s="7"/>
      <c r="O1013" s="8"/>
      <c r="P1013" s="8"/>
      <c r="Q1013" s="8"/>
      <c r="R1013" s="8"/>
      <c r="S1013" s="8"/>
    </row>
    <row r="1014" spans="1:28" x14ac:dyDescent="0.25">
      <c r="A1014" s="140"/>
      <c r="B1014" s="155" t="s">
        <v>547</v>
      </c>
      <c r="C1014" s="78">
        <f t="shared" ca="1" si="400"/>
        <v>0</v>
      </c>
      <c r="D1014" s="78">
        <f t="shared" ca="1" si="401"/>
        <v>0</v>
      </c>
      <c r="E1014" s="78">
        <f t="shared" ca="1" si="402"/>
        <v>0</v>
      </c>
      <c r="F1014" s="78">
        <f t="shared" ca="1" si="403"/>
        <v>0</v>
      </c>
      <c r="G1014" s="78">
        <f t="shared" ca="1" si="404"/>
        <v>0</v>
      </c>
      <c r="H1014" s="7"/>
      <c r="O1014" s="8"/>
      <c r="P1014" s="8"/>
      <c r="Q1014" s="8"/>
      <c r="R1014" s="8"/>
      <c r="S1014" s="8"/>
    </row>
    <row r="1015" spans="1:28" x14ac:dyDescent="0.25">
      <c r="A1015" s="140"/>
      <c r="B1015" s="155"/>
      <c r="C1015" s="7"/>
      <c r="D1015" s="7"/>
      <c r="E1015" s="7"/>
      <c r="F1015" s="7"/>
      <c r="G1015" s="7"/>
      <c r="H1015" s="7"/>
      <c r="I1015" s="103" t="s">
        <v>244</v>
      </c>
      <c r="O1015" s="138" t="s">
        <v>245</v>
      </c>
      <c r="P1015" s="8"/>
      <c r="Q1015" s="8"/>
      <c r="R1015" s="8"/>
      <c r="S1015" s="8"/>
    </row>
    <row r="1016" spans="1:28" x14ac:dyDescent="0.25">
      <c r="A1016" s="140"/>
      <c r="B1016" s="106" t="s">
        <v>247</v>
      </c>
      <c r="C1016" s="9">
        <v>2010</v>
      </c>
      <c r="D1016" s="9">
        <v>2020</v>
      </c>
      <c r="E1016" s="9">
        <v>2030</v>
      </c>
      <c r="F1016" s="9">
        <v>2040</v>
      </c>
      <c r="G1016" s="9">
        <v>2050</v>
      </c>
      <c r="H1016" s="7"/>
      <c r="I1016" s="106">
        <v>2010</v>
      </c>
      <c r="J1016" s="106">
        <v>2020</v>
      </c>
      <c r="K1016" s="106">
        <v>2030</v>
      </c>
      <c r="L1016" s="106">
        <v>2040</v>
      </c>
      <c r="M1016" s="106">
        <v>2050</v>
      </c>
      <c r="O1016" s="6">
        <v>2010</v>
      </c>
      <c r="P1016" s="6">
        <v>2020</v>
      </c>
      <c r="Q1016" s="6">
        <v>2030</v>
      </c>
      <c r="R1016" s="6">
        <v>2040</v>
      </c>
      <c r="S1016" s="6">
        <v>2050</v>
      </c>
      <c r="V1016" s="106" t="s">
        <v>343</v>
      </c>
      <c r="W1016" s="9">
        <v>2010</v>
      </c>
      <c r="X1016" s="9">
        <v>2020</v>
      </c>
      <c r="Y1016" s="9">
        <v>2030</v>
      </c>
      <c r="Z1016" s="9">
        <v>2040</v>
      </c>
      <c r="AA1016" s="9">
        <v>2050</v>
      </c>
      <c r="AB1016" s="140" t="s">
        <v>990</v>
      </c>
    </row>
    <row r="1017" spans="1:28" x14ac:dyDescent="0.25">
      <c r="A1017" s="140"/>
      <c r="B1017" s="155" t="s">
        <v>121</v>
      </c>
      <c r="C1017" s="28">
        <f t="shared" ref="C1017:C1080" ca="1" si="408">IFERROR(VLOOKUP($B1017,INDIRECT($I$1017),2,FALSE),0)</f>
        <v>0</v>
      </c>
      <c r="D1017" s="28">
        <f t="shared" ref="D1017:D1080" ca="1" si="409">IFERROR(VLOOKUP($B1017,INDIRECT($J$1017),2,FALSE),0)</f>
        <v>0</v>
      </c>
      <c r="E1017" s="28">
        <f t="shared" ref="E1017:E1080" ca="1" si="410">IFERROR(VLOOKUP($B1017,INDIRECT($K$1017),2,FALSE),0)</f>
        <v>0</v>
      </c>
      <c r="F1017" s="28">
        <f t="shared" ref="F1017:F1080" ca="1" si="411">IFERROR(VLOOKUP($B1017,INDIRECT($L$1017),2,FALSE),0)</f>
        <v>0</v>
      </c>
      <c r="G1017" s="28">
        <f t="shared" ref="G1017:G1080" ca="1" si="412">IFERROR(VLOOKUP($B1017,INDIRECT($M$1017),2,FALSE),0)</f>
        <v>0</v>
      </c>
      <c r="H1017" s="7"/>
      <c r="I1017" s="140" t="str">
        <f>"Modeloutput!$A$"&amp;O1017&amp;":$B$"&amp;O1018</f>
        <v>Modeloutput!$A$448:$B$579</v>
      </c>
      <c r="J1017" s="140" t="str">
        <f>"Modeloutput!$A$"&amp;P1017&amp;":$B$"&amp;P1018</f>
        <v>Modeloutput!$A$1383:$B$1514</v>
      </c>
      <c r="K1017" s="140" t="str">
        <f>"Modeloutput!$A$"&amp;Q1017&amp;":$B$"&amp;Q1018</f>
        <v>Modeloutput!$A$2318:$B$2449</v>
      </c>
      <c r="L1017" s="140" t="str">
        <f>"Modeloutput!$A$"&amp;R1017&amp;":$B$"&amp;R1018</f>
        <v>Modeloutput!$A$3253:$B$3384</v>
      </c>
      <c r="M1017" s="140" t="str">
        <f>"Modeloutput!$A$"&amp;S1017&amp;":$B$"&amp;S1018</f>
        <v>Modeloutput!$A$4188:$B$4319</v>
      </c>
      <c r="N1017" s="140" t="s">
        <v>246</v>
      </c>
      <c r="O1017" s="2">
        <f>volgorde_mut_flow_all!E106</f>
        <v>448</v>
      </c>
      <c r="P1017" s="2">
        <f>volgorde_mut_flow_all!F106</f>
        <v>1383</v>
      </c>
      <c r="Q1017" s="2">
        <f>volgorde_mut_flow_all!G106</f>
        <v>2318</v>
      </c>
      <c r="R1017" s="2">
        <f>volgorde_mut_flow_all!H106</f>
        <v>3253</v>
      </c>
      <c r="S1017" s="2">
        <f>volgorde_mut_flow_all!I106</f>
        <v>4188</v>
      </c>
      <c r="V1017" s="87" t="s">
        <v>337</v>
      </c>
      <c r="W1017" s="236"/>
      <c r="X1017" s="236"/>
      <c r="Y1017" s="236"/>
      <c r="Z1017" s="236"/>
      <c r="AA1017" s="236"/>
    </row>
    <row r="1018" spans="1:28" x14ac:dyDescent="0.25">
      <c r="A1018" s="140"/>
      <c r="B1018" s="155" t="s">
        <v>114</v>
      </c>
      <c r="C1018" s="28">
        <f t="shared" ca="1" si="408"/>
        <v>0</v>
      </c>
      <c r="D1018" s="28">
        <f t="shared" ca="1" si="409"/>
        <v>0</v>
      </c>
      <c r="E1018" s="28">
        <f t="shared" ca="1" si="410"/>
        <v>0</v>
      </c>
      <c r="F1018" s="28">
        <f t="shared" ca="1" si="411"/>
        <v>-6.4185749799999997E-2</v>
      </c>
      <c r="G1018" s="28">
        <f t="shared" ca="1" si="412"/>
        <v>-6.0829632199999997E-2</v>
      </c>
      <c r="H1018" s="7"/>
      <c r="O1018" s="2">
        <f>O1017+lengte_uit_python_mut!$D$22-3</f>
        <v>579</v>
      </c>
      <c r="P1018" s="2">
        <f>P1017+lengte_uit_python_mut!$D$22-3</f>
        <v>1514</v>
      </c>
      <c r="Q1018" s="2">
        <f>Q1017+lengte_uit_python_mut!$D$22-3</f>
        <v>2449</v>
      </c>
      <c r="R1018" s="2">
        <f>R1017+lengte_uit_python_mut!$D$22-3</f>
        <v>3384</v>
      </c>
      <c r="S1018" s="2">
        <f>S1017+lengte_uit_python_mut!$D$22-3</f>
        <v>4319</v>
      </c>
      <c r="V1018" s="96" t="s">
        <v>344</v>
      </c>
      <c r="W1018" s="174">
        <f ca="1">SUM(C1017:C1040)+SUM(C1073:C1076)</f>
        <v>0</v>
      </c>
      <c r="X1018" s="174">
        <f t="shared" ref="X1018:Z1018" ca="1" si="413">SUM(D1017:D1040)+SUM(D1073:D1076)</f>
        <v>-2.7521640641</v>
      </c>
      <c r="Y1018" s="174">
        <f t="shared" ca="1" si="413"/>
        <v>-5.2736998457000013</v>
      </c>
      <c r="Z1018" s="174">
        <f t="shared" ca="1" si="413"/>
        <v>-8.6567845666740002</v>
      </c>
      <c r="AA1018" s="174">
        <f ca="1">SUM(G1017:G1040)+SUM(G1073:G1076)</f>
        <v>-10.844954501544001</v>
      </c>
    </row>
    <row r="1019" spans="1:28" x14ac:dyDescent="0.25">
      <c r="A1019" s="140"/>
      <c r="B1019" s="155" t="s">
        <v>122</v>
      </c>
      <c r="C1019" s="28">
        <f t="shared" ca="1" si="408"/>
        <v>0</v>
      </c>
      <c r="D1019" s="28">
        <f t="shared" ca="1" si="409"/>
        <v>0</v>
      </c>
      <c r="E1019" s="28">
        <f t="shared" ca="1" si="410"/>
        <v>0</v>
      </c>
      <c r="F1019" s="28">
        <f t="shared" ca="1" si="411"/>
        <v>0</v>
      </c>
      <c r="G1019" s="28">
        <f t="shared" ca="1" si="412"/>
        <v>0</v>
      </c>
      <c r="H1019" s="7"/>
      <c r="O1019" s="8"/>
      <c r="P1019" s="8"/>
      <c r="Q1019" s="8"/>
      <c r="R1019" s="8"/>
      <c r="S1019" s="8"/>
      <c r="V1019" s="92" t="s">
        <v>345</v>
      </c>
      <c r="W1019" s="94">
        <f ca="1">SUM(C1049:C1056)+SUM(C1079:C1080)</f>
        <v>0</v>
      </c>
      <c r="X1019" s="94">
        <f t="shared" ref="X1019:AA1019" ca="1" si="414">SUM(D1049:D1056)+SUM(D1079:D1080)</f>
        <v>-9.3213478799999999E-2</v>
      </c>
      <c r="Y1019" s="94">
        <f t="shared" ca="1" si="414"/>
        <v>-0.186426958</v>
      </c>
      <c r="Z1019" s="94">
        <f t="shared" ca="1" si="414"/>
        <v>-2.7297697159999998</v>
      </c>
      <c r="AA1019" s="94">
        <f t="shared" ca="1" si="414"/>
        <v>-2.8238069060000002</v>
      </c>
    </row>
    <row r="1020" spans="1:28" x14ac:dyDescent="0.25">
      <c r="A1020" s="140"/>
      <c r="B1020" s="155" t="s">
        <v>123</v>
      </c>
      <c r="C1020" s="28">
        <f t="shared" ca="1" si="408"/>
        <v>0</v>
      </c>
      <c r="D1020" s="28">
        <f t="shared" ca="1" si="409"/>
        <v>0</v>
      </c>
      <c r="E1020" s="28">
        <f t="shared" ca="1" si="410"/>
        <v>0</v>
      </c>
      <c r="F1020" s="28">
        <f t="shared" ca="1" si="411"/>
        <v>0</v>
      </c>
      <c r="G1020" s="28">
        <f t="shared" ca="1" si="412"/>
        <v>0</v>
      </c>
      <c r="H1020" s="7"/>
      <c r="O1020" s="8"/>
      <c r="P1020" s="8"/>
      <c r="Q1020" s="8"/>
      <c r="R1020" s="8"/>
      <c r="S1020" s="8"/>
      <c r="V1020" s="34" t="s">
        <v>346</v>
      </c>
      <c r="W1020" s="59">
        <f ca="1">SUM(C1057:C1064)</f>
        <v>0</v>
      </c>
      <c r="X1020" s="59">
        <f t="shared" ref="X1020:AA1020" ca="1" si="415">SUM(D1057:D1064)</f>
        <v>0</v>
      </c>
      <c r="Y1020" s="59">
        <f t="shared" ca="1" si="415"/>
        <v>0</v>
      </c>
      <c r="Z1020" s="59">
        <f t="shared" ca="1" si="415"/>
        <v>-0.87876575400000001</v>
      </c>
      <c r="AA1020" s="59">
        <f t="shared" ca="1" si="415"/>
        <v>-0.87876575400000001</v>
      </c>
    </row>
    <row r="1021" spans="1:28" x14ac:dyDescent="0.25">
      <c r="A1021" s="140"/>
      <c r="B1021" s="155" t="s">
        <v>124</v>
      </c>
      <c r="C1021" s="28">
        <f t="shared" ca="1" si="408"/>
        <v>0</v>
      </c>
      <c r="D1021" s="28">
        <f t="shared" ca="1" si="409"/>
        <v>0</v>
      </c>
      <c r="E1021" s="28">
        <f t="shared" ca="1" si="410"/>
        <v>0</v>
      </c>
      <c r="F1021" s="28">
        <f t="shared" ca="1" si="411"/>
        <v>0</v>
      </c>
      <c r="G1021" s="28">
        <f t="shared" ca="1" si="412"/>
        <v>0</v>
      </c>
      <c r="H1021" s="7"/>
      <c r="O1021" s="8"/>
      <c r="P1021" s="8"/>
      <c r="Q1021" s="8"/>
      <c r="R1021" s="8"/>
      <c r="S1021" s="8"/>
      <c r="V1021" s="83" t="s">
        <v>347</v>
      </c>
      <c r="W1021" s="39">
        <f ca="1">SUM(C1065:C1072)+SUM(C1081:C1082)</f>
        <v>0</v>
      </c>
      <c r="X1021" s="39">
        <f t="shared" ref="X1021:AA1021" ca="1" si="416">SUM(D1065:D1072)+SUM(D1081:D1082)</f>
        <v>-1.98729585</v>
      </c>
      <c r="Y1021" s="39">
        <f t="shared" ca="1" si="416"/>
        <v>-3.9745916999999999</v>
      </c>
      <c r="Z1021" s="39">
        <f t="shared" ca="1" si="416"/>
        <v>-6.2234094230000006</v>
      </c>
      <c r="AA1021" s="39">
        <f t="shared" ca="1" si="416"/>
        <v>-8.2546496329999997</v>
      </c>
    </row>
    <row r="1022" spans="1:28" x14ac:dyDescent="0.25">
      <c r="A1022" s="140"/>
      <c r="B1022" s="155" t="s">
        <v>115</v>
      </c>
      <c r="C1022" s="28">
        <f t="shared" ca="1" si="408"/>
        <v>0</v>
      </c>
      <c r="D1022" s="28">
        <f t="shared" ca="1" si="409"/>
        <v>0</v>
      </c>
      <c r="E1022" s="28">
        <f t="shared" ca="1" si="410"/>
        <v>0</v>
      </c>
      <c r="F1022" s="28">
        <f t="shared" ca="1" si="411"/>
        <v>-2.28253208E-3</v>
      </c>
      <c r="G1022" s="28">
        <f t="shared" ca="1" si="412"/>
        <v>-2.1631839899999999E-3</v>
      </c>
      <c r="H1022" s="7"/>
      <c r="O1022" s="8"/>
      <c r="P1022" s="8"/>
      <c r="Q1022" s="8"/>
      <c r="R1022" s="8"/>
      <c r="S1022" s="8"/>
      <c r="V1022" s="237" t="s">
        <v>1369</v>
      </c>
      <c r="W1022" s="238">
        <f ca="1">SUM(C1041:C1048)+SUM(C1077:C1078)</f>
        <v>0</v>
      </c>
      <c r="X1022" s="238">
        <f t="shared" ref="X1022:AA1022" ca="1" si="417">SUM(D1041:D1048)+SUM(D1077:D1078)</f>
        <v>-1.19477678</v>
      </c>
      <c r="Y1022" s="238">
        <f t="shared" ca="1" si="417"/>
        <v>-1.00612781</v>
      </c>
      <c r="Z1022" s="238">
        <f t="shared" ca="1" si="417"/>
        <v>0.40770436199999993</v>
      </c>
      <c r="AA1022" s="238">
        <f t="shared" ca="1" si="417"/>
        <v>0.49173866799999988</v>
      </c>
    </row>
    <row r="1023" spans="1:28" x14ac:dyDescent="0.25">
      <c r="A1023" s="140"/>
      <c r="B1023" s="155" t="s">
        <v>125</v>
      </c>
      <c r="C1023" s="28">
        <f t="shared" ca="1" si="408"/>
        <v>0</v>
      </c>
      <c r="D1023" s="28">
        <f t="shared" ca="1" si="409"/>
        <v>0</v>
      </c>
      <c r="E1023" s="28">
        <f t="shared" ca="1" si="410"/>
        <v>0</v>
      </c>
      <c r="F1023" s="28">
        <f t="shared" ca="1" si="411"/>
        <v>0</v>
      </c>
      <c r="G1023" s="28">
        <f t="shared" ca="1" si="412"/>
        <v>0</v>
      </c>
      <c r="H1023" s="7"/>
      <c r="O1023" s="8"/>
      <c r="P1023" s="8"/>
      <c r="Q1023" s="8"/>
      <c r="R1023" s="8"/>
      <c r="S1023" s="8"/>
      <c r="W1023" s="7"/>
      <c r="X1023" s="7"/>
      <c r="Y1023" s="7"/>
      <c r="Z1023" s="7"/>
      <c r="AA1023" s="7"/>
    </row>
    <row r="1024" spans="1:28" x14ac:dyDescent="0.25">
      <c r="A1024" s="140"/>
      <c r="B1024" s="155" t="s">
        <v>126</v>
      </c>
      <c r="C1024" s="28">
        <f t="shared" ca="1" si="408"/>
        <v>0</v>
      </c>
      <c r="D1024" s="28">
        <f t="shared" ca="1" si="409"/>
        <v>0</v>
      </c>
      <c r="E1024" s="28">
        <f t="shared" ca="1" si="410"/>
        <v>0</v>
      </c>
      <c r="F1024" s="28">
        <f t="shared" ca="1" si="411"/>
        <v>0</v>
      </c>
      <c r="G1024" s="28">
        <f t="shared" ca="1" si="412"/>
        <v>0</v>
      </c>
      <c r="H1024" s="7"/>
      <c r="O1024" s="8"/>
      <c r="P1024" s="8"/>
      <c r="Q1024" s="8"/>
      <c r="R1024" s="8"/>
      <c r="S1024" s="8"/>
      <c r="V1024" s="87" t="s">
        <v>338</v>
      </c>
      <c r="W1024" s="235"/>
      <c r="X1024" s="235"/>
      <c r="Y1024" s="235"/>
      <c r="Z1024" s="235"/>
      <c r="AA1024" s="235"/>
    </row>
    <row r="1025" spans="1:27" x14ac:dyDescent="0.25">
      <c r="A1025" s="140"/>
      <c r="B1025" s="155" t="s">
        <v>127</v>
      </c>
      <c r="C1025" s="28">
        <f t="shared" ca="1" si="408"/>
        <v>0</v>
      </c>
      <c r="D1025" s="28">
        <f t="shared" ca="1" si="409"/>
        <v>0</v>
      </c>
      <c r="E1025" s="28">
        <f t="shared" ca="1" si="410"/>
        <v>0</v>
      </c>
      <c r="F1025" s="28">
        <f t="shared" ca="1" si="411"/>
        <v>0</v>
      </c>
      <c r="G1025" s="28">
        <f t="shared" ca="1" si="412"/>
        <v>0</v>
      </c>
      <c r="H1025" s="7"/>
      <c r="O1025" s="8"/>
      <c r="P1025" s="8"/>
      <c r="Q1025" s="8"/>
      <c r="R1025" s="8"/>
      <c r="S1025" s="8"/>
      <c r="V1025" s="98" t="s">
        <v>344</v>
      </c>
      <c r="W1025" s="175">
        <f ca="1">SUM(C1083:C1106)+SUM(C1139:C1142)</f>
        <v>0</v>
      </c>
      <c r="X1025" s="175">
        <f t="shared" ref="X1025:AA1025" ca="1" si="418">SUM(D1083:D1106)</f>
        <v>0</v>
      </c>
      <c r="Y1025" s="175">
        <f t="shared" ca="1" si="418"/>
        <v>0</v>
      </c>
      <c r="Z1025" s="175">
        <f t="shared" ca="1" si="418"/>
        <v>0.82372811834900006</v>
      </c>
      <c r="AA1025" s="175">
        <f t="shared" ca="1" si="418"/>
        <v>0.78065736652700002</v>
      </c>
    </row>
    <row r="1026" spans="1:27" x14ac:dyDescent="0.25">
      <c r="A1026" s="140"/>
      <c r="B1026" s="155" t="s">
        <v>116</v>
      </c>
      <c r="C1026" s="28">
        <f t="shared" ca="1" si="408"/>
        <v>0</v>
      </c>
      <c r="D1026" s="28">
        <f t="shared" ca="1" si="409"/>
        <v>0</v>
      </c>
      <c r="E1026" s="28">
        <f t="shared" ca="1" si="410"/>
        <v>0</v>
      </c>
      <c r="F1026" s="28">
        <f t="shared" ca="1" si="411"/>
        <v>-0.95645738599999996</v>
      </c>
      <c r="G1026" s="28">
        <f t="shared" ca="1" si="412"/>
        <v>-0.90644654199999997</v>
      </c>
      <c r="H1026" s="7"/>
      <c r="O1026" s="8"/>
      <c r="P1026" s="8"/>
      <c r="Q1026" s="8"/>
      <c r="R1026" s="8"/>
      <c r="S1026" s="8"/>
      <c r="V1026" s="66" t="s">
        <v>345</v>
      </c>
      <c r="W1026" s="69">
        <f ca="1">SUM(C1115:C1122)+SUM(C1145:C1146)</f>
        <v>0</v>
      </c>
      <c r="X1026" s="69">
        <f t="shared" ref="X1026:AA1026" ca="1" si="419">SUM(D1115:D1122)+SUM(D1145:D1146)</f>
        <v>0.120357754</v>
      </c>
      <c r="Y1026" s="69">
        <f t="shared" ca="1" si="419"/>
        <v>0.240715507</v>
      </c>
      <c r="Z1026" s="69">
        <f t="shared" ca="1" si="419"/>
        <v>3.5246935910000001</v>
      </c>
      <c r="AA1026" s="69">
        <f t="shared" ca="1" si="419"/>
        <v>3.6461149239999999</v>
      </c>
    </row>
    <row r="1027" spans="1:27" x14ac:dyDescent="0.25">
      <c r="A1027" s="140"/>
      <c r="B1027" s="155" t="s">
        <v>128</v>
      </c>
      <c r="C1027" s="239">
        <f t="shared" ca="1" si="408"/>
        <v>0</v>
      </c>
      <c r="D1027" s="239">
        <f t="shared" ca="1" si="409"/>
        <v>0</v>
      </c>
      <c r="E1027" s="239">
        <f t="shared" ca="1" si="410"/>
        <v>0</v>
      </c>
      <c r="F1027" s="239">
        <f t="shared" ca="1" si="411"/>
        <v>0</v>
      </c>
      <c r="G1027" s="239">
        <f t="shared" ca="1" si="412"/>
        <v>0</v>
      </c>
      <c r="H1027" s="7"/>
      <c r="O1027" s="8"/>
      <c r="P1027" s="8"/>
      <c r="Q1027" s="8"/>
      <c r="R1027" s="8"/>
      <c r="S1027" s="8"/>
      <c r="V1027" s="36" t="s">
        <v>346</v>
      </c>
      <c r="W1027" s="38">
        <f ca="1">SUM(C1123:C1130)</f>
        <v>0</v>
      </c>
      <c r="X1027" s="38"/>
      <c r="Y1027" s="38"/>
      <c r="Z1027" s="38"/>
      <c r="AA1027" s="38"/>
    </row>
    <row r="1028" spans="1:27" x14ac:dyDescent="0.25">
      <c r="A1028" s="140"/>
      <c r="B1028" s="155" t="s">
        <v>129</v>
      </c>
      <c r="C1028" s="28">
        <f t="shared" ca="1" si="408"/>
        <v>0</v>
      </c>
      <c r="D1028" s="28">
        <f t="shared" ca="1" si="409"/>
        <v>0</v>
      </c>
      <c r="E1028" s="28">
        <f t="shared" ca="1" si="410"/>
        <v>0</v>
      </c>
      <c r="F1028" s="28">
        <f t="shared" ca="1" si="411"/>
        <v>0</v>
      </c>
      <c r="G1028" s="28">
        <f t="shared" ca="1" si="412"/>
        <v>0</v>
      </c>
      <c r="H1028" s="9"/>
      <c r="O1028" s="8"/>
      <c r="P1028" s="8"/>
      <c r="Q1028" s="8"/>
      <c r="R1028" s="8"/>
      <c r="S1028" s="8"/>
      <c r="V1028" s="29" t="s">
        <v>347</v>
      </c>
      <c r="W1028" s="58">
        <f ca="1">SUM(C1131:C1138)+SUM(C1147:C1148)</f>
        <v>0</v>
      </c>
      <c r="X1028" s="58">
        <f t="shared" ref="X1028:AA1028" ca="1" si="420">SUM(D1131:D1138)+SUM(D1147:D1148)</f>
        <v>2.5660072700000001</v>
      </c>
      <c r="Y1028" s="58">
        <f t="shared" ca="1" si="420"/>
        <v>5.1320145500000001</v>
      </c>
      <c r="Z1028" s="58">
        <f t="shared" ca="1" si="420"/>
        <v>8.0357002830000006</v>
      </c>
      <c r="AA1028" s="58">
        <f t="shared" ca="1" si="420"/>
        <v>10.658448783000001</v>
      </c>
    </row>
    <row r="1029" spans="1:27" x14ac:dyDescent="0.25">
      <c r="A1029" s="140"/>
      <c r="B1029" s="155" t="s">
        <v>130</v>
      </c>
      <c r="C1029" s="28">
        <f t="shared" ca="1" si="408"/>
        <v>0</v>
      </c>
      <c r="D1029" s="28">
        <f t="shared" ca="1" si="409"/>
        <v>0</v>
      </c>
      <c r="E1029" s="28">
        <f t="shared" ca="1" si="410"/>
        <v>0</v>
      </c>
      <c r="F1029" s="28">
        <f t="shared" ca="1" si="411"/>
        <v>0</v>
      </c>
      <c r="G1029" s="28">
        <f t="shared" ca="1" si="412"/>
        <v>0</v>
      </c>
      <c r="H1029" s="7"/>
      <c r="O1029" s="8"/>
      <c r="P1029" s="8"/>
      <c r="Q1029" s="8"/>
      <c r="R1029" s="8"/>
      <c r="S1029" s="8"/>
      <c r="V1029" s="30" t="s">
        <v>1369</v>
      </c>
      <c r="W1029" s="65">
        <f ca="1">SUM(C1107:C1114)+SUM(C1143:C1144)</f>
        <v>0</v>
      </c>
      <c r="X1029" s="65">
        <f t="shared" ref="X1029:AA1029" ca="1" si="421">SUM(D1107:D1114)+SUM(D1143:D1144)</f>
        <v>1.5427023099999999</v>
      </c>
      <c r="Y1029" s="65">
        <f t="shared" ca="1" si="421"/>
        <v>1.29911774</v>
      </c>
      <c r="Z1029" s="65">
        <f t="shared" ca="1" si="421"/>
        <v>-0.52643010999999995</v>
      </c>
      <c r="AA1029" s="65">
        <f t="shared" ca="1" si="421"/>
        <v>-0.63493566999999995</v>
      </c>
    </row>
    <row r="1030" spans="1:27" x14ac:dyDescent="0.25">
      <c r="A1030" s="140"/>
      <c r="B1030" s="155" t="s">
        <v>117</v>
      </c>
      <c r="C1030" s="28">
        <f t="shared" ca="1" si="408"/>
        <v>0</v>
      </c>
      <c r="D1030" s="28">
        <f t="shared" ca="1" si="409"/>
        <v>0</v>
      </c>
      <c r="E1030" s="28">
        <f t="shared" ca="1" si="410"/>
        <v>0</v>
      </c>
      <c r="F1030" s="28">
        <f t="shared" ca="1" si="411"/>
        <v>-9.1928979399999997E-4</v>
      </c>
      <c r="G1030" s="28">
        <f t="shared" ca="1" si="412"/>
        <v>-8.7122235400000005E-4</v>
      </c>
      <c r="H1030" s="7"/>
      <c r="O1030" s="8"/>
      <c r="P1030" s="8"/>
      <c r="Q1030" s="8"/>
      <c r="R1030" s="8"/>
      <c r="S1030" s="8"/>
    </row>
    <row r="1031" spans="1:27" x14ac:dyDescent="0.25">
      <c r="A1031" s="140"/>
      <c r="B1031" s="155" t="s">
        <v>131</v>
      </c>
      <c r="C1031" s="28">
        <f t="shared" ca="1" si="408"/>
        <v>0</v>
      </c>
      <c r="D1031" s="28">
        <f t="shared" ca="1" si="409"/>
        <v>0</v>
      </c>
      <c r="E1031" s="28">
        <f t="shared" ca="1" si="410"/>
        <v>0</v>
      </c>
      <c r="F1031" s="28">
        <f t="shared" ca="1" si="411"/>
        <v>0</v>
      </c>
      <c r="G1031" s="28">
        <f t="shared" ca="1" si="412"/>
        <v>0</v>
      </c>
      <c r="H1031" s="7"/>
      <c r="O1031" s="8"/>
      <c r="P1031" s="8"/>
      <c r="Q1031" s="8"/>
      <c r="R1031" s="8"/>
      <c r="S1031" s="8"/>
    </row>
    <row r="1032" spans="1:27" x14ac:dyDescent="0.25">
      <c r="A1032" s="140"/>
      <c r="B1032" s="155" t="s">
        <v>132</v>
      </c>
      <c r="C1032" s="28">
        <f t="shared" ca="1" si="408"/>
        <v>0</v>
      </c>
      <c r="D1032" s="28">
        <f t="shared" ca="1" si="409"/>
        <v>0</v>
      </c>
      <c r="E1032" s="28">
        <f t="shared" ca="1" si="410"/>
        <v>0</v>
      </c>
      <c r="F1032" s="28">
        <f t="shared" ca="1" si="411"/>
        <v>0</v>
      </c>
      <c r="G1032" s="28">
        <f t="shared" ca="1" si="412"/>
        <v>0</v>
      </c>
      <c r="H1032" s="7"/>
      <c r="O1032" s="8"/>
      <c r="P1032" s="8"/>
      <c r="Q1032" s="8"/>
      <c r="R1032" s="8"/>
      <c r="S1032" s="8"/>
    </row>
    <row r="1033" spans="1:27" x14ac:dyDescent="0.25">
      <c r="A1033" s="140"/>
      <c r="B1033" s="155" t="s">
        <v>133</v>
      </c>
      <c r="C1033" s="28">
        <f t="shared" ca="1" si="408"/>
        <v>0</v>
      </c>
      <c r="D1033" s="28">
        <f t="shared" ca="1" si="409"/>
        <v>0</v>
      </c>
      <c r="E1033" s="28">
        <f t="shared" ca="1" si="410"/>
        <v>0</v>
      </c>
      <c r="F1033" s="28">
        <f t="shared" ca="1" si="411"/>
        <v>0</v>
      </c>
      <c r="G1033" s="28">
        <f t="shared" ca="1" si="412"/>
        <v>0</v>
      </c>
      <c r="H1033" s="7"/>
      <c r="O1033" s="8"/>
      <c r="P1033" s="8"/>
      <c r="Q1033" s="8"/>
      <c r="R1033" s="8"/>
      <c r="S1033" s="8"/>
    </row>
    <row r="1034" spans="1:27" x14ac:dyDescent="0.25">
      <c r="A1034" s="140"/>
      <c r="B1034" s="155" t="s">
        <v>118</v>
      </c>
      <c r="C1034" s="28">
        <f t="shared" ca="1" si="408"/>
        <v>0</v>
      </c>
      <c r="D1034" s="28">
        <f t="shared" ca="1" si="409"/>
        <v>0</v>
      </c>
      <c r="E1034" s="28">
        <f t="shared" ca="1" si="410"/>
        <v>0</v>
      </c>
      <c r="F1034" s="28">
        <f t="shared" ca="1" si="411"/>
        <v>0</v>
      </c>
      <c r="G1034" s="28">
        <f t="shared" ca="1" si="412"/>
        <v>0</v>
      </c>
      <c r="H1034" s="7"/>
      <c r="O1034" s="8"/>
      <c r="P1034" s="8"/>
      <c r="Q1034" s="8"/>
      <c r="R1034" s="8"/>
      <c r="S1034" s="8"/>
      <c r="V1034" s="140" t="s">
        <v>285</v>
      </c>
      <c r="W1034" s="135">
        <f ca="1">SUM(W1018:W1026)</f>
        <v>0</v>
      </c>
      <c r="X1034" s="135">
        <f ca="1">SUM(X1018:X1026)</f>
        <v>-5.9070924189000005</v>
      </c>
      <c r="Y1034" s="135">
        <f ca="1">SUM(Y1018:Y1026)</f>
        <v>-10.200130806700002</v>
      </c>
      <c r="Z1034" s="135">
        <f ca="1">SUM(Z1018:Z1026)</f>
        <v>-13.732603388325002</v>
      </c>
      <c r="AA1034" s="135">
        <f ca="1">SUM(AA1018:AA1026)</f>
        <v>-17.883665836017002</v>
      </c>
    </row>
    <row r="1035" spans="1:27" x14ac:dyDescent="0.25">
      <c r="A1035" s="140"/>
      <c r="B1035" s="155" t="s">
        <v>134</v>
      </c>
      <c r="C1035" s="28">
        <f t="shared" ca="1" si="408"/>
        <v>0</v>
      </c>
      <c r="D1035" s="28">
        <f t="shared" ca="1" si="409"/>
        <v>0</v>
      </c>
      <c r="E1035" s="28">
        <f t="shared" ca="1" si="410"/>
        <v>0</v>
      </c>
      <c r="F1035" s="28">
        <f t="shared" ca="1" si="411"/>
        <v>0</v>
      </c>
      <c r="G1035" s="28">
        <f t="shared" ca="1" si="412"/>
        <v>0</v>
      </c>
      <c r="H1035" s="7"/>
      <c r="O1035" s="8"/>
      <c r="P1035" s="8"/>
      <c r="Q1035" s="8"/>
      <c r="R1035" s="8"/>
      <c r="S1035" s="8"/>
      <c r="V1035" s="140" t="s">
        <v>284</v>
      </c>
      <c r="W1035" s="135">
        <f ca="1">SUM(C1017:C1110)</f>
        <v>0</v>
      </c>
      <c r="X1035" s="135">
        <f ca="1">SUM(D1017:D1110)</f>
        <v>-6.0274501729000001</v>
      </c>
      <c r="Y1035" s="135">
        <f ca="1">SUM(E1017:E1110)</f>
        <v>-10.440846313700002</v>
      </c>
      <c r="Z1035" s="135">
        <f ca="1">SUM(F1017:F1110)</f>
        <v>-18.939637709324995</v>
      </c>
      <c r="AA1035" s="135">
        <f ca="1">SUM(G1017:G1110)</f>
        <v>-23.212121490016997</v>
      </c>
    </row>
    <row r="1036" spans="1:27" x14ac:dyDescent="0.25">
      <c r="A1036" s="140"/>
      <c r="B1036" s="155" t="s">
        <v>135</v>
      </c>
      <c r="C1036" s="28">
        <f t="shared" ca="1" si="408"/>
        <v>0</v>
      </c>
      <c r="D1036" s="28">
        <f t="shared" ca="1" si="409"/>
        <v>0</v>
      </c>
      <c r="E1036" s="28">
        <f t="shared" ca="1" si="410"/>
        <v>0</v>
      </c>
      <c r="F1036" s="28">
        <f t="shared" ca="1" si="411"/>
        <v>0</v>
      </c>
      <c r="G1036" s="28">
        <f t="shared" ca="1" si="412"/>
        <v>0</v>
      </c>
      <c r="H1036" s="7"/>
      <c r="O1036" s="8"/>
      <c r="P1036" s="8"/>
      <c r="Q1036" s="8"/>
      <c r="R1036" s="8"/>
      <c r="S1036" s="8"/>
    </row>
    <row r="1037" spans="1:27" x14ac:dyDescent="0.25">
      <c r="A1037" s="140"/>
      <c r="B1037" s="155" t="s">
        <v>136</v>
      </c>
      <c r="C1037" s="28">
        <f t="shared" ca="1" si="408"/>
        <v>0</v>
      </c>
      <c r="D1037" s="28">
        <f t="shared" ca="1" si="409"/>
        <v>0</v>
      </c>
      <c r="E1037" s="28">
        <f t="shared" ca="1" si="410"/>
        <v>0</v>
      </c>
      <c r="F1037" s="28">
        <f t="shared" ca="1" si="411"/>
        <v>0</v>
      </c>
      <c r="G1037" s="28">
        <f t="shared" ca="1" si="412"/>
        <v>0</v>
      </c>
      <c r="H1037" s="7"/>
      <c r="O1037" s="8"/>
      <c r="P1037" s="8"/>
      <c r="Q1037" s="8"/>
      <c r="R1037" s="8"/>
      <c r="S1037" s="8"/>
    </row>
    <row r="1038" spans="1:27" x14ac:dyDescent="0.25">
      <c r="A1038" s="140"/>
      <c r="B1038" s="155" t="s">
        <v>119</v>
      </c>
      <c r="C1038" s="28">
        <f t="shared" ca="1" si="408"/>
        <v>0</v>
      </c>
      <c r="D1038" s="28">
        <f t="shared" ca="1" si="409"/>
        <v>0</v>
      </c>
      <c r="E1038" s="28">
        <f t="shared" ca="1" si="410"/>
        <v>0</v>
      </c>
      <c r="F1038" s="28">
        <f t="shared" ca="1" si="411"/>
        <v>0</v>
      </c>
      <c r="G1038" s="28">
        <f t="shared" ca="1" si="412"/>
        <v>0</v>
      </c>
      <c r="H1038" s="7"/>
      <c r="O1038" s="8"/>
      <c r="P1038" s="8"/>
      <c r="Q1038" s="8"/>
      <c r="R1038" s="8"/>
      <c r="S1038" s="8"/>
    </row>
    <row r="1039" spans="1:27" x14ac:dyDescent="0.25">
      <c r="A1039" s="140"/>
      <c r="B1039" s="155" t="s">
        <v>137</v>
      </c>
      <c r="C1039" s="28">
        <f t="shared" ca="1" si="408"/>
        <v>0</v>
      </c>
      <c r="D1039" s="28">
        <f t="shared" ca="1" si="409"/>
        <v>0</v>
      </c>
      <c r="E1039" s="28">
        <f t="shared" ca="1" si="410"/>
        <v>0</v>
      </c>
      <c r="F1039" s="28">
        <f t="shared" ca="1" si="411"/>
        <v>0</v>
      </c>
      <c r="G1039" s="28">
        <f t="shared" ca="1" si="412"/>
        <v>0</v>
      </c>
      <c r="H1039" s="7"/>
      <c r="O1039" s="8"/>
      <c r="P1039" s="8"/>
      <c r="Q1039" s="8"/>
      <c r="R1039" s="8"/>
      <c r="S1039" s="8"/>
    </row>
    <row r="1040" spans="1:27" x14ac:dyDescent="0.25">
      <c r="A1040" s="140"/>
      <c r="B1040" s="155" t="s">
        <v>138</v>
      </c>
      <c r="C1040" s="28">
        <f t="shared" ca="1" si="408"/>
        <v>0</v>
      </c>
      <c r="D1040" s="28">
        <f t="shared" ca="1" si="409"/>
        <v>0</v>
      </c>
      <c r="E1040" s="28">
        <f t="shared" ca="1" si="410"/>
        <v>0</v>
      </c>
      <c r="F1040" s="28">
        <f t="shared" ca="1" si="411"/>
        <v>0</v>
      </c>
      <c r="G1040" s="28">
        <f t="shared" ca="1" si="412"/>
        <v>0</v>
      </c>
      <c r="H1040" s="7"/>
      <c r="O1040" s="8"/>
      <c r="P1040" s="8"/>
      <c r="Q1040" s="8"/>
      <c r="R1040" s="8"/>
      <c r="S1040" s="8"/>
    </row>
    <row r="1041" spans="1:19" x14ac:dyDescent="0.25">
      <c r="B1041" s="155" t="s">
        <v>1021</v>
      </c>
      <c r="C1041" s="238">
        <f t="shared" ca="1" si="408"/>
        <v>0</v>
      </c>
      <c r="D1041" s="238">
        <f t="shared" ca="1" si="409"/>
        <v>0</v>
      </c>
      <c r="E1041" s="238">
        <f t="shared" ca="1" si="410"/>
        <v>0</v>
      </c>
      <c r="F1041" s="238">
        <f t="shared" ca="1" si="411"/>
        <v>0</v>
      </c>
      <c r="G1041" s="238">
        <f t="shared" ca="1" si="412"/>
        <v>0</v>
      </c>
      <c r="H1041" s="7"/>
      <c r="O1041" s="8"/>
      <c r="P1041" s="8"/>
      <c r="Q1041" s="8"/>
      <c r="R1041" s="8"/>
      <c r="S1041" s="8"/>
    </row>
    <row r="1042" spans="1:19" x14ac:dyDescent="0.25">
      <c r="B1042" s="155" t="s">
        <v>992</v>
      </c>
      <c r="C1042" s="238">
        <f t="shared" ca="1" si="408"/>
        <v>0</v>
      </c>
      <c r="D1042" s="238">
        <f t="shared" ca="1" si="409"/>
        <v>0</v>
      </c>
      <c r="E1042" s="238">
        <f t="shared" ca="1" si="410"/>
        <v>0</v>
      </c>
      <c r="F1042" s="238">
        <f t="shared" ca="1" si="411"/>
        <v>1.3029225499999999</v>
      </c>
      <c r="G1042" s="238">
        <f t="shared" ca="1" si="412"/>
        <v>1.3029225499999999</v>
      </c>
      <c r="H1042" s="7"/>
      <c r="O1042" s="8"/>
      <c r="P1042" s="8"/>
      <c r="Q1042" s="8"/>
      <c r="R1042" s="8"/>
      <c r="S1042" s="8"/>
    </row>
    <row r="1043" spans="1:19" x14ac:dyDescent="0.25">
      <c r="B1043" s="155" t="s">
        <v>1022</v>
      </c>
      <c r="C1043" s="238">
        <f t="shared" ca="1" si="408"/>
        <v>0</v>
      </c>
      <c r="D1043" s="238">
        <f t="shared" ca="1" si="409"/>
        <v>0</v>
      </c>
      <c r="E1043" s="238">
        <f t="shared" ca="1" si="410"/>
        <v>0</v>
      </c>
      <c r="F1043" s="238">
        <f t="shared" ca="1" si="411"/>
        <v>0</v>
      </c>
      <c r="G1043" s="238">
        <f t="shared" ca="1" si="412"/>
        <v>0</v>
      </c>
      <c r="H1043" s="7"/>
      <c r="O1043" s="8"/>
      <c r="P1043" s="8"/>
      <c r="Q1043" s="8"/>
      <c r="R1043" s="8"/>
      <c r="S1043" s="8"/>
    </row>
    <row r="1044" spans="1:19" x14ac:dyDescent="0.25">
      <c r="B1044" s="155" t="s">
        <v>1023</v>
      </c>
      <c r="C1044" s="238">
        <f t="shared" ca="1" si="408"/>
        <v>0</v>
      </c>
      <c r="D1044" s="238">
        <f t="shared" ca="1" si="409"/>
        <v>0</v>
      </c>
      <c r="E1044" s="238">
        <f t="shared" ca="1" si="410"/>
        <v>0</v>
      </c>
      <c r="F1044" s="238">
        <f t="shared" ca="1" si="411"/>
        <v>0</v>
      </c>
      <c r="G1044" s="238">
        <f t="shared" ca="1" si="412"/>
        <v>0</v>
      </c>
      <c r="H1044" s="7"/>
      <c r="O1044" s="8"/>
      <c r="P1044" s="8"/>
      <c r="Q1044" s="8"/>
      <c r="R1044" s="8"/>
      <c r="S1044" s="8"/>
    </row>
    <row r="1045" spans="1:19" x14ac:dyDescent="0.25">
      <c r="B1045" s="155" t="s">
        <v>1024</v>
      </c>
      <c r="C1045" s="238">
        <f t="shared" ca="1" si="408"/>
        <v>0</v>
      </c>
      <c r="D1045" s="238">
        <f t="shared" ca="1" si="409"/>
        <v>0</v>
      </c>
      <c r="E1045" s="238">
        <f t="shared" ca="1" si="410"/>
        <v>0</v>
      </c>
      <c r="F1045" s="238">
        <f t="shared" ca="1" si="411"/>
        <v>0</v>
      </c>
      <c r="G1045" s="238">
        <f t="shared" ca="1" si="412"/>
        <v>0</v>
      </c>
      <c r="H1045" s="7"/>
      <c r="O1045" s="8"/>
      <c r="P1045" s="8"/>
      <c r="Q1045" s="8"/>
      <c r="R1045" s="8"/>
      <c r="S1045" s="8"/>
    </row>
    <row r="1046" spans="1:19" x14ac:dyDescent="0.25">
      <c r="A1046" s="140"/>
      <c r="B1046" s="155" t="s">
        <v>993</v>
      </c>
      <c r="C1046" s="238">
        <f t="shared" ca="1" si="408"/>
        <v>0</v>
      </c>
      <c r="D1046" s="238">
        <f t="shared" ca="1" si="409"/>
        <v>0</v>
      </c>
      <c r="E1046" s="238">
        <f t="shared" ca="1" si="410"/>
        <v>0</v>
      </c>
      <c r="F1046" s="238">
        <f t="shared" ca="1" si="411"/>
        <v>0</v>
      </c>
      <c r="G1046" s="238">
        <f t="shared" ca="1" si="412"/>
        <v>0</v>
      </c>
      <c r="H1046" s="7"/>
      <c r="O1046" s="8"/>
      <c r="P1046" s="8"/>
      <c r="Q1046" s="8"/>
      <c r="R1046" s="8"/>
      <c r="S1046" s="8"/>
    </row>
    <row r="1047" spans="1:19" x14ac:dyDescent="0.25">
      <c r="A1047" s="140"/>
      <c r="B1047" s="155" t="s">
        <v>1025</v>
      </c>
      <c r="C1047" s="238">
        <f t="shared" ca="1" si="408"/>
        <v>0</v>
      </c>
      <c r="D1047" s="238">
        <f t="shared" ca="1" si="409"/>
        <v>0</v>
      </c>
      <c r="E1047" s="238">
        <f t="shared" ca="1" si="410"/>
        <v>0</v>
      </c>
      <c r="F1047" s="238">
        <f t="shared" ca="1" si="411"/>
        <v>0</v>
      </c>
      <c r="G1047" s="238">
        <f t="shared" ca="1" si="412"/>
        <v>0</v>
      </c>
      <c r="H1047" s="7"/>
      <c r="O1047" s="8"/>
      <c r="P1047" s="8"/>
      <c r="Q1047" s="8"/>
      <c r="R1047" s="8"/>
      <c r="S1047" s="8"/>
    </row>
    <row r="1048" spans="1:19" x14ac:dyDescent="0.25">
      <c r="A1048" s="140"/>
      <c r="B1048" s="155" t="s">
        <v>1026</v>
      </c>
      <c r="C1048" s="238">
        <f t="shared" ca="1" si="408"/>
        <v>0</v>
      </c>
      <c r="D1048" s="238">
        <f t="shared" ca="1" si="409"/>
        <v>0</v>
      </c>
      <c r="E1048" s="238">
        <f t="shared" ca="1" si="410"/>
        <v>0</v>
      </c>
      <c r="F1048" s="238">
        <f t="shared" ca="1" si="411"/>
        <v>0</v>
      </c>
      <c r="G1048" s="238">
        <f t="shared" ca="1" si="412"/>
        <v>0</v>
      </c>
      <c r="H1048" s="7"/>
      <c r="O1048" s="8"/>
      <c r="P1048" s="8"/>
      <c r="Q1048" s="8"/>
      <c r="R1048" s="8"/>
      <c r="S1048" s="8"/>
    </row>
    <row r="1049" spans="1:19" x14ac:dyDescent="0.25">
      <c r="A1049" s="140"/>
      <c r="B1049" s="155" t="s">
        <v>1027</v>
      </c>
      <c r="C1049" s="94">
        <f t="shared" ca="1" si="408"/>
        <v>0</v>
      </c>
      <c r="D1049" s="94">
        <f t="shared" ca="1" si="409"/>
        <v>0</v>
      </c>
      <c r="E1049" s="94">
        <f t="shared" ca="1" si="410"/>
        <v>0</v>
      </c>
      <c r="F1049" s="94">
        <f t="shared" ca="1" si="411"/>
        <v>0</v>
      </c>
      <c r="G1049" s="94">
        <f t="shared" ca="1" si="412"/>
        <v>0</v>
      </c>
      <c r="O1049" s="8"/>
      <c r="P1049" s="8"/>
      <c r="Q1049" s="8"/>
      <c r="R1049" s="8"/>
      <c r="S1049" s="8"/>
    </row>
    <row r="1050" spans="1:19" x14ac:dyDescent="0.25">
      <c r="A1050" s="140"/>
      <c r="B1050" s="155" t="s">
        <v>994</v>
      </c>
      <c r="C1050" s="94">
        <f t="shared" ca="1" si="408"/>
        <v>0</v>
      </c>
      <c r="D1050" s="94">
        <f t="shared" ca="1" si="409"/>
        <v>0</v>
      </c>
      <c r="E1050" s="94">
        <f t="shared" ca="1" si="410"/>
        <v>0</v>
      </c>
      <c r="F1050" s="94">
        <f t="shared" ca="1" si="411"/>
        <v>-2.4501292800000001</v>
      </c>
      <c r="G1050" s="94">
        <f t="shared" ca="1" si="412"/>
        <v>-2.4501292800000001</v>
      </c>
      <c r="O1050" s="8"/>
      <c r="P1050" s="8"/>
      <c r="Q1050" s="8"/>
      <c r="R1050" s="8"/>
      <c r="S1050" s="8"/>
    </row>
    <row r="1051" spans="1:19" x14ac:dyDescent="0.25">
      <c r="A1051" s="140"/>
      <c r="B1051" s="155" t="s">
        <v>1028</v>
      </c>
      <c r="C1051" s="94">
        <f t="shared" ca="1" si="408"/>
        <v>0</v>
      </c>
      <c r="D1051" s="94">
        <f t="shared" ca="1" si="409"/>
        <v>0</v>
      </c>
      <c r="E1051" s="94">
        <f t="shared" ca="1" si="410"/>
        <v>0</v>
      </c>
      <c r="F1051" s="94">
        <f t="shared" ca="1" si="411"/>
        <v>0</v>
      </c>
      <c r="G1051" s="94">
        <f t="shared" ca="1" si="412"/>
        <v>0</v>
      </c>
      <c r="O1051" s="8"/>
      <c r="P1051" s="8"/>
      <c r="Q1051" s="8"/>
      <c r="R1051" s="8"/>
      <c r="S1051" s="8"/>
    </row>
    <row r="1052" spans="1:19" x14ac:dyDescent="0.25">
      <c r="A1052" s="140"/>
      <c r="B1052" s="155" t="s">
        <v>1029</v>
      </c>
      <c r="C1052" s="94">
        <f t="shared" ca="1" si="408"/>
        <v>0</v>
      </c>
      <c r="D1052" s="94">
        <f t="shared" ca="1" si="409"/>
        <v>0</v>
      </c>
      <c r="E1052" s="94">
        <f t="shared" ca="1" si="410"/>
        <v>0</v>
      </c>
      <c r="F1052" s="94">
        <f t="shared" ca="1" si="411"/>
        <v>0</v>
      </c>
      <c r="G1052" s="94">
        <f t="shared" ca="1" si="412"/>
        <v>0</v>
      </c>
      <c r="O1052" s="8"/>
      <c r="P1052" s="8"/>
      <c r="Q1052" s="8"/>
      <c r="R1052" s="8"/>
      <c r="S1052" s="8"/>
    </row>
    <row r="1053" spans="1:19" x14ac:dyDescent="0.25">
      <c r="A1053" s="140"/>
      <c r="B1053" s="155" t="s">
        <v>1030</v>
      </c>
      <c r="C1053" s="94">
        <f t="shared" ca="1" si="408"/>
        <v>0</v>
      </c>
      <c r="D1053" s="94">
        <f t="shared" ca="1" si="409"/>
        <v>0</v>
      </c>
      <c r="E1053" s="94">
        <f t="shared" ca="1" si="410"/>
        <v>0</v>
      </c>
      <c r="F1053" s="94">
        <f t="shared" ca="1" si="411"/>
        <v>0</v>
      </c>
      <c r="G1053" s="94">
        <f t="shared" ca="1" si="412"/>
        <v>0</v>
      </c>
      <c r="O1053" s="8"/>
      <c r="P1053" s="8"/>
      <c r="Q1053" s="8"/>
      <c r="R1053" s="8"/>
      <c r="S1053" s="8"/>
    </row>
    <row r="1054" spans="1:19" x14ac:dyDescent="0.25">
      <c r="A1054" s="140"/>
      <c r="B1054" s="155" t="s">
        <v>995</v>
      </c>
      <c r="C1054" s="94">
        <f t="shared" ca="1" si="408"/>
        <v>0</v>
      </c>
      <c r="D1054" s="94">
        <f t="shared" ca="1" si="409"/>
        <v>0</v>
      </c>
      <c r="E1054" s="94">
        <f t="shared" ca="1" si="410"/>
        <v>0</v>
      </c>
      <c r="F1054" s="94">
        <f t="shared" ca="1" si="411"/>
        <v>0</v>
      </c>
      <c r="G1054" s="94">
        <f t="shared" ca="1" si="412"/>
        <v>0</v>
      </c>
      <c r="O1054" s="8"/>
      <c r="P1054" s="8"/>
      <c r="Q1054" s="8"/>
      <c r="R1054" s="8"/>
      <c r="S1054" s="8"/>
    </row>
    <row r="1055" spans="1:19" x14ac:dyDescent="0.25">
      <c r="A1055" s="140"/>
      <c r="B1055" s="155" t="s">
        <v>1031</v>
      </c>
      <c r="C1055" s="94">
        <f t="shared" ca="1" si="408"/>
        <v>0</v>
      </c>
      <c r="D1055" s="94">
        <f t="shared" ca="1" si="409"/>
        <v>0</v>
      </c>
      <c r="E1055" s="94">
        <f t="shared" ca="1" si="410"/>
        <v>0</v>
      </c>
      <c r="F1055" s="94">
        <f t="shared" ca="1" si="411"/>
        <v>0</v>
      </c>
      <c r="G1055" s="94">
        <f t="shared" ca="1" si="412"/>
        <v>0</v>
      </c>
      <c r="O1055" s="8"/>
      <c r="P1055" s="8"/>
      <c r="Q1055" s="8"/>
      <c r="R1055" s="8"/>
      <c r="S1055" s="8"/>
    </row>
    <row r="1056" spans="1:19" x14ac:dyDescent="0.25">
      <c r="A1056" s="140"/>
      <c r="B1056" s="155" t="s">
        <v>1032</v>
      </c>
      <c r="C1056" s="94">
        <f t="shared" ca="1" si="408"/>
        <v>0</v>
      </c>
      <c r="D1056" s="94">
        <f t="shared" ca="1" si="409"/>
        <v>0</v>
      </c>
      <c r="E1056" s="94">
        <f t="shared" ca="1" si="410"/>
        <v>0</v>
      </c>
      <c r="F1056" s="94">
        <f t="shared" ca="1" si="411"/>
        <v>0</v>
      </c>
      <c r="G1056" s="94">
        <f t="shared" ca="1" si="412"/>
        <v>0</v>
      </c>
      <c r="O1056" s="8"/>
      <c r="P1056" s="8"/>
      <c r="Q1056" s="8"/>
      <c r="R1056" s="8"/>
      <c r="S1056" s="8"/>
    </row>
    <row r="1057" spans="1:19" x14ac:dyDescent="0.25">
      <c r="A1057" s="140"/>
      <c r="B1057" s="155" t="s">
        <v>17</v>
      </c>
      <c r="C1057" s="59">
        <f t="shared" ca="1" si="408"/>
        <v>0</v>
      </c>
      <c r="D1057" s="59">
        <f t="shared" ca="1" si="409"/>
        <v>0</v>
      </c>
      <c r="E1057" s="59">
        <f t="shared" ca="1" si="410"/>
        <v>0</v>
      </c>
      <c r="F1057" s="59">
        <f t="shared" ca="1" si="411"/>
        <v>0</v>
      </c>
      <c r="G1057" s="59">
        <f t="shared" ca="1" si="412"/>
        <v>0</v>
      </c>
      <c r="O1057" s="8"/>
      <c r="P1057" s="8"/>
      <c r="Q1057" s="8"/>
      <c r="R1057" s="8"/>
      <c r="S1057" s="8"/>
    </row>
    <row r="1058" spans="1:19" x14ac:dyDescent="0.25">
      <c r="A1058" s="140"/>
      <c r="B1058" s="155" t="s">
        <v>14</v>
      </c>
      <c r="C1058" s="59">
        <f t="shared" ca="1" si="408"/>
        <v>0</v>
      </c>
      <c r="D1058" s="59">
        <f t="shared" ca="1" si="409"/>
        <v>0</v>
      </c>
      <c r="E1058" s="59">
        <f t="shared" ca="1" si="410"/>
        <v>0</v>
      </c>
      <c r="F1058" s="59">
        <f t="shared" ca="1" si="411"/>
        <v>-0.87876575400000001</v>
      </c>
      <c r="G1058" s="59">
        <f t="shared" ca="1" si="412"/>
        <v>-0.87876575400000001</v>
      </c>
      <c r="O1058" s="8"/>
      <c r="P1058" s="8"/>
      <c r="Q1058" s="8"/>
      <c r="R1058" s="8"/>
      <c r="S1058" s="8"/>
    </row>
    <row r="1059" spans="1:19" x14ac:dyDescent="0.25">
      <c r="A1059" s="140"/>
      <c r="B1059" s="155" t="s">
        <v>18</v>
      </c>
      <c r="C1059" s="59">
        <f t="shared" ca="1" si="408"/>
        <v>0</v>
      </c>
      <c r="D1059" s="59">
        <f t="shared" ca="1" si="409"/>
        <v>0</v>
      </c>
      <c r="E1059" s="59">
        <f t="shared" ca="1" si="410"/>
        <v>0</v>
      </c>
      <c r="F1059" s="59">
        <f t="shared" ca="1" si="411"/>
        <v>0</v>
      </c>
      <c r="G1059" s="59">
        <f t="shared" ca="1" si="412"/>
        <v>0</v>
      </c>
      <c r="O1059" s="8"/>
      <c r="P1059" s="8"/>
      <c r="Q1059" s="8"/>
      <c r="R1059" s="8"/>
      <c r="S1059" s="8"/>
    </row>
    <row r="1060" spans="1:19" x14ac:dyDescent="0.25">
      <c r="A1060" s="140"/>
      <c r="B1060" s="155" t="s">
        <v>19</v>
      </c>
      <c r="C1060" s="59">
        <f t="shared" ca="1" si="408"/>
        <v>0</v>
      </c>
      <c r="D1060" s="59">
        <f t="shared" ca="1" si="409"/>
        <v>0</v>
      </c>
      <c r="E1060" s="59">
        <f t="shared" ca="1" si="410"/>
        <v>0</v>
      </c>
      <c r="F1060" s="59">
        <f t="shared" ca="1" si="411"/>
        <v>0</v>
      </c>
      <c r="G1060" s="59">
        <f t="shared" ca="1" si="412"/>
        <v>0</v>
      </c>
      <c r="O1060" s="8"/>
      <c r="P1060" s="8"/>
      <c r="Q1060" s="8"/>
      <c r="R1060" s="8"/>
      <c r="S1060" s="8"/>
    </row>
    <row r="1061" spans="1:19" x14ac:dyDescent="0.25">
      <c r="A1061" s="140"/>
      <c r="B1061" s="155" t="s">
        <v>1033</v>
      </c>
      <c r="C1061" s="59">
        <f t="shared" ca="1" si="408"/>
        <v>0</v>
      </c>
      <c r="D1061" s="59">
        <f t="shared" ca="1" si="409"/>
        <v>0</v>
      </c>
      <c r="E1061" s="59">
        <f t="shared" ca="1" si="410"/>
        <v>0</v>
      </c>
      <c r="F1061" s="59">
        <f t="shared" ca="1" si="411"/>
        <v>0</v>
      </c>
      <c r="G1061" s="59">
        <f t="shared" ca="1" si="412"/>
        <v>0</v>
      </c>
      <c r="O1061" s="8"/>
      <c r="P1061" s="8"/>
      <c r="Q1061" s="8"/>
      <c r="R1061" s="8"/>
      <c r="S1061" s="8"/>
    </row>
    <row r="1062" spans="1:19" x14ac:dyDescent="0.25">
      <c r="A1062" s="140"/>
      <c r="B1062" s="155" t="s">
        <v>996</v>
      </c>
      <c r="C1062" s="59">
        <f t="shared" ca="1" si="408"/>
        <v>0</v>
      </c>
      <c r="D1062" s="59">
        <f t="shared" ca="1" si="409"/>
        <v>0</v>
      </c>
      <c r="E1062" s="59">
        <f t="shared" ca="1" si="410"/>
        <v>0</v>
      </c>
      <c r="F1062" s="59">
        <f t="shared" ca="1" si="411"/>
        <v>0</v>
      </c>
      <c r="G1062" s="59">
        <f t="shared" ca="1" si="412"/>
        <v>0</v>
      </c>
      <c r="O1062" s="8"/>
      <c r="P1062" s="8"/>
      <c r="Q1062" s="8"/>
      <c r="R1062" s="8"/>
      <c r="S1062" s="8"/>
    </row>
    <row r="1063" spans="1:19" x14ac:dyDescent="0.25">
      <c r="A1063" s="140"/>
      <c r="B1063" s="155" t="s">
        <v>1034</v>
      </c>
      <c r="C1063" s="59">
        <f t="shared" ca="1" si="408"/>
        <v>0</v>
      </c>
      <c r="D1063" s="59">
        <f t="shared" ca="1" si="409"/>
        <v>0</v>
      </c>
      <c r="E1063" s="59">
        <f t="shared" ca="1" si="410"/>
        <v>0</v>
      </c>
      <c r="F1063" s="59">
        <f t="shared" ca="1" si="411"/>
        <v>0</v>
      </c>
      <c r="G1063" s="59">
        <f t="shared" ca="1" si="412"/>
        <v>0</v>
      </c>
      <c r="O1063" s="8"/>
      <c r="P1063" s="8"/>
      <c r="Q1063" s="8"/>
      <c r="R1063" s="8"/>
      <c r="S1063" s="8"/>
    </row>
    <row r="1064" spans="1:19" x14ac:dyDescent="0.25">
      <c r="A1064" s="140"/>
      <c r="B1064" s="155" t="s">
        <v>1035</v>
      </c>
      <c r="C1064" s="59">
        <f t="shared" ca="1" si="408"/>
        <v>0</v>
      </c>
      <c r="D1064" s="59">
        <f t="shared" ca="1" si="409"/>
        <v>0</v>
      </c>
      <c r="E1064" s="59">
        <f t="shared" ca="1" si="410"/>
        <v>0</v>
      </c>
      <c r="F1064" s="59">
        <f t="shared" ca="1" si="411"/>
        <v>0</v>
      </c>
      <c r="G1064" s="59">
        <f t="shared" ca="1" si="412"/>
        <v>0</v>
      </c>
      <c r="O1064" s="8"/>
      <c r="P1064" s="8"/>
      <c r="Q1064" s="8"/>
      <c r="R1064" s="8"/>
      <c r="S1064" s="8"/>
    </row>
    <row r="1065" spans="1:19" x14ac:dyDescent="0.25">
      <c r="A1065" s="140"/>
      <c r="B1065" s="155" t="s">
        <v>535</v>
      </c>
      <c r="C1065" s="39">
        <f t="shared" ca="1" si="408"/>
        <v>0</v>
      </c>
      <c r="D1065" s="39">
        <f t="shared" ca="1" si="409"/>
        <v>0</v>
      </c>
      <c r="E1065" s="39">
        <f t="shared" ca="1" si="410"/>
        <v>0</v>
      </c>
      <c r="F1065" s="39">
        <f t="shared" ca="1" si="411"/>
        <v>0</v>
      </c>
      <c r="G1065" s="39">
        <f t="shared" ca="1" si="412"/>
        <v>0</v>
      </c>
      <c r="O1065" s="8"/>
      <c r="P1065" s="8"/>
      <c r="Q1065" s="8"/>
      <c r="R1065" s="8"/>
      <c r="S1065" s="8"/>
    </row>
    <row r="1066" spans="1:19" x14ac:dyDescent="0.25">
      <c r="A1066" s="140"/>
      <c r="B1066" s="155" t="s">
        <v>534</v>
      </c>
      <c r="C1066" s="39">
        <f t="shared" ca="1" si="408"/>
        <v>0</v>
      </c>
      <c r="D1066" s="39">
        <f t="shared" ca="1" si="409"/>
        <v>0</v>
      </c>
      <c r="E1066" s="39">
        <f t="shared" ca="1" si="410"/>
        <v>0</v>
      </c>
      <c r="F1066" s="39">
        <f t="shared" ca="1" si="411"/>
        <v>-0.22715322299999999</v>
      </c>
      <c r="G1066" s="39">
        <f t="shared" ca="1" si="412"/>
        <v>-0.22715322299999999</v>
      </c>
      <c r="O1066" s="8"/>
      <c r="P1066" s="8"/>
      <c r="Q1066" s="8"/>
      <c r="R1066" s="8"/>
      <c r="S1066" s="8"/>
    </row>
    <row r="1067" spans="1:19" x14ac:dyDescent="0.25">
      <c r="A1067" s="140"/>
      <c r="B1067" s="155" t="s">
        <v>536</v>
      </c>
      <c r="C1067" s="39">
        <f t="shared" ca="1" si="408"/>
        <v>0</v>
      </c>
      <c r="D1067" s="39">
        <f t="shared" ca="1" si="409"/>
        <v>0</v>
      </c>
      <c r="E1067" s="39">
        <f t="shared" ca="1" si="410"/>
        <v>0</v>
      </c>
      <c r="F1067" s="39">
        <f t="shared" ca="1" si="411"/>
        <v>0</v>
      </c>
      <c r="G1067" s="39">
        <f t="shared" ca="1" si="412"/>
        <v>0</v>
      </c>
      <c r="O1067" s="8"/>
      <c r="P1067" s="8"/>
      <c r="Q1067" s="8"/>
      <c r="R1067" s="8"/>
      <c r="S1067" s="8"/>
    </row>
    <row r="1068" spans="1:19" x14ac:dyDescent="0.25">
      <c r="A1068" s="140"/>
      <c r="B1068" s="155" t="s">
        <v>537</v>
      </c>
      <c r="C1068" s="39">
        <f t="shared" ca="1" si="408"/>
        <v>0</v>
      </c>
      <c r="D1068" s="39">
        <f t="shared" ca="1" si="409"/>
        <v>0</v>
      </c>
      <c r="E1068" s="39">
        <f t="shared" ca="1" si="410"/>
        <v>0</v>
      </c>
      <c r="F1068" s="39">
        <f t="shared" ca="1" si="411"/>
        <v>0</v>
      </c>
      <c r="G1068" s="39">
        <f t="shared" ca="1" si="412"/>
        <v>0</v>
      </c>
      <c r="O1068" s="8"/>
      <c r="P1068" s="8"/>
      <c r="Q1068" s="8"/>
      <c r="R1068" s="8"/>
      <c r="S1068" s="8"/>
    </row>
    <row r="1069" spans="1:19" x14ac:dyDescent="0.25">
      <c r="A1069" s="140"/>
      <c r="B1069" s="155" t="s">
        <v>1036</v>
      </c>
      <c r="C1069" s="39">
        <f t="shared" ca="1" si="408"/>
        <v>0</v>
      </c>
      <c r="D1069" s="39">
        <f t="shared" ca="1" si="409"/>
        <v>0</v>
      </c>
      <c r="E1069" s="39">
        <f t="shared" ca="1" si="410"/>
        <v>0</v>
      </c>
      <c r="F1069" s="39">
        <f t="shared" ca="1" si="411"/>
        <v>0</v>
      </c>
      <c r="G1069" s="39">
        <f t="shared" ca="1" si="412"/>
        <v>0</v>
      </c>
      <c r="O1069" s="8"/>
      <c r="P1069" s="8"/>
      <c r="Q1069" s="8"/>
      <c r="R1069" s="8"/>
      <c r="S1069" s="8"/>
    </row>
    <row r="1070" spans="1:19" x14ac:dyDescent="0.25">
      <c r="A1070" s="140"/>
      <c r="B1070" s="155" t="s">
        <v>997</v>
      </c>
      <c r="C1070" s="39">
        <f t="shared" ca="1" si="408"/>
        <v>0</v>
      </c>
      <c r="D1070" s="39">
        <f t="shared" ca="1" si="409"/>
        <v>0</v>
      </c>
      <c r="E1070" s="39">
        <f t="shared" ca="1" si="410"/>
        <v>0</v>
      </c>
      <c r="F1070" s="39">
        <f t="shared" ca="1" si="411"/>
        <v>0</v>
      </c>
      <c r="G1070" s="39">
        <f t="shared" ca="1" si="412"/>
        <v>0</v>
      </c>
      <c r="O1070" s="8"/>
      <c r="P1070" s="8"/>
      <c r="Q1070" s="8"/>
      <c r="R1070" s="8"/>
      <c r="S1070" s="8"/>
    </row>
    <row r="1071" spans="1:19" x14ac:dyDescent="0.25">
      <c r="A1071" s="140"/>
      <c r="B1071" s="155" t="s">
        <v>1037</v>
      </c>
      <c r="C1071" s="39">
        <f t="shared" ca="1" si="408"/>
        <v>0</v>
      </c>
      <c r="D1071" s="39">
        <f t="shared" ca="1" si="409"/>
        <v>0</v>
      </c>
      <c r="E1071" s="39">
        <f t="shared" ca="1" si="410"/>
        <v>0</v>
      </c>
      <c r="F1071" s="39">
        <f t="shared" ca="1" si="411"/>
        <v>0</v>
      </c>
      <c r="G1071" s="39">
        <f t="shared" ca="1" si="412"/>
        <v>0</v>
      </c>
      <c r="O1071" s="8"/>
      <c r="P1071" s="8"/>
      <c r="Q1071" s="8"/>
      <c r="R1071" s="8"/>
      <c r="S1071" s="8"/>
    </row>
    <row r="1072" spans="1:19" x14ac:dyDescent="0.25">
      <c r="A1072" s="140"/>
      <c r="B1072" s="155" t="s">
        <v>1038</v>
      </c>
      <c r="C1072" s="39">
        <f t="shared" ca="1" si="408"/>
        <v>0</v>
      </c>
      <c r="D1072" s="39">
        <f t="shared" ca="1" si="409"/>
        <v>0</v>
      </c>
      <c r="E1072" s="39">
        <f t="shared" ca="1" si="410"/>
        <v>0</v>
      </c>
      <c r="F1072" s="39">
        <f t="shared" ca="1" si="411"/>
        <v>0</v>
      </c>
      <c r="G1072" s="39">
        <f t="shared" ca="1" si="412"/>
        <v>0</v>
      </c>
      <c r="O1072" s="8"/>
      <c r="P1072" s="8"/>
      <c r="Q1072" s="8"/>
      <c r="R1072" s="8"/>
      <c r="S1072" s="8"/>
    </row>
    <row r="1073" spans="1:19" x14ac:dyDescent="0.25">
      <c r="A1073" s="140"/>
      <c r="B1073" s="155" t="s">
        <v>1273</v>
      </c>
      <c r="C1073" s="28">
        <f t="shared" ca="1" si="408"/>
        <v>0</v>
      </c>
      <c r="D1073" s="28">
        <f t="shared" ca="1" si="409"/>
        <v>0</v>
      </c>
      <c r="E1073" s="28">
        <f t="shared" ca="1" si="410"/>
        <v>0</v>
      </c>
      <c r="F1073" s="28">
        <f t="shared" ca="1" si="411"/>
        <v>0</v>
      </c>
      <c r="G1073" s="28">
        <f t="shared" ca="1" si="412"/>
        <v>0</v>
      </c>
      <c r="O1073" s="8"/>
      <c r="P1073" s="8"/>
      <c r="Q1073" s="8"/>
      <c r="R1073" s="8"/>
      <c r="S1073" s="8"/>
    </row>
    <row r="1074" spans="1:19" x14ac:dyDescent="0.25">
      <c r="A1074" s="140"/>
      <c r="B1074" s="155" t="s">
        <v>1274</v>
      </c>
      <c r="C1074" s="28">
        <f t="shared" ca="1" si="408"/>
        <v>0</v>
      </c>
      <c r="D1074" s="28">
        <f t="shared" ca="1" si="409"/>
        <v>-2.59263756</v>
      </c>
      <c r="E1074" s="28">
        <f t="shared" ca="1" si="410"/>
        <v>-4.9680149800000004</v>
      </c>
      <c r="F1074" s="28">
        <f t="shared" ca="1" si="411"/>
        <v>-7.1840683099999998</v>
      </c>
      <c r="G1074" s="28">
        <f t="shared" ca="1" si="412"/>
        <v>-9.2880351399999999</v>
      </c>
      <c r="O1074" s="8"/>
      <c r="P1074" s="8"/>
      <c r="Q1074" s="8"/>
      <c r="R1074" s="8"/>
      <c r="S1074" s="8"/>
    </row>
    <row r="1075" spans="1:19" x14ac:dyDescent="0.25">
      <c r="A1075" s="140"/>
      <c r="B1075" s="155" t="s">
        <v>1275</v>
      </c>
      <c r="C1075" s="28">
        <f t="shared" ca="1" si="408"/>
        <v>0</v>
      </c>
      <c r="D1075" s="28">
        <f t="shared" ca="1" si="409"/>
        <v>-0.109281008</v>
      </c>
      <c r="E1075" s="28">
        <f t="shared" ca="1" si="410"/>
        <v>-0.20940439</v>
      </c>
      <c r="F1075" s="28">
        <f t="shared" ca="1" si="411"/>
        <v>-0.30964355599999999</v>
      </c>
      <c r="G1075" s="28">
        <f t="shared" ca="1" si="412"/>
        <v>-0.40464145699999998</v>
      </c>
      <c r="O1075" s="8"/>
      <c r="P1075" s="8"/>
      <c r="Q1075" s="8"/>
      <c r="R1075" s="8"/>
      <c r="S1075" s="8"/>
    </row>
    <row r="1076" spans="1:19" x14ac:dyDescent="0.25">
      <c r="A1076" s="140"/>
      <c r="B1076" s="155" t="s">
        <v>1276</v>
      </c>
      <c r="C1076" s="28">
        <f t="shared" ca="1" si="408"/>
        <v>0</v>
      </c>
      <c r="D1076" s="28">
        <f t="shared" ca="1" si="409"/>
        <v>-5.0245496100000002E-2</v>
      </c>
      <c r="E1076" s="28">
        <f t="shared" ca="1" si="410"/>
        <v>-9.6280475700000007E-2</v>
      </c>
      <c r="F1076" s="28">
        <f t="shared" ca="1" si="411"/>
        <v>-0.13922774299999999</v>
      </c>
      <c r="G1076" s="28">
        <f t="shared" ca="1" si="412"/>
        <v>-0.18196732400000001</v>
      </c>
      <c r="O1076" s="8"/>
      <c r="P1076" s="8"/>
      <c r="Q1076" s="8"/>
      <c r="R1076" s="8"/>
      <c r="S1076" s="8"/>
    </row>
    <row r="1077" spans="1:19" x14ac:dyDescent="0.25">
      <c r="A1077" s="140"/>
      <c r="B1077" s="155" t="s">
        <v>1277</v>
      </c>
      <c r="C1077" s="238">
        <f t="shared" ca="1" si="408"/>
        <v>0</v>
      </c>
      <c r="D1077" s="238">
        <f t="shared" ca="1" si="409"/>
        <v>-1.19477678</v>
      </c>
      <c r="E1077" s="238">
        <f t="shared" ca="1" si="410"/>
        <v>-1.00612781</v>
      </c>
      <c r="F1077" s="238">
        <f t="shared" ca="1" si="411"/>
        <v>-0.89521818799999997</v>
      </c>
      <c r="G1077" s="238">
        <f t="shared" ca="1" si="412"/>
        <v>-0.81118388200000002</v>
      </c>
      <c r="O1077" s="8"/>
      <c r="P1077" s="8"/>
      <c r="Q1077" s="8"/>
      <c r="R1077" s="8"/>
      <c r="S1077" s="8"/>
    </row>
    <row r="1078" spans="1:19" x14ac:dyDescent="0.25">
      <c r="A1078" s="140"/>
      <c r="B1078" s="155" t="s">
        <v>1278</v>
      </c>
      <c r="C1078" s="238">
        <f t="shared" ca="1" si="408"/>
        <v>0</v>
      </c>
      <c r="D1078" s="238">
        <f t="shared" ca="1" si="409"/>
        <v>0</v>
      </c>
      <c r="E1078" s="238">
        <f t="shared" ca="1" si="410"/>
        <v>0</v>
      </c>
      <c r="F1078" s="238">
        <f t="shared" ca="1" si="411"/>
        <v>0</v>
      </c>
      <c r="G1078" s="238">
        <f t="shared" ca="1" si="412"/>
        <v>0</v>
      </c>
      <c r="O1078" s="8"/>
      <c r="P1078" s="8"/>
      <c r="Q1078" s="8"/>
      <c r="R1078" s="8"/>
      <c r="S1078" s="8"/>
    </row>
    <row r="1079" spans="1:19" x14ac:dyDescent="0.25">
      <c r="A1079" s="140"/>
      <c r="B1079" s="155" t="s">
        <v>1279</v>
      </c>
      <c r="C1079" s="94">
        <f t="shared" ca="1" si="408"/>
        <v>0</v>
      </c>
      <c r="D1079" s="94">
        <f t="shared" ca="1" si="409"/>
        <v>-9.3213478799999999E-2</v>
      </c>
      <c r="E1079" s="94">
        <f t="shared" ca="1" si="410"/>
        <v>-0.186426958</v>
      </c>
      <c r="F1079" s="94">
        <f t="shared" ca="1" si="411"/>
        <v>-0.27964043599999999</v>
      </c>
      <c r="G1079" s="94">
        <f t="shared" ca="1" si="412"/>
        <v>-0.37367762599999998</v>
      </c>
      <c r="O1079" s="8"/>
      <c r="P1079" s="8"/>
      <c r="Q1079" s="8"/>
      <c r="R1079" s="8"/>
      <c r="S1079" s="8"/>
    </row>
    <row r="1080" spans="1:19" x14ac:dyDescent="0.25">
      <c r="A1080" s="140"/>
      <c r="B1080" s="155" t="s">
        <v>1280</v>
      </c>
      <c r="C1080" s="94">
        <f t="shared" ca="1" si="408"/>
        <v>0</v>
      </c>
      <c r="D1080" s="94">
        <f t="shared" ca="1" si="409"/>
        <v>0</v>
      </c>
      <c r="E1080" s="94">
        <f t="shared" ca="1" si="410"/>
        <v>0</v>
      </c>
      <c r="F1080" s="94">
        <f t="shared" ca="1" si="411"/>
        <v>0</v>
      </c>
      <c r="G1080" s="94">
        <f t="shared" ca="1" si="412"/>
        <v>0</v>
      </c>
      <c r="O1080" s="8"/>
      <c r="P1080" s="8"/>
      <c r="Q1080" s="8"/>
      <c r="R1080" s="8"/>
      <c r="S1080" s="8"/>
    </row>
    <row r="1081" spans="1:19" x14ac:dyDescent="0.25">
      <c r="A1081" s="140"/>
      <c r="B1081" s="155" t="s">
        <v>1281</v>
      </c>
      <c r="C1081" s="39">
        <f t="shared" ref="C1081:C1144" ca="1" si="422">IFERROR(VLOOKUP($B1081,INDIRECT($I$1017),2,FALSE),0)</f>
        <v>0</v>
      </c>
      <c r="D1081" s="39">
        <f t="shared" ref="D1081:D1144" ca="1" si="423">IFERROR(VLOOKUP($B1081,INDIRECT($J$1017),2,FALSE),0)</f>
        <v>-1.98729585</v>
      </c>
      <c r="E1081" s="39">
        <f t="shared" ref="E1081:E1144" ca="1" si="424">IFERROR(VLOOKUP($B1081,INDIRECT($K$1017),2,FALSE),0)</f>
        <v>-3.9745916999999999</v>
      </c>
      <c r="F1081" s="39">
        <f t="shared" ref="F1081:F1144" ca="1" si="425">IFERROR(VLOOKUP($B1081,INDIRECT($L$1017),2,FALSE),0)</f>
        <v>-5.9962562000000004</v>
      </c>
      <c r="G1081" s="39">
        <f t="shared" ref="G1081:G1144" ca="1" si="426">IFERROR(VLOOKUP($B1081,INDIRECT($M$1017),2,FALSE),0)</f>
        <v>-8.0274964099999995</v>
      </c>
      <c r="O1081" s="8"/>
      <c r="P1081" s="8"/>
      <c r="Q1081" s="8"/>
      <c r="R1081" s="8"/>
      <c r="S1081" s="8"/>
    </row>
    <row r="1082" spans="1:19" x14ac:dyDescent="0.25">
      <c r="A1082" s="140"/>
      <c r="B1082" s="155" t="s">
        <v>1282</v>
      </c>
      <c r="C1082" s="39">
        <f t="shared" ca="1" si="422"/>
        <v>0</v>
      </c>
      <c r="D1082" s="39">
        <f t="shared" ca="1" si="423"/>
        <v>0</v>
      </c>
      <c r="E1082" s="39">
        <f t="shared" ca="1" si="424"/>
        <v>0</v>
      </c>
      <c r="F1082" s="39">
        <f t="shared" ca="1" si="425"/>
        <v>0</v>
      </c>
      <c r="G1082" s="39">
        <f t="shared" ca="1" si="426"/>
        <v>0</v>
      </c>
      <c r="O1082" s="8"/>
      <c r="P1082" s="8"/>
      <c r="Q1082" s="8"/>
      <c r="R1082" s="8"/>
      <c r="S1082" s="8"/>
    </row>
    <row r="1083" spans="1:19" x14ac:dyDescent="0.25">
      <c r="A1083" s="140"/>
      <c r="B1083" s="155" t="s">
        <v>1209</v>
      </c>
      <c r="C1083" s="61">
        <f t="shared" ca="1" si="422"/>
        <v>0</v>
      </c>
      <c r="D1083" s="61">
        <f t="shared" ca="1" si="423"/>
        <v>0</v>
      </c>
      <c r="E1083" s="61">
        <f t="shared" ca="1" si="424"/>
        <v>0</v>
      </c>
      <c r="F1083" s="61">
        <f t="shared" ca="1" si="425"/>
        <v>0</v>
      </c>
      <c r="G1083" s="61">
        <f t="shared" ca="1" si="426"/>
        <v>0</v>
      </c>
      <c r="O1083" s="8"/>
      <c r="P1083" s="8"/>
      <c r="Q1083" s="8"/>
      <c r="R1083" s="8"/>
      <c r="S1083" s="8"/>
    </row>
    <row r="1084" spans="1:19" x14ac:dyDescent="0.25">
      <c r="A1084" s="140"/>
      <c r="B1084" s="155" t="s">
        <v>1119</v>
      </c>
      <c r="C1084" s="61">
        <f t="shared" ca="1" si="422"/>
        <v>0</v>
      </c>
      <c r="D1084" s="61">
        <f t="shared" ca="1" si="423"/>
        <v>0</v>
      </c>
      <c r="E1084" s="61">
        <f t="shared" ca="1" si="424"/>
        <v>0</v>
      </c>
      <c r="F1084" s="61">
        <f t="shared" ca="1" si="425"/>
        <v>5.1640247399999999E-2</v>
      </c>
      <c r="G1084" s="61">
        <f t="shared" ca="1" si="426"/>
        <v>4.8940103700000001E-2</v>
      </c>
      <c r="O1084" s="8"/>
      <c r="P1084" s="8"/>
      <c r="Q1084" s="8"/>
      <c r="R1084" s="8"/>
      <c r="S1084" s="8"/>
    </row>
    <row r="1085" spans="1:19" x14ac:dyDescent="0.25">
      <c r="A1085" s="140"/>
      <c r="B1085" s="155" t="s">
        <v>1210</v>
      </c>
      <c r="C1085" s="61">
        <f t="shared" ca="1" si="422"/>
        <v>0</v>
      </c>
      <c r="D1085" s="61">
        <f t="shared" ca="1" si="423"/>
        <v>0</v>
      </c>
      <c r="E1085" s="61">
        <f t="shared" ca="1" si="424"/>
        <v>0</v>
      </c>
      <c r="F1085" s="61">
        <f t="shared" ca="1" si="425"/>
        <v>0</v>
      </c>
      <c r="G1085" s="61">
        <f t="shared" ca="1" si="426"/>
        <v>0</v>
      </c>
      <c r="O1085" s="8"/>
      <c r="P1085" s="8"/>
      <c r="Q1085" s="8"/>
      <c r="R1085" s="8"/>
      <c r="S1085" s="8"/>
    </row>
    <row r="1086" spans="1:19" x14ac:dyDescent="0.25">
      <c r="A1086" s="140"/>
      <c r="B1086" s="155" t="s">
        <v>1211</v>
      </c>
      <c r="C1086" s="61">
        <f t="shared" ca="1" si="422"/>
        <v>0</v>
      </c>
      <c r="D1086" s="61">
        <f t="shared" ca="1" si="423"/>
        <v>0</v>
      </c>
      <c r="E1086" s="61">
        <f t="shared" ca="1" si="424"/>
        <v>0</v>
      </c>
      <c r="F1086" s="61">
        <f t="shared" ca="1" si="425"/>
        <v>0</v>
      </c>
      <c r="G1086" s="61">
        <f t="shared" ca="1" si="426"/>
        <v>0</v>
      </c>
      <c r="O1086" s="8"/>
      <c r="P1086" s="8"/>
      <c r="Q1086" s="8"/>
      <c r="R1086" s="8"/>
      <c r="S1086" s="8"/>
    </row>
    <row r="1087" spans="1:19" x14ac:dyDescent="0.25">
      <c r="A1087" s="140"/>
      <c r="B1087" s="155" t="s">
        <v>1212</v>
      </c>
      <c r="C1087" s="61">
        <f t="shared" ca="1" si="422"/>
        <v>0</v>
      </c>
      <c r="D1087" s="61">
        <f t="shared" ca="1" si="423"/>
        <v>0</v>
      </c>
      <c r="E1087" s="61">
        <f t="shared" ca="1" si="424"/>
        <v>0</v>
      </c>
      <c r="F1087" s="61">
        <f t="shared" ca="1" si="425"/>
        <v>0</v>
      </c>
      <c r="G1087" s="61">
        <f t="shared" ca="1" si="426"/>
        <v>0</v>
      </c>
      <c r="O1087" s="8"/>
      <c r="P1087" s="8"/>
      <c r="Q1087" s="8"/>
      <c r="R1087" s="8"/>
      <c r="S1087" s="8"/>
    </row>
    <row r="1088" spans="1:19" x14ac:dyDescent="0.25">
      <c r="B1088" s="155" t="s">
        <v>1120</v>
      </c>
      <c r="C1088" s="61">
        <f t="shared" ca="1" si="422"/>
        <v>0</v>
      </c>
      <c r="D1088" s="61">
        <f t="shared" ca="1" si="423"/>
        <v>0</v>
      </c>
      <c r="E1088" s="61">
        <f t="shared" ca="1" si="424"/>
        <v>0</v>
      </c>
      <c r="F1088" s="61">
        <f t="shared" ca="1" si="425"/>
        <v>1.8363970400000001E-3</v>
      </c>
      <c r="G1088" s="61">
        <f t="shared" ca="1" si="426"/>
        <v>1.74037628E-3</v>
      </c>
      <c r="O1088" s="8"/>
      <c r="P1088" s="8"/>
      <c r="Q1088" s="8"/>
      <c r="R1088" s="8"/>
      <c r="S1088" s="8"/>
    </row>
    <row r="1089" spans="1:19" x14ac:dyDescent="0.25">
      <c r="B1089" s="155" t="s">
        <v>1213</v>
      </c>
      <c r="C1089" s="61">
        <f t="shared" ca="1" si="422"/>
        <v>0</v>
      </c>
      <c r="D1089" s="61">
        <f t="shared" ca="1" si="423"/>
        <v>0</v>
      </c>
      <c r="E1089" s="61">
        <f t="shared" ca="1" si="424"/>
        <v>0</v>
      </c>
      <c r="F1089" s="61">
        <f t="shared" ca="1" si="425"/>
        <v>0</v>
      </c>
      <c r="G1089" s="61">
        <f t="shared" ca="1" si="426"/>
        <v>0</v>
      </c>
      <c r="O1089" s="8"/>
      <c r="P1089" s="8"/>
      <c r="Q1089" s="8"/>
      <c r="R1089" s="8"/>
      <c r="S1089" s="8"/>
    </row>
    <row r="1090" spans="1:19" x14ac:dyDescent="0.25">
      <c r="B1090" s="155" t="s">
        <v>1214</v>
      </c>
      <c r="C1090" s="61">
        <f t="shared" ca="1" si="422"/>
        <v>0</v>
      </c>
      <c r="D1090" s="61">
        <f t="shared" ca="1" si="423"/>
        <v>0</v>
      </c>
      <c r="E1090" s="61">
        <f t="shared" ca="1" si="424"/>
        <v>0</v>
      </c>
      <c r="F1090" s="61">
        <f t="shared" ca="1" si="425"/>
        <v>0</v>
      </c>
      <c r="G1090" s="61">
        <f t="shared" ca="1" si="426"/>
        <v>0</v>
      </c>
      <c r="O1090" s="8"/>
      <c r="P1090" s="8"/>
      <c r="Q1090" s="8"/>
      <c r="R1090" s="8"/>
      <c r="S1090" s="8"/>
    </row>
    <row r="1091" spans="1:19" x14ac:dyDescent="0.25">
      <c r="B1091" s="155" t="s">
        <v>1283</v>
      </c>
      <c r="C1091" s="61">
        <f t="shared" ca="1" si="422"/>
        <v>0</v>
      </c>
      <c r="D1091" s="61">
        <f t="shared" ca="1" si="423"/>
        <v>0</v>
      </c>
      <c r="E1091" s="61">
        <f t="shared" ca="1" si="424"/>
        <v>0</v>
      </c>
      <c r="F1091" s="61">
        <f t="shared" ca="1" si="425"/>
        <v>0</v>
      </c>
      <c r="G1091" s="61">
        <f t="shared" ca="1" si="426"/>
        <v>0</v>
      </c>
      <c r="O1091" s="8"/>
      <c r="P1091" s="8"/>
      <c r="Q1091" s="8"/>
      <c r="R1091" s="8"/>
      <c r="S1091" s="8"/>
    </row>
    <row r="1092" spans="1:19" x14ac:dyDescent="0.25">
      <c r="B1092" s="155" t="s">
        <v>1184</v>
      </c>
      <c r="C1092" s="61">
        <f t="shared" ca="1" si="422"/>
        <v>0</v>
      </c>
      <c r="D1092" s="61">
        <f t="shared" ca="1" si="423"/>
        <v>0</v>
      </c>
      <c r="E1092" s="61">
        <f t="shared" ca="1" si="424"/>
        <v>0</v>
      </c>
      <c r="F1092" s="61">
        <f t="shared" ca="1" si="425"/>
        <v>0.76951186500000002</v>
      </c>
      <c r="G1092" s="61">
        <f t="shared" ca="1" si="426"/>
        <v>0.72927595000000001</v>
      </c>
      <c r="O1092" s="8"/>
      <c r="P1092" s="8"/>
      <c r="Q1092" s="8"/>
      <c r="R1092" s="8"/>
      <c r="S1092" s="8"/>
    </row>
    <row r="1093" spans="1:19" x14ac:dyDescent="0.25">
      <c r="A1093" s="140"/>
      <c r="B1093" s="155" t="s">
        <v>1284</v>
      </c>
      <c r="C1093" s="61">
        <f t="shared" ca="1" si="422"/>
        <v>0</v>
      </c>
      <c r="D1093" s="61">
        <f t="shared" ca="1" si="423"/>
        <v>0</v>
      </c>
      <c r="E1093" s="61">
        <f t="shared" ca="1" si="424"/>
        <v>0</v>
      </c>
      <c r="F1093" s="61">
        <f t="shared" ca="1" si="425"/>
        <v>0</v>
      </c>
      <c r="G1093" s="61">
        <f t="shared" ca="1" si="426"/>
        <v>0</v>
      </c>
      <c r="O1093" s="8"/>
      <c r="P1093" s="8"/>
      <c r="Q1093" s="8"/>
      <c r="R1093" s="8"/>
      <c r="S1093" s="8"/>
    </row>
    <row r="1094" spans="1:19" x14ac:dyDescent="0.25">
      <c r="A1094" s="140"/>
      <c r="B1094" s="155" t="s">
        <v>1285</v>
      </c>
      <c r="C1094" s="61">
        <f t="shared" ca="1" si="422"/>
        <v>0</v>
      </c>
      <c r="D1094" s="61">
        <f t="shared" ca="1" si="423"/>
        <v>0</v>
      </c>
      <c r="E1094" s="61">
        <f t="shared" ca="1" si="424"/>
        <v>0</v>
      </c>
      <c r="F1094" s="61">
        <f t="shared" ca="1" si="425"/>
        <v>0</v>
      </c>
      <c r="G1094" s="61">
        <f t="shared" ca="1" si="426"/>
        <v>0</v>
      </c>
      <c r="O1094" s="8"/>
      <c r="P1094" s="8"/>
      <c r="Q1094" s="8"/>
      <c r="R1094" s="8"/>
      <c r="S1094" s="8"/>
    </row>
    <row r="1095" spans="1:19" x14ac:dyDescent="0.25">
      <c r="A1095" s="140"/>
      <c r="B1095" s="155" t="s">
        <v>1286</v>
      </c>
      <c r="C1095" s="61">
        <f t="shared" ca="1" si="422"/>
        <v>0</v>
      </c>
      <c r="D1095" s="61">
        <f t="shared" ca="1" si="423"/>
        <v>0</v>
      </c>
      <c r="E1095" s="61">
        <f t="shared" ca="1" si="424"/>
        <v>0</v>
      </c>
      <c r="F1095" s="61">
        <f t="shared" ca="1" si="425"/>
        <v>0</v>
      </c>
      <c r="G1095" s="61">
        <f t="shared" ca="1" si="426"/>
        <v>0</v>
      </c>
      <c r="O1095" s="8"/>
      <c r="P1095" s="8"/>
      <c r="Q1095" s="8"/>
      <c r="R1095" s="8"/>
      <c r="S1095" s="8"/>
    </row>
    <row r="1096" spans="1:19" x14ac:dyDescent="0.25">
      <c r="A1096" s="140"/>
      <c r="B1096" s="155" t="s">
        <v>1185</v>
      </c>
      <c r="C1096" s="61">
        <f t="shared" ca="1" si="422"/>
        <v>0</v>
      </c>
      <c r="D1096" s="61">
        <f t="shared" ca="1" si="423"/>
        <v>0</v>
      </c>
      <c r="E1096" s="61">
        <f t="shared" ca="1" si="424"/>
        <v>0</v>
      </c>
      <c r="F1096" s="61">
        <f t="shared" ca="1" si="425"/>
        <v>7.3960890900000005E-4</v>
      </c>
      <c r="G1096" s="61">
        <f t="shared" ca="1" si="426"/>
        <v>7.0093654699999997E-4</v>
      </c>
      <c r="O1096" s="8"/>
      <c r="P1096" s="8"/>
      <c r="Q1096" s="8"/>
      <c r="R1096" s="8"/>
      <c r="S1096" s="8"/>
    </row>
    <row r="1097" spans="1:19" x14ac:dyDescent="0.25">
      <c r="A1097" s="140"/>
      <c r="B1097" s="155" t="s">
        <v>1287</v>
      </c>
      <c r="C1097" s="61">
        <f t="shared" ca="1" si="422"/>
        <v>0</v>
      </c>
      <c r="D1097" s="61">
        <f t="shared" ca="1" si="423"/>
        <v>0</v>
      </c>
      <c r="E1097" s="61">
        <f t="shared" ca="1" si="424"/>
        <v>0</v>
      </c>
      <c r="F1097" s="61">
        <f t="shared" ca="1" si="425"/>
        <v>0</v>
      </c>
      <c r="G1097" s="61">
        <f t="shared" ca="1" si="426"/>
        <v>0</v>
      </c>
      <c r="O1097" s="8"/>
      <c r="P1097" s="8"/>
      <c r="Q1097" s="8"/>
      <c r="R1097" s="8"/>
      <c r="S1097" s="8"/>
    </row>
    <row r="1098" spans="1:19" x14ac:dyDescent="0.25">
      <c r="A1098" s="140"/>
      <c r="B1098" s="155" t="s">
        <v>1288</v>
      </c>
      <c r="C1098" s="61">
        <f t="shared" ca="1" si="422"/>
        <v>0</v>
      </c>
      <c r="D1098" s="61">
        <f t="shared" ca="1" si="423"/>
        <v>0</v>
      </c>
      <c r="E1098" s="61">
        <f t="shared" ca="1" si="424"/>
        <v>0</v>
      </c>
      <c r="F1098" s="61">
        <f t="shared" ca="1" si="425"/>
        <v>0</v>
      </c>
      <c r="G1098" s="61">
        <f t="shared" ca="1" si="426"/>
        <v>0</v>
      </c>
      <c r="O1098" s="8"/>
      <c r="P1098" s="8"/>
      <c r="Q1098" s="8"/>
      <c r="R1098" s="8"/>
      <c r="S1098" s="8"/>
    </row>
    <row r="1099" spans="1:19" x14ac:dyDescent="0.25">
      <c r="A1099" s="140"/>
      <c r="B1099" s="155" t="s">
        <v>1289</v>
      </c>
      <c r="C1099" s="61">
        <f t="shared" ca="1" si="422"/>
        <v>0</v>
      </c>
      <c r="D1099" s="61">
        <f t="shared" ca="1" si="423"/>
        <v>0</v>
      </c>
      <c r="E1099" s="61">
        <f t="shared" ca="1" si="424"/>
        <v>0</v>
      </c>
      <c r="F1099" s="61">
        <f t="shared" ca="1" si="425"/>
        <v>0</v>
      </c>
      <c r="G1099" s="61">
        <f t="shared" ca="1" si="426"/>
        <v>0</v>
      </c>
      <c r="O1099" s="8"/>
      <c r="P1099" s="8"/>
      <c r="Q1099" s="8"/>
      <c r="R1099" s="8"/>
      <c r="S1099" s="8"/>
    </row>
    <row r="1100" spans="1:19" x14ac:dyDescent="0.25">
      <c r="A1100" s="140"/>
      <c r="B1100" s="155" t="s">
        <v>1186</v>
      </c>
      <c r="C1100" s="61">
        <f t="shared" ca="1" si="422"/>
        <v>0</v>
      </c>
      <c r="D1100" s="61">
        <f t="shared" ca="1" si="423"/>
        <v>0</v>
      </c>
      <c r="E1100" s="61">
        <f t="shared" ca="1" si="424"/>
        <v>0</v>
      </c>
      <c r="F1100" s="61">
        <f t="shared" ca="1" si="425"/>
        <v>0</v>
      </c>
      <c r="G1100" s="61">
        <f t="shared" ca="1" si="426"/>
        <v>0</v>
      </c>
      <c r="O1100" s="8"/>
      <c r="P1100" s="8"/>
      <c r="Q1100" s="8"/>
      <c r="R1100" s="8"/>
      <c r="S1100" s="8"/>
    </row>
    <row r="1101" spans="1:19" x14ac:dyDescent="0.25">
      <c r="A1101" s="140"/>
      <c r="B1101" s="155" t="s">
        <v>1290</v>
      </c>
      <c r="C1101" s="61">
        <f t="shared" ca="1" si="422"/>
        <v>0</v>
      </c>
      <c r="D1101" s="61">
        <f t="shared" ca="1" si="423"/>
        <v>0</v>
      </c>
      <c r="E1101" s="61">
        <f t="shared" ca="1" si="424"/>
        <v>0</v>
      </c>
      <c r="F1101" s="61">
        <f t="shared" ca="1" si="425"/>
        <v>0</v>
      </c>
      <c r="G1101" s="61">
        <f t="shared" ca="1" si="426"/>
        <v>0</v>
      </c>
      <c r="O1101" s="8"/>
      <c r="P1101" s="8"/>
      <c r="Q1101" s="8"/>
      <c r="R1101" s="8"/>
      <c r="S1101" s="8"/>
    </row>
    <row r="1102" spans="1:19" x14ac:dyDescent="0.25">
      <c r="A1102" s="140"/>
      <c r="B1102" s="155" t="s">
        <v>1291</v>
      </c>
      <c r="C1102" s="61">
        <f t="shared" ca="1" si="422"/>
        <v>0</v>
      </c>
      <c r="D1102" s="61">
        <f t="shared" ca="1" si="423"/>
        <v>0</v>
      </c>
      <c r="E1102" s="61">
        <f t="shared" ca="1" si="424"/>
        <v>0</v>
      </c>
      <c r="F1102" s="61">
        <f t="shared" ca="1" si="425"/>
        <v>0</v>
      </c>
      <c r="G1102" s="61">
        <f t="shared" ca="1" si="426"/>
        <v>0</v>
      </c>
      <c r="O1102" s="8"/>
      <c r="P1102" s="8"/>
      <c r="Q1102" s="8"/>
      <c r="R1102" s="8"/>
      <c r="S1102" s="8"/>
    </row>
    <row r="1103" spans="1:19" x14ac:dyDescent="0.25">
      <c r="A1103" s="140"/>
      <c r="B1103" s="155" t="s">
        <v>1292</v>
      </c>
      <c r="C1103" s="61">
        <f t="shared" ca="1" si="422"/>
        <v>0</v>
      </c>
      <c r="D1103" s="61">
        <f t="shared" ca="1" si="423"/>
        <v>0</v>
      </c>
      <c r="E1103" s="61">
        <f t="shared" ca="1" si="424"/>
        <v>0</v>
      </c>
      <c r="F1103" s="61">
        <f t="shared" ca="1" si="425"/>
        <v>0</v>
      </c>
      <c r="G1103" s="61">
        <f t="shared" ca="1" si="426"/>
        <v>0</v>
      </c>
      <c r="O1103" s="8"/>
      <c r="P1103" s="8"/>
      <c r="Q1103" s="8"/>
      <c r="R1103" s="8"/>
      <c r="S1103" s="8"/>
    </row>
    <row r="1104" spans="1:19" x14ac:dyDescent="0.25">
      <c r="A1104" s="140"/>
      <c r="B1104" s="155" t="s">
        <v>1187</v>
      </c>
      <c r="C1104" s="61">
        <f t="shared" ca="1" si="422"/>
        <v>0</v>
      </c>
      <c r="D1104" s="61">
        <f t="shared" ca="1" si="423"/>
        <v>0</v>
      </c>
      <c r="E1104" s="61">
        <f t="shared" ca="1" si="424"/>
        <v>0</v>
      </c>
      <c r="F1104" s="61">
        <f t="shared" ca="1" si="425"/>
        <v>0</v>
      </c>
      <c r="G1104" s="61">
        <f t="shared" ca="1" si="426"/>
        <v>0</v>
      </c>
      <c r="O1104" s="8"/>
      <c r="P1104" s="8"/>
      <c r="Q1104" s="8"/>
      <c r="R1104" s="8"/>
      <c r="S1104" s="8"/>
    </row>
    <row r="1105" spans="1:19" x14ac:dyDescent="0.25">
      <c r="A1105" s="140"/>
      <c r="B1105" s="155" t="s">
        <v>1293</v>
      </c>
      <c r="C1105" s="61">
        <f t="shared" ca="1" si="422"/>
        <v>0</v>
      </c>
      <c r="D1105" s="61">
        <f t="shared" ca="1" si="423"/>
        <v>0</v>
      </c>
      <c r="E1105" s="61">
        <f t="shared" ca="1" si="424"/>
        <v>0</v>
      </c>
      <c r="F1105" s="61">
        <f t="shared" ca="1" si="425"/>
        <v>0</v>
      </c>
      <c r="G1105" s="61">
        <f t="shared" ca="1" si="426"/>
        <v>0</v>
      </c>
      <c r="O1105" s="8"/>
      <c r="P1105" s="8"/>
      <c r="Q1105" s="8"/>
      <c r="R1105" s="8"/>
      <c r="S1105" s="8"/>
    </row>
    <row r="1106" spans="1:19" x14ac:dyDescent="0.25">
      <c r="A1106" s="140"/>
      <c r="B1106" s="155" t="s">
        <v>1294</v>
      </c>
      <c r="C1106" s="61">
        <f t="shared" ca="1" si="422"/>
        <v>0</v>
      </c>
      <c r="D1106" s="61">
        <f t="shared" ca="1" si="423"/>
        <v>0</v>
      </c>
      <c r="E1106" s="61">
        <f t="shared" ca="1" si="424"/>
        <v>0</v>
      </c>
      <c r="F1106" s="61">
        <f t="shared" ca="1" si="425"/>
        <v>0</v>
      </c>
      <c r="G1106" s="61">
        <f t="shared" ca="1" si="426"/>
        <v>0</v>
      </c>
      <c r="O1106" s="8"/>
      <c r="P1106" s="8"/>
      <c r="Q1106" s="8"/>
      <c r="R1106" s="8"/>
      <c r="S1106" s="8"/>
    </row>
    <row r="1107" spans="1:19" x14ac:dyDescent="0.25">
      <c r="A1107" s="140"/>
      <c r="B1107" s="155" t="s">
        <v>948</v>
      </c>
      <c r="C1107" s="65">
        <f t="shared" ca="1" si="422"/>
        <v>0</v>
      </c>
      <c r="D1107" s="65">
        <f t="shared" ca="1" si="423"/>
        <v>0</v>
      </c>
      <c r="E1107" s="65">
        <f t="shared" ca="1" si="424"/>
        <v>0</v>
      </c>
      <c r="F1107" s="65">
        <f t="shared" ca="1" si="425"/>
        <v>0</v>
      </c>
      <c r="G1107" s="65">
        <f t="shared" ca="1" si="426"/>
        <v>0</v>
      </c>
      <c r="O1107" s="8"/>
      <c r="P1107" s="8"/>
      <c r="Q1107" s="8"/>
      <c r="R1107" s="8"/>
      <c r="S1107" s="8"/>
    </row>
    <row r="1108" spans="1:19" x14ac:dyDescent="0.25">
      <c r="A1108" s="140"/>
      <c r="B1108" s="155" t="s">
        <v>945</v>
      </c>
      <c r="C1108" s="65">
        <f t="shared" ca="1" si="422"/>
        <v>0</v>
      </c>
      <c r="D1108" s="65">
        <f t="shared" ca="1" si="423"/>
        <v>0</v>
      </c>
      <c r="E1108" s="65">
        <f t="shared" ca="1" si="424"/>
        <v>0</v>
      </c>
      <c r="F1108" s="65">
        <f t="shared" ca="1" si="425"/>
        <v>-1.68234073</v>
      </c>
      <c r="G1108" s="65">
        <f t="shared" ca="1" si="426"/>
        <v>-1.68234073</v>
      </c>
      <c r="O1108" s="8"/>
      <c r="P1108" s="8"/>
      <c r="Q1108" s="8"/>
      <c r="R1108" s="8"/>
      <c r="S1108" s="8"/>
    </row>
    <row r="1109" spans="1:19" x14ac:dyDescent="0.25">
      <c r="A1109" s="140"/>
      <c r="B1109" s="155" t="s">
        <v>949</v>
      </c>
      <c r="C1109" s="65">
        <f t="shared" ca="1" si="422"/>
        <v>0</v>
      </c>
      <c r="D1109" s="65">
        <f t="shared" ca="1" si="423"/>
        <v>0</v>
      </c>
      <c r="E1109" s="65">
        <f t="shared" ca="1" si="424"/>
        <v>0</v>
      </c>
      <c r="F1109" s="65">
        <f t="shared" ca="1" si="425"/>
        <v>0</v>
      </c>
      <c r="G1109" s="65">
        <f t="shared" ca="1" si="426"/>
        <v>0</v>
      </c>
      <c r="O1109" s="8"/>
      <c r="P1109" s="8"/>
      <c r="Q1109" s="8"/>
      <c r="R1109" s="8"/>
      <c r="S1109" s="8"/>
    </row>
    <row r="1110" spans="1:19" x14ac:dyDescent="0.25">
      <c r="A1110" s="140"/>
      <c r="B1110" s="155" t="s">
        <v>950</v>
      </c>
      <c r="C1110" s="65">
        <f t="shared" ca="1" si="422"/>
        <v>0</v>
      </c>
      <c r="D1110" s="65">
        <f t="shared" ca="1" si="423"/>
        <v>0</v>
      </c>
      <c r="E1110" s="65">
        <f t="shared" ca="1" si="424"/>
        <v>0</v>
      </c>
      <c r="F1110" s="65">
        <f t="shared" ca="1" si="425"/>
        <v>0</v>
      </c>
      <c r="G1110" s="65">
        <f t="shared" ca="1" si="426"/>
        <v>0</v>
      </c>
      <c r="O1110" s="8"/>
      <c r="P1110" s="8"/>
      <c r="Q1110" s="8"/>
      <c r="R1110" s="8"/>
      <c r="S1110" s="8"/>
    </row>
    <row r="1111" spans="1:19" x14ac:dyDescent="0.25">
      <c r="A1111" s="140"/>
      <c r="B1111" s="155" t="s">
        <v>1039</v>
      </c>
      <c r="C1111" s="65">
        <f t="shared" ca="1" si="422"/>
        <v>0</v>
      </c>
      <c r="D1111" s="65">
        <f t="shared" ca="1" si="423"/>
        <v>0</v>
      </c>
      <c r="E1111" s="65">
        <f t="shared" ca="1" si="424"/>
        <v>0</v>
      </c>
      <c r="F1111" s="65">
        <f t="shared" ca="1" si="425"/>
        <v>0</v>
      </c>
      <c r="G1111" s="65">
        <f t="shared" ca="1" si="426"/>
        <v>0</v>
      </c>
      <c r="O1111" s="8"/>
      <c r="P1111" s="8"/>
      <c r="Q1111" s="8"/>
      <c r="R1111" s="8"/>
      <c r="S1111" s="8"/>
    </row>
    <row r="1112" spans="1:19" x14ac:dyDescent="0.25">
      <c r="A1112" s="140"/>
      <c r="B1112" s="155" t="s">
        <v>998</v>
      </c>
      <c r="C1112" s="65">
        <f t="shared" ca="1" si="422"/>
        <v>0</v>
      </c>
      <c r="D1112" s="65">
        <f t="shared" ca="1" si="423"/>
        <v>0</v>
      </c>
      <c r="E1112" s="65">
        <f t="shared" ca="1" si="424"/>
        <v>0</v>
      </c>
      <c r="F1112" s="65">
        <f t="shared" ca="1" si="425"/>
        <v>0</v>
      </c>
      <c r="G1112" s="65">
        <f t="shared" ca="1" si="426"/>
        <v>0</v>
      </c>
      <c r="O1112" s="8"/>
      <c r="P1112" s="8"/>
      <c r="Q1112" s="8"/>
      <c r="R1112" s="8"/>
      <c r="S1112" s="8"/>
    </row>
    <row r="1113" spans="1:19" x14ac:dyDescent="0.25">
      <c r="A1113" s="140"/>
      <c r="B1113" s="155" t="s">
        <v>1040</v>
      </c>
      <c r="C1113" s="65">
        <f t="shared" ca="1" si="422"/>
        <v>0</v>
      </c>
      <c r="D1113" s="65">
        <f t="shared" ca="1" si="423"/>
        <v>0</v>
      </c>
      <c r="E1113" s="65">
        <f t="shared" ca="1" si="424"/>
        <v>0</v>
      </c>
      <c r="F1113" s="65">
        <f t="shared" ca="1" si="425"/>
        <v>0</v>
      </c>
      <c r="G1113" s="65">
        <f t="shared" ca="1" si="426"/>
        <v>0</v>
      </c>
      <c r="O1113" s="8"/>
      <c r="P1113" s="8"/>
      <c r="Q1113" s="8"/>
      <c r="R1113" s="8"/>
      <c r="S1113" s="8"/>
    </row>
    <row r="1114" spans="1:19" x14ac:dyDescent="0.25">
      <c r="A1114" s="140"/>
      <c r="B1114" s="155" t="s">
        <v>1041</v>
      </c>
      <c r="C1114" s="65">
        <f t="shared" ca="1" si="422"/>
        <v>0</v>
      </c>
      <c r="D1114" s="65">
        <f t="shared" ca="1" si="423"/>
        <v>0</v>
      </c>
      <c r="E1114" s="65">
        <f t="shared" ca="1" si="424"/>
        <v>0</v>
      </c>
      <c r="F1114" s="65">
        <f t="shared" ca="1" si="425"/>
        <v>0</v>
      </c>
      <c r="G1114" s="65">
        <f t="shared" ca="1" si="426"/>
        <v>0</v>
      </c>
      <c r="O1114" s="8"/>
      <c r="P1114" s="8"/>
      <c r="Q1114" s="8"/>
      <c r="R1114" s="8"/>
      <c r="S1114" s="8"/>
    </row>
    <row r="1115" spans="1:19" x14ac:dyDescent="0.25">
      <c r="A1115" s="140"/>
      <c r="B1115" s="155" t="s">
        <v>458</v>
      </c>
      <c r="C1115" s="69">
        <f t="shared" ca="1" si="422"/>
        <v>0</v>
      </c>
      <c r="D1115" s="69">
        <f t="shared" ca="1" si="423"/>
        <v>0</v>
      </c>
      <c r="E1115" s="69">
        <f t="shared" ca="1" si="424"/>
        <v>0</v>
      </c>
      <c r="F1115" s="69">
        <f t="shared" ca="1" si="425"/>
        <v>0</v>
      </c>
      <c r="G1115" s="69">
        <f t="shared" ca="1" si="426"/>
        <v>0</v>
      </c>
      <c r="O1115" s="8"/>
      <c r="P1115" s="8"/>
      <c r="Q1115" s="8"/>
      <c r="R1115" s="8"/>
      <c r="S1115" s="8"/>
    </row>
    <row r="1116" spans="1:19" x14ac:dyDescent="0.25">
      <c r="A1116" s="140"/>
      <c r="B1116" s="155" t="s">
        <v>456</v>
      </c>
      <c r="C1116" s="69">
        <f t="shared" ca="1" si="422"/>
        <v>0</v>
      </c>
      <c r="D1116" s="69">
        <f t="shared" ca="1" si="423"/>
        <v>0</v>
      </c>
      <c r="E1116" s="69">
        <f t="shared" ca="1" si="424"/>
        <v>0</v>
      </c>
      <c r="F1116" s="69">
        <f t="shared" ca="1" si="425"/>
        <v>3.1636203300000001</v>
      </c>
      <c r="G1116" s="69">
        <f t="shared" ca="1" si="426"/>
        <v>3.1636203300000001</v>
      </c>
      <c r="O1116" s="8"/>
      <c r="P1116" s="8"/>
      <c r="Q1116" s="8"/>
      <c r="R1116" s="8"/>
      <c r="S1116" s="8"/>
    </row>
    <row r="1117" spans="1:19" x14ac:dyDescent="0.25">
      <c r="A1117" s="140"/>
      <c r="B1117" s="155" t="s">
        <v>459</v>
      </c>
      <c r="C1117" s="69">
        <f t="shared" ca="1" si="422"/>
        <v>0</v>
      </c>
      <c r="D1117" s="69">
        <f t="shared" ca="1" si="423"/>
        <v>0</v>
      </c>
      <c r="E1117" s="69">
        <f t="shared" ca="1" si="424"/>
        <v>0</v>
      </c>
      <c r="F1117" s="69">
        <f t="shared" ca="1" si="425"/>
        <v>0</v>
      </c>
      <c r="G1117" s="69">
        <f t="shared" ca="1" si="426"/>
        <v>0</v>
      </c>
      <c r="O1117" s="8"/>
      <c r="P1117" s="8"/>
      <c r="Q1117" s="8"/>
      <c r="R1117" s="8"/>
      <c r="S1117" s="8"/>
    </row>
    <row r="1118" spans="1:19" x14ac:dyDescent="0.25">
      <c r="A1118" s="140"/>
      <c r="B1118" s="155" t="s">
        <v>460</v>
      </c>
      <c r="C1118" s="69">
        <f t="shared" ca="1" si="422"/>
        <v>0</v>
      </c>
      <c r="D1118" s="69">
        <f t="shared" ca="1" si="423"/>
        <v>0</v>
      </c>
      <c r="E1118" s="69">
        <f t="shared" ca="1" si="424"/>
        <v>0</v>
      </c>
      <c r="F1118" s="69">
        <f t="shared" ca="1" si="425"/>
        <v>0</v>
      </c>
      <c r="G1118" s="69">
        <f t="shared" ca="1" si="426"/>
        <v>0</v>
      </c>
      <c r="O1118" s="8"/>
      <c r="P1118" s="8"/>
      <c r="Q1118" s="8"/>
      <c r="R1118" s="8"/>
      <c r="S1118" s="8"/>
    </row>
    <row r="1119" spans="1:19" x14ac:dyDescent="0.25">
      <c r="A1119" s="140"/>
      <c r="B1119" s="155" t="s">
        <v>1042</v>
      </c>
      <c r="C1119" s="69">
        <f t="shared" ca="1" si="422"/>
        <v>0</v>
      </c>
      <c r="D1119" s="69">
        <f t="shared" ca="1" si="423"/>
        <v>0</v>
      </c>
      <c r="E1119" s="69">
        <f t="shared" ca="1" si="424"/>
        <v>0</v>
      </c>
      <c r="F1119" s="69">
        <f t="shared" ca="1" si="425"/>
        <v>0</v>
      </c>
      <c r="G1119" s="69">
        <f t="shared" ca="1" si="426"/>
        <v>0</v>
      </c>
      <c r="O1119" s="8"/>
      <c r="P1119" s="8"/>
      <c r="Q1119" s="8"/>
      <c r="R1119" s="8"/>
      <c r="S1119" s="8"/>
    </row>
    <row r="1120" spans="1:19" x14ac:dyDescent="0.25">
      <c r="A1120" s="140"/>
      <c r="B1120" s="155" t="s">
        <v>999</v>
      </c>
      <c r="C1120" s="69">
        <f t="shared" ca="1" si="422"/>
        <v>0</v>
      </c>
      <c r="D1120" s="69">
        <f t="shared" ca="1" si="423"/>
        <v>0</v>
      </c>
      <c r="E1120" s="69">
        <f t="shared" ca="1" si="424"/>
        <v>0</v>
      </c>
      <c r="F1120" s="69">
        <f t="shared" ca="1" si="425"/>
        <v>0</v>
      </c>
      <c r="G1120" s="69">
        <f t="shared" ca="1" si="426"/>
        <v>0</v>
      </c>
      <c r="O1120" s="8"/>
      <c r="P1120" s="8"/>
      <c r="Q1120" s="8"/>
      <c r="R1120" s="8"/>
      <c r="S1120" s="8"/>
    </row>
    <row r="1121" spans="1:19" x14ac:dyDescent="0.25">
      <c r="A1121" s="140"/>
      <c r="B1121" s="155" t="s">
        <v>1043</v>
      </c>
      <c r="C1121" s="69">
        <f t="shared" ca="1" si="422"/>
        <v>0</v>
      </c>
      <c r="D1121" s="69">
        <f t="shared" ca="1" si="423"/>
        <v>0</v>
      </c>
      <c r="E1121" s="69">
        <f t="shared" ca="1" si="424"/>
        <v>0</v>
      </c>
      <c r="F1121" s="69">
        <f t="shared" ca="1" si="425"/>
        <v>0</v>
      </c>
      <c r="G1121" s="69">
        <f t="shared" ca="1" si="426"/>
        <v>0</v>
      </c>
      <c r="O1121" s="8"/>
      <c r="P1121" s="8"/>
      <c r="Q1121" s="8"/>
      <c r="R1121" s="8"/>
      <c r="S1121" s="8"/>
    </row>
    <row r="1122" spans="1:19" x14ac:dyDescent="0.25">
      <c r="A1122" s="140"/>
      <c r="B1122" s="155" t="s">
        <v>1044</v>
      </c>
      <c r="C1122" s="69">
        <f t="shared" ca="1" si="422"/>
        <v>0</v>
      </c>
      <c r="D1122" s="69">
        <f t="shared" ca="1" si="423"/>
        <v>0</v>
      </c>
      <c r="E1122" s="69">
        <f t="shared" ca="1" si="424"/>
        <v>0</v>
      </c>
      <c r="F1122" s="69">
        <f t="shared" ca="1" si="425"/>
        <v>0</v>
      </c>
      <c r="G1122" s="69">
        <f t="shared" ca="1" si="426"/>
        <v>0</v>
      </c>
      <c r="O1122" s="8"/>
      <c r="P1122" s="8"/>
      <c r="Q1122" s="8"/>
      <c r="R1122" s="8"/>
      <c r="S1122" s="8"/>
    </row>
    <row r="1123" spans="1:19" x14ac:dyDescent="0.25">
      <c r="A1123" s="140"/>
      <c r="B1123" s="155" t="s">
        <v>461</v>
      </c>
      <c r="C1123" s="38">
        <f t="shared" ca="1" si="422"/>
        <v>0</v>
      </c>
      <c r="D1123" s="38">
        <f t="shared" ca="1" si="423"/>
        <v>0</v>
      </c>
      <c r="E1123" s="38">
        <f t="shared" ca="1" si="424"/>
        <v>0</v>
      </c>
      <c r="F1123" s="38">
        <f t="shared" ca="1" si="425"/>
        <v>0</v>
      </c>
      <c r="G1123" s="38">
        <f t="shared" ca="1" si="426"/>
        <v>0</v>
      </c>
      <c r="O1123" s="8"/>
      <c r="P1123" s="8"/>
      <c r="Q1123" s="8"/>
      <c r="R1123" s="8"/>
      <c r="S1123" s="8"/>
    </row>
    <row r="1124" spans="1:19" x14ac:dyDescent="0.25">
      <c r="A1124" s="140"/>
      <c r="B1124" s="155" t="s">
        <v>457</v>
      </c>
      <c r="C1124" s="38">
        <f t="shared" ca="1" si="422"/>
        <v>0</v>
      </c>
      <c r="D1124" s="38">
        <f t="shared" ca="1" si="423"/>
        <v>0</v>
      </c>
      <c r="E1124" s="38">
        <f t="shared" ca="1" si="424"/>
        <v>0</v>
      </c>
      <c r="F1124" s="38">
        <f t="shared" ca="1" si="425"/>
        <v>1.1346671500000001</v>
      </c>
      <c r="G1124" s="38">
        <f t="shared" ca="1" si="426"/>
        <v>1.1346671500000001</v>
      </c>
      <c r="O1124" s="8"/>
      <c r="P1124" s="8"/>
      <c r="Q1124" s="8"/>
      <c r="R1124" s="8"/>
      <c r="S1124" s="8"/>
    </row>
    <row r="1125" spans="1:19" x14ac:dyDescent="0.25">
      <c r="A1125" s="140"/>
      <c r="B1125" s="155" t="s">
        <v>462</v>
      </c>
      <c r="C1125" s="38">
        <f t="shared" ca="1" si="422"/>
        <v>0</v>
      </c>
      <c r="D1125" s="38">
        <f t="shared" ca="1" si="423"/>
        <v>0</v>
      </c>
      <c r="E1125" s="38">
        <f t="shared" ca="1" si="424"/>
        <v>0</v>
      </c>
      <c r="F1125" s="38">
        <f t="shared" ca="1" si="425"/>
        <v>0</v>
      </c>
      <c r="G1125" s="38">
        <f t="shared" ca="1" si="426"/>
        <v>0</v>
      </c>
      <c r="O1125" s="8"/>
      <c r="P1125" s="8"/>
      <c r="Q1125" s="8"/>
      <c r="R1125" s="8"/>
      <c r="S1125" s="8"/>
    </row>
    <row r="1126" spans="1:19" x14ac:dyDescent="0.25">
      <c r="A1126" s="140"/>
      <c r="B1126" s="155" t="s">
        <v>463</v>
      </c>
      <c r="C1126" s="38">
        <f t="shared" ca="1" si="422"/>
        <v>0</v>
      </c>
      <c r="D1126" s="38">
        <f t="shared" ca="1" si="423"/>
        <v>0</v>
      </c>
      <c r="E1126" s="38">
        <f t="shared" ca="1" si="424"/>
        <v>0</v>
      </c>
      <c r="F1126" s="38">
        <f t="shared" ca="1" si="425"/>
        <v>0</v>
      </c>
      <c r="G1126" s="38">
        <f t="shared" ca="1" si="426"/>
        <v>0</v>
      </c>
      <c r="O1126" s="8"/>
      <c r="P1126" s="8"/>
      <c r="Q1126" s="8"/>
      <c r="R1126" s="8"/>
      <c r="S1126" s="8"/>
    </row>
    <row r="1127" spans="1:19" x14ac:dyDescent="0.25">
      <c r="A1127" s="140"/>
      <c r="B1127" s="155" t="s">
        <v>1045</v>
      </c>
      <c r="C1127" s="38">
        <f t="shared" ca="1" si="422"/>
        <v>0</v>
      </c>
      <c r="D1127" s="38">
        <f t="shared" ca="1" si="423"/>
        <v>0</v>
      </c>
      <c r="E1127" s="38">
        <f t="shared" ca="1" si="424"/>
        <v>0</v>
      </c>
      <c r="F1127" s="38">
        <f t="shared" ca="1" si="425"/>
        <v>0</v>
      </c>
      <c r="G1127" s="38">
        <f t="shared" ca="1" si="426"/>
        <v>0</v>
      </c>
      <c r="O1127" s="8"/>
      <c r="P1127" s="8"/>
      <c r="Q1127" s="8"/>
      <c r="R1127" s="8"/>
      <c r="S1127" s="8"/>
    </row>
    <row r="1128" spans="1:19" x14ac:dyDescent="0.25">
      <c r="A1128" s="140"/>
      <c r="B1128" s="155" t="s">
        <v>1000</v>
      </c>
      <c r="C1128" s="38">
        <f t="shared" ca="1" si="422"/>
        <v>0</v>
      </c>
      <c r="D1128" s="38">
        <f t="shared" ca="1" si="423"/>
        <v>0</v>
      </c>
      <c r="E1128" s="38">
        <f t="shared" ca="1" si="424"/>
        <v>0</v>
      </c>
      <c r="F1128" s="38">
        <f t="shared" ca="1" si="425"/>
        <v>0</v>
      </c>
      <c r="G1128" s="38">
        <f t="shared" ca="1" si="426"/>
        <v>0</v>
      </c>
      <c r="O1128" s="8"/>
      <c r="P1128" s="8"/>
      <c r="Q1128" s="8"/>
      <c r="R1128" s="8"/>
      <c r="S1128" s="8"/>
    </row>
    <row r="1129" spans="1:19" x14ac:dyDescent="0.25">
      <c r="A1129" s="140"/>
      <c r="B1129" s="155" t="s">
        <v>1046</v>
      </c>
      <c r="C1129" s="38">
        <f t="shared" ca="1" si="422"/>
        <v>0</v>
      </c>
      <c r="D1129" s="38">
        <f t="shared" ca="1" si="423"/>
        <v>0</v>
      </c>
      <c r="E1129" s="38">
        <f t="shared" ca="1" si="424"/>
        <v>0</v>
      </c>
      <c r="F1129" s="38">
        <f t="shared" ca="1" si="425"/>
        <v>0</v>
      </c>
      <c r="G1129" s="38">
        <f t="shared" ca="1" si="426"/>
        <v>0</v>
      </c>
      <c r="O1129" s="8"/>
      <c r="P1129" s="8"/>
      <c r="Q1129" s="8"/>
      <c r="R1129" s="8"/>
      <c r="S1129" s="8"/>
    </row>
    <row r="1130" spans="1:19" x14ac:dyDescent="0.25">
      <c r="A1130" s="140"/>
      <c r="B1130" s="155" t="s">
        <v>1047</v>
      </c>
      <c r="C1130" s="38">
        <f t="shared" ca="1" si="422"/>
        <v>0</v>
      </c>
      <c r="D1130" s="38">
        <f t="shared" ca="1" si="423"/>
        <v>0</v>
      </c>
      <c r="E1130" s="38">
        <f t="shared" ca="1" si="424"/>
        <v>0</v>
      </c>
      <c r="F1130" s="38">
        <f t="shared" ca="1" si="425"/>
        <v>0</v>
      </c>
      <c r="G1130" s="38">
        <f t="shared" ca="1" si="426"/>
        <v>0</v>
      </c>
      <c r="O1130" s="8"/>
      <c r="P1130" s="8"/>
      <c r="Q1130" s="8"/>
      <c r="R1130" s="8"/>
      <c r="S1130" s="8"/>
    </row>
    <row r="1131" spans="1:19" x14ac:dyDescent="0.25">
      <c r="A1131" s="140"/>
      <c r="B1131" s="155" t="s">
        <v>139</v>
      </c>
      <c r="C1131" s="58">
        <f t="shared" ca="1" si="422"/>
        <v>0</v>
      </c>
      <c r="D1131" s="58">
        <f t="shared" ca="1" si="423"/>
        <v>0</v>
      </c>
      <c r="E1131" s="58">
        <f t="shared" ca="1" si="424"/>
        <v>0</v>
      </c>
      <c r="F1131" s="58">
        <f t="shared" ca="1" si="425"/>
        <v>0</v>
      </c>
      <c r="G1131" s="58">
        <f t="shared" ca="1" si="426"/>
        <v>0</v>
      </c>
      <c r="O1131" s="8"/>
      <c r="P1131" s="8"/>
      <c r="Q1131" s="8"/>
      <c r="R1131" s="8"/>
      <c r="S1131" s="8"/>
    </row>
    <row r="1132" spans="1:19" x14ac:dyDescent="0.25">
      <c r="A1132" s="140"/>
      <c r="B1132" s="155" t="s">
        <v>120</v>
      </c>
      <c r="C1132" s="58">
        <f t="shared" ca="1" si="422"/>
        <v>0</v>
      </c>
      <c r="D1132" s="58">
        <f t="shared" ca="1" si="423"/>
        <v>0</v>
      </c>
      <c r="E1132" s="58">
        <f t="shared" ca="1" si="424"/>
        <v>0</v>
      </c>
      <c r="F1132" s="58">
        <f t="shared" ca="1" si="425"/>
        <v>0.29330148299999997</v>
      </c>
      <c r="G1132" s="58">
        <f t="shared" ca="1" si="426"/>
        <v>0.29330148299999997</v>
      </c>
      <c r="O1132" s="8"/>
      <c r="P1132" s="8"/>
      <c r="Q1132" s="8"/>
      <c r="R1132" s="8"/>
      <c r="S1132" s="8"/>
    </row>
    <row r="1133" spans="1:19" x14ac:dyDescent="0.25">
      <c r="A1133" s="140"/>
      <c r="B1133" s="155" t="s">
        <v>140</v>
      </c>
      <c r="C1133" s="58">
        <f t="shared" ca="1" si="422"/>
        <v>0</v>
      </c>
      <c r="D1133" s="58">
        <f t="shared" ca="1" si="423"/>
        <v>0</v>
      </c>
      <c r="E1133" s="58">
        <f t="shared" ca="1" si="424"/>
        <v>0</v>
      </c>
      <c r="F1133" s="58">
        <f t="shared" ca="1" si="425"/>
        <v>0</v>
      </c>
      <c r="G1133" s="58">
        <f t="shared" ca="1" si="426"/>
        <v>0</v>
      </c>
      <c r="O1133" s="8"/>
      <c r="P1133" s="8"/>
      <c r="Q1133" s="8"/>
      <c r="R1133" s="8"/>
      <c r="S1133" s="8"/>
    </row>
    <row r="1134" spans="1:19" x14ac:dyDescent="0.25">
      <c r="A1134" s="140"/>
      <c r="B1134" s="155" t="s">
        <v>141</v>
      </c>
      <c r="C1134" s="58">
        <f t="shared" ca="1" si="422"/>
        <v>0</v>
      </c>
      <c r="D1134" s="58">
        <f t="shared" ca="1" si="423"/>
        <v>0</v>
      </c>
      <c r="E1134" s="58">
        <f t="shared" ca="1" si="424"/>
        <v>0</v>
      </c>
      <c r="F1134" s="58">
        <f t="shared" ca="1" si="425"/>
        <v>0</v>
      </c>
      <c r="G1134" s="58">
        <f t="shared" ca="1" si="426"/>
        <v>0</v>
      </c>
      <c r="O1134" s="8"/>
      <c r="P1134" s="8"/>
      <c r="Q1134" s="8"/>
      <c r="R1134" s="8"/>
      <c r="S1134" s="8"/>
    </row>
    <row r="1135" spans="1:19" x14ac:dyDescent="0.25">
      <c r="A1135" s="140"/>
      <c r="B1135" s="155" t="s">
        <v>1048</v>
      </c>
      <c r="C1135" s="58">
        <f t="shared" ca="1" si="422"/>
        <v>0</v>
      </c>
      <c r="D1135" s="58">
        <f t="shared" ca="1" si="423"/>
        <v>0</v>
      </c>
      <c r="E1135" s="58">
        <f t="shared" ca="1" si="424"/>
        <v>0</v>
      </c>
      <c r="F1135" s="58">
        <f t="shared" ca="1" si="425"/>
        <v>0</v>
      </c>
      <c r="G1135" s="58">
        <f t="shared" ca="1" si="426"/>
        <v>0</v>
      </c>
      <c r="O1135" s="8"/>
      <c r="P1135" s="8"/>
      <c r="Q1135" s="8"/>
      <c r="R1135" s="8"/>
      <c r="S1135" s="8"/>
    </row>
    <row r="1136" spans="1:19" x14ac:dyDescent="0.25">
      <c r="A1136" s="140"/>
      <c r="B1136" s="155" t="s">
        <v>1001</v>
      </c>
      <c r="C1136" s="58">
        <f t="shared" ca="1" si="422"/>
        <v>0</v>
      </c>
      <c r="D1136" s="58">
        <f t="shared" ca="1" si="423"/>
        <v>0</v>
      </c>
      <c r="E1136" s="58">
        <f t="shared" ca="1" si="424"/>
        <v>0</v>
      </c>
      <c r="F1136" s="58">
        <f t="shared" ca="1" si="425"/>
        <v>0</v>
      </c>
      <c r="G1136" s="58">
        <f t="shared" ca="1" si="426"/>
        <v>0</v>
      </c>
      <c r="O1136" s="8"/>
      <c r="P1136" s="8"/>
      <c r="Q1136" s="8"/>
      <c r="R1136" s="8"/>
      <c r="S1136" s="8"/>
    </row>
    <row r="1137" spans="1:27" x14ac:dyDescent="0.25">
      <c r="A1137" s="140"/>
      <c r="B1137" s="155" t="s">
        <v>1049</v>
      </c>
      <c r="C1137" s="58">
        <f t="shared" ca="1" si="422"/>
        <v>0</v>
      </c>
      <c r="D1137" s="58">
        <f t="shared" ca="1" si="423"/>
        <v>0</v>
      </c>
      <c r="E1137" s="58">
        <f t="shared" ca="1" si="424"/>
        <v>0</v>
      </c>
      <c r="F1137" s="58">
        <f t="shared" ca="1" si="425"/>
        <v>0</v>
      </c>
      <c r="G1137" s="58">
        <f t="shared" ca="1" si="426"/>
        <v>0</v>
      </c>
      <c r="O1137" s="8"/>
      <c r="P1137" s="8"/>
      <c r="Q1137" s="8"/>
      <c r="R1137" s="8"/>
      <c r="S1137" s="8"/>
    </row>
    <row r="1138" spans="1:27" x14ac:dyDescent="0.25">
      <c r="A1138" s="140"/>
      <c r="B1138" s="155" t="s">
        <v>1050</v>
      </c>
      <c r="C1138" s="58">
        <f t="shared" ca="1" si="422"/>
        <v>0</v>
      </c>
      <c r="D1138" s="58">
        <f t="shared" ca="1" si="423"/>
        <v>0</v>
      </c>
      <c r="E1138" s="58">
        <f t="shared" ca="1" si="424"/>
        <v>0</v>
      </c>
      <c r="F1138" s="58">
        <f t="shared" ca="1" si="425"/>
        <v>0</v>
      </c>
      <c r="G1138" s="58">
        <f t="shared" ca="1" si="426"/>
        <v>0</v>
      </c>
      <c r="O1138" s="8"/>
      <c r="P1138" s="8"/>
      <c r="Q1138" s="8"/>
      <c r="R1138" s="8"/>
      <c r="S1138" s="8"/>
    </row>
    <row r="1139" spans="1:27" x14ac:dyDescent="0.25">
      <c r="A1139" s="140"/>
      <c r="B1139" s="155" t="s">
        <v>1227</v>
      </c>
      <c r="C1139" s="61">
        <f t="shared" ca="1" si="422"/>
        <v>0</v>
      </c>
      <c r="D1139" s="61">
        <f t="shared" ca="1" si="423"/>
        <v>0</v>
      </c>
      <c r="E1139" s="61">
        <f t="shared" ca="1" si="424"/>
        <v>0</v>
      </c>
      <c r="F1139" s="61">
        <f t="shared" ca="1" si="425"/>
        <v>0</v>
      </c>
      <c r="G1139" s="61">
        <f t="shared" ca="1" si="426"/>
        <v>0</v>
      </c>
      <c r="O1139" s="8"/>
      <c r="P1139" s="8"/>
      <c r="Q1139" s="8"/>
      <c r="R1139" s="8"/>
      <c r="S1139" s="8"/>
    </row>
    <row r="1140" spans="1:27" x14ac:dyDescent="0.25">
      <c r="A1140" s="140"/>
      <c r="B1140" s="155" t="s">
        <v>1228</v>
      </c>
      <c r="C1140" s="61">
        <f t="shared" ca="1" si="422"/>
        <v>0</v>
      </c>
      <c r="D1140" s="61">
        <f t="shared" ca="1" si="423"/>
        <v>2.0858904800000002</v>
      </c>
      <c r="E1140" s="61">
        <f t="shared" ca="1" si="424"/>
        <v>3.9969856799999999</v>
      </c>
      <c r="F1140" s="61">
        <f t="shared" ca="1" si="425"/>
        <v>5.7798976499999997</v>
      </c>
      <c r="G1140" s="61">
        <f t="shared" ca="1" si="426"/>
        <v>7.4726311299999999</v>
      </c>
      <c r="O1140" s="8"/>
      <c r="P1140" s="8"/>
      <c r="Q1140" s="8"/>
      <c r="R1140" s="8"/>
      <c r="S1140" s="8"/>
    </row>
    <row r="1141" spans="1:27" x14ac:dyDescent="0.25">
      <c r="A1141" s="140"/>
      <c r="B1141" s="155" t="s">
        <v>1295</v>
      </c>
      <c r="C1141" s="61">
        <f t="shared" ca="1" si="422"/>
        <v>0</v>
      </c>
      <c r="D1141" s="61">
        <f t="shared" ca="1" si="423"/>
        <v>8.7921358300000002E-2</v>
      </c>
      <c r="E1141" s="61">
        <f t="shared" ca="1" si="424"/>
        <v>0.16847500500000001</v>
      </c>
      <c r="F1141" s="61">
        <f t="shared" ca="1" si="425"/>
        <v>0.249121804</v>
      </c>
      <c r="G1141" s="61">
        <f t="shared" ca="1" si="426"/>
        <v>0.32555177800000001</v>
      </c>
      <c r="O1141" s="8"/>
      <c r="P1141" s="8"/>
      <c r="Q1141" s="8"/>
      <c r="R1141" s="8"/>
      <c r="S1141" s="8"/>
    </row>
    <row r="1142" spans="1:27" x14ac:dyDescent="0.25">
      <c r="A1142" s="140"/>
      <c r="B1142" s="155" t="s">
        <v>1296</v>
      </c>
      <c r="C1142" s="61">
        <f t="shared" ca="1" si="422"/>
        <v>0</v>
      </c>
      <c r="D1142" s="61">
        <f t="shared" ca="1" si="423"/>
        <v>4.0424702600000001E-2</v>
      </c>
      <c r="E1142" s="61">
        <f t="shared" ca="1" si="424"/>
        <v>7.7461860300000004E-2</v>
      </c>
      <c r="F1142" s="61">
        <f t="shared" ca="1" si="425"/>
        <v>0.112014818</v>
      </c>
      <c r="G1142" s="61">
        <f t="shared" ca="1" si="426"/>
        <v>0.146400683</v>
      </c>
      <c r="O1142" s="8"/>
      <c r="P1142" s="8"/>
      <c r="Q1142" s="8"/>
      <c r="R1142" s="8"/>
      <c r="S1142" s="8"/>
    </row>
    <row r="1143" spans="1:27" x14ac:dyDescent="0.25">
      <c r="A1143" s="140"/>
      <c r="B1143" s="155" t="s">
        <v>1297</v>
      </c>
      <c r="C1143" s="65">
        <f t="shared" ca="1" si="422"/>
        <v>0</v>
      </c>
      <c r="D1143" s="65">
        <f t="shared" ca="1" si="423"/>
        <v>1.5427023099999999</v>
      </c>
      <c r="E1143" s="65">
        <f t="shared" ca="1" si="424"/>
        <v>1.29911774</v>
      </c>
      <c r="F1143" s="65">
        <f t="shared" ca="1" si="425"/>
        <v>1.15591062</v>
      </c>
      <c r="G1143" s="65">
        <f t="shared" ca="1" si="426"/>
        <v>1.04740506</v>
      </c>
      <c r="O1143" s="8"/>
      <c r="P1143" s="8"/>
      <c r="Q1143" s="8"/>
      <c r="R1143" s="8"/>
      <c r="S1143" s="8"/>
    </row>
    <row r="1144" spans="1:27" x14ac:dyDescent="0.25">
      <c r="A1144" s="140"/>
      <c r="B1144" s="155" t="s">
        <v>1298</v>
      </c>
      <c r="C1144" s="65">
        <f t="shared" ca="1" si="422"/>
        <v>0</v>
      </c>
      <c r="D1144" s="65">
        <f t="shared" ca="1" si="423"/>
        <v>0</v>
      </c>
      <c r="E1144" s="65">
        <f t="shared" ca="1" si="424"/>
        <v>0</v>
      </c>
      <c r="F1144" s="65">
        <f t="shared" ca="1" si="425"/>
        <v>0</v>
      </c>
      <c r="G1144" s="65">
        <f t="shared" ca="1" si="426"/>
        <v>0</v>
      </c>
      <c r="O1144" s="8"/>
      <c r="P1144" s="8"/>
      <c r="Q1144" s="8"/>
      <c r="R1144" s="8"/>
      <c r="S1144" s="8"/>
    </row>
    <row r="1145" spans="1:27" x14ac:dyDescent="0.25">
      <c r="A1145" s="140"/>
      <c r="B1145" s="155" t="s">
        <v>1299</v>
      </c>
      <c r="C1145" s="69">
        <f t="shared" ref="C1145:C1148" ca="1" si="427">IFERROR(VLOOKUP($B1145,INDIRECT($I$1017),2,FALSE),0)</f>
        <v>0</v>
      </c>
      <c r="D1145" s="69">
        <f t="shared" ref="D1145:D1148" ca="1" si="428">IFERROR(VLOOKUP($B1145,INDIRECT($J$1017),2,FALSE),0)</f>
        <v>0.120357754</v>
      </c>
      <c r="E1145" s="69">
        <f t="shared" ref="E1145:E1148" ca="1" si="429">IFERROR(VLOOKUP($B1145,INDIRECT($K$1017),2,FALSE),0)</f>
        <v>0.240715507</v>
      </c>
      <c r="F1145" s="69">
        <f t="shared" ref="F1145:F1148" ca="1" si="430">IFERROR(VLOOKUP($B1145,INDIRECT($L$1017),2,FALSE),0)</f>
        <v>0.36107326099999998</v>
      </c>
      <c r="G1145" s="69">
        <f t="shared" ref="G1145:G1148" ca="1" si="431">IFERROR(VLOOKUP($B1145,INDIRECT($M$1017),2,FALSE),0)</f>
        <v>0.482494594</v>
      </c>
      <c r="O1145" s="8"/>
      <c r="P1145" s="8"/>
      <c r="Q1145" s="8"/>
      <c r="R1145" s="8"/>
      <c r="S1145" s="8"/>
    </row>
    <row r="1146" spans="1:27" x14ac:dyDescent="0.25">
      <c r="A1146" s="140"/>
      <c r="B1146" s="155" t="s">
        <v>1300</v>
      </c>
      <c r="C1146" s="69">
        <f t="shared" ca="1" si="427"/>
        <v>0</v>
      </c>
      <c r="D1146" s="69">
        <f t="shared" ca="1" si="428"/>
        <v>0</v>
      </c>
      <c r="E1146" s="69">
        <f t="shared" ca="1" si="429"/>
        <v>0</v>
      </c>
      <c r="F1146" s="69">
        <f t="shared" ca="1" si="430"/>
        <v>0</v>
      </c>
      <c r="G1146" s="69">
        <f t="shared" ca="1" si="431"/>
        <v>0</v>
      </c>
      <c r="O1146" s="8"/>
      <c r="P1146" s="8"/>
      <c r="Q1146" s="8"/>
      <c r="R1146" s="8"/>
      <c r="S1146" s="8"/>
    </row>
    <row r="1147" spans="1:27" x14ac:dyDescent="0.25">
      <c r="A1147" s="140"/>
      <c r="B1147" s="155" t="s">
        <v>1301</v>
      </c>
      <c r="C1147" s="58">
        <f t="shared" ca="1" si="427"/>
        <v>0</v>
      </c>
      <c r="D1147" s="58">
        <f t="shared" ca="1" si="428"/>
        <v>2.5660072700000001</v>
      </c>
      <c r="E1147" s="58">
        <f t="shared" ca="1" si="429"/>
        <v>5.1320145500000001</v>
      </c>
      <c r="F1147" s="58">
        <f t="shared" ca="1" si="430"/>
        <v>7.7423988000000001</v>
      </c>
      <c r="G1147" s="58">
        <f t="shared" ca="1" si="431"/>
        <v>10.3651473</v>
      </c>
      <c r="O1147" s="8"/>
      <c r="P1147" s="8"/>
      <c r="Q1147" s="8"/>
      <c r="R1147" s="8"/>
      <c r="S1147" s="8"/>
    </row>
    <row r="1148" spans="1:27" x14ac:dyDescent="0.25">
      <c r="A1148" s="140"/>
      <c r="B1148" s="155" t="s">
        <v>1302</v>
      </c>
      <c r="C1148" s="58">
        <f t="shared" ca="1" si="427"/>
        <v>0</v>
      </c>
      <c r="D1148" s="58">
        <f t="shared" ca="1" si="428"/>
        <v>0</v>
      </c>
      <c r="E1148" s="58">
        <f t="shared" ca="1" si="429"/>
        <v>0</v>
      </c>
      <c r="F1148" s="58">
        <f t="shared" ca="1" si="430"/>
        <v>0</v>
      </c>
      <c r="G1148" s="58">
        <f t="shared" ca="1" si="431"/>
        <v>0</v>
      </c>
      <c r="O1148" s="8"/>
      <c r="P1148" s="8"/>
      <c r="Q1148" s="8"/>
      <c r="R1148" s="8"/>
      <c r="S1148" s="8"/>
    </row>
    <row r="1149" spans="1:27" x14ac:dyDescent="0.25">
      <c r="A1149" s="140"/>
      <c r="B1149" s="155"/>
      <c r="C1149" s="7"/>
      <c r="D1149" s="7"/>
      <c r="E1149" s="7"/>
      <c r="F1149" s="7"/>
      <c r="G1149" s="7"/>
      <c r="H1149" s="7"/>
      <c r="I1149" s="103" t="s">
        <v>244</v>
      </c>
      <c r="O1149" s="138" t="s">
        <v>245</v>
      </c>
      <c r="P1149" s="8"/>
      <c r="Q1149" s="8"/>
      <c r="R1149" s="8"/>
      <c r="S1149" s="8"/>
    </row>
    <row r="1150" spans="1:27" x14ac:dyDescent="0.25">
      <c r="A1150" s="106"/>
      <c r="B1150" s="106" t="s">
        <v>567</v>
      </c>
      <c r="C1150" s="9">
        <v>2010</v>
      </c>
      <c r="D1150" s="9">
        <v>2020</v>
      </c>
      <c r="E1150" s="9">
        <v>2030</v>
      </c>
      <c r="F1150" s="9">
        <v>2040</v>
      </c>
      <c r="G1150" s="9">
        <v>2050</v>
      </c>
      <c r="H1150" s="7"/>
      <c r="I1150" s="106">
        <v>2010</v>
      </c>
      <c r="J1150" s="106">
        <v>2020</v>
      </c>
      <c r="K1150" s="106">
        <v>2030</v>
      </c>
      <c r="L1150" s="106">
        <v>2040</v>
      </c>
      <c r="M1150" s="106">
        <v>2050</v>
      </c>
      <c r="O1150" s="6">
        <v>2010</v>
      </c>
      <c r="P1150" s="6">
        <v>2020</v>
      </c>
      <c r="Q1150" s="6">
        <v>2030</v>
      </c>
      <c r="R1150" s="6">
        <v>2040</v>
      </c>
      <c r="S1150" s="6">
        <v>2050</v>
      </c>
      <c r="V1150" s="106" t="s">
        <v>567</v>
      </c>
      <c r="W1150" s="9">
        <v>2010</v>
      </c>
      <c r="X1150" s="9">
        <v>2020</v>
      </c>
      <c r="Y1150" s="9">
        <v>2030</v>
      </c>
      <c r="Z1150" s="9">
        <v>2040</v>
      </c>
      <c r="AA1150" s="9">
        <v>2050</v>
      </c>
    </row>
    <row r="1151" spans="1:27" x14ac:dyDescent="0.25">
      <c r="A1151" s="140"/>
      <c r="B1151" s="155" t="s">
        <v>478</v>
      </c>
      <c r="C1151" s="28">
        <f t="shared" ref="C1151:C1171" ca="1" si="432">IFERROR(VLOOKUP($B1151,INDIRECT($I$1151),2,FALSE),0)</f>
        <v>-13.990016000000001</v>
      </c>
      <c r="D1151" s="28">
        <f t="shared" ref="D1151:D1171" ca="1" si="433">IFERROR(VLOOKUP($B1151,INDIRECT($J$1151),2,FALSE),0)</f>
        <v>-14.8022498</v>
      </c>
      <c r="E1151" s="28">
        <f t="shared" ref="E1151:E1171" ca="1" si="434">IFERROR(VLOOKUP($B1151,INDIRECT($K$1151),2,FALSE),0)</f>
        <v>-14.8011979</v>
      </c>
      <c r="F1151" s="28">
        <f t="shared" ref="F1151:F1171" ca="1" si="435">IFERROR(VLOOKUP($B1151,INDIRECT($L$1151),2,FALSE),0)</f>
        <v>-14.6229993</v>
      </c>
      <c r="G1151" s="28">
        <f t="shared" ref="G1151:G1171" ca="1" si="436">IFERROR(VLOOKUP($B1151,INDIRECT($M$1151),2,FALSE),0)</f>
        <v>-14.613125999999999</v>
      </c>
      <c r="H1151" s="7"/>
      <c r="I1151" s="140" t="str">
        <f>"Modeloutput!$A$"&amp;O1151&amp;":$B$"&amp;O1152</f>
        <v>Modeloutput!$A$203:$B$223</v>
      </c>
      <c r="J1151" s="140" t="str">
        <f>"Modeloutput!$A$"&amp;P1151&amp;":$B$"&amp;P1152</f>
        <v>Modeloutput!$A$1138:$B$1158</v>
      </c>
      <c r="K1151" s="140" t="str">
        <f>"Modeloutput!$A$"&amp;Q1151&amp;":$B$"&amp;Q1152</f>
        <v>Modeloutput!$A$2073:$B$2093</v>
      </c>
      <c r="L1151" s="140" t="str">
        <f>"Modeloutput!$A$"&amp;R1151&amp;":$B$"&amp;R1152</f>
        <v>Modeloutput!$A$3008:$B$3028</v>
      </c>
      <c r="M1151" s="140" t="str">
        <f>"Modeloutput!$A$"&amp;S1151&amp;":$B$"&amp;S1152</f>
        <v>Modeloutput!$A$3943:$B$3963</v>
      </c>
      <c r="N1151" s="140" t="s">
        <v>246</v>
      </c>
      <c r="O1151" s="2">
        <f>volgorde_mut_flow_all!E111</f>
        <v>203</v>
      </c>
      <c r="P1151" s="2">
        <f>volgorde_mut_flow_all!F111</f>
        <v>1138</v>
      </c>
      <c r="Q1151" s="2">
        <f>volgorde_mut_flow_all!G111</f>
        <v>2073</v>
      </c>
      <c r="R1151" s="2">
        <f>volgorde_mut_flow_all!H111</f>
        <v>3008</v>
      </c>
      <c r="S1151" s="2">
        <f>volgorde_mut_flow_all!I111</f>
        <v>3943</v>
      </c>
      <c r="V1151" s="96" t="s">
        <v>568</v>
      </c>
      <c r="W1151" s="97">
        <f t="shared" ref="W1151:AA1153" ca="1" si="437">SUM(C1151)</f>
        <v>-13.990016000000001</v>
      </c>
      <c r="X1151" s="97">
        <f t="shared" ca="1" si="437"/>
        <v>-14.8022498</v>
      </c>
      <c r="Y1151" s="97">
        <f t="shared" ca="1" si="437"/>
        <v>-14.8011979</v>
      </c>
      <c r="Z1151" s="97">
        <f t="shared" ca="1" si="437"/>
        <v>-14.6229993</v>
      </c>
      <c r="AA1151" s="97">
        <f t="shared" ca="1" si="437"/>
        <v>-14.613125999999999</v>
      </c>
    </row>
    <row r="1152" spans="1:27" x14ac:dyDescent="0.25">
      <c r="A1152" s="140"/>
      <c r="B1152" s="155" t="s">
        <v>479</v>
      </c>
      <c r="C1152" s="94">
        <f t="shared" ca="1" si="432"/>
        <v>0</v>
      </c>
      <c r="D1152" s="94">
        <f t="shared" ca="1" si="433"/>
        <v>0</v>
      </c>
      <c r="E1152" s="94">
        <f t="shared" ca="1" si="434"/>
        <v>0</v>
      </c>
      <c r="F1152" s="94">
        <f t="shared" ca="1" si="435"/>
        <v>-0.77764551900000001</v>
      </c>
      <c r="G1152" s="94">
        <f t="shared" ca="1" si="436"/>
        <v>-0.77764551900000001</v>
      </c>
      <c r="H1152" s="7"/>
      <c r="O1152" s="2">
        <f>O1151+lengte_uit_python_mut!$D$23-3</f>
        <v>223</v>
      </c>
      <c r="P1152" s="2">
        <f>P1151+lengte_uit_python_mut!$D$23-3</f>
        <v>1158</v>
      </c>
      <c r="Q1152" s="2">
        <f>Q1151+lengte_uit_python_mut!$D$23-3</f>
        <v>2093</v>
      </c>
      <c r="R1152" s="2">
        <f>R1151+lengte_uit_python_mut!$D$23-3</f>
        <v>3028</v>
      </c>
      <c r="S1152" s="2">
        <f>S1151+lengte_uit_python_mut!$D$23-3</f>
        <v>3963</v>
      </c>
      <c r="V1152" s="92" t="s">
        <v>569</v>
      </c>
      <c r="W1152" s="93">
        <f t="shared" ca="1" si="437"/>
        <v>0</v>
      </c>
      <c r="X1152" s="93">
        <f t="shared" ca="1" si="437"/>
        <v>0</v>
      </c>
      <c r="Y1152" s="93">
        <f t="shared" ca="1" si="437"/>
        <v>0</v>
      </c>
      <c r="Z1152" s="93">
        <f t="shared" ca="1" si="437"/>
        <v>-0.77764551900000001</v>
      </c>
      <c r="AA1152" s="93">
        <f t="shared" ca="1" si="437"/>
        <v>-0.77764551900000001</v>
      </c>
    </row>
    <row r="1153" spans="1:27" x14ac:dyDescent="0.25">
      <c r="A1153" s="140"/>
      <c r="B1153" s="155" t="s">
        <v>184</v>
      </c>
      <c r="C1153" s="59">
        <f t="shared" ca="1" si="432"/>
        <v>-29.6259163</v>
      </c>
      <c r="D1153" s="59">
        <f t="shared" ca="1" si="433"/>
        <v>-31.298256899999998</v>
      </c>
      <c r="E1153" s="59">
        <f t="shared" ca="1" si="434"/>
        <v>-31.2900016</v>
      </c>
      <c r="F1153" s="59">
        <f t="shared" ca="1" si="435"/>
        <v>-29.7728407</v>
      </c>
      <c r="G1153" s="59">
        <f t="shared" ca="1" si="436"/>
        <v>-29.682565499999999</v>
      </c>
      <c r="H1153" s="7"/>
      <c r="O1153" s="8"/>
      <c r="P1153" s="8"/>
      <c r="Q1153" s="8"/>
      <c r="R1153" s="8"/>
      <c r="S1153" s="8"/>
      <c r="V1153" s="34" t="s">
        <v>570</v>
      </c>
      <c r="W1153" s="35">
        <f t="shared" ca="1" si="437"/>
        <v>-29.6259163</v>
      </c>
      <c r="X1153" s="35">
        <f t="shared" ca="1" si="437"/>
        <v>-31.298256899999998</v>
      </c>
      <c r="Y1153" s="35">
        <f t="shared" ca="1" si="437"/>
        <v>-31.2900016</v>
      </c>
      <c r="Z1153" s="35">
        <f t="shared" ca="1" si="437"/>
        <v>-29.7728407</v>
      </c>
      <c r="AA1153" s="35">
        <f t="shared" ca="1" si="437"/>
        <v>-29.682565499999999</v>
      </c>
    </row>
    <row r="1154" spans="1:27" x14ac:dyDescent="0.25">
      <c r="A1154" s="140"/>
      <c r="B1154" s="155" t="s">
        <v>1142</v>
      </c>
      <c r="C1154" s="39">
        <f t="shared" ca="1" si="432"/>
        <v>15.541586300000001</v>
      </c>
      <c r="D1154" s="39">
        <f t="shared" ca="1" si="433"/>
        <v>14.6588031</v>
      </c>
      <c r="E1154" s="39">
        <f t="shared" ca="1" si="434"/>
        <v>14.3483675</v>
      </c>
      <c r="F1154" s="39">
        <f t="shared" ca="1" si="435"/>
        <v>13.8669473</v>
      </c>
      <c r="G1154" s="39">
        <f t="shared" ca="1" si="436"/>
        <v>13.560179700000001</v>
      </c>
      <c r="H1154" s="7"/>
      <c r="O1154" s="8"/>
      <c r="P1154" s="8"/>
      <c r="Q1154" s="8"/>
      <c r="R1154" s="8"/>
      <c r="S1154" s="8"/>
      <c r="V1154" s="83" t="s">
        <v>571</v>
      </c>
      <c r="W1154" s="84">
        <f ca="1">SUM(C1154:C1159)</f>
        <v>20.106906120000001</v>
      </c>
      <c r="X1154" s="84">
        <f ca="1">SUM(D1154:D1159)</f>
        <v>18.78399772685</v>
      </c>
      <c r="Y1154" s="84">
        <f ca="1">SUM(E1154:E1159)</f>
        <v>18.35802737897</v>
      </c>
      <c r="Z1154" s="84">
        <f ca="1">SUM(F1154:F1159)</f>
        <v>16.318540231390003</v>
      </c>
      <c r="AA1154" s="84">
        <f ca="1">SUM(G1154:G1159)</f>
        <v>15.876956545750001</v>
      </c>
    </row>
    <row r="1155" spans="1:27" x14ac:dyDescent="0.25">
      <c r="A1155" s="140"/>
      <c r="B1155" s="155" t="s">
        <v>1143</v>
      </c>
      <c r="C1155" s="39">
        <f t="shared" ca="1" si="432"/>
        <v>0</v>
      </c>
      <c r="D1155" s="39">
        <f t="shared" ca="1" si="433"/>
        <v>3.7950052900000003E-2</v>
      </c>
      <c r="E1155" s="39">
        <f t="shared" ca="1" si="434"/>
        <v>3.7215446999999999E-2</v>
      </c>
      <c r="F1155" s="39">
        <f t="shared" ca="1" si="435"/>
        <v>3.5829350000000003E-2</v>
      </c>
      <c r="G1155" s="39">
        <f t="shared" ca="1" si="436"/>
        <v>3.4106227900000001E-2</v>
      </c>
      <c r="H1155" s="7"/>
      <c r="O1155" s="8"/>
      <c r="P1155" s="8"/>
      <c r="Q1155" s="8"/>
      <c r="R1155" s="8"/>
      <c r="S1155" s="8"/>
      <c r="V1155" s="98" t="s">
        <v>573</v>
      </c>
      <c r="W1155" s="99">
        <f ca="1">SUM(C1160:C1165)</f>
        <v>23.509026239999997</v>
      </c>
      <c r="X1155" s="99">
        <f ca="1">SUM(D1160:D1165)</f>
        <v>23.172507119999995</v>
      </c>
      <c r="Y1155" s="99">
        <f ca="1">SUM(E1160:E1165)</f>
        <v>23.169531839999998</v>
      </c>
      <c r="Z1155" s="99">
        <f ca="1">SUM(F1160:F1165)</f>
        <v>20.20668384</v>
      </c>
      <c r="AA1155" s="99">
        <f ca="1">SUM(G1160:G1165)</f>
        <v>20.143001760000001</v>
      </c>
    </row>
    <row r="1156" spans="1:27" x14ac:dyDescent="0.25">
      <c r="A1156" s="140"/>
      <c r="B1156" s="155" t="s">
        <v>1144</v>
      </c>
      <c r="C1156" s="39">
        <f t="shared" ca="1" si="432"/>
        <v>4.56531982</v>
      </c>
      <c r="D1156" s="39">
        <f t="shared" ca="1" si="433"/>
        <v>4.07940653</v>
      </c>
      <c r="E1156" s="39">
        <f t="shared" ca="1" si="434"/>
        <v>3.9648021099999999</v>
      </c>
      <c r="F1156" s="39">
        <f t="shared" ca="1" si="435"/>
        <v>2.40986038</v>
      </c>
      <c r="G1156" s="39">
        <f t="shared" ca="1" si="436"/>
        <v>2.2786315199999998</v>
      </c>
      <c r="H1156" s="7"/>
      <c r="O1156" s="8"/>
      <c r="P1156" s="8"/>
      <c r="Q1156" s="8"/>
      <c r="R1156" s="8"/>
      <c r="S1156" s="8"/>
      <c r="V1156" s="66" t="s">
        <v>572</v>
      </c>
      <c r="W1156" s="67">
        <f ca="1">SUM(C1166:C1171)</f>
        <v>0</v>
      </c>
      <c r="X1156" s="67">
        <f ca="1">SUM(D1166:D1171)</f>
        <v>1.9396045800000001E-2</v>
      </c>
      <c r="Y1156" s="67">
        <f ca="1">SUM(E1166:E1171)</f>
        <v>1.9396045800000001E-2</v>
      </c>
      <c r="Z1156" s="67">
        <f ca="1">SUM(F1166:F1171)</f>
        <v>1.8555977689999999E-2</v>
      </c>
      <c r="AA1156" s="67">
        <f ca="1">SUM(G1166:G1171)</f>
        <v>1.6965121610000002E-2</v>
      </c>
    </row>
    <row r="1157" spans="1:27" x14ac:dyDescent="0.25">
      <c r="A1157" s="140"/>
      <c r="B1157" s="155" t="s">
        <v>1145</v>
      </c>
      <c r="C1157" s="39">
        <f t="shared" ca="1" si="432"/>
        <v>0</v>
      </c>
      <c r="D1157" s="39">
        <f t="shared" ca="1" si="433"/>
        <v>7.8380439499999999E-3</v>
      </c>
      <c r="E1157" s="39">
        <f t="shared" ca="1" si="434"/>
        <v>7.6423219700000001E-3</v>
      </c>
      <c r="F1157" s="39">
        <f t="shared" ca="1" si="435"/>
        <v>5.9032013899999996E-3</v>
      </c>
      <c r="G1157" s="39">
        <f t="shared" ca="1" si="436"/>
        <v>4.0390978500000002E-3</v>
      </c>
      <c r="H1157" s="7"/>
      <c r="O1157" s="8"/>
      <c r="P1157" s="8"/>
      <c r="Q1157" s="8"/>
      <c r="R1157" s="8"/>
      <c r="S1157" s="8"/>
    </row>
    <row r="1158" spans="1:27" x14ac:dyDescent="0.25">
      <c r="A1158" s="140"/>
      <c r="B1158" s="155" t="s">
        <v>1146</v>
      </c>
      <c r="C1158" s="39">
        <f t="shared" ca="1" si="432"/>
        <v>0</v>
      </c>
      <c r="D1158" s="39">
        <f t="shared" ca="1" si="433"/>
        <v>0</v>
      </c>
      <c r="E1158" s="39">
        <f t="shared" ca="1" si="434"/>
        <v>0</v>
      </c>
      <c r="F1158" s="39">
        <f t="shared" ca="1" si="435"/>
        <v>0</v>
      </c>
      <c r="G1158" s="39">
        <f t="shared" ca="1" si="436"/>
        <v>0</v>
      </c>
      <c r="H1158" s="7"/>
      <c r="O1158" s="8"/>
      <c r="P1158" s="8"/>
      <c r="Q1158" s="8"/>
      <c r="R1158" s="8"/>
      <c r="S1158" s="8"/>
      <c r="V1158" s="8"/>
      <c r="W1158" s="42"/>
      <c r="X1158" s="42"/>
      <c r="Y1158" s="42"/>
      <c r="Z1158" s="42"/>
      <c r="AA1158" s="42"/>
    </row>
    <row r="1159" spans="1:27" x14ac:dyDescent="0.25">
      <c r="A1159" s="140"/>
      <c r="B1159" s="155" t="s">
        <v>1147</v>
      </c>
      <c r="C1159" s="39">
        <f t="shared" ca="1" si="432"/>
        <v>0</v>
      </c>
      <c r="D1159" s="39">
        <f t="shared" ca="1" si="433"/>
        <v>0</v>
      </c>
      <c r="E1159" s="39">
        <f t="shared" ca="1" si="434"/>
        <v>0</v>
      </c>
      <c r="F1159" s="39">
        <f t="shared" ca="1" si="435"/>
        <v>0</v>
      </c>
      <c r="G1159" s="39">
        <f t="shared" ca="1" si="436"/>
        <v>0</v>
      </c>
      <c r="H1159" s="7"/>
      <c r="O1159" s="8"/>
      <c r="P1159" s="8"/>
      <c r="Q1159" s="8"/>
      <c r="R1159" s="8"/>
      <c r="S1159" s="8"/>
      <c r="V1159" s="140" t="s">
        <v>285</v>
      </c>
      <c r="W1159" s="135">
        <f ca="1">SUM(W1151:W1156)</f>
        <v>6.0000001411708581E-8</v>
      </c>
      <c r="X1159" s="135">
        <f ca="1">SUM(X1151:X1156)</f>
        <v>-4.1246058073500018</v>
      </c>
      <c r="Y1159" s="135">
        <f ca="1">SUM(Y1151:Y1156)</f>
        <v>-4.5442442352300043</v>
      </c>
      <c r="Z1159" s="135">
        <f ca="1">SUM(Z1151:Z1156)</f>
        <v>-8.629705469919994</v>
      </c>
      <c r="AA1159" s="135">
        <f ca="1">SUM(AA1151:AA1156)</f>
        <v>-9.0364135916399988</v>
      </c>
    </row>
    <row r="1160" spans="1:27" x14ac:dyDescent="0.25">
      <c r="A1160" s="140"/>
      <c r="B1160" s="155" t="s">
        <v>2</v>
      </c>
      <c r="C1160" s="61">
        <f t="shared" ca="1" si="432"/>
        <v>16.806215999999999</v>
      </c>
      <c r="D1160" s="61">
        <f t="shared" ca="1" si="433"/>
        <v>16.648631999999999</v>
      </c>
      <c r="E1160" s="61">
        <f t="shared" ca="1" si="434"/>
        <v>16.648631999999999</v>
      </c>
      <c r="F1160" s="61">
        <f t="shared" ca="1" si="435"/>
        <v>16.377479999999998</v>
      </c>
      <c r="G1160" s="61">
        <f t="shared" ca="1" si="436"/>
        <v>16.377479999999998</v>
      </c>
      <c r="H1160" s="7"/>
      <c r="O1160" s="8"/>
      <c r="P1160" s="8"/>
      <c r="Q1160" s="8"/>
      <c r="R1160" s="8"/>
      <c r="S1160" s="8"/>
      <c r="V1160" s="140" t="s">
        <v>284</v>
      </c>
      <c r="W1160" s="135">
        <f ca="1">SUM(C1151:C1171)</f>
        <v>5.9999999635351742E-8</v>
      </c>
      <c r="X1160" s="135">
        <f ca="1">SUM(D1151:D1171)</f>
        <v>-4.1246058073499983</v>
      </c>
      <c r="Y1160" s="135">
        <f ca="1">SUM(E1151:E1171)</f>
        <v>-4.5442442352299999</v>
      </c>
      <c r="Z1160" s="135">
        <f ca="1">SUM(F1151:F1171)</f>
        <v>-8.6297054699199958</v>
      </c>
      <c r="AA1160" s="135">
        <f ca="1">SUM(G1151:G1171)</f>
        <v>-9.0364135916400006</v>
      </c>
    </row>
    <row r="1161" spans="1:27" x14ac:dyDescent="0.25">
      <c r="A1161" s="140"/>
      <c r="B1161" s="155" t="s">
        <v>3</v>
      </c>
      <c r="C1161" s="61">
        <f t="shared" ca="1" si="432"/>
        <v>0</v>
      </c>
      <c r="D1161" s="61">
        <f t="shared" ca="1" si="433"/>
        <v>7.2408E-2</v>
      </c>
      <c r="E1161" s="61">
        <f t="shared" ca="1" si="434"/>
        <v>7.2408E-2</v>
      </c>
      <c r="F1161" s="61">
        <f t="shared" ca="1" si="435"/>
        <v>7.1064000000000002E-2</v>
      </c>
      <c r="G1161" s="61">
        <f t="shared" ca="1" si="436"/>
        <v>6.8711999999999995E-2</v>
      </c>
      <c r="H1161" s="7"/>
      <c r="O1161" s="8"/>
      <c r="P1161" s="8"/>
      <c r="Q1161" s="8"/>
      <c r="R1161" s="8"/>
      <c r="S1161" s="8"/>
    </row>
    <row r="1162" spans="1:27" x14ac:dyDescent="0.25">
      <c r="A1162" s="140"/>
      <c r="B1162" s="155" t="s">
        <v>4</v>
      </c>
      <c r="C1162" s="61">
        <f t="shared" ca="1" si="432"/>
        <v>6.7028102399999998</v>
      </c>
      <c r="D1162" s="61">
        <f t="shared" ca="1" si="433"/>
        <v>6.4306099200000002</v>
      </c>
      <c r="E1162" s="61">
        <f t="shared" ca="1" si="434"/>
        <v>6.42763464</v>
      </c>
      <c r="F1162" s="61">
        <f t="shared" ca="1" si="435"/>
        <v>3.7405754400000002</v>
      </c>
      <c r="G1162" s="61">
        <f t="shared" ca="1" si="436"/>
        <v>3.6857385599999999</v>
      </c>
      <c r="H1162" s="9"/>
      <c r="O1162" s="8"/>
      <c r="P1162" s="8"/>
      <c r="Q1162" s="8"/>
      <c r="R1162" s="8"/>
      <c r="S1162" s="8"/>
      <c r="V1162" s="8"/>
      <c r="W1162" s="42"/>
      <c r="X1162" s="42"/>
      <c r="Y1162" s="42"/>
      <c r="Z1162" s="42"/>
      <c r="AA1162" s="42"/>
    </row>
    <row r="1163" spans="1:27" x14ac:dyDescent="0.25">
      <c r="A1163" s="140"/>
      <c r="B1163" s="155" t="s">
        <v>5</v>
      </c>
      <c r="C1163" s="61">
        <f t="shared" ca="1" si="432"/>
        <v>0</v>
      </c>
      <c r="D1163" s="61">
        <f t="shared" ca="1" si="433"/>
        <v>2.0857199999999999E-2</v>
      </c>
      <c r="E1163" s="61">
        <f t="shared" ca="1" si="434"/>
        <v>2.0857199999999999E-2</v>
      </c>
      <c r="F1163" s="61">
        <f t="shared" ca="1" si="435"/>
        <v>1.7564400000000001E-2</v>
      </c>
      <c r="G1163" s="61">
        <f t="shared" ca="1" si="436"/>
        <v>1.10712E-2</v>
      </c>
      <c r="H1163" s="7"/>
      <c r="O1163" s="8"/>
      <c r="P1163" s="8"/>
      <c r="Q1163" s="8"/>
      <c r="R1163" s="8"/>
      <c r="S1163" s="8"/>
      <c r="V1163" s="8"/>
      <c r="W1163" s="42"/>
      <c r="X1163" s="42"/>
      <c r="Y1163" s="42"/>
      <c r="Z1163" s="42"/>
      <c r="AA1163" s="42"/>
    </row>
    <row r="1164" spans="1:27" x14ac:dyDescent="0.25">
      <c r="A1164" s="140"/>
      <c r="B1164" s="155" t="s">
        <v>6</v>
      </c>
      <c r="C1164" s="61">
        <f t="shared" ca="1" si="432"/>
        <v>0</v>
      </c>
      <c r="D1164" s="61">
        <f t="shared" ca="1" si="433"/>
        <v>0</v>
      </c>
      <c r="E1164" s="61">
        <f t="shared" ca="1" si="434"/>
        <v>0</v>
      </c>
      <c r="F1164" s="61">
        <f t="shared" ca="1" si="435"/>
        <v>0</v>
      </c>
      <c r="G1164" s="61">
        <f t="shared" ca="1" si="436"/>
        <v>0</v>
      </c>
      <c r="H1164" s="7"/>
      <c r="O1164" s="8"/>
      <c r="P1164" s="8"/>
      <c r="Q1164" s="8"/>
      <c r="R1164" s="8"/>
      <c r="S1164" s="8"/>
    </row>
    <row r="1165" spans="1:27" x14ac:dyDescent="0.25">
      <c r="A1165" s="140"/>
      <c r="B1165" s="155" t="s">
        <v>7</v>
      </c>
      <c r="C1165" s="61">
        <f t="shared" ca="1" si="432"/>
        <v>0</v>
      </c>
      <c r="D1165" s="61">
        <f t="shared" ca="1" si="433"/>
        <v>0</v>
      </c>
      <c r="E1165" s="61">
        <f t="shared" ca="1" si="434"/>
        <v>0</v>
      </c>
      <c r="F1165" s="61">
        <f t="shared" ca="1" si="435"/>
        <v>0</v>
      </c>
      <c r="G1165" s="61">
        <f t="shared" ca="1" si="436"/>
        <v>0</v>
      </c>
      <c r="H1165" s="7"/>
      <c r="O1165" s="8"/>
      <c r="P1165" s="8"/>
      <c r="Q1165" s="8"/>
      <c r="R1165" s="8"/>
      <c r="S1165" s="8"/>
    </row>
    <row r="1166" spans="1:27" x14ac:dyDescent="0.25">
      <c r="A1166" s="140"/>
      <c r="B1166" s="155" t="s">
        <v>1148</v>
      </c>
      <c r="C1166" s="69">
        <f t="shared" ca="1" si="432"/>
        <v>0</v>
      </c>
      <c r="D1166" s="69">
        <f t="shared" ca="1" si="433"/>
        <v>0</v>
      </c>
      <c r="E1166" s="69">
        <f t="shared" ca="1" si="434"/>
        <v>0</v>
      </c>
      <c r="F1166" s="69">
        <f t="shared" ca="1" si="435"/>
        <v>0</v>
      </c>
      <c r="G1166" s="69">
        <f t="shared" ca="1" si="436"/>
        <v>0</v>
      </c>
      <c r="H1166" s="7"/>
      <c r="O1166" s="8"/>
      <c r="P1166" s="8"/>
      <c r="Q1166" s="8"/>
      <c r="R1166" s="8"/>
      <c r="S1166" s="8"/>
    </row>
    <row r="1167" spans="1:27" x14ac:dyDescent="0.25">
      <c r="A1167" s="140"/>
      <c r="B1167" s="155" t="s">
        <v>1149</v>
      </c>
      <c r="C1167" s="69">
        <f t="shared" ca="1" si="432"/>
        <v>0</v>
      </c>
      <c r="D1167" s="69">
        <f t="shared" ca="1" si="433"/>
        <v>1.59501934E-2</v>
      </c>
      <c r="E1167" s="69">
        <f t="shared" ca="1" si="434"/>
        <v>1.59501934E-2</v>
      </c>
      <c r="F1167" s="69">
        <f t="shared" ca="1" si="435"/>
        <v>1.5654134199999999E-2</v>
      </c>
      <c r="G1167" s="69">
        <f t="shared" ca="1" si="436"/>
        <v>1.51360304E-2</v>
      </c>
      <c r="H1167" s="7"/>
      <c r="O1167" s="8"/>
      <c r="P1167" s="8"/>
      <c r="Q1167" s="8"/>
      <c r="R1167" s="8"/>
      <c r="S1167" s="8"/>
    </row>
    <row r="1168" spans="1:27" x14ac:dyDescent="0.25">
      <c r="A1168" s="140"/>
      <c r="B1168" s="155" t="s">
        <v>1150</v>
      </c>
      <c r="C1168" s="69">
        <f t="shared" ca="1" si="432"/>
        <v>0</v>
      </c>
      <c r="D1168" s="69">
        <f t="shared" ca="1" si="433"/>
        <v>0</v>
      </c>
      <c r="E1168" s="69">
        <f t="shared" ca="1" si="434"/>
        <v>0</v>
      </c>
      <c r="F1168" s="69">
        <f t="shared" ca="1" si="435"/>
        <v>0</v>
      </c>
      <c r="G1168" s="69">
        <f t="shared" ca="1" si="436"/>
        <v>0</v>
      </c>
      <c r="H1168" s="7"/>
      <c r="O1168" s="8"/>
      <c r="P1168" s="8"/>
      <c r="Q1168" s="8"/>
      <c r="R1168" s="8"/>
      <c r="S1168" s="8"/>
    </row>
    <row r="1169" spans="1:27" x14ac:dyDescent="0.25">
      <c r="A1169" s="140"/>
      <c r="B1169" s="155" t="s">
        <v>1151</v>
      </c>
      <c r="C1169" s="69">
        <f t="shared" ca="1" si="432"/>
        <v>0</v>
      </c>
      <c r="D1169" s="69">
        <f t="shared" ca="1" si="433"/>
        <v>3.4458523999999998E-3</v>
      </c>
      <c r="E1169" s="69">
        <f t="shared" ca="1" si="434"/>
        <v>3.4458523999999998E-3</v>
      </c>
      <c r="F1169" s="69">
        <f t="shared" ca="1" si="435"/>
        <v>2.9018434900000001E-3</v>
      </c>
      <c r="G1169" s="69">
        <f t="shared" ca="1" si="436"/>
        <v>1.8290912099999999E-3</v>
      </c>
      <c r="H1169" s="7"/>
      <c r="O1169" s="8"/>
      <c r="P1169" s="8"/>
      <c r="Q1169" s="8"/>
      <c r="R1169" s="8"/>
      <c r="S1169" s="8"/>
    </row>
    <row r="1170" spans="1:27" x14ac:dyDescent="0.25">
      <c r="A1170" s="140"/>
      <c r="B1170" s="155" t="s">
        <v>1152</v>
      </c>
      <c r="C1170" s="69">
        <f t="shared" ca="1" si="432"/>
        <v>0</v>
      </c>
      <c r="D1170" s="69">
        <f t="shared" ca="1" si="433"/>
        <v>0</v>
      </c>
      <c r="E1170" s="69">
        <f t="shared" ca="1" si="434"/>
        <v>0</v>
      </c>
      <c r="F1170" s="69">
        <f t="shared" ca="1" si="435"/>
        <v>0</v>
      </c>
      <c r="G1170" s="69">
        <f t="shared" ca="1" si="436"/>
        <v>0</v>
      </c>
      <c r="H1170" s="7"/>
      <c r="O1170" s="8"/>
      <c r="P1170" s="8"/>
      <c r="Q1170" s="8"/>
      <c r="R1170" s="8"/>
      <c r="S1170" s="8"/>
    </row>
    <row r="1171" spans="1:27" x14ac:dyDescent="0.25">
      <c r="A1171" s="140"/>
      <c r="B1171" s="155" t="s">
        <v>1153</v>
      </c>
      <c r="C1171" s="69">
        <f t="shared" ca="1" si="432"/>
        <v>0</v>
      </c>
      <c r="D1171" s="69">
        <f t="shared" ca="1" si="433"/>
        <v>0</v>
      </c>
      <c r="E1171" s="69">
        <f t="shared" ca="1" si="434"/>
        <v>0</v>
      </c>
      <c r="F1171" s="69">
        <f t="shared" ca="1" si="435"/>
        <v>0</v>
      </c>
      <c r="G1171" s="69">
        <f t="shared" ca="1" si="436"/>
        <v>0</v>
      </c>
      <c r="H1171" s="7"/>
      <c r="O1171" s="8"/>
      <c r="P1171" s="8"/>
      <c r="Q1171" s="8"/>
      <c r="R1171" s="8"/>
      <c r="S1171" s="8"/>
    </row>
    <row r="1172" spans="1:27" x14ac:dyDescent="0.25">
      <c r="B1172" s="166"/>
      <c r="C1172" s="7"/>
      <c r="D1172" s="7"/>
      <c r="E1172" s="7"/>
      <c r="F1172" s="7"/>
      <c r="G1172" s="7"/>
      <c r="H1172" s="7"/>
      <c r="I1172" s="103" t="s">
        <v>244</v>
      </c>
      <c r="O1172" s="138" t="s">
        <v>245</v>
      </c>
      <c r="P1172" s="8"/>
      <c r="Q1172" s="8"/>
      <c r="R1172" s="8"/>
      <c r="S1172" s="8"/>
    </row>
    <row r="1173" spans="1:27" x14ac:dyDescent="0.25">
      <c r="A1173" s="6"/>
      <c r="B1173" s="6" t="s">
        <v>588</v>
      </c>
      <c r="C1173" s="9">
        <v>2010</v>
      </c>
      <c r="D1173" s="9">
        <v>2020</v>
      </c>
      <c r="E1173" s="9">
        <v>2030</v>
      </c>
      <c r="F1173" s="9">
        <v>2040</v>
      </c>
      <c r="G1173" s="9">
        <v>2050</v>
      </c>
      <c r="H1173" s="7"/>
      <c r="I1173" s="106">
        <v>2010</v>
      </c>
      <c r="J1173" s="106">
        <v>2020</v>
      </c>
      <c r="K1173" s="106">
        <v>2030</v>
      </c>
      <c r="L1173" s="106">
        <v>2040</v>
      </c>
      <c r="M1173" s="106">
        <v>2050</v>
      </c>
      <c r="O1173" s="6">
        <v>2010</v>
      </c>
      <c r="P1173" s="6">
        <v>2020</v>
      </c>
      <c r="Q1173" s="6">
        <v>2030</v>
      </c>
      <c r="R1173" s="6">
        <v>2040</v>
      </c>
      <c r="S1173" s="6">
        <v>2050</v>
      </c>
      <c r="V1173" s="106" t="s">
        <v>567</v>
      </c>
      <c r="W1173" s="9">
        <v>2010</v>
      </c>
      <c r="X1173" s="9">
        <v>2020</v>
      </c>
      <c r="Y1173" s="9">
        <v>2030</v>
      </c>
      <c r="Z1173" s="9">
        <v>2040</v>
      </c>
      <c r="AA1173" s="9">
        <v>2050</v>
      </c>
    </row>
    <row r="1174" spans="1:27" x14ac:dyDescent="0.25">
      <c r="A1174" s="140"/>
      <c r="B1174" s="155" t="s">
        <v>548</v>
      </c>
      <c r="C1174" s="28">
        <f ca="1">IFERROR(VLOOKUP($B1174,INDIRECT($I$1174),2,FALSE),0)</f>
        <v>13.990016000000001</v>
      </c>
      <c r="D1174" s="28">
        <f ca="1">IFERROR(VLOOKUP($B1174,INDIRECT($J$1174),2,FALSE),0)</f>
        <v>14.8022498</v>
      </c>
      <c r="E1174" s="28">
        <f ca="1">IFERROR(VLOOKUP($B1174,INDIRECT($K$1174),2,FALSE),0)</f>
        <v>14.8011979</v>
      </c>
      <c r="F1174" s="28">
        <f ca="1">IFERROR(VLOOKUP($B1174,INDIRECT($L$1174),2,FALSE),0)</f>
        <v>14.6229993</v>
      </c>
      <c r="G1174" s="28">
        <f ca="1">IFERROR(VLOOKUP($B1174,INDIRECT($M$1174),2,FALSE),0)</f>
        <v>14.613125999999999</v>
      </c>
      <c r="H1174" s="7"/>
      <c r="I1174" s="140" t="str">
        <f>"Modeloutput!$A$"&amp;O1174&amp;":$B$"&amp;O1175</f>
        <v>Modeloutput!$A$697:$B$700</v>
      </c>
      <c r="J1174" s="140" t="str">
        <f>"Modeloutput!$A$"&amp;P1174&amp;":$B$"&amp;P1175</f>
        <v>Modeloutput!$A$1632:$B$1635</v>
      </c>
      <c r="K1174" s="140" t="str">
        <f>"Modeloutput!$A$"&amp;Q1174&amp;":$B$"&amp;Q1175</f>
        <v>Modeloutput!$A$2567:$B$2570</v>
      </c>
      <c r="L1174" s="140" t="str">
        <f>"Modeloutput!$A$"&amp;R1174&amp;":$B$"&amp;R1175</f>
        <v>Modeloutput!$A$3502:$B$3505</v>
      </c>
      <c r="M1174" s="140" t="str">
        <f>"Modeloutput!$A$"&amp;S1174&amp;":$B$"&amp;S1175</f>
        <v>Modeloutput!$A$4437:$B$4440</v>
      </c>
      <c r="N1174" s="140" t="s">
        <v>246</v>
      </c>
      <c r="O1174" s="2">
        <f>volgorde_mut_flow_all!E116</f>
        <v>697</v>
      </c>
      <c r="P1174" s="2">
        <f>volgorde_mut_flow_all!F116</f>
        <v>1632</v>
      </c>
      <c r="Q1174" s="2">
        <f>volgorde_mut_flow_all!G116</f>
        <v>2567</v>
      </c>
      <c r="R1174" s="2">
        <f>volgorde_mut_flow_all!H116</f>
        <v>3502</v>
      </c>
      <c r="S1174" s="2">
        <f>volgorde_mut_flow_all!I116</f>
        <v>4437</v>
      </c>
      <c r="V1174" s="96" t="s">
        <v>568</v>
      </c>
      <c r="W1174" s="97">
        <f ca="1">SUM(C1174)</f>
        <v>13.990016000000001</v>
      </c>
      <c r="X1174" s="97">
        <f t="shared" ref="W1174:AA1176" ca="1" si="438">SUM(D1174)</f>
        <v>14.8022498</v>
      </c>
      <c r="Y1174" s="97">
        <f t="shared" ca="1" si="438"/>
        <v>14.8011979</v>
      </c>
      <c r="Z1174" s="97">
        <f t="shared" ca="1" si="438"/>
        <v>14.6229993</v>
      </c>
      <c r="AA1174" s="97">
        <f t="shared" ca="1" si="438"/>
        <v>14.613125999999999</v>
      </c>
    </row>
    <row r="1175" spans="1:27" x14ac:dyDescent="0.25">
      <c r="A1175" s="140"/>
      <c r="B1175" s="155" t="s">
        <v>549</v>
      </c>
      <c r="C1175" s="94">
        <f ca="1">IFERROR(VLOOKUP($B1175,INDIRECT($I$1174),2,FALSE),0)</f>
        <v>0</v>
      </c>
      <c r="D1175" s="94">
        <f ca="1">IFERROR(VLOOKUP($B1175,INDIRECT($J$1174),2,FALSE),0)</f>
        <v>0</v>
      </c>
      <c r="E1175" s="94">
        <f ca="1">IFERROR(VLOOKUP($B1175,INDIRECT($K$1174),2,FALSE),0)</f>
        <v>0</v>
      </c>
      <c r="F1175" s="94">
        <f ca="1">IFERROR(VLOOKUP($B1175,INDIRECT($L$1174),2,FALSE),0)</f>
        <v>0.77764551900000001</v>
      </c>
      <c r="G1175" s="94">
        <f ca="1">IFERROR(VLOOKUP($B1175,INDIRECT($M$1174),2,FALSE),0)</f>
        <v>0.77764551900000001</v>
      </c>
      <c r="H1175" s="7"/>
      <c r="O1175" s="2">
        <f>O1174+lengte_uit_python_mut!$D$24-3</f>
        <v>700</v>
      </c>
      <c r="P1175" s="2">
        <f>P1174+lengte_uit_python_mut!$D$24-3</f>
        <v>1635</v>
      </c>
      <c r="Q1175" s="2">
        <f>Q1174+lengte_uit_python_mut!$D$24-3</f>
        <v>2570</v>
      </c>
      <c r="R1175" s="2">
        <f>R1174+lengte_uit_python_mut!$D$24-3</f>
        <v>3505</v>
      </c>
      <c r="S1175" s="2">
        <f>S1174+lengte_uit_python_mut!$D$24-3</f>
        <v>4440</v>
      </c>
      <c r="V1175" s="92" t="s">
        <v>569</v>
      </c>
      <c r="W1175" s="93">
        <f t="shared" ca="1" si="438"/>
        <v>0</v>
      </c>
      <c r="X1175" s="93">
        <f t="shared" ca="1" si="438"/>
        <v>0</v>
      </c>
      <c r="Y1175" s="93">
        <f t="shared" ca="1" si="438"/>
        <v>0</v>
      </c>
      <c r="Z1175" s="93">
        <f t="shared" ca="1" si="438"/>
        <v>0.77764551900000001</v>
      </c>
      <c r="AA1175" s="93">
        <f t="shared" ca="1" si="438"/>
        <v>0.77764551900000001</v>
      </c>
    </row>
    <row r="1176" spans="1:27" x14ac:dyDescent="0.25">
      <c r="A1176" s="140"/>
      <c r="B1176" s="155" t="s">
        <v>550</v>
      </c>
      <c r="C1176" s="145">
        <f ca="1">IFERROR(VLOOKUP($B1176,INDIRECT($I$1174),2,FALSE),0)</f>
        <v>10.4301844</v>
      </c>
      <c r="D1176" s="145">
        <f ca="1">IFERROR(VLOOKUP($B1176,INDIRECT($J$1174),2,FALSE),0)</f>
        <v>10.515091399999999</v>
      </c>
      <c r="E1176" s="145">
        <f ca="1">IFERROR(VLOOKUP($B1176,INDIRECT($K$1174),2,FALSE),0)</f>
        <v>10.515086800000001</v>
      </c>
      <c r="F1176" s="145">
        <f ca="1">IFERROR(VLOOKUP($B1176,INDIRECT($L$1174),2,FALSE),0)</f>
        <v>10.514975400000001</v>
      </c>
      <c r="G1176" s="145">
        <f ca="1">IFERROR(VLOOKUP($B1176,INDIRECT($M$1174),2,FALSE),0)</f>
        <v>10.514807299999999</v>
      </c>
      <c r="H1176" s="7"/>
      <c r="O1176" s="8"/>
      <c r="P1176" s="8"/>
      <c r="Q1176" s="8"/>
      <c r="R1176" s="8"/>
      <c r="S1176" s="8"/>
      <c r="V1176" s="149" t="s">
        <v>589</v>
      </c>
      <c r="W1176" s="150">
        <f t="shared" ca="1" si="438"/>
        <v>10.4301844</v>
      </c>
      <c r="X1176" s="150">
        <f t="shared" ca="1" si="438"/>
        <v>10.515091399999999</v>
      </c>
      <c r="Y1176" s="150">
        <f t="shared" ca="1" si="438"/>
        <v>10.515086800000001</v>
      </c>
      <c r="Z1176" s="150">
        <f t="shared" ca="1" si="438"/>
        <v>10.514975400000001</v>
      </c>
      <c r="AA1176" s="150">
        <f t="shared" ca="1" si="438"/>
        <v>10.514807299999999</v>
      </c>
    </row>
    <row r="1177" spans="1:27" x14ac:dyDescent="0.25">
      <c r="A1177" s="140"/>
      <c r="B1177" s="155" t="s">
        <v>551</v>
      </c>
      <c r="C1177" s="19">
        <f ca="1">IFERROR(VLOOKUP($B1177,INDIRECT($I$1174),2,FALSE),0)</f>
        <v>0</v>
      </c>
      <c r="D1177" s="19">
        <f ca="1">IFERROR(VLOOKUP($B1177,INDIRECT($J$1174),2,FALSE),0)</f>
        <v>4.12225591E-2</v>
      </c>
      <c r="E1177" s="19">
        <f ca="1">IFERROR(VLOOKUP($B1177,INDIRECT($K$1174),2,FALSE),0)</f>
        <v>4.1310869899999998E-2</v>
      </c>
      <c r="F1177" s="19">
        <f ca="1">IFERROR(VLOOKUP($B1177,INDIRECT($L$1174),2,FALSE),0)</f>
        <v>4.2417736300000002E-2</v>
      </c>
      <c r="G1177" s="19">
        <f ca="1">IFERROR(VLOOKUP($B1177,INDIRECT($M$1174),2,FALSE),0)</f>
        <v>4.4623115599999999E-2</v>
      </c>
      <c r="H1177" s="7"/>
      <c r="O1177" s="8"/>
      <c r="P1177" s="8"/>
      <c r="Q1177" s="8"/>
      <c r="R1177" s="8"/>
      <c r="S1177" s="8"/>
      <c r="V1177" s="20" t="s">
        <v>590</v>
      </c>
      <c r="W1177" s="21">
        <f ca="1">C1177</f>
        <v>0</v>
      </c>
      <c r="X1177" s="21">
        <f t="shared" ref="X1177:AA1177" ca="1" si="439">D1177</f>
        <v>4.12225591E-2</v>
      </c>
      <c r="Y1177" s="21">
        <f t="shared" ca="1" si="439"/>
        <v>4.1310869899999998E-2</v>
      </c>
      <c r="Z1177" s="21">
        <f t="shared" ca="1" si="439"/>
        <v>4.2417736300000002E-2</v>
      </c>
      <c r="AA1177" s="21">
        <f t="shared" ca="1" si="439"/>
        <v>4.4623115599999999E-2</v>
      </c>
    </row>
    <row r="1178" spans="1:27" x14ac:dyDescent="0.25">
      <c r="A1178" s="140"/>
      <c r="B1178" s="155"/>
      <c r="O1178" s="8"/>
      <c r="P1178" s="8"/>
      <c r="Q1178" s="8"/>
      <c r="R1178" s="8"/>
      <c r="S1178" s="8"/>
    </row>
    <row r="1179" spans="1:27" x14ac:dyDescent="0.25">
      <c r="A1179" s="140"/>
      <c r="B1179" s="155"/>
      <c r="O1179" s="8"/>
      <c r="P1179" s="8"/>
      <c r="Q1179" s="8"/>
      <c r="R1179" s="8"/>
      <c r="S1179" s="8"/>
      <c r="V1179" s="140" t="s">
        <v>285</v>
      </c>
      <c r="W1179" s="135">
        <f ca="1">SUM(W1174:W1177)</f>
        <v>24.420200399999999</v>
      </c>
      <c r="X1179" s="135">
        <f t="shared" ref="X1179:AA1179" ca="1" si="440">SUM(X1174:X1177)</f>
        <v>25.358563759100001</v>
      </c>
      <c r="Y1179" s="135">
        <f t="shared" ca="1" si="440"/>
        <v>25.357595569899999</v>
      </c>
      <c r="Z1179" s="135">
        <f t="shared" ca="1" si="440"/>
        <v>25.9580379553</v>
      </c>
      <c r="AA1179" s="135">
        <f t="shared" ca="1" si="440"/>
        <v>25.950201934599999</v>
      </c>
    </row>
    <row r="1180" spans="1:27" x14ac:dyDescent="0.25">
      <c r="A1180" s="140"/>
      <c r="B1180" s="155"/>
      <c r="O1180" s="8"/>
      <c r="P1180" s="8"/>
      <c r="Q1180" s="8"/>
      <c r="R1180" s="8"/>
      <c r="S1180" s="8"/>
      <c r="V1180" s="140" t="s">
        <v>284</v>
      </c>
      <c r="W1180" s="135">
        <f ca="1">SUM(C1174:C1177)</f>
        <v>24.420200399999999</v>
      </c>
      <c r="X1180" s="135">
        <f t="shared" ref="X1180:AA1180" ca="1" si="441">SUM(D1174:D1177)</f>
        <v>25.358563759100001</v>
      </c>
      <c r="Y1180" s="135">
        <f t="shared" ca="1" si="441"/>
        <v>25.357595569899999</v>
      </c>
      <c r="Z1180" s="135">
        <f t="shared" ca="1" si="441"/>
        <v>25.9580379553</v>
      </c>
      <c r="AA1180" s="135">
        <f t="shared" ca="1" si="441"/>
        <v>25.950201934599999</v>
      </c>
    </row>
    <row r="1181" spans="1:27" x14ac:dyDescent="0.25">
      <c r="B1181" s="166"/>
      <c r="C1181" s="7"/>
      <c r="D1181" s="7"/>
      <c r="E1181" s="7"/>
      <c r="F1181" s="7"/>
      <c r="G1181" s="7"/>
      <c r="H1181" s="7"/>
      <c r="I1181" s="103" t="s">
        <v>244</v>
      </c>
      <c r="O1181" s="138" t="s">
        <v>245</v>
      </c>
      <c r="P1181" s="8"/>
      <c r="Q1181" s="8"/>
      <c r="R1181" s="8"/>
      <c r="S1181" s="8"/>
    </row>
    <row r="1182" spans="1:27" x14ac:dyDescent="0.25">
      <c r="A1182" s="6"/>
      <c r="B1182" s="6" t="s">
        <v>593</v>
      </c>
      <c r="C1182" s="9">
        <v>2010</v>
      </c>
      <c r="D1182" s="9">
        <v>2020</v>
      </c>
      <c r="E1182" s="9">
        <v>2030</v>
      </c>
      <c r="F1182" s="9">
        <v>2040</v>
      </c>
      <c r="G1182" s="9">
        <v>2050</v>
      </c>
      <c r="H1182" s="7"/>
      <c r="I1182" s="106">
        <v>2010</v>
      </c>
      <c r="J1182" s="106">
        <v>2020</v>
      </c>
      <c r="K1182" s="106">
        <v>2030</v>
      </c>
      <c r="L1182" s="106">
        <v>2040</v>
      </c>
      <c r="M1182" s="106">
        <v>2050</v>
      </c>
      <c r="O1182" s="6">
        <v>2010</v>
      </c>
      <c r="P1182" s="6">
        <v>2020</v>
      </c>
      <c r="Q1182" s="6">
        <v>2030</v>
      </c>
      <c r="R1182" s="6">
        <v>2040</v>
      </c>
      <c r="S1182" s="6">
        <v>2050</v>
      </c>
      <c r="V1182" s="106" t="s">
        <v>594</v>
      </c>
      <c r="W1182" s="9">
        <v>2010</v>
      </c>
      <c r="X1182" s="9">
        <v>2020</v>
      </c>
      <c r="Y1182" s="9">
        <v>2030</v>
      </c>
      <c r="Z1182" s="9">
        <v>2040</v>
      </c>
      <c r="AA1182" s="9">
        <v>2050</v>
      </c>
    </row>
    <row r="1183" spans="1:27" x14ac:dyDescent="0.25">
      <c r="A1183" s="140"/>
      <c r="B1183" s="155" t="s">
        <v>111</v>
      </c>
      <c r="C1183" s="40">
        <f ca="1">IFERROR(VLOOKUP($B1183,INDIRECT($I$1183),2,FALSE),0)</f>
        <v>0</v>
      </c>
      <c r="D1183" s="40">
        <f ca="1">IFERROR(VLOOKUP($B1183,INDIRECT($J$1183),2,FALSE),0)</f>
        <v>0</v>
      </c>
      <c r="E1183" s="40">
        <f ca="1">IFERROR(VLOOKUP($B1183,INDIRECT($K$1183),2,FALSE),0)</f>
        <v>0</v>
      </c>
      <c r="F1183" s="40">
        <f ca="1">IFERROR(VLOOKUP($B1183,INDIRECT($L$1183),2,FALSE),0)</f>
        <v>0</v>
      </c>
      <c r="G1183" s="40">
        <f ca="1">IFERROR(VLOOKUP($B1183,INDIRECT($M$1183),2,FALSE),0)</f>
        <v>0</v>
      </c>
      <c r="H1183" s="7"/>
      <c r="I1183" s="140" t="str">
        <f>"Modeloutput!$A$"&amp;O1183&amp;":$B$"&amp;O1184</f>
        <v>Modeloutput!$A$732:$B$736</v>
      </c>
      <c r="J1183" s="140" t="str">
        <f>"Modeloutput!$A$"&amp;P1183&amp;":$B$"&amp;P1184</f>
        <v>Modeloutput!$A$1667:$B$1671</v>
      </c>
      <c r="K1183" s="140" t="str">
        <f>"Modeloutput!$A$"&amp;Q1183&amp;":$B$"&amp;Q1184</f>
        <v>Modeloutput!$A$2602:$B$2606</v>
      </c>
      <c r="L1183" s="140" t="str">
        <f>"Modeloutput!$A$"&amp;R1183&amp;":$B$"&amp;R1184</f>
        <v>Modeloutput!$A$3537:$B$3541</v>
      </c>
      <c r="M1183" s="140" t="str">
        <f>"Modeloutput!$A$"&amp;S1183&amp;":$B$"&amp;S1184</f>
        <v>Modeloutput!$A$4472:$B$4476</v>
      </c>
      <c r="N1183" s="140" t="s">
        <v>246</v>
      </c>
      <c r="O1183" s="2">
        <f>volgorde_mut_flow_all!E121</f>
        <v>732</v>
      </c>
      <c r="P1183" s="2">
        <f>volgorde_mut_flow_all!F121</f>
        <v>1667</v>
      </c>
      <c r="Q1183" s="2">
        <f>volgorde_mut_flow_all!G121</f>
        <v>2602</v>
      </c>
      <c r="R1183" s="2">
        <f>volgorde_mut_flow_all!H121</f>
        <v>3537</v>
      </c>
      <c r="S1183" s="2">
        <f>volgorde_mut_flow_all!I121</f>
        <v>4472</v>
      </c>
      <c r="V1183" s="151" t="s">
        <v>595</v>
      </c>
      <c r="W1183" s="152">
        <f ca="1">SUM(C1183:C1187)</f>
        <v>0</v>
      </c>
      <c r="X1183" s="152">
        <f t="shared" ref="X1183:AA1183" ca="1" si="442">SUM(D1183:D1187)</f>
        <v>1.98729585</v>
      </c>
      <c r="Y1183" s="152">
        <f t="shared" ca="1" si="442"/>
        <v>3.9745916999999999</v>
      </c>
      <c r="Z1183" s="152">
        <f t="shared" ca="1" si="442"/>
        <v>6.2234094230000006</v>
      </c>
      <c r="AA1183" s="152">
        <f t="shared" ca="1" si="442"/>
        <v>8.2546496329999997</v>
      </c>
    </row>
    <row r="1184" spans="1:27" x14ac:dyDescent="0.25">
      <c r="A1184" s="140"/>
      <c r="B1184" s="155" t="s">
        <v>110</v>
      </c>
      <c r="C1184" s="40">
        <f ca="1">IFERROR(VLOOKUP($B1184,INDIRECT($I$1183),2,FALSE),0)</f>
        <v>0</v>
      </c>
      <c r="D1184" s="40">
        <f ca="1">IFERROR(VLOOKUP($B1184,INDIRECT($J$1183),2,FALSE),0)</f>
        <v>0</v>
      </c>
      <c r="E1184" s="40">
        <f ca="1">IFERROR(VLOOKUP($B1184,INDIRECT($K$1183),2,FALSE),0)</f>
        <v>0</v>
      </c>
      <c r="F1184" s="40">
        <f ca="1">IFERROR(VLOOKUP($B1184,INDIRECT($L$1183),2,FALSE),0)</f>
        <v>0.22715322299999999</v>
      </c>
      <c r="G1184" s="40">
        <f ca="1">IFERROR(VLOOKUP($B1184,INDIRECT($M$1183),2,FALSE),0)</f>
        <v>0.22715322299999999</v>
      </c>
      <c r="H1184" s="7"/>
      <c r="O1184" s="2">
        <f>O1183+lengte_uit_python_mut!$D$25-3</f>
        <v>736</v>
      </c>
      <c r="P1184" s="2">
        <f>P1183+lengte_uit_python_mut!$D$25-3</f>
        <v>1671</v>
      </c>
      <c r="Q1184" s="2">
        <f>Q1183+lengte_uit_python_mut!$D$25-3</f>
        <v>2606</v>
      </c>
      <c r="R1184" s="2">
        <f>R1183+lengte_uit_python_mut!$D$25-3</f>
        <v>3541</v>
      </c>
      <c r="S1184" s="2">
        <f>S1183+lengte_uit_python_mut!$D$25-3</f>
        <v>4476</v>
      </c>
      <c r="V1184" s="8"/>
      <c r="W1184" s="42"/>
      <c r="X1184" s="42"/>
      <c r="Y1184" s="42"/>
      <c r="Z1184" s="42"/>
      <c r="AA1184" s="42"/>
    </row>
    <row r="1185" spans="1:28" x14ac:dyDescent="0.25">
      <c r="A1185" s="140"/>
      <c r="B1185" s="155" t="s">
        <v>112</v>
      </c>
      <c r="C1185" s="40">
        <f ca="1">IFERROR(VLOOKUP($B1185,INDIRECT($I$1183),2,FALSE),0)</f>
        <v>0</v>
      </c>
      <c r="D1185" s="40">
        <f ca="1">IFERROR(VLOOKUP($B1185,INDIRECT($J$1183),2,FALSE),0)</f>
        <v>0</v>
      </c>
      <c r="E1185" s="40">
        <f ca="1">IFERROR(VLOOKUP($B1185,INDIRECT($K$1183),2,FALSE),0)</f>
        <v>0</v>
      </c>
      <c r="F1185" s="40">
        <f ca="1">IFERROR(VLOOKUP($B1185,INDIRECT($L$1183),2,FALSE),0)</f>
        <v>0</v>
      </c>
      <c r="G1185" s="40">
        <f ca="1">IFERROR(VLOOKUP($B1185,INDIRECT($M$1183),2,FALSE),0)</f>
        <v>0</v>
      </c>
      <c r="H1185" s="7"/>
      <c r="O1185" s="8"/>
      <c r="P1185" s="8"/>
      <c r="Q1185" s="8"/>
      <c r="R1185" s="8"/>
      <c r="S1185" s="8"/>
      <c r="V1185" s="140" t="s">
        <v>285</v>
      </c>
      <c r="W1185" s="135">
        <f ca="1">SUM(W1183)</f>
        <v>0</v>
      </c>
      <c r="X1185" s="135">
        <f t="shared" ref="X1185:AA1185" ca="1" si="443">SUM(X1183)</f>
        <v>1.98729585</v>
      </c>
      <c r="Y1185" s="135">
        <f t="shared" ca="1" si="443"/>
        <v>3.9745916999999999</v>
      </c>
      <c r="Z1185" s="135">
        <f t="shared" ca="1" si="443"/>
        <v>6.2234094230000006</v>
      </c>
      <c r="AA1185" s="135">
        <f t="shared" ca="1" si="443"/>
        <v>8.2546496329999997</v>
      </c>
    </row>
    <row r="1186" spans="1:28" x14ac:dyDescent="0.25">
      <c r="A1186" s="140"/>
      <c r="B1186" s="155" t="s">
        <v>113</v>
      </c>
      <c r="C1186" s="40">
        <f ca="1">IFERROR(VLOOKUP($B1186,INDIRECT($I$1183),2,FALSE),0)</f>
        <v>0</v>
      </c>
      <c r="D1186" s="40">
        <f ca="1">IFERROR(VLOOKUP($B1186,INDIRECT($J$1183),2,FALSE),0)</f>
        <v>0</v>
      </c>
      <c r="E1186" s="40">
        <f ca="1">IFERROR(VLOOKUP($B1186,INDIRECT($K$1183),2,FALSE),0)</f>
        <v>0</v>
      </c>
      <c r="F1186" s="40">
        <f ca="1">IFERROR(VLOOKUP($B1186,INDIRECT($L$1183),2,FALSE),0)</f>
        <v>0</v>
      </c>
      <c r="G1186" s="40">
        <f ca="1">IFERROR(VLOOKUP($B1186,INDIRECT($M$1183),2,FALSE),0)</f>
        <v>0</v>
      </c>
      <c r="H1186" s="7"/>
      <c r="O1186" s="8"/>
      <c r="P1186" s="8"/>
      <c r="Q1186" s="8"/>
      <c r="R1186" s="8"/>
      <c r="S1186" s="8"/>
      <c r="V1186" s="140" t="s">
        <v>284</v>
      </c>
      <c r="W1186" s="135">
        <f ca="1">SUM(C1183:C1187)</f>
        <v>0</v>
      </c>
      <c r="X1186" s="135">
        <f t="shared" ref="X1186:AA1186" ca="1" si="444">SUM(D1183:D1187)</f>
        <v>1.98729585</v>
      </c>
      <c r="Y1186" s="135">
        <f t="shared" ca="1" si="444"/>
        <v>3.9745916999999999</v>
      </c>
      <c r="Z1186" s="135">
        <f t="shared" ca="1" si="444"/>
        <v>6.2234094230000006</v>
      </c>
      <c r="AA1186" s="135">
        <f t="shared" ca="1" si="444"/>
        <v>8.2546496329999997</v>
      </c>
    </row>
    <row r="1187" spans="1:28" x14ac:dyDescent="0.25">
      <c r="A1187" s="140"/>
      <c r="B1187" s="155" t="s">
        <v>1334</v>
      </c>
      <c r="C1187" s="40">
        <f ca="1">IFERROR(VLOOKUP($B1187,INDIRECT($I$1183),2,FALSE),0)</f>
        <v>0</v>
      </c>
      <c r="D1187" s="40">
        <f ca="1">IFERROR(VLOOKUP($B1187,INDIRECT($J$1183),2,FALSE),0)</f>
        <v>1.98729585</v>
      </c>
      <c r="E1187" s="40">
        <f ca="1">IFERROR(VLOOKUP($B1187,INDIRECT($K$1183),2,FALSE),0)</f>
        <v>3.9745916999999999</v>
      </c>
      <c r="F1187" s="40">
        <f ca="1">IFERROR(VLOOKUP($B1187,INDIRECT($L$1183),2,FALSE),0)</f>
        <v>5.9962562000000004</v>
      </c>
      <c r="G1187" s="40">
        <f ca="1">IFERROR(VLOOKUP($B1187,INDIRECT($M$1183),2,FALSE),0)</f>
        <v>8.0274964099999995</v>
      </c>
      <c r="H1187" s="7"/>
      <c r="O1187" s="8"/>
      <c r="P1187" s="8"/>
      <c r="Q1187" s="8"/>
      <c r="R1187" s="8"/>
      <c r="S1187" s="8"/>
      <c r="W1187" s="42"/>
      <c r="X1187" s="42"/>
      <c r="Y1187" s="42"/>
      <c r="Z1187" s="42"/>
      <c r="AA1187" s="42"/>
    </row>
    <row r="1188" spans="1:28" x14ac:dyDescent="0.25">
      <c r="A1188" s="140"/>
      <c r="B1188" s="166"/>
      <c r="C1188" s="7"/>
      <c r="D1188" s="7"/>
      <c r="E1188" s="7"/>
      <c r="F1188" s="7"/>
      <c r="G1188" s="7"/>
      <c r="H1188" s="7"/>
      <c r="I1188" s="103" t="s">
        <v>244</v>
      </c>
      <c r="O1188" s="138" t="s">
        <v>245</v>
      </c>
      <c r="P1188" s="8"/>
      <c r="Q1188" s="8"/>
      <c r="R1188" s="8"/>
      <c r="S1188" s="8"/>
    </row>
    <row r="1189" spans="1:28" x14ac:dyDescent="0.25">
      <c r="A1189" s="140"/>
      <c r="B1189" s="6" t="s">
        <v>597</v>
      </c>
      <c r="C1189" s="9">
        <v>2010</v>
      </c>
      <c r="D1189" s="9">
        <v>2020</v>
      </c>
      <c r="E1189" s="9">
        <v>2030</v>
      </c>
      <c r="F1189" s="9">
        <v>2040</v>
      </c>
      <c r="G1189" s="9">
        <v>2050</v>
      </c>
      <c r="H1189" s="7"/>
      <c r="I1189" s="106">
        <v>2010</v>
      </c>
      <c r="J1189" s="106">
        <v>2020</v>
      </c>
      <c r="K1189" s="106">
        <v>2030</v>
      </c>
      <c r="L1189" s="106">
        <v>2040</v>
      </c>
      <c r="M1189" s="106">
        <v>2050</v>
      </c>
      <c r="O1189" s="6">
        <v>2010</v>
      </c>
      <c r="P1189" s="6">
        <v>2020</v>
      </c>
      <c r="Q1189" s="6">
        <v>2030</v>
      </c>
      <c r="R1189" s="6">
        <v>2040</v>
      </c>
      <c r="S1189" s="6">
        <v>2050</v>
      </c>
      <c r="V1189" s="6" t="s">
        <v>597</v>
      </c>
      <c r="W1189" s="9">
        <v>2010</v>
      </c>
      <c r="X1189" s="9">
        <v>2020</v>
      </c>
      <c r="Y1189" s="9">
        <v>2030</v>
      </c>
      <c r="Z1189" s="9">
        <v>2040</v>
      </c>
      <c r="AA1189" s="9">
        <v>2050</v>
      </c>
    </row>
    <row r="1190" spans="1:28" x14ac:dyDescent="0.25">
      <c r="A1190" s="140"/>
      <c r="B1190" s="155" t="s">
        <v>111</v>
      </c>
      <c r="C1190" s="40">
        <f ca="1">IFERROR(VLOOKUP($B1190,INDIRECT($I$1190),2,FALSE),0)</f>
        <v>0</v>
      </c>
      <c r="D1190" s="40">
        <f ca="1">IFERROR(VLOOKUP($B1190,INDIRECT($J$1190),2,FALSE),0)</f>
        <v>0</v>
      </c>
      <c r="E1190" s="40">
        <f ca="1">IFERROR(VLOOKUP($B1190,INDIRECT($K$1190),2,FALSE),0)</f>
        <v>0</v>
      </c>
      <c r="F1190" s="40">
        <f ca="1">IFERROR(VLOOKUP($B1190,INDIRECT($L$1190),2,FALSE),0)</f>
        <v>0</v>
      </c>
      <c r="G1190" s="40">
        <f ca="1">IFERROR(VLOOKUP($B1190,INDIRECT($M$1190),2,FALSE),0)</f>
        <v>0</v>
      </c>
      <c r="H1190" s="7"/>
      <c r="I1190" s="140" t="str">
        <f>"Modeloutput!$A$"&amp;O1190&amp;":$B$"&amp;O1191</f>
        <v>Modeloutput!$A$752:$B$755</v>
      </c>
      <c r="J1190" s="140" t="str">
        <f>"Modeloutput!$A$"&amp;P1190&amp;":$B$"&amp;P1191</f>
        <v>Modeloutput!$A$1687:$B$1690</v>
      </c>
      <c r="K1190" s="140" t="str">
        <f>"Modeloutput!$A$"&amp;Q1190&amp;":$B$"&amp;Q1191</f>
        <v>Modeloutput!$A$2622:$B$2625</v>
      </c>
      <c r="L1190" s="140" t="str">
        <f>"Modeloutput!$A$"&amp;R1190&amp;":$B$"&amp;R1191</f>
        <v>Modeloutput!$A$3557:$B$3560</v>
      </c>
      <c r="M1190" s="140" t="str">
        <f>"Modeloutput!$A$"&amp;S1190&amp;":$B$"&amp;S1191</f>
        <v>Modeloutput!$A$4492:$B$4495</v>
      </c>
      <c r="N1190" s="140" t="s">
        <v>246</v>
      </c>
      <c r="O1190" s="2">
        <f>volgorde_mut_flow_all!E126</f>
        <v>752</v>
      </c>
      <c r="P1190" s="2">
        <f>volgorde_mut_flow_all!F126</f>
        <v>1687</v>
      </c>
      <c r="Q1190" s="2">
        <f>volgorde_mut_flow_all!G126</f>
        <v>2622</v>
      </c>
      <c r="R1190" s="2">
        <f>volgorde_mut_flow_all!H126</f>
        <v>3557</v>
      </c>
      <c r="S1190" s="2">
        <f>volgorde_mut_flow_all!I126</f>
        <v>4492</v>
      </c>
      <c r="V1190" s="151" t="s">
        <v>598</v>
      </c>
      <c r="W1190" s="152">
        <f ca="1">SUM(C1190:C1193)</f>
        <v>0</v>
      </c>
      <c r="X1190" s="152">
        <f t="shared" ref="X1190:AA1190" ca="1" si="445">SUM(D1190:D1193)</f>
        <v>0</v>
      </c>
      <c r="Y1190" s="152">
        <f t="shared" ca="1" si="445"/>
        <v>0</v>
      </c>
      <c r="Z1190" s="152">
        <f t="shared" ca="1" si="445"/>
        <v>0.87876575400000001</v>
      </c>
      <c r="AA1190" s="152">
        <f t="shared" ca="1" si="445"/>
        <v>0.87876575400000001</v>
      </c>
    </row>
    <row r="1191" spans="1:28" x14ac:dyDescent="0.25">
      <c r="A1191" s="140"/>
      <c r="B1191" s="155" t="s">
        <v>110</v>
      </c>
      <c r="C1191" s="40">
        <f ca="1">IFERROR(VLOOKUP($B1191,INDIRECT($I$1190),2,FALSE),0)</f>
        <v>0</v>
      </c>
      <c r="D1191" s="40">
        <f ca="1">IFERROR(VLOOKUP($B1191,INDIRECT($J$1190),2,FALSE),0)</f>
        <v>0</v>
      </c>
      <c r="E1191" s="40">
        <f ca="1">IFERROR(VLOOKUP($B1191,INDIRECT($K$1190),2,FALSE),0)</f>
        <v>0</v>
      </c>
      <c r="F1191" s="40">
        <f ca="1">IFERROR(VLOOKUP($B1191,INDIRECT($L$1190),2,FALSE),0)</f>
        <v>0.87876575400000001</v>
      </c>
      <c r="G1191" s="40">
        <f ca="1">IFERROR(VLOOKUP($B1191,INDIRECT($M$1190),2,FALSE),0)</f>
        <v>0.87876575400000001</v>
      </c>
      <c r="H1191" s="7"/>
      <c r="O1191" s="2">
        <f>O1190+lengte_uit_python_mut!$D$26-3</f>
        <v>755</v>
      </c>
      <c r="P1191" s="2">
        <f>P1190+lengte_uit_python_mut!$D$26-3</f>
        <v>1690</v>
      </c>
      <c r="Q1191" s="2">
        <f>Q1190+lengte_uit_python_mut!$D$26-3</f>
        <v>2625</v>
      </c>
      <c r="R1191" s="2">
        <f>R1190+lengte_uit_python_mut!$D$26-3</f>
        <v>3560</v>
      </c>
      <c r="S1191" s="2">
        <f>S1190+lengte_uit_python_mut!$D$26-3</f>
        <v>4495</v>
      </c>
      <c r="V1191" s="8"/>
      <c r="W1191" s="42"/>
      <c r="X1191" s="42"/>
      <c r="Y1191" s="42"/>
      <c r="Z1191" s="42"/>
      <c r="AA1191" s="42"/>
    </row>
    <row r="1192" spans="1:28" x14ac:dyDescent="0.25">
      <c r="A1192" s="140"/>
      <c r="B1192" s="155" t="s">
        <v>112</v>
      </c>
      <c r="C1192" s="40">
        <f ca="1">IFERROR(VLOOKUP($B1192,INDIRECT($I$1190),2,FALSE),0)</f>
        <v>0</v>
      </c>
      <c r="D1192" s="40">
        <f ca="1">IFERROR(VLOOKUP($B1192,INDIRECT($J$1190),2,FALSE),0)</f>
        <v>0</v>
      </c>
      <c r="E1192" s="40">
        <f ca="1">IFERROR(VLOOKUP($B1192,INDIRECT($K$1190),2,FALSE),0)</f>
        <v>0</v>
      </c>
      <c r="F1192" s="40">
        <f ca="1">IFERROR(VLOOKUP($B1192,INDIRECT($L$1190),2,FALSE),0)</f>
        <v>0</v>
      </c>
      <c r="G1192" s="40">
        <f ca="1">IFERROR(VLOOKUP($B1192,INDIRECT($M$1190),2,FALSE),0)</f>
        <v>0</v>
      </c>
      <c r="H1192" s="7"/>
      <c r="O1192" s="8"/>
      <c r="P1192" s="8"/>
      <c r="Q1192" s="8"/>
      <c r="R1192" s="8"/>
      <c r="S1192" s="8"/>
      <c r="V1192" s="140" t="s">
        <v>285</v>
      </c>
      <c r="W1192" s="135">
        <f ca="1">SUM(W1190)</f>
        <v>0</v>
      </c>
      <c r="X1192" s="135">
        <f t="shared" ref="X1192:AA1192" ca="1" si="446">SUM(X1190)</f>
        <v>0</v>
      </c>
      <c r="Y1192" s="135">
        <f t="shared" ca="1" si="446"/>
        <v>0</v>
      </c>
      <c r="Z1192" s="135">
        <f t="shared" ca="1" si="446"/>
        <v>0.87876575400000001</v>
      </c>
      <c r="AA1192" s="135">
        <f t="shared" ca="1" si="446"/>
        <v>0.87876575400000001</v>
      </c>
    </row>
    <row r="1193" spans="1:28" x14ac:dyDescent="0.25">
      <c r="A1193" s="140"/>
      <c r="B1193" s="155" t="s">
        <v>113</v>
      </c>
      <c r="C1193" s="40">
        <f ca="1">IFERROR(VLOOKUP($B1193,INDIRECT($I$1190),2,FALSE),0)</f>
        <v>0</v>
      </c>
      <c r="D1193" s="40">
        <f ca="1">IFERROR(VLOOKUP($B1193,INDIRECT($J$1190),2,FALSE),0)</f>
        <v>0</v>
      </c>
      <c r="E1193" s="40">
        <f ca="1">IFERROR(VLOOKUP($B1193,INDIRECT($K$1190),2,FALSE),0)</f>
        <v>0</v>
      </c>
      <c r="F1193" s="40">
        <f ca="1">IFERROR(VLOOKUP($B1193,INDIRECT($L$1190),2,FALSE),0)</f>
        <v>0</v>
      </c>
      <c r="G1193" s="40">
        <f ca="1">IFERROR(VLOOKUP($B1193,INDIRECT($M$1190),2,FALSE),0)</f>
        <v>0</v>
      </c>
      <c r="H1193" s="7"/>
      <c r="O1193" s="8"/>
      <c r="P1193" s="8"/>
      <c r="Q1193" s="8"/>
      <c r="R1193" s="8"/>
      <c r="S1193" s="8"/>
      <c r="V1193" s="140" t="s">
        <v>284</v>
      </c>
      <c r="W1193" s="135">
        <f ca="1">SUM(C1190:C1193)</f>
        <v>0</v>
      </c>
      <c r="X1193" s="135">
        <f ca="1">SUM(D1190:D1193)</f>
        <v>0</v>
      </c>
      <c r="Y1193" s="135">
        <f ca="1">SUM(E1190:E1193)</f>
        <v>0</v>
      </c>
      <c r="Z1193" s="135">
        <f ca="1">SUM(F1190:F1193)</f>
        <v>0.87876575400000001</v>
      </c>
      <c r="AA1193" s="135">
        <f ca="1">SUM(G1190:G1193)</f>
        <v>0.87876575400000001</v>
      </c>
    </row>
    <row r="1194" spans="1:28" x14ac:dyDescent="0.25">
      <c r="A1194" s="140"/>
      <c r="B1194" s="166"/>
      <c r="C1194" s="7"/>
      <c r="D1194" s="7"/>
      <c r="E1194" s="7"/>
      <c r="F1194" s="7"/>
      <c r="G1194" s="7"/>
      <c r="H1194" s="7"/>
      <c r="I1194" s="103" t="s">
        <v>244</v>
      </c>
      <c r="O1194" s="138" t="s">
        <v>245</v>
      </c>
      <c r="P1194" s="8"/>
      <c r="Q1194" s="8"/>
      <c r="R1194" s="8"/>
      <c r="S1194" s="8"/>
    </row>
    <row r="1195" spans="1:28" x14ac:dyDescent="0.25">
      <c r="A1195" s="140"/>
      <c r="B1195" s="6" t="s">
        <v>599</v>
      </c>
      <c r="C1195" s="9">
        <v>2010</v>
      </c>
      <c r="D1195" s="9">
        <v>2020</v>
      </c>
      <c r="E1195" s="9">
        <v>2030</v>
      </c>
      <c r="F1195" s="9">
        <v>2040</v>
      </c>
      <c r="G1195" s="9">
        <v>2050</v>
      </c>
      <c r="H1195" s="7"/>
      <c r="I1195" s="106">
        <v>2010</v>
      </c>
      <c r="J1195" s="106">
        <v>2020</v>
      </c>
      <c r="K1195" s="106">
        <v>2030</v>
      </c>
      <c r="L1195" s="106">
        <v>2040</v>
      </c>
      <c r="M1195" s="106">
        <v>2050</v>
      </c>
      <c r="O1195" s="6">
        <v>2010</v>
      </c>
      <c r="P1195" s="6">
        <v>2020</v>
      </c>
      <c r="Q1195" s="6">
        <v>2030</v>
      </c>
      <c r="R1195" s="6">
        <v>2040</v>
      </c>
      <c r="S1195" s="6">
        <v>2050</v>
      </c>
      <c r="V1195" s="6" t="s">
        <v>599</v>
      </c>
      <c r="W1195" s="9">
        <v>2010</v>
      </c>
      <c r="X1195" s="9">
        <v>2020</v>
      </c>
      <c r="Y1195" s="9">
        <v>2030</v>
      </c>
      <c r="Z1195" s="9">
        <v>2040</v>
      </c>
      <c r="AA1195" s="9">
        <v>2050</v>
      </c>
    </row>
    <row r="1196" spans="1:28" x14ac:dyDescent="0.25">
      <c r="A1196" s="140"/>
      <c r="B1196" s="155" t="s">
        <v>111</v>
      </c>
      <c r="C1196" s="40">
        <f ca="1">IFERROR(VLOOKUP($B1196,INDIRECT($I$1196),2,FALSE),0)</f>
        <v>0</v>
      </c>
      <c r="D1196" s="40">
        <f ca="1">IFERROR(VLOOKUP($B1196,INDIRECT($J$1196),2,FALSE),0)</f>
        <v>0</v>
      </c>
      <c r="E1196" s="40">
        <f ca="1">IFERROR(VLOOKUP($B1196,INDIRECT($K$1196),2,FALSE),0)</f>
        <v>0</v>
      </c>
      <c r="F1196" s="40">
        <f ca="1">IFERROR(VLOOKUP($B1196,INDIRECT($L$1196),2,FALSE),0)</f>
        <v>0</v>
      </c>
      <c r="G1196" s="40">
        <f ca="1">IFERROR(VLOOKUP($B1196,INDIRECT($M$1196),2,FALSE),0)</f>
        <v>0</v>
      </c>
      <c r="H1196" s="7"/>
      <c r="I1196" s="140" t="str">
        <f>"Modeloutput!$A$"&amp;O1196&amp;":$B$"&amp;O1197</f>
        <v>Modeloutput!$A$909:$B$913</v>
      </c>
      <c r="J1196" s="140" t="str">
        <f>"Modeloutput!$A$"&amp;P1196&amp;":$B$"&amp;P1197</f>
        <v>Modeloutput!$A$1844:$B$1848</v>
      </c>
      <c r="K1196" s="140" t="str">
        <f>"Modeloutput!$A$"&amp;Q1196&amp;":$B$"&amp;Q1197</f>
        <v>Modeloutput!$A$2779:$B$2783</v>
      </c>
      <c r="L1196" s="140" t="str">
        <f>"Modeloutput!$A$"&amp;R1196&amp;":$B$"&amp;R1197</f>
        <v>Modeloutput!$A$3714:$B$3718</v>
      </c>
      <c r="M1196" s="140" t="str">
        <f>"Modeloutput!$A$"&amp;S1196&amp;":$B$"&amp;S1197</f>
        <v>Modeloutput!$A$4649:$B$4653</v>
      </c>
      <c r="N1196" s="140" t="s">
        <v>246</v>
      </c>
      <c r="O1196" s="2">
        <f>volgorde_mut_flow_all!E131</f>
        <v>909</v>
      </c>
      <c r="P1196" s="2">
        <f>volgorde_mut_flow_all!F131</f>
        <v>1844</v>
      </c>
      <c r="Q1196" s="2">
        <f>volgorde_mut_flow_all!G131</f>
        <v>2779</v>
      </c>
      <c r="R1196" s="2">
        <f>volgorde_mut_flow_all!H131</f>
        <v>3714</v>
      </c>
      <c r="S1196" s="2">
        <f>volgorde_mut_flow_all!I131</f>
        <v>4649</v>
      </c>
      <c r="V1196" s="151" t="s">
        <v>598</v>
      </c>
      <c r="W1196" s="152">
        <f ca="1">SUM(C1196:C1200)</f>
        <v>0</v>
      </c>
      <c r="X1196" s="152">
        <f t="shared" ref="X1196:AA1196" ca="1" si="447">SUM(D1196:D1200)</f>
        <v>9.3213478799999999E-2</v>
      </c>
      <c r="Y1196" s="152">
        <f t="shared" ca="1" si="447"/>
        <v>0.186426958</v>
      </c>
      <c r="Z1196" s="152">
        <f t="shared" ca="1" si="447"/>
        <v>2.7297697159999998</v>
      </c>
      <c r="AA1196" s="152">
        <f t="shared" ca="1" si="447"/>
        <v>2.8238069060000002</v>
      </c>
    </row>
    <row r="1197" spans="1:28" x14ac:dyDescent="0.25">
      <c r="A1197" s="140"/>
      <c r="B1197" s="155" t="s">
        <v>110</v>
      </c>
      <c r="C1197" s="40">
        <f ca="1">IFERROR(VLOOKUP($B1197,INDIRECT($I$1196),2,FALSE),0)</f>
        <v>0</v>
      </c>
      <c r="D1197" s="40">
        <f ca="1">IFERROR(VLOOKUP($B1197,INDIRECT($J$1196),2,FALSE),0)</f>
        <v>0</v>
      </c>
      <c r="E1197" s="40">
        <f ca="1">IFERROR(VLOOKUP($B1197,INDIRECT($K$1196),2,FALSE),0)</f>
        <v>0</v>
      </c>
      <c r="F1197" s="40">
        <f ca="1">IFERROR(VLOOKUP($B1197,INDIRECT($L$1196),2,FALSE),0)</f>
        <v>2.4501292800000001</v>
      </c>
      <c r="G1197" s="40">
        <f ca="1">IFERROR(VLOOKUP($B1197,INDIRECT($M$1196),2,FALSE),0)</f>
        <v>2.4501292800000001</v>
      </c>
      <c r="H1197" s="7"/>
      <c r="O1197" s="2">
        <f>O1196+lengte_uit_python_mut!$D$27-3</f>
        <v>913</v>
      </c>
      <c r="P1197" s="2">
        <f>P1196+lengte_uit_python_mut!$D$27-3</f>
        <v>1848</v>
      </c>
      <c r="Q1197" s="2">
        <f>Q1196+lengte_uit_python_mut!$D$27-3</f>
        <v>2783</v>
      </c>
      <c r="R1197" s="2">
        <f>R1196+lengte_uit_python_mut!$D$27-3</f>
        <v>3718</v>
      </c>
      <c r="S1197" s="2">
        <f>S1196+lengte_uit_python_mut!$D$27-3</f>
        <v>4653</v>
      </c>
      <c r="V1197" s="8"/>
      <c r="W1197" s="42"/>
      <c r="X1197" s="42"/>
      <c r="Y1197" s="42"/>
      <c r="Z1197" s="42"/>
      <c r="AA1197" s="42"/>
    </row>
    <row r="1198" spans="1:28" x14ac:dyDescent="0.25">
      <c r="A1198" s="140"/>
      <c r="B1198" s="155" t="s">
        <v>112</v>
      </c>
      <c r="C1198" s="40">
        <f ca="1">IFERROR(VLOOKUP($B1198,INDIRECT($I$1196),2,FALSE),0)</f>
        <v>0</v>
      </c>
      <c r="D1198" s="40">
        <f ca="1">IFERROR(VLOOKUP($B1198,INDIRECT($J$1196),2,FALSE),0)</f>
        <v>0</v>
      </c>
      <c r="E1198" s="40">
        <f ca="1">IFERROR(VLOOKUP($B1198,INDIRECT($K$1196),2,FALSE),0)</f>
        <v>0</v>
      </c>
      <c r="F1198" s="40">
        <f ca="1">IFERROR(VLOOKUP($B1198,INDIRECT($L$1196),2,FALSE),0)</f>
        <v>0</v>
      </c>
      <c r="G1198" s="40">
        <f ca="1">IFERROR(VLOOKUP($B1198,INDIRECT($M$1196),2,FALSE),0)</f>
        <v>0</v>
      </c>
      <c r="H1198" s="7"/>
      <c r="O1198" s="8"/>
      <c r="P1198" s="8"/>
      <c r="Q1198" s="8"/>
      <c r="R1198" s="8"/>
      <c r="S1198" s="8"/>
      <c r="V1198" s="140" t="s">
        <v>285</v>
      </c>
      <c r="W1198" s="135">
        <f ca="1">SUM(W1196)</f>
        <v>0</v>
      </c>
      <c r="X1198" s="135">
        <f t="shared" ref="X1198:AA1198" ca="1" si="448">SUM(X1196)</f>
        <v>9.3213478799999999E-2</v>
      </c>
      <c r="Y1198" s="135">
        <f t="shared" ca="1" si="448"/>
        <v>0.186426958</v>
      </c>
      <c r="Z1198" s="135">
        <f t="shared" ca="1" si="448"/>
        <v>2.7297697159999998</v>
      </c>
      <c r="AA1198" s="135">
        <f t="shared" ca="1" si="448"/>
        <v>2.8238069060000002</v>
      </c>
    </row>
    <row r="1199" spans="1:28" x14ac:dyDescent="0.25">
      <c r="A1199" s="140"/>
      <c r="B1199" s="155" t="s">
        <v>113</v>
      </c>
      <c r="C1199" s="40">
        <f ca="1">IFERROR(VLOOKUP($B1199,INDIRECT($I$1196),2,FALSE),0)</f>
        <v>0</v>
      </c>
      <c r="D1199" s="40">
        <f ca="1">IFERROR(VLOOKUP($B1199,INDIRECT($J$1196),2,FALSE),0)</f>
        <v>0</v>
      </c>
      <c r="E1199" s="40">
        <f ca="1">IFERROR(VLOOKUP($B1199,INDIRECT($K$1196),2,FALSE),0)</f>
        <v>0</v>
      </c>
      <c r="F1199" s="40">
        <f ca="1">IFERROR(VLOOKUP($B1199,INDIRECT($L$1196),2,FALSE),0)</f>
        <v>0</v>
      </c>
      <c r="G1199" s="40">
        <f ca="1">IFERROR(VLOOKUP($B1199,INDIRECT($M$1196),2,FALSE),0)</f>
        <v>0</v>
      </c>
      <c r="H1199" s="7"/>
      <c r="O1199" s="8"/>
      <c r="P1199" s="8"/>
      <c r="Q1199" s="8"/>
      <c r="R1199" s="8"/>
      <c r="S1199" s="8"/>
      <c r="V1199" s="140" t="s">
        <v>284</v>
      </c>
      <c r="W1199" s="135">
        <f ca="1">SUM(C1196:C1200)</f>
        <v>0</v>
      </c>
      <c r="X1199" s="135">
        <f t="shared" ref="X1199:AA1199" ca="1" si="449">SUM(D1196:D1200)</f>
        <v>9.3213478799999999E-2</v>
      </c>
      <c r="Y1199" s="135">
        <f t="shared" ca="1" si="449"/>
        <v>0.186426958</v>
      </c>
      <c r="Z1199" s="135">
        <f t="shared" ca="1" si="449"/>
        <v>2.7297697159999998</v>
      </c>
      <c r="AA1199" s="135">
        <f t="shared" ca="1" si="449"/>
        <v>2.8238069060000002</v>
      </c>
    </row>
    <row r="1200" spans="1:28" x14ac:dyDescent="0.25">
      <c r="A1200" s="140"/>
      <c r="B1200" s="155" t="s">
        <v>1334</v>
      </c>
      <c r="C1200" s="40">
        <f ca="1">IFERROR(VLOOKUP($B1200,INDIRECT($I$1196),2,FALSE),0)</f>
        <v>0</v>
      </c>
      <c r="D1200" s="40">
        <f ca="1">IFERROR(VLOOKUP($B1200,INDIRECT($J$1196),2,FALSE),0)</f>
        <v>9.3213478799999999E-2</v>
      </c>
      <c r="E1200" s="40">
        <f ca="1">IFERROR(VLOOKUP($B1200,INDIRECT($K$1196),2,FALSE),0)</f>
        <v>0.186426958</v>
      </c>
      <c r="F1200" s="40">
        <f ca="1">IFERROR(VLOOKUP($B1200,INDIRECT($L$1196),2,FALSE),0)</f>
        <v>0.27964043599999999</v>
      </c>
      <c r="G1200" s="40">
        <f ca="1">IFERROR(VLOOKUP($B1200,INDIRECT($M$1196),2,FALSE),0)</f>
        <v>0.37367762599999998</v>
      </c>
      <c r="O1200" s="8"/>
      <c r="P1200" s="8"/>
      <c r="Q1200" s="8"/>
      <c r="R1200" s="8"/>
      <c r="S1200" s="8"/>
      <c r="V1200" s="8"/>
      <c r="W1200" s="42"/>
      <c r="X1200" s="42"/>
      <c r="Y1200" s="42"/>
      <c r="Z1200" s="42"/>
      <c r="AA1200" s="42"/>
      <c r="AB1200" s="8"/>
    </row>
    <row r="1201" spans="1:28" x14ac:dyDescent="0.25">
      <c r="A1201" s="140"/>
      <c r="B1201" s="155"/>
      <c r="I1201" s="103" t="s">
        <v>244</v>
      </c>
      <c r="O1201" s="138" t="s">
        <v>245</v>
      </c>
      <c r="P1201" s="8"/>
      <c r="Q1201" s="8"/>
      <c r="R1201" s="8"/>
      <c r="S1201" s="8"/>
      <c r="V1201" s="8"/>
      <c r="W1201" s="42"/>
      <c r="X1201" s="42"/>
      <c r="Y1201" s="42"/>
      <c r="Z1201" s="42"/>
      <c r="AA1201" s="42"/>
      <c r="AB1201" s="8"/>
    </row>
    <row r="1202" spans="1:28" x14ac:dyDescent="0.25">
      <c r="A1202" s="140"/>
      <c r="B1202" s="106" t="s">
        <v>1422</v>
      </c>
      <c r="C1202" s="9">
        <v>2010</v>
      </c>
      <c r="D1202" s="9">
        <v>2020</v>
      </c>
      <c r="E1202" s="9">
        <v>2030</v>
      </c>
      <c r="F1202" s="9">
        <v>2040</v>
      </c>
      <c r="G1202" s="9">
        <v>2050</v>
      </c>
      <c r="I1202" s="106">
        <v>2010</v>
      </c>
      <c r="J1202" s="106">
        <v>2020</v>
      </c>
      <c r="K1202" s="106">
        <v>2030</v>
      </c>
      <c r="L1202" s="106">
        <v>2040</v>
      </c>
      <c r="M1202" s="106">
        <v>2050</v>
      </c>
      <c r="O1202" s="6">
        <v>2010</v>
      </c>
      <c r="P1202" s="6">
        <v>2020</v>
      </c>
      <c r="Q1202" s="6">
        <v>2030</v>
      </c>
      <c r="R1202" s="6">
        <v>2040</v>
      </c>
      <c r="S1202" s="6">
        <v>2050</v>
      </c>
      <c r="V1202" s="106" t="s">
        <v>1422</v>
      </c>
      <c r="W1202" s="9">
        <v>2010</v>
      </c>
      <c r="X1202" s="9">
        <v>2020</v>
      </c>
      <c r="Y1202" s="9">
        <v>2030</v>
      </c>
      <c r="Z1202" s="9">
        <v>2040</v>
      </c>
      <c r="AA1202" s="9">
        <v>2050</v>
      </c>
      <c r="AB1202" s="8"/>
    </row>
    <row r="1203" spans="1:28" x14ac:dyDescent="0.25">
      <c r="A1203" s="140"/>
      <c r="B1203" s="140" t="s">
        <v>478</v>
      </c>
      <c r="C1203" s="28">
        <f ca="1">IFERROR(VLOOKUP($B1203,INDIRECT($I$1203),2,FALSE),0)</f>
        <v>-10.4301844</v>
      </c>
      <c r="D1203" s="28">
        <f ca="1">IFERROR(VLOOKUP($B1203,INDIRECT($J$1203),2,FALSE),0)</f>
        <v>-10.515091399999999</v>
      </c>
      <c r="E1203" s="28">
        <f ca="1">IFERROR(VLOOKUP($B1203,INDIRECT($K$1203),2,FALSE),0)</f>
        <v>-10.515086800000001</v>
      </c>
      <c r="F1203" s="28">
        <f ca="1">IFERROR(VLOOKUP($B1203,INDIRECT($L$1203),2,FALSE),0)</f>
        <v>-10.514975400000001</v>
      </c>
      <c r="G1203" s="28">
        <f ca="1">IFERROR(VLOOKUP($B1203,INDIRECT($M$1203),2,FALSE),0)</f>
        <v>-10.514807299999999</v>
      </c>
      <c r="I1203" s="140" t="str">
        <f>"Modeloutput!$A$"&amp;O1203&amp;":$B$"&amp;O1204</f>
        <v>Modeloutput!$A$139:$B$159</v>
      </c>
      <c r="J1203" s="140" t="str">
        <f>"Modeloutput!$A$"&amp;P1203&amp;":$B$"&amp;P1204</f>
        <v>Modeloutput!$A$1074:$B$1094</v>
      </c>
      <c r="K1203" s="140" t="str">
        <f>"Modeloutput!$A$"&amp;Q1203&amp;":$B$"&amp;Q1204</f>
        <v>Modeloutput!$A$2009:$B$2029</v>
      </c>
      <c r="L1203" s="140" t="str">
        <f>"Modeloutput!$A$"&amp;R1203&amp;":$B$"&amp;R1204</f>
        <v>Modeloutput!$A$2944:$B$2964</v>
      </c>
      <c r="M1203" s="140" t="str">
        <f>"Modeloutput!$A$"&amp;S1203&amp;":$B$"&amp;S1204</f>
        <v>Modeloutput!$A$3879:$B$3899</v>
      </c>
      <c r="N1203" s="140" t="s">
        <v>246</v>
      </c>
      <c r="O1203" s="2">
        <v>139</v>
      </c>
      <c r="P1203" s="2">
        <v>1074</v>
      </c>
      <c r="Q1203" s="2">
        <v>2009</v>
      </c>
      <c r="R1203" s="2">
        <v>2944</v>
      </c>
      <c r="S1203" s="2">
        <v>3879</v>
      </c>
      <c r="V1203" s="96" t="s">
        <v>589</v>
      </c>
      <c r="W1203" s="97">
        <f t="shared" ref="W1203:W1205" ca="1" si="450">SUM(C1203)</f>
        <v>-10.4301844</v>
      </c>
      <c r="X1203" s="97">
        <f t="shared" ref="X1203:X1205" ca="1" si="451">SUM(D1203)</f>
        <v>-10.515091399999999</v>
      </c>
      <c r="Y1203" s="97">
        <f t="shared" ref="Y1203:Y1205" ca="1" si="452">SUM(E1203)</f>
        <v>-10.515086800000001</v>
      </c>
      <c r="Z1203" s="97">
        <f t="shared" ref="Z1203:Z1205" ca="1" si="453">SUM(F1203)</f>
        <v>-10.514975400000001</v>
      </c>
      <c r="AA1203" s="97">
        <f t="shared" ref="AA1203:AA1205" ca="1" si="454">SUM(G1203)</f>
        <v>-10.514807299999999</v>
      </c>
      <c r="AB1203" s="8"/>
    </row>
    <row r="1204" spans="1:28" x14ac:dyDescent="0.25">
      <c r="A1204" s="140"/>
      <c r="B1204" s="140" t="s">
        <v>932</v>
      </c>
      <c r="C1204" s="94">
        <f t="shared" ref="C1204:C1223" ca="1" si="455">IFERROR(VLOOKUP($B1204,INDIRECT($I$1203),2,FALSE),0)</f>
        <v>0</v>
      </c>
      <c r="D1204" s="94">
        <f t="shared" ref="D1204:D1223" ca="1" si="456">IFERROR(VLOOKUP($B1204,INDIRECT($J$1203),2,FALSE),0)</f>
        <v>-4.12225591E-2</v>
      </c>
      <c r="E1204" s="94">
        <f t="shared" ref="E1204:E1223" ca="1" si="457">IFERROR(VLOOKUP($B1204,INDIRECT($K$1203),2,FALSE),0)</f>
        <v>-4.1310869899999998E-2</v>
      </c>
      <c r="F1204" s="94">
        <f t="shared" ref="F1204:F1223" ca="1" si="458">IFERROR(VLOOKUP($B1204,INDIRECT($L$1203),2,FALSE),0)</f>
        <v>-4.2417736300000002E-2</v>
      </c>
      <c r="G1204" s="94">
        <f t="shared" ref="G1204:G1223" ca="1" si="459">IFERROR(VLOOKUP($B1204,INDIRECT($M$1203),2,FALSE),0)</f>
        <v>-4.4623115599999999E-2</v>
      </c>
      <c r="O1204" s="2">
        <v>159</v>
      </c>
      <c r="P1204" s="2">
        <v>1094</v>
      </c>
      <c r="Q1204" s="2">
        <v>2029</v>
      </c>
      <c r="R1204" s="2">
        <v>2964</v>
      </c>
      <c r="S1204" s="2">
        <v>3899</v>
      </c>
      <c r="V1204" s="92" t="s">
        <v>1429</v>
      </c>
      <c r="W1204" s="93">
        <f t="shared" ca="1" si="450"/>
        <v>0</v>
      </c>
      <c r="X1204" s="93">
        <f t="shared" ca="1" si="451"/>
        <v>-4.12225591E-2</v>
      </c>
      <c r="Y1204" s="93">
        <f t="shared" ca="1" si="452"/>
        <v>-4.1310869899999998E-2</v>
      </c>
      <c r="Z1204" s="93">
        <f t="shared" ca="1" si="453"/>
        <v>-4.2417736300000002E-2</v>
      </c>
      <c r="AA1204" s="93">
        <f t="shared" ca="1" si="454"/>
        <v>-4.4623115599999999E-2</v>
      </c>
      <c r="AB1204" s="8"/>
    </row>
    <row r="1205" spans="1:28" x14ac:dyDescent="0.25">
      <c r="A1205" s="140"/>
      <c r="B1205" s="140" t="s">
        <v>184</v>
      </c>
      <c r="C1205" s="59">
        <f t="shared" ca="1" si="455"/>
        <v>-48.4258563</v>
      </c>
      <c r="D1205" s="59">
        <f t="shared" ca="1" si="456"/>
        <v>-48.820067299999998</v>
      </c>
      <c r="E1205" s="59">
        <f t="shared" ca="1" si="457"/>
        <v>-48.820045999999998</v>
      </c>
      <c r="F1205" s="59">
        <f t="shared" ca="1" si="458"/>
        <v>-48.819528499999997</v>
      </c>
      <c r="G1205" s="59">
        <f t="shared" ca="1" si="459"/>
        <v>-48.818748300000003</v>
      </c>
      <c r="O1205" s="8"/>
      <c r="P1205" s="8"/>
      <c r="Q1205" s="8"/>
      <c r="R1205" s="8"/>
      <c r="S1205" s="8"/>
      <c r="V1205" s="34" t="s">
        <v>1423</v>
      </c>
      <c r="W1205" s="35">
        <f t="shared" ca="1" si="450"/>
        <v>-48.4258563</v>
      </c>
      <c r="X1205" s="35">
        <f t="shared" ca="1" si="451"/>
        <v>-48.820067299999998</v>
      </c>
      <c r="Y1205" s="35">
        <f t="shared" ca="1" si="452"/>
        <v>-48.820045999999998</v>
      </c>
      <c r="Z1205" s="35">
        <f t="shared" ca="1" si="453"/>
        <v>-48.819528499999997</v>
      </c>
      <c r="AA1205" s="35">
        <f t="shared" ca="1" si="454"/>
        <v>-48.818748300000003</v>
      </c>
      <c r="AB1205" s="8"/>
    </row>
    <row r="1206" spans="1:28" x14ac:dyDescent="0.25">
      <c r="A1206" s="140"/>
      <c r="B1206" s="140" t="s">
        <v>933</v>
      </c>
      <c r="C1206" s="39">
        <f t="shared" ca="1" si="455"/>
        <v>0</v>
      </c>
      <c r="D1206" s="39">
        <f t="shared" ca="1" si="456"/>
        <v>0</v>
      </c>
      <c r="E1206" s="39">
        <f t="shared" ca="1" si="457"/>
        <v>0</v>
      </c>
      <c r="F1206" s="39">
        <f t="shared" ca="1" si="458"/>
        <v>0</v>
      </c>
      <c r="G1206" s="39">
        <f t="shared" ca="1" si="459"/>
        <v>0</v>
      </c>
      <c r="O1206" s="8"/>
      <c r="P1206" s="8"/>
      <c r="Q1206" s="8"/>
      <c r="R1206" s="8"/>
      <c r="S1206" s="8"/>
      <c r="V1206" s="83" t="s">
        <v>1424</v>
      </c>
      <c r="W1206" s="84">
        <f ca="1">SUM(C1206:C1211)</f>
        <v>7.5153870899999999</v>
      </c>
      <c r="X1206" s="84">
        <f ca="1">SUM(D1206:D1211)</f>
        <v>9.1027373799999989</v>
      </c>
      <c r="Y1206" s="84">
        <f ca="1">SUM(E1206:E1211)</f>
        <v>9.1029904100000003</v>
      </c>
      <c r="Z1206" s="84">
        <f ca="1">SUM(F1206:F1211)</f>
        <v>9.1007925800000002</v>
      </c>
      <c r="AA1206" s="84">
        <f ca="1">SUM(G1206:G1211)</f>
        <v>9.1030824030000002</v>
      </c>
      <c r="AB1206" s="8"/>
    </row>
    <row r="1207" spans="1:28" x14ac:dyDescent="0.25">
      <c r="A1207" s="140"/>
      <c r="B1207" s="140" t="s">
        <v>934</v>
      </c>
      <c r="C1207" s="39">
        <f t="shared" ca="1" si="455"/>
        <v>0</v>
      </c>
      <c r="D1207" s="39">
        <f t="shared" ca="1" si="456"/>
        <v>1.25367929</v>
      </c>
      <c r="E1207" s="39">
        <f t="shared" ca="1" si="457"/>
        <v>1.25367929</v>
      </c>
      <c r="F1207" s="39">
        <f t="shared" ca="1" si="458"/>
        <v>1.25367929</v>
      </c>
      <c r="G1207" s="39">
        <f t="shared" ca="1" si="459"/>
        <v>1.25367929</v>
      </c>
      <c r="O1207" s="8"/>
      <c r="P1207" s="8"/>
      <c r="Q1207" s="8"/>
      <c r="R1207" s="8"/>
      <c r="S1207" s="8"/>
      <c r="V1207" s="98" t="s">
        <v>1425</v>
      </c>
      <c r="W1207" s="99">
        <f ca="1">SUM(C1212:C1217)</f>
        <v>51.340653600000003</v>
      </c>
      <c r="X1207" s="99">
        <f ca="1">SUM(D1212:D1217)</f>
        <v>55.866132000000007</v>
      </c>
      <c r="Y1207" s="99">
        <f ca="1">SUM(E1212:E1217)</f>
        <v>55.866132000000007</v>
      </c>
      <c r="Z1207" s="99">
        <f ca="1">SUM(F1212:F1217)</f>
        <v>55.866132000000007</v>
      </c>
      <c r="AA1207" s="99">
        <f ca="1">SUM(G1212:G1217)</f>
        <v>55.866132000000007</v>
      </c>
      <c r="AB1207" s="8"/>
    </row>
    <row r="1208" spans="1:28" x14ac:dyDescent="0.25">
      <c r="A1208" s="140"/>
      <c r="B1208" s="140" t="s">
        <v>935</v>
      </c>
      <c r="C1208" s="39">
        <f t="shared" ca="1" si="455"/>
        <v>7.5153870899999999</v>
      </c>
      <c r="D1208" s="39">
        <f t="shared" ca="1" si="456"/>
        <v>7.4611316299999997</v>
      </c>
      <c r="E1208" s="39">
        <f t="shared" ca="1" si="457"/>
        <v>7.4613846600000002</v>
      </c>
      <c r="F1208" s="39">
        <f t="shared" ca="1" si="458"/>
        <v>7.4591868300000002</v>
      </c>
      <c r="G1208" s="39">
        <f t="shared" ca="1" si="459"/>
        <v>7.4621588000000001</v>
      </c>
      <c r="O1208" s="8"/>
      <c r="P1208" s="8"/>
      <c r="Q1208" s="8"/>
      <c r="R1208" s="8"/>
      <c r="S1208" s="8"/>
      <c r="V1208" s="66" t="s">
        <v>1426</v>
      </c>
      <c r="W1208" s="67">
        <f ca="1">SUM(C1218:C1223)</f>
        <v>0</v>
      </c>
      <c r="X1208" s="67">
        <f ca="1">SUM(D1218:D1223)</f>
        <v>0.52851254459999997</v>
      </c>
      <c r="Y1208" s="67">
        <f ca="1">SUM(E1218:E1223)</f>
        <v>0.52851254459999997</v>
      </c>
      <c r="Z1208" s="67">
        <f ca="1">SUM(F1218:F1223)</f>
        <v>0.52851254459999997</v>
      </c>
      <c r="AA1208" s="67">
        <f ca="1">SUM(G1218:G1223)</f>
        <v>0.52851254459999997</v>
      </c>
      <c r="AB1208" s="8"/>
    </row>
    <row r="1209" spans="1:28" x14ac:dyDescent="0.25">
      <c r="A1209" s="140"/>
      <c r="B1209" s="140" t="s">
        <v>936</v>
      </c>
      <c r="C1209" s="39">
        <f t="shared" ca="1" si="455"/>
        <v>0</v>
      </c>
      <c r="D1209" s="39">
        <f t="shared" ca="1" si="456"/>
        <v>0.38792645999999997</v>
      </c>
      <c r="E1209" s="39">
        <f t="shared" ca="1" si="457"/>
        <v>0.38792645999999997</v>
      </c>
      <c r="F1209" s="39">
        <f t="shared" ca="1" si="458"/>
        <v>0.38792645999999997</v>
      </c>
      <c r="G1209" s="39">
        <f t="shared" ca="1" si="459"/>
        <v>0.38724431300000001</v>
      </c>
      <c r="O1209" s="8"/>
      <c r="P1209" s="8"/>
      <c r="Q1209" s="8"/>
      <c r="R1209" s="8"/>
      <c r="S1209" s="8"/>
      <c r="AB1209" s="8"/>
    </row>
    <row r="1210" spans="1:28" x14ac:dyDescent="0.25">
      <c r="A1210" s="140"/>
      <c r="B1210" s="140" t="s">
        <v>937</v>
      </c>
      <c r="C1210" s="39">
        <f t="shared" ca="1" si="455"/>
        <v>0</v>
      </c>
      <c r="D1210" s="39">
        <f t="shared" ca="1" si="456"/>
        <v>0</v>
      </c>
      <c r="E1210" s="39">
        <f t="shared" ca="1" si="457"/>
        <v>0</v>
      </c>
      <c r="F1210" s="39">
        <f t="shared" ca="1" si="458"/>
        <v>0</v>
      </c>
      <c r="G1210" s="39">
        <f t="shared" ca="1" si="459"/>
        <v>0</v>
      </c>
      <c r="O1210" s="8"/>
      <c r="P1210" s="8"/>
      <c r="Q1210" s="8"/>
      <c r="R1210" s="8"/>
      <c r="S1210" s="8"/>
      <c r="V1210" s="8"/>
      <c r="W1210" s="42"/>
      <c r="X1210" s="42"/>
      <c r="Y1210" s="42"/>
      <c r="Z1210" s="42"/>
      <c r="AA1210" s="42"/>
      <c r="AB1210" s="8"/>
    </row>
    <row r="1211" spans="1:28" x14ac:dyDescent="0.25">
      <c r="A1211" s="140"/>
      <c r="B1211" s="140" t="s">
        <v>938</v>
      </c>
      <c r="C1211" s="39">
        <f t="shared" ca="1" si="455"/>
        <v>0</v>
      </c>
      <c r="D1211" s="39">
        <f t="shared" ca="1" si="456"/>
        <v>0</v>
      </c>
      <c r="E1211" s="39">
        <f t="shared" ca="1" si="457"/>
        <v>0</v>
      </c>
      <c r="F1211" s="39">
        <f t="shared" ca="1" si="458"/>
        <v>0</v>
      </c>
      <c r="G1211" s="39">
        <f t="shared" ca="1" si="459"/>
        <v>0</v>
      </c>
      <c r="O1211" s="8"/>
      <c r="P1211" s="8"/>
      <c r="Q1211" s="8"/>
      <c r="R1211" s="8"/>
      <c r="S1211" s="8"/>
      <c r="V1211" s="140" t="s">
        <v>285</v>
      </c>
      <c r="W1211" s="135">
        <f ca="1">SUM(W1203:W1208)</f>
        <v>-1.000000082740371E-8</v>
      </c>
      <c r="X1211" s="135">
        <f ca="1">SUM(X1203:X1208)</f>
        <v>6.1210006655000075</v>
      </c>
      <c r="Y1211" s="135">
        <f ca="1">SUM(Y1203:Y1208)</f>
        <v>6.1211912847000125</v>
      </c>
      <c r="Z1211" s="135">
        <f ca="1">SUM(Z1203:Z1208)</f>
        <v>6.1185154883000141</v>
      </c>
      <c r="AA1211" s="135">
        <f ca="1">SUM(AA1203:AA1208)</f>
        <v>6.1195482320000085</v>
      </c>
      <c r="AB1211" s="8"/>
    </row>
    <row r="1212" spans="1:28" x14ac:dyDescent="0.25">
      <c r="A1212" s="140"/>
      <c r="B1212" s="140" t="s">
        <v>2</v>
      </c>
      <c r="C1212" s="61">
        <f t="shared" ca="1" si="455"/>
        <v>35.490720000000003</v>
      </c>
      <c r="D1212" s="61">
        <f t="shared" ca="1" si="456"/>
        <v>35.1708</v>
      </c>
      <c r="E1212" s="61">
        <f t="shared" ca="1" si="457"/>
        <v>35.1708</v>
      </c>
      <c r="F1212" s="61">
        <f t="shared" ca="1" si="458"/>
        <v>35.1708</v>
      </c>
      <c r="G1212" s="61">
        <f t="shared" ca="1" si="459"/>
        <v>35.1708</v>
      </c>
      <c r="O1212" s="8"/>
      <c r="P1212" s="8"/>
      <c r="Q1212" s="8"/>
      <c r="R1212" s="8"/>
      <c r="S1212" s="8"/>
      <c r="V1212" s="140" t="s">
        <v>284</v>
      </c>
      <c r="W1212" s="135">
        <f ca="1">SUM(C1203:C1223)</f>
        <v>-1.000000082740371E-8</v>
      </c>
      <c r="X1212" s="135">
        <f ca="1">SUM(D1203:D1223)</f>
        <v>6.1210006654999995</v>
      </c>
      <c r="Y1212" s="135">
        <f ca="1">SUM(E1203:E1223)</f>
        <v>6.1211912847000045</v>
      </c>
      <c r="Z1212" s="135">
        <f ca="1">SUM(F1203:F1223)</f>
        <v>6.1185154883000061</v>
      </c>
      <c r="AA1212" s="135">
        <f ca="1">SUM(G1203:G1223)</f>
        <v>6.1195482319999934</v>
      </c>
      <c r="AB1212" s="8"/>
    </row>
    <row r="1213" spans="1:28" x14ac:dyDescent="0.25">
      <c r="A1213" s="140"/>
      <c r="B1213" s="140" t="s">
        <v>3</v>
      </c>
      <c r="C1213" s="61">
        <f t="shared" ca="1" si="455"/>
        <v>0</v>
      </c>
      <c r="D1213" s="61">
        <f t="shared" ca="1" si="456"/>
        <v>4.4042399999999997</v>
      </c>
      <c r="E1213" s="61">
        <f t="shared" ca="1" si="457"/>
        <v>4.4042399999999997</v>
      </c>
      <c r="F1213" s="61">
        <f t="shared" ca="1" si="458"/>
        <v>4.4042399999999997</v>
      </c>
      <c r="G1213" s="61">
        <f t="shared" ca="1" si="459"/>
        <v>4.4042399999999997</v>
      </c>
      <c r="O1213" s="8"/>
      <c r="P1213" s="8"/>
      <c r="Q1213" s="8"/>
      <c r="R1213" s="8"/>
      <c r="S1213" s="8"/>
      <c r="V1213" s="166"/>
      <c r="W1213" s="95"/>
      <c r="X1213" s="95"/>
      <c r="Y1213" s="95"/>
      <c r="Z1213" s="95"/>
      <c r="AA1213" s="95"/>
      <c r="AB1213" s="8"/>
    </row>
    <row r="1214" spans="1:28" x14ac:dyDescent="0.25">
      <c r="A1214" s="140"/>
      <c r="B1214" s="140" t="s">
        <v>4</v>
      </c>
      <c r="C1214" s="61">
        <f t="shared" ca="1" si="455"/>
        <v>15.8499336</v>
      </c>
      <c r="D1214" s="61">
        <f t="shared" ca="1" si="456"/>
        <v>15.820632</v>
      </c>
      <c r="E1214" s="61">
        <f t="shared" ca="1" si="457"/>
        <v>15.820632</v>
      </c>
      <c r="F1214" s="61">
        <f t="shared" ca="1" si="458"/>
        <v>15.820632</v>
      </c>
      <c r="G1214" s="61">
        <f t="shared" ca="1" si="459"/>
        <v>15.820632</v>
      </c>
      <c r="O1214" s="8"/>
      <c r="P1214" s="8"/>
      <c r="Q1214" s="8"/>
      <c r="R1214" s="8"/>
      <c r="S1214" s="8"/>
      <c r="V1214" s="8"/>
      <c r="W1214" s="42"/>
      <c r="X1214" s="42"/>
      <c r="Y1214" s="42"/>
      <c r="Z1214" s="42"/>
      <c r="AA1214" s="42"/>
      <c r="AB1214" s="8"/>
    </row>
    <row r="1215" spans="1:28" x14ac:dyDescent="0.25">
      <c r="A1215" s="140"/>
      <c r="B1215" s="140" t="s">
        <v>5</v>
      </c>
      <c r="C1215" s="61">
        <f t="shared" ca="1" si="455"/>
        <v>0</v>
      </c>
      <c r="D1215" s="61">
        <f t="shared" ca="1" si="456"/>
        <v>0.47045999999999999</v>
      </c>
      <c r="E1215" s="61">
        <f t="shared" ca="1" si="457"/>
        <v>0.47045999999999999</v>
      </c>
      <c r="F1215" s="61">
        <f t="shared" ca="1" si="458"/>
        <v>0.47045999999999999</v>
      </c>
      <c r="G1215" s="61">
        <f t="shared" ca="1" si="459"/>
        <v>0.47045999999999999</v>
      </c>
      <c r="O1215" s="8"/>
      <c r="P1215" s="8"/>
      <c r="Q1215" s="8"/>
      <c r="R1215" s="8"/>
      <c r="S1215" s="8"/>
      <c r="V1215" s="8"/>
      <c r="W1215" s="42"/>
      <c r="X1215" s="42"/>
      <c r="Y1215" s="42"/>
      <c r="Z1215" s="42"/>
      <c r="AA1215" s="42"/>
      <c r="AB1215" s="8"/>
    </row>
    <row r="1216" spans="1:28" x14ac:dyDescent="0.25">
      <c r="A1216" s="140"/>
      <c r="B1216" s="140" t="s">
        <v>6</v>
      </c>
      <c r="C1216" s="61">
        <f t="shared" ca="1" si="455"/>
        <v>0</v>
      </c>
      <c r="D1216" s="61">
        <f t="shared" ca="1" si="456"/>
        <v>0</v>
      </c>
      <c r="E1216" s="61">
        <f t="shared" ca="1" si="457"/>
        <v>0</v>
      </c>
      <c r="F1216" s="61">
        <f t="shared" ca="1" si="458"/>
        <v>0</v>
      </c>
      <c r="G1216" s="61">
        <f t="shared" ca="1" si="459"/>
        <v>0</v>
      </c>
      <c r="O1216" s="8"/>
      <c r="P1216" s="8"/>
      <c r="Q1216" s="8"/>
      <c r="R1216" s="8"/>
      <c r="S1216" s="8"/>
      <c r="V1216" s="8"/>
      <c r="W1216" s="42"/>
      <c r="X1216" s="42"/>
      <c r="Y1216" s="42"/>
      <c r="Z1216" s="42"/>
      <c r="AA1216" s="42"/>
      <c r="AB1216" s="8"/>
    </row>
    <row r="1217" spans="1:28" x14ac:dyDescent="0.25">
      <c r="A1217" s="140"/>
      <c r="B1217" s="140" t="s">
        <v>7</v>
      </c>
      <c r="C1217" s="61">
        <f t="shared" ca="1" si="455"/>
        <v>0</v>
      </c>
      <c r="D1217" s="61">
        <f t="shared" ca="1" si="456"/>
        <v>0</v>
      </c>
      <c r="E1217" s="61">
        <f t="shared" ca="1" si="457"/>
        <v>0</v>
      </c>
      <c r="F1217" s="61">
        <f t="shared" ca="1" si="458"/>
        <v>0</v>
      </c>
      <c r="G1217" s="61">
        <f t="shared" ca="1" si="459"/>
        <v>0</v>
      </c>
      <c r="O1217" s="8"/>
      <c r="P1217" s="8"/>
      <c r="Q1217" s="8"/>
      <c r="R1217" s="8"/>
      <c r="S1217" s="8"/>
      <c r="V1217" s="8"/>
      <c r="W1217" s="8"/>
      <c r="X1217" s="8"/>
      <c r="Y1217" s="8"/>
      <c r="Z1217" s="8"/>
      <c r="AA1217" s="8"/>
      <c r="AB1217" s="8"/>
    </row>
    <row r="1218" spans="1:28" x14ac:dyDescent="0.25">
      <c r="A1218" s="140"/>
      <c r="B1218" s="140" t="s">
        <v>480</v>
      </c>
      <c r="C1218" s="69">
        <f t="shared" ca="1" si="455"/>
        <v>0</v>
      </c>
      <c r="D1218" s="69">
        <f t="shared" ca="1" si="456"/>
        <v>0</v>
      </c>
      <c r="E1218" s="69">
        <f t="shared" ca="1" si="457"/>
        <v>0</v>
      </c>
      <c r="F1218" s="69">
        <f t="shared" ca="1" si="458"/>
        <v>0</v>
      </c>
      <c r="G1218" s="69">
        <f t="shared" ca="1" si="459"/>
        <v>0</v>
      </c>
      <c r="O1218" s="8"/>
      <c r="P1218" s="8"/>
      <c r="Q1218" s="8"/>
      <c r="R1218" s="8"/>
      <c r="S1218" s="8"/>
      <c r="V1218" s="6"/>
      <c r="W1218" s="165"/>
      <c r="X1218" s="165"/>
      <c r="Y1218" s="165"/>
      <c r="Z1218" s="165"/>
      <c r="AA1218" s="165"/>
      <c r="AB1218" s="8"/>
    </row>
    <row r="1219" spans="1:28" x14ac:dyDescent="0.25">
      <c r="A1219" s="140"/>
      <c r="B1219" s="140" t="s">
        <v>481</v>
      </c>
      <c r="C1219" s="69">
        <f t="shared" ca="1" si="455"/>
        <v>0</v>
      </c>
      <c r="D1219" s="69">
        <f t="shared" ca="1" si="456"/>
        <v>0.47410471399999998</v>
      </c>
      <c r="E1219" s="69">
        <f t="shared" ca="1" si="457"/>
        <v>0.47410471399999998</v>
      </c>
      <c r="F1219" s="69">
        <f t="shared" ca="1" si="458"/>
        <v>0.47410471399999998</v>
      </c>
      <c r="G1219" s="69">
        <f t="shared" ca="1" si="459"/>
        <v>0.47410471399999998</v>
      </c>
      <c r="O1219" s="8"/>
      <c r="P1219" s="8"/>
      <c r="Q1219" s="8"/>
      <c r="R1219" s="8"/>
      <c r="S1219" s="8"/>
      <c r="V1219" s="166"/>
      <c r="W1219" s="95"/>
      <c r="X1219" s="95"/>
      <c r="Y1219" s="95"/>
      <c r="Z1219" s="95"/>
      <c r="AA1219" s="95"/>
      <c r="AB1219" s="8"/>
    </row>
    <row r="1220" spans="1:28" x14ac:dyDescent="0.25">
      <c r="A1220" s="140"/>
      <c r="B1220" s="140" t="s">
        <v>482</v>
      </c>
      <c r="C1220" s="69">
        <f t="shared" ca="1" si="455"/>
        <v>0</v>
      </c>
      <c r="D1220" s="69">
        <f t="shared" ca="1" si="456"/>
        <v>0</v>
      </c>
      <c r="E1220" s="69">
        <f t="shared" ca="1" si="457"/>
        <v>0</v>
      </c>
      <c r="F1220" s="69">
        <f t="shared" ca="1" si="458"/>
        <v>0</v>
      </c>
      <c r="G1220" s="69">
        <f t="shared" ca="1" si="459"/>
        <v>0</v>
      </c>
      <c r="O1220" s="8"/>
      <c r="P1220" s="8"/>
      <c r="Q1220" s="8"/>
      <c r="R1220" s="8"/>
      <c r="S1220" s="8"/>
      <c r="V1220" s="8"/>
      <c r="W1220" s="42"/>
      <c r="X1220" s="42"/>
      <c r="Y1220" s="42"/>
      <c r="Z1220" s="42"/>
      <c r="AA1220" s="42"/>
      <c r="AB1220" s="8"/>
    </row>
    <row r="1221" spans="1:28" x14ac:dyDescent="0.25">
      <c r="A1221" s="140"/>
      <c r="B1221" s="140" t="s">
        <v>483</v>
      </c>
      <c r="C1221" s="69">
        <f t="shared" ca="1" si="455"/>
        <v>0</v>
      </c>
      <c r="D1221" s="69">
        <f t="shared" ca="1" si="456"/>
        <v>5.4407830599999998E-2</v>
      </c>
      <c r="E1221" s="69">
        <f t="shared" ca="1" si="457"/>
        <v>5.4407830599999998E-2</v>
      </c>
      <c r="F1221" s="69">
        <f t="shared" ca="1" si="458"/>
        <v>5.4407830599999998E-2</v>
      </c>
      <c r="G1221" s="69">
        <f t="shared" ca="1" si="459"/>
        <v>5.4407830599999998E-2</v>
      </c>
      <c r="O1221" s="8"/>
      <c r="P1221" s="8"/>
      <c r="Q1221" s="8"/>
      <c r="R1221" s="8"/>
      <c r="S1221" s="8"/>
      <c r="V1221" s="8"/>
      <c r="W1221" s="42"/>
      <c r="X1221" s="42"/>
      <c r="Y1221" s="42"/>
      <c r="Z1221" s="42"/>
      <c r="AA1221" s="42"/>
      <c r="AB1221" s="8"/>
    </row>
    <row r="1222" spans="1:28" x14ac:dyDescent="0.25">
      <c r="A1222" s="140"/>
      <c r="B1222" s="140" t="s">
        <v>484</v>
      </c>
      <c r="C1222" s="69">
        <f t="shared" ca="1" si="455"/>
        <v>0</v>
      </c>
      <c r="D1222" s="69">
        <f t="shared" ca="1" si="456"/>
        <v>0</v>
      </c>
      <c r="E1222" s="69">
        <f t="shared" ca="1" si="457"/>
        <v>0</v>
      </c>
      <c r="F1222" s="69">
        <f t="shared" ca="1" si="458"/>
        <v>0</v>
      </c>
      <c r="G1222" s="69">
        <f t="shared" ca="1" si="459"/>
        <v>0</v>
      </c>
      <c r="O1222" s="8"/>
      <c r="P1222" s="8"/>
      <c r="Q1222" s="8"/>
      <c r="R1222" s="8"/>
      <c r="S1222" s="8"/>
      <c r="V1222" s="8"/>
      <c r="W1222" s="42"/>
      <c r="X1222" s="42"/>
      <c r="Y1222" s="42"/>
      <c r="Z1222" s="42"/>
      <c r="AA1222" s="42"/>
      <c r="AB1222" s="8"/>
    </row>
    <row r="1223" spans="1:28" x14ac:dyDescent="0.25">
      <c r="A1223" s="140"/>
      <c r="B1223" s="140" t="s">
        <v>485</v>
      </c>
      <c r="C1223" s="69">
        <f t="shared" ca="1" si="455"/>
        <v>0</v>
      </c>
      <c r="D1223" s="69">
        <f t="shared" ca="1" si="456"/>
        <v>0</v>
      </c>
      <c r="E1223" s="69">
        <f t="shared" ca="1" si="457"/>
        <v>0</v>
      </c>
      <c r="F1223" s="69">
        <f t="shared" ca="1" si="458"/>
        <v>0</v>
      </c>
      <c r="G1223" s="69">
        <f t="shared" ca="1" si="459"/>
        <v>0</v>
      </c>
      <c r="O1223" s="8"/>
      <c r="P1223" s="8"/>
      <c r="Q1223" s="8"/>
      <c r="R1223" s="8"/>
      <c r="S1223" s="8"/>
      <c r="V1223" s="8"/>
      <c r="W1223" s="8"/>
      <c r="X1223" s="8"/>
      <c r="Y1223" s="8"/>
      <c r="Z1223" s="8"/>
      <c r="AA1223" s="8"/>
      <c r="AB1223" s="8"/>
    </row>
    <row r="1224" spans="1:28" x14ac:dyDescent="0.25">
      <c r="A1224" s="140"/>
      <c r="B1224" s="155"/>
      <c r="O1224" s="8"/>
      <c r="P1224" s="8"/>
      <c r="Q1224" s="8"/>
      <c r="R1224" s="8"/>
      <c r="S1224" s="8"/>
      <c r="V1224" s="8"/>
      <c r="W1224" s="8"/>
      <c r="X1224" s="8"/>
      <c r="Y1224" s="8"/>
      <c r="Z1224" s="8"/>
      <c r="AA1224" s="8"/>
      <c r="AB1224" s="8"/>
    </row>
    <row r="1225" spans="1:28" x14ac:dyDescent="0.25">
      <c r="A1225" s="140"/>
      <c r="B1225" s="155"/>
      <c r="O1225" s="8"/>
      <c r="P1225" s="8"/>
      <c r="Q1225" s="8"/>
      <c r="R1225" s="8"/>
      <c r="S1225" s="8"/>
    </row>
    <row r="1226" spans="1:28" x14ac:dyDescent="0.25">
      <c r="A1226" s="140"/>
      <c r="B1226" s="155"/>
      <c r="O1226" s="8"/>
      <c r="P1226" s="8"/>
      <c r="Q1226" s="8"/>
      <c r="R1226" s="8"/>
      <c r="S1226" s="8"/>
    </row>
    <row r="1227" spans="1:28" x14ac:dyDescent="0.25">
      <c r="A1227" s="140"/>
      <c r="B1227" s="155"/>
      <c r="O1227" s="8"/>
      <c r="P1227" s="8"/>
      <c r="Q1227" s="8"/>
      <c r="R1227" s="8"/>
      <c r="S1227" s="8"/>
    </row>
    <row r="1228" spans="1:28" x14ac:dyDescent="0.25">
      <c r="A1228" s="140"/>
      <c r="B1228" s="155"/>
      <c r="O1228" s="8"/>
      <c r="P1228" s="8"/>
      <c r="Q1228" s="8"/>
      <c r="R1228" s="8"/>
      <c r="S1228" s="8"/>
    </row>
    <row r="1229" spans="1:28" x14ac:dyDescent="0.25">
      <c r="A1229" s="140"/>
      <c r="B1229" s="155"/>
      <c r="O1229" s="8"/>
      <c r="P1229" s="8"/>
      <c r="Q1229" s="8"/>
      <c r="R1229" s="8"/>
      <c r="S1229" s="8"/>
    </row>
    <row r="1230" spans="1:28" x14ac:dyDescent="0.25">
      <c r="A1230" s="140"/>
      <c r="B1230" s="155"/>
      <c r="O1230" s="8"/>
      <c r="P1230" s="8"/>
      <c r="Q1230" s="8"/>
      <c r="R1230" s="8"/>
      <c r="S1230" s="8"/>
    </row>
    <row r="1231" spans="1:28" x14ac:dyDescent="0.25">
      <c r="A1231" s="140"/>
      <c r="B1231" s="155"/>
      <c r="O1231" s="8"/>
      <c r="P1231" s="8"/>
      <c r="Q1231" s="8"/>
      <c r="R1231" s="8"/>
      <c r="S1231" s="8"/>
    </row>
    <row r="1232" spans="1:28" x14ac:dyDescent="0.25">
      <c r="A1232" s="140"/>
      <c r="B1232" s="155"/>
      <c r="O1232" s="8"/>
      <c r="P1232" s="8"/>
      <c r="Q1232" s="8"/>
      <c r="R1232" s="8"/>
      <c r="S1232" s="8"/>
    </row>
    <row r="1233" spans="1:19" x14ac:dyDescent="0.25">
      <c r="A1233" s="140"/>
      <c r="B1233" s="155"/>
      <c r="O1233" s="8"/>
      <c r="P1233" s="8"/>
      <c r="Q1233" s="8"/>
      <c r="R1233" s="8"/>
      <c r="S1233" s="8"/>
    </row>
    <row r="1234" spans="1:19" x14ac:dyDescent="0.25">
      <c r="A1234" s="140"/>
      <c r="B1234" s="155"/>
      <c r="O1234" s="8"/>
      <c r="P1234" s="8"/>
      <c r="Q1234" s="8"/>
      <c r="R1234" s="8"/>
      <c r="S1234" s="8"/>
    </row>
    <row r="1235" spans="1:19" x14ac:dyDescent="0.25">
      <c r="A1235" s="140"/>
      <c r="B1235" s="155"/>
      <c r="O1235" s="8"/>
      <c r="P1235" s="8"/>
      <c r="Q1235" s="8"/>
      <c r="R1235" s="8"/>
      <c r="S1235" s="8"/>
    </row>
    <row r="1236" spans="1:19" x14ac:dyDescent="0.25">
      <c r="A1236" s="140"/>
      <c r="B1236" s="155"/>
      <c r="O1236" s="8"/>
      <c r="P1236" s="8"/>
      <c r="Q1236" s="8"/>
      <c r="R1236" s="8"/>
      <c r="S1236" s="8"/>
    </row>
    <row r="1237" spans="1:19" x14ac:dyDescent="0.25">
      <c r="A1237" s="140"/>
      <c r="B1237" s="155"/>
      <c r="O1237" s="8"/>
      <c r="P1237" s="8"/>
      <c r="Q1237" s="8"/>
      <c r="R1237" s="8"/>
      <c r="S1237" s="8"/>
    </row>
    <row r="1238" spans="1:19" x14ac:dyDescent="0.25">
      <c r="A1238" s="140"/>
      <c r="B1238" s="155"/>
      <c r="O1238" s="8"/>
      <c r="P1238" s="8"/>
      <c r="Q1238" s="8"/>
      <c r="R1238" s="8"/>
      <c r="S1238" s="8"/>
    </row>
    <row r="1239" spans="1:19" x14ac:dyDescent="0.25">
      <c r="A1239" s="140"/>
      <c r="B1239" s="155"/>
      <c r="O1239" s="8"/>
      <c r="P1239" s="8"/>
      <c r="Q1239" s="8"/>
      <c r="R1239" s="8"/>
      <c r="S1239" s="8"/>
    </row>
    <row r="1240" spans="1:19" x14ac:dyDescent="0.25">
      <c r="A1240" s="140"/>
      <c r="B1240" s="155"/>
      <c r="O1240" s="8"/>
      <c r="P1240" s="8"/>
      <c r="Q1240" s="8"/>
      <c r="R1240" s="8"/>
      <c r="S1240" s="8"/>
    </row>
    <row r="1241" spans="1:19" x14ac:dyDescent="0.25">
      <c r="A1241" s="140"/>
      <c r="B1241" s="155"/>
      <c r="O1241" s="8"/>
      <c r="P1241" s="8"/>
      <c r="Q1241" s="8"/>
      <c r="R1241" s="8"/>
      <c r="S1241" s="8"/>
    </row>
    <row r="1242" spans="1:19" x14ac:dyDescent="0.25">
      <c r="A1242" s="140"/>
      <c r="B1242" s="155"/>
      <c r="O1242" s="8"/>
      <c r="P1242" s="8"/>
      <c r="Q1242" s="8"/>
      <c r="R1242" s="8"/>
      <c r="S1242" s="8"/>
    </row>
    <row r="1243" spans="1:19" x14ac:dyDescent="0.25">
      <c r="A1243" s="140"/>
      <c r="B1243" s="155"/>
      <c r="O1243" s="8"/>
      <c r="P1243" s="8"/>
      <c r="Q1243" s="8"/>
      <c r="R1243" s="8"/>
      <c r="S1243" s="8"/>
    </row>
    <row r="1244" spans="1:19" x14ac:dyDescent="0.25">
      <c r="A1244" s="140"/>
      <c r="B1244" s="155"/>
      <c r="O1244" s="8"/>
      <c r="P1244" s="8"/>
      <c r="Q1244" s="8"/>
      <c r="R1244" s="8"/>
      <c r="S1244" s="8"/>
    </row>
    <row r="1245" spans="1:19" x14ac:dyDescent="0.25">
      <c r="A1245" s="140"/>
      <c r="B1245" s="155"/>
      <c r="O1245" s="8"/>
      <c r="P1245" s="8"/>
      <c r="Q1245" s="8"/>
      <c r="R1245" s="8"/>
      <c r="S1245" s="8"/>
    </row>
    <row r="1246" spans="1:19" x14ac:dyDescent="0.25">
      <c r="A1246" s="140"/>
      <c r="B1246" s="155"/>
      <c r="O1246" s="8"/>
      <c r="P1246" s="8"/>
      <c r="Q1246" s="8"/>
      <c r="R1246" s="8"/>
      <c r="S1246" s="8"/>
    </row>
    <row r="1247" spans="1:19" x14ac:dyDescent="0.25">
      <c r="A1247" s="140"/>
      <c r="B1247" s="155"/>
      <c r="O1247" s="8"/>
      <c r="P1247" s="8"/>
      <c r="Q1247" s="8"/>
      <c r="R1247" s="8"/>
      <c r="S1247" s="8"/>
    </row>
    <row r="1248" spans="1:19" x14ac:dyDescent="0.25">
      <c r="A1248" s="140"/>
      <c r="B1248" s="155"/>
      <c r="O1248" s="8"/>
      <c r="P1248" s="8"/>
      <c r="Q1248" s="8"/>
      <c r="R1248" s="8"/>
      <c r="S1248" s="8"/>
    </row>
    <row r="1249" spans="1:19" x14ac:dyDescent="0.25">
      <c r="A1249" s="140"/>
      <c r="B1249" s="155"/>
      <c r="O1249" s="8"/>
      <c r="P1249" s="8"/>
      <c r="Q1249" s="8"/>
      <c r="R1249" s="8"/>
      <c r="S1249" s="8"/>
    </row>
    <row r="1250" spans="1:19" x14ac:dyDescent="0.25">
      <c r="A1250" s="140"/>
      <c r="B1250" s="155"/>
      <c r="O1250" s="8"/>
      <c r="P1250" s="8"/>
      <c r="Q1250" s="8"/>
      <c r="R1250" s="8"/>
      <c r="S1250" s="8"/>
    </row>
    <row r="1251" spans="1:19" x14ac:dyDescent="0.25">
      <c r="A1251" s="140"/>
      <c r="B1251" s="155"/>
      <c r="O1251" s="8"/>
      <c r="P1251" s="8"/>
      <c r="Q1251" s="8"/>
      <c r="R1251" s="8"/>
      <c r="S1251" s="8"/>
    </row>
    <row r="1252" spans="1:19" x14ac:dyDescent="0.25">
      <c r="A1252" s="140"/>
      <c r="B1252" s="155"/>
      <c r="O1252" s="8"/>
      <c r="P1252" s="8"/>
      <c r="Q1252" s="8"/>
      <c r="R1252" s="8"/>
      <c r="S1252" s="8"/>
    </row>
    <row r="1253" spans="1:19" x14ac:dyDescent="0.25">
      <c r="A1253" s="140"/>
      <c r="B1253" s="155"/>
      <c r="O1253" s="8"/>
      <c r="P1253" s="8"/>
      <c r="Q1253" s="8"/>
      <c r="R1253" s="8"/>
      <c r="S1253" s="8"/>
    </row>
    <row r="1254" spans="1:19" x14ac:dyDescent="0.25">
      <c r="A1254" s="140"/>
      <c r="B1254" s="155"/>
      <c r="O1254" s="8"/>
      <c r="P1254" s="8"/>
      <c r="Q1254" s="8"/>
      <c r="R1254" s="8"/>
      <c r="S1254" s="8"/>
    </row>
    <row r="1255" spans="1:19" x14ac:dyDescent="0.25">
      <c r="A1255" s="140"/>
      <c r="B1255" s="155"/>
      <c r="O1255" s="8"/>
      <c r="P1255" s="8"/>
      <c r="Q1255" s="8"/>
      <c r="R1255" s="8"/>
      <c r="S1255" s="8"/>
    </row>
    <row r="1256" spans="1:19" x14ac:dyDescent="0.25">
      <c r="A1256" s="140"/>
      <c r="B1256" s="155"/>
      <c r="O1256" s="8"/>
      <c r="P1256" s="8"/>
      <c r="Q1256" s="8"/>
      <c r="R1256" s="8"/>
      <c r="S1256" s="8"/>
    </row>
    <row r="1257" spans="1:19" x14ac:dyDescent="0.25">
      <c r="A1257" s="140"/>
      <c r="B1257" s="155"/>
      <c r="O1257" s="8"/>
      <c r="P1257" s="8"/>
      <c r="Q1257" s="8"/>
      <c r="R1257" s="8"/>
      <c r="S1257" s="8"/>
    </row>
    <row r="1258" spans="1:19" x14ac:dyDescent="0.25">
      <c r="A1258" s="140"/>
      <c r="B1258" s="155"/>
      <c r="O1258" s="8"/>
      <c r="P1258" s="8"/>
      <c r="Q1258" s="8"/>
      <c r="R1258" s="8"/>
      <c r="S1258" s="8"/>
    </row>
    <row r="1259" spans="1:19" x14ac:dyDescent="0.25">
      <c r="A1259" s="140"/>
      <c r="B1259" s="155"/>
      <c r="O1259" s="8"/>
      <c r="P1259" s="8"/>
      <c r="Q1259" s="8"/>
      <c r="R1259" s="8"/>
      <c r="S1259" s="8"/>
    </row>
    <row r="1260" spans="1:19" x14ac:dyDescent="0.25">
      <c r="A1260" s="140"/>
      <c r="B1260" s="155"/>
      <c r="O1260" s="8"/>
      <c r="P1260" s="8"/>
      <c r="Q1260" s="8"/>
      <c r="R1260" s="8"/>
      <c r="S1260" s="8"/>
    </row>
    <row r="1261" spans="1:19" x14ac:dyDescent="0.25">
      <c r="A1261" s="140"/>
      <c r="B1261" s="155"/>
      <c r="O1261" s="8"/>
      <c r="P1261" s="8"/>
      <c r="Q1261" s="8"/>
      <c r="R1261" s="8"/>
      <c r="S1261" s="8"/>
    </row>
    <row r="1262" spans="1:19" x14ac:dyDescent="0.25">
      <c r="A1262" s="140"/>
      <c r="B1262" s="155"/>
      <c r="O1262" s="8"/>
      <c r="P1262" s="8"/>
      <c r="Q1262" s="8"/>
      <c r="R1262" s="8"/>
      <c r="S1262" s="8"/>
    </row>
    <row r="1263" spans="1:19" x14ac:dyDescent="0.25">
      <c r="A1263" s="140"/>
      <c r="B1263" s="155"/>
      <c r="O1263" s="8"/>
      <c r="P1263" s="8"/>
      <c r="Q1263" s="8"/>
      <c r="R1263" s="8"/>
      <c r="S1263" s="8"/>
    </row>
    <row r="1264" spans="1:19" x14ac:dyDescent="0.25">
      <c r="A1264" s="140"/>
      <c r="B1264" s="155"/>
      <c r="O1264" s="8"/>
      <c r="P1264" s="8"/>
      <c r="Q1264" s="8"/>
      <c r="R1264" s="8"/>
      <c r="S1264" s="8"/>
    </row>
    <row r="1265" spans="1:19" x14ac:dyDescent="0.25">
      <c r="A1265" s="140"/>
      <c r="B1265" s="155"/>
      <c r="O1265" s="8"/>
      <c r="P1265" s="8"/>
      <c r="Q1265" s="8"/>
      <c r="R1265" s="8"/>
      <c r="S1265" s="8"/>
    </row>
    <row r="1266" spans="1:19" x14ac:dyDescent="0.25">
      <c r="A1266" s="140"/>
      <c r="B1266" s="155"/>
      <c r="O1266" s="8"/>
      <c r="P1266" s="8"/>
      <c r="Q1266" s="8"/>
      <c r="R1266" s="8"/>
      <c r="S1266" s="8"/>
    </row>
    <row r="1267" spans="1:19" x14ac:dyDescent="0.25">
      <c r="A1267" s="140"/>
      <c r="B1267" s="155"/>
      <c r="O1267" s="8"/>
      <c r="P1267" s="8"/>
      <c r="Q1267" s="8"/>
      <c r="R1267" s="8"/>
      <c r="S1267" s="8"/>
    </row>
    <row r="1268" spans="1:19" x14ac:dyDescent="0.25">
      <c r="A1268" s="140"/>
      <c r="B1268" s="155"/>
      <c r="O1268" s="8"/>
      <c r="P1268" s="8"/>
      <c r="Q1268" s="8"/>
      <c r="R1268" s="8"/>
      <c r="S1268" s="8"/>
    </row>
    <row r="1269" spans="1:19" x14ac:dyDescent="0.25">
      <c r="A1269" s="140"/>
      <c r="B1269" s="155"/>
      <c r="O1269" s="8"/>
      <c r="P1269" s="8"/>
      <c r="Q1269" s="8"/>
      <c r="R1269" s="8"/>
      <c r="S1269" s="8"/>
    </row>
    <row r="1270" spans="1:19" x14ac:dyDescent="0.25">
      <c r="A1270" s="140"/>
      <c r="B1270" s="155"/>
      <c r="O1270" s="8"/>
      <c r="P1270" s="8"/>
      <c r="Q1270" s="8"/>
      <c r="R1270" s="8"/>
      <c r="S1270" s="8"/>
    </row>
    <row r="1271" spans="1:19" x14ac:dyDescent="0.25">
      <c r="A1271" s="140"/>
      <c r="B1271" s="155"/>
      <c r="O1271" s="8"/>
      <c r="P1271" s="8"/>
      <c r="Q1271" s="8"/>
      <c r="R1271" s="8"/>
      <c r="S1271" s="8"/>
    </row>
    <row r="1272" spans="1:19" x14ac:dyDescent="0.25">
      <c r="A1272" s="140"/>
      <c r="B1272" s="155"/>
      <c r="O1272" s="8"/>
      <c r="P1272" s="8"/>
      <c r="Q1272" s="8"/>
      <c r="R1272" s="8"/>
      <c r="S1272" s="8"/>
    </row>
    <row r="1273" spans="1:19" x14ac:dyDescent="0.25">
      <c r="A1273" s="140"/>
      <c r="B1273" s="155"/>
      <c r="O1273" s="8"/>
      <c r="P1273" s="8"/>
      <c r="Q1273" s="8"/>
      <c r="R1273" s="8"/>
      <c r="S1273" s="8"/>
    </row>
    <row r="1274" spans="1:19" x14ac:dyDescent="0.25">
      <c r="A1274" s="140"/>
      <c r="B1274" s="155"/>
      <c r="O1274" s="8"/>
      <c r="P1274" s="8"/>
      <c r="Q1274" s="8"/>
      <c r="R1274" s="8"/>
      <c r="S1274" s="8"/>
    </row>
    <row r="1275" spans="1:19" x14ac:dyDescent="0.25">
      <c r="A1275" s="140"/>
      <c r="B1275" s="155"/>
      <c r="O1275" s="8"/>
      <c r="P1275" s="8"/>
      <c r="Q1275" s="8"/>
      <c r="R1275" s="8"/>
      <c r="S1275" s="8"/>
    </row>
    <row r="1276" spans="1:19" x14ac:dyDescent="0.25">
      <c r="A1276" s="140"/>
      <c r="B1276" s="155"/>
      <c r="O1276" s="8"/>
      <c r="P1276" s="8"/>
      <c r="Q1276" s="8"/>
      <c r="R1276" s="8"/>
      <c r="S1276" s="8"/>
    </row>
    <row r="1277" spans="1:19" x14ac:dyDescent="0.25">
      <c r="A1277" s="140"/>
      <c r="B1277" s="155"/>
      <c r="O1277" s="8"/>
      <c r="P1277" s="8"/>
      <c r="Q1277" s="8"/>
      <c r="R1277" s="8"/>
      <c r="S1277" s="8"/>
    </row>
    <row r="1278" spans="1:19" x14ac:dyDescent="0.25">
      <c r="A1278" s="140"/>
      <c r="B1278" s="155"/>
      <c r="O1278" s="8"/>
      <c r="P1278" s="8"/>
      <c r="Q1278" s="8"/>
      <c r="R1278" s="8"/>
      <c r="S1278" s="8"/>
    </row>
    <row r="1279" spans="1:19" x14ac:dyDescent="0.25">
      <c r="A1279" s="140"/>
      <c r="B1279" s="155"/>
      <c r="O1279" s="8"/>
      <c r="P1279" s="8"/>
      <c r="Q1279" s="8"/>
      <c r="R1279" s="8"/>
      <c r="S1279" s="8"/>
    </row>
    <row r="1280" spans="1:19" x14ac:dyDescent="0.25">
      <c r="A1280" s="140"/>
      <c r="B1280" s="155"/>
      <c r="O1280" s="8"/>
      <c r="P1280" s="8"/>
      <c r="Q1280" s="8"/>
      <c r="R1280" s="8"/>
      <c r="S1280" s="8"/>
    </row>
    <row r="1281" spans="1:19" x14ac:dyDescent="0.25">
      <c r="A1281" s="140"/>
      <c r="B1281" s="155"/>
      <c r="O1281" s="8"/>
      <c r="P1281" s="8"/>
      <c r="Q1281" s="8"/>
      <c r="R1281" s="8"/>
      <c r="S1281" s="8"/>
    </row>
    <row r="1282" spans="1:19" x14ac:dyDescent="0.25">
      <c r="A1282" s="140"/>
      <c r="B1282" s="155"/>
      <c r="O1282" s="8"/>
      <c r="P1282" s="8"/>
      <c r="Q1282" s="8"/>
      <c r="R1282" s="8"/>
      <c r="S1282" s="8"/>
    </row>
    <row r="1283" spans="1:19" x14ac:dyDescent="0.25">
      <c r="A1283" s="140"/>
      <c r="B1283" s="155"/>
      <c r="O1283" s="8"/>
      <c r="P1283" s="8"/>
      <c r="Q1283" s="8"/>
      <c r="R1283" s="8"/>
      <c r="S1283" s="8"/>
    </row>
    <row r="1284" spans="1:19" x14ac:dyDescent="0.25">
      <c r="A1284" s="140"/>
      <c r="B1284" s="155"/>
      <c r="O1284" s="8"/>
      <c r="P1284" s="8"/>
      <c r="Q1284" s="8"/>
      <c r="R1284" s="8"/>
      <c r="S1284" s="8"/>
    </row>
    <row r="1285" spans="1:19" x14ac:dyDescent="0.25">
      <c r="A1285" s="140"/>
      <c r="B1285" s="155"/>
      <c r="O1285" s="8"/>
      <c r="P1285" s="8"/>
      <c r="Q1285" s="8"/>
      <c r="R1285" s="8"/>
      <c r="S1285" s="8"/>
    </row>
    <row r="1286" spans="1:19" x14ac:dyDescent="0.25">
      <c r="A1286" s="140"/>
      <c r="B1286" s="155"/>
      <c r="O1286" s="8"/>
      <c r="P1286" s="8"/>
      <c r="Q1286" s="8"/>
      <c r="R1286" s="8"/>
      <c r="S1286" s="8"/>
    </row>
    <row r="1287" spans="1:19" x14ac:dyDescent="0.25">
      <c r="A1287" s="140"/>
      <c r="B1287" s="155"/>
      <c r="O1287" s="8"/>
      <c r="P1287" s="8"/>
      <c r="Q1287" s="8"/>
      <c r="R1287" s="8"/>
      <c r="S1287" s="8"/>
    </row>
    <row r="1288" spans="1:19" x14ac:dyDescent="0.25">
      <c r="A1288" s="140"/>
      <c r="B1288" s="155"/>
      <c r="O1288" s="8"/>
      <c r="P1288" s="8"/>
      <c r="Q1288" s="8"/>
      <c r="R1288" s="8"/>
      <c r="S1288" s="8"/>
    </row>
    <row r="1289" spans="1:19" x14ac:dyDescent="0.25">
      <c r="A1289" s="140"/>
      <c r="B1289" s="155"/>
      <c r="O1289" s="8"/>
      <c r="P1289" s="8"/>
      <c r="Q1289" s="8"/>
      <c r="R1289" s="8"/>
      <c r="S1289" s="8"/>
    </row>
    <row r="1290" spans="1:19" x14ac:dyDescent="0.25">
      <c r="A1290" s="140"/>
      <c r="B1290" s="155"/>
      <c r="O1290" s="8"/>
      <c r="P1290" s="8"/>
      <c r="Q1290" s="8"/>
      <c r="R1290" s="8"/>
      <c r="S1290" s="8"/>
    </row>
    <row r="1291" spans="1:19" x14ac:dyDescent="0.25">
      <c r="A1291" s="140"/>
      <c r="B1291" s="155"/>
      <c r="O1291" s="8"/>
      <c r="P1291" s="8"/>
      <c r="Q1291" s="8"/>
      <c r="R1291" s="8"/>
      <c r="S1291" s="8"/>
    </row>
    <row r="1292" spans="1:19" x14ac:dyDescent="0.25">
      <c r="A1292" s="140"/>
      <c r="B1292" s="155"/>
      <c r="O1292" s="8"/>
      <c r="P1292" s="8"/>
      <c r="Q1292" s="8"/>
      <c r="R1292" s="8"/>
      <c r="S1292" s="8"/>
    </row>
    <row r="1293" spans="1:19" x14ac:dyDescent="0.25">
      <c r="A1293" s="140"/>
      <c r="B1293" s="155"/>
      <c r="O1293" s="8"/>
      <c r="P1293" s="8"/>
      <c r="Q1293" s="8"/>
      <c r="R1293" s="8"/>
      <c r="S1293" s="8"/>
    </row>
    <row r="1294" spans="1:19" x14ac:dyDescent="0.25">
      <c r="A1294" s="140"/>
      <c r="B1294" s="155"/>
      <c r="O1294" s="8"/>
      <c r="P1294" s="8"/>
      <c r="Q1294" s="8"/>
      <c r="R1294" s="8"/>
      <c r="S1294" s="8"/>
    </row>
    <row r="1295" spans="1:19" x14ac:dyDescent="0.25">
      <c r="A1295" s="140"/>
      <c r="B1295" s="155"/>
      <c r="O1295" s="8"/>
      <c r="P1295" s="8"/>
      <c r="Q1295" s="8"/>
      <c r="R1295" s="8"/>
      <c r="S1295" s="8"/>
    </row>
    <row r="1296" spans="1:19" x14ac:dyDescent="0.25">
      <c r="A1296" s="140"/>
      <c r="B1296" s="155"/>
      <c r="O1296" s="8"/>
      <c r="P1296" s="8"/>
      <c r="Q1296" s="8"/>
      <c r="R1296" s="8"/>
      <c r="S1296" s="8"/>
    </row>
    <row r="1297" spans="1:19" x14ac:dyDescent="0.25">
      <c r="A1297" s="140"/>
      <c r="B1297" s="155"/>
      <c r="O1297" s="8"/>
      <c r="P1297" s="8"/>
      <c r="Q1297" s="8"/>
      <c r="R1297" s="8"/>
      <c r="S1297" s="8"/>
    </row>
    <row r="1298" spans="1:19" x14ac:dyDescent="0.25">
      <c r="A1298" s="140"/>
      <c r="B1298" s="155"/>
      <c r="O1298" s="8"/>
      <c r="P1298" s="8"/>
      <c r="Q1298" s="8"/>
      <c r="R1298" s="8"/>
      <c r="S1298" s="8"/>
    </row>
    <row r="1299" spans="1:19" x14ac:dyDescent="0.25">
      <c r="A1299" s="140"/>
      <c r="B1299" s="155"/>
      <c r="O1299" s="8"/>
      <c r="P1299" s="8"/>
      <c r="Q1299" s="8"/>
      <c r="R1299" s="8"/>
      <c r="S1299" s="8"/>
    </row>
    <row r="1300" spans="1:19" x14ac:dyDescent="0.25">
      <c r="A1300" s="140"/>
      <c r="B1300" s="155"/>
      <c r="O1300" s="8"/>
      <c r="P1300" s="8"/>
      <c r="Q1300" s="8"/>
      <c r="R1300" s="8"/>
      <c r="S1300" s="8"/>
    </row>
    <row r="1301" spans="1:19" x14ac:dyDescent="0.25">
      <c r="A1301" s="140"/>
      <c r="B1301" s="155"/>
      <c r="O1301" s="8"/>
      <c r="P1301" s="8"/>
      <c r="Q1301" s="8"/>
      <c r="R1301" s="8"/>
      <c r="S1301" s="8"/>
    </row>
    <row r="1302" spans="1:19" x14ac:dyDescent="0.25">
      <c r="A1302" s="140"/>
      <c r="B1302" s="155"/>
      <c r="O1302" s="8"/>
      <c r="P1302" s="8"/>
      <c r="Q1302" s="8"/>
      <c r="R1302" s="8"/>
      <c r="S1302" s="8"/>
    </row>
    <row r="1303" spans="1:19" x14ac:dyDescent="0.25">
      <c r="A1303" s="140"/>
      <c r="B1303" s="155"/>
      <c r="O1303" s="8"/>
      <c r="P1303" s="8"/>
      <c r="Q1303" s="8"/>
      <c r="R1303" s="8"/>
      <c r="S1303" s="8"/>
    </row>
    <row r="1304" spans="1:19" x14ac:dyDescent="0.25">
      <c r="A1304" s="140"/>
      <c r="B1304" s="155"/>
      <c r="O1304" s="8"/>
      <c r="P1304" s="8"/>
      <c r="Q1304" s="8"/>
      <c r="R1304" s="8"/>
      <c r="S1304" s="8"/>
    </row>
    <row r="1305" spans="1:19" x14ac:dyDescent="0.25">
      <c r="A1305" s="140"/>
      <c r="B1305" s="155"/>
      <c r="O1305" s="8"/>
      <c r="P1305" s="8"/>
      <c r="Q1305" s="8"/>
      <c r="R1305" s="8"/>
      <c r="S1305" s="8"/>
    </row>
    <row r="1306" spans="1:19" x14ac:dyDescent="0.25">
      <c r="A1306" s="140"/>
      <c r="B1306" s="155"/>
      <c r="O1306" s="8"/>
      <c r="P1306" s="8"/>
      <c r="Q1306" s="8"/>
      <c r="R1306" s="8"/>
      <c r="S1306" s="8"/>
    </row>
    <row r="1307" spans="1:19" x14ac:dyDescent="0.25">
      <c r="A1307" s="140"/>
      <c r="B1307" s="155"/>
      <c r="O1307" s="8"/>
      <c r="P1307" s="8"/>
      <c r="Q1307" s="8"/>
      <c r="R1307" s="8"/>
      <c r="S1307" s="8"/>
    </row>
    <row r="1308" spans="1:19" x14ac:dyDescent="0.25">
      <c r="A1308" s="140"/>
      <c r="B1308" s="155"/>
      <c r="O1308" s="8"/>
      <c r="P1308" s="8"/>
      <c r="Q1308" s="8"/>
      <c r="R1308" s="8"/>
      <c r="S1308" s="8"/>
    </row>
    <row r="1309" spans="1:19" x14ac:dyDescent="0.25">
      <c r="A1309" s="140"/>
      <c r="B1309" s="155"/>
      <c r="O1309" s="8"/>
      <c r="P1309" s="8"/>
      <c r="Q1309" s="8"/>
      <c r="R1309" s="8"/>
      <c r="S1309" s="8"/>
    </row>
    <row r="1310" spans="1:19" x14ac:dyDescent="0.25">
      <c r="A1310" s="140"/>
      <c r="B1310" s="155"/>
      <c r="O1310" s="8"/>
      <c r="P1310" s="8"/>
      <c r="Q1310" s="8"/>
      <c r="R1310" s="8"/>
      <c r="S1310" s="8"/>
    </row>
    <row r="1311" spans="1:19" x14ac:dyDescent="0.25">
      <c r="A1311" s="140"/>
      <c r="B1311" s="155"/>
      <c r="O1311" s="8"/>
      <c r="P1311" s="8"/>
      <c r="Q1311" s="8"/>
      <c r="R1311" s="8"/>
      <c r="S1311" s="8"/>
    </row>
    <row r="1312" spans="1:19" x14ac:dyDescent="0.25">
      <c r="A1312" s="140"/>
      <c r="B1312" s="155"/>
      <c r="O1312" s="8"/>
      <c r="P1312" s="8"/>
      <c r="Q1312" s="8"/>
      <c r="R1312" s="8"/>
      <c r="S1312" s="8"/>
    </row>
    <row r="1313" spans="1:19" x14ac:dyDescent="0.25">
      <c r="A1313" s="140"/>
      <c r="B1313" s="155"/>
      <c r="O1313" s="8"/>
      <c r="P1313" s="8"/>
      <c r="Q1313" s="8"/>
      <c r="R1313" s="8"/>
      <c r="S1313" s="8"/>
    </row>
    <row r="1314" spans="1:19" x14ac:dyDescent="0.25">
      <c r="A1314" s="140"/>
      <c r="B1314" s="155"/>
      <c r="O1314" s="8"/>
      <c r="P1314" s="8"/>
      <c r="Q1314" s="8"/>
      <c r="R1314" s="8"/>
      <c r="S1314" s="8"/>
    </row>
    <row r="1315" spans="1:19" x14ac:dyDescent="0.25">
      <c r="A1315" s="140"/>
      <c r="B1315" s="155"/>
      <c r="O1315" s="8"/>
      <c r="P1315" s="8"/>
      <c r="Q1315" s="8"/>
      <c r="R1315" s="8"/>
      <c r="S1315" s="8"/>
    </row>
    <row r="1316" spans="1:19" x14ac:dyDescent="0.25">
      <c r="A1316" s="140"/>
      <c r="B1316" s="155"/>
      <c r="O1316" s="8"/>
      <c r="P1316" s="8"/>
      <c r="Q1316" s="8"/>
      <c r="R1316" s="8"/>
      <c r="S1316" s="8"/>
    </row>
    <row r="1317" spans="1:19" x14ac:dyDescent="0.25">
      <c r="A1317" s="140"/>
      <c r="B1317" s="155"/>
      <c r="O1317" s="8"/>
      <c r="P1317" s="8"/>
      <c r="Q1317" s="8"/>
      <c r="R1317" s="8"/>
      <c r="S1317" s="8"/>
    </row>
    <row r="1318" spans="1:19" x14ac:dyDescent="0.25">
      <c r="A1318" s="140"/>
      <c r="B1318" s="155"/>
      <c r="O1318" s="8"/>
      <c r="P1318" s="8"/>
      <c r="Q1318" s="8"/>
      <c r="R1318" s="8"/>
      <c r="S1318" s="8"/>
    </row>
    <row r="1319" spans="1:19" x14ac:dyDescent="0.25">
      <c r="A1319" s="140"/>
      <c r="B1319" s="155"/>
      <c r="O1319" s="8"/>
      <c r="P1319" s="8"/>
      <c r="Q1319" s="8"/>
      <c r="R1319" s="8"/>
      <c r="S1319" s="8"/>
    </row>
    <row r="1320" spans="1:19" x14ac:dyDescent="0.25">
      <c r="A1320" s="140"/>
      <c r="B1320" s="155"/>
      <c r="O1320" s="8"/>
      <c r="P1320" s="8"/>
      <c r="Q1320" s="8"/>
      <c r="R1320" s="8"/>
      <c r="S1320" s="8"/>
    </row>
    <row r="1321" spans="1:19" x14ac:dyDescent="0.25">
      <c r="A1321" s="140"/>
      <c r="B1321" s="155"/>
      <c r="O1321" s="8"/>
      <c r="P1321" s="8"/>
      <c r="Q1321" s="8"/>
      <c r="R1321" s="8"/>
      <c r="S1321" s="8"/>
    </row>
    <row r="1322" spans="1:19" x14ac:dyDescent="0.25">
      <c r="A1322" s="140"/>
      <c r="B1322" s="155"/>
      <c r="O1322" s="8"/>
      <c r="P1322" s="8"/>
      <c r="Q1322" s="8"/>
      <c r="R1322" s="8"/>
      <c r="S1322" s="8"/>
    </row>
    <row r="1323" spans="1:19" x14ac:dyDescent="0.25">
      <c r="A1323" s="140"/>
      <c r="B1323" s="155"/>
      <c r="O1323" s="8"/>
      <c r="P1323" s="8"/>
      <c r="Q1323" s="8"/>
      <c r="R1323" s="8"/>
      <c r="S1323" s="8"/>
    </row>
    <row r="1324" spans="1:19" x14ac:dyDescent="0.25">
      <c r="A1324" s="140"/>
      <c r="B1324" s="155"/>
      <c r="O1324" s="8"/>
      <c r="P1324" s="8"/>
      <c r="Q1324" s="8"/>
      <c r="R1324" s="8"/>
      <c r="S1324" s="8"/>
    </row>
    <row r="1325" spans="1:19" x14ac:dyDescent="0.25">
      <c r="A1325" s="140"/>
      <c r="B1325" s="155"/>
      <c r="O1325" s="8"/>
      <c r="P1325" s="8"/>
      <c r="Q1325" s="8"/>
      <c r="R1325" s="8"/>
      <c r="S1325" s="8"/>
    </row>
    <row r="1326" spans="1:19" x14ac:dyDescent="0.25">
      <c r="A1326" s="140"/>
      <c r="B1326" s="155"/>
      <c r="O1326" s="8"/>
      <c r="P1326" s="8"/>
      <c r="Q1326" s="8"/>
      <c r="R1326" s="8"/>
      <c r="S1326" s="8"/>
    </row>
    <row r="1327" spans="1:19" x14ac:dyDescent="0.25">
      <c r="A1327" s="140"/>
      <c r="B1327" s="155"/>
      <c r="O1327" s="8"/>
      <c r="P1327" s="8"/>
      <c r="Q1327" s="8"/>
      <c r="R1327" s="8"/>
      <c r="S1327" s="8"/>
    </row>
    <row r="1328" spans="1:19" x14ac:dyDescent="0.25">
      <c r="A1328" s="140"/>
      <c r="B1328" s="155"/>
      <c r="O1328" s="8"/>
      <c r="P1328" s="8"/>
      <c r="Q1328" s="8"/>
      <c r="R1328" s="8"/>
      <c r="S1328" s="8"/>
    </row>
    <row r="1329" spans="1:19" x14ac:dyDescent="0.25">
      <c r="A1329" s="140"/>
      <c r="B1329" s="155"/>
      <c r="O1329" s="8"/>
      <c r="P1329" s="8"/>
      <c r="Q1329" s="8"/>
      <c r="R1329" s="8"/>
      <c r="S1329" s="8"/>
    </row>
    <row r="1330" spans="1:19" x14ac:dyDescent="0.25">
      <c r="A1330" s="140"/>
      <c r="B1330" s="155"/>
      <c r="O1330" s="8"/>
      <c r="P1330" s="8"/>
      <c r="Q1330" s="8"/>
      <c r="R1330" s="8"/>
      <c r="S1330" s="8"/>
    </row>
    <row r="1331" spans="1:19" x14ac:dyDescent="0.25">
      <c r="A1331" s="140"/>
      <c r="B1331" s="155"/>
      <c r="O1331" s="8"/>
      <c r="P1331" s="8"/>
      <c r="Q1331" s="8"/>
      <c r="R1331" s="8"/>
      <c r="S1331" s="8"/>
    </row>
    <row r="1332" spans="1:19" x14ac:dyDescent="0.25">
      <c r="A1332" s="140"/>
      <c r="B1332" s="155"/>
      <c r="O1332" s="8"/>
      <c r="P1332" s="8"/>
      <c r="Q1332" s="8"/>
      <c r="R1332" s="8"/>
      <c r="S1332" s="8"/>
    </row>
    <row r="1333" spans="1:19" x14ac:dyDescent="0.25">
      <c r="A1333" s="140"/>
      <c r="B1333" s="155"/>
      <c r="O1333" s="8"/>
      <c r="P1333" s="8"/>
      <c r="Q1333" s="8"/>
      <c r="R1333" s="8"/>
      <c r="S1333" s="8"/>
    </row>
    <row r="1334" spans="1:19" x14ac:dyDescent="0.25">
      <c r="A1334" s="140"/>
      <c r="B1334" s="155"/>
      <c r="O1334" s="8"/>
      <c r="P1334" s="8"/>
      <c r="Q1334" s="8"/>
      <c r="R1334" s="8"/>
      <c r="S1334" s="8"/>
    </row>
    <row r="1335" spans="1:19" x14ac:dyDescent="0.25">
      <c r="A1335" s="140"/>
      <c r="B1335" s="155"/>
      <c r="O1335" s="8"/>
      <c r="P1335" s="8"/>
      <c r="Q1335" s="8"/>
      <c r="R1335" s="8"/>
      <c r="S1335" s="8"/>
    </row>
    <row r="1336" spans="1:19" x14ac:dyDescent="0.25">
      <c r="A1336" s="140"/>
      <c r="B1336" s="155"/>
      <c r="O1336" s="8"/>
      <c r="P1336" s="8"/>
      <c r="Q1336" s="8"/>
      <c r="R1336" s="8"/>
      <c r="S1336" s="8"/>
    </row>
    <row r="1337" spans="1:19" x14ac:dyDescent="0.25">
      <c r="A1337" s="140"/>
      <c r="B1337" s="155"/>
      <c r="O1337" s="8"/>
      <c r="P1337" s="8"/>
      <c r="Q1337" s="8"/>
      <c r="R1337" s="8"/>
      <c r="S1337" s="8"/>
    </row>
    <row r="1338" spans="1:19" x14ac:dyDescent="0.25">
      <c r="A1338" s="140"/>
      <c r="B1338" s="155"/>
      <c r="O1338" s="8"/>
      <c r="P1338" s="8"/>
      <c r="Q1338" s="8"/>
      <c r="R1338" s="8"/>
      <c r="S1338" s="8"/>
    </row>
    <row r="1339" spans="1:19" x14ac:dyDescent="0.25">
      <c r="A1339" s="140"/>
      <c r="B1339" s="155"/>
      <c r="O1339" s="8"/>
      <c r="P1339" s="8"/>
      <c r="Q1339" s="8"/>
      <c r="R1339" s="8"/>
      <c r="S1339" s="8"/>
    </row>
    <row r="1340" spans="1:19" x14ac:dyDescent="0.25">
      <c r="A1340" s="140"/>
      <c r="B1340" s="155"/>
      <c r="O1340" s="8"/>
      <c r="P1340" s="8"/>
      <c r="Q1340" s="8"/>
      <c r="R1340" s="8"/>
      <c r="S1340" s="8"/>
    </row>
    <row r="1341" spans="1:19" x14ac:dyDescent="0.25">
      <c r="A1341" s="140"/>
      <c r="B1341" s="155"/>
      <c r="O1341" s="8"/>
      <c r="P1341" s="8"/>
      <c r="Q1341" s="8"/>
      <c r="R1341" s="8"/>
      <c r="S1341" s="8"/>
    </row>
    <row r="1342" spans="1:19" x14ac:dyDescent="0.25">
      <c r="A1342" s="140"/>
      <c r="B1342" s="155"/>
      <c r="O1342" s="8"/>
      <c r="P1342" s="8"/>
      <c r="Q1342" s="8"/>
      <c r="R1342" s="8"/>
      <c r="S1342" s="8"/>
    </row>
    <row r="1343" spans="1:19" x14ac:dyDescent="0.25">
      <c r="A1343" s="140"/>
      <c r="B1343" s="155"/>
      <c r="O1343" s="8"/>
      <c r="P1343" s="8"/>
      <c r="Q1343" s="8"/>
      <c r="R1343" s="8"/>
      <c r="S1343" s="8"/>
    </row>
    <row r="1344" spans="1:19" x14ac:dyDescent="0.25">
      <c r="A1344" s="140"/>
      <c r="B1344" s="155"/>
      <c r="O1344" s="8"/>
      <c r="P1344" s="8"/>
      <c r="Q1344" s="8"/>
      <c r="R1344" s="8"/>
      <c r="S1344" s="8"/>
    </row>
    <row r="1345" spans="1:19" x14ac:dyDescent="0.25">
      <c r="A1345" s="140"/>
      <c r="B1345" s="155"/>
      <c r="O1345" s="8"/>
      <c r="P1345" s="8"/>
      <c r="Q1345" s="8"/>
      <c r="R1345" s="8"/>
      <c r="S1345" s="8"/>
    </row>
    <row r="1346" spans="1:19" x14ac:dyDescent="0.25">
      <c r="A1346" s="140"/>
      <c r="B1346" s="155"/>
      <c r="O1346" s="8"/>
      <c r="P1346" s="8"/>
      <c r="Q1346" s="8"/>
      <c r="R1346" s="8"/>
      <c r="S1346" s="8"/>
    </row>
    <row r="1347" spans="1:19" x14ac:dyDescent="0.25">
      <c r="A1347" s="140"/>
      <c r="B1347" s="155"/>
      <c r="O1347" s="8"/>
      <c r="P1347" s="8"/>
      <c r="Q1347" s="8"/>
      <c r="R1347" s="8"/>
      <c r="S1347" s="8"/>
    </row>
    <row r="1348" spans="1:19" x14ac:dyDescent="0.25">
      <c r="A1348" s="140"/>
      <c r="B1348" s="155"/>
      <c r="O1348" s="8"/>
      <c r="P1348" s="8"/>
      <c r="Q1348" s="8"/>
      <c r="R1348" s="8"/>
      <c r="S1348" s="8"/>
    </row>
    <row r="1349" spans="1:19" x14ac:dyDescent="0.25">
      <c r="A1349" s="140"/>
      <c r="B1349" s="155"/>
      <c r="O1349" s="8"/>
      <c r="P1349" s="8"/>
      <c r="Q1349" s="8"/>
      <c r="R1349" s="8"/>
      <c r="S1349" s="8"/>
    </row>
    <row r="1350" spans="1:19" x14ac:dyDescent="0.25">
      <c r="A1350" s="140"/>
      <c r="B1350" s="155"/>
      <c r="O1350" s="8"/>
      <c r="P1350" s="8"/>
      <c r="Q1350" s="8"/>
      <c r="R1350" s="8"/>
      <c r="S1350" s="8"/>
    </row>
    <row r="1351" spans="1:19" x14ac:dyDescent="0.25">
      <c r="A1351" s="140"/>
      <c r="B1351" s="155"/>
      <c r="O1351" s="8"/>
      <c r="P1351" s="8"/>
      <c r="Q1351" s="8"/>
      <c r="R1351" s="8"/>
      <c r="S1351" s="8"/>
    </row>
    <row r="1352" spans="1:19" x14ac:dyDescent="0.25">
      <c r="A1352" s="140"/>
      <c r="B1352" s="155"/>
      <c r="O1352" s="8"/>
      <c r="P1352" s="8"/>
      <c r="Q1352" s="8"/>
      <c r="R1352" s="8"/>
      <c r="S1352" s="8"/>
    </row>
    <row r="1353" spans="1:19" x14ac:dyDescent="0.25">
      <c r="A1353" s="140"/>
      <c r="B1353" s="155"/>
      <c r="O1353" s="8"/>
      <c r="P1353" s="8"/>
      <c r="Q1353" s="8"/>
      <c r="R1353" s="8"/>
      <c r="S1353" s="8"/>
    </row>
    <row r="1354" spans="1:19" x14ac:dyDescent="0.25">
      <c r="A1354" s="140"/>
      <c r="B1354" s="155"/>
      <c r="O1354" s="8"/>
      <c r="P1354" s="8"/>
      <c r="Q1354" s="8"/>
      <c r="R1354" s="8"/>
      <c r="S1354" s="8"/>
    </row>
    <row r="1355" spans="1:19" x14ac:dyDescent="0.25">
      <c r="A1355" s="140"/>
      <c r="B1355" s="155"/>
      <c r="O1355" s="8"/>
      <c r="P1355" s="8"/>
      <c r="Q1355" s="8"/>
      <c r="R1355" s="8"/>
      <c r="S1355" s="8"/>
    </row>
    <row r="1356" spans="1:19" x14ac:dyDescent="0.25">
      <c r="A1356" s="140"/>
      <c r="B1356" s="155"/>
      <c r="O1356" s="8"/>
      <c r="P1356" s="8"/>
      <c r="Q1356" s="8"/>
      <c r="R1356" s="8"/>
      <c r="S1356" s="8"/>
    </row>
    <row r="1357" spans="1:19" x14ac:dyDescent="0.25">
      <c r="A1357" s="140"/>
      <c r="B1357" s="155"/>
      <c r="O1357" s="8"/>
      <c r="P1357" s="8"/>
      <c r="Q1357" s="8"/>
      <c r="R1357" s="8"/>
      <c r="S1357" s="8"/>
    </row>
    <row r="1358" spans="1:19" x14ac:dyDescent="0.25">
      <c r="A1358" s="140"/>
      <c r="B1358" s="155"/>
      <c r="O1358" s="8"/>
      <c r="P1358" s="8"/>
      <c r="Q1358" s="8"/>
      <c r="R1358" s="8"/>
      <c r="S1358" s="8"/>
    </row>
    <row r="1359" spans="1:19" x14ac:dyDescent="0.25">
      <c r="B1359" s="155"/>
      <c r="O1359" s="8"/>
      <c r="P1359" s="8"/>
      <c r="Q1359" s="8"/>
      <c r="R1359" s="8"/>
      <c r="S1359" s="8"/>
    </row>
    <row r="1360" spans="1:19" x14ac:dyDescent="0.25">
      <c r="B1360" s="155"/>
      <c r="O1360" s="8"/>
      <c r="P1360" s="8"/>
      <c r="Q1360" s="8"/>
      <c r="R1360" s="8"/>
      <c r="S1360" s="8"/>
    </row>
    <row r="1361" spans="1:24" x14ac:dyDescent="0.25">
      <c r="B1361" s="155"/>
      <c r="O1361" s="8"/>
      <c r="P1361" s="8"/>
      <c r="Q1361" s="8"/>
      <c r="R1361" s="8"/>
      <c r="S1361" s="8"/>
    </row>
    <row r="1362" spans="1:24" x14ac:dyDescent="0.25">
      <c r="B1362" s="155"/>
      <c r="O1362" s="8"/>
      <c r="P1362" s="8"/>
      <c r="Q1362" s="8"/>
      <c r="R1362" s="8"/>
      <c r="S1362" s="8"/>
    </row>
    <row r="1363" spans="1:24" x14ac:dyDescent="0.25">
      <c r="B1363" s="155"/>
      <c r="O1363" s="8"/>
      <c r="P1363" s="8"/>
      <c r="Q1363" s="8"/>
      <c r="R1363" s="8"/>
      <c r="S1363" s="8"/>
    </row>
    <row r="1364" spans="1:24" x14ac:dyDescent="0.25">
      <c r="B1364" s="155"/>
      <c r="O1364" s="8"/>
      <c r="P1364" s="8"/>
      <c r="Q1364" s="8"/>
      <c r="R1364" s="8"/>
      <c r="S1364" s="8"/>
    </row>
    <row r="1365" spans="1:24" x14ac:dyDescent="0.25">
      <c r="B1365" s="155"/>
      <c r="O1365" s="8"/>
      <c r="P1365" s="8"/>
      <c r="Q1365" s="8"/>
      <c r="R1365" s="8"/>
      <c r="S1365" s="8"/>
    </row>
    <row r="1366" spans="1:24" x14ac:dyDescent="0.25">
      <c r="B1366" s="155"/>
      <c r="O1366" s="8"/>
      <c r="P1366" s="8"/>
      <c r="Q1366" s="8"/>
      <c r="R1366" s="8"/>
      <c r="S1366" s="8"/>
    </row>
    <row r="1367" spans="1:24" x14ac:dyDescent="0.25">
      <c r="B1367" s="155"/>
      <c r="C1367" s="7"/>
      <c r="D1367" s="7"/>
      <c r="E1367" s="7"/>
      <c r="F1367" s="7"/>
      <c r="G1367" s="7"/>
      <c r="O1367" s="8"/>
      <c r="P1367" s="8"/>
      <c r="Q1367" s="8"/>
      <c r="R1367" s="8"/>
      <c r="S1367" s="8"/>
    </row>
    <row r="1368" spans="1:24" x14ac:dyDescent="0.25">
      <c r="B1368" s="166"/>
      <c r="C1368" s="5"/>
      <c r="D1368" s="5"/>
      <c r="E1368" s="5"/>
      <c r="F1368" s="5"/>
      <c r="G1368" s="5"/>
      <c r="H1368" s="8"/>
      <c r="I1368" s="8"/>
      <c r="J1368" s="8"/>
      <c r="K1368" s="8"/>
      <c r="L1368" s="8"/>
      <c r="M1368" s="8"/>
      <c r="N1368" s="8"/>
      <c r="O1368" s="8"/>
      <c r="P1368" s="8"/>
      <c r="Q1368" s="8"/>
      <c r="R1368" s="8"/>
      <c r="S1368" s="8"/>
      <c r="T1368" s="8"/>
      <c r="U1368" s="8"/>
      <c r="V1368" s="8"/>
      <c r="W1368" s="8"/>
      <c r="X1368" s="8"/>
    </row>
    <row r="1369" spans="1:24" x14ac:dyDescent="0.25">
      <c r="B1369" s="166"/>
      <c r="C1369" s="5"/>
      <c r="D1369" s="5"/>
      <c r="E1369" s="5"/>
      <c r="F1369" s="5"/>
      <c r="G1369" s="5"/>
      <c r="H1369" s="8"/>
      <c r="I1369" s="8"/>
      <c r="J1369" s="8"/>
      <c r="K1369" s="8"/>
      <c r="L1369" s="8"/>
      <c r="M1369" s="8"/>
      <c r="N1369" s="8"/>
      <c r="O1369" s="8"/>
      <c r="P1369" s="8"/>
      <c r="Q1369" s="8"/>
      <c r="R1369" s="8"/>
      <c r="S1369" s="8"/>
      <c r="T1369" s="8"/>
      <c r="U1369" s="8"/>
      <c r="V1369" s="8"/>
      <c r="W1369" s="8"/>
      <c r="X1369" s="8"/>
    </row>
    <row r="1370" spans="1:24" ht="21" x14ac:dyDescent="0.35">
      <c r="A1370" s="4"/>
      <c r="B1370" s="166"/>
      <c r="C1370" s="5"/>
      <c r="D1370" s="5"/>
      <c r="E1370" s="5"/>
      <c r="F1370" s="5"/>
      <c r="G1370" s="5"/>
      <c r="H1370" s="8"/>
      <c r="I1370" s="8"/>
      <c r="J1370" s="8"/>
      <c r="K1370" s="8"/>
      <c r="L1370" s="8"/>
      <c r="M1370" s="8"/>
      <c r="N1370" s="8"/>
      <c r="O1370" s="8"/>
      <c r="P1370" s="8"/>
      <c r="Q1370" s="8"/>
      <c r="R1370" s="8"/>
      <c r="S1370" s="8"/>
      <c r="T1370" s="8"/>
      <c r="U1370" s="8"/>
      <c r="V1370" s="8"/>
      <c r="W1370" s="8"/>
      <c r="X1370" s="8"/>
    </row>
    <row r="1371" spans="1:24" ht="21" x14ac:dyDescent="0.35">
      <c r="A1371" s="4"/>
      <c r="B1371" s="155"/>
      <c r="C1371" s="7"/>
      <c r="D1371" s="7"/>
      <c r="E1371" s="7"/>
      <c r="F1371" s="7"/>
      <c r="G1371" s="7"/>
      <c r="O1371" s="8"/>
      <c r="P1371" s="8"/>
      <c r="Q1371" s="8"/>
      <c r="R1371" s="8"/>
      <c r="S1371" s="8"/>
    </row>
    <row r="1372" spans="1:24" x14ac:dyDescent="0.25">
      <c r="B1372" s="155"/>
      <c r="C1372" s="7"/>
      <c r="D1372" s="7"/>
      <c r="E1372" s="7"/>
      <c r="F1372" s="7"/>
      <c r="G1372" s="7"/>
      <c r="O1372" s="8"/>
      <c r="P1372" s="8"/>
      <c r="Q1372" s="8"/>
      <c r="R1372" s="8"/>
      <c r="S1372" s="8"/>
    </row>
    <row r="1373" spans="1:24" x14ac:dyDescent="0.25">
      <c r="B1373" s="155"/>
      <c r="C1373" s="7"/>
      <c r="D1373" s="7"/>
      <c r="E1373" s="7"/>
      <c r="F1373" s="7"/>
      <c r="G1373" s="7"/>
      <c r="O1373" s="8"/>
      <c r="P1373" s="8"/>
      <c r="Q1373" s="8"/>
      <c r="R1373" s="8"/>
      <c r="S1373" s="8"/>
    </row>
    <row r="1374" spans="1:24" x14ac:dyDescent="0.25">
      <c r="B1374" s="155"/>
      <c r="O1374" s="8"/>
      <c r="P1374" s="8"/>
      <c r="Q1374" s="8"/>
      <c r="R1374" s="8"/>
      <c r="S1374" s="8"/>
    </row>
    <row r="1375" spans="1:24" x14ac:dyDescent="0.25">
      <c r="A1375" s="140"/>
      <c r="B1375" s="155"/>
      <c r="O1375" s="8"/>
      <c r="P1375" s="8"/>
      <c r="Q1375" s="8"/>
      <c r="R1375" s="8"/>
      <c r="S1375" s="8"/>
    </row>
    <row r="1376" spans="1:24" x14ac:dyDescent="0.25">
      <c r="A1376" s="140"/>
      <c r="B1376" s="155"/>
      <c r="O1376" s="8"/>
      <c r="P1376" s="8"/>
      <c r="Q1376" s="8"/>
      <c r="R1376" s="8"/>
      <c r="S1376" s="8"/>
    </row>
    <row r="1377" spans="1:19" x14ac:dyDescent="0.25">
      <c r="A1377" s="140"/>
      <c r="B1377" s="155"/>
      <c r="O1377" s="8"/>
      <c r="P1377" s="8"/>
      <c r="Q1377" s="8"/>
      <c r="R1377" s="8"/>
      <c r="S1377" s="8"/>
    </row>
    <row r="1378" spans="1:19" x14ac:dyDescent="0.25">
      <c r="A1378" s="140"/>
      <c r="B1378" s="155"/>
      <c r="O1378" s="8"/>
      <c r="P1378" s="8"/>
      <c r="Q1378" s="8"/>
      <c r="R1378" s="8"/>
      <c r="S1378" s="8"/>
    </row>
    <row r="1379" spans="1:19" x14ac:dyDescent="0.25">
      <c r="A1379" s="140"/>
      <c r="B1379" s="155"/>
      <c r="O1379" s="8"/>
      <c r="P1379" s="8"/>
      <c r="Q1379" s="8"/>
      <c r="R1379" s="8"/>
      <c r="S1379" s="8"/>
    </row>
    <row r="1380" spans="1:19" x14ac:dyDescent="0.25">
      <c r="A1380" s="140"/>
      <c r="B1380" s="155"/>
      <c r="O1380" s="8"/>
      <c r="P1380" s="8"/>
      <c r="Q1380" s="8"/>
      <c r="R1380" s="8"/>
      <c r="S1380" s="8"/>
    </row>
    <row r="1381" spans="1:19" x14ac:dyDescent="0.25">
      <c r="A1381" s="140"/>
      <c r="B1381" s="155"/>
      <c r="O1381" s="8"/>
      <c r="P1381" s="8"/>
      <c r="Q1381" s="8"/>
      <c r="R1381" s="8"/>
      <c r="S1381" s="8"/>
    </row>
    <row r="1382" spans="1:19" x14ac:dyDescent="0.25">
      <c r="A1382" s="140"/>
      <c r="B1382" s="155"/>
      <c r="O1382" s="8"/>
      <c r="P1382" s="8"/>
      <c r="Q1382" s="8"/>
      <c r="R1382" s="8"/>
      <c r="S1382" s="8"/>
    </row>
    <row r="1383" spans="1:19" x14ac:dyDescent="0.25">
      <c r="A1383" s="140"/>
      <c r="B1383" s="155"/>
      <c r="O1383" s="8"/>
      <c r="P1383" s="8"/>
      <c r="Q1383" s="8"/>
      <c r="R1383" s="8"/>
      <c r="S1383" s="8"/>
    </row>
    <row r="1384" spans="1:19" x14ac:dyDescent="0.25">
      <c r="A1384" s="140"/>
      <c r="B1384" s="155"/>
      <c r="O1384" s="8"/>
      <c r="P1384" s="8"/>
      <c r="Q1384" s="8"/>
      <c r="R1384" s="8"/>
      <c r="S1384" s="8"/>
    </row>
    <row r="1385" spans="1:19" x14ac:dyDescent="0.25">
      <c r="A1385" s="140"/>
      <c r="B1385" s="155"/>
      <c r="O1385" s="8"/>
      <c r="P1385" s="8"/>
      <c r="Q1385" s="8"/>
      <c r="R1385" s="8"/>
      <c r="S1385" s="8"/>
    </row>
    <row r="1386" spans="1:19" x14ac:dyDescent="0.25">
      <c r="A1386" s="140"/>
      <c r="B1386" s="155"/>
      <c r="O1386" s="8"/>
      <c r="P1386" s="8"/>
      <c r="Q1386" s="8"/>
      <c r="R1386" s="8"/>
      <c r="S1386" s="8"/>
    </row>
    <row r="1387" spans="1:19" x14ac:dyDescent="0.25">
      <c r="A1387" s="140"/>
      <c r="B1387" s="155"/>
      <c r="O1387" s="8"/>
      <c r="P1387" s="8"/>
      <c r="Q1387" s="8"/>
      <c r="R1387" s="8"/>
      <c r="S1387" s="8"/>
    </row>
    <row r="1388" spans="1:19" x14ac:dyDescent="0.25">
      <c r="A1388" s="140"/>
      <c r="B1388" s="155"/>
      <c r="O1388" s="8"/>
      <c r="P1388" s="8"/>
      <c r="Q1388" s="8"/>
      <c r="R1388" s="8"/>
      <c r="S1388" s="8"/>
    </row>
    <row r="1389" spans="1:19" x14ac:dyDescent="0.25">
      <c r="A1389" s="140"/>
      <c r="B1389" s="155"/>
      <c r="O1389" s="8"/>
      <c r="P1389" s="8"/>
      <c r="Q1389" s="8"/>
      <c r="R1389" s="8"/>
      <c r="S1389" s="8"/>
    </row>
    <row r="1390" spans="1:19" x14ac:dyDescent="0.25">
      <c r="A1390" s="140"/>
      <c r="B1390" s="155"/>
      <c r="O1390" s="8"/>
      <c r="P1390" s="8"/>
      <c r="Q1390" s="8"/>
      <c r="R1390" s="8"/>
      <c r="S1390" s="8"/>
    </row>
    <row r="1391" spans="1:19" x14ac:dyDescent="0.25">
      <c r="A1391" s="140"/>
      <c r="B1391" s="155"/>
      <c r="O1391" s="8"/>
      <c r="P1391" s="8"/>
      <c r="Q1391" s="8"/>
      <c r="R1391" s="8"/>
      <c r="S1391" s="8"/>
    </row>
    <row r="1392" spans="1:19" x14ac:dyDescent="0.25">
      <c r="A1392" s="140"/>
      <c r="B1392" s="155"/>
      <c r="O1392" s="8"/>
      <c r="P1392" s="8"/>
      <c r="Q1392" s="8"/>
      <c r="R1392" s="8"/>
      <c r="S1392" s="8"/>
    </row>
    <row r="1393" spans="1:19" x14ac:dyDescent="0.25">
      <c r="A1393" s="140"/>
      <c r="B1393" s="155"/>
      <c r="O1393" s="8"/>
      <c r="P1393" s="8"/>
      <c r="Q1393" s="8"/>
      <c r="R1393" s="8"/>
      <c r="S1393" s="8"/>
    </row>
    <row r="1394" spans="1:19" x14ac:dyDescent="0.25">
      <c r="A1394" s="140"/>
      <c r="B1394" s="155"/>
      <c r="O1394" s="8"/>
      <c r="P1394" s="8"/>
      <c r="Q1394" s="8"/>
      <c r="R1394" s="8"/>
      <c r="S1394" s="8"/>
    </row>
    <row r="1395" spans="1:19" x14ac:dyDescent="0.25">
      <c r="A1395" s="140"/>
      <c r="B1395" s="155"/>
      <c r="O1395" s="8"/>
      <c r="P1395" s="8"/>
      <c r="Q1395" s="8"/>
      <c r="R1395" s="8"/>
      <c r="S1395" s="8"/>
    </row>
    <row r="1396" spans="1:19" x14ac:dyDescent="0.25">
      <c r="A1396" s="140"/>
      <c r="B1396" s="155"/>
      <c r="O1396" s="8"/>
      <c r="P1396" s="8"/>
      <c r="Q1396" s="8"/>
      <c r="R1396" s="8"/>
      <c r="S1396" s="8"/>
    </row>
    <row r="1397" spans="1:19" x14ac:dyDescent="0.25">
      <c r="A1397" s="140"/>
      <c r="B1397" s="155"/>
      <c r="O1397" s="8"/>
      <c r="P1397" s="8"/>
      <c r="Q1397" s="8"/>
      <c r="R1397" s="8"/>
      <c r="S1397" s="8"/>
    </row>
    <row r="1398" spans="1:19" x14ac:dyDescent="0.25">
      <c r="A1398" s="140"/>
      <c r="B1398" s="155"/>
      <c r="O1398" s="8"/>
      <c r="P1398" s="8"/>
      <c r="Q1398" s="8"/>
      <c r="R1398" s="8"/>
      <c r="S1398" s="8"/>
    </row>
    <row r="1399" spans="1:19" x14ac:dyDescent="0.25">
      <c r="A1399" s="140"/>
      <c r="B1399" s="155"/>
      <c r="O1399" s="8"/>
      <c r="P1399" s="8"/>
      <c r="Q1399" s="8"/>
      <c r="R1399" s="8"/>
      <c r="S1399" s="8"/>
    </row>
    <row r="1400" spans="1:19" x14ac:dyDescent="0.25">
      <c r="A1400" s="140"/>
      <c r="B1400" s="155"/>
      <c r="O1400" s="8"/>
      <c r="P1400" s="8"/>
      <c r="Q1400" s="8"/>
      <c r="R1400" s="8"/>
      <c r="S1400" s="8"/>
    </row>
    <row r="1401" spans="1:19" x14ac:dyDescent="0.25">
      <c r="A1401" s="140"/>
      <c r="B1401" s="155"/>
      <c r="O1401" s="8"/>
      <c r="P1401" s="8"/>
      <c r="Q1401" s="8"/>
      <c r="R1401" s="8"/>
      <c r="S1401" s="8"/>
    </row>
    <row r="1402" spans="1:19" x14ac:dyDescent="0.25">
      <c r="A1402" s="140"/>
      <c r="B1402" s="155"/>
      <c r="O1402" s="8"/>
      <c r="P1402" s="8"/>
      <c r="Q1402" s="8"/>
      <c r="R1402" s="8"/>
      <c r="S1402" s="8"/>
    </row>
    <row r="1403" spans="1:19" x14ac:dyDescent="0.25">
      <c r="A1403" s="140"/>
      <c r="B1403" s="155"/>
      <c r="O1403" s="8"/>
      <c r="P1403" s="8"/>
      <c r="Q1403" s="8"/>
      <c r="R1403" s="8"/>
      <c r="S1403" s="8"/>
    </row>
    <row r="1404" spans="1:19" x14ac:dyDescent="0.25">
      <c r="A1404" s="140"/>
      <c r="B1404" s="155"/>
      <c r="O1404" s="8"/>
      <c r="P1404" s="8"/>
      <c r="Q1404" s="8"/>
      <c r="R1404" s="8"/>
      <c r="S1404" s="8"/>
    </row>
    <row r="1405" spans="1:19" x14ac:dyDescent="0.25">
      <c r="A1405" s="140"/>
      <c r="B1405" s="155"/>
      <c r="O1405" s="8"/>
      <c r="P1405" s="8"/>
      <c r="Q1405" s="8"/>
      <c r="R1405" s="8"/>
      <c r="S1405" s="8"/>
    </row>
    <row r="1406" spans="1:19" x14ac:dyDescent="0.25">
      <c r="A1406" s="140"/>
      <c r="B1406" s="155"/>
      <c r="O1406" s="8"/>
      <c r="P1406" s="8"/>
      <c r="Q1406" s="8"/>
      <c r="R1406" s="8"/>
      <c r="S1406" s="8"/>
    </row>
    <row r="1407" spans="1:19" x14ac:dyDescent="0.25">
      <c r="A1407" s="140"/>
      <c r="B1407" s="155"/>
      <c r="O1407" s="8"/>
      <c r="P1407" s="8"/>
      <c r="Q1407" s="8"/>
      <c r="R1407" s="8"/>
      <c r="S1407" s="8"/>
    </row>
    <row r="1408" spans="1:19" x14ac:dyDescent="0.25">
      <c r="A1408" s="140"/>
      <c r="B1408" s="155"/>
      <c r="O1408" s="8"/>
      <c r="P1408" s="8"/>
      <c r="Q1408" s="8"/>
      <c r="R1408" s="8"/>
      <c r="S1408" s="8"/>
    </row>
    <row r="1409" spans="1:19" x14ac:dyDescent="0.25">
      <c r="A1409" s="140"/>
      <c r="B1409" s="155"/>
      <c r="O1409" s="8"/>
      <c r="P1409" s="8"/>
      <c r="Q1409" s="8"/>
      <c r="R1409" s="8"/>
      <c r="S1409" s="8"/>
    </row>
    <row r="1410" spans="1:19" x14ac:dyDescent="0.25">
      <c r="A1410" s="140"/>
      <c r="B1410" s="155"/>
      <c r="O1410" s="8"/>
      <c r="P1410" s="8"/>
      <c r="Q1410" s="8"/>
      <c r="R1410" s="8"/>
      <c r="S1410" s="8"/>
    </row>
    <row r="1411" spans="1:19" x14ac:dyDescent="0.25">
      <c r="A1411" s="140"/>
      <c r="B1411" s="155"/>
      <c r="O1411" s="8"/>
      <c r="P1411" s="8"/>
      <c r="Q1411" s="8"/>
      <c r="R1411" s="8"/>
      <c r="S1411" s="8"/>
    </row>
    <row r="1412" spans="1:19" x14ac:dyDescent="0.25">
      <c r="A1412" s="140"/>
      <c r="B1412" s="155"/>
      <c r="O1412" s="8"/>
      <c r="P1412" s="8"/>
      <c r="Q1412" s="8"/>
      <c r="R1412" s="8"/>
      <c r="S1412" s="8"/>
    </row>
    <row r="1413" spans="1:19" x14ac:dyDescent="0.25">
      <c r="A1413" s="140"/>
      <c r="B1413" s="155"/>
      <c r="O1413" s="8"/>
      <c r="P1413" s="8"/>
      <c r="Q1413" s="8"/>
      <c r="R1413" s="8"/>
      <c r="S1413" s="8"/>
    </row>
    <row r="1414" spans="1:19" x14ac:dyDescent="0.25">
      <c r="A1414" s="140"/>
      <c r="B1414" s="155"/>
      <c r="O1414" s="8"/>
      <c r="P1414" s="8"/>
      <c r="Q1414" s="8"/>
      <c r="R1414" s="8"/>
      <c r="S1414" s="8"/>
    </row>
    <row r="1415" spans="1:19" x14ac:dyDescent="0.25">
      <c r="A1415" s="140"/>
      <c r="B1415" s="155"/>
      <c r="O1415" s="8"/>
      <c r="P1415" s="8"/>
      <c r="Q1415" s="8"/>
      <c r="R1415" s="8"/>
      <c r="S1415" s="8"/>
    </row>
    <row r="1416" spans="1:19" x14ac:dyDescent="0.25">
      <c r="A1416" s="140"/>
      <c r="B1416" s="155"/>
      <c r="O1416" s="8"/>
      <c r="P1416" s="8"/>
      <c r="Q1416" s="8"/>
      <c r="R1416" s="8"/>
      <c r="S1416" s="8"/>
    </row>
    <row r="1417" spans="1:19" x14ac:dyDescent="0.25">
      <c r="A1417" s="140"/>
      <c r="B1417" s="155"/>
      <c r="O1417" s="8"/>
      <c r="P1417" s="8"/>
      <c r="Q1417" s="8"/>
      <c r="R1417" s="8"/>
      <c r="S1417" s="8"/>
    </row>
    <row r="1418" spans="1:19" x14ac:dyDescent="0.25">
      <c r="A1418" s="140"/>
      <c r="B1418" s="155"/>
      <c r="O1418" s="8"/>
      <c r="P1418" s="8"/>
      <c r="Q1418" s="8"/>
      <c r="R1418" s="8"/>
      <c r="S1418" s="8"/>
    </row>
    <row r="1419" spans="1:19" x14ac:dyDescent="0.25">
      <c r="A1419" s="140"/>
      <c r="B1419" s="155"/>
      <c r="O1419" s="8"/>
      <c r="P1419" s="8"/>
      <c r="Q1419" s="8"/>
      <c r="R1419" s="8"/>
      <c r="S1419" s="8"/>
    </row>
    <row r="1420" spans="1:19" x14ac:dyDescent="0.25">
      <c r="A1420" s="140"/>
      <c r="B1420" s="155"/>
      <c r="O1420" s="8"/>
      <c r="P1420" s="8"/>
      <c r="Q1420" s="8"/>
      <c r="R1420" s="8"/>
      <c r="S1420" s="8"/>
    </row>
    <row r="1421" spans="1:19" x14ac:dyDescent="0.25">
      <c r="A1421" s="140"/>
      <c r="B1421" s="155"/>
      <c r="O1421" s="8"/>
      <c r="P1421" s="8"/>
      <c r="Q1421" s="8"/>
      <c r="R1421" s="8"/>
      <c r="S1421" s="8"/>
    </row>
    <row r="1422" spans="1:19" x14ac:dyDescent="0.25">
      <c r="A1422" s="140"/>
      <c r="B1422" s="155"/>
      <c r="O1422" s="8"/>
      <c r="P1422" s="8"/>
      <c r="Q1422" s="8"/>
      <c r="R1422" s="8"/>
      <c r="S1422" s="8"/>
    </row>
    <row r="1423" spans="1:19" x14ac:dyDescent="0.25">
      <c r="A1423" s="140"/>
      <c r="B1423" s="155"/>
      <c r="O1423" s="8"/>
      <c r="P1423" s="8"/>
      <c r="Q1423" s="8"/>
      <c r="R1423" s="8"/>
      <c r="S1423" s="8"/>
    </row>
    <row r="1424" spans="1:19" x14ac:dyDescent="0.25">
      <c r="A1424" s="140"/>
      <c r="B1424" s="155"/>
      <c r="O1424" s="8"/>
      <c r="P1424" s="8"/>
      <c r="Q1424" s="8"/>
      <c r="R1424" s="8"/>
      <c r="S1424" s="8"/>
    </row>
    <row r="1425" spans="1:19" x14ac:dyDescent="0.25">
      <c r="A1425" s="140"/>
      <c r="B1425" s="155"/>
      <c r="O1425" s="8"/>
      <c r="P1425" s="8"/>
      <c r="Q1425" s="8"/>
      <c r="R1425" s="8"/>
      <c r="S1425" s="8"/>
    </row>
    <row r="1426" spans="1:19" x14ac:dyDescent="0.25">
      <c r="A1426" s="140"/>
      <c r="B1426" s="155"/>
      <c r="O1426" s="8"/>
      <c r="P1426" s="8"/>
      <c r="Q1426" s="8"/>
      <c r="R1426" s="8"/>
      <c r="S1426" s="8"/>
    </row>
    <row r="1427" spans="1:19" x14ac:dyDescent="0.25">
      <c r="A1427" s="140"/>
      <c r="B1427" s="155"/>
      <c r="O1427" s="8"/>
      <c r="P1427" s="8"/>
      <c r="Q1427" s="8"/>
      <c r="R1427" s="8"/>
      <c r="S1427" s="8"/>
    </row>
    <row r="1428" spans="1:19" x14ac:dyDescent="0.25">
      <c r="A1428" s="140"/>
      <c r="B1428" s="155"/>
      <c r="O1428" s="8"/>
      <c r="P1428" s="8"/>
      <c r="Q1428" s="8"/>
      <c r="R1428" s="8"/>
      <c r="S1428" s="8"/>
    </row>
    <row r="1429" spans="1:19" x14ac:dyDescent="0.25">
      <c r="A1429" s="140"/>
      <c r="B1429" s="155"/>
      <c r="O1429" s="8"/>
      <c r="P1429" s="8"/>
      <c r="Q1429" s="8"/>
      <c r="R1429" s="8"/>
      <c r="S1429" s="8"/>
    </row>
    <row r="1430" spans="1:19" x14ac:dyDescent="0.25">
      <c r="A1430" s="140"/>
      <c r="B1430" s="155"/>
      <c r="O1430" s="8"/>
      <c r="P1430" s="8"/>
      <c r="Q1430" s="8"/>
      <c r="R1430" s="8"/>
      <c r="S1430" s="8"/>
    </row>
    <row r="1431" spans="1:19" x14ac:dyDescent="0.25">
      <c r="A1431" s="140"/>
      <c r="B1431" s="155"/>
      <c r="O1431" s="8"/>
      <c r="P1431" s="8"/>
      <c r="Q1431" s="8"/>
      <c r="R1431" s="8"/>
      <c r="S1431" s="8"/>
    </row>
    <row r="1432" spans="1:19" x14ac:dyDescent="0.25">
      <c r="A1432" s="140"/>
      <c r="B1432" s="155"/>
      <c r="O1432" s="8"/>
      <c r="P1432" s="8"/>
      <c r="Q1432" s="8"/>
      <c r="R1432" s="8"/>
      <c r="S1432" s="8"/>
    </row>
    <row r="1433" spans="1:19" x14ac:dyDescent="0.25">
      <c r="A1433" s="140"/>
      <c r="B1433" s="155"/>
      <c r="O1433" s="8"/>
      <c r="P1433" s="8"/>
      <c r="Q1433" s="8"/>
      <c r="R1433" s="8"/>
      <c r="S1433" s="8"/>
    </row>
    <row r="1434" spans="1:19" x14ac:dyDescent="0.25">
      <c r="A1434" s="140"/>
      <c r="B1434" s="155"/>
      <c r="O1434" s="8"/>
      <c r="P1434" s="8"/>
      <c r="Q1434" s="8"/>
      <c r="R1434" s="8"/>
      <c r="S1434" s="8"/>
    </row>
    <row r="1435" spans="1:19" x14ac:dyDescent="0.25">
      <c r="A1435" s="140"/>
      <c r="B1435" s="155"/>
      <c r="O1435" s="8"/>
      <c r="P1435" s="8"/>
      <c r="Q1435" s="8"/>
      <c r="R1435" s="8"/>
      <c r="S1435" s="8"/>
    </row>
    <row r="1436" spans="1:19" x14ac:dyDescent="0.25">
      <c r="A1436" s="140"/>
      <c r="B1436" s="155"/>
      <c r="O1436" s="8"/>
      <c r="P1436" s="8"/>
      <c r="Q1436" s="8"/>
      <c r="R1436" s="8"/>
      <c r="S1436" s="8"/>
    </row>
    <row r="1437" spans="1:19" x14ac:dyDescent="0.25">
      <c r="A1437" s="140"/>
      <c r="B1437" s="155"/>
      <c r="O1437" s="8"/>
      <c r="P1437" s="8"/>
      <c r="Q1437" s="8"/>
      <c r="R1437" s="8"/>
      <c r="S1437" s="8"/>
    </row>
    <row r="1438" spans="1:19" x14ac:dyDescent="0.25">
      <c r="A1438" s="140"/>
      <c r="B1438" s="155"/>
      <c r="O1438" s="8"/>
      <c r="P1438" s="8"/>
      <c r="Q1438" s="8"/>
      <c r="R1438" s="8"/>
      <c r="S1438" s="8"/>
    </row>
    <row r="1439" spans="1:19" x14ac:dyDescent="0.25">
      <c r="A1439" s="140"/>
      <c r="B1439" s="155"/>
      <c r="O1439" s="8"/>
      <c r="P1439" s="8"/>
      <c r="Q1439" s="8"/>
      <c r="R1439" s="8"/>
      <c r="S1439" s="8"/>
    </row>
    <row r="1440" spans="1:19" x14ac:dyDescent="0.25">
      <c r="A1440" s="140"/>
      <c r="B1440" s="155"/>
      <c r="O1440" s="8"/>
      <c r="P1440" s="8"/>
      <c r="Q1440" s="8"/>
      <c r="R1440" s="8"/>
      <c r="S1440" s="8"/>
    </row>
    <row r="1441" spans="1:19" x14ac:dyDescent="0.25">
      <c r="A1441" s="140"/>
      <c r="B1441" s="155"/>
      <c r="O1441" s="8"/>
      <c r="P1441" s="8"/>
      <c r="Q1441" s="8"/>
      <c r="R1441" s="8"/>
      <c r="S1441" s="8"/>
    </row>
    <row r="1442" spans="1:19" x14ac:dyDescent="0.25">
      <c r="A1442" s="140"/>
      <c r="B1442" s="155"/>
      <c r="O1442" s="8"/>
      <c r="P1442" s="8"/>
      <c r="Q1442" s="8"/>
      <c r="R1442" s="8"/>
      <c r="S1442" s="8"/>
    </row>
    <row r="1443" spans="1:19" x14ac:dyDescent="0.25">
      <c r="A1443" s="140"/>
      <c r="B1443" s="155"/>
      <c r="O1443" s="8"/>
      <c r="P1443" s="8"/>
      <c r="Q1443" s="8"/>
      <c r="R1443" s="8"/>
      <c r="S1443" s="8"/>
    </row>
    <row r="1444" spans="1:19" x14ac:dyDescent="0.25">
      <c r="A1444" s="140"/>
      <c r="B1444" s="155"/>
      <c r="O1444" s="8"/>
      <c r="P1444" s="8"/>
      <c r="Q1444" s="8"/>
      <c r="R1444" s="8"/>
      <c r="S1444" s="8"/>
    </row>
    <row r="1445" spans="1:19" x14ac:dyDescent="0.25">
      <c r="A1445" s="140"/>
      <c r="B1445" s="155"/>
      <c r="O1445" s="8"/>
      <c r="P1445" s="8"/>
      <c r="Q1445" s="8"/>
      <c r="R1445" s="8"/>
      <c r="S1445" s="8"/>
    </row>
    <row r="1446" spans="1:19" x14ac:dyDescent="0.25">
      <c r="A1446" s="140"/>
      <c r="B1446" s="155"/>
      <c r="O1446" s="8"/>
      <c r="P1446" s="8"/>
      <c r="Q1446" s="8"/>
      <c r="R1446" s="8"/>
      <c r="S1446" s="8"/>
    </row>
    <row r="1447" spans="1:19" x14ac:dyDescent="0.25">
      <c r="A1447" s="140"/>
      <c r="B1447" s="155"/>
      <c r="O1447" s="8"/>
      <c r="P1447" s="8"/>
      <c r="Q1447" s="8"/>
      <c r="R1447" s="8"/>
      <c r="S1447" s="8"/>
    </row>
    <row r="1448" spans="1:19" x14ac:dyDescent="0.25">
      <c r="A1448" s="140"/>
      <c r="B1448" s="155"/>
      <c r="O1448" s="8"/>
      <c r="P1448" s="8"/>
      <c r="Q1448" s="8"/>
      <c r="R1448" s="8"/>
      <c r="S1448" s="8"/>
    </row>
    <row r="1449" spans="1:19" x14ac:dyDescent="0.25">
      <c r="A1449" s="140"/>
      <c r="B1449" s="155"/>
      <c r="O1449" s="8"/>
      <c r="P1449" s="8"/>
      <c r="Q1449" s="8"/>
      <c r="R1449" s="8"/>
      <c r="S1449" s="8"/>
    </row>
    <row r="1450" spans="1:19" x14ac:dyDescent="0.25">
      <c r="A1450" s="140"/>
      <c r="B1450" s="155"/>
      <c r="O1450" s="8"/>
      <c r="P1450" s="8"/>
      <c r="Q1450" s="8"/>
      <c r="R1450" s="8"/>
      <c r="S1450" s="8"/>
    </row>
    <row r="1451" spans="1:19" x14ac:dyDescent="0.25">
      <c r="A1451" s="140"/>
      <c r="B1451" s="155"/>
      <c r="O1451" s="8"/>
      <c r="P1451" s="8"/>
      <c r="Q1451" s="8"/>
      <c r="R1451" s="8"/>
      <c r="S1451" s="8"/>
    </row>
    <row r="1452" spans="1:19" x14ac:dyDescent="0.25">
      <c r="A1452" s="140"/>
      <c r="B1452" s="155"/>
      <c r="O1452" s="8"/>
      <c r="P1452" s="8"/>
      <c r="Q1452" s="8"/>
      <c r="R1452" s="8"/>
      <c r="S1452" s="8"/>
    </row>
    <row r="1453" spans="1:19" x14ac:dyDescent="0.25">
      <c r="A1453" s="140"/>
      <c r="B1453" s="155"/>
      <c r="O1453" s="8"/>
      <c r="P1453" s="8"/>
      <c r="Q1453" s="8"/>
      <c r="R1453" s="8"/>
      <c r="S1453" s="8"/>
    </row>
    <row r="1454" spans="1:19" x14ac:dyDescent="0.25">
      <c r="A1454" s="140"/>
      <c r="B1454" s="155"/>
      <c r="O1454" s="8"/>
      <c r="P1454" s="8"/>
      <c r="Q1454" s="8"/>
      <c r="R1454" s="8"/>
      <c r="S1454" s="8"/>
    </row>
    <row r="1455" spans="1:19" x14ac:dyDescent="0.25">
      <c r="A1455" s="140"/>
      <c r="B1455" s="155"/>
      <c r="O1455" s="8"/>
      <c r="P1455" s="8"/>
      <c r="Q1455" s="8"/>
      <c r="R1455" s="8"/>
      <c r="S1455" s="8"/>
    </row>
    <row r="1456" spans="1:19" x14ac:dyDescent="0.25">
      <c r="A1456" s="140"/>
      <c r="B1456" s="155"/>
      <c r="O1456" s="8"/>
      <c r="P1456" s="8"/>
      <c r="Q1456" s="8"/>
      <c r="R1456" s="8"/>
      <c r="S1456" s="8"/>
    </row>
    <row r="1457" spans="1:19" x14ac:dyDescent="0.25">
      <c r="A1457" s="140"/>
      <c r="B1457" s="155"/>
      <c r="O1457" s="8"/>
      <c r="P1457" s="8"/>
      <c r="Q1457" s="8"/>
      <c r="R1457" s="8"/>
      <c r="S1457" s="8"/>
    </row>
    <row r="1458" spans="1:19" x14ac:dyDescent="0.25">
      <c r="A1458" s="140"/>
      <c r="B1458" s="155"/>
      <c r="O1458" s="8"/>
      <c r="P1458" s="8"/>
      <c r="Q1458" s="8"/>
      <c r="R1458" s="8"/>
      <c r="S1458" s="8"/>
    </row>
    <row r="1459" spans="1:19" x14ac:dyDescent="0.25">
      <c r="A1459" s="140"/>
      <c r="B1459" s="155"/>
      <c r="O1459" s="8"/>
      <c r="P1459" s="8"/>
      <c r="Q1459" s="8"/>
      <c r="R1459" s="8"/>
      <c r="S1459" s="8"/>
    </row>
    <row r="1460" spans="1:19" x14ac:dyDescent="0.25">
      <c r="A1460" s="140"/>
      <c r="B1460" s="155"/>
      <c r="O1460" s="8"/>
      <c r="P1460" s="8"/>
      <c r="Q1460" s="8"/>
      <c r="R1460" s="8"/>
      <c r="S1460" s="8"/>
    </row>
    <row r="1461" spans="1:19" x14ac:dyDescent="0.25">
      <c r="A1461" s="140"/>
      <c r="B1461" s="155"/>
      <c r="O1461" s="8"/>
      <c r="P1461" s="8"/>
      <c r="Q1461" s="8"/>
      <c r="R1461" s="8"/>
      <c r="S1461" s="8"/>
    </row>
    <row r="1462" spans="1:19" x14ac:dyDescent="0.25">
      <c r="A1462" s="140"/>
      <c r="B1462" s="155"/>
      <c r="O1462" s="8"/>
      <c r="P1462" s="8"/>
      <c r="Q1462" s="8"/>
      <c r="R1462" s="8"/>
      <c r="S1462" s="8"/>
    </row>
    <row r="1463" spans="1:19" x14ac:dyDescent="0.25">
      <c r="A1463" s="140"/>
      <c r="B1463" s="155"/>
      <c r="O1463" s="8"/>
      <c r="P1463" s="8"/>
      <c r="Q1463" s="8"/>
      <c r="R1463" s="8"/>
      <c r="S1463" s="8"/>
    </row>
    <row r="1464" spans="1:19" x14ac:dyDescent="0.25">
      <c r="A1464" s="140"/>
      <c r="B1464" s="155"/>
      <c r="O1464" s="8"/>
      <c r="P1464" s="8"/>
      <c r="Q1464" s="8"/>
      <c r="R1464" s="8"/>
      <c r="S1464" s="8"/>
    </row>
    <row r="1465" spans="1:19" x14ac:dyDescent="0.25">
      <c r="A1465" s="140"/>
      <c r="B1465" s="155"/>
      <c r="O1465" s="8"/>
      <c r="P1465" s="8"/>
      <c r="Q1465" s="8"/>
      <c r="R1465" s="8"/>
      <c r="S1465" s="8"/>
    </row>
    <row r="1466" spans="1:19" x14ac:dyDescent="0.25">
      <c r="A1466" s="140"/>
      <c r="B1466" s="155"/>
      <c r="O1466" s="8"/>
      <c r="P1466" s="8"/>
      <c r="Q1466" s="8"/>
      <c r="R1466" s="8"/>
      <c r="S1466" s="8"/>
    </row>
    <row r="1467" spans="1:19" x14ac:dyDescent="0.25">
      <c r="A1467" s="140"/>
      <c r="B1467" s="155"/>
      <c r="O1467" s="8"/>
      <c r="P1467" s="8"/>
      <c r="Q1467" s="8"/>
      <c r="R1467" s="8"/>
      <c r="S1467" s="8"/>
    </row>
    <row r="1468" spans="1:19" x14ac:dyDescent="0.25">
      <c r="A1468" s="140"/>
      <c r="B1468" s="155"/>
      <c r="O1468" s="8"/>
      <c r="P1468" s="8"/>
      <c r="Q1468" s="8"/>
      <c r="R1468" s="8"/>
      <c r="S1468" s="8"/>
    </row>
    <row r="1469" spans="1:19" x14ac:dyDescent="0.25">
      <c r="A1469" s="140"/>
      <c r="B1469" s="155"/>
      <c r="O1469" s="8"/>
      <c r="P1469" s="8"/>
      <c r="Q1469" s="8"/>
      <c r="R1469" s="8"/>
      <c r="S1469" s="8"/>
    </row>
    <row r="1470" spans="1:19" x14ac:dyDescent="0.25">
      <c r="A1470" s="140"/>
      <c r="B1470" s="155"/>
      <c r="O1470" s="8"/>
      <c r="P1470" s="8"/>
      <c r="Q1470" s="8"/>
      <c r="R1470" s="8"/>
      <c r="S1470" s="8"/>
    </row>
    <row r="1471" spans="1:19" x14ac:dyDescent="0.25">
      <c r="A1471" s="140"/>
      <c r="B1471" s="155"/>
      <c r="O1471" s="8"/>
      <c r="P1471" s="8"/>
      <c r="Q1471" s="8"/>
      <c r="R1471" s="8"/>
      <c r="S1471" s="8"/>
    </row>
    <row r="1472" spans="1:19" x14ac:dyDescent="0.25">
      <c r="A1472" s="140"/>
      <c r="B1472" s="155"/>
      <c r="O1472" s="8"/>
      <c r="P1472" s="8"/>
      <c r="Q1472" s="8"/>
      <c r="R1472" s="8"/>
      <c r="S1472" s="8"/>
    </row>
    <row r="1473" spans="1:19" x14ac:dyDescent="0.25">
      <c r="A1473" s="140"/>
      <c r="B1473" s="155"/>
      <c r="O1473" s="8"/>
      <c r="P1473" s="8"/>
      <c r="Q1473" s="8"/>
      <c r="R1473" s="8"/>
      <c r="S1473" s="8"/>
    </row>
    <row r="1474" spans="1:19" x14ac:dyDescent="0.25">
      <c r="A1474" s="140"/>
      <c r="B1474" s="155"/>
      <c r="O1474" s="8"/>
      <c r="P1474" s="8"/>
      <c r="Q1474" s="8"/>
      <c r="R1474" s="8"/>
      <c r="S1474" s="8"/>
    </row>
    <row r="1475" spans="1:19" x14ac:dyDescent="0.25">
      <c r="B1475" s="155"/>
    </row>
    <row r="1476" spans="1:19" x14ac:dyDescent="0.25">
      <c r="B1476" s="155"/>
    </row>
    <row r="1477" spans="1:19" x14ac:dyDescent="0.25">
      <c r="B1477" s="155"/>
    </row>
    <row r="1478" spans="1:19" x14ac:dyDescent="0.25">
      <c r="B1478" s="155"/>
    </row>
    <row r="1479" spans="1:19" x14ac:dyDescent="0.25">
      <c r="B1479" s="155"/>
    </row>
    <row r="1480" spans="1:19" x14ac:dyDescent="0.25">
      <c r="B1480" s="155"/>
    </row>
    <row r="1481" spans="1:19" x14ac:dyDescent="0.25">
      <c r="B1481" s="155"/>
    </row>
    <row r="1482" spans="1:19" x14ac:dyDescent="0.25">
      <c r="B1482" s="155"/>
    </row>
    <row r="1483" spans="1:19" x14ac:dyDescent="0.25">
      <c r="B1483" s="155"/>
    </row>
    <row r="1484" spans="1:19" x14ac:dyDescent="0.25">
      <c r="B1484" s="155"/>
    </row>
    <row r="1485" spans="1:19" x14ac:dyDescent="0.25">
      <c r="B1485" s="155"/>
    </row>
    <row r="1486" spans="1:19" x14ac:dyDescent="0.25">
      <c r="B1486" s="155"/>
    </row>
    <row r="1487" spans="1:19" x14ac:dyDescent="0.25">
      <c r="B1487" s="155"/>
    </row>
    <row r="1488" spans="1:19" x14ac:dyDescent="0.25">
      <c r="B1488" s="155"/>
    </row>
    <row r="1489" spans="2:2" x14ac:dyDescent="0.25">
      <c r="B1489" s="155"/>
    </row>
    <row r="1490" spans="2:2" x14ac:dyDescent="0.25">
      <c r="B1490" s="155"/>
    </row>
    <row r="1491" spans="2:2" x14ac:dyDescent="0.25">
      <c r="B1491" s="155"/>
    </row>
    <row r="1492" spans="2:2" x14ac:dyDescent="0.25">
      <c r="B1492" s="155"/>
    </row>
    <row r="1493" spans="2:2" x14ac:dyDescent="0.25">
      <c r="B1493" s="155"/>
    </row>
    <row r="1494" spans="2:2" x14ac:dyDescent="0.25">
      <c r="B1494" s="155"/>
    </row>
    <row r="1495" spans="2:2" x14ac:dyDescent="0.25">
      <c r="B1495" s="155"/>
    </row>
    <row r="1496" spans="2:2" x14ac:dyDescent="0.25">
      <c r="B1496" s="155"/>
    </row>
    <row r="1497" spans="2:2" x14ac:dyDescent="0.25">
      <c r="B1497" s="155"/>
    </row>
    <row r="1498" spans="2:2" x14ac:dyDescent="0.25">
      <c r="B1498" s="155"/>
    </row>
    <row r="1499" spans="2:2" x14ac:dyDescent="0.25">
      <c r="B1499" s="155"/>
    </row>
    <row r="1500" spans="2:2" x14ac:dyDescent="0.25">
      <c r="B1500" s="155"/>
    </row>
    <row r="1501" spans="2:2" x14ac:dyDescent="0.25">
      <c r="B1501" s="155"/>
    </row>
    <row r="1502" spans="2:2" x14ac:dyDescent="0.25">
      <c r="B1502" s="155"/>
    </row>
    <row r="1503" spans="2:2" x14ac:dyDescent="0.25">
      <c r="B1503" s="155"/>
    </row>
    <row r="1504" spans="2:2" x14ac:dyDescent="0.25">
      <c r="B1504" s="155"/>
    </row>
    <row r="1505" spans="2:2" x14ac:dyDescent="0.25">
      <c r="B1505" s="155"/>
    </row>
    <row r="1506" spans="2:2" x14ac:dyDescent="0.25">
      <c r="B1506" s="155"/>
    </row>
    <row r="1507" spans="2:2" x14ac:dyDescent="0.25">
      <c r="B1507" s="155"/>
    </row>
    <row r="1508" spans="2:2" x14ac:dyDescent="0.25">
      <c r="B1508" s="155"/>
    </row>
    <row r="1509" spans="2:2" x14ac:dyDescent="0.25">
      <c r="B1509" s="155"/>
    </row>
    <row r="1510" spans="2:2" x14ac:dyDescent="0.25">
      <c r="B1510" s="155"/>
    </row>
    <row r="1511" spans="2:2" x14ac:dyDescent="0.25">
      <c r="B1511" s="155"/>
    </row>
    <row r="1512" spans="2:2" x14ac:dyDescent="0.25">
      <c r="B1512" s="155"/>
    </row>
    <row r="1513" spans="2:2" x14ac:dyDescent="0.25">
      <c r="B1513" s="155"/>
    </row>
    <row r="1514" spans="2:2" x14ac:dyDescent="0.25">
      <c r="B1514" s="155"/>
    </row>
    <row r="1515" spans="2:2" x14ac:dyDescent="0.25">
      <c r="B1515" s="155"/>
    </row>
    <row r="1516" spans="2:2" x14ac:dyDescent="0.25">
      <c r="B1516" s="155"/>
    </row>
    <row r="1517" spans="2:2" x14ac:dyDescent="0.25">
      <c r="B1517" s="155"/>
    </row>
    <row r="1518" spans="2:2" x14ac:dyDescent="0.25">
      <c r="B1518" s="155"/>
    </row>
    <row r="1519" spans="2:2" x14ac:dyDescent="0.25">
      <c r="B1519" s="155"/>
    </row>
    <row r="1520" spans="2:2" x14ac:dyDescent="0.25">
      <c r="B1520" s="155"/>
    </row>
    <row r="1521" spans="2:2" x14ac:dyDescent="0.25">
      <c r="B1521" s="155"/>
    </row>
    <row r="1522" spans="2:2" x14ac:dyDescent="0.25">
      <c r="B1522" s="155"/>
    </row>
    <row r="1523" spans="2:2" x14ac:dyDescent="0.25">
      <c r="B1523" s="155"/>
    </row>
    <row r="1524" spans="2:2" x14ac:dyDescent="0.25">
      <c r="B1524" s="155"/>
    </row>
    <row r="1525" spans="2:2" x14ac:dyDescent="0.25">
      <c r="B1525" s="155"/>
    </row>
    <row r="1526" spans="2:2" x14ac:dyDescent="0.25">
      <c r="B1526" s="155"/>
    </row>
    <row r="1527" spans="2:2" x14ac:dyDescent="0.25">
      <c r="B1527" s="155"/>
    </row>
    <row r="1528" spans="2:2" x14ac:dyDescent="0.25">
      <c r="B1528" s="155"/>
    </row>
    <row r="1529" spans="2:2" x14ac:dyDescent="0.25">
      <c r="B1529" s="155"/>
    </row>
    <row r="1530" spans="2:2" x14ac:dyDescent="0.25">
      <c r="B1530" s="155"/>
    </row>
    <row r="1531" spans="2:2" x14ac:dyDescent="0.25">
      <c r="B1531" s="155"/>
    </row>
    <row r="1532" spans="2:2" x14ac:dyDescent="0.25">
      <c r="B1532" s="155"/>
    </row>
    <row r="1533" spans="2:2" x14ac:dyDescent="0.25">
      <c r="B1533" s="155"/>
    </row>
    <row r="1534" spans="2:2" x14ac:dyDescent="0.25">
      <c r="B1534" s="155"/>
    </row>
    <row r="1535" spans="2:2" x14ac:dyDescent="0.25">
      <c r="B1535" s="155"/>
    </row>
    <row r="1536" spans="2:2" x14ac:dyDescent="0.25">
      <c r="B1536" s="155"/>
    </row>
    <row r="1537" spans="2:2" x14ac:dyDescent="0.25">
      <c r="B1537" s="155"/>
    </row>
    <row r="1538" spans="2:2" x14ac:dyDescent="0.25">
      <c r="B1538" s="155"/>
    </row>
    <row r="1539" spans="2:2" x14ac:dyDescent="0.25">
      <c r="B1539" s="155"/>
    </row>
    <row r="1540" spans="2:2" x14ac:dyDescent="0.25">
      <c r="B1540" s="155"/>
    </row>
    <row r="1541" spans="2:2" x14ac:dyDescent="0.25">
      <c r="B1541" s="155"/>
    </row>
    <row r="1542" spans="2:2" x14ac:dyDescent="0.25">
      <c r="B1542" s="155"/>
    </row>
    <row r="1543" spans="2:2" x14ac:dyDescent="0.25">
      <c r="B1543" s="155"/>
    </row>
    <row r="1544" spans="2:2" x14ac:dyDescent="0.25">
      <c r="B1544" s="155"/>
    </row>
    <row r="1545" spans="2:2" x14ac:dyDescent="0.25">
      <c r="B1545" s="155"/>
    </row>
    <row r="1546" spans="2:2" x14ac:dyDescent="0.25">
      <c r="B1546" s="155"/>
    </row>
    <row r="1547" spans="2:2" x14ac:dyDescent="0.25">
      <c r="B1547" s="155"/>
    </row>
    <row r="1548" spans="2:2" x14ac:dyDescent="0.25">
      <c r="B1548" s="155"/>
    </row>
    <row r="1549" spans="2:2" x14ac:dyDescent="0.25">
      <c r="B1549" s="155"/>
    </row>
    <row r="1550" spans="2:2" x14ac:dyDescent="0.25">
      <c r="B1550" s="155"/>
    </row>
    <row r="1551" spans="2:2" x14ac:dyDescent="0.25">
      <c r="B1551" s="155"/>
    </row>
    <row r="1552" spans="2:2" x14ac:dyDescent="0.25">
      <c r="B1552" s="155"/>
    </row>
    <row r="1553" spans="2:2" x14ac:dyDescent="0.25">
      <c r="B1553" s="155"/>
    </row>
    <row r="1554" spans="2:2" x14ac:dyDescent="0.25">
      <c r="B1554" s="155"/>
    </row>
    <row r="1555" spans="2:2" x14ac:dyDescent="0.25">
      <c r="B1555" s="155"/>
    </row>
    <row r="1556" spans="2:2" x14ac:dyDescent="0.25">
      <c r="B1556" s="155"/>
    </row>
    <row r="1557" spans="2:2" x14ac:dyDescent="0.25">
      <c r="B1557" s="155"/>
    </row>
    <row r="1558" spans="2:2" x14ac:dyDescent="0.25">
      <c r="B1558" s="155"/>
    </row>
    <row r="1559" spans="2:2" x14ac:dyDescent="0.25">
      <c r="B1559" s="155"/>
    </row>
    <row r="1560" spans="2:2" x14ac:dyDescent="0.25">
      <c r="B1560" s="155"/>
    </row>
    <row r="1561" spans="2:2" x14ac:dyDescent="0.25">
      <c r="B1561" s="155"/>
    </row>
    <row r="1562" spans="2:2" x14ac:dyDescent="0.25">
      <c r="B1562" s="155"/>
    </row>
    <row r="1563" spans="2:2" x14ac:dyDescent="0.25">
      <c r="B1563" s="155"/>
    </row>
    <row r="1564" spans="2:2" x14ac:dyDescent="0.25">
      <c r="B1564" s="155"/>
    </row>
    <row r="1565" spans="2:2" x14ac:dyDescent="0.25">
      <c r="B1565" s="155"/>
    </row>
    <row r="1566" spans="2:2" x14ac:dyDescent="0.25">
      <c r="B1566" s="155"/>
    </row>
    <row r="1567" spans="2:2" x14ac:dyDescent="0.25">
      <c r="B1567" s="155"/>
    </row>
    <row r="1568" spans="2:2" x14ac:dyDescent="0.25">
      <c r="B1568" s="155"/>
    </row>
    <row r="1569" spans="2:2" x14ac:dyDescent="0.25">
      <c r="B1569" s="155"/>
    </row>
    <row r="1570" spans="2:2" x14ac:dyDescent="0.25">
      <c r="B1570" s="155"/>
    </row>
    <row r="1571" spans="2:2" x14ac:dyDescent="0.25">
      <c r="B1571" s="155"/>
    </row>
    <row r="1572" spans="2:2" x14ac:dyDescent="0.25">
      <c r="B1572" s="155"/>
    </row>
    <row r="1573" spans="2:2" x14ac:dyDescent="0.25">
      <c r="B1573" s="155"/>
    </row>
    <row r="1574" spans="2:2" x14ac:dyDescent="0.25">
      <c r="B1574" s="155"/>
    </row>
    <row r="1575" spans="2:2" x14ac:dyDescent="0.25">
      <c r="B1575" s="155"/>
    </row>
    <row r="1576" spans="2:2" x14ac:dyDescent="0.25">
      <c r="B1576" s="155"/>
    </row>
    <row r="1577" spans="2:2" x14ac:dyDescent="0.25">
      <c r="B1577" s="155"/>
    </row>
    <row r="1578" spans="2:2" x14ac:dyDescent="0.25">
      <c r="B1578" s="155"/>
    </row>
    <row r="1579" spans="2:2" x14ac:dyDescent="0.25">
      <c r="B1579" s="155"/>
    </row>
    <row r="1580" spans="2:2" x14ac:dyDescent="0.25">
      <c r="B1580" s="155"/>
    </row>
    <row r="1581" spans="2:2" x14ac:dyDescent="0.25">
      <c r="B1581" s="155"/>
    </row>
    <row r="1582" spans="2:2" x14ac:dyDescent="0.25">
      <c r="B1582" s="155"/>
    </row>
    <row r="1583" spans="2:2" x14ac:dyDescent="0.25">
      <c r="B1583" s="155"/>
    </row>
    <row r="1584" spans="2:2" x14ac:dyDescent="0.25">
      <c r="B1584" s="155"/>
    </row>
    <row r="1585" spans="2:2" x14ac:dyDescent="0.25">
      <c r="B1585" s="155"/>
    </row>
    <row r="1586" spans="2:2" x14ac:dyDescent="0.25">
      <c r="B1586" s="155"/>
    </row>
    <row r="1587" spans="2:2" x14ac:dyDescent="0.25">
      <c r="B1587" s="155"/>
    </row>
    <row r="1588" spans="2:2" x14ac:dyDescent="0.25">
      <c r="B1588" s="155"/>
    </row>
    <row r="1589" spans="2:2" x14ac:dyDescent="0.25">
      <c r="B1589" s="155"/>
    </row>
    <row r="1590" spans="2:2" x14ac:dyDescent="0.25">
      <c r="B1590" s="155"/>
    </row>
    <row r="1591" spans="2:2" x14ac:dyDescent="0.25">
      <c r="B1591" s="155"/>
    </row>
    <row r="1592" spans="2:2" x14ac:dyDescent="0.25">
      <c r="B1592" s="155"/>
    </row>
    <row r="1593" spans="2:2" x14ac:dyDescent="0.25">
      <c r="B1593" s="155"/>
    </row>
    <row r="1594" spans="2:2" x14ac:dyDescent="0.25">
      <c r="B1594" s="155"/>
    </row>
    <row r="1595" spans="2:2" x14ac:dyDescent="0.25">
      <c r="B1595" s="155"/>
    </row>
    <row r="1596" spans="2:2" x14ac:dyDescent="0.25">
      <c r="B1596" s="155"/>
    </row>
    <row r="1597" spans="2:2" x14ac:dyDescent="0.25">
      <c r="B1597" s="155"/>
    </row>
    <row r="1598" spans="2:2" x14ac:dyDescent="0.25">
      <c r="B1598" s="155"/>
    </row>
    <row r="1599" spans="2:2" x14ac:dyDescent="0.25">
      <c r="B1599" s="155"/>
    </row>
    <row r="1600" spans="2:2" x14ac:dyDescent="0.25">
      <c r="B1600" s="155"/>
    </row>
    <row r="1601" spans="2:2" x14ac:dyDescent="0.25">
      <c r="B1601" s="155"/>
    </row>
    <row r="1602" spans="2:2" x14ac:dyDescent="0.25">
      <c r="B1602" s="155"/>
    </row>
    <row r="1603" spans="2:2" x14ac:dyDescent="0.25">
      <c r="B1603" s="155"/>
    </row>
    <row r="1604" spans="2:2" x14ac:dyDescent="0.25">
      <c r="B1604" s="155"/>
    </row>
    <row r="1605" spans="2:2" x14ac:dyDescent="0.25">
      <c r="B1605" s="155"/>
    </row>
    <row r="1606" spans="2:2" x14ac:dyDescent="0.25">
      <c r="B1606" s="155"/>
    </row>
    <row r="1607" spans="2:2" x14ac:dyDescent="0.25">
      <c r="B1607" s="155"/>
    </row>
    <row r="1608" spans="2:2" x14ac:dyDescent="0.25">
      <c r="B1608" s="155"/>
    </row>
    <row r="1609" spans="2:2" x14ac:dyDescent="0.25">
      <c r="B1609" s="155"/>
    </row>
    <row r="1610" spans="2:2" x14ac:dyDescent="0.25">
      <c r="B1610" s="155"/>
    </row>
    <row r="1611" spans="2:2" x14ac:dyDescent="0.25">
      <c r="B1611" s="155"/>
    </row>
    <row r="1612" spans="2:2" x14ac:dyDescent="0.25">
      <c r="B1612" s="155"/>
    </row>
    <row r="1613" spans="2:2" x14ac:dyDescent="0.25">
      <c r="B1613" s="155"/>
    </row>
    <row r="1614" spans="2:2" x14ac:dyDescent="0.25">
      <c r="B1614" s="155"/>
    </row>
    <row r="1615" spans="2:2" x14ac:dyDescent="0.25">
      <c r="B1615" s="155"/>
    </row>
    <row r="1616" spans="2:2" x14ac:dyDescent="0.25">
      <c r="B1616" s="155"/>
    </row>
    <row r="1617" spans="2:2" x14ac:dyDescent="0.25">
      <c r="B1617" s="155"/>
    </row>
    <row r="1618" spans="2:2" x14ac:dyDescent="0.25">
      <c r="B1618" s="155"/>
    </row>
    <row r="1619" spans="2:2" x14ac:dyDescent="0.25">
      <c r="B1619" s="155"/>
    </row>
    <row r="1620" spans="2:2" x14ac:dyDescent="0.25">
      <c r="B1620" s="155"/>
    </row>
    <row r="1621" spans="2:2" x14ac:dyDescent="0.25">
      <c r="B1621" s="155"/>
    </row>
    <row r="1622" spans="2:2" x14ac:dyDescent="0.25">
      <c r="B1622" s="155"/>
    </row>
    <row r="1623" spans="2:2" x14ac:dyDescent="0.25">
      <c r="B1623" s="155"/>
    </row>
    <row r="1624" spans="2:2" x14ac:dyDescent="0.25">
      <c r="B1624" s="155"/>
    </row>
    <row r="1625" spans="2:2" x14ac:dyDescent="0.25">
      <c r="B1625" s="155"/>
    </row>
    <row r="1626" spans="2:2" x14ac:dyDescent="0.25">
      <c r="B1626" s="155"/>
    </row>
    <row r="1627" spans="2:2" x14ac:dyDescent="0.25">
      <c r="B1627" s="155"/>
    </row>
    <row r="1628" spans="2:2" x14ac:dyDescent="0.25">
      <c r="B1628" s="155"/>
    </row>
    <row r="1629" spans="2:2" x14ac:dyDescent="0.25">
      <c r="B1629" s="155"/>
    </row>
    <row r="1630" spans="2:2" x14ac:dyDescent="0.25">
      <c r="B1630" s="155"/>
    </row>
    <row r="1631" spans="2:2" x14ac:dyDescent="0.25">
      <c r="B1631" s="155"/>
    </row>
    <row r="1632" spans="2:2" x14ac:dyDescent="0.25">
      <c r="B1632" s="155"/>
    </row>
    <row r="1633" spans="1:2" x14ac:dyDescent="0.25">
      <c r="B1633" s="155"/>
    </row>
    <row r="1634" spans="1:2" x14ac:dyDescent="0.25">
      <c r="B1634" s="155"/>
    </row>
    <row r="1635" spans="1:2" x14ac:dyDescent="0.25">
      <c r="B1635" s="155"/>
    </row>
    <row r="1636" spans="1:2" x14ac:dyDescent="0.25">
      <c r="B1636" s="155"/>
    </row>
    <row r="1637" spans="1:2" x14ac:dyDescent="0.25">
      <c r="B1637" s="155"/>
    </row>
    <row r="1638" spans="1:2" x14ac:dyDescent="0.25">
      <c r="B1638" s="155"/>
    </row>
    <row r="1639" spans="1:2" x14ac:dyDescent="0.25">
      <c r="B1639" s="155"/>
    </row>
    <row r="1640" spans="1:2" x14ac:dyDescent="0.25">
      <c r="B1640" s="155"/>
    </row>
    <row r="1641" spans="1:2" x14ac:dyDescent="0.25">
      <c r="B1641" s="155"/>
    </row>
    <row r="1642" spans="1:2" x14ac:dyDescent="0.25">
      <c r="B1642" s="155"/>
    </row>
    <row r="1643" spans="1:2" x14ac:dyDescent="0.25">
      <c r="A1643" s="140"/>
      <c r="B1643" s="155"/>
    </row>
    <row r="1644" spans="1:2" x14ac:dyDescent="0.25">
      <c r="A1644" s="140"/>
      <c r="B1644" s="155"/>
    </row>
    <row r="1645" spans="1:2" x14ac:dyDescent="0.25">
      <c r="A1645" s="140"/>
      <c r="B1645" s="155"/>
    </row>
    <row r="1646" spans="1:2" x14ac:dyDescent="0.25">
      <c r="A1646" s="140"/>
      <c r="B1646" s="155"/>
    </row>
    <row r="1647" spans="1:2" x14ac:dyDescent="0.25">
      <c r="A1647" s="140"/>
      <c r="B1647" s="155"/>
    </row>
    <row r="1648" spans="1:2" x14ac:dyDescent="0.25">
      <c r="A1648" s="140"/>
      <c r="B1648" s="155"/>
    </row>
    <row r="1649" spans="1:2" x14ac:dyDescent="0.25">
      <c r="A1649" s="140"/>
      <c r="B1649" s="155"/>
    </row>
    <row r="1650" spans="1:2" x14ac:dyDescent="0.25">
      <c r="A1650" s="140"/>
      <c r="B1650" s="155"/>
    </row>
    <row r="1651" spans="1:2" x14ac:dyDescent="0.25">
      <c r="A1651" s="140"/>
      <c r="B1651" s="155"/>
    </row>
    <row r="1652" spans="1:2" x14ac:dyDescent="0.25">
      <c r="A1652" s="140"/>
      <c r="B1652" s="155"/>
    </row>
    <row r="1653" spans="1:2" x14ac:dyDescent="0.25">
      <c r="A1653" s="140"/>
      <c r="B1653" s="155"/>
    </row>
    <row r="1654" spans="1:2" x14ac:dyDescent="0.25">
      <c r="A1654" s="140"/>
      <c r="B1654" s="155"/>
    </row>
    <row r="1655" spans="1:2" x14ac:dyDescent="0.25">
      <c r="A1655" s="140"/>
      <c r="B1655" s="155"/>
    </row>
    <row r="1656" spans="1:2" x14ac:dyDescent="0.25">
      <c r="A1656" s="140"/>
      <c r="B1656" s="155"/>
    </row>
    <row r="1657" spans="1:2" x14ac:dyDescent="0.25">
      <c r="A1657" s="140"/>
      <c r="B1657" s="155"/>
    </row>
    <row r="1658" spans="1:2" x14ac:dyDescent="0.25">
      <c r="A1658" s="140"/>
      <c r="B1658" s="155"/>
    </row>
    <row r="1659" spans="1:2" x14ac:dyDescent="0.25">
      <c r="A1659" s="140"/>
      <c r="B1659" s="155"/>
    </row>
    <row r="1660" spans="1:2" x14ac:dyDescent="0.25">
      <c r="A1660" s="140"/>
      <c r="B1660" s="155"/>
    </row>
    <row r="1661" spans="1:2" x14ac:dyDescent="0.25">
      <c r="B1661" s="155"/>
    </row>
    <row r="1662" spans="1:2" x14ac:dyDescent="0.25">
      <c r="B1662" s="155"/>
    </row>
    <row r="1663" spans="1:2" x14ac:dyDescent="0.25">
      <c r="B1663" s="155"/>
    </row>
    <row r="1664" spans="1:2" x14ac:dyDescent="0.25">
      <c r="B1664" s="155"/>
    </row>
    <row r="1665" spans="2:2" x14ac:dyDescent="0.25">
      <c r="B1665" s="155"/>
    </row>
    <row r="1666" spans="2:2" x14ac:dyDescent="0.25">
      <c r="B1666" s="155"/>
    </row>
    <row r="1667" spans="2:2" x14ac:dyDescent="0.25">
      <c r="B1667" s="155"/>
    </row>
    <row r="1668" spans="2:2" x14ac:dyDescent="0.25">
      <c r="B1668" s="155"/>
    </row>
    <row r="1669" spans="2:2" x14ac:dyDescent="0.25">
      <c r="B1669" s="155"/>
    </row>
    <row r="1670" spans="2:2" x14ac:dyDescent="0.25">
      <c r="B1670" s="155"/>
    </row>
    <row r="1671" spans="2:2" x14ac:dyDescent="0.25">
      <c r="B1671" s="155"/>
    </row>
    <row r="1672" spans="2:2" x14ac:dyDescent="0.25">
      <c r="B1672" s="155"/>
    </row>
    <row r="1673" spans="2:2" x14ac:dyDescent="0.25">
      <c r="B1673" s="155"/>
    </row>
    <row r="1708" spans="1:7" x14ac:dyDescent="0.25">
      <c r="A1708" s="140"/>
      <c r="C1708" s="7"/>
      <c r="D1708" s="7"/>
      <c r="E1708" s="7"/>
      <c r="F1708" s="7"/>
      <c r="G1708" s="7"/>
    </row>
    <row r="1709" spans="1:7" x14ac:dyDescent="0.25">
      <c r="A1709" s="140"/>
      <c r="C1709" s="7"/>
      <c r="D1709" s="7"/>
      <c r="E1709" s="7"/>
      <c r="F1709" s="7"/>
      <c r="G1709" s="7"/>
    </row>
    <row r="1710" spans="1:7" x14ac:dyDescent="0.25">
      <c r="A1710" s="140"/>
      <c r="C1710" s="7"/>
      <c r="D1710" s="7"/>
      <c r="E1710" s="7"/>
      <c r="F1710" s="7"/>
      <c r="G1710" s="7"/>
    </row>
    <row r="1711" spans="1:7" x14ac:dyDescent="0.25">
      <c r="A1711" s="140"/>
      <c r="C1711" s="7"/>
      <c r="D1711" s="7"/>
      <c r="E1711" s="7"/>
      <c r="F1711" s="7"/>
      <c r="G1711" s="7"/>
    </row>
    <row r="1712" spans="1:7" x14ac:dyDescent="0.25">
      <c r="A1712" s="140"/>
      <c r="C1712" s="7"/>
      <c r="D1712" s="7"/>
      <c r="E1712" s="7"/>
      <c r="F1712" s="7"/>
      <c r="G1712" s="7"/>
    </row>
  </sheetData>
  <pageMargins left="0.7" right="0.7" top="0.75" bottom="0.75" header="0.3" footer="0.3"/>
  <pageSetup paperSize="0" orientation="portrait" horizontalDpi="0" verticalDpi="0" copie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E1712"/>
  <sheetViews>
    <sheetView zoomScale="60" zoomScaleNormal="60" workbookViewId="0">
      <selection activeCell="V43" sqref="V43"/>
    </sheetView>
  </sheetViews>
  <sheetFormatPr defaultRowHeight="15" x14ac:dyDescent="0.25"/>
  <cols>
    <col min="1" max="1" width="32.5703125" style="8" customWidth="1"/>
    <col min="2" max="2" width="50.140625" style="140" customWidth="1"/>
    <col min="3" max="7" width="13" style="140" customWidth="1"/>
    <col min="8" max="8" width="3.140625" style="140" customWidth="1"/>
    <col min="9" max="13" width="8" style="140" customWidth="1"/>
    <col min="14" max="14" width="2.28515625" style="140" customWidth="1"/>
    <col min="15" max="19" width="8.28515625" style="140" customWidth="1"/>
    <col min="20" max="20" width="2.28515625" style="140" customWidth="1"/>
    <col min="21" max="21" width="2.5703125" style="140" customWidth="1"/>
    <col min="22" max="22" width="61.42578125" style="140" customWidth="1"/>
    <col min="23" max="27" width="9.140625" style="140"/>
    <col min="28" max="28" width="13.140625" style="140" customWidth="1"/>
    <col min="29" max="16384" width="9.140625" style="140"/>
  </cols>
  <sheetData>
    <row r="2" spans="1:19" x14ac:dyDescent="0.25">
      <c r="B2" s="140" t="s">
        <v>0</v>
      </c>
    </row>
    <row r="3" spans="1:19" x14ac:dyDescent="0.25">
      <c r="B3" s="2" t="s">
        <v>1084</v>
      </c>
    </row>
    <row r="4" spans="1:19" x14ac:dyDescent="0.25">
      <c r="B4" s="3" t="s">
        <v>620</v>
      </c>
    </row>
    <row r="5" spans="1:19" s="8" customFormat="1" x14ac:dyDescent="0.25"/>
    <row r="6" spans="1:19" s="8" customFormat="1" ht="21" x14ac:dyDescent="0.35">
      <c r="B6" s="4" t="s">
        <v>1</v>
      </c>
    </row>
    <row r="7" spans="1:19" s="8" customFormat="1" x14ac:dyDescent="0.25"/>
    <row r="8" spans="1:19" s="8" customFormat="1" ht="15.75" thickBot="1" x14ac:dyDescent="0.3"/>
    <row r="9" spans="1:19" s="8" customFormat="1" ht="15.75" thickBot="1" x14ac:dyDescent="0.3">
      <c r="A9" s="8" t="s">
        <v>269</v>
      </c>
      <c r="G9" s="13">
        <f>1615*1</f>
        <v>1615</v>
      </c>
    </row>
    <row r="10" spans="1:19" s="8" customFormat="1" ht="15.75" thickBot="1" x14ac:dyDescent="0.3">
      <c r="A10" s="8" t="s">
        <v>270</v>
      </c>
      <c r="G10" s="13">
        <f>4675*1</f>
        <v>4675</v>
      </c>
    </row>
    <row r="11" spans="1:19" s="8" customFormat="1" x14ac:dyDescent="0.25"/>
    <row r="12" spans="1:19" s="8" customFormat="1" ht="26.25" x14ac:dyDescent="0.4">
      <c r="A12" s="153" t="s">
        <v>255</v>
      </c>
    </row>
    <row r="13" spans="1:19" s="8" customFormat="1" x14ac:dyDescent="0.25"/>
    <row r="14" spans="1:19" s="8" customFormat="1" x14ac:dyDescent="0.25"/>
    <row r="15" spans="1:19" s="8" customFormat="1" x14ac:dyDescent="0.25"/>
    <row r="16" spans="1:19" s="8" customFormat="1" x14ac:dyDescent="0.25">
      <c r="B16" s="140"/>
      <c r="C16" s="7"/>
      <c r="D16" s="7"/>
      <c r="E16" s="7"/>
      <c r="F16" s="7"/>
      <c r="G16" s="7"/>
      <c r="H16" s="140"/>
      <c r="I16" s="103" t="s">
        <v>244</v>
      </c>
      <c r="J16" s="140"/>
      <c r="K16" s="140"/>
      <c r="L16" s="140"/>
      <c r="M16" s="140"/>
      <c r="N16" s="140"/>
      <c r="O16" s="103" t="s">
        <v>245</v>
      </c>
      <c r="P16" s="140"/>
      <c r="Q16" s="140"/>
      <c r="R16" s="140"/>
      <c r="S16" s="140"/>
    </row>
    <row r="17" spans="1:31" s="8" customFormat="1" x14ac:dyDescent="0.25">
      <c r="B17" s="106" t="s">
        <v>266</v>
      </c>
      <c r="C17" s="9">
        <v>2010</v>
      </c>
      <c r="D17" s="9">
        <v>2020</v>
      </c>
      <c r="E17" s="9">
        <v>2030</v>
      </c>
      <c r="F17" s="9">
        <v>2040</v>
      </c>
      <c r="G17" s="9">
        <v>2050</v>
      </c>
      <c r="H17" s="140"/>
      <c r="I17" s="106">
        <v>2010</v>
      </c>
      <c r="J17" s="106">
        <v>2020</v>
      </c>
      <c r="K17" s="106">
        <v>2030</v>
      </c>
      <c r="L17" s="106">
        <v>2040</v>
      </c>
      <c r="M17" s="106">
        <v>2050</v>
      </c>
      <c r="N17" s="140"/>
      <c r="O17" s="106">
        <v>2010</v>
      </c>
      <c r="P17" s="106">
        <v>2020</v>
      </c>
      <c r="Q17" s="106">
        <v>2030</v>
      </c>
      <c r="R17" s="106">
        <v>2040</v>
      </c>
      <c r="S17" s="106">
        <v>2050</v>
      </c>
      <c r="V17" s="106" t="s">
        <v>266</v>
      </c>
      <c r="W17" s="106">
        <v>2010</v>
      </c>
      <c r="X17" s="106">
        <v>2020</v>
      </c>
      <c r="Y17" s="106">
        <v>2030</v>
      </c>
      <c r="Z17" s="106">
        <v>2040</v>
      </c>
      <c r="AA17" s="106">
        <v>2050</v>
      </c>
    </row>
    <row r="18" spans="1:31" s="8" customFormat="1" x14ac:dyDescent="0.25">
      <c r="A18" s="163"/>
      <c r="B18" s="155" t="s">
        <v>600</v>
      </c>
      <c r="C18" s="167">
        <f t="shared" ref="C18:C49" ca="1" si="0">IFERROR(VLOOKUP($B18,INDIRECT($I$18),2,FALSE),0)</f>
        <v>0</v>
      </c>
      <c r="D18" s="167">
        <f t="shared" ref="D18:D49" ca="1" si="1">IFERROR(VLOOKUP($B18,INDIRECT($J$18),2,FALSE),0)</f>
        <v>0</v>
      </c>
      <c r="E18" s="167">
        <f t="shared" ref="E18:E49" ca="1" si="2">IFERROR(VLOOKUP($B18,INDIRECT($K$18),2,FALSE),0)</f>
        <v>0</v>
      </c>
      <c r="F18" s="167">
        <f t="shared" ref="F18:F49" ca="1" si="3">IFERROR(VLOOKUP($B18,INDIRECT($L$18),2,FALSE),0)</f>
        <v>0</v>
      </c>
      <c r="G18" s="167">
        <f t="shared" ref="G18:G49" ca="1" si="4">IFERROR(VLOOKUP($B18,INDIRECT($M$18),2,FALSE),0)</f>
        <v>0</v>
      </c>
      <c r="H18" s="140"/>
      <c r="I18" s="140" t="str">
        <f>"Modeloutput!$D$"&amp;O18&amp;":$E$"&amp;O19</f>
        <v>Modeloutput!$D$1868:$E$1903</v>
      </c>
      <c r="J18" s="140" t="str">
        <f>"Modeloutput!$D$"&amp;P18&amp;":$E$"&amp;P19</f>
        <v>Modeloutput!$D$2191:$E$2226</v>
      </c>
      <c r="K18" s="140" t="str">
        <f>"Modeloutput!$D$"&amp;Q18&amp;":$E$"&amp;Q19</f>
        <v>Modeloutput!$D$2514:$E$2549</v>
      </c>
      <c r="L18" s="140" t="str">
        <f>"Modeloutput!$D$"&amp;R18&amp;":$E$"&amp;R19</f>
        <v>Modeloutput!$D$2837:$E$2872</v>
      </c>
      <c r="M18" s="140" t="str">
        <f>"Modeloutput!$D$"&amp;S18&amp;":$E$"&amp;S19</f>
        <v>Modeloutput!$D$3160:$E$3195</v>
      </c>
      <c r="N18" s="140" t="s">
        <v>246</v>
      </c>
      <c r="O18" s="140">
        <f>Run4_Var1!O18+Run4_Var2!$G$9</f>
        <v>1868</v>
      </c>
      <c r="P18" s="140">
        <f>Run4_Var1!P18+Run4_Var2!$G$9</f>
        <v>2191</v>
      </c>
      <c r="Q18" s="140">
        <f>Run4_Var1!Q18+Run4_Var2!$G$9</f>
        <v>2514</v>
      </c>
      <c r="R18" s="140">
        <f>Run4_Var1!R18+Run4_Var2!$G$9</f>
        <v>2837</v>
      </c>
      <c r="S18" s="140">
        <f>Run4_Var1!S18+Run4_Var2!$G$9</f>
        <v>3160</v>
      </c>
      <c r="V18" s="14" t="s">
        <v>271</v>
      </c>
      <c r="W18" s="167">
        <f ca="1">C18</f>
        <v>0</v>
      </c>
      <c r="X18" s="167">
        <f t="shared" ref="X18:AA19" ca="1" si="5">D18</f>
        <v>0</v>
      </c>
      <c r="Y18" s="167">
        <f t="shared" ca="1" si="5"/>
        <v>0</v>
      </c>
      <c r="Z18" s="167">
        <f t="shared" ca="1" si="5"/>
        <v>0</v>
      </c>
      <c r="AA18" s="167">
        <f t="shared" ca="1" si="5"/>
        <v>0</v>
      </c>
      <c r="AE18" s="140"/>
    </row>
    <row r="19" spans="1:31" s="8" customFormat="1" x14ac:dyDescent="0.25">
      <c r="A19" s="163"/>
      <c r="B19" s="155" t="s">
        <v>601</v>
      </c>
      <c r="C19" s="168">
        <f t="shared" ca="1" si="0"/>
        <v>0</v>
      </c>
      <c r="D19" s="168">
        <f t="shared" ca="1" si="1"/>
        <v>0</v>
      </c>
      <c r="E19" s="168">
        <f t="shared" ca="1" si="2"/>
        <v>0</v>
      </c>
      <c r="F19" s="168">
        <f t="shared" ca="1" si="3"/>
        <v>0</v>
      </c>
      <c r="G19" s="168">
        <f t="shared" ca="1" si="4"/>
        <v>0</v>
      </c>
      <c r="H19" s="140"/>
      <c r="I19" s="140"/>
      <c r="J19" s="140"/>
      <c r="K19" s="140"/>
      <c r="L19" s="140"/>
      <c r="M19" s="140"/>
      <c r="N19" s="140"/>
      <c r="O19" s="140">
        <f>Run4_Var1!O19+Run4_Var2!$G$9</f>
        <v>1903</v>
      </c>
      <c r="P19" s="140">
        <f>Run4_Var1!P19+Run4_Var2!$G$9</f>
        <v>2226</v>
      </c>
      <c r="Q19" s="140">
        <f>Run4_Var1!Q19+Run4_Var2!$G$9</f>
        <v>2549</v>
      </c>
      <c r="R19" s="140">
        <f>Run4_Var1!R19+Run4_Var2!$G$9</f>
        <v>2872</v>
      </c>
      <c r="S19" s="140">
        <f>Run4_Var1!S19+Run4_Var2!$G$9</f>
        <v>3195</v>
      </c>
      <c r="V19" s="20" t="s">
        <v>613</v>
      </c>
      <c r="W19" s="19">
        <f ca="1">C19</f>
        <v>0</v>
      </c>
      <c r="X19" s="19">
        <f t="shared" ca="1" si="5"/>
        <v>0</v>
      </c>
      <c r="Y19" s="19">
        <f t="shared" ca="1" si="5"/>
        <v>0</v>
      </c>
      <c r="Z19" s="19">
        <f t="shared" ca="1" si="5"/>
        <v>0</v>
      </c>
      <c r="AA19" s="19">
        <f t="shared" ca="1" si="5"/>
        <v>0</v>
      </c>
      <c r="AE19" s="140"/>
    </row>
    <row r="20" spans="1:31" s="8" customFormat="1" x14ac:dyDescent="0.25">
      <c r="A20" s="163"/>
      <c r="B20" s="155" t="s">
        <v>192</v>
      </c>
      <c r="C20" s="169">
        <f t="shared" ca="1" si="0"/>
        <v>0</v>
      </c>
      <c r="D20" s="169">
        <f t="shared" ca="1" si="1"/>
        <v>0</v>
      </c>
      <c r="E20" s="169">
        <f t="shared" ca="1" si="2"/>
        <v>0</v>
      </c>
      <c r="F20" s="169">
        <f t="shared" ca="1" si="3"/>
        <v>0</v>
      </c>
      <c r="G20" s="169">
        <f t="shared" ca="1" si="4"/>
        <v>0</v>
      </c>
      <c r="H20" s="140"/>
      <c r="I20" s="140"/>
      <c r="J20" s="140"/>
      <c r="K20" s="140"/>
      <c r="L20" s="140"/>
      <c r="M20" s="140"/>
      <c r="N20" s="140"/>
      <c r="O20" s="140"/>
      <c r="P20" s="140"/>
      <c r="Q20" s="140"/>
      <c r="R20" s="140"/>
      <c r="S20" s="140"/>
      <c r="V20" s="27" t="s">
        <v>281</v>
      </c>
      <c r="W20" s="28">
        <f ca="1">SUM(C29:C32)+C36</f>
        <v>0</v>
      </c>
      <c r="X20" s="28">
        <f t="shared" ref="X20:AA20" ca="1" si="6">SUM(D29:D32)+D36</f>
        <v>0</v>
      </c>
      <c r="Y20" s="28">
        <f t="shared" ca="1" si="6"/>
        <v>0</v>
      </c>
      <c r="Z20" s="28">
        <f t="shared" ca="1" si="6"/>
        <v>0</v>
      </c>
      <c r="AA20" s="28">
        <f t="shared" ca="1" si="6"/>
        <v>-6.8447094E-2</v>
      </c>
      <c r="AE20" s="140"/>
    </row>
    <row r="21" spans="1:31" s="8" customFormat="1" x14ac:dyDescent="0.25">
      <c r="A21" s="163"/>
      <c r="B21" s="155" t="s">
        <v>193</v>
      </c>
      <c r="C21" s="169">
        <f t="shared" ca="1" si="0"/>
        <v>0</v>
      </c>
      <c r="D21" s="169">
        <f t="shared" ca="1" si="1"/>
        <v>0</v>
      </c>
      <c r="E21" s="169">
        <f t="shared" ca="1" si="2"/>
        <v>0</v>
      </c>
      <c r="F21" s="169">
        <f t="shared" ca="1" si="3"/>
        <v>0</v>
      </c>
      <c r="G21" s="169">
        <f t="shared" ca="1" si="4"/>
        <v>0</v>
      </c>
      <c r="H21" s="140"/>
      <c r="I21" s="140"/>
      <c r="J21" s="140"/>
      <c r="K21" s="140"/>
      <c r="L21" s="140"/>
      <c r="M21" s="140"/>
      <c r="N21" s="140"/>
      <c r="O21" s="140"/>
      <c r="P21" s="140"/>
      <c r="Q21" s="140"/>
      <c r="R21" s="140"/>
      <c r="S21" s="140"/>
      <c r="V21" s="17" t="s">
        <v>1349</v>
      </c>
      <c r="W21" s="18">
        <f ca="1">SUM(C20:C27)</f>
        <v>0</v>
      </c>
      <c r="X21" s="18">
        <f t="shared" ref="X21:AA21" ca="1" si="7">SUM(D20:D27)</f>
        <v>0</v>
      </c>
      <c r="Y21" s="18">
        <f t="shared" ca="1" si="7"/>
        <v>0</v>
      </c>
      <c r="Z21" s="18">
        <f t="shared" ca="1" si="7"/>
        <v>0</v>
      </c>
      <c r="AA21" s="18">
        <f t="shared" ca="1" si="7"/>
        <v>0</v>
      </c>
      <c r="AE21" s="140"/>
    </row>
    <row r="22" spans="1:31" s="8" customFormat="1" x14ac:dyDescent="0.25">
      <c r="A22" s="163"/>
      <c r="B22" s="155" t="s">
        <v>602</v>
      </c>
      <c r="C22" s="169">
        <f t="shared" ca="1" si="0"/>
        <v>0</v>
      </c>
      <c r="D22" s="169">
        <f t="shared" ca="1" si="1"/>
        <v>0</v>
      </c>
      <c r="E22" s="169">
        <f t="shared" ca="1" si="2"/>
        <v>0</v>
      </c>
      <c r="F22" s="169">
        <f t="shared" ca="1" si="3"/>
        <v>0</v>
      </c>
      <c r="G22" s="169">
        <f t="shared" ca="1" si="4"/>
        <v>0</v>
      </c>
      <c r="H22" s="140"/>
      <c r="I22" s="140"/>
      <c r="J22" s="140"/>
      <c r="K22" s="140"/>
      <c r="L22" s="140"/>
      <c r="M22" s="140"/>
      <c r="N22" s="140"/>
      <c r="O22" s="140"/>
      <c r="P22" s="140"/>
      <c r="Q22" s="140"/>
      <c r="R22" s="140"/>
      <c r="S22" s="140"/>
      <c r="V22" s="22" t="s">
        <v>1350</v>
      </c>
      <c r="W22" s="41">
        <f ca="1">C28</f>
        <v>0</v>
      </c>
      <c r="X22" s="41">
        <f t="shared" ref="X22:AA22" ca="1" si="8">D28</f>
        <v>-48.209353800000002</v>
      </c>
      <c r="Y22" s="41">
        <f t="shared" ca="1" si="8"/>
        <v>-48.209353800000002</v>
      </c>
      <c r="Z22" s="41">
        <f t="shared" ca="1" si="8"/>
        <v>-48.209353800000002</v>
      </c>
      <c r="AA22" s="41">
        <f t="shared" ca="1" si="8"/>
        <v>-48.209353800000002</v>
      </c>
      <c r="AE22" s="140"/>
    </row>
    <row r="23" spans="1:31" s="8" customFormat="1" x14ac:dyDescent="0.25">
      <c r="A23" s="163"/>
      <c r="B23" s="155" t="s">
        <v>603</v>
      </c>
      <c r="C23" s="169">
        <f t="shared" ca="1" si="0"/>
        <v>0</v>
      </c>
      <c r="D23" s="169">
        <f t="shared" ca="1" si="1"/>
        <v>0</v>
      </c>
      <c r="E23" s="169">
        <f t="shared" ca="1" si="2"/>
        <v>0</v>
      </c>
      <c r="F23" s="169">
        <f t="shared" ca="1" si="3"/>
        <v>0</v>
      </c>
      <c r="G23" s="169">
        <f t="shared" ca="1" si="4"/>
        <v>0</v>
      </c>
      <c r="H23" s="140"/>
      <c r="I23" s="140"/>
      <c r="J23" s="140"/>
      <c r="K23" s="140"/>
      <c r="L23" s="140"/>
      <c r="M23" s="140"/>
      <c r="N23" s="140"/>
      <c r="O23" s="140"/>
      <c r="P23" s="140"/>
      <c r="Q23" s="140"/>
      <c r="R23" s="140"/>
      <c r="S23" s="140"/>
      <c r="V23" s="36" t="s">
        <v>1351</v>
      </c>
      <c r="W23" s="38">
        <f ca="1">SUM(C39:C41)</f>
        <v>0</v>
      </c>
      <c r="X23" s="38">
        <f t="shared" ref="X23:AA23" ca="1" si="9">SUM(D39:D41)</f>
        <v>24.8811754</v>
      </c>
      <c r="Y23" s="38">
        <f t="shared" ca="1" si="9"/>
        <v>24.8811754</v>
      </c>
      <c r="Z23" s="38">
        <f t="shared" ca="1" si="9"/>
        <v>24.8811754</v>
      </c>
      <c r="AA23" s="38">
        <f t="shared" ca="1" si="9"/>
        <v>24.8811754</v>
      </c>
      <c r="AE23" s="140"/>
    </row>
    <row r="24" spans="1:31" s="8" customFormat="1" x14ac:dyDescent="0.25">
      <c r="A24" s="163"/>
      <c r="B24" s="155" t="s">
        <v>604</v>
      </c>
      <c r="C24" s="169">
        <f t="shared" ca="1" si="0"/>
        <v>0</v>
      </c>
      <c r="D24" s="169">
        <f t="shared" ca="1" si="1"/>
        <v>0</v>
      </c>
      <c r="E24" s="169">
        <f t="shared" ca="1" si="2"/>
        <v>0</v>
      </c>
      <c r="F24" s="169">
        <f t="shared" ca="1" si="3"/>
        <v>0</v>
      </c>
      <c r="G24" s="169">
        <f t="shared" ca="1" si="4"/>
        <v>0</v>
      </c>
      <c r="H24" s="140"/>
      <c r="I24" s="140"/>
      <c r="J24" s="140"/>
      <c r="K24" s="140"/>
      <c r="L24" s="140"/>
      <c r="M24" s="140"/>
      <c r="N24" s="140"/>
      <c r="O24" s="140"/>
      <c r="P24" s="140"/>
      <c r="Q24" s="140"/>
      <c r="R24" s="140"/>
      <c r="S24" s="140"/>
      <c r="V24" s="70" t="s">
        <v>615</v>
      </c>
      <c r="W24" s="72">
        <f ca="1">C35</f>
        <v>-1.2853600000000001</v>
      </c>
      <c r="X24" s="72">
        <f t="shared" ref="X24:AA24" ca="1" si="10">D35</f>
        <v>-1.2791999999999999</v>
      </c>
      <c r="Y24" s="72">
        <f t="shared" ca="1" si="10"/>
        <v>-1.2791999999999999</v>
      </c>
      <c r="Z24" s="72">
        <f t="shared" ca="1" si="10"/>
        <v>-1.2791999999999999</v>
      </c>
      <c r="AA24" s="72">
        <f t="shared" ca="1" si="10"/>
        <v>-1.2823199999999999</v>
      </c>
      <c r="AE24" s="140"/>
    </row>
    <row r="25" spans="1:31" s="8" customFormat="1" x14ac:dyDescent="0.25">
      <c r="A25" s="163"/>
      <c r="B25" s="155" t="s">
        <v>605</v>
      </c>
      <c r="C25" s="169">
        <f t="shared" ca="1" si="0"/>
        <v>0</v>
      </c>
      <c r="D25" s="169">
        <f t="shared" ca="1" si="1"/>
        <v>0</v>
      </c>
      <c r="E25" s="169">
        <f t="shared" ca="1" si="2"/>
        <v>0</v>
      </c>
      <c r="F25" s="169">
        <f t="shared" ca="1" si="3"/>
        <v>0</v>
      </c>
      <c r="G25" s="169">
        <f t="shared" ca="1" si="4"/>
        <v>0</v>
      </c>
      <c r="H25" s="140"/>
      <c r="I25" s="140"/>
      <c r="J25" s="140"/>
      <c r="K25" s="140"/>
      <c r="L25" s="140"/>
      <c r="M25" s="140"/>
      <c r="N25" s="140"/>
      <c r="O25" s="140"/>
      <c r="P25" s="140"/>
      <c r="Q25" s="140"/>
      <c r="R25" s="140"/>
      <c r="S25" s="140"/>
      <c r="V25" s="170" t="s">
        <v>1352</v>
      </c>
      <c r="W25" s="61">
        <f ca="1">C33+C34+C37+C38</f>
        <v>0</v>
      </c>
      <c r="X25" s="61">
        <f t="shared" ref="X25:AA25" ca="1" si="11">D33+D34+D37+D38</f>
        <v>0</v>
      </c>
      <c r="Y25" s="61">
        <f t="shared" ca="1" si="11"/>
        <v>0</v>
      </c>
      <c r="Z25" s="61">
        <f t="shared" ca="1" si="11"/>
        <v>0</v>
      </c>
      <c r="AA25" s="61">
        <f t="shared" ca="1" si="11"/>
        <v>-7.2295991309999997E-3</v>
      </c>
      <c r="AE25" s="140"/>
    </row>
    <row r="26" spans="1:31" s="8" customFormat="1" x14ac:dyDescent="0.25">
      <c r="A26" s="163"/>
      <c r="B26" s="155" t="s">
        <v>194</v>
      </c>
      <c r="C26" s="169">
        <f t="shared" ca="1" si="0"/>
        <v>0</v>
      </c>
      <c r="D26" s="169">
        <f t="shared" ca="1" si="1"/>
        <v>0</v>
      </c>
      <c r="E26" s="169">
        <f t="shared" ca="1" si="2"/>
        <v>0</v>
      </c>
      <c r="F26" s="169">
        <f t="shared" ca="1" si="3"/>
        <v>0</v>
      </c>
      <c r="G26" s="169">
        <f t="shared" ca="1" si="4"/>
        <v>0</v>
      </c>
      <c r="H26" s="140"/>
      <c r="I26" s="140"/>
      <c r="J26" s="140"/>
      <c r="K26" s="140"/>
      <c r="L26" s="140"/>
      <c r="M26" s="140"/>
      <c r="N26" s="140"/>
      <c r="O26" s="140"/>
      <c r="P26" s="140"/>
      <c r="Q26" s="140"/>
      <c r="R26" s="140"/>
      <c r="S26" s="140"/>
      <c r="V26" s="171" t="s">
        <v>252</v>
      </c>
      <c r="W26" s="172">
        <f ca="1">SUM(C42:C46)+C48+C49</f>
        <v>0</v>
      </c>
      <c r="X26" s="172">
        <f t="shared" ref="X26:AA26" ca="1" si="12">SUM(D42:D46)+D48+D49</f>
        <v>0</v>
      </c>
      <c r="Y26" s="172">
        <f t="shared" ca="1" si="12"/>
        <v>0</v>
      </c>
      <c r="Z26" s="172">
        <f t="shared" ca="1" si="12"/>
        <v>0</v>
      </c>
      <c r="AA26" s="172">
        <f t="shared" ca="1" si="12"/>
        <v>0</v>
      </c>
      <c r="AE26" s="140"/>
    </row>
    <row r="27" spans="1:31" s="8" customFormat="1" x14ac:dyDescent="0.25">
      <c r="A27" s="140"/>
      <c r="B27" s="155" t="s">
        <v>217</v>
      </c>
      <c r="C27" s="169">
        <f t="shared" ca="1" si="0"/>
        <v>0</v>
      </c>
      <c r="D27" s="169">
        <f t="shared" ca="1" si="1"/>
        <v>0</v>
      </c>
      <c r="E27" s="169">
        <f t="shared" ca="1" si="2"/>
        <v>0</v>
      </c>
      <c r="F27" s="169">
        <f t="shared" ca="1" si="3"/>
        <v>0</v>
      </c>
      <c r="G27" s="169">
        <f t="shared" ca="1" si="4"/>
        <v>0</v>
      </c>
      <c r="H27" s="140"/>
      <c r="I27" s="140"/>
      <c r="J27" s="140"/>
      <c r="K27" s="140"/>
      <c r="L27" s="140"/>
      <c r="M27" s="140"/>
      <c r="N27" s="140"/>
      <c r="O27" s="140"/>
      <c r="P27" s="140"/>
      <c r="Q27" s="140"/>
      <c r="R27" s="140"/>
      <c r="S27" s="140"/>
      <c r="V27" s="140"/>
      <c r="W27" s="42"/>
      <c r="X27" s="42"/>
      <c r="Y27" s="42"/>
      <c r="Z27" s="42"/>
      <c r="AA27" s="42"/>
      <c r="AE27" s="140"/>
    </row>
    <row r="28" spans="1:31" s="8" customFormat="1" x14ac:dyDescent="0.25">
      <c r="A28" s="140"/>
      <c r="B28" s="155" t="s">
        <v>606</v>
      </c>
      <c r="C28" s="173">
        <f t="shared" ca="1" si="0"/>
        <v>0</v>
      </c>
      <c r="D28" s="173">
        <f t="shared" ca="1" si="1"/>
        <v>-48.209353800000002</v>
      </c>
      <c r="E28" s="173">
        <f t="shared" ca="1" si="2"/>
        <v>-48.209353800000002</v>
      </c>
      <c r="F28" s="173">
        <f t="shared" ca="1" si="3"/>
        <v>-48.209353800000002</v>
      </c>
      <c r="G28" s="173">
        <f t="shared" ca="1" si="4"/>
        <v>-48.209353800000002</v>
      </c>
      <c r="H28" s="140"/>
      <c r="I28" s="140"/>
      <c r="J28" s="140"/>
      <c r="K28" s="140"/>
      <c r="L28" s="140"/>
      <c r="M28" s="140"/>
      <c r="N28" s="140"/>
      <c r="O28" s="140"/>
      <c r="P28" s="140"/>
      <c r="Q28" s="140"/>
      <c r="R28" s="140"/>
      <c r="S28" s="140"/>
      <c r="V28" s="140" t="s">
        <v>285</v>
      </c>
      <c r="W28" s="135">
        <f ca="1">SUM(W18:W26)</f>
        <v>-1.2853600000000001</v>
      </c>
      <c r="X28" s="135">
        <f t="shared" ref="X28:AA28" ca="1" si="13">SUM(X18:X26)</f>
        <v>-24.607378400000002</v>
      </c>
      <c r="Y28" s="135">
        <f t="shared" ca="1" si="13"/>
        <v>-24.607378400000002</v>
      </c>
      <c r="Z28" s="135">
        <f t="shared" ca="1" si="13"/>
        <v>-24.607378400000002</v>
      </c>
      <c r="AA28" s="135">
        <f t="shared" ca="1" si="13"/>
        <v>-24.686175093131002</v>
      </c>
      <c r="AE28" s="140"/>
    </row>
    <row r="29" spans="1:31" s="8" customFormat="1" x14ac:dyDescent="0.25">
      <c r="A29" s="140"/>
      <c r="B29" s="155" t="s">
        <v>1166</v>
      </c>
      <c r="C29" s="174">
        <f t="shared" ca="1" si="0"/>
        <v>0</v>
      </c>
      <c r="D29" s="174">
        <f t="shared" ca="1" si="1"/>
        <v>0</v>
      </c>
      <c r="E29" s="174">
        <f t="shared" ca="1" si="2"/>
        <v>0</v>
      </c>
      <c r="F29" s="174">
        <f t="shared" ca="1" si="3"/>
        <v>0</v>
      </c>
      <c r="G29" s="174">
        <f t="shared" ca="1" si="4"/>
        <v>0</v>
      </c>
      <c r="H29" s="140"/>
      <c r="I29" s="140"/>
      <c r="J29" s="140"/>
      <c r="K29" s="140"/>
      <c r="L29" s="140"/>
      <c r="M29" s="140"/>
      <c r="N29" s="140"/>
      <c r="O29" s="140"/>
      <c r="P29" s="140"/>
      <c r="Q29" s="140"/>
      <c r="R29" s="140"/>
      <c r="S29" s="140"/>
      <c r="V29" s="140" t="s">
        <v>284</v>
      </c>
      <c r="W29" s="135">
        <f ca="1">SUM(C18:C46)+C48+C49</f>
        <v>-1.2853600000000001</v>
      </c>
      <c r="X29" s="135">
        <f t="shared" ref="X29:AA29" ca="1" si="14">SUM(D18:D46)+D48+D49</f>
        <v>-24.607378400000005</v>
      </c>
      <c r="Y29" s="135">
        <f t="shared" ca="1" si="14"/>
        <v>-24.607378400000005</v>
      </c>
      <c r="Z29" s="135">
        <f t="shared" ca="1" si="14"/>
        <v>-24.607378400000005</v>
      </c>
      <c r="AA29" s="135">
        <f t="shared" ca="1" si="14"/>
        <v>-24.686175093131002</v>
      </c>
      <c r="AE29" s="140"/>
    </row>
    <row r="30" spans="1:31" s="8" customFormat="1" x14ac:dyDescent="0.25">
      <c r="A30" s="140"/>
      <c r="B30" s="155" t="s">
        <v>1098</v>
      </c>
      <c r="C30" s="174">
        <f t="shared" ca="1" si="0"/>
        <v>0</v>
      </c>
      <c r="D30" s="174">
        <f t="shared" ca="1" si="1"/>
        <v>0</v>
      </c>
      <c r="E30" s="174">
        <f t="shared" ca="1" si="2"/>
        <v>0</v>
      </c>
      <c r="F30" s="174">
        <f t="shared" ca="1" si="3"/>
        <v>0</v>
      </c>
      <c r="G30" s="174">
        <f t="shared" ca="1" si="4"/>
        <v>-6.8447094E-2</v>
      </c>
      <c r="H30" s="140"/>
      <c r="I30" s="140"/>
      <c r="J30" s="140"/>
      <c r="K30" s="140"/>
      <c r="L30" s="140"/>
      <c r="M30" s="140"/>
      <c r="N30" s="140"/>
      <c r="O30" s="140"/>
      <c r="P30" s="140"/>
      <c r="Q30" s="140"/>
      <c r="R30" s="140"/>
      <c r="S30" s="140"/>
      <c r="AE30" s="140"/>
    </row>
    <row r="31" spans="1:31" s="8" customFormat="1" x14ac:dyDescent="0.25">
      <c r="A31" s="140"/>
      <c r="B31" s="155" t="s">
        <v>1167</v>
      </c>
      <c r="C31" s="174">
        <f t="shared" ca="1" si="0"/>
        <v>0</v>
      </c>
      <c r="D31" s="174">
        <f t="shared" ca="1" si="1"/>
        <v>0</v>
      </c>
      <c r="E31" s="174">
        <f t="shared" ca="1" si="2"/>
        <v>0</v>
      </c>
      <c r="F31" s="174">
        <f t="shared" ca="1" si="3"/>
        <v>0</v>
      </c>
      <c r="G31" s="174">
        <f t="shared" ca="1" si="4"/>
        <v>0</v>
      </c>
      <c r="H31" s="140"/>
      <c r="I31" s="140"/>
      <c r="J31" s="140"/>
      <c r="K31" s="140"/>
      <c r="L31" s="140"/>
      <c r="M31" s="140"/>
      <c r="N31" s="140"/>
      <c r="O31" s="140"/>
      <c r="P31" s="140"/>
      <c r="Q31" s="140"/>
      <c r="R31" s="140"/>
      <c r="S31" s="140"/>
      <c r="AE31" s="140"/>
    </row>
    <row r="32" spans="1:31" s="8" customFormat="1" x14ac:dyDescent="0.25">
      <c r="A32" s="140"/>
      <c r="B32" s="155" t="s">
        <v>1168</v>
      </c>
      <c r="C32" s="174">
        <f t="shared" ca="1" si="0"/>
        <v>0</v>
      </c>
      <c r="D32" s="174">
        <f t="shared" ca="1" si="1"/>
        <v>0</v>
      </c>
      <c r="E32" s="174">
        <f t="shared" ca="1" si="2"/>
        <v>0</v>
      </c>
      <c r="F32" s="174">
        <f t="shared" ca="1" si="3"/>
        <v>0</v>
      </c>
      <c r="G32" s="174">
        <f t="shared" ca="1" si="4"/>
        <v>0</v>
      </c>
      <c r="H32" s="140"/>
      <c r="I32" s="140"/>
      <c r="J32" s="140"/>
      <c r="K32" s="140"/>
      <c r="L32" s="140"/>
      <c r="M32" s="140"/>
      <c r="N32" s="140"/>
      <c r="O32" s="140"/>
      <c r="P32" s="140"/>
      <c r="Q32" s="140"/>
      <c r="R32" s="140"/>
      <c r="S32" s="140"/>
      <c r="AE32" s="140"/>
    </row>
    <row r="33" spans="1:31" s="8" customFormat="1" x14ac:dyDescent="0.25">
      <c r="A33" s="140"/>
      <c r="B33" s="155" t="s">
        <v>951</v>
      </c>
      <c r="C33" s="175">
        <f t="shared" ca="1" si="0"/>
        <v>0</v>
      </c>
      <c r="D33" s="175">
        <f t="shared" ca="1" si="1"/>
        <v>0</v>
      </c>
      <c r="E33" s="175">
        <f t="shared" ca="1" si="2"/>
        <v>0</v>
      </c>
      <c r="F33" s="175">
        <f t="shared" ca="1" si="3"/>
        <v>0</v>
      </c>
      <c r="G33" s="175">
        <f t="shared" ca="1" si="4"/>
        <v>-6.84536042E-3</v>
      </c>
      <c r="H33" s="140"/>
      <c r="I33" s="140"/>
      <c r="J33" s="140"/>
      <c r="K33" s="140"/>
      <c r="L33" s="140"/>
      <c r="M33" s="140"/>
      <c r="N33" s="140"/>
      <c r="O33" s="140"/>
      <c r="P33" s="140"/>
      <c r="Q33" s="140"/>
      <c r="R33" s="140"/>
      <c r="S33" s="140"/>
      <c r="V33" s="6"/>
      <c r="W33" s="6"/>
      <c r="X33" s="6"/>
      <c r="Y33" s="6"/>
      <c r="Z33" s="6"/>
      <c r="AA33" s="6"/>
      <c r="AE33" s="140"/>
    </row>
    <row r="34" spans="1:31" s="8" customFormat="1" x14ac:dyDescent="0.25">
      <c r="A34" s="140"/>
      <c r="B34" s="155" t="s">
        <v>952</v>
      </c>
      <c r="C34" s="175">
        <f t="shared" ca="1" si="0"/>
        <v>0</v>
      </c>
      <c r="D34" s="175">
        <f t="shared" ca="1" si="1"/>
        <v>0</v>
      </c>
      <c r="E34" s="175">
        <f t="shared" ca="1" si="2"/>
        <v>0</v>
      </c>
      <c r="F34" s="175">
        <f t="shared" ca="1" si="3"/>
        <v>0</v>
      </c>
      <c r="G34" s="175">
        <f t="shared" ca="1" si="4"/>
        <v>-3.8423871099999999E-4</v>
      </c>
      <c r="H34" s="140"/>
      <c r="I34" s="140"/>
      <c r="J34" s="140"/>
      <c r="K34" s="140"/>
      <c r="L34" s="140"/>
      <c r="M34" s="140"/>
      <c r="N34" s="140"/>
      <c r="O34" s="140"/>
      <c r="P34" s="140"/>
      <c r="Q34" s="140"/>
      <c r="R34" s="140"/>
      <c r="S34" s="140"/>
      <c r="W34" s="176"/>
      <c r="X34" s="5"/>
      <c r="Y34" s="5"/>
      <c r="Z34" s="5"/>
      <c r="AA34" s="5"/>
      <c r="AE34" s="140"/>
    </row>
    <row r="35" spans="1:31" s="8" customFormat="1" x14ac:dyDescent="0.25">
      <c r="A35" s="140"/>
      <c r="B35" s="155" t="s">
        <v>953</v>
      </c>
      <c r="C35" s="177">
        <f t="shared" ca="1" si="0"/>
        <v>-1.2853600000000001</v>
      </c>
      <c r="D35" s="177">
        <f t="shared" ca="1" si="1"/>
        <v>-1.2791999999999999</v>
      </c>
      <c r="E35" s="177">
        <f t="shared" ca="1" si="2"/>
        <v>-1.2791999999999999</v>
      </c>
      <c r="F35" s="177">
        <f t="shared" ca="1" si="3"/>
        <v>-1.2791999999999999</v>
      </c>
      <c r="G35" s="177">
        <f t="shared" ca="1" si="4"/>
        <v>-1.2823199999999999</v>
      </c>
      <c r="H35" s="140"/>
      <c r="I35" s="140"/>
      <c r="J35" s="140"/>
      <c r="K35" s="140"/>
      <c r="L35" s="140"/>
      <c r="M35" s="140"/>
      <c r="N35" s="140"/>
      <c r="O35" s="140"/>
      <c r="P35" s="140"/>
      <c r="Q35" s="140"/>
      <c r="R35" s="140"/>
      <c r="S35" s="140"/>
      <c r="W35" s="5"/>
      <c r="X35" s="5"/>
      <c r="Y35" s="5"/>
      <c r="Z35" s="5"/>
      <c r="AA35" s="5"/>
      <c r="AE35" s="140"/>
    </row>
    <row r="36" spans="1:31" s="8" customFormat="1" x14ac:dyDescent="0.25">
      <c r="A36" s="140"/>
      <c r="B36" s="155" t="s">
        <v>1181</v>
      </c>
      <c r="C36" s="174">
        <f t="shared" ca="1" si="0"/>
        <v>0</v>
      </c>
      <c r="D36" s="174">
        <f t="shared" ca="1" si="1"/>
        <v>0</v>
      </c>
      <c r="E36" s="174">
        <f t="shared" ca="1" si="2"/>
        <v>0</v>
      </c>
      <c r="F36" s="174">
        <f t="shared" ca="1" si="3"/>
        <v>0</v>
      </c>
      <c r="G36" s="174">
        <f t="shared" ca="1" si="4"/>
        <v>0</v>
      </c>
      <c r="H36" s="140"/>
      <c r="I36" s="140"/>
      <c r="J36" s="140"/>
      <c r="K36" s="140"/>
      <c r="L36" s="140"/>
      <c r="M36" s="140"/>
      <c r="N36" s="140"/>
      <c r="O36" s="140"/>
      <c r="P36" s="140"/>
      <c r="Q36" s="140"/>
      <c r="R36" s="140"/>
      <c r="S36" s="140"/>
      <c r="W36" s="5"/>
      <c r="X36" s="5"/>
      <c r="Y36" s="5"/>
      <c r="Z36" s="5"/>
      <c r="AA36" s="5"/>
      <c r="AE36" s="140"/>
    </row>
    <row r="37" spans="1:31" s="8" customFormat="1" x14ac:dyDescent="0.25">
      <c r="A37" s="140"/>
      <c r="B37" s="155" t="s">
        <v>1195</v>
      </c>
      <c r="C37" s="175">
        <f t="shared" ca="1" si="0"/>
        <v>0</v>
      </c>
      <c r="D37" s="175">
        <f t="shared" ca="1" si="1"/>
        <v>0</v>
      </c>
      <c r="E37" s="175">
        <f t="shared" ca="1" si="2"/>
        <v>0</v>
      </c>
      <c r="F37" s="175">
        <f t="shared" ca="1" si="3"/>
        <v>0</v>
      </c>
      <c r="G37" s="175">
        <f t="shared" ca="1" si="4"/>
        <v>0</v>
      </c>
      <c r="H37" s="140"/>
      <c r="I37" s="140"/>
      <c r="J37" s="140"/>
      <c r="K37" s="140"/>
      <c r="L37" s="140"/>
      <c r="M37" s="140"/>
      <c r="N37" s="140"/>
      <c r="O37" s="140"/>
      <c r="P37" s="140"/>
      <c r="Q37" s="140"/>
      <c r="R37" s="140"/>
      <c r="S37" s="140"/>
      <c r="W37" s="5"/>
      <c r="X37" s="5"/>
      <c r="Y37" s="5"/>
      <c r="Z37" s="5"/>
      <c r="AA37" s="5"/>
      <c r="AE37" s="140"/>
    </row>
    <row r="38" spans="1:31" s="8" customFormat="1" x14ac:dyDescent="0.25">
      <c r="A38" s="140"/>
      <c r="B38" s="155" t="s">
        <v>1196</v>
      </c>
      <c r="C38" s="175">
        <f t="shared" ca="1" si="0"/>
        <v>0</v>
      </c>
      <c r="D38" s="175">
        <f t="shared" ca="1" si="1"/>
        <v>0</v>
      </c>
      <c r="E38" s="175">
        <f t="shared" ca="1" si="2"/>
        <v>0</v>
      </c>
      <c r="F38" s="175">
        <f t="shared" ca="1" si="3"/>
        <v>0</v>
      </c>
      <c r="G38" s="175">
        <f t="shared" ca="1" si="4"/>
        <v>0</v>
      </c>
      <c r="H38" s="140"/>
      <c r="I38" s="140"/>
      <c r="J38" s="140"/>
      <c r="K38" s="140"/>
      <c r="L38" s="140"/>
      <c r="M38" s="140"/>
      <c r="N38" s="140"/>
      <c r="O38" s="140"/>
      <c r="P38" s="140"/>
      <c r="Q38" s="140"/>
      <c r="R38" s="140"/>
      <c r="S38" s="140"/>
      <c r="W38" s="5"/>
      <c r="X38" s="5"/>
      <c r="Y38" s="5"/>
      <c r="Z38" s="5"/>
      <c r="AA38" s="5"/>
      <c r="AE38" s="140"/>
    </row>
    <row r="39" spans="1:31" s="8" customFormat="1" x14ac:dyDescent="0.25">
      <c r="A39" s="140"/>
      <c r="B39" s="155" t="s">
        <v>231</v>
      </c>
      <c r="C39" s="178">
        <f t="shared" ca="1" si="0"/>
        <v>0</v>
      </c>
      <c r="D39" s="178">
        <f t="shared" ca="1" si="1"/>
        <v>24.8811754</v>
      </c>
      <c r="E39" s="178">
        <f t="shared" ca="1" si="2"/>
        <v>24.8811754</v>
      </c>
      <c r="F39" s="178">
        <f t="shared" ca="1" si="3"/>
        <v>24.8811754</v>
      </c>
      <c r="G39" s="178">
        <f t="shared" ca="1" si="4"/>
        <v>24.8811754</v>
      </c>
      <c r="H39" s="140"/>
      <c r="I39" s="140"/>
      <c r="J39" s="140"/>
      <c r="K39" s="140"/>
      <c r="L39" s="140"/>
      <c r="M39" s="140"/>
      <c r="N39" s="140"/>
      <c r="O39" s="140"/>
      <c r="P39" s="140"/>
      <c r="Q39" s="140"/>
      <c r="R39" s="140"/>
      <c r="S39" s="140"/>
      <c r="W39" s="5"/>
      <c r="X39" s="5"/>
      <c r="Y39" s="5"/>
      <c r="Z39" s="5"/>
      <c r="AA39" s="5"/>
      <c r="AE39" s="140"/>
    </row>
    <row r="40" spans="1:31" s="8" customFormat="1" x14ac:dyDescent="0.25">
      <c r="A40" s="140"/>
      <c r="B40" s="155" t="s">
        <v>232</v>
      </c>
      <c r="C40" s="178">
        <f t="shared" ca="1" si="0"/>
        <v>0</v>
      </c>
      <c r="D40" s="178">
        <f t="shared" ca="1" si="1"/>
        <v>0</v>
      </c>
      <c r="E40" s="178">
        <f t="shared" ca="1" si="2"/>
        <v>0</v>
      </c>
      <c r="F40" s="178">
        <f t="shared" ca="1" si="3"/>
        <v>0</v>
      </c>
      <c r="G40" s="178">
        <f t="shared" ca="1" si="4"/>
        <v>0</v>
      </c>
      <c r="H40" s="140"/>
      <c r="I40" s="140"/>
      <c r="J40" s="140"/>
      <c r="K40" s="140"/>
      <c r="L40" s="140"/>
      <c r="M40" s="140"/>
      <c r="N40" s="140"/>
      <c r="O40" s="140"/>
      <c r="P40" s="140"/>
      <c r="Q40" s="140"/>
      <c r="R40" s="140"/>
      <c r="S40" s="140"/>
      <c r="W40" s="5"/>
      <c r="X40" s="5"/>
      <c r="Y40" s="5"/>
      <c r="Z40" s="5"/>
      <c r="AA40" s="5"/>
      <c r="AE40" s="140"/>
    </row>
    <row r="41" spans="1:31" s="8" customFormat="1" x14ac:dyDescent="0.25">
      <c r="A41" s="140"/>
      <c r="B41" s="155" t="s">
        <v>233</v>
      </c>
      <c r="C41" s="178">
        <f t="shared" ca="1" si="0"/>
        <v>0</v>
      </c>
      <c r="D41" s="178">
        <f t="shared" ca="1" si="1"/>
        <v>0</v>
      </c>
      <c r="E41" s="178">
        <f t="shared" ca="1" si="2"/>
        <v>0</v>
      </c>
      <c r="F41" s="178">
        <f t="shared" ca="1" si="3"/>
        <v>0</v>
      </c>
      <c r="G41" s="178">
        <f t="shared" ca="1" si="4"/>
        <v>0</v>
      </c>
      <c r="H41" s="140"/>
      <c r="I41" s="140"/>
      <c r="J41" s="140"/>
      <c r="K41" s="140"/>
      <c r="L41" s="140"/>
      <c r="M41" s="140"/>
      <c r="N41" s="140"/>
      <c r="O41" s="140"/>
      <c r="P41" s="140"/>
      <c r="Q41" s="140"/>
      <c r="R41" s="140"/>
      <c r="S41" s="140"/>
      <c r="AE41" s="140"/>
    </row>
    <row r="42" spans="1:31" s="8" customFormat="1" x14ac:dyDescent="0.25">
      <c r="A42" s="140"/>
      <c r="B42" s="155" t="s">
        <v>198</v>
      </c>
      <c r="C42" s="179">
        <f t="shared" ca="1" si="0"/>
        <v>0</v>
      </c>
      <c r="D42" s="179">
        <f t="shared" ca="1" si="1"/>
        <v>0</v>
      </c>
      <c r="E42" s="179">
        <f t="shared" ca="1" si="2"/>
        <v>0</v>
      </c>
      <c r="F42" s="179">
        <f t="shared" ca="1" si="3"/>
        <v>0</v>
      </c>
      <c r="G42" s="179">
        <f t="shared" ca="1" si="4"/>
        <v>0</v>
      </c>
      <c r="H42" s="140"/>
      <c r="I42" s="140"/>
      <c r="J42" s="140"/>
      <c r="K42" s="140"/>
      <c r="L42" s="140"/>
      <c r="M42" s="140"/>
      <c r="N42" s="140"/>
      <c r="O42" s="140"/>
      <c r="P42" s="140"/>
      <c r="Q42" s="140"/>
      <c r="R42" s="140"/>
      <c r="S42" s="140"/>
    </row>
    <row r="43" spans="1:31" s="8" customFormat="1" x14ac:dyDescent="0.25">
      <c r="A43" s="140"/>
      <c r="B43" s="155" t="s">
        <v>607</v>
      </c>
      <c r="C43" s="179">
        <f t="shared" ca="1" si="0"/>
        <v>0</v>
      </c>
      <c r="D43" s="179">
        <f t="shared" ca="1" si="1"/>
        <v>0</v>
      </c>
      <c r="E43" s="179">
        <f t="shared" ca="1" si="2"/>
        <v>0</v>
      </c>
      <c r="F43" s="179">
        <f t="shared" ca="1" si="3"/>
        <v>0</v>
      </c>
      <c r="G43" s="179">
        <f t="shared" ca="1" si="4"/>
        <v>0</v>
      </c>
      <c r="H43" s="140"/>
      <c r="I43" s="140"/>
      <c r="J43" s="140"/>
      <c r="K43" s="140"/>
      <c r="L43" s="140"/>
      <c r="M43" s="140"/>
      <c r="N43" s="140"/>
      <c r="O43" s="140"/>
      <c r="P43" s="140"/>
      <c r="Q43" s="140"/>
      <c r="R43" s="140"/>
      <c r="S43" s="140"/>
      <c r="W43" s="42"/>
      <c r="X43" s="42"/>
      <c r="Y43" s="42"/>
      <c r="Z43" s="42"/>
      <c r="AA43" s="42"/>
    </row>
    <row r="44" spans="1:31" s="8" customFormat="1" x14ac:dyDescent="0.25">
      <c r="A44" s="140"/>
      <c r="B44" s="155" t="s">
        <v>608</v>
      </c>
      <c r="C44" s="179">
        <f t="shared" ca="1" si="0"/>
        <v>0</v>
      </c>
      <c r="D44" s="179">
        <f t="shared" ca="1" si="1"/>
        <v>0</v>
      </c>
      <c r="E44" s="179">
        <f t="shared" ca="1" si="2"/>
        <v>0</v>
      </c>
      <c r="F44" s="179">
        <f t="shared" ca="1" si="3"/>
        <v>0</v>
      </c>
      <c r="G44" s="179">
        <f t="shared" ca="1" si="4"/>
        <v>0</v>
      </c>
      <c r="H44" s="140"/>
      <c r="I44" s="140"/>
      <c r="J44" s="140"/>
      <c r="K44" s="140"/>
      <c r="L44" s="140"/>
      <c r="M44" s="140"/>
      <c r="N44" s="140"/>
      <c r="O44" s="140"/>
      <c r="P44" s="140"/>
      <c r="Q44" s="140"/>
      <c r="R44" s="140"/>
      <c r="S44" s="140"/>
      <c r="W44" s="5"/>
      <c r="X44" s="5"/>
      <c r="Y44" s="5"/>
      <c r="Z44" s="5"/>
      <c r="AA44" s="5"/>
    </row>
    <row r="45" spans="1:31" s="8" customFormat="1" x14ac:dyDescent="0.25">
      <c r="A45" s="140"/>
      <c r="B45" s="155" t="s">
        <v>954</v>
      </c>
      <c r="C45" s="179">
        <f t="shared" ca="1" si="0"/>
        <v>0</v>
      </c>
      <c r="D45" s="179">
        <f t="shared" ca="1" si="1"/>
        <v>0</v>
      </c>
      <c r="E45" s="179">
        <f t="shared" ca="1" si="2"/>
        <v>0</v>
      </c>
      <c r="F45" s="179">
        <f t="shared" ca="1" si="3"/>
        <v>0</v>
      </c>
      <c r="G45" s="179">
        <f t="shared" ca="1" si="4"/>
        <v>0</v>
      </c>
      <c r="H45" s="140"/>
      <c r="I45" s="140"/>
      <c r="J45" s="140"/>
      <c r="K45" s="140"/>
      <c r="L45" s="140"/>
      <c r="M45" s="140"/>
      <c r="N45" s="140"/>
      <c r="O45" s="140"/>
      <c r="P45" s="140"/>
      <c r="Q45" s="140"/>
      <c r="R45" s="140"/>
      <c r="S45" s="140"/>
      <c r="W45" s="5"/>
      <c r="X45" s="5"/>
      <c r="Y45" s="5"/>
      <c r="Z45" s="5"/>
      <c r="AA45" s="5"/>
    </row>
    <row r="46" spans="1:31" s="8" customFormat="1" x14ac:dyDescent="0.25">
      <c r="A46" s="140"/>
      <c r="B46" s="155" t="s">
        <v>176</v>
      </c>
      <c r="C46" s="179">
        <f t="shared" ca="1" si="0"/>
        <v>0</v>
      </c>
      <c r="D46" s="179">
        <f t="shared" ca="1" si="1"/>
        <v>0</v>
      </c>
      <c r="E46" s="179">
        <f t="shared" ca="1" si="2"/>
        <v>0</v>
      </c>
      <c r="F46" s="179">
        <f t="shared" ca="1" si="3"/>
        <v>0</v>
      </c>
      <c r="G46" s="179">
        <f t="shared" ca="1" si="4"/>
        <v>0</v>
      </c>
      <c r="H46" s="140"/>
      <c r="I46" s="140"/>
      <c r="J46" s="140"/>
      <c r="K46" s="140"/>
      <c r="L46" s="140"/>
      <c r="M46" s="140"/>
      <c r="N46" s="140"/>
      <c r="O46" s="140"/>
      <c r="P46" s="140"/>
      <c r="Q46" s="140"/>
      <c r="R46" s="140"/>
      <c r="S46" s="140"/>
      <c r="W46" s="5"/>
      <c r="X46" s="5"/>
      <c r="Y46" s="5"/>
      <c r="Z46" s="5"/>
      <c r="AA46" s="5"/>
    </row>
    <row r="47" spans="1:31" s="8" customFormat="1" x14ac:dyDescent="0.25">
      <c r="A47" s="140"/>
      <c r="B47" s="155" t="s">
        <v>177</v>
      </c>
      <c r="C47" s="176">
        <f t="shared" ca="1" si="0"/>
        <v>1.2853600000000001</v>
      </c>
      <c r="D47" s="176">
        <f t="shared" ca="1" si="1"/>
        <v>1.2791999999999999</v>
      </c>
      <c r="E47" s="176">
        <f t="shared" ca="1" si="2"/>
        <v>1.2791999999999999</v>
      </c>
      <c r="F47" s="176">
        <f t="shared" ca="1" si="3"/>
        <v>1.2791999999999999</v>
      </c>
      <c r="G47" s="176">
        <f t="shared" ca="1" si="4"/>
        <v>1.2895496</v>
      </c>
      <c r="H47" s="140"/>
      <c r="I47" s="140"/>
      <c r="J47" s="140"/>
      <c r="K47" s="140"/>
      <c r="L47" s="140"/>
      <c r="M47" s="140"/>
      <c r="N47" s="140"/>
      <c r="O47" s="140"/>
      <c r="P47" s="140"/>
      <c r="Q47" s="140"/>
      <c r="R47" s="140"/>
      <c r="S47" s="140"/>
      <c r="W47" s="5"/>
      <c r="X47" s="5"/>
      <c r="Y47" s="5"/>
      <c r="Z47" s="5"/>
      <c r="AA47" s="5"/>
    </row>
    <row r="48" spans="1:31" s="8" customFormat="1" x14ac:dyDescent="0.25">
      <c r="A48" s="140"/>
      <c r="B48" s="155" t="s">
        <v>1205</v>
      </c>
      <c r="C48" s="179">
        <f t="shared" ca="1" si="0"/>
        <v>0</v>
      </c>
      <c r="D48" s="179">
        <f t="shared" ca="1" si="1"/>
        <v>0</v>
      </c>
      <c r="E48" s="179">
        <f t="shared" ca="1" si="2"/>
        <v>0</v>
      </c>
      <c r="F48" s="179">
        <f t="shared" ca="1" si="3"/>
        <v>0</v>
      </c>
      <c r="G48" s="179">
        <f t="shared" ca="1" si="4"/>
        <v>0</v>
      </c>
      <c r="H48" s="140"/>
      <c r="I48" s="140"/>
      <c r="J48" s="140"/>
      <c r="K48" s="140"/>
      <c r="L48" s="140"/>
      <c r="M48" s="140"/>
      <c r="N48" s="140"/>
      <c r="O48" s="140"/>
      <c r="P48" s="140"/>
      <c r="Q48" s="140"/>
      <c r="R48" s="140"/>
      <c r="S48" s="140"/>
      <c r="W48" s="5"/>
      <c r="X48" s="5"/>
      <c r="Y48" s="5"/>
      <c r="Z48" s="5"/>
      <c r="AA48" s="5"/>
    </row>
    <row r="49" spans="1:27" s="8" customFormat="1" x14ac:dyDescent="0.25">
      <c r="A49" s="140"/>
      <c r="B49" s="155" t="s">
        <v>1206</v>
      </c>
      <c r="C49" s="179">
        <f t="shared" ca="1" si="0"/>
        <v>0</v>
      </c>
      <c r="D49" s="179">
        <f t="shared" ca="1" si="1"/>
        <v>0</v>
      </c>
      <c r="E49" s="179">
        <f t="shared" ca="1" si="2"/>
        <v>0</v>
      </c>
      <c r="F49" s="179">
        <f t="shared" ca="1" si="3"/>
        <v>0</v>
      </c>
      <c r="G49" s="179">
        <f t="shared" ca="1" si="4"/>
        <v>0</v>
      </c>
      <c r="H49" s="140"/>
      <c r="I49" s="140"/>
      <c r="J49" s="140"/>
      <c r="K49" s="140"/>
      <c r="L49" s="140"/>
      <c r="M49" s="140"/>
      <c r="N49" s="140"/>
      <c r="O49" s="140"/>
      <c r="P49" s="140"/>
      <c r="Q49" s="140"/>
      <c r="R49" s="140"/>
      <c r="S49" s="140"/>
      <c r="W49" s="5"/>
      <c r="X49" s="5"/>
      <c r="Y49" s="5"/>
      <c r="Z49" s="5"/>
      <c r="AA49" s="5"/>
    </row>
    <row r="50" spans="1:27" s="8" customFormat="1" x14ac:dyDescent="0.25">
      <c r="A50" s="140"/>
      <c r="B50" s="155"/>
      <c r="C50" s="5"/>
      <c r="D50" s="5"/>
      <c r="E50" s="5"/>
      <c r="F50" s="5"/>
      <c r="G50" s="5"/>
      <c r="H50" s="140"/>
      <c r="I50" s="103" t="s">
        <v>244</v>
      </c>
      <c r="J50" s="140"/>
      <c r="K50" s="140"/>
      <c r="L50" s="140"/>
      <c r="M50" s="140"/>
      <c r="N50" s="140"/>
      <c r="O50" s="103" t="s">
        <v>245</v>
      </c>
      <c r="P50" s="140"/>
      <c r="Q50" s="140"/>
      <c r="R50" s="140"/>
      <c r="S50" s="140"/>
      <c r="V50" s="140"/>
      <c r="W50" s="140"/>
      <c r="X50" s="140"/>
      <c r="Y50" s="140"/>
      <c r="Z50" s="140"/>
      <c r="AA50" s="140"/>
    </row>
    <row r="51" spans="1:27" s="8" customFormat="1" x14ac:dyDescent="0.25">
      <c r="B51" s="106" t="s">
        <v>267</v>
      </c>
      <c r="C51" s="9">
        <v>2010</v>
      </c>
      <c r="D51" s="9">
        <v>2020</v>
      </c>
      <c r="E51" s="9">
        <v>2030</v>
      </c>
      <c r="F51" s="9">
        <v>2040</v>
      </c>
      <c r="G51" s="9">
        <v>2050</v>
      </c>
      <c r="H51" s="140"/>
      <c r="I51" s="106">
        <v>2010</v>
      </c>
      <c r="J51" s="106">
        <v>2020</v>
      </c>
      <c r="K51" s="106">
        <v>2030</v>
      </c>
      <c r="L51" s="106">
        <v>2040</v>
      </c>
      <c r="M51" s="106">
        <v>2050</v>
      </c>
      <c r="N51" s="140"/>
      <c r="O51" s="106">
        <v>2010</v>
      </c>
      <c r="P51" s="106">
        <v>2020</v>
      </c>
      <c r="Q51" s="106">
        <v>2030</v>
      </c>
      <c r="R51" s="106">
        <v>2040</v>
      </c>
      <c r="S51" s="106">
        <v>2050</v>
      </c>
      <c r="V51" s="106" t="s">
        <v>267</v>
      </c>
      <c r="W51" s="106">
        <v>2010</v>
      </c>
      <c r="X51" s="106">
        <v>2020</v>
      </c>
      <c r="Y51" s="106">
        <v>2030</v>
      </c>
      <c r="Z51" s="106">
        <v>2040</v>
      </c>
      <c r="AA51" s="106">
        <v>2050</v>
      </c>
    </row>
    <row r="52" spans="1:27" s="8" customFormat="1" x14ac:dyDescent="0.25">
      <c r="A52" s="140"/>
      <c r="B52" s="140" t="s">
        <v>1106</v>
      </c>
      <c r="C52" s="16">
        <f t="shared" ref="C52:C83" ca="1" si="15">IFERROR(VLOOKUP($B52,INDIRECT($I$52),2,FALSE),0)</f>
        <v>-42.850373599999998</v>
      </c>
      <c r="D52" s="16">
        <f t="shared" ref="D52:D83" ca="1" si="16">IFERROR(VLOOKUP($B52,INDIRECT($J$52),2,FALSE),0)</f>
        <v>-28.715590299999999</v>
      </c>
      <c r="E52" s="16">
        <f t="shared" ref="E52:E83" ca="1" si="17">IFERROR(VLOOKUP($B52,INDIRECT($K$52),2,FALSE),0)</f>
        <v>-22.823497700000001</v>
      </c>
      <c r="F52" s="16">
        <f t="shared" ref="F52:F83" ca="1" si="18">IFERROR(VLOOKUP($B52,INDIRECT($L$52),2,FALSE),0)</f>
        <v>-23.073968000000001</v>
      </c>
      <c r="G52" s="16">
        <f t="shared" ref="G52:G83" ca="1" si="19">IFERROR(VLOOKUP($B52,INDIRECT($M$52),2,FALSE),0)</f>
        <v>-22.978940699999999</v>
      </c>
      <c r="H52" s="140"/>
      <c r="I52" s="140" t="str">
        <f>"Modeloutput!$D$"&amp;O52&amp;":$E$"&amp;O53</f>
        <v>Modeloutput!$D$1907:$E$1938</v>
      </c>
      <c r="J52" s="140" t="str">
        <f>"Modeloutput!$D$"&amp;P52&amp;":$E$"&amp;P53</f>
        <v>Modeloutput!$D$2230:$E$2261</v>
      </c>
      <c r="K52" s="140" t="str">
        <f>"Modeloutput!$D$"&amp;Q52&amp;":$E$"&amp;Q53</f>
        <v>Modeloutput!$D$2553:$E$2584</v>
      </c>
      <c r="L52" s="140" t="str">
        <f>"Modeloutput!$D$"&amp;R52&amp;":$E$"&amp;R53</f>
        <v>Modeloutput!$D$2876:$E$2907</v>
      </c>
      <c r="M52" s="140" t="str">
        <f>"Modeloutput!$D$"&amp;S52&amp;":$E$"&amp;S53</f>
        <v>Modeloutput!$D$3199:$E$3230</v>
      </c>
      <c r="N52" s="140" t="s">
        <v>246</v>
      </c>
      <c r="O52" s="140">
        <f>Run4_Var1!O52+Run4_Var2!$G$9</f>
        <v>1907</v>
      </c>
      <c r="P52" s="140">
        <f>Run4_Var1!P52+Run4_Var2!$G$9</f>
        <v>2230</v>
      </c>
      <c r="Q52" s="140">
        <f>Run4_Var1!Q52+Run4_Var2!$G$9</f>
        <v>2553</v>
      </c>
      <c r="R52" s="140">
        <f>Run4_Var1!R52+Run4_Var2!$G$9</f>
        <v>2876</v>
      </c>
      <c r="S52" s="140">
        <f>Run4_Var1!S52+Run4_Var2!$G$9</f>
        <v>3199</v>
      </c>
      <c r="V52" s="14" t="s">
        <v>1353</v>
      </c>
      <c r="W52" s="15">
        <f ca="1">C52+C54</f>
        <v>-54.429965499999994</v>
      </c>
      <c r="X52" s="15">
        <f ca="1">D52+D54</f>
        <v>-38.702691600000001</v>
      </c>
      <c r="Y52" s="15">
        <f ca="1">E52+E54</f>
        <v>-31.49481385</v>
      </c>
      <c r="Z52" s="15">
        <f ca="1">F52+F54</f>
        <v>-31.719594170000001</v>
      </c>
      <c r="AA52" s="15">
        <f ca="1">G52+G54</f>
        <v>-31.475804799999999</v>
      </c>
    </row>
    <row r="53" spans="1:27" s="8" customFormat="1" x14ac:dyDescent="0.25">
      <c r="A53" s="140"/>
      <c r="B53" s="8" t="s">
        <v>200</v>
      </c>
      <c r="C53" s="49">
        <f t="shared" ca="1" si="15"/>
        <v>-18.0948469</v>
      </c>
      <c r="D53" s="49">
        <f t="shared" ca="1" si="16"/>
        <v>-18.842034900000002</v>
      </c>
      <c r="E53" s="49">
        <f t="shared" ca="1" si="17"/>
        <v>-18.468484</v>
      </c>
      <c r="F53" s="49">
        <f t="shared" ca="1" si="18"/>
        <v>-18.095680399999999</v>
      </c>
      <c r="G53" s="49">
        <f t="shared" ca="1" si="19"/>
        <v>-17.482316999999998</v>
      </c>
      <c r="H53" s="140"/>
      <c r="I53" s="140"/>
      <c r="J53" s="140"/>
      <c r="K53" s="140"/>
      <c r="L53" s="140"/>
      <c r="M53" s="140"/>
      <c r="N53" s="140"/>
      <c r="O53" s="140">
        <f>Run4_Var1!O53+Run4_Var2!$G$9</f>
        <v>1938</v>
      </c>
      <c r="P53" s="140">
        <f>Run4_Var1!P53+Run4_Var2!$G$9</f>
        <v>2261</v>
      </c>
      <c r="Q53" s="140">
        <f>Run4_Var1!Q53+Run4_Var2!$G$9</f>
        <v>2584</v>
      </c>
      <c r="R53" s="140">
        <f>Run4_Var1!R53+Run4_Var2!$G$9</f>
        <v>2907</v>
      </c>
      <c r="S53" s="140">
        <f>Run4_Var1!S53+Run4_Var2!$G$9</f>
        <v>3230</v>
      </c>
      <c r="V53" s="43" t="s">
        <v>276</v>
      </c>
      <c r="W53" s="44">
        <f ca="1">C55+C56</f>
        <v>-19.999397039999998</v>
      </c>
      <c r="X53" s="44">
        <f t="shared" ref="X53:AA53" ca="1" si="20">D55+D56</f>
        <v>-20.144844719999998</v>
      </c>
      <c r="Y53" s="44">
        <f t="shared" ca="1" si="20"/>
        <v>-20.144844719999998</v>
      </c>
      <c r="Z53" s="44">
        <f t="shared" ca="1" si="20"/>
        <v>-20.144844719999998</v>
      </c>
      <c r="AA53" s="44">
        <f t="shared" ca="1" si="20"/>
        <v>-19.823459039999999</v>
      </c>
    </row>
    <row r="54" spans="1:27" s="8" customFormat="1" x14ac:dyDescent="0.25">
      <c r="A54" s="140"/>
      <c r="B54" s="140" t="s">
        <v>1137</v>
      </c>
      <c r="C54" s="16">
        <f t="shared" ca="1" si="15"/>
        <v>-11.5795919</v>
      </c>
      <c r="D54" s="16">
        <f t="shared" ca="1" si="16"/>
        <v>-9.9871013000000008</v>
      </c>
      <c r="E54" s="16">
        <f t="shared" ca="1" si="17"/>
        <v>-8.6713161499999991</v>
      </c>
      <c r="F54" s="16">
        <f t="shared" ca="1" si="18"/>
        <v>-8.6456261699999999</v>
      </c>
      <c r="G54" s="16">
        <f t="shared" ca="1" si="19"/>
        <v>-8.4968640999999998</v>
      </c>
      <c r="H54" s="140"/>
      <c r="I54" s="140"/>
      <c r="J54" s="140"/>
      <c r="K54" s="140"/>
      <c r="L54" s="140"/>
      <c r="M54" s="140"/>
      <c r="N54" s="140"/>
      <c r="O54" s="140"/>
      <c r="P54" s="140"/>
      <c r="Q54" s="140"/>
      <c r="R54" s="140"/>
      <c r="S54" s="140"/>
      <c r="V54" s="25" t="s">
        <v>277</v>
      </c>
      <c r="W54" s="26">
        <f ca="1">C57+C59</f>
        <v>-32.331402599999997</v>
      </c>
      <c r="X54" s="26">
        <f t="shared" ref="X54:AA54" ca="1" si="21">D57+D59</f>
        <v>-38.477867599999996</v>
      </c>
      <c r="Y54" s="26">
        <f t="shared" ca="1" si="21"/>
        <v>-48.5824833</v>
      </c>
      <c r="Z54" s="26">
        <f t="shared" ca="1" si="21"/>
        <v>-51.950688499999998</v>
      </c>
      <c r="AA54" s="26">
        <f t="shared" ca="1" si="21"/>
        <v>-54.837721500000001</v>
      </c>
    </row>
    <row r="55" spans="1:27" s="8" customFormat="1" x14ac:dyDescent="0.25">
      <c r="A55" s="140"/>
      <c r="B55" s="140" t="s">
        <v>609</v>
      </c>
      <c r="C55" s="45">
        <f t="shared" ca="1" si="15"/>
        <v>-16.806215999999999</v>
      </c>
      <c r="D55" s="45">
        <f t="shared" ca="1" si="16"/>
        <v>-16.648631999999999</v>
      </c>
      <c r="E55" s="45">
        <f t="shared" ca="1" si="17"/>
        <v>-16.648631999999999</v>
      </c>
      <c r="F55" s="45">
        <f t="shared" ca="1" si="18"/>
        <v>-16.648631999999999</v>
      </c>
      <c r="G55" s="45">
        <f t="shared" ca="1" si="19"/>
        <v>-16.383023999999999</v>
      </c>
      <c r="H55" s="140"/>
      <c r="I55" s="140"/>
      <c r="J55" s="140"/>
      <c r="K55" s="140"/>
      <c r="L55" s="140"/>
      <c r="M55" s="140"/>
      <c r="N55" s="140"/>
      <c r="O55" s="140"/>
      <c r="P55" s="140"/>
      <c r="Q55" s="140"/>
      <c r="R55" s="140"/>
      <c r="S55" s="140"/>
      <c r="V55" s="20" t="s">
        <v>614</v>
      </c>
      <c r="W55" s="21">
        <f ca="1">C60+C61</f>
        <v>-42.233956800000001</v>
      </c>
      <c r="X55" s="21">
        <f t="shared" ref="X55:AA55" ca="1" si="22">D60+D61</f>
        <v>-42.556668000000002</v>
      </c>
      <c r="Y55" s="21">
        <f t="shared" ca="1" si="22"/>
        <v>-42.556668000000002</v>
      </c>
      <c r="Z55" s="21">
        <f t="shared" ca="1" si="22"/>
        <v>-42.556668000000002</v>
      </c>
      <c r="AA55" s="21">
        <f t="shared" ca="1" si="22"/>
        <v>-42.556668000000002</v>
      </c>
    </row>
    <row r="56" spans="1:27" s="8" customFormat="1" x14ac:dyDescent="0.25">
      <c r="A56" s="140"/>
      <c r="B56" s="140" t="s">
        <v>1138</v>
      </c>
      <c r="C56" s="45">
        <f t="shared" ca="1" si="15"/>
        <v>-3.1931810399999998</v>
      </c>
      <c r="D56" s="45">
        <f t="shared" ca="1" si="16"/>
        <v>-3.4962127199999999</v>
      </c>
      <c r="E56" s="45">
        <f t="shared" ca="1" si="17"/>
        <v>-3.4962127199999999</v>
      </c>
      <c r="F56" s="45">
        <f t="shared" ca="1" si="18"/>
        <v>-3.4962127199999999</v>
      </c>
      <c r="G56" s="45">
        <f t="shared" ca="1" si="19"/>
        <v>-3.4404350400000001</v>
      </c>
      <c r="H56" s="140"/>
      <c r="I56" s="140"/>
      <c r="J56" s="140"/>
      <c r="K56" s="140"/>
      <c r="L56" s="140"/>
      <c r="M56" s="140"/>
      <c r="N56" s="140"/>
      <c r="O56" s="140"/>
      <c r="P56" s="140"/>
      <c r="Q56" s="140"/>
      <c r="R56" s="140"/>
      <c r="S56" s="140"/>
      <c r="V56" s="47" t="s">
        <v>278</v>
      </c>
      <c r="W56" s="48">
        <f ca="1">C53+C58</f>
        <v>-62.626249000000001</v>
      </c>
      <c r="X56" s="48">
        <f t="shared" ref="X56:AA56" ca="1" si="23">D53+D58</f>
        <v>-55.4270268</v>
      </c>
      <c r="Y56" s="48">
        <f t="shared" ca="1" si="23"/>
        <v>-55.053475899999995</v>
      </c>
      <c r="Z56" s="48">
        <f t="shared" ca="1" si="23"/>
        <v>-54.680672299999998</v>
      </c>
      <c r="AA56" s="48">
        <f t="shared" ca="1" si="23"/>
        <v>-54.0673089</v>
      </c>
    </row>
    <row r="57" spans="1:27" s="8" customFormat="1" x14ac:dyDescent="0.25">
      <c r="A57" s="140"/>
      <c r="B57" s="140" t="s">
        <v>1108</v>
      </c>
      <c r="C57" s="46">
        <f t="shared" ca="1" si="15"/>
        <v>-20.059190099999999</v>
      </c>
      <c r="D57" s="46">
        <f t="shared" ca="1" si="16"/>
        <v>-25.450429199999999</v>
      </c>
      <c r="E57" s="46">
        <f t="shared" ca="1" si="17"/>
        <v>-33.801351199999999</v>
      </c>
      <c r="F57" s="46">
        <f t="shared" ca="1" si="18"/>
        <v>-36.584991899999999</v>
      </c>
      <c r="G57" s="46">
        <f t="shared" ca="1" si="19"/>
        <v>-38.970969599999997</v>
      </c>
      <c r="H57" s="140"/>
      <c r="I57" s="140"/>
      <c r="J57" s="140"/>
      <c r="K57" s="140"/>
      <c r="L57" s="140"/>
      <c r="M57" s="140"/>
      <c r="N57" s="140"/>
      <c r="O57" s="140"/>
      <c r="P57" s="140"/>
      <c r="Q57" s="140"/>
      <c r="R57" s="140"/>
      <c r="S57" s="140"/>
      <c r="V57" s="51" t="s">
        <v>280</v>
      </c>
      <c r="W57" s="52">
        <f ca="1">SUM(C65:C72)</f>
        <v>-11.05296186</v>
      </c>
      <c r="X57" s="52">
        <f t="shared" ref="X57:AA57" ca="1" si="24">SUM(D65:D72)</f>
        <v>-9.9756102099999993</v>
      </c>
      <c r="Y57" s="52">
        <f t="shared" ca="1" si="24"/>
        <v>-9.1396652199999995</v>
      </c>
      <c r="Z57" s="52">
        <f t="shared" ca="1" si="24"/>
        <v>-8.5266388899999992</v>
      </c>
      <c r="AA57" s="52">
        <f t="shared" ca="1" si="24"/>
        <v>-8.3500707900000002</v>
      </c>
    </row>
    <row r="58" spans="1:27" s="8" customFormat="1" x14ac:dyDescent="0.25">
      <c r="A58" s="140"/>
      <c r="B58" s="140" t="s">
        <v>201</v>
      </c>
      <c r="C58" s="49">
        <f t="shared" ca="1" si="15"/>
        <v>-44.531402100000001</v>
      </c>
      <c r="D58" s="49">
        <f t="shared" ca="1" si="16"/>
        <v>-36.584991899999999</v>
      </c>
      <c r="E58" s="49">
        <f t="shared" ca="1" si="17"/>
        <v>-36.584991899999999</v>
      </c>
      <c r="F58" s="49">
        <f t="shared" ca="1" si="18"/>
        <v>-36.584991899999999</v>
      </c>
      <c r="G58" s="49">
        <f t="shared" ca="1" si="19"/>
        <v>-36.584991899999999</v>
      </c>
      <c r="H58" s="140"/>
      <c r="I58" s="140"/>
      <c r="J58" s="140"/>
      <c r="K58" s="140"/>
      <c r="L58" s="140"/>
      <c r="M58" s="140"/>
      <c r="N58" s="140"/>
      <c r="O58" s="140"/>
      <c r="P58" s="140"/>
      <c r="Q58" s="140"/>
      <c r="R58" s="140"/>
      <c r="S58" s="140"/>
      <c r="V58" s="54" t="s">
        <v>279</v>
      </c>
      <c r="W58" s="55">
        <f ca="1">SUM(C73:C82)</f>
        <v>-31.332622659999998</v>
      </c>
      <c r="X58" s="55">
        <f t="shared" ref="X58:AA58" ca="1" si="25">SUM(D73:D82)</f>
        <v>-26.58311509</v>
      </c>
      <c r="Y58" s="55">
        <f t="shared" ca="1" si="25"/>
        <v>-23.084298570000001</v>
      </c>
      <c r="Z58" s="55">
        <f t="shared" ca="1" si="25"/>
        <v>-23.019407599999997</v>
      </c>
      <c r="AA58" s="55">
        <f t="shared" ca="1" si="25"/>
        <v>-23.612603329999999</v>
      </c>
    </row>
    <row r="59" spans="1:27" s="8" customFormat="1" x14ac:dyDescent="0.25">
      <c r="A59" s="140"/>
      <c r="B59" s="140" t="s">
        <v>221</v>
      </c>
      <c r="C59" s="46">
        <f t="shared" ca="1" si="15"/>
        <v>-12.2722125</v>
      </c>
      <c r="D59" s="46">
        <f t="shared" ca="1" si="16"/>
        <v>-13.027438399999999</v>
      </c>
      <c r="E59" s="46">
        <f t="shared" ca="1" si="17"/>
        <v>-14.781132100000001</v>
      </c>
      <c r="F59" s="46">
        <f t="shared" ca="1" si="18"/>
        <v>-15.3656966</v>
      </c>
      <c r="G59" s="46">
        <f t="shared" ca="1" si="19"/>
        <v>-15.866751900000001</v>
      </c>
      <c r="H59" s="140"/>
      <c r="I59" s="140"/>
      <c r="J59" s="140"/>
      <c r="K59" s="140"/>
      <c r="L59" s="140"/>
      <c r="M59" s="140"/>
      <c r="N59" s="140"/>
      <c r="O59" s="140"/>
      <c r="P59" s="140"/>
      <c r="Q59" s="140"/>
      <c r="R59" s="140"/>
      <c r="S59" s="140"/>
      <c r="V59" s="36" t="s">
        <v>1354</v>
      </c>
      <c r="W59" s="50">
        <f ca="1">SUM(C62:C64)</f>
        <v>0</v>
      </c>
      <c r="X59" s="50">
        <f t="shared" ref="X59:AA59" ca="1" si="26">SUM(D62:D64)</f>
        <v>-24.8811754</v>
      </c>
      <c r="Y59" s="50">
        <f t="shared" ca="1" si="26"/>
        <v>-24.8811754</v>
      </c>
      <c r="Z59" s="50">
        <f t="shared" ca="1" si="26"/>
        <v>-24.8811754</v>
      </c>
      <c r="AA59" s="50">
        <f t="shared" ca="1" si="26"/>
        <v>-24.8811754</v>
      </c>
    </row>
    <row r="60" spans="1:27" s="8" customFormat="1" x14ac:dyDescent="0.25">
      <c r="A60" s="140"/>
      <c r="B60" s="140" t="s">
        <v>610</v>
      </c>
      <c r="C60" s="19">
        <f t="shared" ca="1" si="15"/>
        <v>-35.490720000000003</v>
      </c>
      <c r="D60" s="19">
        <f t="shared" ca="1" si="16"/>
        <v>-35.1708</v>
      </c>
      <c r="E60" s="19">
        <f t="shared" ca="1" si="17"/>
        <v>-35.1708</v>
      </c>
      <c r="F60" s="19">
        <f t="shared" ca="1" si="18"/>
        <v>-35.1708</v>
      </c>
      <c r="G60" s="19">
        <f t="shared" ca="1" si="19"/>
        <v>-35.1708</v>
      </c>
      <c r="H60" s="140"/>
      <c r="I60" s="140"/>
      <c r="J60" s="140"/>
      <c r="K60" s="140"/>
      <c r="L60" s="140"/>
      <c r="M60" s="140"/>
      <c r="N60" s="140"/>
      <c r="O60" s="140"/>
      <c r="P60" s="140"/>
      <c r="Q60" s="140"/>
      <c r="R60" s="140"/>
      <c r="S60" s="140"/>
      <c r="V60" s="70" t="s">
        <v>1355</v>
      </c>
      <c r="W60" s="71">
        <f ca="1">C83</f>
        <v>0</v>
      </c>
      <c r="X60" s="71">
        <f t="shared" ref="X60:AA60" ca="1" si="27">D83</f>
        <v>0</v>
      </c>
      <c r="Y60" s="71">
        <f t="shared" ca="1" si="27"/>
        <v>0</v>
      </c>
      <c r="Z60" s="71">
        <f t="shared" ca="1" si="27"/>
        <v>0</v>
      </c>
      <c r="AA60" s="71">
        <f t="shared" ca="1" si="27"/>
        <v>0</v>
      </c>
    </row>
    <row r="61" spans="1:27" s="8" customFormat="1" x14ac:dyDescent="0.25">
      <c r="A61" s="140"/>
      <c r="B61" s="140" t="s">
        <v>1139</v>
      </c>
      <c r="C61" s="19">
        <f t="shared" ca="1" si="15"/>
        <v>-6.7432368</v>
      </c>
      <c r="D61" s="19">
        <f t="shared" ca="1" si="16"/>
        <v>-7.3858680000000003</v>
      </c>
      <c r="E61" s="19">
        <f t="shared" ca="1" si="17"/>
        <v>-7.3858680000000003</v>
      </c>
      <c r="F61" s="19">
        <f t="shared" ca="1" si="18"/>
        <v>-7.3858680000000003</v>
      </c>
      <c r="G61" s="19">
        <f t="shared" ca="1" si="19"/>
        <v>-7.3858680000000003</v>
      </c>
      <c r="H61" s="140"/>
      <c r="I61" s="140"/>
      <c r="J61" s="140"/>
      <c r="K61" s="140"/>
      <c r="L61" s="140"/>
      <c r="M61" s="140"/>
      <c r="N61" s="140"/>
      <c r="O61" s="140"/>
      <c r="P61" s="140"/>
      <c r="Q61" s="140"/>
      <c r="R61" s="140"/>
      <c r="S61" s="140"/>
      <c r="V61" s="140"/>
      <c r="W61" s="140"/>
      <c r="X61" s="140"/>
      <c r="Y61" s="140"/>
      <c r="Z61" s="140"/>
      <c r="AA61" s="140"/>
    </row>
    <row r="62" spans="1:27" s="8" customFormat="1" x14ac:dyDescent="0.25">
      <c r="A62" s="140"/>
      <c r="B62" s="140" t="s">
        <v>234</v>
      </c>
      <c r="C62" s="38">
        <f t="shared" ca="1" si="15"/>
        <v>0</v>
      </c>
      <c r="D62" s="38">
        <f t="shared" ca="1" si="16"/>
        <v>-24.8811754</v>
      </c>
      <c r="E62" s="38">
        <f t="shared" ca="1" si="17"/>
        <v>-24.8811754</v>
      </c>
      <c r="F62" s="38">
        <f t="shared" ca="1" si="18"/>
        <v>-24.8811754</v>
      </c>
      <c r="G62" s="38">
        <f t="shared" ca="1" si="19"/>
        <v>-24.8811754</v>
      </c>
      <c r="H62" s="140"/>
      <c r="I62" s="140"/>
      <c r="J62" s="140"/>
      <c r="K62" s="140"/>
      <c r="L62" s="140"/>
      <c r="M62" s="140"/>
      <c r="N62" s="140"/>
      <c r="O62" s="140"/>
      <c r="P62" s="140"/>
      <c r="Q62" s="140"/>
      <c r="R62" s="140"/>
      <c r="S62" s="140"/>
      <c r="V62" s="140" t="s">
        <v>285</v>
      </c>
      <c r="W62" s="135">
        <f ca="1">SUM(W52:W60)</f>
        <v>-254.00655545999999</v>
      </c>
      <c r="X62" s="135">
        <f ca="1">SUM(X52:X59)</f>
        <v>-256.74899941999996</v>
      </c>
      <c r="Y62" s="135">
        <f ca="1">SUM(Y52:Y59)</f>
        <v>-254.93742496000002</v>
      </c>
      <c r="Z62" s="135">
        <f ca="1">SUM(Z52:Z59)</f>
        <v>-257.47968957999996</v>
      </c>
      <c r="AA62" s="135">
        <f ca="1">SUM(AA52:AA59)</f>
        <v>-259.60481176000002</v>
      </c>
    </row>
    <row r="63" spans="1:27" s="8" customFormat="1" x14ac:dyDescent="0.25">
      <c r="A63" s="140"/>
      <c r="B63" s="140" t="s">
        <v>235</v>
      </c>
      <c r="C63" s="38">
        <f t="shared" ca="1" si="15"/>
        <v>0</v>
      </c>
      <c r="D63" s="38">
        <f t="shared" ca="1" si="16"/>
        <v>0</v>
      </c>
      <c r="E63" s="38">
        <f t="shared" ca="1" si="17"/>
        <v>0</v>
      </c>
      <c r="F63" s="38">
        <f t="shared" ca="1" si="18"/>
        <v>0</v>
      </c>
      <c r="G63" s="38">
        <f t="shared" ca="1" si="19"/>
        <v>0</v>
      </c>
      <c r="H63" s="140"/>
      <c r="I63" s="140"/>
      <c r="J63" s="140"/>
      <c r="K63" s="140"/>
      <c r="L63" s="140"/>
      <c r="M63" s="140"/>
      <c r="N63" s="140"/>
      <c r="O63" s="140"/>
      <c r="P63" s="140"/>
      <c r="Q63" s="140"/>
      <c r="R63" s="140"/>
      <c r="S63" s="140"/>
      <c r="V63" s="140" t="s">
        <v>284</v>
      </c>
      <c r="W63" s="135">
        <f ca="1">SUM(C52:C83)</f>
        <v>-254.00655546000002</v>
      </c>
      <c r="X63" s="135">
        <f t="shared" ref="X63:AA63" ca="1" si="28">SUM(D52:D83)</f>
        <v>-256.74899941999996</v>
      </c>
      <c r="Y63" s="135">
        <f t="shared" ca="1" si="28"/>
        <v>-254.93742495999993</v>
      </c>
      <c r="Z63" s="135">
        <f t="shared" ca="1" si="28"/>
        <v>-257.47968957999996</v>
      </c>
      <c r="AA63" s="135">
        <f t="shared" ca="1" si="28"/>
        <v>-259.60481176000002</v>
      </c>
    </row>
    <row r="64" spans="1:27" s="8" customFormat="1" x14ac:dyDescent="0.25">
      <c r="A64" s="140"/>
      <c r="B64" s="140" t="s">
        <v>236</v>
      </c>
      <c r="C64" s="38">
        <f t="shared" ca="1" si="15"/>
        <v>0</v>
      </c>
      <c r="D64" s="38">
        <f t="shared" ca="1" si="16"/>
        <v>0</v>
      </c>
      <c r="E64" s="38">
        <f t="shared" ca="1" si="17"/>
        <v>0</v>
      </c>
      <c r="F64" s="38">
        <f t="shared" ca="1" si="18"/>
        <v>0</v>
      </c>
      <c r="G64" s="38">
        <f t="shared" ca="1" si="19"/>
        <v>0</v>
      </c>
      <c r="H64" s="140"/>
      <c r="I64" s="140"/>
      <c r="J64" s="140"/>
      <c r="K64" s="140"/>
      <c r="L64" s="140"/>
      <c r="M64" s="140"/>
      <c r="N64" s="140"/>
      <c r="O64" s="140"/>
      <c r="P64" s="140"/>
      <c r="Q64" s="140"/>
      <c r="R64" s="140"/>
      <c r="S64" s="140"/>
    </row>
    <row r="65" spans="1:27" s="8" customFormat="1" x14ac:dyDescent="0.25">
      <c r="A65" s="140"/>
      <c r="B65" s="140" t="s">
        <v>1169</v>
      </c>
      <c r="C65" s="53">
        <f t="shared" ca="1" si="15"/>
        <v>0</v>
      </c>
      <c r="D65" s="53">
        <f t="shared" ca="1" si="16"/>
        <v>0</v>
      </c>
      <c r="E65" s="53">
        <f t="shared" ca="1" si="17"/>
        <v>0</v>
      </c>
      <c r="F65" s="53">
        <f t="shared" ca="1" si="18"/>
        <v>0</v>
      </c>
      <c r="G65" s="53">
        <f t="shared" ca="1" si="19"/>
        <v>0</v>
      </c>
      <c r="H65" s="140"/>
      <c r="I65" s="140"/>
      <c r="J65" s="140"/>
      <c r="K65" s="140"/>
      <c r="L65" s="140"/>
      <c r="M65" s="140"/>
      <c r="N65" s="140"/>
      <c r="O65" s="140"/>
      <c r="P65" s="140"/>
      <c r="Q65" s="140"/>
      <c r="R65" s="140"/>
      <c r="S65" s="140"/>
      <c r="V65" s="6"/>
    </row>
    <row r="66" spans="1:27" s="8" customFormat="1" x14ac:dyDescent="0.25">
      <c r="A66" s="140"/>
      <c r="B66" s="140" t="s">
        <v>1109</v>
      </c>
      <c r="C66" s="53">
        <f t="shared" ca="1" si="15"/>
        <v>-9.2882032399999996</v>
      </c>
      <c r="D66" s="53">
        <f t="shared" ca="1" si="16"/>
        <v>-8.2443059600000002</v>
      </c>
      <c r="E66" s="53">
        <f t="shared" ca="1" si="17"/>
        <v>-7.5534423300000002</v>
      </c>
      <c r="F66" s="53">
        <f t="shared" ca="1" si="18"/>
        <v>-7.0468089999999997</v>
      </c>
      <c r="G66" s="53">
        <f t="shared" ca="1" si="19"/>
        <v>-6.90088495</v>
      </c>
      <c r="H66" s="140"/>
      <c r="I66" s="140"/>
      <c r="J66" s="140"/>
      <c r="K66" s="140"/>
      <c r="L66" s="140"/>
      <c r="M66" s="140"/>
      <c r="N66" s="140"/>
      <c r="O66" s="140"/>
      <c r="P66" s="140"/>
      <c r="Q66" s="140"/>
      <c r="R66" s="140"/>
      <c r="S66" s="140"/>
      <c r="W66" s="42"/>
      <c r="X66" s="42"/>
      <c r="Y66" s="42"/>
      <c r="Z66" s="42"/>
      <c r="AA66" s="42"/>
    </row>
    <row r="67" spans="1:27" s="8" customFormat="1" x14ac:dyDescent="0.25">
      <c r="A67" s="140"/>
      <c r="B67" s="140" t="s">
        <v>1170</v>
      </c>
      <c r="C67" s="53">
        <f t="shared" ca="1" si="15"/>
        <v>0</v>
      </c>
      <c r="D67" s="53">
        <f t="shared" ca="1" si="16"/>
        <v>0</v>
      </c>
      <c r="E67" s="53">
        <f t="shared" ca="1" si="17"/>
        <v>0</v>
      </c>
      <c r="F67" s="53">
        <f t="shared" ca="1" si="18"/>
        <v>0</v>
      </c>
      <c r="G67" s="53">
        <f t="shared" ca="1" si="19"/>
        <v>0</v>
      </c>
      <c r="H67" s="140"/>
      <c r="I67" s="140"/>
      <c r="J67" s="140"/>
      <c r="K67" s="140"/>
      <c r="L67" s="140"/>
      <c r="M67" s="140"/>
      <c r="N67" s="140"/>
      <c r="O67" s="140"/>
      <c r="P67" s="140"/>
      <c r="Q67" s="140"/>
      <c r="R67" s="140"/>
      <c r="S67" s="140"/>
      <c r="W67" s="42"/>
      <c r="X67" s="42"/>
      <c r="Y67" s="42"/>
      <c r="Z67" s="42"/>
      <c r="AA67" s="42"/>
    </row>
    <row r="68" spans="1:27" s="8" customFormat="1" x14ac:dyDescent="0.25">
      <c r="A68" s="140"/>
      <c r="B68" s="140" t="s">
        <v>1171</v>
      </c>
      <c r="C68" s="53">
        <f t="shared" ca="1" si="15"/>
        <v>0</v>
      </c>
      <c r="D68" s="53">
        <f t="shared" ca="1" si="16"/>
        <v>0</v>
      </c>
      <c r="E68" s="53">
        <f t="shared" ca="1" si="17"/>
        <v>0</v>
      </c>
      <c r="F68" s="53">
        <f t="shared" ca="1" si="18"/>
        <v>0</v>
      </c>
      <c r="G68" s="53">
        <f t="shared" ca="1" si="19"/>
        <v>0</v>
      </c>
      <c r="H68" s="140"/>
      <c r="I68" s="140"/>
      <c r="J68" s="140"/>
      <c r="K68" s="140"/>
      <c r="L68" s="140"/>
      <c r="M68" s="140"/>
      <c r="N68" s="140"/>
      <c r="O68" s="140"/>
      <c r="P68" s="140"/>
      <c r="Q68" s="140"/>
      <c r="R68" s="140"/>
      <c r="S68" s="140"/>
      <c r="W68" s="42"/>
      <c r="X68" s="42"/>
      <c r="Y68" s="42"/>
      <c r="Z68" s="42"/>
      <c r="AA68" s="42"/>
    </row>
    <row r="69" spans="1:27" s="8" customFormat="1" x14ac:dyDescent="0.25">
      <c r="A69" s="140"/>
      <c r="B69" s="140" t="s">
        <v>1188</v>
      </c>
      <c r="C69" s="53">
        <f t="shared" ca="1" si="15"/>
        <v>0</v>
      </c>
      <c r="D69" s="53">
        <f t="shared" ca="1" si="16"/>
        <v>0</v>
      </c>
      <c r="E69" s="53">
        <f t="shared" ca="1" si="17"/>
        <v>0</v>
      </c>
      <c r="F69" s="53">
        <f t="shared" ca="1" si="18"/>
        <v>0</v>
      </c>
      <c r="G69" s="53">
        <f t="shared" ca="1" si="19"/>
        <v>0</v>
      </c>
      <c r="H69" s="140"/>
      <c r="I69" s="140"/>
      <c r="J69" s="140"/>
      <c r="K69" s="140"/>
      <c r="L69" s="140"/>
      <c r="M69" s="140"/>
      <c r="N69" s="140"/>
      <c r="O69" s="140"/>
      <c r="P69" s="140"/>
      <c r="Q69" s="140"/>
      <c r="R69" s="140"/>
      <c r="S69" s="140"/>
      <c r="W69" s="42"/>
      <c r="X69" s="42"/>
      <c r="Y69" s="42"/>
      <c r="Z69" s="42"/>
      <c r="AA69" s="42"/>
    </row>
    <row r="70" spans="1:27" s="8" customFormat="1" x14ac:dyDescent="0.25">
      <c r="A70" s="140"/>
      <c r="B70" s="140" t="s">
        <v>1140</v>
      </c>
      <c r="C70" s="53">
        <f t="shared" ca="1" si="15"/>
        <v>-1.7647586200000001</v>
      </c>
      <c r="D70" s="53">
        <f t="shared" ca="1" si="16"/>
        <v>-1.73130425</v>
      </c>
      <c r="E70" s="53">
        <f t="shared" ca="1" si="17"/>
        <v>-1.5862228899999999</v>
      </c>
      <c r="F70" s="53">
        <f t="shared" ca="1" si="18"/>
        <v>-1.47982989</v>
      </c>
      <c r="G70" s="53">
        <f t="shared" ca="1" si="19"/>
        <v>-1.4491858399999999</v>
      </c>
      <c r="H70" s="140"/>
      <c r="I70" s="140"/>
      <c r="J70" s="140"/>
      <c r="K70" s="140"/>
      <c r="L70" s="140"/>
      <c r="M70" s="140"/>
      <c r="N70" s="140"/>
      <c r="O70" s="140"/>
      <c r="P70" s="140"/>
      <c r="Q70" s="140"/>
      <c r="R70" s="140"/>
      <c r="S70" s="140"/>
      <c r="W70" s="42"/>
      <c r="X70" s="42"/>
      <c r="Y70" s="42"/>
      <c r="Z70" s="42"/>
      <c r="AA70" s="42"/>
    </row>
    <row r="71" spans="1:27" s="8" customFormat="1" x14ac:dyDescent="0.25">
      <c r="B71" s="140" t="s">
        <v>1189</v>
      </c>
      <c r="C71" s="53">
        <f t="shared" ca="1" si="15"/>
        <v>0</v>
      </c>
      <c r="D71" s="53">
        <f t="shared" ca="1" si="16"/>
        <v>0</v>
      </c>
      <c r="E71" s="53">
        <f t="shared" ca="1" si="17"/>
        <v>0</v>
      </c>
      <c r="F71" s="53">
        <f t="shared" ca="1" si="18"/>
        <v>0</v>
      </c>
      <c r="G71" s="53">
        <f t="shared" ca="1" si="19"/>
        <v>0</v>
      </c>
      <c r="H71" s="140"/>
      <c r="I71" s="140"/>
      <c r="J71" s="140"/>
      <c r="K71" s="140"/>
      <c r="L71" s="140"/>
      <c r="M71" s="140"/>
      <c r="N71" s="140"/>
      <c r="O71" s="140"/>
      <c r="P71" s="140"/>
      <c r="Q71" s="140"/>
      <c r="R71" s="140"/>
      <c r="S71" s="140"/>
      <c r="W71" s="42"/>
      <c r="X71" s="42"/>
      <c r="Y71" s="42"/>
      <c r="Z71" s="42"/>
      <c r="AA71" s="42"/>
    </row>
    <row r="72" spans="1:27" s="8" customFormat="1" x14ac:dyDescent="0.25">
      <c r="B72" s="140" t="s">
        <v>1190</v>
      </c>
      <c r="C72" s="53">
        <f t="shared" ca="1" si="15"/>
        <v>0</v>
      </c>
      <c r="D72" s="53">
        <f t="shared" ca="1" si="16"/>
        <v>0</v>
      </c>
      <c r="E72" s="53">
        <f t="shared" ca="1" si="17"/>
        <v>0</v>
      </c>
      <c r="F72" s="53">
        <f t="shared" ca="1" si="18"/>
        <v>0</v>
      </c>
      <c r="G72" s="53">
        <f t="shared" ca="1" si="19"/>
        <v>0</v>
      </c>
      <c r="H72" s="140"/>
      <c r="I72" s="140"/>
      <c r="J72" s="140"/>
      <c r="K72" s="140"/>
      <c r="L72" s="140"/>
      <c r="M72" s="140"/>
      <c r="N72" s="140"/>
      <c r="O72" s="140"/>
      <c r="P72" s="140"/>
      <c r="Q72" s="140"/>
      <c r="R72" s="140"/>
      <c r="S72" s="140"/>
      <c r="W72" s="42"/>
      <c r="X72" s="42"/>
      <c r="Y72" s="42"/>
      <c r="Z72" s="42"/>
      <c r="AA72" s="42"/>
    </row>
    <row r="73" spans="1:27" s="8" customFormat="1" x14ac:dyDescent="0.25">
      <c r="B73" s="140" t="s">
        <v>1172</v>
      </c>
      <c r="C73" s="56">
        <f t="shared" ca="1" si="15"/>
        <v>0</v>
      </c>
      <c r="D73" s="56">
        <f t="shared" ca="1" si="16"/>
        <v>0</v>
      </c>
      <c r="E73" s="56">
        <f t="shared" ca="1" si="17"/>
        <v>0</v>
      </c>
      <c r="F73" s="56">
        <f t="shared" ca="1" si="18"/>
        <v>0</v>
      </c>
      <c r="G73" s="56">
        <f t="shared" ca="1" si="19"/>
        <v>0</v>
      </c>
      <c r="H73" s="140"/>
      <c r="I73" s="140"/>
      <c r="J73" s="140"/>
      <c r="K73" s="140"/>
      <c r="L73" s="140"/>
      <c r="M73" s="140"/>
      <c r="N73" s="140"/>
      <c r="O73" s="140"/>
      <c r="P73" s="140"/>
      <c r="Q73" s="140"/>
      <c r="R73" s="140"/>
      <c r="S73" s="140"/>
      <c r="W73" s="42"/>
      <c r="X73" s="42"/>
      <c r="Y73" s="42"/>
      <c r="Z73" s="42"/>
      <c r="AA73" s="42"/>
    </row>
    <row r="74" spans="1:27" s="8" customFormat="1" x14ac:dyDescent="0.25">
      <c r="B74" s="140" t="s">
        <v>1110</v>
      </c>
      <c r="C74" s="56">
        <f t="shared" ca="1" si="15"/>
        <v>-26.329934999999999</v>
      </c>
      <c r="D74" s="56">
        <f t="shared" ca="1" si="16"/>
        <v>-21.969516599999999</v>
      </c>
      <c r="E74" s="56">
        <f t="shared" ca="1" si="17"/>
        <v>-19.077932700000002</v>
      </c>
      <c r="F74" s="56">
        <f t="shared" ca="1" si="18"/>
        <v>-19.024303799999998</v>
      </c>
      <c r="G74" s="56">
        <f t="shared" ca="1" si="19"/>
        <v>-19.5145482</v>
      </c>
      <c r="H74" s="140"/>
      <c r="I74" s="140"/>
      <c r="J74" s="140"/>
      <c r="K74" s="140"/>
      <c r="L74" s="140"/>
      <c r="M74" s="140"/>
      <c r="N74" s="140"/>
      <c r="O74" s="140"/>
      <c r="P74" s="140"/>
      <c r="Q74" s="140"/>
      <c r="R74" s="140"/>
      <c r="S74" s="140"/>
      <c r="W74" s="95"/>
      <c r="X74" s="95"/>
      <c r="Y74" s="95"/>
      <c r="Z74" s="95"/>
      <c r="AA74" s="95"/>
    </row>
    <row r="75" spans="1:27" s="8" customFormat="1" x14ac:dyDescent="0.25">
      <c r="B75" s="140" t="s">
        <v>1173</v>
      </c>
      <c r="C75" s="56">
        <f t="shared" ca="1" si="15"/>
        <v>0</v>
      </c>
      <c r="D75" s="56">
        <f t="shared" ca="1" si="16"/>
        <v>0</v>
      </c>
      <c r="E75" s="56">
        <f t="shared" ca="1" si="17"/>
        <v>0</v>
      </c>
      <c r="F75" s="56">
        <f t="shared" ca="1" si="18"/>
        <v>0</v>
      </c>
      <c r="G75" s="56">
        <f t="shared" ca="1" si="19"/>
        <v>0</v>
      </c>
      <c r="H75" s="140"/>
      <c r="I75" s="140"/>
      <c r="J75" s="140"/>
      <c r="K75" s="140"/>
      <c r="L75" s="140"/>
      <c r="M75" s="140"/>
      <c r="N75" s="140"/>
      <c r="O75" s="140"/>
      <c r="P75" s="140"/>
      <c r="Q75" s="140"/>
      <c r="R75" s="140"/>
      <c r="S75" s="140"/>
      <c r="W75" s="42"/>
      <c r="X75" s="42"/>
      <c r="Y75" s="42"/>
      <c r="Z75" s="42"/>
      <c r="AA75" s="42"/>
    </row>
    <row r="76" spans="1:27" s="8" customFormat="1" x14ac:dyDescent="0.25">
      <c r="B76" s="140" t="s">
        <v>1174</v>
      </c>
      <c r="C76" s="56">
        <f t="shared" ca="1" si="15"/>
        <v>0</v>
      </c>
      <c r="D76" s="56">
        <f t="shared" ca="1" si="16"/>
        <v>0</v>
      </c>
      <c r="E76" s="56">
        <f t="shared" ca="1" si="17"/>
        <v>0</v>
      </c>
      <c r="F76" s="56">
        <f t="shared" ca="1" si="18"/>
        <v>0</v>
      </c>
      <c r="G76" s="56">
        <f t="shared" ca="1" si="19"/>
        <v>0</v>
      </c>
      <c r="H76" s="140"/>
      <c r="I76" s="140"/>
      <c r="J76" s="140"/>
      <c r="K76" s="140"/>
      <c r="L76" s="140"/>
      <c r="M76" s="140"/>
      <c r="N76" s="140"/>
      <c r="O76" s="140"/>
      <c r="P76" s="140"/>
      <c r="Q76" s="140"/>
      <c r="R76" s="140"/>
      <c r="S76" s="140"/>
    </row>
    <row r="77" spans="1:27" s="8" customFormat="1" x14ac:dyDescent="0.25">
      <c r="B77" s="140" t="s">
        <v>1191</v>
      </c>
      <c r="C77" s="56">
        <f t="shared" ca="1" si="15"/>
        <v>0</v>
      </c>
      <c r="D77" s="56">
        <f t="shared" ca="1" si="16"/>
        <v>0</v>
      </c>
      <c r="E77" s="56">
        <f t="shared" ca="1" si="17"/>
        <v>0</v>
      </c>
      <c r="F77" s="56">
        <f t="shared" ca="1" si="18"/>
        <v>0</v>
      </c>
      <c r="G77" s="56">
        <f t="shared" ca="1" si="19"/>
        <v>0</v>
      </c>
      <c r="H77" s="140"/>
      <c r="I77" s="140"/>
      <c r="J77" s="140"/>
      <c r="K77" s="140"/>
      <c r="L77" s="140"/>
      <c r="M77" s="140"/>
      <c r="N77" s="140"/>
      <c r="O77" s="140"/>
      <c r="P77" s="140"/>
      <c r="Q77" s="140"/>
      <c r="R77" s="140"/>
      <c r="S77" s="140"/>
      <c r="W77" s="42"/>
      <c r="X77" s="42"/>
      <c r="Y77" s="42"/>
      <c r="Z77" s="42"/>
      <c r="AA77" s="42"/>
    </row>
    <row r="78" spans="1:27" s="8" customFormat="1" x14ac:dyDescent="0.25">
      <c r="B78" s="140" t="s">
        <v>1141</v>
      </c>
      <c r="C78" s="56">
        <f t="shared" ca="1" si="15"/>
        <v>-5.0026876600000003</v>
      </c>
      <c r="D78" s="56">
        <f t="shared" ca="1" si="16"/>
        <v>-4.6135984900000002</v>
      </c>
      <c r="E78" s="56">
        <f t="shared" ca="1" si="17"/>
        <v>-4.0063658699999998</v>
      </c>
      <c r="F78" s="56">
        <f t="shared" ca="1" si="18"/>
        <v>-3.9951037999999999</v>
      </c>
      <c r="G78" s="56">
        <f t="shared" ca="1" si="19"/>
        <v>-4.0980551299999997</v>
      </c>
      <c r="H78" s="140"/>
      <c r="I78" s="140"/>
      <c r="J78" s="140"/>
      <c r="K78" s="140"/>
      <c r="L78" s="140"/>
      <c r="M78" s="140"/>
      <c r="N78" s="140"/>
      <c r="O78" s="140"/>
      <c r="P78" s="140"/>
      <c r="Q78" s="140"/>
      <c r="R78" s="140"/>
      <c r="S78" s="140"/>
      <c r="W78" s="42"/>
      <c r="X78" s="42"/>
      <c r="Y78" s="42"/>
      <c r="Z78" s="42"/>
      <c r="AA78" s="42"/>
    </row>
    <row r="79" spans="1:27" s="8" customFormat="1" x14ac:dyDescent="0.25">
      <c r="B79" s="140" t="s">
        <v>1192</v>
      </c>
      <c r="C79" s="56">
        <f t="shared" ca="1" si="15"/>
        <v>0</v>
      </c>
      <c r="D79" s="56">
        <f t="shared" ca="1" si="16"/>
        <v>0</v>
      </c>
      <c r="E79" s="56">
        <f t="shared" ca="1" si="17"/>
        <v>0</v>
      </c>
      <c r="F79" s="56">
        <f t="shared" ca="1" si="18"/>
        <v>0</v>
      </c>
      <c r="G79" s="56">
        <f t="shared" ca="1" si="19"/>
        <v>0</v>
      </c>
      <c r="H79" s="140"/>
      <c r="I79" s="140"/>
      <c r="J79" s="140"/>
      <c r="K79" s="140"/>
      <c r="L79" s="140"/>
      <c r="M79" s="140"/>
      <c r="N79" s="140"/>
      <c r="O79" s="140"/>
      <c r="P79" s="140"/>
      <c r="Q79" s="140"/>
      <c r="R79" s="140"/>
      <c r="S79" s="140"/>
      <c r="V79" s="140"/>
      <c r="W79" s="140"/>
      <c r="X79" s="140"/>
      <c r="Y79" s="140"/>
      <c r="Z79" s="140"/>
      <c r="AA79" s="140"/>
    </row>
    <row r="80" spans="1:27" s="8" customFormat="1" x14ac:dyDescent="0.25">
      <c r="B80" s="140" t="s">
        <v>1193</v>
      </c>
      <c r="C80" s="56">
        <f t="shared" ca="1" si="15"/>
        <v>0</v>
      </c>
      <c r="D80" s="56">
        <f t="shared" ca="1" si="16"/>
        <v>0</v>
      </c>
      <c r="E80" s="56">
        <f t="shared" ca="1" si="17"/>
        <v>0</v>
      </c>
      <c r="F80" s="56">
        <f t="shared" ca="1" si="18"/>
        <v>0</v>
      </c>
      <c r="G80" s="56">
        <f t="shared" ca="1" si="19"/>
        <v>0</v>
      </c>
      <c r="H80" s="140"/>
      <c r="I80" s="140"/>
      <c r="J80" s="140"/>
      <c r="K80" s="140"/>
      <c r="L80" s="140"/>
      <c r="M80" s="140"/>
      <c r="N80" s="140"/>
      <c r="O80" s="140"/>
      <c r="P80" s="140"/>
      <c r="Q80" s="140"/>
      <c r="R80" s="140"/>
      <c r="S80" s="140"/>
      <c r="V80" s="140"/>
      <c r="W80" s="140"/>
      <c r="X80" s="140"/>
      <c r="Y80" s="140"/>
      <c r="Z80" s="140"/>
      <c r="AA80" s="140"/>
    </row>
    <row r="81" spans="1:27" s="8" customFormat="1" x14ac:dyDescent="0.25">
      <c r="B81" s="140" t="s">
        <v>1182</v>
      </c>
      <c r="C81" s="56">
        <f t="shared" ca="1" si="15"/>
        <v>0</v>
      </c>
      <c r="D81" s="56">
        <f t="shared" ca="1" si="16"/>
        <v>0</v>
      </c>
      <c r="E81" s="56">
        <f t="shared" ca="1" si="17"/>
        <v>0</v>
      </c>
      <c r="F81" s="56">
        <f t="shared" ca="1" si="18"/>
        <v>0</v>
      </c>
      <c r="G81" s="56">
        <f t="shared" ca="1" si="19"/>
        <v>0</v>
      </c>
      <c r="H81" s="140"/>
      <c r="I81" s="140"/>
      <c r="J81" s="140"/>
      <c r="K81" s="140"/>
      <c r="L81" s="140"/>
      <c r="M81" s="140"/>
      <c r="N81" s="140"/>
      <c r="O81" s="140"/>
      <c r="P81" s="140"/>
      <c r="Q81" s="140"/>
      <c r="R81" s="140"/>
      <c r="S81" s="140"/>
      <c r="V81" s="140"/>
      <c r="W81" s="140"/>
      <c r="X81" s="140"/>
      <c r="Y81" s="140"/>
      <c r="Z81" s="140"/>
      <c r="AA81" s="140"/>
    </row>
    <row r="82" spans="1:27" s="8" customFormat="1" x14ac:dyDescent="0.25">
      <c r="B82" s="140" t="s">
        <v>1194</v>
      </c>
      <c r="C82" s="56">
        <f t="shared" ca="1" si="15"/>
        <v>0</v>
      </c>
      <c r="D82" s="56">
        <f t="shared" ca="1" si="16"/>
        <v>0</v>
      </c>
      <c r="E82" s="56">
        <f t="shared" ca="1" si="17"/>
        <v>0</v>
      </c>
      <c r="F82" s="56">
        <f t="shared" ca="1" si="18"/>
        <v>0</v>
      </c>
      <c r="G82" s="56">
        <f t="shared" ca="1" si="19"/>
        <v>0</v>
      </c>
      <c r="H82" s="140"/>
      <c r="I82" s="140"/>
      <c r="J82" s="140"/>
      <c r="K82" s="140"/>
      <c r="L82" s="140"/>
      <c r="M82" s="140"/>
      <c r="N82" s="140"/>
      <c r="O82" s="140"/>
      <c r="P82" s="140"/>
      <c r="Q82" s="140"/>
      <c r="R82" s="140"/>
      <c r="S82" s="140"/>
      <c r="V82" s="140"/>
      <c r="W82" s="140"/>
      <c r="X82" s="140"/>
      <c r="Y82" s="140"/>
      <c r="Z82" s="140"/>
      <c r="AA82" s="140"/>
    </row>
    <row r="83" spans="1:27" s="8" customFormat="1" x14ac:dyDescent="0.25">
      <c r="B83" s="140" t="s">
        <v>1183</v>
      </c>
      <c r="C83" s="177">
        <f t="shared" ca="1" si="15"/>
        <v>0</v>
      </c>
      <c r="D83" s="177">
        <f t="shared" ca="1" si="16"/>
        <v>0</v>
      </c>
      <c r="E83" s="177">
        <f t="shared" ca="1" si="17"/>
        <v>0</v>
      </c>
      <c r="F83" s="177">
        <f t="shared" ca="1" si="18"/>
        <v>0</v>
      </c>
      <c r="G83" s="177">
        <f t="shared" ca="1" si="19"/>
        <v>0</v>
      </c>
      <c r="H83" s="140"/>
      <c r="I83" s="140"/>
      <c r="J83" s="140"/>
      <c r="K83" s="140"/>
      <c r="L83" s="140"/>
      <c r="M83" s="140"/>
      <c r="N83" s="140"/>
      <c r="O83" s="140"/>
      <c r="P83" s="140"/>
      <c r="Q83" s="140"/>
      <c r="R83" s="140"/>
      <c r="S83" s="140"/>
      <c r="V83" s="140"/>
      <c r="W83" s="140"/>
      <c r="X83" s="140"/>
      <c r="Y83" s="140"/>
      <c r="Z83" s="140"/>
      <c r="AA83" s="140"/>
    </row>
    <row r="84" spans="1:27" s="8" customFormat="1" x14ac:dyDescent="0.25">
      <c r="B84" s="140"/>
      <c r="C84" s="7"/>
      <c r="D84" s="7"/>
      <c r="E84" s="7"/>
      <c r="F84" s="7"/>
      <c r="G84" s="7"/>
      <c r="H84" s="140"/>
      <c r="I84" s="103" t="s">
        <v>244</v>
      </c>
      <c r="J84" s="140"/>
      <c r="K84" s="140"/>
      <c r="L84" s="140"/>
      <c r="M84" s="140"/>
      <c r="N84" s="140"/>
      <c r="O84" s="103" t="s">
        <v>245</v>
      </c>
      <c r="P84" s="140"/>
      <c r="Q84" s="140"/>
      <c r="R84" s="140"/>
      <c r="S84" s="140"/>
      <c r="T84" s="140"/>
      <c r="V84" s="140"/>
      <c r="W84" s="140"/>
      <c r="X84" s="140"/>
      <c r="Y84" s="140"/>
      <c r="Z84" s="140"/>
      <c r="AA84" s="140"/>
    </row>
    <row r="85" spans="1:27" s="8" customFormat="1" x14ac:dyDescent="0.25">
      <c r="B85" s="106" t="s">
        <v>262</v>
      </c>
      <c r="C85" s="9">
        <v>2010</v>
      </c>
      <c r="D85" s="9">
        <v>2020</v>
      </c>
      <c r="E85" s="9">
        <v>2030</v>
      </c>
      <c r="F85" s="9">
        <v>2040</v>
      </c>
      <c r="G85" s="9">
        <v>2050</v>
      </c>
      <c r="H85" s="140"/>
      <c r="I85" s="106">
        <v>2010</v>
      </c>
      <c r="J85" s="106">
        <v>2020</v>
      </c>
      <c r="K85" s="106">
        <v>2030</v>
      </c>
      <c r="L85" s="106">
        <v>2040</v>
      </c>
      <c r="M85" s="106">
        <v>2050</v>
      </c>
      <c r="N85" s="140"/>
      <c r="O85" s="106">
        <v>2010</v>
      </c>
      <c r="P85" s="106">
        <v>2020</v>
      </c>
      <c r="Q85" s="106">
        <v>2030</v>
      </c>
      <c r="R85" s="106">
        <v>2040</v>
      </c>
      <c r="S85" s="106">
        <v>2050</v>
      </c>
      <c r="T85" s="140"/>
      <c r="V85" s="106" t="s">
        <v>262</v>
      </c>
      <c r="W85" s="106">
        <v>2010</v>
      </c>
      <c r="X85" s="106">
        <v>2020</v>
      </c>
      <c r="Y85" s="106">
        <v>2030</v>
      </c>
      <c r="Z85" s="106">
        <v>2040</v>
      </c>
      <c r="AA85" s="106">
        <v>2050</v>
      </c>
    </row>
    <row r="86" spans="1:27" s="8" customFormat="1" x14ac:dyDescent="0.25">
      <c r="A86" s="163"/>
      <c r="B86" s="140" t="s">
        <v>600</v>
      </c>
      <c r="C86" s="16">
        <f t="shared" ref="C86:C107" ca="1" si="29">IFERROR(VLOOKUP($B86,INDIRECT($I$86),2,FALSE),0)</f>
        <v>0</v>
      </c>
      <c r="D86" s="16">
        <f t="shared" ref="D86:D107" ca="1" si="30">IFERROR(VLOOKUP($B86,INDIRECT($J$86),2,FALSE),0)</f>
        <v>-2.81230102E-2</v>
      </c>
      <c r="E86" s="16">
        <f t="shared" ref="E86:E107" ca="1" si="31">IFERROR(VLOOKUP($B86,INDIRECT($K$86),2,FALSE),0)</f>
        <v>-2.81230102E-2</v>
      </c>
      <c r="F86" s="16">
        <f t="shared" ref="F86:F107" ca="1" si="32">IFERROR(VLOOKUP($B86,INDIRECT($L$86),2,FALSE),0)</f>
        <v>-2.81230102E-2</v>
      </c>
      <c r="G86" s="16">
        <f t="shared" ref="G86:G107" ca="1" si="33">IFERROR(VLOOKUP($B86,INDIRECT($M$86),2,FALSE),0)</f>
        <v>-2.6873098599999999E-2</v>
      </c>
      <c r="H86" s="140"/>
      <c r="I86" s="140" t="str">
        <f>"Modeloutput!$D$"&amp;O86&amp;":$E$"&amp;O87</f>
        <v>Modeloutput!$D$1753:$E$1783</v>
      </c>
      <c r="J86" s="140" t="str">
        <f>"Modeloutput!$D$"&amp;P86&amp;":$E$"&amp;P87</f>
        <v>Modeloutput!$D$2076:$E$2106</v>
      </c>
      <c r="K86" s="140" t="str">
        <f>"Modeloutput!$D$"&amp;Q86&amp;":$E$"&amp;Q87</f>
        <v>Modeloutput!$D$2399:$E$2429</v>
      </c>
      <c r="L86" s="140" t="str">
        <f>"Modeloutput!$D$"&amp;R86&amp;":$E$"&amp;R87</f>
        <v>Modeloutput!$D$2722:$E$2752</v>
      </c>
      <c r="M86" s="140" t="str">
        <f>"Modeloutput!$D$"&amp;S86&amp;":$E$"&amp;S87</f>
        <v>Modeloutput!$D$3045:$E$3075</v>
      </c>
      <c r="N86" s="140" t="s">
        <v>246</v>
      </c>
      <c r="O86" s="140">
        <f>Run4_Var1!O86+Run4_Var2!$G$9</f>
        <v>1753</v>
      </c>
      <c r="P86" s="140">
        <f>Run4_Var1!P86+Run4_Var2!$G$9</f>
        <v>2076</v>
      </c>
      <c r="Q86" s="140">
        <f>Run4_Var1!Q86+Run4_Var2!$G$9</f>
        <v>2399</v>
      </c>
      <c r="R86" s="140">
        <f>Run4_Var1!R86+Run4_Var2!$G$9</f>
        <v>2722</v>
      </c>
      <c r="S86" s="140">
        <f>Run4_Var1!S86+Run4_Var2!$G$9</f>
        <v>3045</v>
      </c>
      <c r="T86" s="140"/>
      <c r="V86" s="14" t="s">
        <v>271</v>
      </c>
      <c r="W86" s="16">
        <f ca="1">C86</f>
        <v>0</v>
      </c>
      <c r="X86" s="16">
        <f t="shared" ref="X86:AA87" ca="1" si="34">D86</f>
        <v>-2.81230102E-2</v>
      </c>
      <c r="Y86" s="16">
        <f t="shared" ca="1" si="34"/>
        <v>-2.81230102E-2</v>
      </c>
      <c r="Z86" s="16">
        <f t="shared" ca="1" si="34"/>
        <v>-2.81230102E-2</v>
      </c>
      <c r="AA86" s="16">
        <f t="shared" ca="1" si="34"/>
        <v>-2.6873098599999999E-2</v>
      </c>
    </row>
    <row r="87" spans="1:27" s="8" customFormat="1" x14ac:dyDescent="0.25">
      <c r="A87" s="163"/>
      <c r="B87" s="140" t="s">
        <v>601</v>
      </c>
      <c r="C87" s="180">
        <f t="shared" ca="1" si="29"/>
        <v>0</v>
      </c>
      <c r="D87" s="180">
        <f t="shared" ca="1" si="30"/>
        <v>-0.72785051700000003</v>
      </c>
      <c r="E87" s="180">
        <f t="shared" ca="1" si="31"/>
        <v>-0.72785051700000003</v>
      </c>
      <c r="F87" s="180">
        <f t="shared" ca="1" si="32"/>
        <v>-0.72785051700000003</v>
      </c>
      <c r="G87" s="180">
        <f t="shared" ca="1" si="33"/>
        <v>-0.72785051700000003</v>
      </c>
      <c r="H87" s="140"/>
      <c r="I87" s="140"/>
      <c r="J87" s="140"/>
      <c r="K87" s="140"/>
      <c r="L87" s="140"/>
      <c r="M87" s="140"/>
      <c r="N87" s="140"/>
      <c r="O87" s="140">
        <f>Run4_Var1!O87+Run4_Var2!$G$9</f>
        <v>1783</v>
      </c>
      <c r="P87" s="140">
        <f>Run4_Var1!P87+Run4_Var2!$G$9</f>
        <v>2106</v>
      </c>
      <c r="Q87" s="140">
        <f>Run4_Var1!Q87+Run4_Var2!$G$9</f>
        <v>2429</v>
      </c>
      <c r="R87" s="140">
        <f>Run4_Var1!R87+Run4_Var2!$G$9</f>
        <v>2752</v>
      </c>
      <c r="S87" s="140">
        <f>Run4_Var1!S87+Run4_Var2!$G$9</f>
        <v>3075</v>
      </c>
      <c r="T87" s="140"/>
      <c r="V87" s="20" t="s">
        <v>613</v>
      </c>
      <c r="W87" s="19">
        <f ca="1">C87</f>
        <v>0</v>
      </c>
      <c r="X87" s="19">
        <f t="shared" ca="1" si="34"/>
        <v>-0.72785051700000003</v>
      </c>
      <c r="Y87" s="19">
        <f t="shared" ca="1" si="34"/>
        <v>-0.72785051700000003</v>
      </c>
      <c r="Z87" s="19">
        <f t="shared" ca="1" si="34"/>
        <v>-0.72785051700000003</v>
      </c>
      <c r="AA87" s="19">
        <f t="shared" ca="1" si="34"/>
        <v>-0.72785051700000003</v>
      </c>
    </row>
    <row r="88" spans="1:27" s="8" customFormat="1" x14ac:dyDescent="0.25">
      <c r="A88" s="163"/>
      <c r="B88" s="140" t="s">
        <v>192</v>
      </c>
      <c r="C88" s="18">
        <f t="shared" ca="1" si="29"/>
        <v>0</v>
      </c>
      <c r="D88" s="18">
        <f t="shared" ca="1" si="30"/>
        <v>0</v>
      </c>
      <c r="E88" s="18">
        <f t="shared" ca="1" si="31"/>
        <v>0</v>
      </c>
      <c r="F88" s="18">
        <f t="shared" ca="1" si="32"/>
        <v>0</v>
      </c>
      <c r="G88" s="18">
        <f t="shared" ca="1" si="33"/>
        <v>0</v>
      </c>
      <c r="H88" s="140"/>
      <c r="I88" s="140"/>
      <c r="J88" s="140"/>
      <c r="K88" s="140"/>
      <c r="L88" s="140"/>
      <c r="M88" s="140"/>
      <c r="N88" s="140"/>
      <c r="O88" s="140"/>
      <c r="P88" s="140"/>
      <c r="Q88" s="140"/>
      <c r="R88" s="140"/>
      <c r="S88" s="140"/>
      <c r="T88" s="140"/>
      <c r="V88" s="27" t="s">
        <v>281</v>
      </c>
      <c r="W88" s="28">
        <f ca="1">SUM(C97:C101)</f>
        <v>0</v>
      </c>
      <c r="X88" s="28">
        <f t="shared" ref="X88:AA88" ca="1" si="35">SUM(D97:D101)</f>
        <v>-2.9536558099999999</v>
      </c>
      <c r="Y88" s="28">
        <f t="shared" ca="1" si="35"/>
        <v>-5.6597985599999996</v>
      </c>
      <c r="Z88" s="28">
        <f t="shared" ca="1" si="35"/>
        <v>-8.18443173</v>
      </c>
      <c r="AA88" s="28">
        <f t="shared" ca="1" si="35"/>
        <v>-10.583891377280001</v>
      </c>
    </row>
    <row r="89" spans="1:27" s="8" customFormat="1" x14ac:dyDescent="0.25">
      <c r="A89" s="163"/>
      <c r="B89" s="140" t="s">
        <v>193</v>
      </c>
      <c r="C89" s="18">
        <f t="shared" ca="1" si="29"/>
        <v>0</v>
      </c>
      <c r="D89" s="18">
        <f t="shared" ca="1" si="30"/>
        <v>0</v>
      </c>
      <c r="E89" s="18">
        <f t="shared" ca="1" si="31"/>
        <v>0</v>
      </c>
      <c r="F89" s="18">
        <f t="shared" ca="1" si="32"/>
        <v>0</v>
      </c>
      <c r="G89" s="18">
        <f t="shared" ca="1" si="33"/>
        <v>0</v>
      </c>
      <c r="H89" s="140"/>
      <c r="I89" s="140"/>
      <c r="J89" s="140"/>
      <c r="K89" s="140"/>
      <c r="L89" s="140"/>
      <c r="M89" s="140"/>
      <c r="N89" s="140"/>
      <c r="O89" s="140"/>
      <c r="P89" s="140"/>
      <c r="Q89" s="140"/>
      <c r="R89" s="140"/>
      <c r="S89" s="140"/>
      <c r="T89" s="140"/>
      <c r="V89" s="17" t="s">
        <v>1349</v>
      </c>
      <c r="W89" s="18">
        <f ca="1">SUM(C88:C95)</f>
        <v>0</v>
      </c>
      <c r="X89" s="18">
        <f t="shared" ref="X89:AA89" ca="1" si="36">SUM(D88:D95)</f>
        <v>0</v>
      </c>
      <c r="Y89" s="18">
        <f t="shared" ca="1" si="36"/>
        <v>0</v>
      </c>
      <c r="Z89" s="18">
        <f t="shared" ca="1" si="36"/>
        <v>0</v>
      </c>
      <c r="AA89" s="18">
        <f t="shared" ca="1" si="36"/>
        <v>0</v>
      </c>
    </row>
    <row r="90" spans="1:27" s="8" customFormat="1" x14ac:dyDescent="0.25">
      <c r="A90" s="163"/>
      <c r="B90" s="140" t="s">
        <v>602</v>
      </c>
      <c r="C90" s="18">
        <f t="shared" ca="1" si="29"/>
        <v>0</v>
      </c>
      <c r="D90" s="18">
        <f t="shared" ca="1" si="30"/>
        <v>0</v>
      </c>
      <c r="E90" s="18">
        <f t="shared" ca="1" si="31"/>
        <v>0</v>
      </c>
      <c r="F90" s="18">
        <f t="shared" ca="1" si="32"/>
        <v>0</v>
      </c>
      <c r="G90" s="18">
        <f t="shared" ca="1" si="33"/>
        <v>0</v>
      </c>
      <c r="H90" s="140"/>
      <c r="I90" s="140"/>
      <c r="J90" s="140"/>
      <c r="K90" s="140"/>
      <c r="L90" s="140"/>
      <c r="M90" s="140"/>
      <c r="N90" s="140"/>
      <c r="O90" s="140"/>
      <c r="P90" s="140"/>
      <c r="Q90" s="140"/>
      <c r="R90" s="140"/>
      <c r="S90" s="140"/>
      <c r="T90" s="140"/>
      <c r="V90" s="22" t="s">
        <v>1350</v>
      </c>
      <c r="W90" s="41">
        <f ca="1">C96</f>
        <v>0</v>
      </c>
      <c r="X90" s="41">
        <f t="shared" ref="X90:AA90" ca="1" si="37">D96</f>
        <v>0</v>
      </c>
      <c r="Y90" s="41">
        <f t="shared" ca="1" si="37"/>
        <v>0</v>
      </c>
      <c r="Z90" s="41">
        <f t="shared" ca="1" si="37"/>
        <v>0</v>
      </c>
      <c r="AA90" s="41">
        <f t="shared" ca="1" si="37"/>
        <v>0</v>
      </c>
    </row>
    <row r="91" spans="1:27" s="8" customFormat="1" x14ac:dyDescent="0.25">
      <c r="A91" s="163"/>
      <c r="B91" s="140" t="s">
        <v>603</v>
      </c>
      <c r="C91" s="18">
        <f t="shared" ca="1" si="29"/>
        <v>0</v>
      </c>
      <c r="D91" s="18">
        <f t="shared" ca="1" si="30"/>
        <v>0</v>
      </c>
      <c r="E91" s="18">
        <f t="shared" ca="1" si="31"/>
        <v>0</v>
      </c>
      <c r="F91" s="18">
        <f t="shared" ca="1" si="32"/>
        <v>0</v>
      </c>
      <c r="G91" s="18">
        <f t="shared" ca="1" si="33"/>
        <v>0</v>
      </c>
      <c r="H91" s="140"/>
      <c r="I91" s="140"/>
      <c r="J91" s="140"/>
      <c r="K91" s="140"/>
      <c r="L91" s="140"/>
      <c r="M91" s="140"/>
      <c r="N91" s="140"/>
      <c r="O91" s="140"/>
      <c r="P91" s="140"/>
      <c r="Q91" s="140"/>
      <c r="R91" s="140"/>
      <c r="S91" s="140"/>
      <c r="T91" s="140"/>
      <c r="V91" s="36" t="s">
        <v>1351</v>
      </c>
      <c r="W91" s="38">
        <f ca="1">SUM(C102:C104)</f>
        <v>0</v>
      </c>
      <c r="X91" s="38">
        <f t="shared" ref="X91:AA91" ca="1" si="38">SUM(D102:D104)</f>
        <v>0</v>
      </c>
      <c r="Y91" s="38">
        <f t="shared" ca="1" si="38"/>
        <v>0</v>
      </c>
      <c r="Z91" s="38">
        <f t="shared" ca="1" si="38"/>
        <v>0</v>
      </c>
      <c r="AA91" s="38">
        <f t="shared" ca="1" si="38"/>
        <v>0</v>
      </c>
    </row>
    <row r="92" spans="1:27" s="8" customFormat="1" x14ac:dyDescent="0.25">
      <c r="A92" s="163"/>
      <c r="B92" s="140" t="s">
        <v>604</v>
      </c>
      <c r="C92" s="18">
        <f t="shared" ca="1" si="29"/>
        <v>0</v>
      </c>
      <c r="D92" s="18">
        <f t="shared" ca="1" si="30"/>
        <v>0</v>
      </c>
      <c r="E92" s="18">
        <f t="shared" ca="1" si="31"/>
        <v>0</v>
      </c>
      <c r="F92" s="18">
        <f t="shared" ca="1" si="32"/>
        <v>0</v>
      </c>
      <c r="G92" s="18">
        <f t="shared" ca="1" si="33"/>
        <v>0</v>
      </c>
      <c r="H92" s="140"/>
      <c r="I92" s="140"/>
      <c r="J92" s="140"/>
      <c r="K92" s="140"/>
      <c r="L92" s="140"/>
      <c r="M92" s="140"/>
      <c r="N92" s="140"/>
      <c r="O92" s="140"/>
      <c r="P92" s="140"/>
      <c r="Q92" s="140"/>
      <c r="R92" s="140"/>
      <c r="S92" s="140"/>
      <c r="T92" s="140"/>
      <c r="V92" s="171" t="s">
        <v>252</v>
      </c>
      <c r="W92" s="172">
        <f ca="1">SUM(C105:C107)</f>
        <v>0</v>
      </c>
      <c r="X92" s="172">
        <f t="shared" ref="X92:AA92" ca="1" si="39">SUM(D105:D107)</f>
        <v>0</v>
      </c>
      <c r="Y92" s="172">
        <f t="shared" ca="1" si="39"/>
        <v>0</v>
      </c>
      <c r="Z92" s="172">
        <f t="shared" ca="1" si="39"/>
        <v>0</v>
      </c>
      <c r="AA92" s="172">
        <f t="shared" ca="1" si="39"/>
        <v>0</v>
      </c>
    </row>
    <row r="93" spans="1:27" s="8" customFormat="1" x14ac:dyDescent="0.25">
      <c r="A93" s="163"/>
      <c r="B93" s="140" t="s">
        <v>605</v>
      </c>
      <c r="C93" s="18">
        <f t="shared" ca="1" si="29"/>
        <v>0</v>
      </c>
      <c r="D93" s="18">
        <f t="shared" ca="1" si="30"/>
        <v>0</v>
      </c>
      <c r="E93" s="18">
        <f t="shared" ca="1" si="31"/>
        <v>0</v>
      </c>
      <c r="F93" s="18">
        <f t="shared" ca="1" si="32"/>
        <v>0</v>
      </c>
      <c r="G93" s="18">
        <f t="shared" ca="1" si="33"/>
        <v>0</v>
      </c>
      <c r="H93" s="140"/>
      <c r="I93" s="140"/>
      <c r="J93" s="140"/>
      <c r="K93" s="140"/>
      <c r="L93" s="140"/>
      <c r="M93" s="140"/>
      <c r="N93" s="140"/>
      <c r="O93" s="140"/>
      <c r="P93" s="140"/>
      <c r="Q93" s="140"/>
      <c r="R93" s="140"/>
      <c r="S93" s="140"/>
      <c r="T93" s="140"/>
    </row>
    <row r="94" spans="1:27" s="8" customFormat="1" x14ac:dyDescent="0.25">
      <c r="A94" s="140"/>
      <c r="B94" s="140" t="s">
        <v>194</v>
      </c>
      <c r="C94" s="18">
        <f t="shared" ca="1" si="29"/>
        <v>0</v>
      </c>
      <c r="D94" s="18">
        <f t="shared" ca="1" si="30"/>
        <v>0</v>
      </c>
      <c r="E94" s="18">
        <f t="shared" ca="1" si="31"/>
        <v>0</v>
      </c>
      <c r="F94" s="18">
        <f t="shared" ca="1" si="32"/>
        <v>0</v>
      </c>
      <c r="G94" s="18">
        <f t="shared" ca="1" si="33"/>
        <v>0</v>
      </c>
      <c r="H94" s="140"/>
      <c r="I94" s="140"/>
      <c r="J94" s="140"/>
      <c r="K94" s="140"/>
      <c r="L94" s="140"/>
      <c r="M94" s="140"/>
      <c r="N94" s="140"/>
      <c r="O94" s="140"/>
      <c r="P94" s="140"/>
      <c r="Q94" s="140"/>
      <c r="R94" s="140"/>
      <c r="S94" s="140"/>
      <c r="T94" s="140"/>
      <c r="V94" s="140" t="s">
        <v>285</v>
      </c>
      <c r="W94" s="135">
        <f ca="1">SUM(W86:W92)</f>
        <v>0</v>
      </c>
      <c r="X94" s="135">
        <f t="shared" ref="X94:AA94" ca="1" si="40">SUM(X86:X92)</f>
        <v>-3.7096293372</v>
      </c>
      <c r="Y94" s="135">
        <f t="shared" ca="1" si="40"/>
        <v>-6.4157720871999997</v>
      </c>
      <c r="Z94" s="135">
        <f t="shared" ca="1" si="40"/>
        <v>-8.9404052572000001</v>
      </c>
      <c r="AA94" s="135">
        <f t="shared" ca="1" si="40"/>
        <v>-11.33861499288</v>
      </c>
    </row>
    <row r="95" spans="1:27" s="8" customFormat="1" x14ac:dyDescent="0.25">
      <c r="A95" s="140"/>
      <c r="B95" s="140" t="s">
        <v>217</v>
      </c>
      <c r="C95" s="18">
        <f t="shared" ca="1" si="29"/>
        <v>0</v>
      </c>
      <c r="D95" s="18">
        <f t="shared" ca="1" si="30"/>
        <v>0</v>
      </c>
      <c r="E95" s="18">
        <f t="shared" ca="1" si="31"/>
        <v>0</v>
      </c>
      <c r="F95" s="18">
        <f t="shared" ca="1" si="32"/>
        <v>0</v>
      </c>
      <c r="G95" s="18">
        <f t="shared" ca="1" si="33"/>
        <v>0</v>
      </c>
      <c r="H95" s="140"/>
      <c r="I95" s="140"/>
      <c r="J95" s="140"/>
      <c r="K95" s="140"/>
      <c r="L95" s="140"/>
      <c r="M95" s="140"/>
      <c r="N95" s="140"/>
      <c r="O95" s="140"/>
      <c r="P95" s="140"/>
      <c r="Q95" s="140"/>
      <c r="R95" s="140"/>
      <c r="S95" s="140"/>
      <c r="T95" s="140"/>
      <c r="V95" s="140" t="s">
        <v>284</v>
      </c>
      <c r="W95" s="135">
        <f ca="1">SUM(C86:C107)</f>
        <v>0</v>
      </c>
      <c r="X95" s="135">
        <f t="shared" ref="X95:AA95" ca="1" si="41">SUM(D86:D107)</f>
        <v>-3.7096293372</v>
      </c>
      <c r="Y95" s="135">
        <f t="shared" ca="1" si="41"/>
        <v>-6.4157720871999997</v>
      </c>
      <c r="Z95" s="135">
        <f t="shared" ca="1" si="41"/>
        <v>-8.9404052572000001</v>
      </c>
      <c r="AA95" s="135">
        <f t="shared" ca="1" si="41"/>
        <v>-11.33861499288</v>
      </c>
    </row>
    <row r="96" spans="1:27" s="8" customFormat="1" x14ac:dyDescent="0.25">
      <c r="A96" s="140"/>
      <c r="B96" s="140" t="s">
        <v>606</v>
      </c>
      <c r="C96" s="173">
        <f t="shared" ca="1" si="29"/>
        <v>0</v>
      </c>
      <c r="D96" s="173">
        <f t="shared" ca="1" si="30"/>
        <v>0</v>
      </c>
      <c r="E96" s="173">
        <f t="shared" ca="1" si="31"/>
        <v>0</v>
      </c>
      <c r="F96" s="173">
        <f t="shared" ca="1" si="32"/>
        <v>0</v>
      </c>
      <c r="G96" s="173">
        <f t="shared" ca="1" si="33"/>
        <v>0</v>
      </c>
      <c r="H96" s="140"/>
      <c r="I96" s="140"/>
      <c r="J96" s="140"/>
      <c r="K96" s="140"/>
      <c r="L96" s="140"/>
      <c r="M96" s="140"/>
      <c r="N96" s="140"/>
      <c r="O96" s="140"/>
      <c r="P96" s="140"/>
      <c r="Q96" s="140"/>
      <c r="R96" s="140"/>
      <c r="S96" s="140"/>
      <c r="T96" s="140"/>
      <c r="V96" s="140"/>
      <c r="W96" s="140"/>
      <c r="X96" s="140"/>
      <c r="Y96" s="140"/>
      <c r="Z96" s="140"/>
      <c r="AA96" s="140"/>
    </row>
    <row r="97" spans="1:27" s="8" customFormat="1" x14ac:dyDescent="0.25">
      <c r="A97" s="140"/>
      <c r="B97" s="140" t="s">
        <v>1166</v>
      </c>
      <c r="C97" s="174">
        <f t="shared" ca="1" si="29"/>
        <v>0</v>
      </c>
      <c r="D97" s="174">
        <f t="shared" ca="1" si="30"/>
        <v>0</v>
      </c>
      <c r="E97" s="174">
        <f t="shared" ca="1" si="31"/>
        <v>0</v>
      </c>
      <c r="F97" s="174">
        <f t="shared" ca="1" si="32"/>
        <v>0</v>
      </c>
      <c r="G97" s="174">
        <f t="shared" ca="1" si="33"/>
        <v>0</v>
      </c>
      <c r="H97" s="140"/>
      <c r="I97" s="140"/>
      <c r="J97" s="140"/>
      <c r="K97" s="140"/>
      <c r="L97" s="140"/>
      <c r="M97" s="140"/>
      <c r="N97" s="140"/>
      <c r="O97" s="140"/>
      <c r="P97" s="140"/>
      <c r="Q97" s="140"/>
      <c r="R97" s="140"/>
      <c r="S97" s="140"/>
      <c r="T97" s="140"/>
    </row>
    <row r="98" spans="1:27" s="8" customFormat="1" x14ac:dyDescent="0.25">
      <c r="A98" s="140"/>
      <c r="B98" s="140" t="s">
        <v>1098</v>
      </c>
      <c r="C98" s="174">
        <f t="shared" ca="1" si="29"/>
        <v>0</v>
      </c>
      <c r="D98" s="174">
        <f t="shared" ca="1" si="30"/>
        <v>0</v>
      </c>
      <c r="E98" s="174">
        <f t="shared" ca="1" si="31"/>
        <v>0</v>
      </c>
      <c r="F98" s="174">
        <f t="shared" ca="1" si="32"/>
        <v>0</v>
      </c>
      <c r="G98" s="174">
        <f t="shared" ca="1" si="33"/>
        <v>-2.4848772800000001E-3</v>
      </c>
      <c r="H98" s="140"/>
      <c r="I98" s="140"/>
      <c r="J98" s="140"/>
      <c r="K98" s="140"/>
      <c r="L98" s="140"/>
      <c r="M98" s="140"/>
      <c r="N98" s="140"/>
      <c r="O98" s="140"/>
      <c r="P98" s="140"/>
      <c r="Q98" s="140"/>
      <c r="R98" s="140"/>
      <c r="S98" s="140"/>
      <c r="T98" s="140"/>
      <c r="V98" s="6"/>
      <c r="W98" s="6"/>
      <c r="X98" s="6"/>
      <c r="Y98" s="6"/>
      <c r="Z98" s="6"/>
      <c r="AA98" s="6"/>
    </row>
    <row r="99" spans="1:27" s="8" customFormat="1" x14ac:dyDescent="0.25">
      <c r="A99" s="140"/>
      <c r="B99" s="140" t="s">
        <v>1167</v>
      </c>
      <c r="C99" s="174">
        <f t="shared" ca="1" si="29"/>
        <v>0</v>
      </c>
      <c r="D99" s="174">
        <f t="shared" ca="1" si="30"/>
        <v>0</v>
      </c>
      <c r="E99" s="174">
        <f t="shared" ca="1" si="31"/>
        <v>0</v>
      </c>
      <c r="F99" s="174">
        <f t="shared" ca="1" si="32"/>
        <v>0</v>
      </c>
      <c r="G99" s="174">
        <f t="shared" ca="1" si="33"/>
        <v>0</v>
      </c>
      <c r="H99" s="140"/>
      <c r="I99" s="140"/>
      <c r="J99" s="140"/>
      <c r="K99" s="140"/>
      <c r="L99" s="140"/>
      <c r="M99" s="140"/>
      <c r="N99" s="140"/>
      <c r="O99" s="140"/>
      <c r="P99" s="140"/>
      <c r="Q99" s="140"/>
      <c r="R99" s="140"/>
      <c r="S99" s="140"/>
      <c r="T99" s="140"/>
      <c r="W99" s="5"/>
      <c r="X99" s="5"/>
      <c r="Y99" s="5"/>
      <c r="Z99" s="5"/>
      <c r="AA99" s="5"/>
    </row>
    <row r="100" spans="1:27" s="8" customFormat="1" x14ac:dyDescent="0.25">
      <c r="A100" s="140"/>
      <c r="B100" s="140" t="s">
        <v>1168</v>
      </c>
      <c r="C100" s="174">
        <f t="shared" ca="1" si="29"/>
        <v>0</v>
      </c>
      <c r="D100" s="174">
        <f t="shared" ca="1" si="30"/>
        <v>0</v>
      </c>
      <c r="E100" s="174">
        <f t="shared" ca="1" si="31"/>
        <v>0</v>
      </c>
      <c r="F100" s="174">
        <f t="shared" ca="1" si="32"/>
        <v>0</v>
      </c>
      <c r="G100" s="174">
        <f t="shared" ca="1" si="33"/>
        <v>0</v>
      </c>
      <c r="H100" s="140"/>
      <c r="I100" s="140"/>
      <c r="J100" s="140"/>
      <c r="K100" s="140"/>
      <c r="L100" s="140"/>
      <c r="M100" s="140"/>
      <c r="N100" s="140"/>
      <c r="O100" s="140"/>
      <c r="P100" s="140"/>
      <c r="Q100" s="140"/>
      <c r="R100" s="140"/>
      <c r="S100" s="140"/>
      <c r="T100" s="140"/>
      <c r="W100" s="5"/>
      <c r="X100" s="5"/>
      <c r="Y100" s="5"/>
      <c r="Z100" s="5"/>
      <c r="AA100" s="5"/>
    </row>
    <row r="101" spans="1:27" s="8" customFormat="1" x14ac:dyDescent="0.25">
      <c r="A101" s="140"/>
      <c r="B101" s="140" t="s">
        <v>1181</v>
      </c>
      <c r="C101" s="174">
        <f t="shared" ca="1" si="29"/>
        <v>0</v>
      </c>
      <c r="D101" s="174">
        <f t="shared" ca="1" si="30"/>
        <v>-2.9536558099999999</v>
      </c>
      <c r="E101" s="174">
        <f t="shared" ca="1" si="31"/>
        <v>-5.6597985599999996</v>
      </c>
      <c r="F101" s="174">
        <f t="shared" ca="1" si="32"/>
        <v>-8.18443173</v>
      </c>
      <c r="G101" s="174">
        <f t="shared" ca="1" si="33"/>
        <v>-10.5814065</v>
      </c>
      <c r="H101" s="140"/>
      <c r="I101" s="140"/>
      <c r="J101" s="140"/>
      <c r="K101" s="140"/>
      <c r="L101" s="140"/>
      <c r="M101" s="140"/>
      <c r="N101" s="140"/>
      <c r="O101" s="140"/>
      <c r="P101" s="140"/>
      <c r="Q101" s="140"/>
      <c r="R101" s="140"/>
      <c r="S101" s="140"/>
      <c r="T101" s="140"/>
      <c r="W101" s="5"/>
      <c r="X101" s="5"/>
      <c r="Y101" s="5"/>
      <c r="Z101" s="5"/>
      <c r="AA101" s="5"/>
    </row>
    <row r="102" spans="1:27" s="8" customFormat="1" x14ac:dyDescent="0.25">
      <c r="A102" s="140"/>
      <c r="B102" s="140" t="s">
        <v>218</v>
      </c>
      <c r="C102" s="178">
        <f t="shared" ca="1" si="29"/>
        <v>0</v>
      </c>
      <c r="D102" s="178">
        <f t="shared" ca="1" si="30"/>
        <v>0</v>
      </c>
      <c r="E102" s="178">
        <f t="shared" ca="1" si="31"/>
        <v>0</v>
      </c>
      <c r="F102" s="178">
        <f t="shared" ca="1" si="32"/>
        <v>0</v>
      </c>
      <c r="G102" s="178">
        <f t="shared" ca="1" si="33"/>
        <v>0</v>
      </c>
      <c r="H102" s="140"/>
      <c r="I102" s="140"/>
      <c r="J102" s="140"/>
      <c r="K102" s="140"/>
      <c r="L102" s="140"/>
      <c r="M102" s="140"/>
      <c r="N102" s="140"/>
      <c r="O102" s="140"/>
      <c r="P102" s="140"/>
      <c r="Q102" s="140"/>
      <c r="R102" s="140"/>
      <c r="S102" s="140"/>
      <c r="T102" s="140"/>
      <c r="W102" s="5"/>
      <c r="X102" s="5"/>
      <c r="Y102" s="5"/>
      <c r="Z102" s="5"/>
      <c r="AA102" s="5"/>
    </row>
    <row r="103" spans="1:27" s="8" customFormat="1" x14ac:dyDescent="0.25">
      <c r="A103" s="140"/>
      <c r="B103" s="140" t="s">
        <v>219</v>
      </c>
      <c r="C103" s="178">
        <f t="shared" ca="1" si="29"/>
        <v>0</v>
      </c>
      <c r="D103" s="178">
        <f t="shared" ca="1" si="30"/>
        <v>0</v>
      </c>
      <c r="E103" s="178">
        <f t="shared" ca="1" si="31"/>
        <v>0</v>
      </c>
      <c r="F103" s="178">
        <f t="shared" ca="1" si="32"/>
        <v>0</v>
      </c>
      <c r="G103" s="178">
        <f t="shared" ca="1" si="33"/>
        <v>0</v>
      </c>
      <c r="H103" s="140"/>
      <c r="I103" s="140"/>
      <c r="J103" s="140"/>
      <c r="K103" s="140"/>
      <c r="L103" s="140"/>
      <c r="M103" s="140"/>
      <c r="N103" s="140"/>
      <c r="O103" s="140"/>
      <c r="P103" s="140"/>
      <c r="Q103" s="140"/>
      <c r="R103" s="140"/>
      <c r="S103" s="140"/>
      <c r="T103" s="140"/>
      <c r="W103" s="5"/>
      <c r="X103" s="5"/>
      <c r="Y103" s="5"/>
      <c r="Z103" s="5"/>
      <c r="AA103" s="5"/>
    </row>
    <row r="104" spans="1:27" s="8" customFormat="1" x14ac:dyDescent="0.25">
      <c r="A104" s="140"/>
      <c r="B104" s="140" t="s">
        <v>220</v>
      </c>
      <c r="C104" s="178">
        <f t="shared" ca="1" si="29"/>
        <v>0</v>
      </c>
      <c r="D104" s="178">
        <f t="shared" ca="1" si="30"/>
        <v>0</v>
      </c>
      <c r="E104" s="178">
        <f t="shared" ca="1" si="31"/>
        <v>0</v>
      </c>
      <c r="F104" s="178">
        <f t="shared" ca="1" si="32"/>
        <v>0</v>
      </c>
      <c r="G104" s="178">
        <f t="shared" ca="1" si="33"/>
        <v>0</v>
      </c>
      <c r="H104" s="140"/>
      <c r="I104" s="140"/>
      <c r="J104" s="140"/>
      <c r="K104" s="140"/>
      <c r="L104" s="140"/>
      <c r="M104" s="140"/>
      <c r="N104" s="140"/>
      <c r="O104" s="140"/>
      <c r="P104" s="140"/>
      <c r="Q104" s="140"/>
      <c r="R104" s="140"/>
      <c r="S104" s="140"/>
      <c r="T104" s="140"/>
      <c r="W104" s="5"/>
      <c r="X104" s="5"/>
      <c r="Y104" s="5"/>
      <c r="Z104" s="5"/>
      <c r="AA104" s="5"/>
    </row>
    <row r="105" spans="1:27" s="8" customFormat="1" x14ac:dyDescent="0.25">
      <c r="A105" s="140"/>
      <c r="B105" s="140" t="s">
        <v>198</v>
      </c>
      <c r="C105" s="179">
        <f t="shared" ca="1" si="29"/>
        <v>0</v>
      </c>
      <c r="D105" s="179">
        <f t="shared" ca="1" si="30"/>
        <v>0</v>
      </c>
      <c r="E105" s="179">
        <f t="shared" ca="1" si="31"/>
        <v>0</v>
      </c>
      <c r="F105" s="179">
        <f t="shared" ca="1" si="32"/>
        <v>0</v>
      </c>
      <c r="G105" s="179">
        <f t="shared" ca="1" si="33"/>
        <v>0</v>
      </c>
      <c r="H105" s="140"/>
      <c r="I105" s="140"/>
      <c r="J105" s="140"/>
      <c r="K105" s="140"/>
      <c r="L105" s="140"/>
      <c r="M105" s="140"/>
      <c r="N105" s="140"/>
      <c r="O105" s="140"/>
      <c r="P105" s="140"/>
      <c r="Q105" s="140"/>
      <c r="R105" s="140"/>
      <c r="S105" s="140"/>
      <c r="T105" s="140"/>
    </row>
    <row r="106" spans="1:27" s="8" customFormat="1" x14ac:dyDescent="0.25">
      <c r="A106" s="140"/>
      <c r="B106" s="140" t="s">
        <v>607</v>
      </c>
      <c r="C106" s="179">
        <f t="shared" ca="1" si="29"/>
        <v>0</v>
      </c>
      <c r="D106" s="179">
        <f t="shared" ca="1" si="30"/>
        <v>0</v>
      </c>
      <c r="E106" s="179">
        <f t="shared" ca="1" si="31"/>
        <v>0</v>
      </c>
      <c r="F106" s="179">
        <f t="shared" ca="1" si="32"/>
        <v>0</v>
      </c>
      <c r="G106" s="179">
        <f t="shared" ca="1" si="33"/>
        <v>0</v>
      </c>
      <c r="H106" s="140"/>
      <c r="I106" s="140"/>
      <c r="J106" s="140"/>
      <c r="K106" s="140"/>
      <c r="L106" s="140"/>
      <c r="M106" s="140"/>
      <c r="N106" s="140"/>
      <c r="O106" s="140"/>
      <c r="P106" s="140"/>
      <c r="Q106" s="140"/>
      <c r="R106" s="140"/>
      <c r="S106" s="140"/>
      <c r="T106" s="140"/>
      <c r="W106" s="42"/>
      <c r="X106" s="42"/>
      <c r="Y106" s="42"/>
      <c r="Z106" s="42"/>
      <c r="AA106" s="42"/>
    </row>
    <row r="107" spans="1:27" s="8" customFormat="1" x14ac:dyDescent="0.25">
      <c r="A107" s="140"/>
      <c r="B107" s="140" t="s">
        <v>608</v>
      </c>
      <c r="C107" s="179">
        <f t="shared" ca="1" si="29"/>
        <v>0</v>
      </c>
      <c r="D107" s="179">
        <f t="shared" ca="1" si="30"/>
        <v>0</v>
      </c>
      <c r="E107" s="179">
        <f t="shared" ca="1" si="31"/>
        <v>0</v>
      </c>
      <c r="F107" s="179">
        <f t="shared" ca="1" si="32"/>
        <v>0</v>
      </c>
      <c r="G107" s="179">
        <f t="shared" ca="1" si="33"/>
        <v>0</v>
      </c>
      <c r="H107" s="140"/>
      <c r="I107" s="140"/>
      <c r="J107" s="140"/>
      <c r="K107" s="140"/>
      <c r="L107" s="140"/>
      <c r="M107" s="140"/>
      <c r="N107" s="140"/>
      <c r="O107" s="140"/>
      <c r="P107" s="140"/>
      <c r="Q107" s="140"/>
      <c r="R107" s="140"/>
      <c r="S107" s="140"/>
      <c r="T107" s="140"/>
      <c r="W107" s="42"/>
      <c r="X107" s="42"/>
      <c r="Y107" s="42"/>
      <c r="Z107" s="42"/>
      <c r="AA107" s="42"/>
    </row>
    <row r="108" spans="1:27" s="8" customFormat="1" x14ac:dyDescent="0.25">
      <c r="B108" s="140"/>
      <c r="C108" s="7"/>
      <c r="D108" s="7"/>
      <c r="E108" s="7"/>
      <c r="F108" s="7"/>
      <c r="G108" s="7"/>
      <c r="H108" s="140"/>
      <c r="I108" s="103" t="s">
        <v>244</v>
      </c>
      <c r="J108" s="140"/>
      <c r="K108" s="140"/>
      <c r="L108" s="140"/>
      <c r="M108" s="140"/>
      <c r="N108" s="140"/>
      <c r="O108" s="103" t="s">
        <v>245</v>
      </c>
      <c r="P108" s="140"/>
      <c r="Q108" s="140"/>
      <c r="R108" s="140"/>
      <c r="S108" s="140"/>
      <c r="T108" s="140"/>
      <c r="V108" s="140"/>
      <c r="W108" s="140"/>
      <c r="X108" s="140"/>
      <c r="Y108" s="140"/>
      <c r="Z108" s="140"/>
      <c r="AA108" s="140"/>
    </row>
    <row r="109" spans="1:27" s="8" customFormat="1" x14ac:dyDescent="0.25">
      <c r="B109" s="106" t="s">
        <v>263</v>
      </c>
      <c r="C109" s="9">
        <v>2010</v>
      </c>
      <c r="D109" s="9">
        <v>2020</v>
      </c>
      <c r="E109" s="9">
        <v>2030</v>
      </c>
      <c r="F109" s="9">
        <v>2040</v>
      </c>
      <c r="G109" s="9">
        <v>2050</v>
      </c>
      <c r="H109" s="140"/>
      <c r="I109" s="106">
        <v>2010</v>
      </c>
      <c r="J109" s="106">
        <v>2020</v>
      </c>
      <c r="K109" s="106">
        <v>2030</v>
      </c>
      <c r="L109" s="106">
        <v>2040</v>
      </c>
      <c r="M109" s="106">
        <v>2050</v>
      </c>
      <c r="N109" s="140"/>
      <c r="O109" s="106">
        <v>2010</v>
      </c>
      <c r="P109" s="106">
        <v>2020</v>
      </c>
      <c r="Q109" s="106">
        <v>2030</v>
      </c>
      <c r="R109" s="106">
        <v>2040</v>
      </c>
      <c r="S109" s="106">
        <v>2050</v>
      </c>
      <c r="T109" s="140"/>
      <c r="V109" s="106" t="s">
        <v>263</v>
      </c>
      <c r="W109" s="106">
        <v>2010</v>
      </c>
      <c r="X109" s="106">
        <v>2020</v>
      </c>
      <c r="Y109" s="106">
        <v>2030</v>
      </c>
      <c r="Z109" s="106">
        <v>2040</v>
      </c>
      <c r="AA109" s="106">
        <v>2050</v>
      </c>
    </row>
    <row r="110" spans="1:27" s="8" customFormat="1" x14ac:dyDescent="0.25">
      <c r="A110" s="140"/>
      <c r="B110" s="140" t="s">
        <v>1106</v>
      </c>
      <c r="C110" s="16">
        <f t="shared" ref="C110:C141" ca="1" si="42">IFERROR(VLOOKUP($B110,INDIRECT($I$110),2,FALSE),0)</f>
        <v>0</v>
      </c>
      <c r="D110" s="16">
        <f t="shared" ref="D110:D141" ca="1" si="43">IFERROR(VLOOKUP($B110,INDIRECT($J$110),2,FALSE),0)</f>
        <v>-0.110044453</v>
      </c>
      <c r="E110" s="16">
        <f t="shared" ref="E110:E141" ca="1" si="44">IFERROR(VLOOKUP($B110,INDIRECT($K$110),2,FALSE),0)</f>
        <v>-8.6616428800000006E-2</v>
      </c>
      <c r="F110" s="16">
        <f t="shared" ref="F110:F141" ca="1" si="45">IFERROR(VLOOKUP($B110,INDIRECT($L$110),2,FALSE),0)</f>
        <v>-8.7754627299999999E-2</v>
      </c>
      <c r="G110" s="16">
        <f t="shared" ref="G110:G141" ca="1" si="46">IFERROR(VLOOKUP($B110,INDIRECT($M$110),2,FALSE),0)</f>
        <v>-8.5334158399999999E-2</v>
      </c>
      <c r="H110" s="140"/>
      <c r="I110" s="140" t="str">
        <f>"Modeloutput!$D$"&amp;O110&amp;":$E$"&amp;O111</f>
        <v>Modeloutput!$D$1787:$E$1818</v>
      </c>
      <c r="J110" s="140" t="str">
        <f>"Modeloutput!$D$"&amp;P110&amp;":$E$"&amp;P111</f>
        <v>Modeloutput!$D$2110:$E$2141</v>
      </c>
      <c r="K110" s="140" t="str">
        <f>"Modeloutput!$D$"&amp;Q110&amp;":$E$"&amp;Q111</f>
        <v>Modeloutput!$D$2433:$E$2464</v>
      </c>
      <c r="L110" s="140" t="str">
        <f>"Modeloutput!$D$"&amp;R110&amp;":$E$"&amp;R111</f>
        <v>Modeloutput!$D$2756:$E$2787</v>
      </c>
      <c r="M110" s="140" t="str">
        <f>"Modeloutput!$D$"&amp;S110&amp;":$E$"&amp;S111</f>
        <v>Modeloutput!$D$3079:$E$3110</v>
      </c>
      <c r="N110" s="140" t="s">
        <v>246</v>
      </c>
      <c r="O110" s="140">
        <f>Run4_Var1!O110+Run4_Var2!$G$9</f>
        <v>1787</v>
      </c>
      <c r="P110" s="140">
        <f>Run4_Var1!P110+Run4_Var2!$G$9</f>
        <v>2110</v>
      </c>
      <c r="Q110" s="140">
        <f>Run4_Var1!Q110+Run4_Var2!$G$9</f>
        <v>2433</v>
      </c>
      <c r="R110" s="140">
        <f>Run4_Var1!R110+Run4_Var2!$G$9</f>
        <v>2756</v>
      </c>
      <c r="S110" s="140">
        <f>Run4_Var1!S110+Run4_Var2!$G$9</f>
        <v>3079</v>
      </c>
      <c r="T110" s="140"/>
      <c r="V110" s="14" t="s">
        <v>275</v>
      </c>
      <c r="W110" s="15">
        <f ca="1">C110+C112</f>
        <v>0</v>
      </c>
      <c r="X110" s="15">
        <f t="shared" ref="X110:AA110" ca="1" si="47">D110+D112</f>
        <v>-0.14897645349999999</v>
      </c>
      <c r="Y110" s="15">
        <f t="shared" ca="1" si="47"/>
        <v>-0.12032179730000001</v>
      </c>
      <c r="Z110" s="15">
        <f t="shared" ca="1" si="47"/>
        <v>-0.12139303309999999</v>
      </c>
      <c r="AA110" s="15">
        <f t="shared" ca="1" si="47"/>
        <v>-0.11758873410000001</v>
      </c>
    </row>
    <row r="111" spans="1:27" s="8" customFormat="1" x14ac:dyDescent="0.25">
      <c r="A111" s="140"/>
      <c r="B111" s="140" t="s">
        <v>200</v>
      </c>
      <c r="C111" s="49">
        <f t="shared" ca="1" si="42"/>
        <v>0</v>
      </c>
      <c r="D111" s="49">
        <f t="shared" ca="1" si="43"/>
        <v>-7.5346025600000005E-2</v>
      </c>
      <c r="E111" s="49">
        <f t="shared" ca="1" si="44"/>
        <v>-7.3885326000000001E-2</v>
      </c>
      <c r="F111" s="49">
        <f t="shared" ca="1" si="45"/>
        <v>-7.2428257400000001E-2</v>
      </c>
      <c r="G111" s="49">
        <f t="shared" ca="1" si="46"/>
        <v>-6.82590592E-2</v>
      </c>
      <c r="H111" s="140"/>
      <c r="I111" s="140"/>
      <c r="J111" s="140"/>
      <c r="K111" s="140"/>
      <c r="L111" s="140"/>
      <c r="M111" s="140"/>
      <c r="N111" s="140"/>
      <c r="O111" s="140">
        <f>Run4_Var1!O111+Run4_Var2!$G$9</f>
        <v>1818</v>
      </c>
      <c r="P111" s="140">
        <f>Run4_Var1!P111+Run4_Var2!$G$9</f>
        <v>2141</v>
      </c>
      <c r="Q111" s="140">
        <f>Run4_Var1!Q111+Run4_Var2!$G$9</f>
        <v>2464</v>
      </c>
      <c r="R111" s="140">
        <f>Run4_Var1!R111+Run4_Var2!$G$9</f>
        <v>2787</v>
      </c>
      <c r="S111" s="140">
        <f>Run4_Var1!S111+Run4_Var2!$G$9</f>
        <v>3110</v>
      </c>
      <c r="T111" s="140"/>
      <c r="V111" s="43" t="s">
        <v>276</v>
      </c>
      <c r="W111" s="44">
        <f ca="1">C113+C114</f>
        <v>0</v>
      </c>
      <c r="X111" s="44">
        <f t="shared" ref="X111:AA111" ca="1" si="48">D113+D114</f>
        <v>-0.10062359999999999</v>
      </c>
      <c r="Y111" s="44">
        <f t="shared" ca="1" si="48"/>
        <v>-0.10062359999999999</v>
      </c>
      <c r="Z111" s="44">
        <f t="shared" ca="1" si="48"/>
        <v>-0.10062359999999999</v>
      </c>
      <c r="AA111" s="44">
        <f t="shared" ca="1" si="48"/>
        <v>-9.6151440000000005E-2</v>
      </c>
    </row>
    <row r="112" spans="1:27" s="8" customFormat="1" x14ac:dyDescent="0.25">
      <c r="A112" s="140"/>
      <c r="B112" s="140" t="s">
        <v>1137</v>
      </c>
      <c r="C112" s="16">
        <f t="shared" ca="1" si="42"/>
        <v>0</v>
      </c>
      <c r="D112" s="16">
        <f t="shared" ca="1" si="43"/>
        <v>-3.8932000500000001E-2</v>
      </c>
      <c r="E112" s="16">
        <f t="shared" ca="1" si="44"/>
        <v>-3.3705368499999999E-2</v>
      </c>
      <c r="F112" s="16">
        <f t="shared" ca="1" si="45"/>
        <v>-3.36384058E-2</v>
      </c>
      <c r="G112" s="16">
        <f t="shared" ca="1" si="46"/>
        <v>-3.2254575700000003E-2</v>
      </c>
      <c r="H112" s="140"/>
      <c r="I112" s="140"/>
      <c r="J112" s="140"/>
      <c r="K112" s="140"/>
      <c r="L112" s="140"/>
      <c r="M112" s="140"/>
      <c r="N112" s="140"/>
      <c r="O112" s="140"/>
      <c r="P112" s="140"/>
      <c r="Q112" s="140"/>
      <c r="R112" s="140"/>
      <c r="S112" s="140"/>
      <c r="T112" s="140"/>
      <c r="V112" s="25" t="s">
        <v>277</v>
      </c>
      <c r="W112" s="26">
        <f ca="1">C115+C117</f>
        <v>0</v>
      </c>
      <c r="X112" s="26">
        <f t="shared" ref="X112:AA112" ca="1" si="49">D115+D117</f>
        <v>-6.2740212199999998</v>
      </c>
      <c r="Y112" s="26">
        <f t="shared" ca="1" si="49"/>
        <v>-7.7836002200000003</v>
      </c>
      <c r="Z112" s="26">
        <f t="shared" ca="1" si="49"/>
        <v>-8.2867932199999998</v>
      </c>
      <c r="AA112" s="26">
        <f t="shared" ca="1" si="49"/>
        <v>-8.7181015100000003</v>
      </c>
    </row>
    <row r="113" spans="1:27" s="8" customFormat="1" x14ac:dyDescent="0.25">
      <c r="A113" s="140"/>
      <c r="B113" s="140" t="s">
        <v>609</v>
      </c>
      <c r="C113" s="45">
        <f t="shared" ca="1" si="42"/>
        <v>0</v>
      </c>
      <c r="D113" s="45">
        <f t="shared" ca="1" si="43"/>
        <v>-8.3159999999999998E-2</v>
      </c>
      <c r="E113" s="45">
        <f t="shared" ca="1" si="44"/>
        <v>-8.3159999999999998E-2</v>
      </c>
      <c r="F113" s="45">
        <f t="shared" ca="1" si="45"/>
        <v>-8.3159999999999998E-2</v>
      </c>
      <c r="G113" s="45">
        <f t="shared" ca="1" si="46"/>
        <v>-7.9464000000000007E-2</v>
      </c>
      <c r="H113" s="140"/>
      <c r="I113" s="140"/>
      <c r="J113" s="140"/>
      <c r="K113" s="140"/>
      <c r="L113" s="140"/>
      <c r="M113" s="140"/>
      <c r="N113" s="140"/>
      <c r="O113" s="140"/>
      <c r="P113" s="140"/>
      <c r="Q113" s="140"/>
      <c r="R113" s="140"/>
      <c r="S113" s="140"/>
      <c r="T113" s="140"/>
      <c r="V113" s="20" t="s">
        <v>614</v>
      </c>
      <c r="W113" s="21">
        <f ca="1">C118+C119</f>
        <v>0</v>
      </c>
      <c r="X113" s="21">
        <f t="shared" ref="X113:AA113" ca="1" si="50">D118+D119</f>
        <v>-5.3291303999999995</v>
      </c>
      <c r="Y113" s="21">
        <f t="shared" ca="1" si="50"/>
        <v>-5.3291303999999995</v>
      </c>
      <c r="Z113" s="21">
        <f t="shared" ca="1" si="50"/>
        <v>-5.3291303999999995</v>
      </c>
      <c r="AA113" s="21">
        <f t="shared" ca="1" si="50"/>
        <v>-5.3291303999999995</v>
      </c>
    </row>
    <row r="114" spans="1:27" s="8" customFormat="1" x14ac:dyDescent="0.25">
      <c r="A114" s="140"/>
      <c r="B114" s="140" t="s">
        <v>1138</v>
      </c>
      <c r="C114" s="45">
        <f t="shared" ca="1" si="42"/>
        <v>0</v>
      </c>
      <c r="D114" s="45">
        <f t="shared" ca="1" si="43"/>
        <v>-1.7463599999999999E-2</v>
      </c>
      <c r="E114" s="45">
        <f t="shared" ca="1" si="44"/>
        <v>-1.7463599999999999E-2</v>
      </c>
      <c r="F114" s="45">
        <f t="shared" ca="1" si="45"/>
        <v>-1.7463599999999999E-2</v>
      </c>
      <c r="G114" s="45">
        <f t="shared" ca="1" si="46"/>
        <v>-1.6687440000000001E-2</v>
      </c>
      <c r="H114" s="140"/>
      <c r="I114" s="140"/>
      <c r="J114" s="140"/>
      <c r="K114" s="140"/>
      <c r="L114" s="140"/>
      <c r="M114" s="140"/>
      <c r="N114" s="140"/>
      <c r="O114" s="140"/>
      <c r="P114" s="140"/>
      <c r="Q114" s="140"/>
      <c r="R114" s="140"/>
      <c r="S114" s="140"/>
      <c r="T114" s="140"/>
      <c r="V114" s="47" t="s">
        <v>278</v>
      </c>
      <c r="W114" s="48">
        <f ca="1">C111+C116</f>
        <v>0</v>
      </c>
      <c r="X114" s="48">
        <f t="shared" ref="X114:AA114" ca="1" si="51">D111+D116</f>
        <v>-0.8203344306</v>
      </c>
      <c r="Y114" s="48">
        <f t="shared" ca="1" si="51"/>
        <v>-0.81887373099999994</v>
      </c>
      <c r="Z114" s="48">
        <f t="shared" ca="1" si="51"/>
        <v>-0.81741666239999999</v>
      </c>
      <c r="AA114" s="48">
        <f t="shared" ca="1" si="51"/>
        <v>-0.81324746419999994</v>
      </c>
    </row>
    <row r="115" spans="1:27" s="8" customFormat="1" x14ac:dyDescent="0.25">
      <c r="A115" s="140"/>
      <c r="B115" s="140" t="s">
        <v>1108</v>
      </c>
      <c r="C115" s="46">
        <f t="shared" ca="1" si="42"/>
        <v>0</v>
      </c>
      <c r="D115" s="46">
        <f t="shared" ca="1" si="43"/>
        <v>-5.0558459999999998</v>
      </c>
      <c r="E115" s="46">
        <f t="shared" ca="1" si="44"/>
        <v>-6.3034319500000002</v>
      </c>
      <c r="F115" s="46">
        <f t="shared" ca="1" si="45"/>
        <v>-6.7192939300000001</v>
      </c>
      <c r="G115" s="46">
        <f t="shared" ca="1" si="46"/>
        <v>-7.0757470600000003</v>
      </c>
      <c r="H115" s="140"/>
      <c r="I115" s="140"/>
      <c r="J115" s="140"/>
      <c r="K115" s="140"/>
      <c r="L115" s="140"/>
      <c r="M115" s="140"/>
      <c r="N115" s="140"/>
      <c r="O115" s="140"/>
      <c r="P115" s="140"/>
      <c r="Q115" s="140"/>
      <c r="R115" s="140"/>
      <c r="S115" s="140"/>
      <c r="T115" s="140"/>
      <c r="V115" s="51" t="s">
        <v>280</v>
      </c>
      <c r="W115" s="52">
        <f ca="1">SUM(C123:C130)</f>
        <v>0</v>
      </c>
      <c r="X115" s="52">
        <f t="shared" ref="X115:AA115" ca="1" si="52">SUM(D123:D130)</f>
        <v>-2.1346872279999998</v>
      </c>
      <c r="Y115" s="52">
        <f t="shared" ca="1" si="52"/>
        <v>-1.9558028240000001</v>
      </c>
      <c r="Z115" s="52">
        <f t="shared" ca="1" si="52"/>
        <v>-1.8246209280000001</v>
      </c>
      <c r="AA115" s="52">
        <f t="shared" ca="1" si="52"/>
        <v>-1.7305784450000001</v>
      </c>
    </row>
    <row r="116" spans="1:27" s="8" customFormat="1" x14ac:dyDescent="0.25">
      <c r="A116" s="140"/>
      <c r="B116" s="140" t="s">
        <v>201</v>
      </c>
      <c r="C116" s="49">
        <f t="shared" ca="1" si="42"/>
        <v>0</v>
      </c>
      <c r="D116" s="49">
        <f t="shared" ca="1" si="43"/>
        <v>-0.74498840499999996</v>
      </c>
      <c r="E116" s="49">
        <f t="shared" ca="1" si="44"/>
        <v>-0.74498840499999996</v>
      </c>
      <c r="F116" s="49">
        <f t="shared" ca="1" si="45"/>
        <v>-0.74498840499999996</v>
      </c>
      <c r="G116" s="49">
        <f t="shared" ca="1" si="46"/>
        <v>-0.74498840499999996</v>
      </c>
      <c r="H116" s="140"/>
      <c r="I116" s="140"/>
      <c r="J116" s="140"/>
      <c r="K116" s="140"/>
      <c r="L116" s="140"/>
      <c r="M116" s="140"/>
      <c r="N116" s="140"/>
      <c r="O116" s="140"/>
      <c r="P116" s="140"/>
      <c r="Q116" s="140"/>
      <c r="R116" s="140"/>
      <c r="S116" s="140"/>
      <c r="T116" s="140"/>
      <c r="V116" s="54" t="s">
        <v>279</v>
      </c>
      <c r="W116" s="55">
        <f ca="1">SUM(C131:C140)</f>
        <v>0</v>
      </c>
      <c r="X116" s="55">
        <f ca="1">SUM(D131:D140)</f>
        <v>-12.825167082</v>
      </c>
      <c r="Y116" s="55">
        <f ca="1">SUM(E131:E140)</f>
        <v>-11.522083962</v>
      </c>
      <c r="Z116" s="55">
        <f ca="1">SUM(F131:F140)</f>
        <v>-11.401716759999999</v>
      </c>
      <c r="AA116" s="55">
        <f ca="1">SUM(G131:G140)</f>
        <v>-11.316948972999999</v>
      </c>
    </row>
    <row r="117" spans="1:27" s="8" customFormat="1" x14ac:dyDescent="0.25">
      <c r="A117" s="140"/>
      <c r="B117" s="140" t="s">
        <v>221</v>
      </c>
      <c r="C117" s="46">
        <f t="shared" ca="1" si="42"/>
        <v>0</v>
      </c>
      <c r="D117" s="46">
        <f t="shared" ca="1" si="43"/>
        <v>-1.21817522</v>
      </c>
      <c r="E117" s="46">
        <f t="shared" ca="1" si="44"/>
        <v>-1.4801682700000001</v>
      </c>
      <c r="F117" s="46">
        <f t="shared" ca="1" si="45"/>
        <v>-1.56749929</v>
      </c>
      <c r="G117" s="46">
        <f t="shared" ca="1" si="46"/>
        <v>-1.64235445</v>
      </c>
      <c r="H117" s="140"/>
      <c r="I117" s="140"/>
      <c r="J117" s="140"/>
      <c r="K117" s="140"/>
      <c r="L117" s="140"/>
      <c r="M117" s="140"/>
      <c r="N117" s="140"/>
      <c r="O117" s="140"/>
      <c r="P117" s="140"/>
      <c r="Q117" s="140"/>
      <c r="R117" s="140"/>
      <c r="S117" s="140"/>
      <c r="T117" s="140"/>
      <c r="V117" s="36" t="s">
        <v>1354</v>
      </c>
      <c r="W117" s="50">
        <f ca="1">SUM(C120:C122)</f>
        <v>0</v>
      </c>
      <c r="X117" s="50">
        <f t="shared" ref="X117:AA117" ca="1" si="53">SUM(D120:D122)</f>
        <v>0</v>
      </c>
      <c r="Y117" s="50">
        <f t="shared" ca="1" si="53"/>
        <v>0</v>
      </c>
      <c r="Z117" s="50">
        <f t="shared" ca="1" si="53"/>
        <v>0</v>
      </c>
      <c r="AA117" s="50">
        <f t="shared" ca="1" si="53"/>
        <v>0</v>
      </c>
    </row>
    <row r="118" spans="1:27" s="8" customFormat="1" x14ac:dyDescent="0.25">
      <c r="A118" s="140"/>
      <c r="B118" s="140" t="s">
        <v>610</v>
      </c>
      <c r="C118" s="19">
        <f t="shared" ca="1" si="42"/>
        <v>0</v>
      </c>
      <c r="D118" s="19">
        <f t="shared" ca="1" si="43"/>
        <v>-4.4042399999999997</v>
      </c>
      <c r="E118" s="19">
        <f t="shared" ca="1" si="44"/>
        <v>-4.4042399999999997</v>
      </c>
      <c r="F118" s="19">
        <f t="shared" ca="1" si="45"/>
        <v>-4.4042399999999997</v>
      </c>
      <c r="G118" s="19">
        <f t="shared" ca="1" si="46"/>
        <v>-4.4042399999999997</v>
      </c>
      <c r="H118" s="140"/>
      <c r="I118" s="140"/>
      <c r="J118" s="140"/>
      <c r="K118" s="140"/>
      <c r="L118" s="140"/>
      <c r="M118" s="140"/>
      <c r="N118" s="140"/>
      <c r="O118" s="140"/>
      <c r="P118" s="140"/>
      <c r="Q118" s="140"/>
      <c r="R118" s="140"/>
      <c r="S118" s="140"/>
      <c r="T118" s="140"/>
      <c r="V118" s="70" t="s">
        <v>1355</v>
      </c>
      <c r="W118" s="71">
        <f ca="1">C141</f>
        <v>0</v>
      </c>
      <c r="X118" s="71">
        <f ca="1">D141</f>
        <v>1.9257500000000001</v>
      </c>
      <c r="Y118" s="71">
        <f ca="1">E141</f>
        <v>1.9257500000000001</v>
      </c>
      <c r="Z118" s="71">
        <f ca="1">F141</f>
        <v>1.9257500000000001</v>
      </c>
      <c r="AA118" s="71">
        <f ca="1">G141</f>
        <v>1.9292499999999999</v>
      </c>
    </row>
    <row r="119" spans="1:27" s="8" customFormat="1" x14ac:dyDescent="0.25">
      <c r="A119" s="140"/>
      <c r="B119" s="140" t="s">
        <v>1139</v>
      </c>
      <c r="C119" s="19">
        <f t="shared" ca="1" si="42"/>
        <v>0</v>
      </c>
      <c r="D119" s="19">
        <f t="shared" ca="1" si="43"/>
        <v>-0.9248904</v>
      </c>
      <c r="E119" s="19">
        <f t="shared" ca="1" si="44"/>
        <v>-0.9248904</v>
      </c>
      <c r="F119" s="19">
        <f t="shared" ca="1" si="45"/>
        <v>-0.9248904</v>
      </c>
      <c r="G119" s="19">
        <f t="shared" ca="1" si="46"/>
        <v>-0.9248904</v>
      </c>
      <c r="H119" s="140"/>
      <c r="I119" s="140"/>
      <c r="J119" s="140"/>
      <c r="K119" s="140"/>
      <c r="L119" s="140"/>
      <c r="M119" s="140"/>
      <c r="N119" s="140"/>
      <c r="O119" s="140"/>
      <c r="P119" s="140"/>
      <c r="Q119" s="140"/>
      <c r="R119" s="140"/>
      <c r="S119" s="140"/>
      <c r="T119" s="140"/>
      <c r="V119" s="140"/>
      <c r="W119" s="140"/>
      <c r="X119" s="140"/>
      <c r="Y119" s="140"/>
      <c r="Z119" s="140"/>
      <c r="AA119" s="140"/>
    </row>
    <row r="120" spans="1:27" s="8" customFormat="1" x14ac:dyDescent="0.25">
      <c r="A120" s="140"/>
      <c r="B120" s="140" t="s">
        <v>222</v>
      </c>
      <c r="C120" s="38">
        <f t="shared" ca="1" si="42"/>
        <v>0</v>
      </c>
      <c r="D120" s="38">
        <f t="shared" ca="1" si="43"/>
        <v>0</v>
      </c>
      <c r="E120" s="38">
        <f t="shared" ca="1" si="44"/>
        <v>0</v>
      </c>
      <c r="F120" s="38">
        <f t="shared" ca="1" si="45"/>
        <v>0</v>
      </c>
      <c r="G120" s="38">
        <f t="shared" ca="1" si="46"/>
        <v>0</v>
      </c>
      <c r="H120" s="140"/>
      <c r="I120" s="140"/>
      <c r="J120" s="140"/>
      <c r="K120" s="140"/>
      <c r="L120" s="140"/>
      <c r="M120" s="140"/>
      <c r="N120" s="140"/>
      <c r="O120" s="140"/>
      <c r="P120" s="140"/>
      <c r="Q120" s="140"/>
      <c r="R120" s="140"/>
      <c r="S120" s="140"/>
      <c r="T120" s="140"/>
      <c r="V120" s="140" t="s">
        <v>285</v>
      </c>
      <c r="W120" s="135">
        <f ca="1">SUM(W110:W118)</f>
        <v>0</v>
      </c>
      <c r="X120" s="135">
        <f t="shared" ref="X120:AA120" ca="1" si="54">SUM(X110:X118)</f>
        <v>-25.707190414099998</v>
      </c>
      <c r="Y120" s="135">
        <f t="shared" ca="1" si="54"/>
        <v>-25.704686534299999</v>
      </c>
      <c r="Z120" s="135">
        <f t="shared" ca="1" si="54"/>
        <v>-25.955944603500001</v>
      </c>
      <c r="AA120" s="135">
        <f t="shared" ca="1" si="54"/>
        <v>-26.192496966299998</v>
      </c>
    </row>
    <row r="121" spans="1:27" s="8" customFormat="1" x14ac:dyDescent="0.25">
      <c r="A121" s="140"/>
      <c r="B121" s="140" t="s">
        <v>223</v>
      </c>
      <c r="C121" s="38">
        <f t="shared" ca="1" si="42"/>
        <v>0</v>
      </c>
      <c r="D121" s="38">
        <f t="shared" ca="1" si="43"/>
        <v>0</v>
      </c>
      <c r="E121" s="38">
        <f t="shared" ca="1" si="44"/>
        <v>0</v>
      </c>
      <c r="F121" s="38">
        <f t="shared" ca="1" si="45"/>
        <v>0</v>
      </c>
      <c r="G121" s="38">
        <f t="shared" ca="1" si="46"/>
        <v>0</v>
      </c>
      <c r="H121" s="140"/>
      <c r="I121" s="140"/>
      <c r="J121" s="140"/>
      <c r="K121" s="140"/>
      <c r="L121" s="140"/>
      <c r="M121" s="140"/>
      <c r="N121" s="140"/>
      <c r="O121" s="140"/>
      <c r="P121" s="140"/>
      <c r="Q121" s="140"/>
      <c r="R121" s="140"/>
      <c r="S121" s="140"/>
      <c r="T121" s="140"/>
      <c r="V121" s="140" t="s">
        <v>284</v>
      </c>
      <c r="W121" s="135">
        <f ca="1">SUM(C110:C141)</f>
        <v>0</v>
      </c>
      <c r="X121" s="135">
        <f ca="1">SUM(D110:D141)</f>
        <v>-25.707190414099998</v>
      </c>
      <c r="Y121" s="135">
        <f ca="1">SUM(E110:E141)</f>
        <v>-25.704686534299999</v>
      </c>
      <c r="Z121" s="135">
        <f ca="1">SUM(F110:F141)</f>
        <v>-25.955944603500001</v>
      </c>
      <c r="AA121" s="135">
        <f ca="1">SUM(G110:G141)</f>
        <v>-26.192496966300002</v>
      </c>
    </row>
    <row r="122" spans="1:27" s="8" customFormat="1" x14ac:dyDescent="0.25">
      <c r="A122" s="140"/>
      <c r="B122" s="140" t="s">
        <v>224</v>
      </c>
      <c r="C122" s="38">
        <f t="shared" ca="1" si="42"/>
        <v>0</v>
      </c>
      <c r="D122" s="38">
        <f t="shared" ca="1" si="43"/>
        <v>0</v>
      </c>
      <c r="E122" s="38">
        <f t="shared" ca="1" si="44"/>
        <v>0</v>
      </c>
      <c r="F122" s="38">
        <f t="shared" ca="1" si="45"/>
        <v>0</v>
      </c>
      <c r="G122" s="38">
        <f t="shared" ca="1" si="46"/>
        <v>0</v>
      </c>
      <c r="H122" s="140"/>
      <c r="I122" s="140"/>
      <c r="J122" s="140"/>
      <c r="K122" s="140"/>
      <c r="L122" s="140"/>
      <c r="M122" s="140"/>
      <c r="N122" s="140"/>
      <c r="O122" s="140"/>
      <c r="P122" s="140"/>
      <c r="Q122" s="140"/>
      <c r="R122" s="140"/>
      <c r="S122" s="140"/>
      <c r="T122" s="140"/>
      <c r="V122" s="140"/>
      <c r="W122" s="140"/>
      <c r="X122" s="140"/>
      <c r="Y122" s="140"/>
      <c r="Z122" s="140"/>
      <c r="AA122" s="140"/>
    </row>
    <row r="123" spans="1:27" s="8" customFormat="1" x14ac:dyDescent="0.25">
      <c r="A123" s="140"/>
      <c r="B123" s="140" t="s">
        <v>1169</v>
      </c>
      <c r="C123" s="53">
        <f t="shared" ca="1" si="42"/>
        <v>0</v>
      </c>
      <c r="D123" s="53">
        <f t="shared" ca="1" si="43"/>
        <v>0</v>
      </c>
      <c r="E123" s="53">
        <f t="shared" ca="1" si="44"/>
        <v>0</v>
      </c>
      <c r="F123" s="53">
        <f t="shared" ca="1" si="45"/>
        <v>0</v>
      </c>
      <c r="G123" s="53">
        <f t="shared" ca="1" si="46"/>
        <v>0</v>
      </c>
      <c r="H123" s="140"/>
      <c r="I123" s="140"/>
      <c r="J123" s="140"/>
      <c r="K123" s="140"/>
      <c r="L123" s="140"/>
      <c r="M123" s="140"/>
      <c r="N123" s="140"/>
      <c r="O123" s="140"/>
      <c r="P123" s="140"/>
      <c r="Q123" s="140"/>
      <c r="R123" s="140"/>
      <c r="S123" s="140"/>
      <c r="T123" s="140"/>
      <c r="V123" s="140"/>
      <c r="W123" s="140"/>
      <c r="X123" s="140"/>
      <c r="Y123" s="140"/>
      <c r="Z123" s="140"/>
      <c r="AA123" s="140"/>
    </row>
    <row r="124" spans="1:27" s="8" customFormat="1" x14ac:dyDescent="0.25">
      <c r="A124" s="140"/>
      <c r="B124" s="140" t="s">
        <v>1109</v>
      </c>
      <c r="C124" s="53">
        <f t="shared" ca="1" si="42"/>
        <v>0</v>
      </c>
      <c r="D124" s="53">
        <f t="shared" ca="1" si="43"/>
        <v>-1.7642043199999999</v>
      </c>
      <c r="E124" s="53">
        <f t="shared" ca="1" si="44"/>
        <v>-1.6163659699999999</v>
      </c>
      <c r="F124" s="53">
        <f t="shared" ca="1" si="45"/>
        <v>-1.5079511800000001</v>
      </c>
      <c r="G124" s="53">
        <f t="shared" ca="1" si="46"/>
        <v>-1.43023012</v>
      </c>
      <c r="H124" s="140"/>
      <c r="I124" s="140"/>
      <c r="J124" s="140"/>
      <c r="K124" s="140"/>
      <c r="L124" s="140"/>
      <c r="M124" s="140"/>
      <c r="N124" s="140"/>
      <c r="O124" s="140"/>
      <c r="P124" s="140"/>
      <c r="Q124" s="140"/>
      <c r="R124" s="140"/>
      <c r="S124" s="140"/>
      <c r="T124" s="140"/>
    </row>
    <row r="125" spans="1:27" s="8" customFormat="1" x14ac:dyDescent="0.25">
      <c r="A125" s="140"/>
      <c r="B125" s="140" t="s">
        <v>1170</v>
      </c>
      <c r="C125" s="53">
        <f t="shared" ca="1" si="42"/>
        <v>0</v>
      </c>
      <c r="D125" s="53">
        <f t="shared" ca="1" si="43"/>
        <v>0</v>
      </c>
      <c r="E125" s="53">
        <f t="shared" ca="1" si="44"/>
        <v>0</v>
      </c>
      <c r="F125" s="53">
        <f t="shared" ca="1" si="45"/>
        <v>0</v>
      </c>
      <c r="G125" s="53">
        <f t="shared" ca="1" si="46"/>
        <v>0</v>
      </c>
      <c r="H125" s="140"/>
      <c r="I125" s="140"/>
      <c r="J125" s="140"/>
      <c r="K125" s="140"/>
      <c r="L125" s="140"/>
      <c r="M125" s="140"/>
      <c r="N125" s="140"/>
      <c r="O125" s="140"/>
      <c r="P125" s="140"/>
      <c r="Q125" s="140"/>
      <c r="R125" s="140"/>
      <c r="S125" s="140"/>
      <c r="T125" s="140"/>
      <c r="V125" s="6"/>
      <c r="W125" s="6"/>
      <c r="X125" s="6"/>
      <c r="Y125" s="6"/>
      <c r="Z125" s="6"/>
      <c r="AA125" s="6"/>
    </row>
    <row r="126" spans="1:27" s="8" customFormat="1" x14ac:dyDescent="0.25">
      <c r="A126" s="140"/>
      <c r="B126" s="140" t="s">
        <v>1171</v>
      </c>
      <c r="C126" s="53">
        <f t="shared" ca="1" si="42"/>
        <v>0</v>
      </c>
      <c r="D126" s="53">
        <f t="shared" ca="1" si="43"/>
        <v>0</v>
      </c>
      <c r="E126" s="53">
        <f t="shared" ca="1" si="44"/>
        <v>0</v>
      </c>
      <c r="F126" s="53">
        <f t="shared" ca="1" si="45"/>
        <v>0</v>
      </c>
      <c r="G126" s="53">
        <f t="shared" ca="1" si="46"/>
        <v>0</v>
      </c>
      <c r="H126" s="140"/>
      <c r="I126" s="140"/>
      <c r="J126" s="140"/>
      <c r="K126" s="140"/>
      <c r="L126" s="140"/>
      <c r="M126" s="140"/>
      <c r="N126" s="140"/>
      <c r="O126" s="140"/>
      <c r="P126" s="140"/>
      <c r="Q126" s="140"/>
      <c r="R126" s="140"/>
      <c r="S126" s="140"/>
      <c r="T126" s="140"/>
      <c r="W126" s="42"/>
      <c r="X126" s="42"/>
      <c r="Y126" s="42"/>
      <c r="Z126" s="42"/>
      <c r="AA126" s="42"/>
    </row>
    <row r="127" spans="1:27" s="8" customFormat="1" x14ac:dyDescent="0.25">
      <c r="A127" s="140"/>
      <c r="B127" s="140" t="s">
        <v>1188</v>
      </c>
      <c r="C127" s="53">
        <f t="shared" ca="1" si="42"/>
        <v>0</v>
      </c>
      <c r="D127" s="53">
        <f t="shared" ca="1" si="43"/>
        <v>0</v>
      </c>
      <c r="E127" s="53">
        <f t="shared" ca="1" si="44"/>
        <v>0</v>
      </c>
      <c r="F127" s="53">
        <f t="shared" ca="1" si="45"/>
        <v>0</v>
      </c>
      <c r="G127" s="53">
        <f t="shared" ca="1" si="46"/>
        <v>0</v>
      </c>
      <c r="H127" s="140"/>
      <c r="I127" s="140"/>
      <c r="J127" s="140"/>
      <c r="K127" s="140"/>
      <c r="L127" s="140"/>
      <c r="M127" s="140"/>
      <c r="N127" s="140"/>
      <c r="O127" s="140"/>
      <c r="P127" s="140"/>
      <c r="Q127" s="140"/>
      <c r="R127" s="140"/>
      <c r="S127" s="140"/>
      <c r="T127" s="140"/>
      <c r="W127" s="42"/>
      <c r="X127" s="42"/>
      <c r="Y127" s="42"/>
      <c r="Z127" s="42"/>
      <c r="AA127" s="42"/>
    </row>
    <row r="128" spans="1:27" s="8" customFormat="1" x14ac:dyDescent="0.25">
      <c r="A128" s="140"/>
      <c r="B128" s="140" t="s">
        <v>1140</v>
      </c>
      <c r="C128" s="53">
        <f t="shared" ca="1" si="42"/>
        <v>0</v>
      </c>
      <c r="D128" s="53">
        <f t="shared" ca="1" si="43"/>
        <v>-0.370482908</v>
      </c>
      <c r="E128" s="53">
        <f t="shared" ca="1" si="44"/>
        <v>-0.33943685400000001</v>
      </c>
      <c r="F128" s="53">
        <f t="shared" ca="1" si="45"/>
        <v>-0.31666974799999997</v>
      </c>
      <c r="G128" s="53">
        <f t="shared" ca="1" si="46"/>
        <v>-0.30034832500000003</v>
      </c>
      <c r="H128" s="140"/>
      <c r="I128" s="140"/>
      <c r="J128" s="140"/>
      <c r="K128" s="140"/>
      <c r="L128" s="140"/>
      <c r="M128" s="140"/>
      <c r="N128" s="140"/>
      <c r="O128" s="140"/>
      <c r="P128" s="140"/>
      <c r="Q128" s="140"/>
      <c r="R128" s="140"/>
      <c r="S128" s="140"/>
      <c r="T128" s="140"/>
      <c r="W128" s="42"/>
      <c r="X128" s="42"/>
      <c r="Y128" s="42"/>
      <c r="Z128" s="42"/>
      <c r="AA128" s="42"/>
    </row>
    <row r="129" spans="1:27" s="8" customFormat="1" x14ac:dyDescent="0.25">
      <c r="A129" s="140"/>
      <c r="B129" s="140" t="s">
        <v>1189</v>
      </c>
      <c r="C129" s="53">
        <f t="shared" ca="1" si="42"/>
        <v>0</v>
      </c>
      <c r="D129" s="53">
        <f t="shared" ca="1" si="43"/>
        <v>0</v>
      </c>
      <c r="E129" s="53">
        <f t="shared" ca="1" si="44"/>
        <v>0</v>
      </c>
      <c r="F129" s="53">
        <f t="shared" ca="1" si="45"/>
        <v>0</v>
      </c>
      <c r="G129" s="53">
        <f t="shared" ca="1" si="46"/>
        <v>0</v>
      </c>
      <c r="H129" s="140"/>
      <c r="I129" s="140"/>
      <c r="J129" s="140"/>
      <c r="K129" s="140"/>
      <c r="L129" s="140"/>
      <c r="M129" s="140"/>
      <c r="N129" s="140"/>
      <c r="O129" s="140"/>
      <c r="P129" s="140"/>
      <c r="Q129" s="140"/>
      <c r="R129" s="140"/>
      <c r="S129" s="140"/>
      <c r="T129" s="140"/>
      <c r="W129" s="42"/>
      <c r="X129" s="42"/>
      <c r="Y129" s="42"/>
      <c r="Z129" s="42"/>
      <c r="AA129" s="42"/>
    </row>
    <row r="130" spans="1:27" s="8" customFormat="1" x14ac:dyDescent="0.25">
      <c r="A130" s="140"/>
      <c r="B130" s="140" t="s">
        <v>1190</v>
      </c>
      <c r="C130" s="53">
        <f t="shared" ca="1" si="42"/>
        <v>0</v>
      </c>
      <c r="D130" s="53">
        <f t="shared" ca="1" si="43"/>
        <v>0</v>
      </c>
      <c r="E130" s="53">
        <f t="shared" ca="1" si="44"/>
        <v>0</v>
      </c>
      <c r="F130" s="53">
        <f t="shared" ca="1" si="45"/>
        <v>0</v>
      </c>
      <c r="G130" s="53">
        <f t="shared" ca="1" si="46"/>
        <v>0</v>
      </c>
      <c r="H130" s="140"/>
      <c r="I130" s="140"/>
      <c r="J130" s="140"/>
      <c r="K130" s="140"/>
      <c r="L130" s="140"/>
      <c r="M130" s="140"/>
      <c r="N130" s="140"/>
      <c r="O130" s="140"/>
      <c r="P130" s="140"/>
      <c r="Q130" s="140"/>
      <c r="R130" s="140"/>
      <c r="S130" s="140"/>
      <c r="T130" s="140"/>
      <c r="W130" s="42"/>
      <c r="X130" s="42"/>
      <c r="Y130" s="42"/>
      <c r="Z130" s="42"/>
      <c r="AA130" s="42"/>
    </row>
    <row r="131" spans="1:27" s="8" customFormat="1" x14ac:dyDescent="0.25">
      <c r="A131" s="140"/>
      <c r="B131" s="140" t="s">
        <v>1172</v>
      </c>
      <c r="C131" s="56">
        <f t="shared" ca="1" si="42"/>
        <v>0</v>
      </c>
      <c r="D131" s="56">
        <f t="shared" ca="1" si="43"/>
        <v>0</v>
      </c>
      <c r="E131" s="56">
        <f t="shared" ca="1" si="44"/>
        <v>0</v>
      </c>
      <c r="F131" s="56">
        <f t="shared" ca="1" si="45"/>
        <v>0</v>
      </c>
      <c r="G131" s="56">
        <f t="shared" ca="1" si="46"/>
        <v>0</v>
      </c>
      <c r="H131" s="140"/>
      <c r="I131" s="140"/>
      <c r="J131" s="140"/>
      <c r="K131" s="140"/>
      <c r="L131" s="140"/>
      <c r="M131" s="140"/>
      <c r="N131" s="140"/>
      <c r="O131" s="140"/>
      <c r="P131" s="140"/>
      <c r="Q131" s="140"/>
      <c r="R131" s="140"/>
      <c r="S131" s="140"/>
      <c r="T131" s="140"/>
      <c r="W131" s="42"/>
      <c r="X131" s="42"/>
      <c r="Y131" s="42"/>
      <c r="Z131" s="42"/>
      <c r="AA131" s="42"/>
    </row>
    <row r="132" spans="1:27" s="8" customFormat="1" x14ac:dyDescent="0.25">
      <c r="A132" s="140"/>
      <c r="B132" s="140" t="s">
        <v>1110</v>
      </c>
      <c r="C132" s="56">
        <f t="shared" ca="1" si="42"/>
        <v>0</v>
      </c>
      <c r="D132" s="56">
        <f t="shared" ca="1" si="43"/>
        <v>-3.9964030099999999</v>
      </c>
      <c r="E132" s="56">
        <f t="shared" ca="1" si="44"/>
        <v>-3.47100382</v>
      </c>
      <c r="F132" s="56">
        <f t="shared" ca="1" si="45"/>
        <v>-3.4618551900000001</v>
      </c>
      <c r="G132" s="56">
        <f t="shared" ca="1" si="46"/>
        <v>-3.4524294900000001</v>
      </c>
      <c r="H132" s="140"/>
      <c r="I132" s="140"/>
      <c r="J132" s="140"/>
      <c r="K132" s="140"/>
      <c r="L132" s="140"/>
      <c r="M132" s="140"/>
      <c r="N132" s="140"/>
      <c r="O132" s="140"/>
      <c r="P132" s="140"/>
      <c r="Q132" s="140"/>
      <c r="R132" s="140"/>
      <c r="S132" s="140"/>
      <c r="T132" s="140"/>
      <c r="W132" s="42"/>
      <c r="X132" s="42"/>
      <c r="Y132" s="42"/>
      <c r="Z132" s="42"/>
      <c r="AA132" s="42"/>
    </row>
    <row r="133" spans="1:27" s="8" customFormat="1" x14ac:dyDescent="0.25">
      <c r="A133" s="140"/>
      <c r="B133" s="140" t="s">
        <v>1173</v>
      </c>
      <c r="C133" s="56">
        <f t="shared" ca="1" si="42"/>
        <v>0</v>
      </c>
      <c r="D133" s="56">
        <f t="shared" ca="1" si="43"/>
        <v>0</v>
      </c>
      <c r="E133" s="56">
        <f t="shared" ca="1" si="44"/>
        <v>0</v>
      </c>
      <c r="F133" s="56">
        <f t="shared" ca="1" si="45"/>
        <v>0</v>
      </c>
      <c r="G133" s="56">
        <f t="shared" ca="1" si="46"/>
        <v>0</v>
      </c>
      <c r="H133" s="140"/>
      <c r="I133" s="140"/>
      <c r="J133" s="140"/>
      <c r="K133" s="140"/>
      <c r="L133" s="140"/>
      <c r="M133" s="140"/>
      <c r="N133" s="140"/>
      <c r="O133" s="140"/>
      <c r="P133" s="140"/>
      <c r="Q133" s="140"/>
      <c r="R133" s="140"/>
      <c r="S133" s="140"/>
      <c r="T133" s="140"/>
      <c r="W133" s="95"/>
      <c r="X133" s="95"/>
      <c r="Y133" s="95"/>
      <c r="Z133" s="95"/>
      <c r="AA133" s="95"/>
    </row>
    <row r="134" spans="1:27" s="8" customFormat="1" x14ac:dyDescent="0.25">
      <c r="A134" s="140"/>
      <c r="B134" s="140" t="s">
        <v>1174</v>
      </c>
      <c r="C134" s="56">
        <f t="shared" ca="1" si="42"/>
        <v>0</v>
      </c>
      <c r="D134" s="56">
        <f t="shared" ca="1" si="43"/>
        <v>0</v>
      </c>
      <c r="E134" s="56">
        <f t="shared" ca="1" si="44"/>
        <v>0</v>
      </c>
      <c r="F134" s="56">
        <f t="shared" ca="1" si="45"/>
        <v>0</v>
      </c>
      <c r="G134" s="56">
        <f t="shared" ca="1" si="46"/>
        <v>0</v>
      </c>
      <c r="H134" s="140"/>
      <c r="I134" s="140"/>
      <c r="J134" s="140"/>
      <c r="K134" s="140"/>
      <c r="L134" s="140"/>
      <c r="M134" s="140"/>
      <c r="N134" s="140"/>
      <c r="O134" s="140"/>
      <c r="P134" s="140"/>
      <c r="Q134" s="140"/>
      <c r="R134" s="140"/>
      <c r="S134" s="140"/>
      <c r="T134" s="140"/>
    </row>
    <row r="135" spans="1:27" s="8" customFormat="1" x14ac:dyDescent="0.25">
      <c r="A135" s="140"/>
      <c r="B135" s="140" t="s">
        <v>1191</v>
      </c>
      <c r="C135" s="56">
        <f t="shared" ca="1" si="42"/>
        <v>0</v>
      </c>
      <c r="D135" s="56">
        <f t="shared" ca="1" si="43"/>
        <v>0</v>
      </c>
      <c r="E135" s="56">
        <f t="shared" ca="1" si="44"/>
        <v>0</v>
      </c>
      <c r="F135" s="56">
        <f t="shared" ca="1" si="45"/>
        <v>0</v>
      </c>
      <c r="G135" s="56">
        <f t="shared" ca="1" si="46"/>
        <v>0</v>
      </c>
      <c r="H135" s="140"/>
      <c r="I135" s="140"/>
      <c r="J135" s="140"/>
      <c r="K135" s="140"/>
      <c r="L135" s="140"/>
      <c r="M135" s="140"/>
      <c r="N135" s="140"/>
      <c r="O135" s="140"/>
      <c r="P135" s="140"/>
      <c r="Q135" s="140"/>
      <c r="R135" s="140"/>
      <c r="S135" s="140"/>
      <c r="T135" s="140"/>
    </row>
    <row r="136" spans="1:27" s="8" customFormat="1" x14ac:dyDescent="0.25">
      <c r="A136" s="140"/>
      <c r="B136" s="140" t="s">
        <v>1141</v>
      </c>
      <c r="C136" s="56">
        <f t="shared" ca="1" si="42"/>
        <v>0</v>
      </c>
      <c r="D136" s="56">
        <f t="shared" ca="1" si="43"/>
        <v>-0.83924463199999999</v>
      </c>
      <c r="E136" s="56">
        <f t="shared" ca="1" si="44"/>
        <v>-0.72891080200000002</v>
      </c>
      <c r="F136" s="56">
        <f t="shared" ca="1" si="45"/>
        <v>-0.72698958999999996</v>
      </c>
      <c r="G136" s="56">
        <f t="shared" ca="1" si="46"/>
        <v>-0.72501019300000002</v>
      </c>
      <c r="H136" s="140"/>
      <c r="I136" s="140"/>
      <c r="J136" s="140"/>
      <c r="K136" s="140"/>
      <c r="L136" s="140"/>
      <c r="M136" s="140"/>
      <c r="N136" s="140"/>
      <c r="O136" s="140"/>
      <c r="P136" s="140"/>
      <c r="Q136" s="140"/>
      <c r="R136" s="140"/>
      <c r="S136" s="140"/>
      <c r="T136" s="140"/>
      <c r="W136" s="42"/>
      <c r="X136" s="42"/>
      <c r="Y136" s="42"/>
      <c r="Z136" s="42"/>
      <c r="AA136" s="42"/>
    </row>
    <row r="137" spans="1:27" s="8" customFormat="1" x14ac:dyDescent="0.25">
      <c r="A137" s="140"/>
      <c r="B137" s="140" t="s">
        <v>1192</v>
      </c>
      <c r="C137" s="56">
        <f t="shared" ca="1" si="42"/>
        <v>0</v>
      </c>
      <c r="D137" s="56">
        <f t="shared" ca="1" si="43"/>
        <v>0</v>
      </c>
      <c r="E137" s="56">
        <f t="shared" ca="1" si="44"/>
        <v>0</v>
      </c>
      <c r="F137" s="56">
        <f t="shared" ca="1" si="45"/>
        <v>0</v>
      </c>
      <c r="G137" s="56">
        <f t="shared" ca="1" si="46"/>
        <v>0</v>
      </c>
      <c r="H137" s="140"/>
      <c r="I137" s="140"/>
      <c r="J137" s="140"/>
      <c r="K137" s="140"/>
      <c r="L137" s="140"/>
      <c r="M137" s="140"/>
      <c r="N137" s="140"/>
      <c r="O137" s="140"/>
      <c r="P137" s="140"/>
      <c r="Q137" s="140"/>
      <c r="R137" s="140"/>
      <c r="S137" s="140"/>
      <c r="T137" s="140"/>
      <c r="W137" s="42"/>
      <c r="X137" s="42"/>
      <c r="Y137" s="42"/>
      <c r="Z137" s="42"/>
      <c r="AA137" s="42"/>
    </row>
    <row r="138" spans="1:27" s="8" customFormat="1" x14ac:dyDescent="0.25">
      <c r="A138" s="140"/>
      <c r="B138" s="140" t="s">
        <v>1193</v>
      </c>
      <c r="C138" s="56">
        <f t="shared" ca="1" si="42"/>
        <v>0</v>
      </c>
      <c r="D138" s="56">
        <f t="shared" ca="1" si="43"/>
        <v>0</v>
      </c>
      <c r="E138" s="56">
        <f t="shared" ca="1" si="44"/>
        <v>0</v>
      </c>
      <c r="F138" s="56">
        <f t="shared" ca="1" si="45"/>
        <v>0</v>
      </c>
      <c r="G138" s="56">
        <f t="shared" ca="1" si="46"/>
        <v>0</v>
      </c>
      <c r="H138" s="140"/>
      <c r="I138" s="140"/>
      <c r="J138" s="140"/>
      <c r="K138" s="140"/>
      <c r="L138" s="140"/>
      <c r="M138" s="140"/>
      <c r="N138" s="140"/>
      <c r="O138" s="140"/>
      <c r="P138" s="140"/>
      <c r="Q138" s="140"/>
      <c r="R138" s="140"/>
      <c r="S138" s="140"/>
      <c r="T138" s="140"/>
      <c r="V138" s="140"/>
      <c r="W138" s="140"/>
      <c r="X138" s="140"/>
      <c r="Y138" s="140"/>
      <c r="Z138" s="140"/>
      <c r="AA138" s="140"/>
    </row>
    <row r="139" spans="1:27" s="8" customFormat="1" x14ac:dyDescent="0.25">
      <c r="A139" s="140"/>
      <c r="B139" s="140" t="s">
        <v>1182</v>
      </c>
      <c r="C139" s="56">
        <f t="shared" ca="1" si="42"/>
        <v>0</v>
      </c>
      <c r="D139" s="56">
        <f t="shared" ca="1" si="43"/>
        <v>-6.6029086299999999</v>
      </c>
      <c r="E139" s="56">
        <f t="shared" ca="1" si="44"/>
        <v>-6.0513796199999996</v>
      </c>
      <c r="F139" s="56">
        <f t="shared" ca="1" si="45"/>
        <v>-5.9610512199999999</v>
      </c>
      <c r="G139" s="56">
        <f t="shared" ca="1" si="46"/>
        <v>-5.9004209000000003</v>
      </c>
      <c r="H139" s="140"/>
      <c r="I139" s="140"/>
      <c r="J139" s="140"/>
      <c r="K139" s="140"/>
      <c r="L139" s="140"/>
      <c r="M139" s="140"/>
      <c r="N139" s="140"/>
      <c r="O139" s="140"/>
      <c r="P139" s="140"/>
      <c r="Q139" s="140"/>
      <c r="R139" s="140"/>
      <c r="S139" s="140"/>
      <c r="T139" s="140"/>
      <c r="V139" s="140"/>
      <c r="W139" s="140"/>
      <c r="X139" s="140"/>
      <c r="Y139" s="140"/>
      <c r="Z139" s="140"/>
      <c r="AA139" s="140"/>
    </row>
    <row r="140" spans="1:27" s="8" customFormat="1" x14ac:dyDescent="0.25">
      <c r="A140" s="140"/>
      <c r="B140" s="140" t="s">
        <v>1194</v>
      </c>
      <c r="C140" s="56">
        <f t="shared" ca="1" si="42"/>
        <v>0</v>
      </c>
      <c r="D140" s="56">
        <f t="shared" ca="1" si="43"/>
        <v>-1.3866108100000001</v>
      </c>
      <c r="E140" s="56">
        <f t="shared" ca="1" si="44"/>
        <v>-1.27078972</v>
      </c>
      <c r="F140" s="56">
        <f t="shared" ca="1" si="45"/>
        <v>-1.25182076</v>
      </c>
      <c r="G140" s="56">
        <f t="shared" ca="1" si="46"/>
        <v>-1.23908839</v>
      </c>
      <c r="H140" s="140"/>
      <c r="I140" s="140"/>
      <c r="J140" s="140"/>
      <c r="K140" s="140"/>
      <c r="L140" s="140"/>
      <c r="M140" s="140"/>
      <c r="N140" s="140"/>
      <c r="O140" s="140"/>
      <c r="P140" s="140"/>
      <c r="Q140" s="140"/>
      <c r="R140" s="140"/>
      <c r="S140" s="140"/>
      <c r="T140" s="140"/>
      <c r="V140" s="140"/>
      <c r="W140" s="140"/>
      <c r="X140" s="140"/>
      <c r="Y140" s="140"/>
      <c r="Z140" s="140"/>
      <c r="AA140" s="140"/>
    </row>
    <row r="141" spans="1:27" s="8" customFormat="1" x14ac:dyDescent="0.25">
      <c r="A141" s="140"/>
      <c r="B141" s="140" t="s">
        <v>1183</v>
      </c>
      <c r="C141" s="177">
        <f t="shared" ca="1" si="42"/>
        <v>0</v>
      </c>
      <c r="D141" s="177">
        <f t="shared" ca="1" si="43"/>
        <v>1.9257500000000001</v>
      </c>
      <c r="E141" s="177">
        <f t="shared" ca="1" si="44"/>
        <v>1.9257500000000001</v>
      </c>
      <c r="F141" s="177">
        <f t="shared" ca="1" si="45"/>
        <v>1.9257500000000001</v>
      </c>
      <c r="G141" s="177">
        <f t="shared" ca="1" si="46"/>
        <v>1.9292499999999999</v>
      </c>
      <c r="H141" s="140"/>
      <c r="I141" s="140"/>
      <c r="J141" s="140"/>
      <c r="K141" s="140"/>
      <c r="L141" s="140"/>
      <c r="M141" s="140"/>
      <c r="N141" s="140"/>
      <c r="O141" s="140"/>
      <c r="P141" s="140"/>
      <c r="Q141" s="140"/>
      <c r="R141" s="140"/>
      <c r="S141" s="140"/>
      <c r="T141" s="140"/>
      <c r="V141" s="140"/>
      <c r="W141" s="140"/>
      <c r="X141" s="140"/>
      <c r="Y141" s="140"/>
      <c r="Z141" s="140"/>
      <c r="AA141" s="140"/>
    </row>
    <row r="142" spans="1:27" s="8" customFormat="1" x14ac:dyDescent="0.25">
      <c r="B142" s="140"/>
      <c r="C142" s="7"/>
      <c r="D142" s="7"/>
      <c r="E142" s="7"/>
      <c r="F142" s="7"/>
      <c r="G142" s="7"/>
      <c r="H142" s="140"/>
      <c r="I142" s="103" t="s">
        <v>244</v>
      </c>
      <c r="J142" s="140"/>
      <c r="K142" s="140"/>
      <c r="L142" s="140"/>
      <c r="M142" s="140"/>
      <c r="N142" s="140"/>
      <c r="O142" s="103" t="s">
        <v>245</v>
      </c>
      <c r="P142" s="140"/>
      <c r="Q142" s="140"/>
      <c r="R142" s="140"/>
      <c r="S142" s="140"/>
      <c r="T142" s="140"/>
      <c r="V142" s="140"/>
      <c r="W142" s="140"/>
      <c r="X142" s="140"/>
      <c r="Y142" s="140"/>
      <c r="Z142" s="140"/>
      <c r="AA142" s="140"/>
    </row>
    <row r="143" spans="1:27" s="8" customFormat="1" x14ac:dyDescent="0.25">
      <c r="B143" s="106" t="s">
        <v>264</v>
      </c>
      <c r="C143" s="181">
        <v>2010</v>
      </c>
      <c r="D143" s="181">
        <v>2020</v>
      </c>
      <c r="E143" s="181">
        <v>2030</v>
      </c>
      <c r="F143" s="181">
        <v>2040</v>
      </c>
      <c r="G143" s="181">
        <v>2050</v>
      </c>
      <c r="H143" s="140"/>
      <c r="I143" s="106">
        <v>2010</v>
      </c>
      <c r="J143" s="106">
        <v>2020</v>
      </c>
      <c r="K143" s="106">
        <v>2030</v>
      </c>
      <c r="L143" s="106">
        <v>2040</v>
      </c>
      <c r="M143" s="106">
        <v>2050</v>
      </c>
      <c r="N143" s="140"/>
      <c r="O143" s="106">
        <v>2010</v>
      </c>
      <c r="P143" s="106">
        <v>2020</v>
      </c>
      <c r="Q143" s="106">
        <v>2030</v>
      </c>
      <c r="R143" s="106">
        <v>2040</v>
      </c>
      <c r="S143" s="106">
        <v>2050</v>
      </c>
      <c r="T143" s="140"/>
      <c r="V143" s="106" t="s">
        <v>264</v>
      </c>
      <c r="W143" s="106">
        <v>2010</v>
      </c>
      <c r="X143" s="106">
        <v>2020</v>
      </c>
      <c r="Y143" s="106">
        <v>2030</v>
      </c>
      <c r="Z143" s="106">
        <v>2040</v>
      </c>
      <c r="AA143" s="106">
        <v>2050</v>
      </c>
    </row>
    <row r="144" spans="1:27" s="8" customFormat="1" x14ac:dyDescent="0.25">
      <c r="A144" s="163"/>
      <c r="B144" s="140" t="s">
        <v>600</v>
      </c>
      <c r="C144" s="16">
        <f t="shared" ref="C144:C164" ca="1" si="55">IFERROR(VLOOKUP($B144,INDIRECT($I$144),2,FALSE),0)</f>
        <v>0</v>
      </c>
      <c r="D144" s="16">
        <f t="shared" ref="D144:D164" ca="1" si="56">IFERROR(VLOOKUP($B144,INDIRECT($J$144),2,FALSE),0)</f>
        <v>0</v>
      </c>
      <c r="E144" s="16">
        <f t="shared" ref="E144:E164" ca="1" si="57">IFERROR(VLOOKUP($B144,INDIRECT($K$144),2,FALSE),0)</f>
        <v>0</v>
      </c>
      <c r="F144" s="16">
        <f t="shared" ref="F144:F164" ca="1" si="58">IFERROR(VLOOKUP($B144,INDIRECT($L$144),2,FALSE),0)</f>
        <v>0</v>
      </c>
      <c r="G144" s="16">
        <f t="shared" ref="G144:G164" ca="1" si="59">IFERROR(VLOOKUP($B144,INDIRECT($M$144),2,FALSE),0)</f>
        <v>0</v>
      </c>
      <c r="H144" s="140"/>
      <c r="I144" s="140" t="str">
        <f>"Modeloutput!$D$"&amp;O144&amp;":$E$"&amp;O145</f>
        <v>Modeloutput!$D$1822:$E$1842</v>
      </c>
      <c r="J144" s="140" t="str">
        <f>"Modeloutput!$D$"&amp;P144&amp;":$E$"&amp;P145</f>
        <v>Modeloutput!$D$2145:$E$2165</v>
      </c>
      <c r="K144" s="140" t="str">
        <f>"Modeloutput!$D$"&amp;Q144&amp;":$E$"&amp;Q145</f>
        <v>Modeloutput!$D$2468:$E$2488</v>
      </c>
      <c r="L144" s="140" t="str">
        <f>"Modeloutput!$D$"&amp;R144&amp;":$E$"&amp;R145</f>
        <v>Modeloutput!$D$2791:$E$2811</v>
      </c>
      <c r="M144" s="140" t="str">
        <f>"Modeloutput!$D$"&amp;S144&amp;":$E$"&amp;S145</f>
        <v>Modeloutput!$D$3114:$E$3134</v>
      </c>
      <c r="N144" s="140" t="s">
        <v>246</v>
      </c>
      <c r="O144" s="140">
        <f>Run4_Var1!O144+Run4_Var2!$G$9</f>
        <v>1822</v>
      </c>
      <c r="P144" s="140">
        <f>Run4_Var1!P144+Run4_Var2!$G$9</f>
        <v>2145</v>
      </c>
      <c r="Q144" s="140">
        <f>Run4_Var1!Q144+Run4_Var2!$G$9</f>
        <v>2468</v>
      </c>
      <c r="R144" s="140">
        <f>Run4_Var1!R144+Run4_Var2!$G$9</f>
        <v>2791</v>
      </c>
      <c r="S144" s="140">
        <f>Run4_Var1!S144+Run4_Var2!$G$9</f>
        <v>3114</v>
      </c>
      <c r="T144" s="140"/>
      <c r="V144" s="14" t="s">
        <v>282</v>
      </c>
      <c r="W144" s="16">
        <f ca="1">C144</f>
        <v>0</v>
      </c>
      <c r="X144" s="16">
        <f t="shared" ref="X144:AA144" ca="1" si="60">D144</f>
        <v>0</v>
      </c>
      <c r="Y144" s="16">
        <f t="shared" ca="1" si="60"/>
        <v>0</v>
      </c>
      <c r="Z144" s="16">
        <f t="shared" ca="1" si="60"/>
        <v>0</v>
      </c>
      <c r="AA144" s="16">
        <f t="shared" ca="1" si="60"/>
        <v>0</v>
      </c>
    </row>
    <row r="145" spans="1:27" s="8" customFormat="1" x14ac:dyDescent="0.25">
      <c r="A145" s="140"/>
      <c r="B145" s="140" t="s">
        <v>601</v>
      </c>
      <c r="C145" s="19">
        <f t="shared" ca="1" si="55"/>
        <v>0</v>
      </c>
      <c r="D145" s="19">
        <f t="shared" ca="1" si="56"/>
        <v>0</v>
      </c>
      <c r="E145" s="19">
        <f t="shared" ca="1" si="57"/>
        <v>0</v>
      </c>
      <c r="F145" s="19">
        <f t="shared" ca="1" si="58"/>
        <v>0</v>
      </c>
      <c r="G145" s="19">
        <f t="shared" ca="1" si="59"/>
        <v>0</v>
      </c>
      <c r="H145" s="140"/>
      <c r="I145" s="140"/>
      <c r="J145" s="140"/>
      <c r="K145" s="140"/>
      <c r="L145" s="140"/>
      <c r="M145" s="140"/>
      <c r="N145" s="140"/>
      <c r="O145" s="140">
        <f>Run4_Var1!O145+Run4_Var2!$G$9</f>
        <v>1842</v>
      </c>
      <c r="P145" s="140">
        <f>Run4_Var1!P145+Run4_Var2!$G$9</f>
        <v>2165</v>
      </c>
      <c r="Q145" s="140">
        <f>Run4_Var1!Q145+Run4_Var2!$G$9</f>
        <v>2488</v>
      </c>
      <c r="R145" s="140">
        <f>Run4_Var1!R145+Run4_Var2!$G$9</f>
        <v>2811</v>
      </c>
      <c r="S145" s="140">
        <f>Run4_Var1!S145+Run4_Var2!$G$9</f>
        <v>3134</v>
      </c>
      <c r="T145" s="140"/>
      <c r="V145" s="27" t="s">
        <v>283</v>
      </c>
      <c r="W145" s="28">
        <f ca="1">SUM(C154:C158)</f>
        <v>0</v>
      </c>
      <c r="X145" s="28">
        <f t="shared" ref="X145:AA145" ca="1" si="61">SUM(D154:D158)</f>
        <v>-0.13256377599999999</v>
      </c>
      <c r="Y145" s="28">
        <f t="shared" ca="1" si="61"/>
        <v>-0.25401885600000002</v>
      </c>
      <c r="Z145" s="28">
        <f t="shared" ca="1" si="61"/>
        <v>-0.36732755900000003</v>
      </c>
      <c r="AA145" s="28">
        <f t="shared" ca="1" si="61"/>
        <v>-1.612162544</v>
      </c>
    </row>
    <row r="146" spans="1:27" s="8" customFormat="1" x14ac:dyDescent="0.25">
      <c r="A146" s="140"/>
      <c r="B146" s="140" t="s">
        <v>192</v>
      </c>
      <c r="C146" s="18">
        <f t="shared" ca="1" si="55"/>
        <v>0</v>
      </c>
      <c r="D146" s="18">
        <f t="shared" ca="1" si="56"/>
        <v>0</v>
      </c>
      <c r="E146" s="18">
        <f t="shared" ca="1" si="57"/>
        <v>0</v>
      </c>
      <c r="F146" s="18">
        <f t="shared" ca="1" si="58"/>
        <v>0</v>
      </c>
      <c r="G146" s="18">
        <f t="shared" ca="1" si="59"/>
        <v>0</v>
      </c>
      <c r="H146" s="140"/>
      <c r="I146" s="140"/>
      <c r="J146" s="140"/>
      <c r="K146" s="140"/>
      <c r="L146" s="140"/>
      <c r="M146" s="140"/>
      <c r="N146" s="140"/>
      <c r="O146" s="140"/>
      <c r="P146" s="140"/>
      <c r="Q146" s="140"/>
      <c r="R146" s="140"/>
      <c r="S146" s="140"/>
      <c r="T146" s="140"/>
      <c r="V146" s="20" t="s">
        <v>611</v>
      </c>
      <c r="W146" s="19">
        <f ca="1">C145</f>
        <v>0</v>
      </c>
      <c r="X146" s="19">
        <f t="shared" ref="X146:AA146" ca="1" si="62">D145</f>
        <v>0</v>
      </c>
      <c r="Y146" s="19">
        <f t="shared" ca="1" si="62"/>
        <v>0</v>
      </c>
      <c r="Z146" s="19">
        <f t="shared" ca="1" si="62"/>
        <v>0</v>
      </c>
      <c r="AA146" s="19">
        <f t="shared" ca="1" si="62"/>
        <v>0</v>
      </c>
    </row>
    <row r="147" spans="1:27" s="8" customFormat="1" x14ac:dyDescent="0.25">
      <c r="A147" s="140"/>
      <c r="B147" s="140" t="s">
        <v>193</v>
      </c>
      <c r="C147" s="18">
        <f t="shared" ca="1" si="55"/>
        <v>0</v>
      </c>
      <c r="D147" s="18">
        <f t="shared" ca="1" si="56"/>
        <v>0</v>
      </c>
      <c r="E147" s="18">
        <f t="shared" ca="1" si="57"/>
        <v>0</v>
      </c>
      <c r="F147" s="18">
        <f t="shared" ca="1" si="58"/>
        <v>0</v>
      </c>
      <c r="G147" s="18">
        <f t="shared" ca="1" si="59"/>
        <v>0</v>
      </c>
      <c r="H147" s="140"/>
      <c r="I147" s="140"/>
      <c r="J147" s="140"/>
      <c r="K147" s="140"/>
      <c r="L147" s="140"/>
      <c r="M147" s="140"/>
      <c r="N147" s="140"/>
      <c r="O147" s="140"/>
      <c r="P147" s="140"/>
      <c r="Q147" s="140"/>
      <c r="R147" s="140"/>
      <c r="S147" s="140"/>
      <c r="T147" s="140"/>
      <c r="V147" s="17" t="s">
        <v>1356</v>
      </c>
      <c r="W147" s="18">
        <f ca="1">SUM(C146:C152)+C162</f>
        <v>0</v>
      </c>
      <c r="X147" s="18">
        <f t="shared" ref="X147:AA147" ca="1" si="63">SUM(D146:D152)+D162</f>
        <v>0</v>
      </c>
      <c r="Y147" s="18">
        <f t="shared" ca="1" si="63"/>
        <v>-9.194030110000001E-2</v>
      </c>
      <c r="Z147" s="18">
        <f t="shared" ca="1" si="63"/>
        <v>-0.52315248800000003</v>
      </c>
      <c r="AA147" s="18">
        <f t="shared" ca="1" si="63"/>
        <v>-0.76356196799999998</v>
      </c>
    </row>
    <row r="148" spans="1:27" s="8" customFormat="1" x14ac:dyDescent="0.25">
      <c r="A148" s="140"/>
      <c r="B148" s="140" t="s">
        <v>602</v>
      </c>
      <c r="C148" s="18">
        <f t="shared" ca="1" si="55"/>
        <v>0</v>
      </c>
      <c r="D148" s="18">
        <f t="shared" ca="1" si="56"/>
        <v>0</v>
      </c>
      <c r="E148" s="18">
        <f t="shared" ca="1" si="57"/>
        <v>0</v>
      </c>
      <c r="F148" s="18">
        <f t="shared" ca="1" si="58"/>
        <v>0</v>
      </c>
      <c r="G148" s="18">
        <f t="shared" ca="1" si="59"/>
        <v>0</v>
      </c>
      <c r="H148" s="140"/>
      <c r="I148" s="140"/>
      <c r="J148" s="140"/>
      <c r="K148" s="140"/>
      <c r="L148" s="140"/>
      <c r="M148" s="140"/>
      <c r="N148" s="140"/>
      <c r="O148" s="140"/>
      <c r="P148" s="140"/>
      <c r="Q148" s="140"/>
      <c r="R148" s="140"/>
      <c r="S148" s="140"/>
      <c r="T148" s="140"/>
      <c r="V148" s="22" t="s">
        <v>1357</v>
      </c>
      <c r="W148" s="41">
        <f ca="1">C153</f>
        <v>0</v>
      </c>
      <c r="X148" s="41">
        <f t="shared" ref="X148:AA148" ca="1" si="64">D153</f>
        <v>-37.917579099999998</v>
      </c>
      <c r="Y148" s="41">
        <f t="shared" ca="1" si="64"/>
        <v>-37.964837000000003</v>
      </c>
      <c r="Z148" s="41">
        <f t="shared" ca="1" si="64"/>
        <v>-38.219294499999997</v>
      </c>
      <c r="AA148" s="41">
        <f t="shared" ca="1" si="64"/>
        <v>-38.361512099999999</v>
      </c>
    </row>
    <row r="149" spans="1:27" s="8" customFormat="1" x14ac:dyDescent="0.25">
      <c r="A149" s="140"/>
      <c r="B149" s="140" t="s">
        <v>603</v>
      </c>
      <c r="C149" s="18">
        <f t="shared" ca="1" si="55"/>
        <v>0</v>
      </c>
      <c r="D149" s="18">
        <f t="shared" ca="1" si="56"/>
        <v>0</v>
      </c>
      <c r="E149" s="18">
        <f t="shared" ca="1" si="57"/>
        <v>-6.4385139600000002E-2</v>
      </c>
      <c r="F149" s="18">
        <f t="shared" ca="1" si="58"/>
        <v>-0.36635996999999998</v>
      </c>
      <c r="G149" s="18">
        <f t="shared" ca="1" si="59"/>
        <v>-0.53471702099999996</v>
      </c>
      <c r="H149" s="140"/>
      <c r="I149" s="140"/>
      <c r="J149" s="140"/>
      <c r="K149" s="140"/>
      <c r="L149" s="140"/>
      <c r="M149" s="140"/>
      <c r="N149" s="140"/>
      <c r="O149" s="140"/>
      <c r="P149" s="140"/>
      <c r="Q149" s="140"/>
      <c r="R149" s="140"/>
      <c r="S149" s="140"/>
      <c r="T149" s="140"/>
      <c r="V149" s="36" t="s">
        <v>1351</v>
      </c>
      <c r="W149" s="38">
        <f ca="1">SUM(C159:C161)</f>
        <v>0</v>
      </c>
      <c r="X149" s="38">
        <f t="shared" ref="X149:AA149" ca="1" si="65">SUM(D159:D161)</f>
        <v>11.1171819</v>
      </c>
      <c r="Y149" s="38">
        <f t="shared" ca="1" si="65"/>
        <v>11.251492300000001</v>
      </c>
      <c r="Z149" s="38">
        <f t="shared" ca="1" si="65"/>
        <v>11.914419199999999</v>
      </c>
      <c r="AA149" s="38">
        <f t="shared" ca="1" si="65"/>
        <v>12.3172149</v>
      </c>
    </row>
    <row r="150" spans="1:27" s="8" customFormat="1" x14ac:dyDescent="0.25">
      <c r="A150" s="140"/>
      <c r="B150" s="140" t="s">
        <v>604</v>
      </c>
      <c r="C150" s="18">
        <f t="shared" ca="1" si="55"/>
        <v>0</v>
      </c>
      <c r="D150" s="18">
        <f t="shared" ca="1" si="56"/>
        <v>0</v>
      </c>
      <c r="E150" s="18">
        <f t="shared" ca="1" si="57"/>
        <v>0</v>
      </c>
      <c r="F150" s="18">
        <f t="shared" ca="1" si="58"/>
        <v>0</v>
      </c>
      <c r="G150" s="18">
        <f t="shared" ca="1" si="59"/>
        <v>0</v>
      </c>
      <c r="H150" s="140"/>
      <c r="I150" s="140"/>
      <c r="J150" s="140"/>
      <c r="K150" s="140"/>
      <c r="L150" s="140"/>
      <c r="M150" s="140"/>
      <c r="N150" s="140"/>
      <c r="O150" s="140"/>
      <c r="P150" s="140"/>
      <c r="Q150" s="140"/>
      <c r="R150" s="140"/>
      <c r="S150" s="140"/>
      <c r="T150" s="140"/>
      <c r="V150" s="171" t="s">
        <v>252</v>
      </c>
      <c r="W150" s="182">
        <f ca="1">SUM(C162:C164)</f>
        <v>0</v>
      </c>
      <c r="X150" s="182">
        <f t="shared" ref="X150:AA150" ca="1" si="66">SUM(D162:D164)</f>
        <v>0</v>
      </c>
      <c r="Y150" s="182">
        <f t="shared" ca="1" si="66"/>
        <v>0</v>
      </c>
      <c r="Z150" s="182">
        <f t="shared" ca="1" si="66"/>
        <v>0</v>
      </c>
      <c r="AA150" s="182">
        <f t="shared" ca="1" si="66"/>
        <v>0</v>
      </c>
    </row>
    <row r="151" spans="1:27" s="8" customFormat="1" x14ac:dyDescent="0.25">
      <c r="A151" s="140"/>
      <c r="B151" s="140" t="s">
        <v>605</v>
      </c>
      <c r="C151" s="18">
        <f t="shared" ca="1" si="55"/>
        <v>0</v>
      </c>
      <c r="D151" s="18">
        <f t="shared" ca="1" si="56"/>
        <v>0</v>
      </c>
      <c r="E151" s="18">
        <f t="shared" ca="1" si="57"/>
        <v>0</v>
      </c>
      <c r="F151" s="18">
        <f t="shared" ca="1" si="58"/>
        <v>0</v>
      </c>
      <c r="G151" s="18">
        <f t="shared" ca="1" si="59"/>
        <v>0</v>
      </c>
      <c r="H151" s="140"/>
      <c r="I151" s="140"/>
      <c r="J151" s="140"/>
      <c r="K151" s="140"/>
      <c r="L151" s="140"/>
      <c r="M151" s="140"/>
      <c r="N151" s="140"/>
      <c r="O151" s="140"/>
      <c r="P151" s="140"/>
      <c r="Q151" s="140"/>
      <c r="R151" s="140"/>
      <c r="S151" s="140"/>
      <c r="T151" s="140"/>
    </row>
    <row r="152" spans="1:27" s="8" customFormat="1" x14ac:dyDescent="0.25">
      <c r="A152" s="140"/>
      <c r="B152" s="140" t="s">
        <v>194</v>
      </c>
      <c r="C152" s="18">
        <f t="shared" ca="1" si="55"/>
        <v>0</v>
      </c>
      <c r="D152" s="18">
        <f t="shared" ca="1" si="56"/>
        <v>0</v>
      </c>
      <c r="E152" s="18">
        <f t="shared" ca="1" si="57"/>
        <v>-2.7555161500000001E-2</v>
      </c>
      <c r="F152" s="18">
        <f t="shared" ca="1" si="58"/>
        <v>-0.15679251799999999</v>
      </c>
      <c r="G152" s="18">
        <f t="shared" ca="1" si="59"/>
        <v>-0.22884494699999999</v>
      </c>
      <c r="H152" s="140"/>
      <c r="I152" s="140"/>
      <c r="J152" s="140"/>
      <c r="K152" s="140"/>
      <c r="L152" s="140"/>
      <c r="M152" s="140"/>
      <c r="N152" s="140"/>
      <c r="O152" s="140"/>
      <c r="P152" s="140"/>
      <c r="Q152" s="140"/>
      <c r="R152" s="140"/>
      <c r="S152" s="140"/>
      <c r="T152" s="140"/>
      <c r="V152" s="140" t="s">
        <v>285</v>
      </c>
      <c r="W152" s="135">
        <f ca="1">SUM(W144:W150)</f>
        <v>0</v>
      </c>
      <c r="X152" s="135">
        <f t="shared" ref="X152:AA152" ca="1" si="67">SUM(X144:X150)</f>
        <v>-26.932960975999997</v>
      </c>
      <c r="Y152" s="135">
        <f t="shared" ca="1" si="67"/>
        <v>-27.059303857099998</v>
      </c>
      <c r="Z152" s="135">
        <f t="shared" ca="1" si="67"/>
        <v>-27.195355346999996</v>
      </c>
      <c r="AA152" s="135">
        <f t="shared" ca="1" si="67"/>
        <v>-28.420021711999997</v>
      </c>
    </row>
    <row r="153" spans="1:27" s="8" customFormat="1" x14ac:dyDescent="0.25">
      <c r="B153" s="140" t="s">
        <v>606</v>
      </c>
      <c r="C153" s="41">
        <f t="shared" ca="1" si="55"/>
        <v>0</v>
      </c>
      <c r="D153" s="41">
        <f t="shared" ca="1" si="56"/>
        <v>-37.917579099999998</v>
      </c>
      <c r="E153" s="41">
        <f t="shared" ca="1" si="57"/>
        <v>-37.964837000000003</v>
      </c>
      <c r="F153" s="41">
        <f t="shared" ca="1" si="58"/>
        <v>-38.219294499999997</v>
      </c>
      <c r="G153" s="41">
        <f t="shared" ca="1" si="59"/>
        <v>-38.361512099999999</v>
      </c>
      <c r="H153" s="140"/>
      <c r="I153" s="140"/>
      <c r="J153" s="140"/>
      <c r="K153" s="140"/>
      <c r="L153" s="140"/>
      <c r="M153" s="140"/>
      <c r="N153" s="140"/>
      <c r="O153" s="140"/>
      <c r="P153" s="140"/>
      <c r="Q153" s="140"/>
      <c r="R153" s="140"/>
      <c r="S153" s="140"/>
      <c r="T153" s="140"/>
      <c r="V153" s="140" t="s">
        <v>284</v>
      </c>
      <c r="W153" s="135">
        <f ca="1">SUM(C144:C164)</f>
        <v>0</v>
      </c>
      <c r="X153" s="135">
        <f t="shared" ref="X153:AA153" ca="1" si="68">SUM(D144:D164)</f>
        <v>-26.932960975999997</v>
      </c>
      <c r="Y153" s="135">
        <f t="shared" ca="1" si="68"/>
        <v>-27.059303857100005</v>
      </c>
      <c r="Z153" s="135">
        <f t="shared" ca="1" si="68"/>
        <v>-27.195355347000003</v>
      </c>
      <c r="AA153" s="135">
        <f t="shared" ca="1" si="68"/>
        <v>-28.420021711999997</v>
      </c>
    </row>
    <row r="154" spans="1:27" s="8" customFormat="1" x14ac:dyDescent="0.25">
      <c r="A154" s="140"/>
      <c r="B154" s="140" t="s">
        <v>1166</v>
      </c>
      <c r="C154" s="28">
        <f t="shared" ca="1" si="55"/>
        <v>0</v>
      </c>
      <c r="D154" s="28">
        <f t="shared" ca="1" si="56"/>
        <v>0</v>
      </c>
      <c r="E154" s="28">
        <f t="shared" ca="1" si="57"/>
        <v>0</v>
      </c>
      <c r="F154" s="28">
        <f t="shared" ca="1" si="58"/>
        <v>0</v>
      </c>
      <c r="G154" s="28">
        <f t="shared" ca="1" si="59"/>
        <v>0</v>
      </c>
      <c r="H154" s="140"/>
      <c r="I154" s="140"/>
      <c r="J154" s="140"/>
      <c r="K154" s="140"/>
      <c r="L154" s="140"/>
      <c r="M154" s="140"/>
      <c r="N154" s="140"/>
      <c r="O154" s="140"/>
      <c r="P154" s="140"/>
      <c r="Q154" s="140"/>
      <c r="R154" s="140"/>
      <c r="S154" s="140"/>
      <c r="T154" s="140"/>
      <c r="W154" s="5"/>
      <c r="X154" s="5"/>
      <c r="Y154" s="5"/>
      <c r="Z154" s="5"/>
      <c r="AA154" s="5"/>
    </row>
    <row r="155" spans="1:27" s="8" customFormat="1" x14ac:dyDescent="0.25">
      <c r="A155" s="140"/>
      <c r="B155" s="140" t="s">
        <v>1098</v>
      </c>
      <c r="C155" s="28">
        <f t="shared" ca="1" si="55"/>
        <v>0</v>
      </c>
      <c r="D155" s="28">
        <f t="shared" ca="1" si="56"/>
        <v>0</v>
      </c>
      <c r="E155" s="28">
        <f t="shared" ca="1" si="57"/>
        <v>0</v>
      </c>
      <c r="F155" s="28">
        <f t="shared" ca="1" si="58"/>
        <v>0</v>
      </c>
      <c r="G155" s="28">
        <f t="shared" ca="1" si="59"/>
        <v>-1.13745092</v>
      </c>
      <c r="H155" s="140"/>
      <c r="I155" s="140"/>
      <c r="J155" s="140"/>
      <c r="K155" s="140"/>
      <c r="L155" s="140"/>
      <c r="M155" s="140"/>
      <c r="N155" s="140"/>
      <c r="O155" s="140"/>
      <c r="P155" s="140"/>
      <c r="Q155" s="140"/>
      <c r="R155" s="140"/>
      <c r="S155" s="140"/>
      <c r="T155" s="140"/>
      <c r="W155" s="5"/>
      <c r="X155" s="5"/>
      <c r="Y155" s="5"/>
      <c r="Z155" s="5"/>
      <c r="AA155" s="5"/>
    </row>
    <row r="156" spans="1:27" s="8" customFormat="1" x14ac:dyDescent="0.25">
      <c r="A156" s="140"/>
      <c r="B156" s="140" t="s">
        <v>1167</v>
      </c>
      <c r="C156" s="28">
        <f t="shared" ca="1" si="55"/>
        <v>0</v>
      </c>
      <c r="D156" s="28">
        <f t="shared" ca="1" si="56"/>
        <v>0</v>
      </c>
      <c r="E156" s="28">
        <f t="shared" ca="1" si="57"/>
        <v>0</v>
      </c>
      <c r="F156" s="28">
        <f t="shared" ca="1" si="58"/>
        <v>0</v>
      </c>
      <c r="G156" s="28">
        <f t="shared" ca="1" si="59"/>
        <v>0</v>
      </c>
      <c r="H156" s="140"/>
      <c r="I156" s="140"/>
      <c r="J156" s="140"/>
      <c r="K156" s="140"/>
      <c r="L156" s="140"/>
      <c r="M156" s="140"/>
      <c r="N156" s="140"/>
      <c r="O156" s="140"/>
      <c r="P156" s="140"/>
      <c r="Q156" s="140"/>
      <c r="R156" s="140"/>
      <c r="S156" s="140"/>
      <c r="T156" s="140"/>
      <c r="W156" s="5"/>
      <c r="X156" s="5"/>
      <c r="Y156" s="5"/>
      <c r="Z156" s="5"/>
      <c r="AA156" s="5"/>
    </row>
    <row r="157" spans="1:27" s="8" customFormat="1" x14ac:dyDescent="0.25">
      <c r="A157" s="140"/>
      <c r="B157" s="140" t="s">
        <v>1168</v>
      </c>
      <c r="C157" s="28">
        <f t="shared" ca="1" si="55"/>
        <v>0</v>
      </c>
      <c r="D157" s="28">
        <f t="shared" ca="1" si="56"/>
        <v>0</v>
      </c>
      <c r="E157" s="28">
        <f t="shared" ca="1" si="57"/>
        <v>0</v>
      </c>
      <c r="F157" s="28">
        <f t="shared" ca="1" si="58"/>
        <v>0</v>
      </c>
      <c r="G157" s="28">
        <f t="shared" ca="1" si="59"/>
        <v>0</v>
      </c>
      <c r="H157" s="140"/>
      <c r="I157" s="140"/>
      <c r="J157" s="140"/>
      <c r="K157" s="140"/>
      <c r="L157" s="140"/>
      <c r="M157" s="140"/>
      <c r="N157" s="140"/>
      <c r="O157" s="140"/>
      <c r="P157" s="140"/>
      <c r="Q157" s="140"/>
      <c r="R157" s="140"/>
      <c r="S157" s="140"/>
      <c r="T157" s="140"/>
      <c r="W157" s="5"/>
      <c r="X157" s="5"/>
      <c r="Y157" s="5"/>
      <c r="Z157" s="5"/>
      <c r="AA157" s="5"/>
    </row>
    <row r="158" spans="1:27" s="8" customFormat="1" x14ac:dyDescent="0.25">
      <c r="A158" s="140"/>
      <c r="B158" s="140" t="s">
        <v>1181</v>
      </c>
      <c r="C158" s="28">
        <f t="shared" ca="1" si="55"/>
        <v>0</v>
      </c>
      <c r="D158" s="28">
        <f t="shared" ca="1" si="56"/>
        <v>-0.13256377599999999</v>
      </c>
      <c r="E158" s="28">
        <f t="shared" ca="1" si="57"/>
        <v>-0.25401885600000002</v>
      </c>
      <c r="F158" s="28">
        <f t="shared" ca="1" si="58"/>
        <v>-0.36732755900000003</v>
      </c>
      <c r="G158" s="28">
        <f t="shared" ca="1" si="59"/>
        <v>-0.474711624</v>
      </c>
      <c r="H158" s="140"/>
      <c r="I158" s="140"/>
      <c r="J158" s="140"/>
      <c r="K158" s="140"/>
      <c r="L158" s="140"/>
      <c r="M158" s="140"/>
      <c r="N158" s="140"/>
      <c r="O158" s="140"/>
      <c r="P158" s="140"/>
      <c r="Q158" s="140"/>
      <c r="R158" s="140"/>
      <c r="S158" s="140"/>
      <c r="T158" s="140"/>
      <c r="W158" s="5"/>
      <c r="X158" s="5"/>
      <c r="Y158" s="5"/>
      <c r="Z158" s="5"/>
      <c r="AA158" s="5"/>
    </row>
    <row r="159" spans="1:27" s="8" customFormat="1" x14ac:dyDescent="0.25">
      <c r="A159" s="140"/>
      <c r="B159" s="140" t="s">
        <v>225</v>
      </c>
      <c r="C159" s="38">
        <f t="shared" ca="1" si="55"/>
        <v>0</v>
      </c>
      <c r="D159" s="38">
        <f t="shared" ca="1" si="56"/>
        <v>11.1171819</v>
      </c>
      <c r="E159" s="38">
        <f t="shared" ca="1" si="57"/>
        <v>11.251492300000001</v>
      </c>
      <c r="F159" s="38">
        <f t="shared" ca="1" si="58"/>
        <v>11.914419199999999</v>
      </c>
      <c r="G159" s="38">
        <f t="shared" ca="1" si="59"/>
        <v>12.3172149</v>
      </c>
      <c r="H159" s="140"/>
      <c r="I159" s="140"/>
      <c r="J159" s="140"/>
      <c r="K159" s="140"/>
      <c r="L159" s="140"/>
      <c r="M159" s="140"/>
      <c r="N159" s="140"/>
      <c r="O159" s="140"/>
      <c r="P159" s="140"/>
      <c r="Q159" s="140"/>
      <c r="R159" s="140"/>
      <c r="S159" s="140"/>
      <c r="T159" s="140"/>
      <c r="W159" s="5"/>
      <c r="X159" s="5"/>
      <c r="Y159" s="5"/>
      <c r="Z159" s="5"/>
      <c r="AA159" s="5"/>
    </row>
    <row r="160" spans="1:27" s="8" customFormat="1" x14ac:dyDescent="0.25">
      <c r="A160" s="140"/>
      <c r="B160" s="140" t="s">
        <v>226</v>
      </c>
      <c r="C160" s="38">
        <f t="shared" ca="1" si="55"/>
        <v>0</v>
      </c>
      <c r="D160" s="38">
        <f t="shared" ca="1" si="56"/>
        <v>0</v>
      </c>
      <c r="E160" s="38">
        <f t="shared" ca="1" si="57"/>
        <v>0</v>
      </c>
      <c r="F160" s="38">
        <f t="shared" ca="1" si="58"/>
        <v>0</v>
      </c>
      <c r="G160" s="38">
        <f t="shared" ca="1" si="59"/>
        <v>0</v>
      </c>
      <c r="H160" s="140"/>
      <c r="I160" s="140"/>
      <c r="J160" s="140"/>
      <c r="K160" s="140"/>
      <c r="L160" s="140"/>
      <c r="M160" s="140"/>
      <c r="N160" s="140"/>
      <c r="O160" s="140"/>
      <c r="P160" s="140"/>
      <c r="Q160" s="140"/>
      <c r="R160" s="140"/>
      <c r="S160" s="140"/>
      <c r="T160" s="140"/>
    </row>
    <row r="161" spans="1:27" s="8" customFormat="1" x14ac:dyDescent="0.25">
      <c r="A161" s="140"/>
      <c r="B161" s="140" t="s">
        <v>227</v>
      </c>
      <c r="C161" s="38">
        <f t="shared" ca="1" si="55"/>
        <v>0</v>
      </c>
      <c r="D161" s="38">
        <f t="shared" ca="1" si="56"/>
        <v>0</v>
      </c>
      <c r="E161" s="38">
        <f t="shared" ca="1" si="57"/>
        <v>0</v>
      </c>
      <c r="F161" s="38">
        <f t="shared" ca="1" si="58"/>
        <v>0</v>
      </c>
      <c r="G161" s="38">
        <f t="shared" ca="1" si="59"/>
        <v>0</v>
      </c>
      <c r="H161" s="140"/>
      <c r="I161" s="140"/>
      <c r="J161" s="140"/>
      <c r="K161" s="140"/>
      <c r="L161" s="140"/>
      <c r="M161" s="140"/>
      <c r="N161" s="140"/>
      <c r="O161" s="140"/>
      <c r="P161" s="140"/>
      <c r="Q161" s="140"/>
      <c r="R161" s="140"/>
      <c r="S161" s="140"/>
      <c r="T161" s="140"/>
      <c r="V161" s="140"/>
      <c r="W161" s="140"/>
      <c r="X161" s="140"/>
      <c r="Y161" s="140"/>
      <c r="Z161" s="140"/>
      <c r="AA161" s="140"/>
    </row>
    <row r="162" spans="1:27" s="8" customFormat="1" x14ac:dyDescent="0.25">
      <c r="A162" s="140"/>
      <c r="B162" s="140" t="s">
        <v>198</v>
      </c>
      <c r="C162" s="172">
        <f t="shared" ca="1" si="55"/>
        <v>0</v>
      </c>
      <c r="D162" s="172">
        <f t="shared" ca="1" si="56"/>
        <v>0</v>
      </c>
      <c r="E162" s="172">
        <f t="shared" ca="1" si="57"/>
        <v>0</v>
      </c>
      <c r="F162" s="172">
        <f t="shared" ca="1" si="58"/>
        <v>0</v>
      </c>
      <c r="G162" s="172">
        <f t="shared" ca="1" si="59"/>
        <v>0</v>
      </c>
      <c r="H162" s="140"/>
      <c r="I162" s="140"/>
      <c r="J162" s="140"/>
      <c r="K162" s="140"/>
      <c r="L162" s="140"/>
      <c r="M162" s="140"/>
      <c r="N162" s="140"/>
      <c r="O162" s="140"/>
      <c r="P162" s="140"/>
      <c r="Q162" s="140"/>
      <c r="R162" s="140"/>
      <c r="S162" s="140"/>
      <c r="T162" s="140"/>
      <c r="V162" s="140"/>
      <c r="W162" s="140"/>
      <c r="X162" s="140"/>
      <c r="Y162" s="140"/>
      <c r="Z162" s="140"/>
      <c r="AA162" s="140"/>
    </row>
    <row r="163" spans="1:27" s="8" customFormat="1" x14ac:dyDescent="0.25">
      <c r="A163" s="140"/>
      <c r="B163" s="140" t="s">
        <v>607</v>
      </c>
      <c r="C163" s="172">
        <f t="shared" ca="1" si="55"/>
        <v>0</v>
      </c>
      <c r="D163" s="172">
        <f t="shared" ca="1" si="56"/>
        <v>0</v>
      </c>
      <c r="E163" s="172">
        <f t="shared" ca="1" si="57"/>
        <v>0</v>
      </c>
      <c r="F163" s="172">
        <f t="shared" ca="1" si="58"/>
        <v>0</v>
      </c>
      <c r="G163" s="172">
        <f t="shared" ca="1" si="59"/>
        <v>0</v>
      </c>
      <c r="H163" s="140"/>
      <c r="I163" s="140"/>
      <c r="J163" s="140"/>
      <c r="K163" s="140"/>
      <c r="L163" s="140"/>
      <c r="M163" s="140"/>
      <c r="N163" s="140"/>
      <c r="O163" s="140"/>
      <c r="P163" s="140"/>
      <c r="Q163" s="140"/>
      <c r="R163" s="140"/>
      <c r="S163" s="140"/>
      <c r="T163" s="140"/>
      <c r="V163" s="140"/>
      <c r="W163" s="140"/>
      <c r="X163" s="140"/>
      <c r="Y163" s="140"/>
      <c r="Z163" s="140"/>
      <c r="AA163" s="140"/>
    </row>
    <row r="164" spans="1:27" s="8" customFormat="1" x14ac:dyDescent="0.25">
      <c r="A164" s="140"/>
      <c r="B164" s="140" t="s">
        <v>608</v>
      </c>
      <c r="C164" s="172">
        <f t="shared" ca="1" si="55"/>
        <v>0</v>
      </c>
      <c r="D164" s="172">
        <f t="shared" ca="1" si="56"/>
        <v>0</v>
      </c>
      <c r="E164" s="172">
        <f t="shared" ca="1" si="57"/>
        <v>0</v>
      </c>
      <c r="F164" s="172">
        <f t="shared" ca="1" si="58"/>
        <v>0</v>
      </c>
      <c r="G164" s="172">
        <f t="shared" ca="1" si="59"/>
        <v>0</v>
      </c>
      <c r="H164" s="140"/>
      <c r="I164" s="140"/>
      <c r="J164" s="140"/>
      <c r="K164" s="140"/>
      <c r="L164" s="140"/>
      <c r="M164" s="140"/>
      <c r="N164" s="140"/>
      <c r="O164" s="140"/>
      <c r="P164" s="140"/>
      <c r="Q164" s="140"/>
      <c r="R164" s="140"/>
      <c r="S164" s="140"/>
      <c r="T164" s="140"/>
      <c r="V164" s="140"/>
      <c r="W164" s="140"/>
      <c r="X164" s="140"/>
      <c r="Y164" s="140"/>
      <c r="Z164" s="140"/>
      <c r="AA164" s="140"/>
    </row>
    <row r="165" spans="1:27" s="8" customFormat="1" x14ac:dyDescent="0.25">
      <c r="A165" s="140"/>
      <c r="B165" s="140"/>
      <c r="C165" s="7"/>
      <c r="D165" s="7"/>
      <c r="E165" s="7"/>
      <c r="F165" s="7"/>
      <c r="G165" s="7"/>
      <c r="H165" s="140"/>
      <c r="I165" s="103" t="s">
        <v>244</v>
      </c>
      <c r="J165" s="140"/>
      <c r="K165" s="140"/>
      <c r="L165" s="140"/>
      <c r="M165" s="140"/>
      <c r="N165" s="140"/>
      <c r="O165" s="103" t="s">
        <v>245</v>
      </c>
      <c r="P165" s="140"/>
      <c r="Q165" s="140"/>
      <c r="R165" s="140"/>
      <c r="S165" s="140"/>
      <c r="T165" s="140"/>
      <c r="V165" s="140"/>
      <c r="W165" s="140"/>
      <c r="X165" s="140"/>
      <c r="Y165" s="140"/>
      <c r="Z165" s="140"/>
      <c r="AA165" s="140"/>
    </row>
    <row r="166" spans="1:27" s="8" customFormat="1" x14ac:dyDescent="0.25">
      <c r="B166" s="106" t="s">
        <v>265</v>
      </c>
      <c r="C166" s="9">
        <v>2010</v>
      </c>
      <c r="D166" s="9">
        <v>2020</v>
      </c>
      <c r="E166" s="9">
        <v>2030</v>
      </c>
      <c r="F166" s="9">
        <v>2040</v>
      </c>
      <c r="G166" s="9">
        <v>2050</v>
      </c>
      <c r="H166" s="140"/>
      <c r="I166" s="106">
        <v>2010</v>
      </c>
      <c r="J166" s="106">
        <v>2020</v>
      </c>
      <c r="K166" s="106">
        <v>2030</v>
      </c>
      <c r="L166" s="106">
        <v>2040</v>
      </c>
      <c r="M166" s="106">
        <v>2050</v>
      </c>
      <c r="N166" s="140"/>
      <c r="O166" s="106">
        <v>2010</v>
      </c>
      <c r="P166" s="106">
        <v>2020</v>
      </c>
      <c r="Q166" s="106">
        <v>2030</v>
      </c>
      <c r="R166" s="106">
        <v>2040</v>
      </c>
      <c r="S166" s="106">
        <v>2050</v>
      </c>
      <c r="T166" s="140"/>
      <c r="V166" s="106" t="s">
        <v>265</v>
      </c>
      <c r="W166" s="106">
        <v>2010</v>
      </c>
      <c r="X166" s="106">
        <v>2020</v>
      </c>
      <c r="Y166" s="106">
        <v>2030</v>
      </c>
      <c r="Z166" s="106">
        <v>2040</v>
      </c>
      <c r="AA166" s="106">
        <v>2050</v>
      </c>
    </row>
    <row r="167" spans="1:27" s="8" customFormat="1" x14ac:dyDescent="0.25">
      <c r="A167" s="140"/>
      <c r="B167" s="140" t="s">
        <v>1106</v>
      </c>
      <c r="C167" s="16">
        <f t="shared" ref="C167:C185" ca="1" si="69">IFERROR(VLOOKUP($B167,INDIRECT($I$167),2,FALSE),0)</f>
        <v>-13.909022800000001</v>
      </c>
      <c r="D167" s="16">
        <f t="shared" ref="D167:D185" ca="1" si="70">IFERROR(VLOOKUP($B167,INDIRECT($J$167),2,FALSE),0)</f>
        <v>-6.0331073200000001</v>
      </c>
      <c r="E167" s="16">
        <f t="shared" ref="E167:E185" ca="1" si="71">IFERROR(VLOOKUP($B167,INDIRECT($K$167),2,FALSE),0)</f>
        <v>-4.6647177500000003</v>
      </c>
      <c r="F167" s="16">
        <f t="shared" ref="F167:F185" ca="1" si="72">IFERROR(VLOOKUP($B167,INDIRECT($L$167),2,FALSE),0)</f>
        <v>-4.62139641</v>
      </c>
      <c r="G167" s="16">
        <f t="shared" ref="G167:G185" ca="1" si="73">IFERROR(VLOOKUP($B167,INDIRECT($M$167),2,FALSE),0)</f>
        <v>-2.6023399</v>
      </c>
      <c r="H167" s="140"/>
      <c r="I167" s="140" t="str">
        <f>"Modeloutput!$D$"&amp;O167&amp;":$E$"&amp;O168</f>
        <v>Modeloutput!$D$1846:$E$1864</v>
      </c>
      <c r="J167" s="140" t="str">
        <f>"Modeloutput!$D$"&amp;P167&amp;":$E$"&amp;P168</f>
        <v>Modeloutput!$D$2169:$E$2187</v>
      </c>
      <c r="K167" s="140" t="str">
        <f>"Modeloutput!$D$"&amp;Q167&amp;":$E$"&amp;Q168</f>
        <v>Modeloutput!$D$2492:$E$2510</v>
      </c>
      <c r="L167" s="140" t="str">
        <f>"Modeloutput!$D$"&amp;R167&amp;":$E$"&amp;R168</f>
        <v>Modeloutput!$D$2815:$E$2833</v>
      </c>
      <c r="M167" s="140" t="str">
        <f>"Modeloutput!$D$"&amp;S167&amp;":$E$"&amp;S168</f>
        <v>Modeloutput!$D$3138:$E$3156</v>
      </c>
      <c r="N167" s="140" t="s">
        <v>246</v>
      </c>
      <c r="O167" s="140">
        <f>Run4_Var1!O167+Run4_Var2!$G$9</f>
        <v>1846</v>
      </c>
      <c r="P167" s="140">
        <f>Run4_Var1!P167+Run4_Var2!$G$9</f>
        <v>2169</v>
      </c>
      <c r="Q167" s="140">
        <f>Run4_Var1!Q167+Run4_Var2!$G$9</f>
        <v>2492</v>
      </c>
      <c r="R167" s="140">
        <f>Run4_Var1!R167+Run4_Var2!$G$9</f>
        <v>2815</v>
      </c>
      <c r="S167" s="140">
        <f>Run4_Var1!S167+Run4_Var2!$G$9</f>
        <v>3138</v>
      </c>
      <c r="T167" s="140"/>
      <c r="V167" s="14" t="s">
        <v>237</v>
      </c>
      <c r="W167" s="16">
        <f ca="1">C167</f>
        <v>-13.909022800000001</v>
      </c>
      <c r="X167" s="16">
        <f t="shared" ref="X167:AA167" ca="1" si="74">D167</f>
        <v>-6.0331073200000001</v>
      </c>
      <c r="Y167" s="16">
        <f t="shared" ca="1" si="74"/>
        <v>-4.6647177500000003</v>
      </c>
      <c r="Z167" s="16">
        <f t="shared" ca="1" si="74"/>
        <v>-4.62139641</v>
      </c>
      <c r="AA167" s="16">
        <f t="shared" ca="1" si="74"/>
        <v>-2.6023399</v>
      </c>
    </row>
    <row r="168" spans="1:27" s="8" customFormat="1" x14ac:dyDescent="0.25">
      <c r="A168" s="140"/>
      <c r="B168" s="140" t="s">
        <v>200</v>
      </c>
      <c r="C168" s="183">
        <f t="shared" ca="1" si="69"/>
        <v>-4.2264936300000002</v>
      </c>
      <c r="D168" s="183">
        <f t="shared" ca="1" si="70"/>
        <v>-3.5163756899999998</v>
      </c>
      <c r="E168" s="183">
        <f t="shared" ca="1" si="71"/>
        <v>-3.40835679</v>
      </c>
      <c r="F168" s="183">
        <f t="shared" ca="1" si="72"/>
        <v>-3.2544431</v>
      </c>
      <c r="G168" s="183">
        <f t="shared" ca="1" si="73"/>
        <v>-1.96649301</v>
      </c>
      <c r="H168" s="140"/>
      <c r="I168" s="140"/>
      <c r="J168" s="140"/>
      <c r="K168" s="140"/>
      <c r="L168" s="140"/>
      <c r="M168" s="140"/>
      <c r="N168" s="140"/>
      <c r="O168" s="140">
        <f>Run4_Var1!O168+Run4_Var2!$G$9</f>
        <v>1864</v>
      </c>
      <c r="P168" s="140">
        <f>Run4_Var1!P168+Run4_Var2!$G$9</f>
        <v>2187</v>
      </c>
      <c r="Q168" s="140">
        <f>Run4_Var1!Q168+Run4_Var2!$G$9</f>
        <v>2510</v>
      </c>
      <c r="R168" s="140">
        <f>Run4_Var1!R168+Run4_Var2!$G$9</f>
        <v>2833</v>
      </c>
      <c r="S168" s="140">
        <f>Run4_Var1!S168+Run4_Var2!$G$9</f>
        <v>3156</v>
      </c>
      <c r="T168" s="140"/>
      <c r="V168" s="43" t="s">
        <v>287</v>
      </c>
      <c r="W168" s="45">
        <f ca="1">C169</f>
        <v>-6.7028102399999998</v>
      </c>
      <c r="X168" s="45">
        <f t="shared" ref="X168:AA169" ca="1" si="75">D169</f>
        <v>-6.4315003199999996</v>
      </c>
      <c r="Y168" s="45">
        <f t="shared" ca="1" si="75"/>
        <v>-6.4020835199999997</v>
      </c>
      <c r="Z168" s="45">
        <f t="shared" ca="1" si="75"/>
        <v>-6.2418955199999999</v>
      </c>
      <c r="AA168" s="45">
        <f t="shared" ca="1" si="75"/>
        <v>-3.3673970400000002</v>
      </c>
    </row>
    <row r="169" spans="1:27" s="8" customFormat="1" x14ac:dyDescent="0.25">
      <c r="A169" s="140"/>
      <c r="B169" s="140" t="s">
        <v>609</v>
      </c>
      <c r="C169" s="45">
        <f t="shared" ca="1" si="69"/>
        <v>-6.7028102399999998</v>
      </c>
      <c r="D169" s="45">
        <f t="shared" ca="1" si="70"/>
        <v>-6.4315003199999996</v>
      </c>
      <c r="E169" s="45">
        <f t="shared" ca="1" si="71"/>
        <v>-6.4020835199999997</v>
      </c>
      <c r="F169" s="45">
        <f t="shared" ca="1" si="72"/>
        <v>-6.2418955199999999</v>
      </c>
      <c r="G169" s="45">
        <f t="shared" ca="1" si="73"/>
        <v>-3.3673970400000002</v>
      </c>
      <c r="H169" s="140"/>
      <c r="I169" s="140"/>
      <c r="J169" s="140"/>
      <c r="K169" s="140"/>
      <c r="L169" s="140"/>
      <c r="M169" s="140"/>
      <c r="N169" s="140"/>
      <c r="O169" s="140"/>
      <c r="P169" s="140"/>
      <c r="Q169" s="140"/>
      <c r="R169" s="140"/>
      <c r="S169" s="140"/>
      <c r="T169" s="140"/>
      <c r="V169" s="25" t="s">
        <v>240</v>
      </c>
      <c r="W169" s="46">
        <f ca="1">C170</f>
        <v>-26.214173599999999</v>
      </c>
      <c r="X169" s="46">
        <f t="shared" ca="1" si="75"/>
        <v>-31.229670500000001</v>
      </c>
      <c r="Y169" s="46">
        <f t="shared" ca="1" si="75"/>
        <v>-39.034490900000002</v>
      </c>
      <c r="Z169" s="46">
        <f t="shared" ca="1" si="75"/>
        <v>-41.654030499999998</v>
      </c>
      <c r="AA169" s="46">
        <f t="shared" ca="1" si="75"/>
        <v>-43.906335599999998</v>
      </c>
    </row>
    <row r="170" spans="1:27" s="8" customFormat="1" x14ac:dyDescent="0.25">
      <c r="A170" s="140"/>
      <c r="B170" s="140" t="s">
        <v>1108</v>
      </c>
      <c r="C170" s="46">
        <f t="shared" ca="1" si="69"/>
        <v>-26.214173599999999</v>
      </c>
      <c r="D170" s="46">
        <f t="shared" ca="1" si="70"/>
        <v>-31.229670500000001</v>
      </c>
      <c r="E170" s="46">
        <f t="shared" ca="1" si="71"/>
        <v>-39.034490900000002</v>
      </c>
      <c r="F170" s="46">
        <f t="shared" ca="1" si="72"/>
        <v>-41.654030499999998</v>
      </c>
      <c r="G170" s="46">
        <f t="shared" ca="1" si="73"/>
        <v>-43.906335599999998</v>
      </c>
      <c r="H170" s="42"/>
      <c r="I170" s="140"/>
      <c r="J170" s="140"/>
      <c r="K170" s="140"/>
      <c r="L170" s="140"/>
      <c r="M170" s="140"/>
      <c r="N170" s="140"/>
      <c r="O170" s="140"/>
      <c r="P170" s="140"/>
      <c r="Q170" s="140"/>
      <c r="R170" s="140"/>
      <c r="S170" s="140"/>
      <c r="T170" s="140"/>
      <c r="V170" s="20" t="s">
        <v>612</v>
      </c>
      <c r="W170" s="19">
        <f ca="1">C172</f>
        <v>-15.8499336</v>
      </c>
      <c r="X170" s="19">
        <f t="shared" ref="X170:AA170" ca="1" si="76">D172</f>
        <v>-15.820632</v>
      </c>
      <c r="Y170" s="19">
        <f t="shared" ca="1" si="76"/>
        <v>-15.820632</v>
      </c>
      <c r="Z170" s="19">
        <f t="shared" ca="1" si="76"/>
        <v>-15.820632</v>
      </c>
      <c r="AA170" s="19">
        <f t="shared" ca="1" si="76"/>
        <v>-15.820632</v>
      </c>
    </row>
    <row r="171" spans="1:27" s="8" customFormat="1" x14ac:dyDescent="0.25">
      <c r="A171" s="140"/>
      <c r="B171" s="140" t="s">
        <v>201</v>
      </c>
      <c r="C171" s="183">
        <f t="shared" ca="1" si="69"/>
        <v>-7.9970828599999999</v>
      </c>
      <c r="D171" s="183">
        <f t="shared" ca="1" si="70"/>
        <v>-7.9418752399999999</v>
      </c>
      <c r="E171" s="183">
        <f t="shared" ca="1" si="71"/>
        <v>-7.9463517499999998</v>
      </c>
      <c r="F171" s="183">
        <f t="shared" ca="1" si="72"/>
        <v>-7.9519127000000003</v>
      </c>
      <c r="G171" s="183">
        <f t="shared" ca="1" si="73"/>
        <v>-7.9586570500000002</v>
      </c>
      <c r="H171" s="140"/>
      <c r="I171" s="140"/>
      <c r="J171" s="140"/>
      <c r="K171" s="140"/>
      <c r="L171" s="140"/>
      <c r="M171" s="140"/>
      <c r="N171" s="140"/>
      <c r="O171" s="140"/>
      <c r="P171" s="140"/>
      <c r="Q171" s="140"/>
      <c r="R171" s="140"/>
      <c r="S171" s="140"/>
      <c r="T171" s="140"/>
      <c r="V171" s="47" t="s">
        <v>278</v>
      </c>
      <c r="W171" s="49">
        <f ca="1">C168+C171</f>
        <v>-12.223576489999999</v>
      </c>
      <c r="X171" s="49">
        <f t="shared" ref="X171:AA171" ca="1" si="77">D168+D171</f>
        <v>-11.45825093</v>
      </c>
      <c r="Y171" s="49">
        <f t="shared" ca="1" si="77"/>
        <v>-11.354708540000001</v>
      </c>
      <c r="Z171" s="49">
        <f t="shared" ca="1" si="77"/>
        <v>-11.206355800000001</v>
      </c>
      <c r="AA171" s="49">
        <f t="shared" ca="1" si="77"/>
        <v>-9.92515006</v>
      </c>
    </row>
    <row r="172" spans="1:27" s="8" customFormat="1" x14ac:dyDescent="0.25">
      <c r="A172" s="140"/>
      <c r="B172" s="140" t="s">
        <v>610</v>
      </c>
      <c r="C172" s="19">
        <f t="shared" ca="1" si="69"/>
        <v>-15.8499336</v>
      </c>
      <c r="D172" s="19">
        <f t="shared" ca="1" si="70"/>
        <v>-15.820632</v>
      </c>
      <c r="E172" s="19">
        <f t="shared" ca="1" si="71"/>
        <v>-15.820632</v>
      </c>
      <c r="F172" s="19">
        <f t="shared" ca="1" si="72"/>
        <v>-15.820632</v>
      </c>
      <c r="G172" s="19">
        <f t="shared" ca="1" si="73"/>
        <v>-15.820632</v>
      </c>
      <c r="H172" s="140"/>
      <c r="I172" s="140"/>
      <c r="J172" s="140"/>
      <c r="K172" s="140"/>
      <c r="L172" s="140"/>
      <c r="M172" s="140"/>
      <c r="N172" s="140"/>
      <c r="O172" s="140"/>
      <c r="P172" s="140"/>
      <c r="Q172" s="140"/>
      <c r="R172" s="140"/>
      <c r="S172" s="140"/>
      <c r="T172" s="140"/>
      <c r="V172" s="51" t="s">
        <v>289</v>
      </c>
      <c r="W172" s="53">
        <f ca="1">SUM(C176:C179)</f>
        <v>-9.1480222599999994</v>
      </c>
      <c r="X172" s="53">
        <f t="shared" ref="X172:AA172" ca="1" si="78">SUM(D176:D179)</f>
        <v>-9.1147382300000004</v>
      </c>
      <c r="Y172" s="53">
        <f t="shared" ca="1" si="78"/>
        <v>-9.1147382300000004</v>
      </c>
      <c r="Z172" s="53">
        <f t="shared" ca="1" si="78"/>
        <v>-9.1147382300000004</v>
      </c>
      <c r="AA172" s="53">
        <f t="shared" ca="1" si="78"/>
        <v>-13.547542999999999</v>
      </c>
    </row>
    <row r="173" spans="1:27" s="8" customFormat="1" x14ac:dyDescent="0.25">
      <c r="A173" s="140"/>
      <c r="B173" s="140" t="s">
        <v>228</v>
      </c>
      <c r="C173" s="38">
        <f t="shared" ca="1" si="69"/>
        <v>0</v>
      </c>
      <c r="D173" s="38">
        <f t="shared" ca="1" si="70"/>
        <v>-11.1171819</v>
      </c>
      <c r="E173" s="38">
        <f t="shared" ca="1" si="71"/>
        <v>-11.251492300000001</v>
      </c>
      <c r="F173" s="38">
        <f t="shared" ca="1" si="72"/>
        <v>-11.914419199999999</v>
      </c>
      <c r="G173" s="38">
        <f t="shared" ca="1" si="73"/>
        <v>-12.3172149</v>
      </c>
      <c r="H173" s="140"/>
      <c r="I173" s="140"/>
      <c r="J173" s="140"/>
      <c r="K173" s="140"/>
      <c r="L173" s="140"/>
      <c r="M173" s="140"/>
      <c r="N173" s="140"/>
      <c r="O173" s="140"/>
      <c r="P173" s="140"/>
      <c r="Q173" s="140"/>
      <c r="R173" s="140"/>
      <c r="S173" s="140"/>
      <c r="T173" s="140"/>
      <c r="V173" s="54" t="s">
        <v>1358</v>
      </c>
      <c r="W173" s="56">
        <f ca="1">SUM(C180:C184)</f>
        <v>-15.6318415</v>
      </c>
      <c r="X173" s="56">
        <f t="shared" ref="X173:AA173" ca="1" si="79">SUM(D180:D184)</f>
        <v>-7.8049700599999996</v>
      </c>
      <c r="Y173" s="56">
        <f t="shared" ca="1" si="79"/>
        <v>-6.8724976</v>
      </c>
      <c r="Z173" s="56">
        <f t="shared" ca="1" si="79"/>
        <v>-6.8251987700000001</v>
      </c>
      <c r="AA173" s="56">
        <f t="shared" ca="1" si="79"/>
        <v>-10.688123749999999</v>
      </c>
    </row>
    <row r="174" spans="1:27" s="8" customFormat="1" x14ac:dyDescent="0.25">
      <c r="A174" s="140"/>
      <c r="B174" s="140" t="s">
        <v>229</v>
      </c>
      <c r="C174" s="38">
        <f t="shared" ca="1" si="69"/>
        <v>0</v>
      </c>
      <c r="D174" s="38">
        <f t="shared" ca="1" si="70"/>
        <v>0</v>
      </c>
      <c r="E174" s="38">
        <f t="shared" ca="1" si="71"/>
        <v>0</v>
      </c>
      <c r="F174" s="38">
        <f t="shared" ca="1" si="72"/>
        <v>0</v>
      </c>
      <c r="G174" s="38">
        <f t="shared" ca="1" si="73"/>
        <v>0</v>
      </c>
      <c r="H174" s="140"/>
      <c r="I174" s="140"/>
      <c r="J174" s="140"/>
      <c r="K174" s="140"/>
      <c r="L174" s="140"/>
      <c r="M174" s="140"/>
      <c r="N174" s="140"/>
      <c r="O174" s="140"/>
      <c r="P174" s="140"/>
      <c r="Q174" s="140"/>
      <c r="R174" s="140"/>
      <c r="S174" s="140"/>
      <c r="T174" s="140"/>
      <c r="V174" s="36" t="s">
        <v>1354</v>
      </c>
      <c r="W174" s="178">
        <f ca="1">SUM(C173:C175)</f>
        <v>0</v>
      </c>
      <c r="X174" s="178">
        <f t="shared" ref="X174:AA174" ca="1" si="80">SUM(D173:D175)</f>
        <v>-11.1171819</v>
      </c>
      <c r="Y174" s="178">
        <f t="shared" ca="1" si="80"/>
        <v>-11.251492300000001</v>
      </c>
      <c r="Z174" s="178">
        <f t="shared" ca="1" si="80"/>
        <v>-11.914419199999999</v>
      </c>
      <c r="AA174" s="178">
        <f t="shared" ca="1" si="80"/>
        <v>-12.3172149</v>
      </c>
    </row>
    <row r="175" spans="1:27" s="8" customFormat="1" x14ac:dyDescent="0.25">
      <c r="A175" s="140"/>
      <c r="B175" s="140" t="s">
        <v>230</v>
      </c>
      <c r="C175" s="38">
        <f t="shared" ca="1" si="69"/>
        <v>0</v>
      </c>
      <c r="D175" s="38">
        <f t="shared" ca="1" si="70"/>
        <v>0</v>
      </c>
      <c r="E175" s="38">
        <f t="shared" ca="1" si="71"/>
        <v>0</v>
      </c>
      <c r="F175" s="38">
        <f t="shared" ca="1" si="72"/>
        <v>0</v>
      </c>
      <c r="G175" s="38">
        <f t="shared" ca="1" si="73"/>
        <v>0</v>
      </c>
      <c r="H175" s="140"/>
      <c r="I175" s="140"/>
      <c r="J175" s="140"/>
      <c r="K175" s="140"/>
      <c r="L175" s="140"/>
      <c r="M175" s="140"/>
      <c r="N175" s="140"/>
      <c r="O175" s="140"/>
      <c r="P175" s="140"/>
      <c r="Q175" s="140"/>
      <c r="R175" s="140"/>
      <c r="S175" s="140"/>
      <c r="T175" s="140"/>
      <c r="V175" s="70" t="s">
        <v>1355</v>
      </c>
      <c r="W175" s="184">
        <f ca="1">C185</f>
        <v>0</v>
      </c>
      <c r="X175" s="184">
        <f t="shared" ref="X175:AA175" ca="1" si="81">D185</f>
        <v>0</v>
      </c>
      <c r="Y175" s="184">
        <f t="shared" ca="1" si="81"/>
        <v>0</v>
      </c>
      <c r="Z175" s="184">
        <f t="shared" ca="1" si="81"/>
        <v>0</v>
      </c>
      <c r="AA175" s="184">
        <f t="shared" ca="1" si="81"/>
        <v>0</v>
      </c>
    </row>
    <row r="176" spans="1:27" s="8" customFormat="1" x14ac:dyDescent="0.25">
      <c r="A176" s="140"/>
      <c r="B176" s="140" t="s">
        <v>1169</v>
      </c>
      <c r="C176" s="53">
        <f t="shared" ca="1" si="69"/>
        <v>0</v>
      </c>
      <c r="D176" s="53">
        <f t="shared" ca="1" si="70"/>
        <v>0</v>
      </c>
      <c r="E176" s="53">
        <f t="shared" ca="1" si="71"/>
        <v>0</v>
      </c>
      <c r="F176" s="53">
        <f t="shared" ca="1" si="72"/>
        <v>0</v>
      </c>
      <c r="G176" s="53">
        <f t="shared" ca="1" si="73"/>
        <v>0</v>
      </c>
      <c r="H176" s="140"/>
      <c r="I176" s="140"/>
      <c r="J176" s="140"/>
      <c r="K176" s="140"/>
      <c r="L176" s="140"/>
      <c r="M176" s="140"/>
      <c r="N176" s="140"/>
      <c r="O176" s="140"/>
      <c r="P176" s="140"/>
      <c r="Q176" s="140"/>
      <c r="R176" s="140"/>
      <c r="S176" s="140"/>
      <c r="T176" s="140"/>
    </row>
    <row r="177" spans="1:27" s="8" customFormat="1" x14ac:dyDescent="0.25">
      <c r="A177" s="140"/>
      <c r="B177" s="140" t="s">
        <v>1109</v>
      </c>
      <c r="C177" s="53">
        <f t="shared" ca="1" si="69"/>
        <v>-9.1480222599999994</v>
      </c>
      <c r="D177" s="53">
        <f t="shared" ca="1" si="70"/>
        <v>-9.1147382300000004</v>
      </c>
      <c r="E177" s="53">
        <f t="shared" ca="1" si="71"/>
        <v>-9.1147382300000004</v>
      </c>
      <c r="F177" s="53">
        <f t="shared" ca="1" si="72"/>
        <v>-9.1147382300000004</v>
      </c>
      <c r="G177" s="53">
        <f t="shared" ca="1" si="73"/>
        <v>-13.547542999999999</v>
      </c>
      <c r="H177" s="140"/>
      <c r="I177" s="140"/>
      <c r="J177" s="140"/>
      <c r="K177" s="140"/>
      <c r="L177" s="140"/>
      <c r="M177" s="140"/>
      <c r="N177" s="140"/>
      <c r="O177" s="140"/>
      <c r="P177" s="140"/>
      <c r="Q177" s="140"/>
      <c r="R177" s="140"/>
      <c r="S177" s="140"/>
      <c r="T177" s="140"/>
      <c r="V177" s="140" t="s">
        <v>285</v>
      </c>
      <c r="W177" s="135">
        <f ca="1">SUM(W167:W175)</f>
        <v>-99.67938049</v>
      </c>
      <c r="X177" s="135">
        <f t="shared" ref="X177:AA177" ca="1" si="82">SUM(X167:X175)</f>
        <v>-99.010051260000012</v>
      </c>
      <c r="Y177" s="135">
        <f t="shared" ca="1" si="82"/>
        <v>-104.51536084</v>
      </c>
      <c r="Z177" s="135">
        <f t="shared" ca="1" si="82"/>
        <v>-107.39866642999999</v>
      </c>
      <c r="AA177" s="135">
        <f t="shared" ca="1" si="82"/>
        <v>-112.17473625000001</v>
      </c>
    </row>
    <row r="178" spans="1:27" s="8" customFormat="1" x14ac:dyDescent="0.25">
      <c r="A178" s="140"/>
      <c r="B178" s="140" t="s">
        <v>1170</v>
      </c>
      <c r="C178" s="53">
        <f t="shared" ca="1" si="69"/>
        <v>0</v>
      </c>
      <c r="D178" s="53">
        <f t="shared" ca="1" si="70"/>
        <v>0</v>
      </c>
      <c r="E178" s="53">
        <f t="shared" ca="1" si="71"/>
        <v>0</v>
      </c>
      <c r="F178" s="53">
        <f t="shared" ca="1" si="72"/>
        <v>0</v>
      </c>
      <c r="G178" s="53">
        <f t="shared" ca="1" si="73"/>
        <v>0</v>
      </c>
      <c r="H178" s="140"/>
      <c r="I178" s="140"/>
      <c r="J178" s="140"/>
      <c r="K178" s="140"/>
      <c r="L178" s="140"/>
      <c r="M178" s="140"/>
      <c r="N178" s="140"/>
      <c r="O178" s="140"/>
      <c r="P178" s="140"/>
      <c r="Q178" s="140"/>
      <c r="R178" s="140"/>
      <c r="S178" s="140"/>
      <c r="T178" s="140"/>
      <c r="V178" s="140" t="s">
        <v>284</v>
      </c>
      <c r="W178" s="135">
        <f ca="1">SUM(C167:C185)</f>
        <v>-99.67938049</v>
      </c>
      <c r="X178" s="135">
        <f t="shared" ref="X178:AA178" ca="1" si="83">SUM(D167:D185)</f>
        <v>-99.010051260000012</v>
      </c>
      <c r="Y178" s="135">
        <f t="shared" ca="1" si="83"/>
        <v>-104.51536084</v>
      </c>
      <c r="Z178" s="135">
        <f t="shared" ca="1" si="83"/>
        <v>-107.39866642999999</v>
      </c>
      <c r="AA178" s="135">
        <f t="shared" ca="1" si="83"/>
        <v>-112.17473624999998</v>
      </c>
    </row>
    <row r="179" spans="1:27" s="8" customFormat="1" x14ac:dyDescent="0.25">
      <c r="A179" s="140"/>
      <c r="B179" s="140" t="s">
        <v>1171</v>
      </c>
      <c r="C179" s="53">
        <f t="shared" ca="1" si="69"/>
        <v>0</v>
      </c>
      <c r="D179" s="53">
        <f t="shared" ca="1" si="70"/>
        <v>0</v>
      </c>
      <c r="E179" s="53">
        <f t="shared" ca="1" si="71"/>
        <v>0</v>
      </c>
      <c r="F179" s="53">
        <f t="shared" ca="1" si="72"/>
        <v>0</v>
      </c>
      <c r="G179" s="53">
        <f t="shared" ca="1" si="73"/>
        <v>0</v>
      </c>
      <c r="H179" s="140"/>
      <c r="I179" s="140"/>
      <c r="J179" s="140"/>
      <c r="K179" s="140"/>
      <c r="L179" s="140"/>
      <c r="M179" s="140"/>
      <c r="N179" s="140"/>
      <c r="O179" s="140"/>
      <c r="P179" s="140"/>
      <c r="Q179" s="140"/>
      <c r="R179" s="140"/>
      <c r="S179" s="140"/>
      <c r="T179" s="140"/>
      <c r="V179" s="140"/>
      <c r="W179" s="140"/>
      <c r="X179" s="140"/>
      <c r="Y179" s="140"/>
      <c r="Z179" s="140"/>
      <c r="AA179" s="140"/>
    </row>
    <row r="180" spans="1:27" s="8" customFormat="1" x14ac:dyDescent="0.25">
      <c r="A180" s="140"/>
      <c r="B180" s="140" t="s">
        <v>1172</v>
      </c>
      <c r="C180" s="56">
        <f t="shared" ca="1" si="69"/>
        <v>0</v>
      </c>
      <c r="D180" s="56">
        <f t="shared" ca="1" si="70"/>
        <v>0</v>
      </c>
      <c r="E180" s="56">
        <f t="shared" ca="1" si="71"/>
        <v>0</v>
      </c>
      <c r="F180" s="56">
        <f t="shared" ca="1" si="72"/>
        <v>0</v>
      </c>
      <c r="G180" s="56">
        <f t="shared" ca="1" si="73"/>
        <v>0</v>
      </c>
      <c r="H180" s="140"/>
      <c r="I180" s="140"/>
      <c r="J180" s="140"/>
      <c r="K180" s="140"/>
      <c r="L180" s="140"/>
      <c r="M180" s="140"/>
      <c r="N180" s="140"/>
      <c r="O180" s="140"/>
      <c r="P180" s="140"/>
      <c r="Q180" s="140"/>
      <c r="R180" s="140"/>
      <c r="S180" s="140"/>
      <c r="T180" s="140"/>
      <c r="V180" s="140"/>
      <c r="W180" s="140"/>
      <c r="X180" s="140"/>
      <c r="Y180" s="140"/>
      <c r="Z180" s="140"/>
      <c r="AA180" s="140"/>
    </row>
    <row r="181" spans="1:27" s="8" customFormat="1" x14ac:dyDescent="0.25">
      <c r="A181" s="140"/>
      <c r="B181" s="140" t="s">
        <v>1110</v>
      </c>
      <c r="C181" s="56">
        <f t="shared" ca="1" si="69"/>
        <v>-15.6318415</v>
      </c>
      <c r="D181" s="56">
        <f t="shared" ca="1" si="70"/>
        <v>-6.4010729099999999</v>
      </c>
      <c r="E181" s="56">
        <f t="shared" ca="1" si="71"/>
        <v>-5.5232632700000002</v>
      </c>
      <c r="F181" s="56">
        <f t="shared" ca="1" si="72"/>
        <v>-5.46956621</v>
      </c>
      <c r="G181" s="56">
        <f t="shared" ca="1" si="73"/>
        <v>-9.3284604499999997</v>
      </c>
      <c r="H181" s="140"/>
      <c r="I181" s="140"/>
      <c r="J181" s="140"/>
      <c r="K181" s="140"/>
      <c r="L181" s="140"/>
      <c r="M181" s="140"/>
      <c r="N181" s="140"/>
      <c r="O181" s="140"/>
      <c r="P181" s="140"/>
      <c r="Q181" s="140"/>
      <c r="R181" s="140"/>
      <c r="S181" s="140"/>
      <c r="T181" s="140"/>
      <c r="V181" s="140"/>
      <c r="W181" s="140"/>
      <c r="X181" s="140"/>
      <c r="Y181" s="140"/>
      <c r="Z181" s="140"/>
      <c r="AA181" s="140"/>
    </row>
    <row r="182" spans="1:27" s="8" customFormat="1" x14ac:dyDescent="0.25">
      <c r="A182" s="140"/>
      <c r="B182" s="140" t="s">
        <v>1173</v>
      </c>
      <c r="C182" s="56">
        <f t="shared" ca="1" si="69"/>
        <v>0</v>
      </c>
      <c r="D182" s="56">
        <f t="shared" ca="1" si="70"/>
        <v>0</v>
      </c>
      <c r="E182" s="56">
        <f t="shared" ca="1" si="71"/>
        <v>0</v>
      </c>
      <c r="F182" s="56">
        <f t="shared" ca="1" si="72"/>
        <v>0</v>
      </c>
      <c r="G182" s="56">
        <f t="shared" ca="1" si="73"/>
        <v>0</v>
      </c>
      <c r="H182" s="140"/>
      <c r="I182" s="140"/>
      <c r="J182" s="140"/>
      <c r="K182" s="140"/>
      <c r="L182" s="140"/>
      <c r="M182" s="140"/>
      <c r="N182" s="140"/>
      <c r="O182" s="140"/>
      <c r="P182" s="140"/>
      <c r="Q182" s="140"/>
      <c r="R182" s="140"/>
      <c r="S182" s="140"/>
      <c r="T182" s="140"/>
      <c r="V182" s="140"/>
      <c r="W182" s="140"/>
      <c r="X182" s="140"/>
      <c r="Y182" s="140"/>
      <c r="Z182" s="140"/>
      <c r="AA182" s="140"/>
    </row>
    <row r="183" spans="1:27" s="8" customFormat="1" x14ac:dyDescent="0.25">
      <c r="A183" s="140"/>
      <c r="B183" s="140" t="s">
        <v>1174</v>
      </c>
      <c r="C183" s="56">
        <f t="shared" ca="1" si="69"/>
        <v>0</v>
      </c>
      <c r="D183" s="56">
        <f t="shared" ca="1" si="70"/>
        <v>0</v>
      </c>
      <c r="E183" s="56">
        <f t="shared" ca="1" si="71"/>
        <v>0</v>
      </c>
      <c r="F183" s="56">
        <f t="shared" ca="1" si="72"/>
        <v>0</v>
      </c>
      <c r="G183" s="56">
        <f t="shared" ca="1" si="73"/>
        <v>0</v>
      </c>
      <c r="H183" s="140"/>
      <c r="I183" s="140"/>
      <c r="J183" s="140"/>
      <c r="K183" s="140"/>
      <c r="L183" s="140"/>
      <c r="M183" s="140"/>
      <c r="N183" s="140"/>
      <c r="O183" s="140"/>
      <c r="P183" s="140"/>
      <c r="Q183" s="140"/>
      <c r="R183" s="140"/>
      <c r="S183" s="140"/>
      <c r="T183" s="140"/>
      <c r="V183" s="140"/>
      <c r="W183" s="140"/>
      <c r="X183" s="140"/>
      <c r="Y183" s="140"/>
      <c r="Z183" s="140"/>
      <c r="AA183" s="140"/>
    </row>
    <row r="184" spans="1:27" s="8" customFormat="1" x14ac:dyDescent="0.25">
      <c r="A184" s="140"/>
      <c r="B184" s="140" t="s">
        <v>1182</v>
      </c>
      <c r="C184" s="56">
        <f t="shared" ca="1" si="69"/>
        <v>0</v>
      </c>
      <c r="D184" s="56">
        <f t="shared" ca="1" si="70"/>
        <v>-1.4038971499999999</v>
      </c>
      <c r="E184" s="56">
        <f t="shared" ca="1" si="71"/>
        <v>-1.34923433</v>
      </c>
      <c r="F184" s="56">
        <f t="shared" ca="1" si="72"/>
        <v>-1.3556325600000001</v>
      </c>
      <c r="G184" s="56">
        <f t="shared" ca="1" si="73"/>
        <v>-1.3596633</v>
      </c>
      <c r="H184" s="140"/>
      <c r="I184" s="140"/>
      <c r="J184" s="140"/>
      <c r="K184" s="140"/>
      <c r="L184" s="140"/>
      <c r="M184" s="140"/>
      <c r="N184" s="140"/>
      <c r="O184" s="140"/>
      <c r="P184" s="140"/>
      <c r="Q184" s="140"/>
      <c r="R184" s="140"/>
      <c r="S184" s="140"/>
      <c r="T184" s="140"/>
      <c r="V184" s="140"/>
      <c r="W184" s="140"/>
      <c r="X184" s="140"/>
      <c r="Y184" s="140"/>
      <c r="Z184" s="140"/>
      <c r="AA184" s="140"/>
    </row>
    <row r="185" spans="1:27" s="8" customFormat="1" x14ac:dyDescent="0.25">
      <c r="A185" s="140"/>
      <c r="B185" s="155" t="s">
        <v>1183</v>
      </c>
      <c r="C185" s="177">
        <f t="shared" ca="1" si="69"/>
        <v>0</v>
      </c>
      <c r="D185" s="177">
        <f t="shared" ca="1" si="70"/>
        <v>0</v>
      </c>
      <c r="E185" s="177">
        <f t="shared" ca="1" si="71"/>
        <v>0</v>
      </c>
      <c r="F185" s="177">
        <f t="shared" ca="1" si="72"/>
        <v>0</v>
      </c>
      <c r="G185" s="177">
        <f t="shared" ca="1" si="73"/>
        <v>0</v>
      </c>
      <c r="H185" s="140"/>
      <c r="I185" s="140"/>
      <c r="J185" s="140"/>
      <c r="K185" s="140"/>
      <c r="L185" s="140"/>
      <c r="M185" s="140"/>
      <c r="N185" s="140"/>
      <c r="O185" s="140"/>
      <c r="P185" s="140"/>
      <c r="Q185" s="140"/>
      <c r="R185" s="140"/>
      <c r="S185" s="140"/>
      <c r="T185" s="140"/>
      <c r="V185" s="140"/>
      <c r="W185" s="140"/>
      <c r="X185" s="140"/>
      <c r="Y185" s="140"/>
      <c r="Z185" s="140"/>
      <c r="AA185" s="140"/>
    </row>
    <row r="186" spans="1:27" s="8" customFormat="1" x14ac:dyDescent="0.25">
      <c r="B186" s="140"/>
      <c r="C186" s="108"/>
      <c r="D186" s="108"/>
      <c r="E186" s="108"/>
      <c r="F186" s="108"/>
      <c r="G186" s="108"/>
      <c r="H186" s="140"/>
      <c r="I186" s="103" t="s">
        <v>244</v>
      </c>
      <c r="J186" s="140"/>
      <c r="K186" s="140"/>
      <c r="L186" s="140"/>
      <c r="M186" s="140"/>
      <c r="N186" s="140"/>
      <c r="O186" s="103" t="s">
        <v>245</v>
      </c>
      <c r="P186" s="140"/>
      <c r="Q186" s="140"/>
      <c r="R186" s="140"/>
      <c r="S186" s="140"/>
      <c r="T186" s="140"/>
      <c r="V186" s="140"/>
      <c r="W186" s="140"/>
      <c r="X186" s="140"/>
      <c r="Y186" s="140"/>
      <c r="Z186" s="140"/>
      <c r="AA186" s="140"/>
    </row>
    <row r="187" spans="1:27" s="8" customFormat="1" x14ac:dyDescent="0.25">
      <c r="B187" s="106" t="s">
        <v>260</v>
      </c>
      <c r="C187" s="102">
        <v>2010</v>
      </c>
      <c r="D187" s="102">
        <v>2020</v>
      </c>
      <c r="E187" s="102">
        <v>2030</v>
      </c>
      <c r="F187" s="102">
        <v>2040</v>
      </c>
      <c r="G187" s="102">
        <v>2050</v>
      </c>
      <c r="H187" s="140"/>
      <c r="I187" s="106">
        <v>2010</v>
      </c>
      <c r="J187" s="106">
        <v>2020</v>
      </c>
      <c r="K187" s="106">
        <v>2030</v>
      </c>
      <c r="L187" s="106">
        <v>2040</v>
      </c>
      <c r="M187" s="106">
        <v>2050</v>
      </c>
      <c r="N187" s="140"/>
      <c r="O187" s="106">
        <v>2010</v>
      </c>
      <c r="P187" s="106">
        <v>2020</v>
      </c>
      <c r="Q187" s="106">
        <v>2030</v>
      </c>
      <c r="R187" s="106">
        <v>2040</v>
      </c>
      <c r="S187" s="106">
        <v>2050</v>
      </c>
      <c r="T187" s="140"/>
      <c r="V187" s="106" t="s">
        <v>260</v>
      </c>
      <c r="W187" s="106">
        <v>2010</v>
      </c>
      <c r="X187" s="106">
        <v>2020</v>
      </c>
      <c r="Y187" s="106">
        <v>2030</v>
      </c>
      <c r="Z187" s="106">
        <v>2040</v>
      </c>
      <c r="AA187" s="106">
        <v>2050</v>
      </c>
    </row>
    <row r="188" spans="1:27" s="8" customFormat="1" x14ac:dyDescent="0.25">
      <c r="A188" s="163"/>
      <c r="B188" s="140" t="s">
        <v>600</v>
      </c>
      <c r="C188" s="16">
        <f t="shared" ref="C188:C208" ca="1" si="84">IFERROR(VLOOKUP($B188,INDIRECT($I$188),2,FALSE),0)</f>
        <v>0</v>
      </c>
      <c r="D188" s="16">
        <f t="shared" ref="D188:D208" ca="1" si="85">IFERROR(VLOOKUP($B188,INDIRECT($J$188),2,FALSE),0)</f>
        <v>-6.0509691000000003E-3</v>
      </c>
      <c r="E188" s="16">
        <f t="shared" ref="E188:E208" ca="1" si="86">IFERROR(VLOOKUP($B188,INDIRECT($K$188),2,FALSE),0)</f>
        <v>-6.0509691000000003E-3</v>
      </c>
      <c r="F188" s="16">
        <f t="shared" ref="F188:F208" ca="1" si="87">IFERROR(VLOOKUP($B188,INDIRECT($L$188),2,FALSE),0)</f>
        <v>-6.0509691000000003E-3</v>
      </c>
      <c r="G188" s="16">
        <f t="shared" ref="G188:G208" ca="1" si="88">IFERROR(VLOOKUP($B188,INDIRECT($M$188),2,FALSE),0)</f>
        <v>-1.6815016800000001E-3</v>
      </c>
      <c r="H188" s="140"/>
      <c r="I188" s="140" t="str">
        <f>"Modeloutput!$D$"&amp;O188&amp;":$E$"&amp;O189</f>
        <v>Modeloutput!$D$1707:$E$1727</v>
      </c>
      <c r="J188" s="140" t="str">
        <f>"Modeloutput!$D$"&amp;P188&amp;":$E$"&amp;P189</f>
        <v>Modeloutput!$D$2030:$E$2050</v>
      </c>
      <c r="K188" s="140" t="str">
        <f>"Modeloutput!$D$"&amp;Q188&amp;":$E$"&amp;Q189</f>
        <v>Modeloutput!$D$2353:$E$2373</v>
      </c>
      <c r="L188" s="140" t="str">
        <f>"Modeloutput!$D$"&amp;R188&amp;":$E$"&amp;R189</f>
        <v>Modeloutput!$D$2676:$E$2696</v>
      </c>
      <c r="M188" s="140" t="str">
        <f>"Modeloutput!$D$"&amp;S188&amp;":$E$"&amp;S189</f>
        <v>Modeloutput!$D$2999:$E$3019</v>
      </c>
      <c r="N188" s="140" t="s">
        <v>246</v>
      </c>
      <c r="O188" s="140">
        <f>Run4_Var1!O188+Run4_Var2!$G$9</f>
        <v>1707</v>
      </c>
      <c r="P188" s="140">
        <f>Run4_Var1!P188+Run4_Var2!$G$9</f>
        <v>2030</v>
      </c>
      <c r="Q188" s="140">
        <f>Run4_Var1!Q188+Run4_Var2!$G$9</f>
        <v>2353</v>
      </c>
      <c r="R188" s="140">
        <f>Run4_Var1!R188+Run4_Var2!$G$9</f>
        <v>2676</v>
      </c>
      <c r="S188" s="140">
        <f>Run4_Var1!S188+Run4_Var2!$G$9</f>
        <v>2999</v>
      </c>
      <c r="T188" s="140"/>
      <c r="V188" s="14" t="s">
        <v>282</v>
      </c>
      <c r="W188" s="16">
        <f ca="1">C188</f>
        <v>0</v>
      </c>
      <c r="X188" s="16">
        <f t="shared" ref="X188:AA188" ca="1" si="89">D188</f>
        <v>-6.0509691000000003E-3</v>
      </c>
      <c r="Y188" s="16">
        <f t="shared" ca="1" si="89"/>
        <v>-6.0509691000000003E-3</v>
      </c>
      <c r="Z188" s="16">
        <f t="shared" ca="1" si="89"/>
        <v>-6.0509691000000003E-3</v>
      </c>
      <c r="AA188" s="16">
        <f t="shared" ca="1" si="89"/>
        <v>-1.6815016800000001E-3</v>
      </c>
    </row>
    <row r="189" spans="1:27" s="8" customFormat="1" x14ac:dyDescent="0.25">
      <c r="A189" s="140"/>
      <c r="B189" s="140" t="s">
        <v>601</v>
      </c>
      <c r="C189" s="19">
        <f t="shared" ca="1" si="84"/>
        <v>0</v>
      </c>
      <c r="D189" s="19">
        <f t="shared" ca="1" si="85"/>
        <v>-9.5540976E-2</v>
      </c>
      <c r="E189" s="19">
        <f t="shared" ca="1" si="86"/>
        <v>-9.5540976E-2</v>
      </c>
      <c r="F189" s="19">
        <f t="shared" ca="1" si="87"/>
        <v>-9.5540976E-2</v>
      </c>
      <c r="G189" s="19">
        <f t="shared" ca="1" si="88"/>
        <v>-9.5540976E-2</v>
      </c>
      <c r="H189" s="140"/>
      <c r="I189" s="140"/>
      <c r="J189" s="140"/>
      <c r="K189" s="140"/>
      <c r="L189" s="140"/>
      <c r="M189" s="140"/>
      <c r="N189" s="140"/>
      <c r="O189" s="140">
        <f>Run4_Var1!O189+Run4_Var2!$G$9</f>
        <v>1727</v>
      </c>
      <c r="P189" s="140">
        <f>Run4_Var1!P189+Run4_Var2!$G$9</f>
        <v>2050</v>
      </c>
      <c r="Q189" s="140">
        <f>Run4_Var1!Q189+Run4_Var2!$G$9</f>
        <v>2373</v>
      </c>
      <c r="R189" s="140">
        <f>Run4_Var1!R189+Run4_Var2!$G$9</f>
        <v>2696</v>
      </c>
      <c r="S189" s="140">
        <f>Run4_Var1!S189+Run4_Var2!$G$9</f>
        <v>3019</v>
      </c>
      <c r="T189" s="140"/>
      <c r="V189" s="27" t="s">
        <v>283</v>
      </c>
      <c r="W189" s="28">
        <f ca="1">SUM(C198:C202)</f>
        <v>0</v>
      </c>
      <c r="X189" s="28">
        <f t="shared" ref="X189:AA189" ca="1" si="90">SUM(D198:D202)</f>
        <v>-6.0953270400000002E-2</v>
      </c>
      <c r="Y189" s="28">
        <f t="shared" ca="1" si="90"/>
        <v>-0.11679872500000001</v>
      </c>
      <c r="Z189" s="28">
        <f t="shared" ca="1" si="90"/>
        <v>-0.16889844700000001</v>
      </c>
      <c r="AA189" s="28">
        <f t="shared" ca="1" si="90"/>
        <v>-0.22347553340999998</v>
      </c>
    </row>
    <row r="190" spans="1:27" s="8" customFormat="1" x14ac:dyDescent="0.25">
      <c r="A190" s="140"/>
      <c r="B190" s="140" t="s">
        <v>192</v>
      </c>
      <c r="C190" s="18">
        <f t="shared" ca="1" si="84"/>
        <v>0</v>
      </c>
      <c r="D190" s="18">
        <f t="shared" ca="1" si="85"/>
        <v>0</v>
      </c>
      <c r="E190" s="18">
        <f t="shared" ca="1" si="86"/>
        <v>0</v>
      </c>
      <c r="F190" s="18">
        <f t="shared" ca="1" si="87"/>
        <v>0</v>
      </c>
      <c r="G190" s="18">
        <f t="shared" ca="1" si="88"/>
        <v>0</v>
      </c>
      <c r="H190" s="140"/>
      <c r="I190" s="140"/>
      <c r="J190" s="140"/>
      <c r="K190" s="140"/>
      <c r="L190" s="140"/>
      <c r="M190" s="140"/>
      <c r="N190" s="140"/>
      <c r="O190" s="140"/>
      <c r="P190" s="140"/>
      <c r="Q190" s="140"/>
      <c r="R190" s="140"/>
      <c r="S190" s="140"/>
      <c r="T190" s="140"/>
      <c r="V190" s="20" t="s">
        <v>611</v>
      </c>
      <c r="W190" s="19">
        <f ca="1">C189</f>
        <v>0</v>
      </c>
      <c r="X190" s="19">
        <f t="shared" ref="X190:AA190" ca="1" si="91">D189</f>
        <v>-9.5540976E-2</v>
      </c>
      <c r="Y190" s="19">
        <f t="shared" ca="1" si="91"/>
        <v>-9.5540976E-2</v>
      </c>
      <c r="Z190" s="19">
        <f t="shared" ca="1" si="91"/>
        <v>-9.5540976E-2</v>
      </c>
      <c r="AA190" s="19">
        <f t="shared" ca="1" si="91"/>
        <v>-9.5540976E-2</v>
      </c>
    </row>
    <row r="191" spans="1:27" s="8" customFormat="1" x14ac:dyDescent="0.25">
      <c r="A191" s="140"/>
      <c r="B191" s="140" t="s">
        <v>193</v>
      </c>
      <c r="C191" s="18">
        <f t="shared" ca="1" si="84"/>
        <v>0</v>
      </c>
      <c r="D191" s="18">
        <f t="shared" ca="1" si="85"/>
        <v>0</v>
      </c>
      <c r="E191" s="18">
        <f t="shared" ca="1" si="86"/>
        <v>0</v>
      </c>
      <c r="F191" s="18">
        <f t="shared" ca="1" si="87"/>
        <v>0</v>
      </c>
      <c r="G191" s="18">
        <f t="shared" ca="1" si="88"/>
        <v>0</v>
      </c>
      <c r="H191" s="140"/>
      <c r="I191" s="140"/>
      <c r="J191" s="140"/>
      <c r="K191" s="140"/>
      <c r="L191" s="140"/>
      <c r="M191" s="140"/>
      <c r="N191" s="140"/>
      <c r="O191" s="140"/>
      <c r="P191" s="140"/>
      <c r="Q191" s="140"/>
      <c r="R191" s="140"/>
      <c r="S191" s="140"/>
      <c r="T191" s="140"/>
      <c r="V191" s="17" t="s">
        <v>1356</v>
      </c>
      <c r="W191" s="18">
        <f ca="1">SUM(C190:C196)</f>
        <v>0</v>
      </c>
      <c r="X191" s="18">
        <f t="shared" ref="X191:AA191" ca="1" si="92">SUM(D190:D196)</f>
        <v>0</v>
      </c>
      <c r="Y191" s="18">
        <f t="shared" ca="1" si="92"/>
        <v>0</v>
      </c>
      <c r="Z191" s="18">
        <f t="shared" ca="1" si="92"/>
        <v>0</v>
      </c>
      <c r="AA191" s="18">
        <f t="shared" ca="1" si="92"/>
        <v>0</v>
      </c>
    </row>
    <row r="192" spans="1:27" s="8" customFormat="1" x14ac:dyDescent="0.25">
      <c r="A192" s="140"/>
      <c r="B192" s="140" t="s">
        <v>602</v>
      </c>
      <c r="C192" s="18">
        <f t="shared" ca="1" si="84"/>
        <v>0</v>
      </c>
      <c r="D192" s="18">
        <f t="shared" ca="1" si="85"/>
        <v>0</v>
      </c>
      <c r="E192" s="18">
        <f t="shared" ca="1" si="86"/>
        <v>0</v>
      </c>
      <c r="F192" s="18">
        <f t="shared" ca="1" si="87"/>
        <v>0</v>
      </c>
      <c r="G192" s="18">
        <f t="shared" ca="1" si="88"/>
        <v>0</v>
      </c>
      <c r="H192" s="140"/>
      <c r="I192" s="140"/>
      <c r="J192" s="140"/>
      <c r="K192" s="140"/>
      <c r="L192" s="140"/>
      <c r="M192" s="140"/>
      <c r="N192" s="140"/>
      <c r="O192" s="140"/>
      <c r="P192" s="140"/>
      <c r="Q192" s="140"/>
      <c r="R192" s="140"/>
      <c r="S192" s="140"/>
      <c r="T192" s="140"/>
      <c r="V192" s="22" t="s">
        <v>1357</v>
      </c>
      <c r="W192" s="41">
        <f ca="1">C197</f>
        <v>0</v>
      </c>
      <c r="X192" s="41">
        <f t="shared" ref="X192:AA192" ca="1" si="93">D197</f>
        <v>0</v>
      </c>
      <c r="Y192" s="41">
        <f t="shared" ca="1" si="93"/>
        <v>0</v>
      </c>
      <c r="Z192" s="41">
        <f t="shared" ca="1" si="93"/>
        <v>0</v>
      </c>
      <c r="AA192" s="41">
        <f t="shared" ca="1" si="93"/>
        <v>0</v>
      </c>
    </row>
    <row r="193" spans="1:31" s="8" customFormat="1" x14ac:dyDescent="0.25">
      <c r="A193" s="140"/>
      <c r="B193" s="140" t="s">
        <v>603</v>
      </c>
      <c r="C193" s="18">
        <f t="shared" ca="1" si="84"/>
        <v>0</v>
      </c>
      <c r="D193" s="18">
        <f t="shared" ca="1" si="85"/>
        <v>0</v>
      </c>
      <c r="E193" s="18">
        <f t="shared" ca="1" si="86"/>
        <v>0</v>
      </c>
      <c r="F193" s="18">
        <f t="shared" ca="1" si="87"/>
        <v>0</v>
      </c>
      <c r="G193" s="18">
        <f t="shared" ca="1" si="88"/>
        <v>0</v>
      </c>
      <c r="H193" s="140"/>
      <c r="I193" s="140"/>
      <c r="J193" s="140"/>
      <c r="K193" s="140"/>
      <c r="L193" s="140"/>
      <c r="M193" s="140"/>
      <c r="N193" s="140"/>
      <c r="O193" s="140"/>
      <c r="P193" s="140"/>
      <c r="Q193" s="140"/>
      <c r="R193" s="140"/>
      <c r="S193" s="140"/>
      <c r="T193" s="140"/>
      <c r="V193" s="36" t="s">
        <v>1351</v>
      </c>
      <c r="W193" s="38">
        <f ca="1">SUM(C203:C205)</f>
        <v>0</v>
      </c>
      <c r="X193" s="38">
        <f t="shared" ref="X193:AA193" ca="1" si="94">SUM(D203:D205)</f>
        <v>0</v>
      </c>
      <c r="Y193" s="38">
        <f t="shared" ca="1" si="94"/>
        <v>0</v>
      </c>
      <c r="Z193" s="38">
        <f t="shared" ca="1" si="94"/>
        <v>0</v>
      </c>
      <c r="AA193" s="38">
        <f t="shared" ca="1" si="94"/>
        <v>0</v>
      </c>
    </row>
    <row r="194" spans="1:31" s="8" customFormat="1" x14ac:dyDescent="0.25">
      <c r="A194" s="140"/>
      <c r="B194" s="140" t="s">
        <v>604</v>
      </c>
      <c r="C194" s="18">
        <f t="shared" ca="1" si="84"/>
        <v>0</v>
      </c>
      <c r="D194" s="18">
        <f t="shared" ca="1" si="85"/>
        <v>0</v>
      </c>
      <c r="E194" s="18">
        <f t="shared" ca="1" si="86"/>
        <v>0</v>
      </c>
      <c r="F194" s="18">
        <f t="shared" ca="1" si="87"/>
        <v>0</v>
      </c>
      <c r="G194" s="18">
        <f t="shared" ca="1" si="88"/>
        <v>0</v>
      </c>
      <c r="H194" s="140"/>
      <c r="I194" s="140"/>
      <c r="J194" s="140"/>
      <c r="K194" s="140"/>
      <c r="L194" s="140"/>
      <c r="M194" s="140"/>
      <c r="N194" s="140"/>
      <c r="O194" s="140"/>
      <c r="P194" s="140"/>
      <c r="Q194" s="140"/>
      <c r="R194" s="140"/>
      <c r="S194" s="140"/>
      <c r="T194" s="140"/>
      <c r="V194" s="171" t="s">
        <v>252</v>
      </c>
      <c r="W194" s="182">
        <f ca="1">SUM(C206:C208)</f>
        <v>0</v>
      </c>
      <c r="X194" s="182">
        <f t="shared" ref="X194:AA194" ca="1" si="95">SUM(D206:D208)</f>
        <v>0</v>
      </c>
      <c r="Y194" s="182">
        <f t="shared" ca="1" si="95"/>
        <v>0</v>
      </c>
      <c r="Z194" s="182">
        <f t="shared" ca="1" si="95"/>
        <v>0</v>
      </c>
      <c r="AA194" s="182">
        <f t="shared" ca="1" si="95"/>
        <v>0</v>
      </c>
    </row>
    <row r="195" spans="1:31" x14ac:dyDescent="0.25">
      <c r="A195" s="140"/>
      <c r="B195" s="140" t="s">
        <v>605</v>
      </c>
      <c r="C195" s="18">
        <f t="shared" ca="1" si="84"/>
        <v>0</v>
      </c>
      <c r="D195" s="18">
        <f t="shared" ca="1" si="85"/>
        <v>0</v>
      </c>
      <c r="E195" s="18">
        <f t="shared" ca="1" si="86"/>
        <v>0</v>
      </c>
      <c r="F195" s="18">
        <f t="shared" ca="1" si="87"/>
        <v>0</v>
      </c>
      <c r="G195" s="18">
        <f t="shared" ca="1" si="88"/>
        <v>0</v>
      </c>
      <c r="U195" s="8"/>
      <c r="V195" s="8"/>
      <c r="W195" s="8"/>
      <c r="X195" s="8"/>
      <c r="Y195" s="8"/>
      <c r="Z195" s="8"/>
      <c r="AA195" s="8"/>
      <c r="AB195" s="8"/>
      <c r="AC195" s="8"/>
      <c r="AD195" s="8"/>
      <c r="AE195" s="8"/>
    </row>
    <row r="196" spans="1:31" x14ac:dyDescent="0.25">
      <c r="A196" s="140"/>
      <c r="B196" s="140" t="s">
        <v>194</v>
      </c>
      <c r="C196" s="18">
        <f t="shared" ca="1" si="84"/>
        <v>0</v>
      </c>
      <c r="D196" s="18">
        <f t="shared" ca="1" si="85"/>
        <v>0</v>
      </c>
      <c r="E196" s="18">
        <f t="shared" ca="1" si="86"/>
        <v>0</v>
      </c>
      <c r="F196" s="18">
        <f t="shared" ca="1" si="87"/>
        <v>0</v>
      </c>
      <c r="G196" s="18">
        <f t="shared" ca="1" si="88"/>
        <v>0</v>
      </c>
      <c r="U196" s="8"/>
      <c r="V196" s="140" t="s">
        <v>285</v>
      </c>
      <c r="W196" s="135">
        <f ca="1">SUM(W188:W194)</f>
        <v>0</v>
      </c>
      <c r="X196" s="135">
        <f t="shared" ref="X196:AA196" ca="1" si="96">SUM(X188:X194)</f>
        <v>-0.16254521550000001</v>
      </c>
      <c r="Y196" s="135">
        <f t="shared" ca="1" si="96"/>
        <v>-0.21839067010000002</v>
      </c>
      <c r="Z196" s="135">
        <f t="shared" ca="1" si="96"/>
        <v>-0.27049039210000003</v>
      </c>
      <c r="AA196" s="135">
        <f t="shared" ca="1" si="96"/>
        <v>-0.32069801108999996</v>
      </c>
      <c r="AB196" s="8"/>
      <c r="AC196" s="8"/>
      <c r="AD196" s="8"/>
      <c r="AE196" s="8"/>
    </row>
    <row r="197" spans="1:31" x14ac:dyDescent="0.25">
      <c r="B197" s="140" t="s">
        <v>606</v>
      </c>
      <c r="C197" s="41">
        <f t="shared" ca="1" si="84"/>
        <v>0</v>
      </c>
      <c r="D197" s="41">
        <f t="shared" ca="1" si="85"/>
        <v>0</v>
      </c>
      <c r="E197" s="41">
        <f t="shared" ca="1" si="86"/>
        <v>0</v>
      </c>
      <c r="F197" s="41">
        <f t="shared" ca="1" si="87"/>
        <v>0</v>
      </c>
      <c r="G197" s="41">
        <f t="shared" ca="1" si="88"/>
        <v>0</v>
      </c>
      <c r="U197" s="8"/>
      <c r="V197" s="140" t="s">
        <v>284</v>
      </c>
      <c r="W197" s="135">
        <f ca="1">SUM(C188:C208)</f>
        <v>0</v>
      </c>
      <c r="X197" s="135">
        <f t="shared" ref="X197:AA197" ca="1" si="97">SUM(D188:D208)</f>
        <v>-0.16254521550000001</v>
      </c>
      <c r="Y197" s="135">
        <f t="shared" ca="1" si="97"/>
        <v>-0.21839067010000002</v>
      </c>
      <c r="Z197" s="135">
        <f t="shared" ca="1" si="97"/>
        <v>-0.27049039210000003</v>
      </c>
      <c r="AA197" s="135">
        <f t="shared" ca="1" si="97"/>
        <v>-0.32069801109000001</v>
      </c>
      <c r="AB197" s="8"/>
      <c r="AC197" s="8"/>
      <c r="AD197" s="8"/>
      <c r="AE197" s="8"/>
    </row>
    <row r="198" spans="1:31" x14ac:dyDescent="0.25">
      <c r="A198" s="140"/>
      <c r="B198" s="140" t="s">
        <v>1166</v>
      </c>
      <c r="C198" s="28">
        <f t="shared" ca="1" si="84"/>
        <v>0</v>
      </c>
      <c r="D198" s="28">
        <f t="shared" ca="1" si="85"/>
        <v>0</v>
      </c>
      <c r="E198" s="28">
        <f t="shared" ca="1" si="86"/>
        <v>0</v>
      </c>
      <c r="F198" s="28">
        <f t="shared" ca="1" si="87"/>
        <v>0</v>
      </c>
      <c r="G198" s="28">
        <f t="shared" ca="1" si="88"/>
        <v>0</v>
      </c>
      <c r="U198" s="8"/>
      <c r="V198" s="8"/>
      <c r="AB198" s="8"/>
      <c r="AC198" s="8"/>
      <c r="AD198" s="8"/>
      <c r="AE198" s="8"/>
    </row>
    <row r="199" spans="1:31" x14ac:dyDescent="0.25">
      <c r="A199" s="140"/>
      <c r="B199" s="140" t="s">
        <v>1098</v>
      </c>
      <c r="C199" s="28">
        <f t="shared" ca="1" si="84"/>
        <v>0</v>
      </c>
      <c r="D199" s="28">
        <f t="shared" ca="1" si="85"/>
        <v>0</v>
      </c>
      <c r="E199" s="28">
        <f t="shared" ca="1" si="86"/>
        <v>0</v>
      </c>
      <c r="F199" s="28">
        <f t="shared" ca="1" si="87"/>
        <v>0</v>
      </c>
      <c r="G199" s="28">
        <f t="shared" ca="1" si="88"/>
        <v>-2.7293094100000002E-3</v>
      </c>
      <c r="U199" s="8"/>
      <c r="V199" s="8"/>
      <c r="AB199" s="8"/>
      <c r="AC199" s="8"/>
      <c r="AD199" s="8"/>
      <c r="AE199" s="8"/>
    </row>
    <row r="200" spans="1:31" x14ac:dyDescent="0.25">
      <c r="A200" s="140"/>
      <c r="B200" s="140" t="s">
        <v>1167</v>
      </c>
      <c r="C200" s="28">
        <f t="shared" ca="1" si="84"/>
        <v>0</v>
      </c>
      <c r="D200" s="28">
        <f t="shared" ca="1" si="85"/>
        <v>0</v>
      </c>
      <c r="E200" s="28">
        <f t="shared" ca="1" si="86"/>
        <v>0</v>
      </c>
      <c r="F200" s="28">
        <f t="shared" ca="1" si="87"/>
        <v>0</v>
      </c>
      <c r="G200" s="28">
        <f t="shared" ca="1" si="88"/>
        <v>0</v>
      </c>
      <c r="U200" s="8"/>
      <c r="V200" s="8"/>
      <c r="AB200" s="8"/>
      <c r="AC200" s="8"/>
      <c r="AD200" s="8"/>
      <c r="AE200" s="8"/>
    </row>
    <row r="201" spans="1:31" x14ac:dyDescent="0.25">
      <c r="A201" s="140"/>
      <c r="B201" s="140" t="s">
        <v>1168</v>
      </c>
      <c r="C201" s="28">
        <f t="shared" ca="1" si="84"/>
        <v>0</v>
      </c>
      <c r="D201" s="28">
        <f t="shared" ca="1" si="85"/>
        <v>0</v>
      </c>
      <c r="E201" s="28">
        <f t="shared" ca="1" si="86"/>
        <v>0</v>
      </c>
      <c r="F201" s="28">
        <f t="shared" ca="1" si="87"/>
        <v>0</v>
      </c>
      <c r="G201" s="28">
        <f t="shared" ca="1" si="88"/>
        <v>0</v>
      </c>
      <c r="U201" s="8"/>
      <c r="V201" s="8"/>
      <c r="AB201" s="8"/>
      <c r="AC201" s="8"/>
      <c r="AD201" s="8"/>
      <c r="AE201" s="8"/>
    </row>
    <row r="202" spans="1:31" x14ac:dyDescent="0.25">
      <c r="A202" s="140"/>
      <c r="B202" s="140" t="s">
        <v>1181</v>
      </c>
      <c r="C202" s="28">
        <f t="shared" ca="1" si="84"/>
        <v>0</v>
      </c>
      <c r="D202" s="28">
        <f t="shared" ca="1" si="85"/>
        <v>-6.0953270400000002E-2</v>
      </c>
      <c r="E202" s="28">
        <f t="shared" ca="1" si="86"/>
        <v>-0.11679872500000001</v>
      </c>
      <c r="F202" s="28">
        <f t="shared" ca="1" si="87"/>
        <v>-0.16889844700000001</v>
      </c>
      <c r="G202" s="28">
        <f t="shared" ca="1" si="88"/>
        <v>-0.22074622399999999</v>
      </c>
      <c r="U202" s="8"/>
      <c r="V202" s="8"/>
      <c r="AB202" s="8"/>
      <c r="AC202" s="8"/>
      <c r="AD202" s="8"/>
      <c r="AE202" s="8"/>
    </row>
    <row r="203" spans="1:31" x14ac:dyDescent="0.25">
      <c r="A203" s="140"/>
      <c r="B203" s="140" t="s">
        <v>211</v>
      </c>
      <c r="C203" s="38">
        <f t="shared" ca="1" si="84"/>
        <v>0</v>
      </c>
      <c r="D203" s="38">
        <f t="shared" ca="1" si="85"/>
        <v>0</v>
      </c>
      <c r="E203" s="38">
        <f t="shared" ca="1" si="86"/>
        <v>0</v>
      </c>
      <c r="F203" s="38">
        <f t="shared" ca="1" si="87"/>
        <v>0</v>
      </c>
      <c r="G203" s="38">
        <f t="shared" ca="1" si="88"/>
        <v>0</v>
      </c>
      <c r="U203" s="8"/>
      <c r="V203" s="8"/>
      <c r="AB203" s="8"/>
      <c r="AC203" s="8"/>
      <c r="AD203" s="8"/>
      <c r="AE203" s="8"/>
    </row>
    <row r="204" spans="1:31" x14ac:dyDescent="0.25">
      <c r="A204" s="140"/>
      <c r="B204" s="140" t="s">
        <v>212</v>
      </c>
      <c r="C204" s="38">
        <f t="shared" ca="1" si="84"/>
        <v>0</v>
      </c>
      <c r="D204" s="38">
        <f t="shared" ca="1" si="85"/>
        <v>0</v>
      </c>
      <c r="E204" s="38">
        <f t="shared" ca="1" si="86"/>
        <v>0</v>
      </c>
      <c r="F204" s="38">
        <f t="shared" ca="1" si="87"/>
        <v>0</v>
      </c>
      <c r="G204" s="38">
        <f t="shared" ca="1" si="88"/>
        <v>0</v>
      </c>
      <c r="V204" s="8"/>
    </row>
    <row r="205" spans="1:31" x14ac:dyDescent="0.25">
      <c r="A205" s="140"/>
      <c r="B205" s="140" t="s">
        <v>213</v>
      </c>
      <c r="C205" s="38">
        <f t="shared" ca="1" si="84"/>
        <v>0</v>
      </c>
      <c r="D205" s="38">
        <f t="shared" ca="1" si="85"/>
        <v>0</v>
      </c>
      <c r="E205" s="38">
        <f t="shared" ca="1" si="86"/>
        <v>0</v>
      </c>
      <c r="F205" s="38">
        <f t="shared" ca="1" si="87"/>
        <v>0</v>
      </c>
      <c r="G205" s="38">
        <f t="shared" ca="1" si="88"/>
        <v>0</v>
      </c>
    </row>
    <row r="206" spans="1:31" x14ac:dyDescent="0.25">
      <c r="A206" s="140"/>
      <c r="B206" s="140" t="s">
        <v>198</v>
      </c>
      <c r="C206" s="172">
        <f t="shared" ca="1" si="84"/>
        <v>0</v>
      </c>
      <c r="D206" s="172">
        <f t="shared" ca="1" si="85"/>
        <v>0</v>
      </c>
      <c r="E206" s="172">
        <f t="shared" ca="1" si="86"/>
        <v>0</v>
      </c>
      <c r="F206" s="172">
        <f t="shared" ca="1" si="87"/>
        <v>0</v>
      </c>
      <c r="G206" s="172">
        <f t="shared" ca="1" si="88"/>
        <v>0</v>
      </c>
    </row>
    <row r="207" spans="1:31" x14ac:dyDescent="0.25">
      <c r="A207" s="140"/>
      <c r="B207" s="140" t="s">
        <v>607</v>
      </c>
      <c r="C207" s="172">
        <f t="shared" ca="1" si="84"/>
        <v>0</v>
      </c>
      <c r="D207" s="172">
        <f t="shared" ca="1" si="85"/>
        <v>0</v>
      </c>
      <c r="E207" s="172">
        <f t="shared" ca="1" si="86"/>
        <v>0</v>
      </c>
      <c r="F207" s="172">
        <f t="shared" ca="1" si="87"/>
        <v>0</v>
      </c>
      <c r="G207" s="172">
        <f t="shared" ca="1" si="88"/>
        <v>0</v>
      </c>
    </row>
    <row r="208" spans="1:31" x14ac:dyDescent="0.25">
      <c r="A208" s="140"/>
      <c r="B208" s="140" t="s">
        <v>608</v>
      </c>
      <c r="C208" s="172">
        <f t="shared" ca="1" si="84"/>
        <v>0</v>
      </c>
      <c r="D208" s="172">
        <f t="shared" ca="1" si="85"/>
        <v>0</v>
      </c>
      <c r="E208" s="172">
        <f t="shared" ca="1" si="86"/>
        <v>0</v>
      </c>
      <c r="F208" s="172">
        <f t="shared" ca="1" si="87"/>
        <v>0</v>
      </c>
      <c r="G208" s="172">
        <f t="shared" ca="1" si="88"/>
        <v>0</v>
      </c>
    </row>
    <row r="209" spans="1:27" x14ac:dyDescent="0.25">
      <c r="A209" s="140"/>
      <c r="C209" s="108"/>
      <c r="D209" s="108"/>
      <c r="E209" s="108"/>
      <c r="F209" s="108"/>
      <c r="G209" s="108"/>
      <c r="I209" s="103" t="s">
        <v>244</v>
      </c>
      <c r="O209" s="103" t="s">
        <v>245</v>
      </c>
    </row>
    <row r="210" spans="1:27" x14ac:dyDescent="0.25">
      <c r="B210" s="106" t="s">
        <v>261</v>
      </c>
      <c r="C210" s="102">
        <v>2010</v>
      </c>
      <c r="D210" s="102">
        <v>2020</v>
      </c>
      <c r="E210" s="102">
        <v>2030</v>
      </c>
      <c r="F210" s="102">
        <v>2040</v>
      </c>
      <c r="G210" s="102">
        <v>2050</v>
      </c>
      <c r="I210" s="106">
        <v>2010</v>
      </c>
      <c r="J210" s="106">
        <v>2020</v>
      </c>
      <c r="K210" s="106">
        <v>2030</v>
      </c>
      <c r="L210" s="106">
        <v>2040</v>
      </c>
      <c r="M210" s="106">
        <v>2050</v>
      </c>
      <c r="O210" s="106">
        <v>2010</v>
      </c>
      <c r="P210" s="106">
        <v>2020</v>
      </c>
      <c r="Q210" s="106">
        <v>2030</v>
      </c>
      <c r="R210" s="106">
        <v>2040</v>
      </c>
      <c r="S210" s="106">
        <v>2050</v>
      </c>
      <c r="V210" s="106" t="s">
        <v>261</v>
      </c>
      <c r="W210" s="106">
        <v>2010</v>
      </c>
      <c r="X210" s="106">
        <v>2020</v>
      </c>
      <c r="Y210" s="106">
        <v>2030</v>
      </c>
      <c r="Z210" s="106">
        <v>2040</v>
      </c>
      <c r="AA210" s="106">
        <v>2050</v>
      </c>
    </row>
    <row r="211" spans="1:27" x14ac:dyDescent="0.25">
      <c r="A211" s="140"/>
      <c r="B211" s="140" t="s">
        <v>1106</v>
      </c>
      <c r="C211" s="16">
        <f t="shared" ref="C211:C229" ca="1" si="98">IFERROR(VLOOKUP($B211,INDIRECT($I$211),2,FALSE),0)</f>
        <v>0</v>
      </c>
      <c r="D211" s="16">
        <f t="shared" ref="D211:D229" ca="1" si="99">IFERROR(VLOOKUP($B211,INDIRECT($J$211),2,FALSE),0)</f>
        <v>-1.9358151899999999E-2</v>
      </c>
      <c r="E211" s="16">
        <f t="shared" ref="E211:E229" ca="1" si="100">IFERROR(VLOOKUP($B211,INDIRECT($K$211),2,FALSE),0)</f>
        <v>-1.51684258E-2</v>
      </c>
      <c r="F211" s="16">
        <f t="shared" ref="F211:F229" ca="1" si="101">IFERROR(VLOOKUP($B211,INDIRECT($L$211),2,FALSE),0)</f>
        <v>-1.52739208E-2</v>
      </c>
      <c r="G211" s="16">
        <f t="shared" ref="G211:G229" ca="1" si="102">IFERROR(VLOOKUP($B211,INDIRECT($M$211),2,FALSE),0)</f>
        <v>-5.4035196299999999E-3</v>
      </c>
      <c r="I211" s="140" t="str">
        <f>"Modeloutput!$D$"&amp;O211&amp;":$E$"&amp;O212</f>
        <v>Modeloutput!$D$1731:$E$1749</v>
      </c>
      <c r="J211" s="140" t="str">
        <f>"Modeloutput!$D$"&amp;P211&amp;":$E$"&amp;P212</f>
        <v>Modeloutput!$D$2054:$E$2072</v>
      </c>
      <c r="K211" s="140" t="str">
        <f>"Modeloutput!$D$"&amp;Q211&amp;":$E$"&amp;Q212</f>
        <v>Modeloutput!$D$2377:$E$2395</v>
      </c>
      <c r="L211" s="140" t="str">
        <f>"Modeloutput!$D$"&amp;R211&amp;":$E$"&amp;R212</f>
        <v>Modeloutput!$D$2700:$E$2718</v>
      </c>
      <c r="M211" s="140" t="str">
        <f>"Modeloutput!$D$"&amp;S211&amp;":$E$"&amp;S212</f>
        <v>Modeloutput!$D$3023:$E$3041</v>
      </c>
      <c r="N211" s="140" t="s">
        <v>246</v>
      </c>
      <c r="O211" s="140">
        <f>Run4_Var1!O211+Run4_Var2!$G$9</f>
        <v>1731</v>
      </c>
      <c r="P211" s="140">
        <f>Run4_Var1!P211+Run4_Var2!$G$9</f>
        <v>2054</v>
      </c>
      <c r="Q211" s="140">
        <f>Run4_Var1!Q211+Run4_Var2!$G$9</f>
        <v>2377</v>
      </c>
      <c r="R211" s="140">
        <f>Run4_Var1!R211+Run4_Var2!$G$9</f>
        <v>2700</v>
      </c>
      <c r="S211" s="140">
        <f>Run4_Var1!S211+Run4_Var2!$G$9</f>
        <v>3023</v>
      </c>
      <c r="V211" s="14" t="s">
        <v>237</v>
      </c>
      <c r="W211" s="16">
        <f ca="1">C211</f>
        <v>0</v>
      </c>
      <c r="X211" s="16">
        <f t="shared" ref="X211:AA211" ca="1" si="103">D211</f>
        <v>-1.9358151899999999E-2</v>
      </c>
      <c r="Y211" s="16">
        <f t="shared" ca="1" si="103"/>
        <v>-1.51684258E-2</v>
      </c>
      <c r="Z211" s="16">
        <f t="shared" ca="1" si="103"/>
        <v>-1.52739208E-2</v>
      </c>
      <c r="AA211" s="16">
        <f t="shared" ca="1" si="103"/>
        <v>-5.4035196299999999E-3</v>
      </c>
    </row>
    <row r="212" spans="1:27" x14ac:dyDescent="0.25">
      <c r="A212" s="140"/>
      <c r="B212" s="140" t="s">
        <v>200</v>
      </c>
      <c r="C212" s="183">
        <f t="shared" ca="1" si="98"/>
        <v>0</v>
      </c>
      <c r="D212" s="183">
        <f t="shared" ca="1" si="99"/>
        <v>-1.31905236E-2</v>
      </c>
      <c r="E212" s="183">
        <f t="shared" ca="1" si="100"/>
        <v>-1.28617744E-2</v>
      </c>
      <c r="F212" s="183">
        <f t="shared" ca="1" si="101"/>
        <v>-1.25338676E-2</v>
      </c>
      <c r="G212" s="183">
        <f t="shared" ca="1" si="102"/>
        <v>-4.2648950100000003E-3</v>
      </c>
      <c r="O212" s="140">
        <f>Run4_Var1!O212+Run4_Var2!$G$9</f>
        <v>1749</v>
      </c>
      <c r="P212" s="140">
        <f>Run4_Var1!P212+Run4_Var2!$G$9</f>
        <v>2072</v>
      </c>
      <c r="Q212" s="140">
        <f>Run4_Var1!Q212+Run4_Var2!$G$9</f>
        <v>2395</v>
      </c>
      <c r="R212" s="140">
        <f>Run4_Var1!R212+Run4_Var2!$G$9</f>
        <v>2718</v>
      </c>
      <c r="S212" s="140">
        <f>Run4_Var1!S212+Run4_Var2!$G$9</f>
        <v>3041</v>
      </c>
      <c r="V212" s="43" t="s">
        <v>287</v>
      </c>
      <c r="W212" s="45">
        <f ca="1">C213</f>
        <v>0</v>
      </c>
      <c r="X212" s="45">
        <f t="shared" ref="X212:AA213" ca="1" si="104">D213</f>
        <v>-2.0857199999999999E-2</v>
      </c>
      <c r="Y212" s="45">
        <f t="shared" ca="1" si="104"/>
        <v>-2.0857199999999999E-2</v>
      </c>
      <c r="Z212" s="45">
        <f t="shared" ca="1" si="104"/>
        <v>-2.0857199999999999E-2</v>
      </c>
      <c r="AA212" s="45">
        <f t="shared" ca="1" si="104"/>
        <v>-5.7959999999999999E-3</v>
      </c>
    </row>
    <row r="213" spans="1:27" x14ac:dyDescent="0.25">
      <c r="A213" s="140"/>
      <c r="B213" s="140" t="s">
        <v>609</v>
      </c>
      <c r="C213" s="45">
        <f t="shared" ca="1" si="98"/>
        <v>0</v>
      </c>
      <c r="D213" s="45">
        <f t="shared" ca="1" si="99"/>
        <v>-2.0857199999999999E-2</v>
      </c>
      <c r="E213" s="45">
        <f t="shared" ca="1" si="100"/>
        <v>-2.0857199999999999E-2</v>
      </c>
      <c r="F213" s="45">
        <f t="shared" ca="1" si="101"/>
        <v>-2.0857199999999999E-2</v>
      </c>
      <c r="G213" s="45">
        <f t="shared" ca="1" si="102"/>
        <v>-5.7959999999999999E-3</v>
      </c>
      <c r="V213" s="25" t="s">
        <v>240</v>
      </c>
      <c r="W213" s="46">
        <f ca="1">C214</f>
        <v>0</v>
      </c>
      <c r="X213" s="46">
        <f t="shared" ca="1" si="104"/>
        <v>-1.57017853</v>
      </c>
      <c r="Y213" s="46">
        <f t="shared" ca="1" si="104"/>
        <v>-1.95810499</v>
      </c>
      <c r="Z213" s="46">
        <f t="shared" ca="1" si="104"/>
        <v>-2.0874138100000001</v>
      </c>
      <c r="AA213" s="46">
        <f t="shared" ca="1" si="104"/>
        <v>-2.1943844399999999</v>
      </c>
    </row>
    <row r="214" spans="1:27" x14ac:dyDescent="0.25">
      <c r="A214" s="140"/>
      <c r="B214" s="140" t="s">
        <v>1108</v>
      </c>
      <c r="C214" s="46">
        <f t="shared" ca="1" si="98"/>
        <v>0</v>
      </c>
      <c r="D214" s="46">
        <f t="shared" ca="1" si="99"/>
        <v>-1.57017853</v>
      </c>
      <c r="E214" s="46">
        <f t="shared" ca="1" si="100"/>
        <v>-1.95810499</v>
      </c>
      <c r="F214" s="46">
        <f t="shared" ca="1" si="101"/>
        <v>-2.0874138100000001</v>
      </c>
      <c r="G214" s="46">
        <f t="shared" ca="1" si="102"/>
        <v>-2.1943844399999999</v>
      </c>
      <c r="H214" s="7"/>
      <c r="V214" s="20" t="s">
        <v>612</v>
      </c>
      <c r="W214" s="19">
        <f ca="1">C216</f>
        <v>0</v>
      </c>
      <c r="X214" s="19">
        <f t="shared" ref="X214:AA214" ca="1" si="105">D216</f>
        <v>-0.47045999999999999</v>
      </c>
      <c r="Y214" s="19">
        <f t="shared" ca="1" si="105"/>
        <v>-0.47045999999999999</v>
      </c>
      <c r="Z214" s="19">
        <f t="shared" ca="1" si="105"/>
        <v>-0.47045999999999999</v>
      </c>
      <c r="AA214" s="19">
        <f t="shared" ca="1" si="105"/>
        <v>-0.47045999999999999</v>
      </c>
    </row>
    <row r="215" spans="1:27" x14ac:dyDescent="0.25">
      <c r="A215" s="140"/>
      <c r="B215" s="140" t="s">
        <v>201</v>
      </c>
      <c r="C215" s="183">
        <f t="shared" ca="1" si="98"/>
        <v>0</v>
      </c>
      <c r="D215" s="183">
        <f t="shared" ca="1" si="99"/>
        <v>-0.22167226300000001</v>
      </c>
      <c r="E215" s="183">
        <f t="shared" ca="1" si="100"/>
        <v>-0.22167226300000001</v>
      </c>
      <c r="F215" s="183">
        <f t="shared" ca="1" si="101"/>
        <v>-0.22167226300000001</v>
      </c>
      <c r="G215" s="183">
        <f t="shared" ca="1" si="102"/>
        <v>-0.22128246500000001</v>
      </c>
      <c r="V215" s="47" t="s">
        <v>278</v>
      </c>
      <c r="W215" s="49">
        <f ca="1">C212+C215</f>
        <v>0</v>
      </c>
      <c r="X215" s="49">
        <f t="shared" ref="X215:AA215" ca="1" si="106">D212+D215</f>
        <v>-0.23486278660000001</v>
      </c>
      <c r="Y215" s="49">
        <f t="shared" ca="1" si="106"/>
        <v>-0.23453403740000001</v>
      </c>
      <c r="Z215" s="49">
        <f t="shared" ca="1" si="106"/>
        <v>-0.23420613060000001</v>
      </c>
      <c r="AA215" s="49">
        <f t="shared" ca="1" si="106"/>
        <v>-0.22554736001</v>
      </c>
    </row>
    <row r="216" spans="1:27" x14ac:dyDescent="0.25">
      <c r="A216" s="140"/>
      <c r="B216" s="140" t="s">
        <v>610</v>
      </c>
      <c r="C216" s="19">
        <f t="shared" ca="1" si="98"/>
        <v>0</v>
      </c>
      <c r="D216" s="19">
        <f t="shared" ca="1" si="99"/>
        <v>-0.47045999999999999</v>
      </c>
      <c r="E216" s="19">
        <f t="shared" ca="1" si="100"/>
        <v>-0.47045999999999999</v>
      </c>
      <c r="F216" s="19">
        <f t="shared" ca="1" si="101"/>
        <v>-0.47045999999999999</v>
      </c>
      <c r="G216" s="19">
        <f t="shared" ca="1" si="102"/>
        <v>-0.47045999999999999</v>
      </c>
      <c r="V216" s="51" t="s">
        <v>289</v>
      </c>
      <c r="W216" s="53">
        <f ca="1">SUM(C220:C223)</f>
        <v>0</v>
      </c>
      <c r="X216" s="53">
        <f t="shared" ref="X216:AA216" ca="1" si="107">SUM(D220:D223)</f>
        <v>-0.181965349</v>
      </c>
      <c r="Y216" s="53">
        <f t="shared" ca="1" si="107"/>
        <v>-0.181965349</v>
      </c>
      <c r="Z216" s="53">
        <f t="shared" ca="1" si="107"/>
        <v>-0.181965349</v>
      </c>
      <c r="AA216" s="53">
        <f t="shared" ca="1" si="107"/>
        <v>-0.199904102</v>
      </c>
    </row>
    <row r="217" spans="1:27" x14ac:dyDescent="0.25">
      <c r="A217" s="140"/>
      <c r="B217" s="140" t="s">
        <v>214</v>
      </c>
      <c r="C217" s="38">
        <f t="shared" ca="1" si="98"/>
        <v>0</v>
      </c>
      <c r="D217" s="38">
        <f t="shared" ca="1" si="99"/>
        <v>0</v>
      </c>
      <c r="E217" s="38">
        <f t="shared" ca="1" si="100"/>
        <v>0</v>
      </c>
      <c r="F217" s="38">
        <f t="shared" ca="1" si="101"/>
        <v>0</v>
      </c>
      <c r="G217" s="38">
        <f t="shared" ca="1" si="102"/>
        <v>0</v>
      </c>
      <c r="V217" s="54" t="s">
        <v>1358</v>
      </c>
      <c r="W217" s="56">
        <f ca="1">SUM(C224:C228)</f>
        <v>0</v>
      </c>
      <c r="X217" s="56">
        <f t="shared" ref="X217:AA217" ca="1" si="108">SUM(D224:D228)</f>
        <v>-0.93957400899999999</v>
      </c>
      <c r="Y217" s="56">
        <f t="shared" ca="1" si="108"/>
        <v>-0.91545840000000001</v>
      </c>
      <c r="Z217" s="56">
        <f t="shared" ca="1" si="108"/>
        <v>-0.92830305099999999</v>
      </c>
      <c r="AA217" s="56">
        <f t="shared" ca="1" si="108"/>
        <v>-0.97479272199999989</v>
      </c>
    </row>
    <row r="218" spans="1:27" x14ac:dyDescent="0.25">
      <c r="A218" s="140"/>
      <c r="B218" s="140" t="s">
        <v>215</v>
      </c>
      <c r="C218" s="38">
        <f t="shared" ca="1" si="98"/>
        <v>0</v>
      </c>
      <c r="D218" s="38">
        <f t="shared" ca="1" si="99"/>
        <v>0</v>
      </c>
      <c r="E218" s="38">
        <f t="shared" ca="1" si="100"/>
        <v>0</v>
      </c>
      <c r="F218" s="38">
        <f t="shared" ca="1" si="101"/>
        <v>0</v>
      </c>
      <c r="G218" s="38">
        <f t="shared" ca="1" si="102"/>
        <v>0</v>
      </c>
      <c r="V218" s="36" t="s">
        <v>1354</v>
      </c>
      <c r="W218" s="178">
        <f ca="1">SUM(C217:C219)</f>
        <v>0</v>
      </c>
      <c r="X218" s="178">
        <f t="shared" ref="X218:AA218" ca="1" si="109">SUM(D217:D219)</f>
        <v>0</v>
      </c>
      <c r="Y218" s="178">
        <f t="shared" ca="1" si="109"/>
        <v>0</v>
      </c>
      <c r="Z218" s="178">
        <f t="shared" ca="1" si="109"/>
        <v>0</v>
      </c>
      <c r="AA218" s="178">
        <f t="shared" ca="1" si="109"/>
        <v>0</v>
      </c>
    </row>
    <row r="219" spans="1:27" x14ac:dyDescent="0.25">
      <c r="A219" s="140"/>
      <c r="B219" s="140" t="s">
        <v>216</v>
      </c>
      <c r="C219" s="38">
        <f t="shared" ca="1" si="98"/>
        <v>0</v>
      </c>
      <c r="D219" s="38">
        <f t="shared" ca="1" si="99"/>
        <v>0</v>
      </c>
      <c r="E219" s="38">
        <f t="shared" ca="1" si="100"/>
        <v>0</v>
      </c>
      <c r="F219" s="38">
        <f t="shared" ca="1" si="101"/>
        <v>0</v>
      </c>
      <c r="G219" s="38">
        <f t="shared" ca="1" si="102"/>
        <v>0</v>
      </c>
      <c r="V219" s="70" t="s">
        <v>1355</v>
      </c>
      <c r="W219" s="184">
        <f ca="1">C229</f>
        <v>0</v>
      </c>
      <c r="X219" s="184">
        <f t="shared" ref="X219:AA219" ca="1" si="110">D229</f>
        <v>0</v>
      </c>
      <c r="Y219" s="184">
        <f t="shared" ca="1" si="110"/>
        <v>0</v>
      </c>
      <c r="Z219" s="184">
        <f t="shared" ca="1" si="110"/>
        <v>0</v>
      </c>
      <c r="AA219" s="184">
        <f t="shared" ca="1" si="110"/>
        <v>0</v>
      </c>
    </row>
    <row r="220" spans="1:27" x14ac:dyDescent="0.25">
      <c r="A220" s="140"/>
      <c r="B220" s="140" t="s">
        <v>1169</v>
      </c>
      <c r="C220" s="53">
        <f t="shared" ca="1" si="98"/>
        <v>0</v>
      </c>
      <c r="D220" s="53">
        <f t="shared" ca="1" si="99"/>
        <v>0</v>
      </c>
      <c r="E220" s="53">
        <f t="shared" ca="1" si="100"/>
        <v>0</v>
      </c>
      <c r="F220" s="53">
        <f t="shared" ca="1" si="101"/>
        <v>0</v>
      </c>
      <c r="G220" s="53">
        <f t="shared" ca="1" si="102"/>
        <v>0</v>
      </c>
    </row>
    <row r="221" spans="1:27" x14ac:dyDescent="0.25">
      <c r="A221" s="140"/>
      <c r="B221" s="140" t="s">
        <v>1109</v>
      </c>
      <c r="C221" s="53">
        <f t="shared" ca="1" si="98"/>
        <v>0</v>
      </c>
      <c r="D221" s="53">
        <f t="shared" ca="1" si="99"/>
        <v>-0.181965349</v>
      </c>
      <c r="E221" s="53">
        <f t="shared" ca="1" si="100"/>
        <v>-0.181965349</v>
      </c>
      <c r="F221" s="53">
        <f t="shared" ca="1" si="101"/>
        <v>-0.181965349</v>
      </c>
      <c r="G221" s="53">
        <f t="shared" ca="1" si="102"/>
        <v>-0.199904102</v>
      </c>
      <c r="V221" s="140" t="s">
        <v>285</v>
      </c>
      <c r="W221" s="135">
        <f ca="1">SUM(W211:W219)</f>
        <v>0</v>
      </c>
      <c r="X221" s="135">
        <f t="shared" ref="X221:AA221" ca="1" si="111">SUM(X211:X219)</f>
        <v>-3.4372560265000001</v>
      </c>
      <c r="Y221" s="135">
        <f t="shared" ca="1" si="111"/>
        <v>-3.7965484022</v>
      </c>
      <c r="Z221" s="135">
        <f t="shared" ca="1" si="111"/>
        <v>-3.9384794614</v>
      </c>
      <c r="AA221" s="135">
        <f t="shared" ca="1" si="111"/>
        <v>-4.0762881436400002</v>
      </c>
    </row>
    <row r="222" spans="1:27" x14ac:dyDescent="0.25">
      <c r="A222" s="140"/>
      <c r="B222" s="140" t="s">
        <v>1170</v>
      </c>
      <c r="C222" s="53">
        <f t="shared" ca="1" si="98"/>
        <v>0</v>
      </c>
      <c r="D222" s="53">
        <f t="shared" ca="1" si="99"/>
        <v>0</v>
      </c>
      <c r="E222" s="53">
        <f t="shared" ca="1" si="100"/>
        <v>0</v>
      </c>
      <c r="F222" s="53">
        <f t="shared" ca="1" si="101"/>
        <v>0</v>
      </c>
      <c r="G222" s="53">
        <f t="shared" ca="1" si="102"/>
        <v>0</v>
      </c>
      <c r="V222" s="140" t="s">
        <v>284</v>
      </c>
      <c r="W222" s="135">
        <f ca="1">SUM(C211:C229)</f>
        <v>0</v>
      </c>
      <c r="X222" s="135">
        <f t="shared" ref="X222:AA222" ca="1" si="112">SUM(D211:D229)</f>
        <v>-3.4372560264999996</v>
      </c>
      <c r="Y222" s="135">
        <f t="shared" ca="1" si="112"/>
        <v>-3.7965484022000004</v>
      </c>
      <c r="Z222" s="135">
        <f t="shared" ca="1" si="112"/>
        <v>-3.9384794614</v>
      </c>
      <c r="AA222" s="135">
        <f t="shared" ca="1" si="112"/>
        <v>-4.0762881436399994</v>
      </c>
    </row>
    <row r="223" spans="1:27" x14ac:dyDescent="0.25">
      <c r="A223" s="140"/>
      <c r="B223" s="140" t="s">
        <v>1171</v>
      </c>
      <c r="C223" s="53">
        <f t="shared" ca="1" si="98"/>
        <v>0</v>
      </c>
      <c r="D223" s="53">
        <f t="shared" ca="1" si="99"/>
        <v>0</v>
      </c>
      <c r="E223" s="53">
        <f t="shared" ca="1" si="100"/>
        <v>0</v>
      </c>
      <c r="F223" s="53">
        <f t="shared" ca="1" si="101"/>
        <v>0</v>
      </c>
      <c r="G223" s="53">
        <f t="shared" ca="1" si="102"/>
        <v>0</v>
      </c>
    </row>
    <row r="224" spans="1:27" x14ac:dyDescent="0.25">
      <c r="A224" s="140"/>
      <c r="B224" s="140" t="s">
        <v>1172</v>
      </c>
      <c r="C224" s="56">
        <f t="shared" ca="1" si="98"/>
        <v>0</v>
      </c>
      <c r="D224" s="56">
        <f t="shared" ca="1" si="99"/>
        <v>0</v>
      </c>
      <c r="E224" s="56">
        <f t="shared" ca="1" si="100"/>
        <v>0</v>
      </c>
      <c r="F224" s="56">
        <f t="shared" ca="1" si="101"/>
        <v>0</v>
      </c>
      <c r="G224" s="56">
        <f t="shared" ca="1" si="102"/>
        <v>0</v>
      </c>
    </row>
    <row r="225" spans="1:27" x14ac:dyDescent="0.25">
      <c r="A225" s="140"/>
      <c r="B225" s="140" t="s">
        <v>1110</v>
      </c>
      <c r="C225" s="56">
        <f t="shared" ca="1" si="98"/>
        <v>0</v>
      </c>
      <c r="D225" s="56">
        <f t="shared" ca="1" si="99"/>
        <v>-0.26299332800000003</v>
      </c>
      <c r="E225" s="56">
        <f t="shared" ca="1" si="100"/>
        <v>-0.226981444</v>
      </c>
      <c r="F225" s="56">
        <f t="shared" ca="1" si="101"/>
        <v>-0.22483562800000001</v>
      </c>
      <c r="G225" s="56">
        <f t="shared" ca="1" si="102"/>
        <v>-0.23403716899999999</v>
      </c>
    </row>
    <row r="226" spans="1:27" x14ac:dyDescent="0.25">
      <c r="A226" s="140"/>
      <c r="B226" s="140" t="s">
        <v>1173</v>
      </c>
      <c r="C226" s="56">
        <f t="shared" ca="1" si="98"/>
        <v>0</v>
      </c>
      <c r="D226" s="56">
        <f t="shared" ca="1" si="99"/>
        <v>0</v>
      </c>
      <c r="E226" s="56">
        <f t="shared" ca="1" si="100"/>
        <v>0</v>
      </c>
      <c r="F226" s="56">
        <f t="shared" ca="1" si="101"/>
        <v>0</v>
      </c>
      <c r="G226" s="56">
        <f t="shared" ca="1" si="102"/>
        <v>0</v>
      </c>
    </row>
    <row r="227" spans="1:27" x14ac:dyDescent="0.25">
      <c r="A227" s="140"/>
      <c r="B227" s="140" t="s">
        <v>1174</v>
      </c>
      <c r="C227" s="56">
        <f t="shared" ca="1" si="98"/>
        <v>0</v>
      </c>
      <c r="D227" s="56">
        <f t="shared" ca="1" si="99"/>
        <v>0</v>
      </c>
      <c r="E227" s="56">
        <f t="shared" ca="1" si="100"/>
        <v>0</v>
      </c>
      <c r="F227" s="56">
        <f t="shared" ca="1" si="101"/>
        <v>0</v>
      </c>
      <c r="G227" s="56">
        <f t="shared" ca="1" si="102"/>
        <v>0</v>
      </c>
    </row>
    <row r="228" spans="1:27" x14ac:dyDescent="0.25">
      <c r="A228" s="140"/>
      <c r="B228" s="140" t="s">
        <v>1182</v>
      </c>
      <c r="C228" s="56">
        <f t="shared" ca="1" si="98"/>
        <v>0</v>
      </c>
      <c r="D228" s="56">
        <f t="shared" ca="1" si="99"/>
        <v>-0.67658068100000002</v>
      </c>
      <c r="E228" s="56">
        <f t="shared" ca="1" si="100"/>
        <v>-0.68847695600000003</v>
      </c>
      <c r="F228" s="56">
        <f t="shared" ca="1" si="101"/>
        <v>-0.70346742299999998</v>
      </c>
      <c r="G228" s="56">
        <f t="shared" ca="1" si="102"/>
        <v>-0.74075555299999996</v>
      </c>
    </row>
    <row r="229" spans="1:27" x14ac:dyDescent="0.25">
      <c r="A229" s="140"/>
      <c r="B229" s="155" t="s">
        <v>1183</v>
      </c>
      <c r="C229" s="177">
        <f t="shared" ca="1" si="98"/>
        <v>0</v>
      </c>
      <c r="D229" s="177">
        <f t="shared" ca="1" si="99"/>
        <v>0</v>
      </c>
      <c r="E229" s="177">
        <f t="shared" ca="1" si="100"/>
        <v>0</v>
      </c>
      <c r="F229" s="177">
        <f t="shared" ca="1" si="101"/>
        <v>0</v>
      </c>
      <c r="G229" s="177">
        <f t="shared" ca="1" si="102"/>
        <v>0</v>
      </c>
    </row>
    <row r="230" spans="1:27" x14ac:dyDescent="0.25">
      <c r="C230" s="108"/>
      <c r="D230" s="108"/>
      <c r="E230" s="108"/>
      <c r="F230" s="108"/>
      <c r="G230" s="108"/>
      <c r="H230" s="7"/>
      <c r="I230" s="103" t="s">
        <v>244</v>
      </c>
      <c r="O230" s="103" t="s">
        <v>245</v>
      </c>
    </row>
    <row r="231" spans="1:27" x14ac:dyDescent="0.25">
      <c r="B231" s="106" t="s">
        <v>256</v>
      </c>
      <c r="C231" s="102">
        <v>2010</v>
      </c>
      <c r="D231" s="102">
        <v>2020</v>
      </c>
      <c r="E231" s="102">
        <v>2030</v>
      </c>
      <c r="F231" s="102">
        <v>2040</v>
      </c>
      <c r="G231" s="102">
        <v>2050</v>
      </c>
      <c r="H231" s="7"/>
      <c r="I231" s="106">
        <v>2010</v>
      </c>
      <c r="J231" s="106">
        <v>2020</v>
      </c>
      <c r="K231" s="106">
        <v>2030</v>
      </c>
      <c r="L231" s="106">
        <v>2040</v>
      </c>
      <c r="M231" s="106">
        <v>2050</v>
      </c>
      <c r="O231" s="106">
        <v>2010</v>
      </c>
      <c r="P231" s="106">
        <v>2020</v>
      </c>
      <c r="Q231" s="106">
        <v>2030</v>
      </c>
      <c r="R231" s="106">
        <v>2040</v>
      </c>
      <c r="S231" s="106">
        <v>2050</v>
      </c>
      <c r="V231" s="106" t="s">
        <v>256</v>
      </c>
      <c r="W231" s="106">
        <v>2010</v>
      </c>
      <c r="X231" s="106">
        <v>2020</v>
      </c>
      <c r="Y231" s="106">
        <v>2030</v>
      </c>
      <c r="Z231" s="106">
        <v>2040</v>
      </c>
      <c r="AA231" s="106">
        <v>2050</v>
      </c>
    </row>
    <row r="232" spans="1:27" x14ac:dyDescent="0.25">
      <c r="A232" s="163"/>
      <c r="B232" s="140" t="s">
        <v>600</v>
      </c>
      <c r="C232" s="16">
        <f t="shared" ref="C232:C251" ca="1" si="113">IFERROR(VLOOKUP($B232,INDIRECT($I$232),2,FALSE),0)</f>
        <v>0</v>
      </c>
      <c r="D232" s="16">
        <f t="shared" ref="D232:D251" ca="1" si="114">IFERROR(VLOOKUP($B232,INDIRECT($J$232),2,FALSE),0)</f>
        <v>0</v>
      </c>
      <c r="E232" s="16">
        <f t="shared" ref="E232:E251" ca="1" si="115">IFERROR(VLOOKUP($B232,INDIRECT($K$232),2,FALSE),0)</f>
        <v>0</v>
      </c>
      <c r="F232" s="16">
        <f t="shared" ref="F232:F251" ca="1" si="116">IFERROR(VLOOKUP($B232,INDIRECT($L$232),2,FALSE),0)</f>
        <v>0</v>
      </c>
      <c r="G232" s="16">
        <f t="shared" ref="G232:G251" ca="1" si="117">IFERROR(VLOOKUP($B232,INDIRECT($M$232),2,FALSE),0)</f>
        <v>0</v>
      </c>
      <c r="H232" s="7"/>
      <c r="I232" s="140" t="str">
        <f>"Modeloutput!$D$"&amp;O232&amp;":$E$"&amp;O233</f>
        <v>Modeloutput!$D$1619:$E$1639</v>
      </c>
      <c r="J232" s="140" t="str">
        <f>"Modeloutput!$D$"&amp;P232&amp;":$E$"&amp;P233</f>
        <v>Modeloutput!$D$1942:$E$1962</v>
      </c>
      <c r="K232" s="140" t="str">
        <f>"Modeloutput!$D$"&amp;Q232&amp;":$E$"&amp;Q233</f>
        <v>Modeloutput!$D$2265:$E$2285</v>
      </c>
      <c r="L232" s="140" t="str">
        <f>"Modeloutput!$D$"&amp;R232&amp;":$E$"&amp;R233</f>
        <v>Modeloutput!$D$2588:$E$2608</v>
      </c>
      <c r="M232" s="140" t="str">
        <f>"Modeloutput!$D$"&amp;S232&amp;":$E$"&amp;S233</f>
        <v>Modeloutput!$D$2911:$E$2931</v>
      </c>
      <c r="N232" s="140" t="s">
        <v>246</v>
      </c>
      <c r="O232" s="140">
        <f>Run4_Var1!O232+Run4_Var2!$G$9</f>
        <v>1619</v>
      </c>
      <c r="P232" s="140">
        <f>Run4_Var1!P232+Run4_Var2!$G$9</f>
        <v>1942</v>
      </c>
      <c r="Q232" s="140">
        <f>Run4_Var1!Q232+Run4_Var2!$G$9</f>
        <v>2265</v>
      </c>
      <c r="R232" s="140">
        <f>Run4_Var1!R232+Run4_Var2!$G$9</f>
        <v>2588</v>
      </c>
      <c r="S232" s="140">
        <f>Run4_Var1!S232+Run4_Var2!$G$9</f>
        <v>2911</v>
      </c>
      <c r="V232" s="14" t="s">
        <v>282</v>
      </c>
      <c r="W232" s="16">
        <f ca="1">C232</f>
        <v>0</v>
      </c>
      <c r="X232" s="16">
        <f ca="1">D232</f>
        <v>0</v>
      </c>
      <c r="Y232" s="16">
        <f ca="1">E232</f>
        <v>0</v>
      </c>
      <c r="Z232" s="16">
        <f ca="1">F232</f>
        <v>0</v>
      </c>
      <c r="AA232" s="16">
        <f ca="1">G232</f>
        <v>0</v>
      </c>
    </row>
    <row r="233" spans="1:27" x14ac:dyDescent="0.25">
      <c r="A233" s="140"/>
      <c r="B233" s="140" t="s">
        <v>601</v>
      </c>
      <c r="C233" s="19">
        <f t="shared" ca="1" si="113"/>
        <v>0</v>
      </c>
      <c r="D233" s="19">
        <f t="shared" ca="1" si="114"/>
        <v>0</v>
      </c>
      <c r="E233" s="19">
        <f t="shared" ca="1" si="115"/>
        <v>0</v>
      </c>
      <c r="F233" s="19">
        <f t="shared" ca="1" si="116"/>
        <v>0</v>
      </c>
      <c r="G233" s="19">
        <f t="shared" ca="1" si="117"/>
        <v>0</v>
      </c>
      <c r="H233" s="9"/>
      <c r="O233" s="140">
        <f>Run4_Var1!O233+Run4_Var2!$G$9</f>
        <v>1639</v>
      </c>
      <c r="P233" s="140">
        <f>Run4_Var1!P233+Run4_Var2!$G$9</f>
        <v>1962</v>
      </c>
      <c r="Q233" s="140">
        <f>Run4_Var1!Q233+Run4_Var2!$G$9</f>
        <v>2285</v>
      </c>
      <c r="R233" s="140">
        <f>Run4_Var1!R233+Run4_Var2!$G$9</f>
        <v>2608</v>
      </c>
      <c r="S233" s="140">
        <f>Run4_Var1!S233+Run4_Var2!$G$9</f>
        <v>2931</v>
      </c>
      <c r="V233" s="27" t="s">
        <v>283</v>
      </c>
      <c r="W233" s="28">
        <f ca="1">SUM(C242:C245)</f>
        <v>0</v>
      </c>
      <c r="X233" s="28">
        <f t="shared" ref="X233:AA233" ca="1" si="118">SUM(D242:D245)</f>
        <v>0</v>
      </c>
      <c r="Y233" s="28">
        <f t="shared" ca="1" si="118"/>
        <v>0</v>
      </c>
      <c r="Z233" s="28">
        <f t="shared" ca="1" si="118"/>
        <v>0</v>
      </c>
      <c r="AA233" s="28">
        <f t="shared" ca="1" si="118"/>
        <v>0</v>
      </c>
    </row>
    <row r="234" spans="1:27" x14ac:dyDescent="0.25">
      <c r="A234" s="140"/>
      <c r="B234" s="140" t="s">
        <v>192</v>
      </c>
      <c r="C234" s="18">
        <f t="shared" ca="1" si="113"/>
        <v>0</v>
      </c>
      <c r="D234" s="18">
        <f t="shared" ca="1" si="114"/>
        <v>0</v>
      </c>
      <c r="E234" s="18">
        <f t="shared" ca="1" si="115"/>
        <v>0</v>
      </c>
      <c r="F234" s="18">
        <f t="shared" ca="1" si="116"/>
        <v>0</v>
      </c>
      <c r="G234" s="18">
        <f t="shared" ca="1" si="117"/>
        <v>0</v>
      </c>
      <c r="H234" s="7"/>
      <c r="V234" s="20" t="s">
        <v>611</v>
      </c>
      <c r="W234" s="19">
        <f ca="1">C233</f>
        <v>0</v>
      </c>
      <c r="X234" s="19">
        <f ca="1">D233</f>
        <v>0</v>
      </c>
      <c r="Y234" s="19">
        <f ca="1">E233</f>
        <v>0</v>
      </c>
      <c r="Z234" s="19">
        <f ca="1">F233</f>
        <v>0</v>
      </c>
      <c r="AA234" s="19">
        <f ca="1">G233</f>
        <v>0</v>
      </c>
    </row>
    <row r="235" spans="1:27" x14ac:dyDescent="0.25">
      <c r="A235" s="140"/>
      <c r="B235" s="140" t="s">
        <v>193</v>
      </c>
      <c r="C235" s="18">
        <f t="shared" ca="1" si="113"/>
        <v>0</v>
      </c>
      <c r="D235" s="18">
        <f t="shared" ca="1" si="114"/>
        <v>0</v>
      </c>
      <c r="E235" s="18">
        <f t="shared" ca="1" si="115"/>
        <v>0</v>
      </c>
      <c r="F235" s="18">
        <f t="shared" ca="1" si="116"/>
        <v>0</v>
      </c>
      <c r="G235" s="18">
        <f t="shared" ca="1" si="117"/>
        <v>0</v>
      </c>
      <c r="H235" s="7"/>
      <c r="V235" s="17" t="s">
        <v>1356</v>
      </c>
      <c r="W235" s="18">
        <f ca="1">SUM(C234:C240)</f>
        <v>0</v>
      </c>
      <c r="X235" s="18">
        <f t="shared" ref="X235:AA235" ca="1" si="119">SUM(D234:D240)</f>
        <v>0</v>
      </c>
      <c r="Y235" s="18">
        <f t="shared" ca="1" si="119"/>
        <v>0</v>
      </c>
      <c r="Z235" s="18">
        <f t="shared" ca="1" si="119"/>
        <v>0</v>
      </c>
      <c r="AA235" s="18">
        <f t="shared" ca="1" si="119"/>
        <v>0</v>
      </c>
    </row>
    <row r="236" spans="1:27" x14ac:dyDescent="0.25">
      <c r="A236" s="140"/>
      <c r="B236" s="140" t="s">
        <v>602</v>
      </c>
      <c r="C236" s="18">
        <f t="shared" ca="1" si="113"/>
        <v>0</v>
      </c>
      <c r="D236" s="18">
        <f t="shared" ca="1" si="114"/>
        <v>0</v>
      </c>
      <c r="E236" s="18">
        <f t="shared" ca="1" si="115"/>
        <v>0</v>
      </c>
      <c r="F236" s="18">
        <f t="shared" ca="1" si="116"/>
        <v>0</v>
      </c>
      <c r="G236" s="18">
        <f t="shared" ca="1" si="117"/>
        <v>0</v>
      </c>
      <c r="V236" s="22" t="s">
        <v>1357</v>
      </c>
      <c r="W236" s="41">
        <f ca="1">C241</f>
        <v>0</v>
      </c>
      <c r="X236" s="41">
        <f t="shared" ref="X236:AA236" ca="1" si="120">D241</f>
        <v>0</v>
      </c>
      <c r="Y236" s="41">
        <f t="shared" ca="1" si="120"/>
        <v>0</v>
      </c>
      <c r="Z236" s="41">
        <f t="shared" ca="1" si="120"/>
        <v>0</v>
      </c>
      <c r="AA236" s="41">
        <f t="shared" ca="1" si="120"/>
        <v>0</v>
      </c>
    </row>
    <row r="237" spans="1:27" x14ac:dyDescent="0.25">
      <c r="A237" s="140"/>
      <c r="B237" s="140" t="s">
        <v>603</v>
      </c>
      <c r="C237" s="18">
        <f t="shared" ca="1" si="113"/>
        <v>0</v>
      </c>
      <c r="D237" s="18">
        <f t="shared" ca="1" si="114"/>
        <v>0</v>
      </c>
      <c r="E237" s="18">
        <f t="shared" ca="1" si="115"/>
        <v>0</v>
      </c>
      <c r="F237" s="18">
        <f t="shared" ca="1" si="116"/>
        <v>0</v>
      </c>
      <c r="G237" s="18">
        <f t="shared" ca="1" si="117"/>
        <v>0</v>
      </c>
      <c r="V237" s="36" t="s">
        <v>1351</v>
      </c>
      <c r="W237" s="38">
        <f ca="1">SUM(C246:C248)</f>
        <v>0</v>
      </c>
      <c r="X237" s="38">
        <f t="shared" ref="X237:AA237" ca="1" si="121">SUM(D246:D248)</f>
        <v>0</v>
      </c>
      <c r="Y237" s="38">
        <f t="shared" ca="1" si="121"/>
        <v>0</v>
      </c>
      <c r="Z237" s="38">
        <f t="shared" ca="1" si="121"/>
        <v>0</v>
      </c>
      <c r="AA237" s="38">
        <f t="shared" ca="1" si="121"/>
        <v>0</v>
      </c>
    </row>
    <row r="238" spans="1:27" x14ac:dyDescent="0.25">
      <c r="A238" s="140"/>
      <c r="B238" s="140" t="s">
        <v>604</v>
      </c>
      <c r="C238" s="18">
        <f t="shared" ca="1" si="113"/>
        <v>0</v>
      </c>
      <c r="D238" s="18">
        <f t="shared" ca="1" si="114"/>
        <v>0</v>
      </c>
      <c r="E238" s="18">
        <f t="shared" ca="1" si="115"/>
        <v>0</v>
      </c>
      <c r="F238" s="18">
        <f t="shared" ca="1" si="116"/>
        <v>0</v>
      </c>
      <c r="G238" s="18">
        <f t="shared" ca="1" si="117"/>
        <v>0</v>
      </c>
      <c r="V238" s="171" t="s">
        <v>252</v>
      </c>
      <c r="W238" s="182">
        <f ca="1">SUM(C249:C251)</f>
        <v>0</v>
      </c>
      <c r="X238" s="182">
        <f t="shared" ref="X238:AA238" ca="1" si="122">SUM(D249:D251)</f>
        <v>0</v>
      </c>
      <c r="Y238" s="182">
        <f t="shared" ca="1" si="122"/>
        <v>0</v>
      </c>
      <c r="Z238" s="182">
        <f t="shared" ca="1" si="122"/>
        <v>0</v>
      </c>
      <c r="AA238" s="182">
        <f t="shared" ca="1" si="122"/>
        <v>0</v>
      </c>
    </row>
    <row r="239" spans="1:27" x14ac:dyDescent="0.25">
      <c r="A239" s="140"/>
      <c r="B239" s="140" t="s">
        <v>605</v>
      </c>
      <c r="C239" s="18">
        <f t="shared" ca="1" si="113"/>
        <v>0</v>
      </c>
      <c r="D239" s="18">
        <f t="shared" ca="1" si="114"/>
        <v>0</v>
      </c>
      <c r="E239" s="18">
        <f t="shared" ca="1" si="115"/>
        <v>0</v>
      </c>
      <c r="F239" s="18">
        <f t="shared" ca="1" si="116"/>
        <v>0</v>
      </c>
      <c r="G239" s="18">
        <f t="shared" ca="1" si="117"/>
        <v>0</v>
      </c>
    </row>
    <row r="240" spans="1:27" x14ac:dyDescent="0.25">
      <c r="A240" s="140"/>
      <c r="B240" s="140" t="s">
        <v>194</v>
      </c>
      <c r="C240" s="18">
        <f t="shared" ca="1" si="113"/>
        <v>0</v>
      </c>
      <c r="D240" s="18">
        <f t="shared" ca="1" si="114"/>
        <v>0</v>
      </c>
      <c r="E240" s="18">
        <f t="shared" ca="1" si="115"/>
        <v>0</v>
      </c>
      <c r="F240" s="18">
        <f t="shared" ca="1" si="116"/>
        <v>0</v>
      </c>
      <c r="G240" s="18">
        <f t="shared" ca="1" si="117"/>
        <v>0</v>
      </c>
      <c r="V240" s="140" t="s">
        <v>285</v>
      </c>
      <c r="W240" s="135">
        <f ca="1">SUM(W232:W238)</f>
        <v>0</v>
      </c>
      <c r="X240" s="135">
        <f t="shared" ref="X240:AA240" ca="1" si="123">SUM(X232:X238)</f>
        <v>0</v>
      </c>
      <c r="Y240" s="135">
        <f t="shared" ca="1" si="123"/>
        <v>0</v>
      </c>
      <c r="Z240" s="135">
        <f t="shared" ca="1" si="123"/>
        <v>0</v>
      </c>
      <c r="AA240" s="135">
        <f t="shared" ca="1" si="123"/>
        <v>0</v>
      </c>
    </row>
    <row r="241" spans="1:27" x14ac:dyDescent="0.25">
      <c r="A241" s="140"/>
      <c r="B241" s="140" t="s">
        <v>606</v>
      </c>
      <c r="C241" s="41">
        <f t="shared" ca="1" si="113"/>
        <v>0</v>
      </c>
      <c r="D241" s="41">
        <f t="shared" ca="1" si="114"/>
        <v>0</v>
      </c>
      <c r="E241" s="41">
        <f t="shared" ca="1" si="115"/>
        <v>0</v>
      </c>
      <c r="F241" s="41">
        <f t="shared" ca="1" si="116"/>
        <v>0</v>
      </c>
      <c r="G241" s="41">
        <f t="shared" ca="1" si="117"/>
        <v>0</v>
      </c>
      <c r="V241" s="140" t="s">
        <v>284</v>
      </c>
      <c r="W241" s="135">
        <f ca="1">SUM(C232:C251)</f>
        <v>0</v>
      </c>
      <c r="X241" s="135">
        <f t="shared" ref="X241:AA241" ca="1" si="124">SUM(D232:D251)</f>
        <v>0</v>
      </c>
      <c r="Y241" s="135">
        <f t="shared" ca="1" si="124"/>
        <v>0</v>
      </c>
      <c r="Z241" s="135">
        <f t="shared" ca="1" si="124"/>
        <v>0</v>
      </c>
      <c r="AA241" s="135">
        <f t="shared" ca="1" si="124"/>
        <v>0</v>
      </c>
    </row>
    <row r="242" spans="1:27" x14ac:dyDescent="0.25">
      <c r="A242" s="140"/>
      <c r="B242" s="140" t="s">
        <v>1166</v>
      </c>
      <c r="C242" s="28">
        <f t="shared" ca="1" si="113"/>
        <v>0</v>
      </c>
      <c r="D242" s="28">
        <f t="shared" ca="1" si="114"/>
        <v>0</v>
      </c>
      <c r="E242" s="28">
        <f t="shared" ca="1" si="115"/>
        <v>0</v>
      </c>
      <c r="F242" s="28">
        <f t="shared" ca="1" si="116"/>
        <v>0</v>
      </c>
      <c r="G242" s="28">
        <f t="shared" ca="1" si="117"/>
        <v>0</v>
      </c>
    </row>
    <row r="243" spans="1:27" x14ac:dyDescent="0.25">
      <c r="A243" s="140"/>
      <c r="B243" s="140" t="s">
        <v>1098</v>
      </c>
      <c r="C243" s="28">
        <f t="shared" ca="1" si="113"/>
        <v>0</v>
      </c>
      <c r="D243" s="28">
        <f t="shared" ca="1" si="114"/>
        <v>0</v>
      </c>
      <c r="E243" s="28">
        <f t="shared" ca="1" si="115"/>
        <v>0</v>
      </c>
      <c r="F243" s="28">
        <f t="shared" ca="1" si="116"/>
        <v>0</v>
      </c>
      <c r="G243" s="28">
        <f t="shared" ca="1" si="117"/>
        <v>0</v>
      </c>
    </row>
    <row r="244" spans="1:27" x14ac:dyDescent="0.25">
      <c r="A244" s="140"/>
      <c r="B244" s="140" t="s">
        <v>1167</v>
      </c>
      <c r="C244" s="28">
        <f t="shared" ca="1" si="113"/>
        <v>0</v>
      </c>
      <c r="D244" s="28">
        <f t="shared" ca="1" si="114"/>
        <v>0</v>
      </c>
      <c r="E244" s="28">
        <f t="shared" ca="1" si="115"/>
        <v>0</v>
      </c>
      <c r="F244" s="28">
        <f t="shared" ca="1" si="116"/>
        <v>0</v>
      </c>
      <c r="G244" s="28">
        <f t="shared" ca="1" si="117"/>
        <v>0</v>
      </c>
    </row>
    <row r="245" spans="1:27" x14ac:dyDescent="0.25">
      <c r="A245" s="140"/>
      <c r="B245" s="140" t="s">
        <v>1168</v>
      </c>
      <c r="C245" s="28">
        <f t="shared" ca="1" si="113"/>
        <v>0</v>
      </c>
      <c r="D245" s="28">
        <f t="shared" ca="1" si="114"/>
        <v>0</v>
      </c>
      <c r="E245" s="28">
        <f t="shared" ca="1" si="115"/>
        <v>0</v>
      </c>
      <c r="F245" s="28">
        <f t="shared" ca="1" si="116"/>
        <v>0</v>
      </c>
      <c r="G245" s="28">
        <f t="shared" ca="1" si="117"/>
        <v>0</v>
      </c>
    </row>
    <row r="246" spans="1:27" x14ac:dyDescent="0.25">
      <c r="A246" s="140"/>
      <c r="B246" s="140" t="s">
        <v>195</v>
      </c>
      <c r="C246" s="38">
        <f t="shared" ca="1" si="113"/>
        <v>0</v>
      </c>
      <c r="D246" s="38">
        <f t="shared" ca="1" si="114"/>
        <v>0</v>
      </c>
      <c r="E246" s="38">
        <f t="shared" ca="1" si="115"/>
        <v>0</v>
      </c>
      <c r="F246" s="38">
        <f t="shared" ca="1" si="116"/>
        <v>0</v>
      </c>
      <c r="G246" s="38">
        <f t="shared" ca="1" si="117"/>
        <v>0</v>
      </c>
    </row>
    <row r="247" spans="1:27" x14ac:dyDescent="0.25">
      <c r="A247" s="140"/>
      <c r="B247" s="140" t="s">
        <v>196</v>
      </c>
      <c r="C247" s="38">
        <f t="shared" ca="1" si="113"/>
        <v>0</v>
      </c>
      <c r="D247" s="38">
        <f t="shared" ca="1" si="114"/>
        <v>0</v>
      </c>
      <c r="E247" s="38">
        <f t="shared" ca="1" si="115"/>
        <v>0</v>
      </c>
      <c r="F247" s="38">
        <f t="shared" ca="1" si="116"/>
        <v>0</v>
      </c>
      <c r="G247" s="38">
        <f t="shared" ca="1" si="117"/>
        <v>0</v>
      </c>
    </row>
    <row r="248" spans="1:27" x14ac:dyDescent="0.25">
      <c r="A248" s="140"/>
      <c r="B248" s="140" t="s">
        <v>197</v>
      </c>
      <c r="C248" s="38">
        <f t="shared" ca="1" si="113"/>
        <v>0</v>
      </c>
      <c r="D248" s="38">
        <f t="shared" ca="1" si="114"/>
        <v>0</v>
      </c>
      <c r="E248" s="38">
        <f t="shared" ca="1" si="115"/>
        <v>0</v>
      </c>
      <c r="F248" s="38">
        <f t="shared" ca="1" si="116"/>
        <v>0</v>
      </c>
      <c r="G248" s="38">
        <f t="shared" ca="1" si="117"/>
        <v>0</v>
      </c>
    </row>
    <row r="249" spans="1:27" x14ac:dyDescent="0.25">
      <c r="A249" s="140"/>
      <c r="B249" s="140" t="s">
        <v>198</v>
      </c>
      <c r="C249" s="172">
        <f t="shared" ca="1" si="113"/>
        <v>0</v>
      </c>
      <c r="D249" s="172">
        <f t="shared" ca="1" si="114"/>
        <v>0</v>
      </c>
      <c r="E249" s="172">
        <f t="shared" ca="1" si="115"/>
        <v>0</v>
      </c>
      <c r="F249" s="172">
        <f t="shared" ca="1" si="116"/>
        <v>0</v>
      </c>
      <c r="G249" s="172">
        <f t="shared" ca="1" si="117"/>
        <v>0</v>
      </c>
    </row>
    <row r="250" spans="1:27" x14ac:dyDescent="0.25">
      <c r="A250" s="140"/>
      <c r="B250" s="140" t="s">
        <v>607</v>
      </c>
      <c r="C250" s="172">
        <f t="shared" ca="1" si="113"/>
        <v>0</v>
      </c>
      <c r="D250" s="172">
        <f t="shared" ca="1" si="114"/>
        <v>0</v>
      </c>
      <c r="E250" s="172">
        <f t="shared" ca="1" si="115"/>
        <v>0</v>
      </c>
      <c r="F250" s="172">
        <f t="shared" ca="1" si="116"/>
        <v>0</v>
      </c>
      <c r="G250" s="172">
        <f t="shared" ca="1" si="117"/>
        <v>0</v>
      </c>
    </row>
    <row r="251" spans="1:27" x14ac:dyDescent="0.25">
      <c r="A251" s="140"/>
      <c r="B251" s="140" t="s">
        <v>608</v>
      </c>
      <c r="C251" s="172">
        <f t="shared" ca="1" si="113"/>
        <v>0</v>
      </c>
      <c r="D251" s="172">
        <f t="shared" ca="1" si="114"/>
        <v>0</v>
      </c>
      <c r="E251" s="172">
        <f t="shared" ca="1" si="115"/>
        <v>0</v>
      </c>
      <c r="F251" s="172">
        <f t="shared" ca="1" si="116"/>
        <v>0</v>
      </c>
      <c r="G251" s="172">
        <f t="shared" ca="1" si="117"/>
        <v>0</v>
      </c>
    </row>
    <row r="252" spans="1:27" x14ac:dyDescent="0.25">
      <c r="C252" s="108"/>
      <c r="D252" s="108"/>
      <c r="E252" s="108"/>
      <c r="F252" s="108"/>
      <c r="G252" s="108"/>
      <c r="H252" s="7"/>
      <c r="I252" s="103" t="s">
        <v>244</v>
      </c>
      <c r="O252" s="103" t="s">
        <v>245</v>
      </c>
    </row>
    <row r="253" spans="1:27" x14ac:dyDescent="0.25">
      <c r="B253" s="106" t="s">
        <v>257</v>
      </c>
      <c r="C253" s="102">
        <v>2010</v>
      </c>
      <c r="D253" s="102">
        <v>2020</v>
      </c>
      <c r="E253" s="102">
        <v>2030</v>
      </c>
      <c r="F253" s="102">
        <v>2040</v>
      </c>
      <c r="G253" s="102">
        <v>2050</v>
      </c>
      <c r="H253" s="7"/>
      <c r="I253" s="106">
        <v>2010</v>
      </c>
      <c r="J253" s="106">
        <v>2020</v>
      </c>
      <c r="K253" s="106">
        <v>2030</v>
      </c>
      <c r="L253" s="106">
        <v>2040</v>
      </c>
      <c r="M253" s="106">
        <v>2050</v>
      </c>
      <c r="O253" s="106">
        <v>2010</v>
      </c>
      <c r="P253" s="106">
        <v>2020</v>
      </c>
      <c r="Q253" s="106">
        <v>2030</v>
      </c>
      <c r="R253" s="106">
        <v>2040</v>
      </c>
      <c r="S253" s="106">
        <v>2050</v>
      </c>
      <c r="V253" s="106" t="s">
        <v>257</v>
      </c>
      <c r="W253" s="106">
        <v>2010</v>
      </c>
      <c r="X253" s="106">
        <v>2020</v>
      </c>
      <c r="Y253" s="106">
        <v>2030</v>
      </c>
      <c r="Z253" s="106">
        <v>2040</v>
      </c>
      <c r="AA253" s="106">
        <v>2050</v>
      </c>
    </row>
    <row r="254" spans="1:27" x14ac:dyDescent="0.25">
      <c r="A254" s="140"/>
      <c r="B254" s="140" t="s">
        <v>1106</v>
      </c>
      <c r="C254" s="16">
        <f t="shared" ref="C254:C270" ca="1" si="125">IFERROR(VLOOKUP($B254,INDIRECT($I$254),2,FALSE),0)</f>
        <v>0</v>
      </c>
      <c r="D254" s="16">
        <f t="shared" ref="D254:D270" ca="1" si="126">IFERROR(VLOOKUP($B254,INDIRECT($J$254),2,FALSE),0)</f>
        <v>0</v>
      </c>
      <c r="E254" s="16">
        <f t="shared" ref="E254:E270" ca="1" si="127">IFERROR(VLOOKUP($B254,INDIRECT($K$254),2,FALSE),0)</f>
        <v>0</v>
      </c>
      <c r="F254" s="16">
        <f t="shared" ref="F254:F270" ca="1" si="128">IFERROR(VLOOKUP($B254,INDIRECT($L$254),2,FALSE),0)</f>
        <v>0</v>
      </c>
      <c r="G254" s="16">
        <f t="shared" ref="G254:G270" ca="1" si="129">IFERROR(VLOOKUP($B254,INDIRECT($M$254),2,FALSE),0)</f>
        <v>0</v>
      </c>
      <c r="H254" s="7"/>
      <c r="I254" s="140" t="str">
        <f>"Modeloutput!$D$"&amp;O254&amp;":$E$"&amp;O255</f>
        <v>Modeloutput!$D$1643:$E$1659</v>
      </c>
      <c r="J254" s="140" t="str">
        <f>"Modeloutput!$D$"&amp;P254&amp;":$E$"&amp;P255</f>
        <v>Modeloutput!$D$1966:$E$1982</v>
      </c>
      <c r="K254" s="140" t="str">
        <f>"Modeloutput!$D$"&amp;Q254&amp;":$E$"&amp;Q255</f>
        <v>Modeloutput!$D$2289:$E$2305</v>
      </c>
      <c r="L254" s="140" t="str">
        <f>"Modeloutput!$D$"&amp;R254&amp;":$E$"&amp;R255</f>
        <v>Modeloutput!$D$2612:$E$2628</v>
      </c>
      <c r="M254" s="140" t="str">
        <f>"Modeloutput!$D$"&amp;S254&amp;":$E$"&amp;S255</f>
        <v>Modeloutput!$D$2935:$E$2951</v>
      </c>
      <c r="N254" s="140" t="s">
        <v>246</v>
      </c>
      <c r="O254" s="140">
        <f>Run4_Var1!O254+Run4_Var2!$G$9</f>
        <v>1643</v>
      </c>
      <c r="P254" s="140">
        <f>Run4_Var1!P254+Run4_Var2!$G$9</f>
        <v>1966</v>
      </c>
      <c r="Q254" s="140">
        <f>Run4_Var1!Q254+Run4_Var2!$G$9</f>
        <v>2289</v>
      </c>
      <c r="R254" s="140">
        <f>Run4_Var1!R254+Run4_Var2!$G$9</f>
        <v>2612</v>
      </c>
      <c r="S254" s="140">
        <f>Run4_Var1!S254+Run4_Var2!$G$9</f>
        <v>2935</v>
      </c>
      <c r="V254" s="14" t="s">
        <v>237</v>
      </c>
      <c r="W254" s="15">
        <f t="shared" ref="W254:AA254" ca="1" si="130">C254</f>
        <v>0</v>
      </c>
      <c r="X254" s="15">
        <f t="shared" ca="1" si="130"/>
        <v>0</v>
      </c>
      <c r="Y254" s="15">
        <f t="shared" ca="1" si="130"/>
        <v>0</v>
      </c>
      <c r="Z254" s="15">
        <f t="shared" ca="1" si="130"/>
        <v>0</v>
      </c>
      <c r="AA254" s="15">
        <f t="shared" ca="1" si="130"/>
        <v>0</v>
      </c>
    </row>
    <row r="255" spans="1:27" x14ac:dyDescent="0.25">
      <c r="A255" s="140"/>
      <c r="B255" s="140" t="s">
        <v>200</v>
      </c>
      <c r="C255" s="49">
        <f t="shared" ca="1" si="125"/>
        <v>0</v>
      </c>
      <c r="D255" s="49">
        <f t="shared" ca="1" si="126"/>
        <v>0</v>
      </c>
      <c r="E255" s="49">
        <f t="shared" ca="1" si="127"/>
        <v>0</v>
      </c>
      <c r="F255" s="49">
        <f t="shared" ca="1" si="128"/>
        <v>0</v>
      </c>
      <c r="G255" s="49">
        <f t="shared" ca="1" si="129"/>
        <v>0</v>
      </c>
      <c r="H255" s="9"/>
      <c r="O255" s="140">
        <f>Run4_Var1!O255+Run4_Var2!$G$9</f>
        <v>1659</v>
      </c>
      <c r="P255" s="140">
        <f>Run4_Var1!P255+Run4_Var2!$G$9</f>
        <v>1982</v>
      </c>
      <c r="Q255" s="140">
        <f>Run4_Var1!Q255+Run4_Var2!$G$9</f>
        <v>2305</v>
      </c>
      <c r="R255" s="140">
        <f>Run4_Var1!R255+Run4_Var2!$G$9</f>
        <v>2628</v>
      </c>
      <c r="S255" s="140">
        <f>Run4_Var1!S255+Run4_Var2!$G$9</f>
        <v>2951</v>
      </c>
      <c r="V255" s="43" t="s">
        <v>287</v>
      </c>
      <c r="W255" s="44">
        <f ca="1">C256</f>
        <v>0</v>
      </c>
      <c r="X255" s="44">
        <f t="shared" ref="X255:AA256" ca="1" si="131">D256</f>
        <v>0</v>
      </c>
      <c r="Y255" s="44">
        <f t="shared" ca="1" si="131"/>
        <v>0</v>
      </c>
      <c r="Z255" s="44">
        <f t="shared" ca="1" si="131"/>
        <v>0</v>
      </c>
      <c r="AA255" s="44">
        <f t="shared" ca="1" si="131"/>
        <v>0</v>
      </c>
    </row>
    <row r="256" spans="1:27" x14ac:dyDescent="0.25">
      <c r="A256" s="140"/>
      <c r="B256" s="140" t="s">
        <v>609</v>
      </c>
      <c r="C256" s="45">
        <f t="shared" ca="1" si="125"/>
        <v>0</v>
      </c>
      <c r="D256" s="45">
        <f t="shared" ca="1" si="126"/>
        <v>0</v>
      </c>
      <c r="E256" s="45">
        <f t="shared" ca="1" si="127"/>
        <v>0</v>
      </c>
      <c r="F256" s="45">
        <f t="shared" ca="1" si="128"/>
        <v>0</v>
      </c>
      <c r="G256" s="45">
        <f t="shared" ca="1" si="129"/>
        <v>0</v>
      </c>
      <c r="H256" s="7"/>
      <c r="V256" s="25" t="s">
        <v>240</v>
      </c>
      <c r="W256" s="26">
        <f ca="1">C257</f>
        <v>0</v>
      </c>
      <c r="X256" s="26">
        <f t="shared" ca="1" si="131"/>
        <v>0</v>
      </c>
      <c r="Y256" s="26">
        <f t="shared" ca="1" si="131"/>
        <v>0</v>
      </c>
      <c r="Z256" s="26">
        <f t="shared" ca="1" si="131"/>
        <v>0</v>
      </c>
      <c r="AA256" s="26">
        <f t="shared" ca="1" si="131"/>
        <v>0</v>
      </c>
    </row>
    <row r="257" spans="1:27" x14ac:dyDescent="0.25">
      <c r="A257" s="140"/>
      <c r="B257" s="140" t="s">
        <v>1108</v>
      </c>
      <c r="C257" s="46">
        <f t="shared" ca="1" si="125"/>
        <v>0</v>
      </c>
      <c r="D257" s="46">
        <f t="shared" ca="1" si="126"/>
        <v>0</v>
      </c>
      <c r="E257" s="46">
        <f t="shared" ca="1" si="127"/>
        <v>0</v>
      </c>
      <c r="F257" s="46">
        <f t="shared" ca="1" si="128"/>
        <v>0</v>
      </c>
      <c r="G257" s="46">
        <f t="shared" ca="1" si="129"/>
        <v>0</v>
      </c>
      <c r="H257" s="7"/>
      <c r="V257" s="20" t="s">
        <v>614</v>
      </c>
      <c r="W257" s="21">
        <f ca="1">C259</f>
        <v>0</v>
      </c>
      <c r="X257" s="21">
        <f t="shared" ref="X257:AA257" ca="1" si="132">D259</f>
        <v>0</v>
      </c>
      <c r="Y257" s="21">
        <f t="shared" ca="1" si="132"/>
        <v>0</v>
      </c>
      <c r="Z257" s="21">
        <f t="shared" ca="1" si="132"/>
        <v>0</v>
      </c>
      <c r="AA257" s="21">
        <f t="shared" ca="1" si="132"/>
        <v>0</v>
      </c>
    </row>
    <row r="258" spans="1:27" x14ac:dyDescent="0.25">
      <c r="A258" s="140"/>
      <c r="B258" s="140" t="s">
        <v>201</v>
      </c>
      <c r="C258" s="49">
        <f t="shared" ca="1" si="125"/>
        <v>0</v>
      </c>
      <c r="D258" s="49">
        <f t="shared" ca="1" si="126"/>
        <v>0</v>
      </c>
      <c r="E258" s="49">
        <f t="shared" ca="1" si="127"/>
        <v>0</v>
      </c>
      <c r="F258" s="49">
        <f t="shared" ca="1" si="128"/>
        <v>0</v>
      </c>
      <c r="G258" s="49">
        <f t="shared" ca="1" si="129"/>
        <v>0</v>
      </c>
      <c r="H258" s="7"/>
      <c r="V258" s="47" t="s">
        <v>278</v>
      </c>
      <c r="W258" s="48">
        <f ca="1">C255+C258</f>
        <v>0</v>
      </c>
      <c r="X258" s="48">
        <f t="shared" ref="X258:AA258" ca="1" si="133">D255+D258</f>
        <v>0</v>
      </c>
      <c r="Y258" s="48">
        <f t="shared" ca="1" si="133"/>
        <v>0</v>
      </c>
      <c r="Z258" s="48">
        <f t="shared" ca="1" si="133"/>
        <v>0</v>
      </c>
      <c r="AA258" s="48">
        <f t="shared" ca="1" si="133"/>
        <v>0</v>
      </c>
    </row>
    <row r="259" spans="1:27" x14ac:dyDescent="0.25">
      <c r="A259" s="140"/>
      <c r="B259" s="140" t="s">
        <v>610</v>
      </c>
      <c r="C259" s="19">
        <f t="shared" ca="1" si="125"/>
        <v>0</v>
      </c>
      <c r="D259" s="19">
        <f t="shared" ca="1" si="126"/>
        <v>0</v>
      </c>
      <c r="E259" s="19">
        <f t="shared" ca="1" si="127"/>
        <v>0</v>
      </c>
      <c r="F259" s="19">
        <f t="shared" ca="1" si="128"/>
        <v>0</v>
      </c>
      <c r="G259" s="19">
        <f t="shared" ca="1" si="129"/>
        <v>0</v>
      </c>
      <c r="V259" s="51" t="s">
        <v>289</v>
      </c>
      <c r="W259" s="52">
        <f ca="1">SUM(C263:C266)</f>
        <v>0</v>
      </c>
      <c r="X259" s="52">
        <f ca="1">SUM(D263:D266)</f>
        <v>0</v>
      </c>
      <c r="Y259" s="52">
        <f ca="1">SUM(E263:E266)</f>
        <v>0</v>
      </c>
      <c r="Z259" s="52">
        <f ca="1">SUM(F263:F266)</f>
        <v>0</v>
      </c>
      <c r="AA259" s="52">
        <f ca="1">SUM(G263:G266)</f>
        <v>0</v>
      </c>
    </row>
    <row r="260" spans="1:27" x14ac:dyDescent="0.25">
      <c r="A260" s="140"/>
      <c r="B260" s="140" t="s">
        <v>202</v>
      </c>
      <c r="C260" s="38">
        <f t="shared" ca="1" si="125"/>
        <v>0</v>
      </c>
      <c r="D260" s="38">
        <f t="shared" ca="1" si="126"/>
        <v>0</v>
      </c>
      <c r="E260" s="38">
        <f t="shared" ca="1" si="127"/>
        <v>0</v>
      </c>
      <c r="F260" s="38">
        <f t="shared" ca="1" si="128"/>
        <v>0</v>
      </c>
      <c r="G260" s="38">
        <f t="shared" ca="1" si="129"/>
        <v>0</v>
      </c>
      <c r="V260" s="54" t="s">
        <v>1358</v>
      </c>
      <c r="W260" s="55">
        <f ca="1">SUM(C267:C270)</f>
        <v>0</v>
      </c>
      <c r="X260" s="55">
        <f ca="1">SUM(D267:D270)</f>
        <v>0</v>
      </c>
      <c r="Y260" s="55">
        <f ca="1">SUM(E267:E270)</f>
        <v>0</v>
      </c>
      <c r="Z260" s="55">
        <f ca="1">SUM(F267:F270)</f>
        <v>0</v>
      </c>
      <c r="AA260" s="55">
        <f ca="1">SUM(G267:G270)</f>
        <v>0</v>
      </c>
    </row>
    <row r="261" spans="1:27" x14ac:dyDescent="0.25">
      <c r="A261" s="140"/>
      <c r="B261" s="140" t="s">
        <v>203</v>
      </c>
      <c r="C261" s="38">
        <f t="shared" ca="1" si="125"/>
        <v>0</v>
      </c>
      <c r="D261" s="38">
        <f t="shared" ca="1" si="126"/>
        <v>0</v>
      </c>
      <c r="E261" s="38">
        <f t="shared" ca="1" si="127"/>
        <v>0</v>
      </c>
      <c r="F261" s="38">
        <f t="shared" ca="1" si="128"/>
        <v>0</v>
      </c>
      <c r="G261" s="38">
        <f t="shared" ca="1" si="129"/>
        <v>0</v>
      </c>
      <c r="V261" s="36" t="s">
        <v>1354</v>
      </c>
      <c r="W261" s="50">
        <f ca="1">SUM(C260:C262)</f>
        <v>0</v>
      </c>
      <c r="X261" s="50">
        <f ca="1">SUM(D260:D262)</f>
        <v>0</v>
      </c>
      <c r="Y261" s="50">
        <f ca="1">SUM(E260:E262)</f>
        <v>0</v>
      </c>
      <c r="Z261" s="50">
        <f ca="1">SUM(F260:F262)</f>
        <v>0</v>
      </c>
      <c r="AA261" s="50">
        <f ca="1">SUM(G260:G262)</f>
        <v>0</v>
      </c>
    </row>
    <row r="262" spans="1:27" x14ac:dyDescent="0.25">
      <c r="A262" s="140"/>
      <c r="B262" s="140" t="s">
        <v>204</v>
      </c>
      <c r="C262" s="38">
        <f t="shared" ca="1" si="125"/>
        <v>0</v>
      </c>
      <c r="D262" s="38">
        <f t="shared" ca="1" si="126"/>
        <v>0</v>
      </c>
      <c r="E262" s="38">
        <f t="shared" ca="1" si="127"/>
        <v>0</v>
      </c>
      <c r="F262" s="38">
        <f t="shared" ca="1" si="128"/>
        <v>0</v>
      </c>
      <c r="G262" s="38">
        <f t="shared" ca="1" si="129"/>
        <v>0</v>
      </c>
    </row>
    <row r="263" spans="1:27" x14ac:dyDescent="0.25">
      <c r="A263" s="140"/>
      <c r="B263" s="140" t="s">
        <v>1169</v>
      </c>
      <c r="C263" s="53">
        <f t="shared" ca="1" si="125"/>
        <v>0</v>
      </c>
      <c r="D263" s="53">
        <f t="shared" ca="1" si="126"/>
        <v>0</v>
      </c>
      <c r="E263" s="53">
        <f t="shared" ca="1" si="127"/>
        <v>0</v>
      </c>
      <c r="F263" s="53">
        <f t="shared" ca="1" si="128"/>
        <v>0</v>
      </c>
      <c r="G263" s="53">
        <f t="shared" ca="1" si="129"/>
        <v>0</v>
      </c>
      <c r="V263" s="140" t="s">
        <v>285</v>
      </c>
      <c r="W263" s="135">
        <f ca="1">SUM(W254:W261)</f>
        <v>0</v>
      </c>
      <c r="X263" s="135">
        <f ca="1">SUM(X254:X261)</f>
        <v>0</v>
      </c>
      <c r="Y263" s="135">
        <f ca="1">SUM(Y254:Y261)</f>
        <v>0</v>
      </c>
      <c r="Z263" s="135">
        <f ca="1">SUM(Z254:Z261)</f>
        <v>0</v>
      </c>
      <c r="AA263" s="135">
        <f ca="1">SUM(AA254:AA261)</f>
        <v>0</v>
      </c>
    </row>
    <row r="264" spans="1:27" x14ac:dyDescent="0.25">
      <c r="A264" s="140"/>
      <c r="B264" s="140" t="s">
        <v>1109</v>
      </c>
      <c r="C264" s="53">
        <f t="shared" ca="1" si="125"/>
        <v>0</v>
      </c>
      <c r="D264" s="53">
        <f t="shared" ca="1" si="126"/>
        <v>0</v>
      </c>
      <c r="E264" s="53">
        <f t="shared" ca="1" si="127"/>
        <v>0</v>
      </c>
      <c r="F264" s="53">
        <f t="shared" ca="1" si="128"/>
        <v>0</v>
      </c>
      <c r="G264" s="53">
        <f t="shared" ca="1" si="129"/>
        <v>0</v>
      </c>
      <c r="V264" s="140" t="s">
        <v>284</v>
      </c>
      <c r="W264" s="135">
        <f ca="1">SUM(C254:C270)</f>
        <v>0</v>
      </c>
      <c r="X264" s="135">
        <f ca="1">SUM(D254:D270)</f>
        <v>0</v>
      </c>
      <c r="Y264" s="135">
        <f ca="1">SUM(E254:E270)</f>
        <v>0</v>
      </c>
      <c r="Z264" s="135">
        <f ca="1">SUM(F254:F270)</f>
        <v>0</v>
      </c>
      <c r="AA264" s="135">
        <f ca="1">SUM(G254:G270)</f>
        <v>0</v>
      </c>
    </row>
    <row r="265" spans="1:27" x14ac:dyDescent="0.25">
      <c r="A265" s="140"/>
      <c r="B265" s="140" t="s">
        <v>1170</v>
      </c>
      <c r="C265" s="53">
        <f t="shared" ca="1" si="125"/>
        <v>0</v>
      </c>
      <c r="D265" s="53">
        <f t="shared" ca="1" si="126"/>
        <v>0</v>
      </c>
      <c r="E265" s="53">
        <f t="shared" ca="1" si="127"/>
        <v>0</v>
      </c>
      <c r="F265" s="53">
        <f t="shared" ca="1" si="128"/>
        <v>0</v>
      </c>
      <c r="G265" s="53">
        <f t="shared" ca="1" si="129"/>
        <v>0</v>
      </c>
    </row>
    <row r="266" spans="1:27" x14ac:dyDescent="0.25">
      <c r="A266" s="140"/>
      <c r="B266" s="140" t="s">
        <v>1171</v>
      </c>
      <c r="C266" s="53">
        <f t="shared" ca="1" si="125"/>
        <v>0</v>
      </c>
      <c r="D266" s="53">
        <f t="shared" ca="1" si="126"/>
        <v>0</v>
      </c>
      <c r="E266" s="53">
        <f t="shared" ca="1" si="127"/>
        <v>0</v>
      </c>
      <c r="F266" s="53">
        <f t="shared" ca="1" si="128"/>
        <v>0</v>
      </c>
      <c r="G266" s="53">
        <f t="shared" ca="1" si="129"/>
        <v>0</v>
      </c>
    </row>
    <row r="267" spans="1:27" x14ac:dyDescent="0.25">
      <c r="A267" s="140"/>
      <c r="B267" s="140" t="s">
        <v>1172</v>
      </c>
      <c r="C267" s="56">
        <f t="shared" ca="1" si="125"/>
        <v>0</v>
      </c>
      <c r="D267" s="56">
        <f t="shared" ca="1" si="126"/>
        <v>0</v>
      </c>
      <c r="E267" s="56">
        <f t="shared" ca="1" si="127"/>
        <v>0</v>
      </c>
      <c r="F267" s="56">
        <f t="shared" ca="1" si="128"/>
        <v>0</v>
      </c>
      <c r="G267" s="56">
        <f t="shared" ca="1" si="129"/>
        <v>0</v>
      </c>
    </row>
    <row r="268" spans="1:27" x14ac:dyDescent="0.25">
      <c r="A268" s="140"/>
      <c r="B268" s="140" t="s">
        <v>1110</v>
      </c>
      <c r="C268" s="56">
        <f t="shared" ca="1" si="125"/>
        <v>0</v>
      </c>
      <c r="D268" s="56">
        <f t="shared" ca="1" si="126"/>
        <v>0</v>
      </c>
      <c r="E268" s="56">
        <f t="shared" ca="1" si="127"/>
        <v>0</v>
      </c>
      <c r="F268" s="56">
        <f t="shared" ca="1" si="128"/>
        <v>0</v>
      </c>
      <c r="G268" s="56">
        <f t="shared" ca="1" si="129"/>
        <v>0</v>
      </c>
    </row>
    <row r="269" spans="1:27" x14ac:dyDescent="0.25">
      <c r="A269" s="140"/>
      <c r="B269" s="140" t="s">
        <v>1173</v>
      </c>
      <c r="C269" s="56">
        <f t="shared" ca="1" si="125"/>
        <v>0</v>
      </c>
      <c r="D269" s="56">
        <f t="shared" ca="1" si="126"/>
        <v>0</v>
      </c>
      <c r="E269" s="56">
        <f t="shared" ca="1" si="127"/>
        <v>0</v>
      </c>
      <c r="F269" s="56">
        <f t="shared" ca="1" si="128"/>
        <v>0</v>
      </c>
      <c r="G269" s="56">
        <f t="shared" ca="1" si="129"/>
        <v>0</v>
      </c>
    </row>
    <row r="270" spans="1:27" x14ac:dyDescent="0.25">
      <c r="A270" s="140"/>
      <c r="B270" s="140" t="s">
        <v>1174</v>
      </c>
      <c r="C270" s="56">
        <f t="shared" ca="1" si="125"/>
        <v>0</v>
      </c>
      <c r="D270" s="56">
        <f t="shared" ca="1" si="126"/>
        <v>0</v>
      </c>
      <c r="E270" s="56">
        <f t="shared" ca="1" si="127"/>
        <v>0</v>
      </c>
      <c r="F270" s="56">
        <f t="shared" ca="1" si="128"/>
        <v>0</v>
      </c>
      <c r="G270" s="56">
        <f t="shared" ca="1" si="129"/>
        <v>0</v>
      </c>
    </row>
    <row r="271" spans="1:27" x14ac:dyDescent="0.25">
      <c r="C271" s="108"/>
      <c r="D271" s="108"/>
      <c r="E271" s="108"/>
      <c r="F271" s="108"/>
      <c r="G271" s="108"/>
      <c r="I271" s="103" t="s">
        <v>244</v>
      </c>
      <c r="O271" s="103" t="s">
        <v>245</v>
      </c>
    </row>
    <row r="272" spans="1:27" x14ac:dyDescent="0.25">
      <c r="B272" s="106" t="s">
        <v>258</v>
      </c>
      <c r="C272" s="102">
        <v>2010</v>
      </c>
      <c r="D272" s="102">
        <v>2020</v>
      </c>
      <c r="E272" s="102">
        <v>2030</v>
      </c>
      <c r="F272" s="102">
        <v>2040</v>
      </c>
      <c r="G272" s="102">
        <v>2050</v>
      </c>
      <c r="I272" s="106">
        <v>2010</v>
      </c>
      <c r="J272" s="106">
        <v>2020</v>
      </c>
      <c r="K272" s="106">
        <v>2030</v>
      </c>
      <c r="L272" s="106">
        <v>2040</v>
      </c>
      <c r="M272" s="106">
        <v>2050</v>
      </c>
      <c r="O272" s="106">
        <v>2010</v>
      </c>
      <c r="P272" s="106">
        <v>2020</v>
      </c>
      <c r="Q272" s="106">
        <v>2030</v>
      </c>
      <c r="R272" s="106">
        <v>2040</v>
      </c>
      <c r="S272" s="106">
        <v>2050</v>
      </c>
      <c r="V272" s="106" t="s">
        <v>258</v>
      </c>
      <c r="W272" s="106">
        <v>2010</v>
      </c>
      <c r="X272" s="106">
        <v>2020</v>
      </c>
      <c r="Y272" s="106">
        <v>2030</v>
      </c>
      <c r="Z272" s="106">
        <v>2040</v>
      </c>
      <c r="AA272" s="106">
        <v>2050</v>
      </c>
    </row>
    <row r="273" spans="1:27" x14ac:dyDescent="0.25">
      <c r="A273" s="163"/>
      <c r="B273" s="140" t="s">
        <v>600</v>
      </c>
      <c r="C273" s="16">
        <f t="shared" ref="C273:C292" ca="1" si="134">IFERROR(VLOOKUP($B273,INDIRECT($I$273),2,FALSE),0)</f>
        <v>0</v>
      </c>
      <c r="D273" s="16">
        <f t="shared" ref="D273:D292" ca="1" si="135">IFERROR(VLOOKUP($B273,INDIRECT($J$273),2,FALSE),0)</f>
        <v>0</v>
      </c>
      <c r="E273" s="16">
        <f t="shared" ref="E273:E292" ca="1" si="136">IFERROR(VLOOKUP($B273,INDIRECT($K$273),2,FALSE),0)</f>
        <v>0</v>
      </c>
      <c r="F273" s="16">
        <f t="shared" ref="F273:F292" ca="1" si="137">IFERROR(VLOOKUP($B273,INDIRECT($L$273),2,FALSE),0)</f>
        <v>0</v>
      </c>
      <c r="G273" s="16">
        <f t="shared" ref="G273:G292" ca="1" si="138">IFERROR(VLOOKUP($B273,INDIRECT($M$273),2,FALSE),0)</f>
        <v>0</v>
      </c>
      <c r="I273" s="140" t="str">
        <f>"Modeloutput!$D$"&amp;O273&amp;":$E$"&amp;O274</f>
        <v>Modeloutput!$D$1663:$E$1683</v>
      </c>
      <c r="J273" s="140" t="str">
        <f>"Modeloutput!$D$"&amp;P273&amp;":$E$"&amp;P274</f>
        <v>Modeloutput!$D$1986:$E$2006</v>
      </c>
      <c r="K273" s="140" t="str">
        <f>"Modeloutput!$D$"&amp;Q273&amp;":$E$"&amp;Q274</f>
        <v>Modeloutput!$D$2309:$E$2329</v>
      </c>
      <c r="L273" s="140" t="str">
        <f>"Modeloutput!$D$"&amp;R273&amp;":$E$"&amp;R274</f>
        <v>Modeloutput!$D$2632:$E$2652</v>
      </c>
      <c r="M273" s="140" t="str">
        <f>"Modeloutput!$D$"&amp;S273&amp;":$E$"&amp;S274</f>
        <v>Modeloutput!$D$2955:$E$2975</v>
      </c>
      <c r="N273" s="140" t="s">
        <v>246</v>
      </c>
      <c r="O273" s="140">
        <f>Run4_Var1!O273+Run4_Var2!$G$9</f>
        <v>1663</v>
      </c>
      <c r="P273" s="140">
        <f>Run4_Var1!P273+Run4_Var2!$G$9</f>
        <v>1986</v>
      </c>
      <c r="Q273" s="140">
        <f>Run4_Var1!Q273+Run4_Var2!$G$9</f>
        <v>2309</v>
      </c>
      <c r="R273" s="140">
        <f>Run4_Var1!R273+Run4_Var2!$G$9</f>
        <v>2632</v>
      </c>
      <c r="S273" s="140">
        <f>Run4_Var1!S273+Run4_Var2!$G$9</f>
        <v>2955</v>
      </c>
      <c r="V273" s="14" t="s">
        <v>282</v>
      </c>
      <c r="W273" s="16">
        <f ca="1">C273</f>
        <v>0</v>
      </c>
      <c r="X273" s="16">
        <f ca="1">D273</f>
        <v>0</v>
      </c>
      <c r="Y273" s="16">
        <f ca="1">E273</f>
        <v>0</v>
      </c>
      <c r="Z273" s="16">
        <f ca="1">F273</f>
        <v>0</v>
      </c>
      <c r="AA273" s="16">
        <f ca="1">G273</f>
        <v>0</v>
      </c>
    </row>
    <row r="274" spans="1:27" x14ac:dyDescent="0.25">
      <c r="A274" s="140"/>
      <c r="B274" s="140" t="s">
        <v>601</v>
      </c>
      <c r="C274" s="19">
        <f t="shared" ca="1" si="134"/>
        <v>0</v>
      </c>
      <c r="D274" s="19">
        <f t="shared" ca="1" si="135"/>
        <v>0</v>
      </c>
      <c r="E274" s="19">
        <f t="shared" ca="1" si="136"/>
        <v>0</v>
      </c>
      <c r="F274" s="19">
        <f t="shared" ca="1" si="137"/>
        <v>0</v>
      </c>
      <c r="G274" s="19">
        <f t="shared" ca="1" si="138"/>
        <v>0</v>
      </c>
      <c r="O274" s="140">
        <f>Run4_Var1!O274+Run4_Var2!$G$9</f>
        <v>1683</v>
      </c>
      <c r="P274" s="140">
        <f>Run4_Var1!P274+Run4_Var2!$G$9</f>
        <v>2006</v>
      </c>
      <c r="Q274" s="140">
        <f>Run4_Var1!Q274+Run4_Var2!$G$9</f>
        <v>2329</v>
      </c>
      <c r="R274" s="140">
        <f>Run4_Var1!R274+Run4_Var2!$G$9</f>
        <v>2652</v>
      </c>
      <c r="S274" s="140">
        <f>Run4_Var1!S274+Run4_Var2!$G$9</f>
        <v>2975</v>
      </c>
      <c r="V274" s="27" t="s">
        <v>283</v>
      </c>
      <c r="W274" s="28">
        <f ca="1">SUM(C283:C286)</f>
        <v>0</v>
      </c>
      <c r="X274" s="28">
        <f t="shared" ref="X274:AA274" ca="1" si="139">SUM(D283:D286)</f>
        <v>0</v>
      </c>
      <c r="Y274" s="28">
        <f t="shared" ca="1" si="139"/>
        <v>0</v>
      </c>
      <c r="Z274" s="28">
        <f t="shared" ca="1" si="139"/>
        <v>0</v>
      </c>
      <c r="AA274" s="28">
        <f t="shared" ca="1" si="139"/>
        <v>0</v>
      </c>
    </row>
    <row r="275" spans="1:27" x14ac:dyDescent="0.25">
      <c r="A275" s="140"/>
      <c r="B275" s="140" t="s">
        <v>192</v>
      </c>
      <c r="C275" s="18">
        <f t="shared" ca="1" si="134"/>
        <v>0</v>
      </c>
      <c r="D275" s="18">
        <f t="shared" ca="1" si="135"/>
        <v>0</v>
      </c>
      <c r="E275" s="18">
        <f t="shared" ca="1" si="136"/>
        <v>0</v>
      </c>
      <c r="F275" s="18">
        <f t="shared" ca="1" si="137"/>
        <v>0</v>
      </c>
      <c r="G275" s="18">
        <f t="shared" ca="1" si="138"/>
        <v>0</v>
      </c>
      <c r="V275" s="20" t="s">
        <v>611</v>
      </c>
      <c r="W275" s="19">
        <f ca="1">C274</f>
        <v>0</v>
      </c>
      <c r="X275" s="19">
        <f ca="1">D274</f>
        <v>0</v>
      </c>
      <c r="Y275" s="19">
        <f ca="1">E274</f>
        <v>0</v>
      </c>
      <c r="Z275" s="19">
        <f ca="1">F274</f>
        <v>0</v>
      </c>
      <c r="AA275" s="19">
        <f ca="1">G274</f>
        <v>0</v>
      </c>
    </row>
    <row r="276" spans="1:27" x14ac:dyDescent="0.25">
      <c r="A276" s="140"/>
      <c r="B276" s="140" t="s">
        <v>193</v>
      </c>
      <c r="C276" s="18">
        <f t="shared" ca="1" si="134"/>
        <v>0</v>
      </c>
      <c r="D276" s="18">
        <f t="shared" ca="1" si="135"/>
        <v>0</v>
      </c>
      <c r="E276" s="18">
        <f t="shared" ca="1" si="136"/>
        <v>0</v>
      </c>
      <c r="F276" s="18">
        <f t="shared" ca="1" si="137"/>
        <v>0</v>
      </c>
      <c r="G276" s="18">
        <f t="shared" ca="1" si="138"/>
        <v>0</v>
      </c>
      <c r="V276" s="17" t="s">
        <v>1356</v>
      </c>
      <c r="W276" s="18">
        <f ca="1">SUM(C275:C281)</f>
        <v>0</v>
      </c>
      <c r="X276" s="18">
        <f t="shared" ref="X276:AA276" ca="1" si="140">SUM(D275:D281)</f>
        <v>0</v>
      </c>
      <c r="Y276" s="18">
        <f t="shared" ca="1" si="140"/>
        <v>0</v>
      </c>
      <c r="Z276" s="18">
        <f t="shared" ca="1" si="140"/>
        <v>0</v>
      </c>
      <c r="AA276" s="18">
        <f t="shared" ca="1" si="140"/>
        <v>0</v>
      </c>
    </row>
    <row r="277" spans="1:27" x14ac:dyDescent="0.25">
      <c r="A277" s="140"/>
      <c r="B277" s="140" t="s">
        <v>602</v>
      </c>
      <c r="C277" s="18">
        <f t="shared" ca="1" si="134"/>
        <v>0</v>
      </c>
      <c r="D277" s="18">
        <f t="shared" ca="1" si="135"/>
        <v>0</v>
      </c>
      <c r="E277" s="18">
        <f t="shared" ca="1" si="136"/>
        <v>0</v>
      </c>
      <c r="F277" s="18">
        <f t="shared" ca="1" si="137"/>
        <v>0</v>
      </c>
      <c r="G277" s="18">
        <f t="shared" ca="1" si="138"/>
        <v>0</v>
      </c>
      <c r="V277" s="22" t="s">
        <v>1357</v>
      </c>
      <c r="W277" s="41">
        <f ca="1">C282</f>
        <v>0</v>
      </c>
      <c r="X277" s="41">
        <f t="shared" ref="X277:AA277" ca="1" si="141">D282</f>
        <v>0</v>
      </c>
      <c r="Y277" s="41">
        <f t="shared" ca="1" si="141"/>
        <v>0</v>
      </c>
      <c r="Z277" s="41">
        <f t="shared" ca="1" si="141"/>
        <v>0</v>
      </c>
      <c r="AA277" s="41">
        <f t="shared" ca="1" si="141"/>
        <v>0</v>
      </c>
    </row>
    <row r="278" spans="1:27" x14ac:dyDescent="0.25">
      <c r="A278" s="140"/>
      <c r="B278" s="140" t="s">
        <v>603</v>
      </c>
      <c r="C278" s="18">
        <f t="shared" ca="1" si="134"/>
        <v>0</v>
      </c>
      <c r="D278" s="18">
        <f t="shared" ca="1" si="135"/>
        <v>0</v>
      </c>
      <c r="E278" s="18">
        <f t="shared" ca="1" si="136"/>
        <v>0</v>
      </c>
      <c r="F278" s="18">
        <f t="shared" ca="1" si="137"/>
        <v>0</v>
      </c>
      <c r="G278" s="18">
        <f t="shared" ca="1" si="138"/>
        <v>0</v>
      </c>
      <c r="V278" s="36" t="s">
        <v>1351</v>
      </c>
      <c r="W278" s="38">
        <f ca="1">SUM(C287:C289)</f>
        <v>0</v>
      </c>
      <c r="X278" s="38">
        <f t="shared" ref="X278:AA278" ca="1" si="142">SUM(D287:D289)</f>
        <v>0</v>
      </c>
      <c r="Y278" s="38">
        <f t="shared" ca="1" si="142"/>
        <v>0</v>
      </c>
      <c r="Z278" s="38">
        <f t="shared" ca="1" si="142"/>
        <v>0</v>
      </c>
      <c r="AA278" s="38">
        <f t="shared" ca="1" si="142"/>
        <v>0</v>
      </c>
    </row>
    <row r="279" spans="1:27" x14ac:dyDescent="0.25">
      <c r="A279" s="140"/>
      <c r="B279" s="140" t="s">
        <v>604</v>
      </c>
      <c r="C279" s="18">
        <f t="shared" ca="1" si="134"/>
        <v>0</v>
      </c>
      <c r="D279" s="18">
        <f t="shared" ca="1" si="135"/>
        <v>0</v>
      </c>
      <c r="E279" s="18">
        <f t="shared" ca="1" si="136"/>
        <v>0</v>
      </c>
      <c r="F279" s="18">
        <f t="shared" ca="1" si="137"/>
        <v>0</v>
      </c>
      <c r="G279" s="18">
        <f t="shared" ca="1" si="138"/>
        <v>0</v>
      </c>
      <c r="V279" s="171" t="s">
        <v>252</v>
      </c>
      <c r="W279" s="182">
        <f ca="1">SUM(C290:C292)</f>
        <v>0</v>
      </c>
      <c r="X279" s="182">
        <f t="shared" ref="X279:AA279" ca="1" si="143">SUM(D290:D292)</f>
        <v>0</v>
      </c>
      <c r="Y279" s="182">
        <f t="shared" ca="1" si="143"/>
        <v>0</v>
      </c>
      <c r="Z279" s="182">
        <f t="shared" ca="1" si="143"/>
        <v>0</v>
      </c>
      <c r="AA279" s="182">
        <f t="shared" ca="1" si="143"/>
        <v>0</v>
      </c>
    </row>
    <row r="280" spans="1:27" x14ac:dyDescent="0.25">
      <c r="A280" s="140"/>
      <c r="B280" s="140" t="s">
        <v>605</v>
      </c>
      <c r="C280" s="18">
        <f t="shared" ca="1" si="134"/>
        <v>0</v>
      </c>
      <c r="D280" s="18">
        <f t="shared" ca="1" si="135"/>
        <v>0</v>
      </c>
      <c r="E280" s="18">
        <f t="shared" ca="1" si="136"/>
        <v>0</v>
      </c>
      <c r="F280" s="18">
        <f t="shared" ca="1" si="137"/>
        <v>0</v>
      </c>
      <c r="G280" s="18">
        <f t="shared" ca="1" si="138"/>
        <v>0</v>
      </c>
    </row>
    <row r="281" spans="1:27" x14ac:dyDescent="0.25">
      <c r="A281" s="140"/>
      <c r="B281" s="140" t="s">
        <v>194</v>
      </c>
      <c r="C281" s="18">
        <f t="shared" ca="1" si="134"/>
        <v>0</v>
      </c>
      <c r="D281" s="18">
        <f t="shared" ca="1" si="135"/>
        <v>0</v>
      </c>
      <c r="E281" s="18">
        <f t="shared" ca="1" si="136"/>
        <v>0</v>
      </c>
      <c r="F281" s="18">
        <f t="shared" ca="1" si="137"/>
        <v>0</v>
      </c>
      <c r="G281" s="18">
        <f t="shared" ca="1" si="138"/>
        <v>0</v>
      </c>
      <c r="V281" s="140" t="s">
        <v>285</v>
      </c>
      <c r="W281" s="135">
        <f ca="1">SUM(W273:W279)</f>
        <v>0</v>
      </c>
      <c r="X281" s="135">
        <f t="shared" ref="X281:AA281" ca="1" si="144">SUM(X273:X279)</f>
        <v>0</v>
      </c>
      <c r="Y281" s="135">
        <f t="shared" ca="1" si="144"/>
        <v>0</v>
      </c>
      <c r="Z281" s="135">
        <f t="shared" ca="1" si="144"/>
        <v>0</v>
      </c>
      <c r="AA281" s="135">
        <f t="shared" ca="1" si="144"/>
        <v>0</v>
      </c>
    </row>
    <row r="282" spans="1:27" x14ac:dyDescent="0.25">
      <c r="B282" s="140" t="s">
        <v>606</v>
      </c>
      <c r="C282" s="41">
        <f t="shared" ca="1" si="134"/>
        <v>0</v>
      </c>
      <c r="D282" s="41">
        <f t="shared" ca="1" si="135"/>
        <v>0</v>
      </c>
      <c r="E282" s="41">
        <f t="shared" ca="1" si="136"/>
        <v>0</v>
      </c>
      <c r="F282" s="41">
        <f t="shared" ca="1" si="137"/>
        <v>0</v>
      </c>
      <c r="G282" s="41">
        <f t="shared" ca="1" si="138"/>
        <v>0</v>
      </c>
      <c r="V282" s="140" t="s">
        <v>284</v>
      </c>
      <c r="W282" s="135">
        <f ca="1">SUM(C273:C292)</f>
        <v>0</v>
      </c>
      <c r="X282" s="135">
        <f ca="1">SUM(D273:D292)</f>
        <v>0</v>
      </c>
      <c r="Y282" s="135">
        <f ca="1">SUM(E273:E292)</f>
        <v>0</v>
      </c>
      <c r="Z282" s="135">
        <f ca="1">SUM(F273:F292)</f>
        <v>0</v>
      </c>
      <c r="AA282" s="135">
        <f ca="1">SUM(G273:G292)</f>
        <v>0</v>
      </c>
    </row>
    <row r="283" spans="1:27" x14ac:dyDescent="0.25">
      <c r="A283" s="140"/>
      <c r="B283" s="140" t="s">
        <v>1166</v>
      </c>
      <c r="C283" s="28">
        <f t="shared" ca="1" si="134"/>
        <v>0</v>
      </c>
      <c r="D283" s="28">
        <f t="shared" ca="1" si="135"/>
        <v>0</v>
      </c>
      <c r="E283" s="28">
        <f t="shared" ca="1" si="136"/>
        <v>0</v>
      </c>
      <c r="F283" s="28">
        <f t="shared" ca="1" si="137"/>
        <v>0</v>
      </c>
      <c r="G283" s="28">
        <f t="shared" ca="1" si="138"/>
        <v>0</v>
      </c>
    </row>
    <row r="284" spans="1:27" x14ac:dyDescent="0.25">
      <c r="A284" s="140"/>
      <c r="B284" s="140" t="s">
        <v>1098</v>
      </c>
      <c r="C284" s="28">
        <f t="shared" ca="1" si="134"/>
        <v>0</v>
      </c>
      <c r="D284" s="28">
        <f t="shared" ca="1" si="135"/>
        <v>0</v>
      </c>
      <c r="E284" s="28">
        <f t="shared" ca="1" si="136"/>
        <v>0</v>
      </c>
      <c r="F284" s="28">
        <f t="shared" ca="1" si="137"/>
        <v>0</v>
      </c>
      <c r="G284" s="28">
        <f t="shared" ca="1" si="138"/>
        <v>0</v>
      </c>
    </row>
    <row r="285" spans="1:27" x14ac:dyDescent="0.25">
      <c r="A285" s="140"/>
      <c r="B285" s="140" t="s">
        <v>1167</v>
      </c>
      <c r="C285" s="28">
        <f t="shared" ca="1" si="134"/>
        <v>0</v>
      </c>
      <c r="D285" s="28">
        <f t="shared" ca="1" si="135"/>
        <v>0</v>
      </c>
      <c r="E285" s="28">
        <f t="shared" ca="1" si="136"/>
        <v>0</v>
      </c>
      <c r="F285" s="28">
        <f t="shared" ca="1" si="137"/>
        <v>0</v>
      </c>
      <c r="G285" s="28">
        <f t="shared" ca="1" si="138"/>
        <v>0</v>
      </c>
    </row>
    <row r="286" spans="1:27" x14ac:dyDescent="0.25">
      <c r="A286" s="140"/>
      <c r="B286" s="140" t="s">
        <v>1168</v>
      </c>
      <c r="C286" s="28">
        <f t="shared" ca="1" si="134"/>
        <v>0</v>
      </c>
      <c r="D286" s="28">
        <f t="shared" ca="1" si="135"/>
        <v>0</v>
      </c>
      <c r="E286" s="28">
        <f t="shared" ca="1" si="136"/>
        <v>0</v>
      </c>
      <c r="F286" s="28">
        <f t="shared" ca="1" si="137"/>
        <v>0</v>
      </c>
      <c r="G286" s="28">
        <f t="shared" ca="1" si="138"/>
        <v>0</v>
      </c>
    </row>
    <row r="287" spans="1:27" x14ac:dyDescent="0.25">
      <c r="A287" s="140"/>
      <c r="B287" s="140" t="s">
        <v>205</v>
      </c>
      <c r="C287" s="38">
        <f t="shared" ca="1" si="134"/>
        <v>0</v>
      </c>
      <c r="D287" s="38">
        <f t="shared" ca="1" si="135"/>
        <v>0</v>
      </c>
      <c r="E287" s="38">
        <f t="shared" ca="1" si="136"/>
        <v>0</v>
      </c>
      <c r="F287" s="38">
        <f t="shared" ca="1" si="137"/>
        <v>0</v>
      </c>
      <c r="G287" s="38">
        <f t="shared" ca="1" si="138"/>
        <v>0</v>
      </c>
    </row>
    <row r="288" spans="1:27" x14ac:dyDescent="0.25">
      <c r="A288" s="140"/>
      <c r="B288" s="140" t="s">
        <v>206</v>
      </c>
      <c r="C288" s="38">
        <f t="shared" ca="1" si="134"/>
        <v>0</v>
      </c>
      <c r="D288" s="38">
        <f t="shared" ca="1" si="135"/>
        <v>0</v>
      </c>
      <c r="E288" s="38">
        <f t="shared" ca="1" si="136"/>
        <v>0</v>
      </c>
      <c r="F288" s="38">
        <f t="shared" ca="1" si="137"/>
        <v>0</v>
      </c>
      <c r="G288" s="38">
        <f t="shared" ca="1" si="138"/>
        <v>0</v>
      </c>
    </row>
    <row r="289" spans="1:27" x14ac:dyDescent="0.25">
      <c r="A289" s="140"/>
      <c r="B289" s="140" t="s">
        <v>207</v>
      </c>
      <c r="C289" s="38">
        <f t="shared" ca="1" si="134"/>
        <v>0</v>
      </c>
      <c r="D289" s="38">
        <f t="shared" ca="1" si="135"/>
        <v>0</v>
      </c>
      <c r="E289" s="38">
        <f t="shared" ca="1" si="136"/>
        <v>0</v>
      </c>
      <c r="F289" s="38">
        <f t="shared" ca="1" si="137"/>
        <v>0</v>
      </c>
      <c r="G289" s="38">
        <f t="shared" ca="1" si="138"/>
        <v>0</v>
      </c>
    </row>
    <row r="290" spans="1:27" x14ac:dyDescent="0.25">
      <c r="A290" s="140"/>
      <c r="B290" s="140" t="s">
        <v>198</v>
      </c>
      <c r="C290" s="172">
        <f t="shared" ca="1" si="134"/>
        <v>0</v>
      </c>
      <c r="D290" s="172">
        <f t="shared" ca="1" si="135"/>
        <v>0</v>
      </c>
      <c r="E290" s="172">
        <f t="shared" ca="1" si="136"/>
        <v>0</v>
      </c>
      <c r="F290" s="172">
        <f t="shared" ca="1" si="137"/>
        <v>0</v>
      </c>
      <c r="G290" s="172">
        <f t="shared" ca="1" si="138"/>
        <v>0</v>
      </c>
    </row>
    <row r="291" spans="1:27" x14ac:dyDescent="0.25">
      <c r="A291" s="140"/>
      <c r="B291" s="140" t="s">
        <v>607</v>
      </c>
      <c r="C291" s="172">
        <f t="shared" ca="1" si="134"/>
        <v>0</v>
      </c>
      <c r="D291" s="172">
        <f t="shared" ca="1" si="135"/>
        <v>0</v>
      </c>
      <c r="E291" s="172">
        <f t="shared" ca="1" si="136"/>
        <v>0</v>
      </c>
      <c r="F291" s="172">
        <f t="shared" ca="1" si="137"/>
        <v>0</v>
      </c>
      <c r="G291" s="172">
        <f t="shared" ca="1" si="138"/>
        <v>0</v>
      </c>
    </row>
    <row r="292" spans="1:27" x14ac:dyDescent="0.25">
      <c r="A292" s="140"/>
      <c r="B292" s="140" t="s">
        <v>608</v>
      </c>
      <c r="C292" s="172">
        <f t="shared" ca="1" si="134"/>
        <v>0</v>
      </c>
      <c r="D292" s="172">
        <f t="shared" ca="1" si="135"/>
        <v>0</v>
      </c>
      <c r="E292" s="172">
        <f t="shared" ca="1" si="136"/>
        <v>0</v>
      </c>
      <c r="F292" s="172">
        <f t="shared" ca="1" si="137"/>
        <v>0</v>
      </c>
      <c r="G292" s="172">
        <f t="shared" ca="1" si="138"/>
        <v>0</v>
      </c>
    </row>
    <row r="293" spans="1:27" x14ac:dyDescent="0.25">
      <c r="A293" s="140"/>
      <c r="C293" s="108"/>
      <c r="D293" s="108"/>
      <c r="E293" s="108"/>
      <c r="F293" s="108"/>
      <c r="G293" s="108"/>
      <c r="I293" s="103" t="s">
        <v>244</v>
      </c>
      <c r="O293" s="103" t="s">
        <v>245</v>
      </c>
    </row>
    <row r="294" spans="1:27" x14ac:dyDescent="0.25">
      <c r="B294" s="106" t="s">
        <v>259</v>
      </c>
      <c r="C294" s="102">
        <v>2010</v>
      </c>
      <c r="D294" s="102">
        <v>2020</v>
      </c>
      <c r="E294" s="102">
        <v>2030</v>
      </c>
      <c r="F294" s="102">
        <v>2040</v>
      </c>
      <c r="G294" s="102">
        <v>2050</v>
      </c>
      <c r="I294" s="106">
        <v>2010</v>
      </c>
      <c r="J294" s="106">
        <v>2020</v>
      </c>
      <c r="K294" s="106">
        <v>2030</v>
      </c>
      <c r="L294" s="106">
        <v>2040</v>
      </c>
      <c r="M294" s="106">
        <v>2050</v>
      </c>
      <c r="O294" s="106">
        <v>2010</v>
      </c>
      <c r="P294" s="106">
        <v>2020</v>
      </c>
      <c r="Q294" s="106">
        <v>2030</v>
      </c>
      <c r="R294" s="106">
        <v>2040</v>
      </c>
      <c r="S294" s="106">
        <v>2050</v>
      </c>
      <c r="V294" s="106" t="s">
        <v>259</v>
      </c>
      <c r="W294" s="106">
        <v>2010</v>
      </c>
      <c r="X294" s="106">
        <v>2020</v>
      </c>
      <c r="Y294" s="106">
        <v>2030</v>
      </c>
      <c r="Z294" s="106">
        <v>2040</v>
      </c>
      <c r="AA294" s="106">
        <v>2050</v>
      </c>
    </row>
    <row r="295" spans="1:27" x14ac:dyDescent="0.25">
      <c r="A295" s="140"/>
      <c r="B295" s="140" t="s">
        <v>1106</v>
      </c>
      <c r="C295" s="16">
        <f t="shared" ref="C295:C311" ca="1" si="145">IFERROR(VLOOKUP($B295,INDIRECT($I$295),2,FALSE),0)</f>
        <v>0</v>
      </c>
      <c r="D295" s="16">
        <f t="shared" ref="D295:D311" ca="1" si="146">IFERROR(VLOOKUP($B295,INDIRECT($J$295),2,FALSE),0)</f>
        <v>0</v>
      </c>
      <c r="E295" s="16">
        <f t="shared" ref="E295:E311" ca="1" si="147">IFERROR(VLOOKUP($B295,INDIRECT($K$295),2,FALSE),0)</f>
        <v>0</v>
      </c>
      <c r="F295" s="16">
        <f t="shared" ref="F295:F311" ca="1" si="148">IFERROR(VLOOKUP($B295,INDIRECT($L$295),2,FALSE),0)</f>
        <v>0</v>
      </c>
      <c r="G295" s="16">
        <f t="shared" ref="G295:G311" ca="1" si="149">IFERROR(VLOOKUP($B295,INDIRECT($M$295),2,FALSE),0)</f>
        <v>0</v>
      </c>
      <c r="I295" s="140" t="str">
        <f>"Modeloutput!$D$"&amp;O295&amp;":$E$"&amp;O296</f>
        <v>Modeloutput!$D$1687:$E$1703</v>
      </c>
      <c r="J295" s="140" t="str">
        <f>"Modeloutput!$D$"&amp;P295&amp;":$E$"&amp;P296</f>
        <v>Modeloutput!$D$2010:$E$2026</v>
      </c>
      <c r="K295" s="140" t="str">
        <f>"Modeloutput!$D$"&amp;Q295&amp;":$E$"&amp;Q296</f>
        <v>Modeloutput!$D$2333:$E$2349</v>
      </c>
      <c r="L295" s="140" t="str">
        <f>"Modeloutput!$D$"&amp;R295&amp;":$E$"&amp;R296</f>
        <v>Modeloutput!$D$2656:$E$2672</v>
      </c>
      <c r="M295" s="140" t="str">
        <f>"Modeloutput!$D$"&amp;S295&amp;":$E$"&amp;S296</f>
        <v>Modeloutput!$D$2979:$E$2995</v>
      </c>
      <c r="N295" s="140" t="s">
        <v>246</v>
      </c>
      <c r="O295" s="140">
        <f>Run4_Var1!O295+Run4_Var2!$G$9</f>
        <v>1687</v>
      </c>
      <c r="P295" s="140">
        <f>Run4_Var1!P295+Run4_Var2!$G$9</f>
        <v>2010</v>
      </c>
      <c r="Q295" s="140">
        <f>Run4_Var1!Q295+Run4_Var2!$G$9</f>
        <v>2333</v>
      </c>
      <c r="R295" s="140">
        <f>Run4_Var1!R295+Run4_Var2!$G$9</f>
        <v>2656</v>
      </c>
      <c r="S295" s="140">
        <f>Run4_Var1!S295+Run4_Var2!$G$9</f>
        <v>2979</v>
      </c>
      <c r="V295" s="14" t="s">
        <v>286</v>
      </c>
      <c r="W295" s="15">
        <f t="shared" ref="W295:AA295" ca="1" si="150">C295</f>
        <v>0</v>
      </c>
      <c r="X295" s="15">
        <f t="shared" ca="1" si="150"/>
        <v>0</v>
      </c>
      <c r="Y295" s="15">
        <f t="shared" ca="1" si="150"/>
        <v>0</v>
      </c>
      <c r="Z295" s="15">
        <f t="shared" ca="1" si="150"/>
        <v>0</v>
      </c>
      <c r="AA295" s="15">
        <f t="shared" ca="1" si="150"/>
        <v>0</v>
      </c>
    </row>
    <row r="296" spans="1:27" x14ac:dyDescent="0.25">
      <c r="A296" s="140"/>
      <c r="B296" s="140" t="s">
        <v>200</v>
      </c>
      <c r="C296" s="49">
        <f t="shared" ca="1" si="145"/>
        <v>0</v>
      </c>
      <c r="D296" s="49">
        <f t="shared" ca="1" si="146"/>
        <v>0</v>
      </c>
      <c r="E296" s="49">
        <f t="shared" ca="1" si="147"/>
        <v>0</v>
      </c>
      <c r="F296" s="49">
        <f t="shared" ca="1" si="148"/>
        <v>0</v>
      </c>
      <c r="G296" s="49">
        <f t="shared" ca="1" si="149"/>
        <v>0</v>
      </c>
      <c r="O296" s="140">
        <f>Run4_Var1!O296+Run4_Var2!$G$9</f>
        <v>1703</v>
      </c>
      <c r="P296" s="140">
        <f>Run4_Var1!P296+Run4_Var2!$G$9</f>
        <v>2026</v>
      </c>
      <c r="Q296" s="140">
        <f>Run4_Var1!Q296+Run4_Var2!$G$9</f>
        <v>2349</v>
      </c>
      <c r="R296" s="140">
        <f>Run4_Var1!R296+Run4_Var2!$G$9</f>
        <v>2672</v>
      </c>
      <c r="S296" s="140">
        <f>Run4_Var1!S296+Run4_Var2!$G$9</f>
        <v>2995</v>
      </c>
      <c r="V296" s="43" t="s">
        <v>287</v>
      </c>
      <c r="W296" s="44">
        <f ca="1">C297</f>
        <v>0</v>
      </c>
      <c r="X296" s="44">
        <f t="shared" ref="X296:AA297" ca="1" si="151">D297</f>
        <v>0</v>
      </c>
      <c r="Y296" s="44">
        <f t="shared" ca="1" si="151"/>
        <v>0</v>
      </c>
      <c r="Z296" s="44">
        <f t="shared" ca="1" si="151"/>
        <v>0</v>
      </c>
      <c r="AA296" s="44">
        <f t="shared" ca="1" si="151"/>
        <v>0</v>
      </c>
    </row>
    <row r="297" spans="1:27" x14ac:dyDescent="0.25">
      <c r="A297" s="140"/>
      <c r="B297" s="140" t="s">
        <v>609</v>
      </c>
      <c r="C297" s="45">
        <f t="shared" ca="1" si="145"/>
        <v>0</v>
      </c>
      <c r="D297" s="45">
        <f t="shared" ca="1" si="146"/>
        <v>0</v>
      </c>
      <c r="E297" s="45">
        <f t="shared" ca="1" si="147"/>
        <v>0</v>
      </c>
      <c r="F297" s="45">
        <f t="shared" ca="1" si="148"/>
        <v>0</v>
      </c>
      <c r="G297" s="45">
        <f t="shared" ca="1" si="149"/>
        <v>0</v>
      </c>
      <c r="V297" s="25" t="s">
        <v>240</v>
      </c>
      <c r="W297" s="26">
        <f ca="1">C298</f>
        <v>0</v>
      </c>
      <c r="X297" s="26">
        <f t="shared" ca="1" si="151"/>
        <v>0</v>
      </c>
      <c r="Y297" s="26">
        <f t="shared" ca="1" si="151"/>
        <v>0</v>
      </c>
      <c r="Z297" s="26">
        <f t="shared" ca="1" si="151"/>
        <v>0</v>
      </c>
      <c r="AA297" s="26">
        <f t="shared" ca="1" si="151"/>
        <v>0</v>
      </c>
    </row>
    <row r="298" spans="1:27" x14ac:dyDescent="0.25">
      <c r="A298" s="140"/>
      <c r="B298" s="140" t="s">
        <v>1108</v>
      </c>
      <c r="C298" s="46">
        <f t="shared" ca="1" si="145"/>
        <v>0</v>
      </c>
      <c r="D298" s="46">
        <f t="shared" ca="1" si="146"/>
        <v>0</v>
      </c>
      <c r="E298" s="46">
        <f t="shared" ca="1" si="147"/>
        <v>0</v>
      </c>
      <c r="F298" s="46">
        <f t="shared" ca="1" si="148"/>
        <v>0</v>
      </c>
      <c r="G298" s="46">
        <f t="shared" ca="1" si="149"/>
        <v>0</v>
      </c>
      <c r="V298" s="20" t="s">
        <v>612</v>
      </c>
      <c r="W298" s="21">
        <f ca="1">C300</f>
        <v>0</v>
      </c>
      <c r="X298" s="21">
        <f t="shared" ref="X298:AA298" ca="1" si="152">D300</f>
        <v>0</v>
      </c>
      <c r="Y298" s="21">
        <f t="shared" ca="1" si="152"/>
        <v>0</v>
      </c>
      <c r="Z298" s="21">
        <f t="shared" ca="1" si="152"/>
        <v>0</v>
      </c>
      <c r="AA298" s="21">
        <f t="shared" ca="1" si="152"/>
        <v>0</v>
      </c>
    </row>
    <row r="299" spans="1:27" x14ac:dyDescent="0.25">
      <c r="A299" s="140"/>
      <c r="B299" s="140" t="s">
        <v>201</v>
      </c>
      <c r="C299" s="49">
        <f t="shared" ca="1" si="145"/>
        <v>0</v>
      </c>
      <c r="D299" s="49">
        <f t="shared" ca="1" si="146"/>
        <v>0</v>
      </c>
      <c r="E299" s="49">
        <f t="shared" ca="1" si="147"/>
        <v>0</v>
      </c>
      <c r="F299" s="49">
        <f t="shared" ca="1" si="148"/>
        <v>0</v>
      </c>
      <c r="G299" s="49">
        <f t="shared" ca="1" si="149"/>
        <v>0</v>
      </c>
      <c r="V299" s="47" t="s">
        <v>278</v>
      </c>
      <c r="W299" s="48">
        <f ca="1">C296+C299</f>
        <v>0</v>
      </c>
      <c r="X299" s="48">
        <f t="shared" ref="X299:AA299" ca="1" si="153">D296+D299</f>
        <v>0</v>
      </c>
      <c r="Y299" s="48">
        <f t="shared" ca="1" si="153"/>
        <v>0</v>
      </c>
      <c r="Z299" s="48">
        <f t="shared" ca="1" si="153"/>
        <v>0</v>
      </c>
      <c r="AA299" s="48">
        <f t="shared" ca="1" si="153"/>
        <v>0</v>
      </c>
    </row>
    <row r="300" spans="1:27" x14ac:dyDescent="0.25">
      <c r="A300" s="140"/>
      <c r="B300" s="140" t="s">
        <v>610</v>
      </c>
      <c r="C300" s="19">
        <f t="shared" ca="1" si="145"/>
        <v>0</v>
      </c>
      <c r="D300" s="19">
        <f t="shared" ca="1" si="146"/>
        <v>0</v>
      </c>
      <c r="E300" s="19">
        <f t="shared" ca="1" si="147"/>
        <v>0</v>
      </c>
      <c r="F300" s="19">
        <f t="shared" ca="1" si="148"/>
        <v>0</v>
      </c>
      <c r="G300" s="19">
        <f t="shared" ca="1" si="149"/>
        <v>0</v>
      </c>
      <c r="V300" s="51" t="s">
        <v>289</v>
      </c>
      <c r="W300" s="52">
        <f ca="1">SUM(C304:C307)</f>
        <v>0</v>
      </c>
      <c r="X300" s="52">
        <f ca="1">SUM(D304:D307)</f>
        <v>0</v>
      </c>
      <c r="Y300" s="52">
        <f ca="1">SUM(E304:E307)</f>
        <v>0</v>
      </c>
      <c r="Z300" s="52">
        <f ca="1">SUM(F304:F307)</f>
        <v>0</v>
      </c>
      <c r="AA300" s="52">
        <f ca="1">SUM(G304:G307)</f>
        <v>0</v>
      </c>
    </row>
    <row r="301" spans="1:27" x14ac:dyDescent="0.25">
      <c r="A301" s="140"/>
      <c r="B301" s="140" t="s">
        <v>208</v>
      </c>
      <c r="C301" s="38">
        <f t="shared" ca="1" si="145"/>
        <v>0</v>
      </c>
      <c r="D301" s="38">
        <f t="shared" ca="1" si="146"/>
        <v>0</v>
      </c>
      <c r="E301" s="38">
        <f t="shared" ca="1" si="147"/>
        <v>0</v>
      </c>
      <c r="F301" s="38">
        <f t="shared" ca="1" si="148"/>
        <v>0</v>
      </c>
      <c r="G301" s="38">
        <f t="shared" ca="1" si="149"/>
        <v>0</v>
      </c>
      <c r="V301" s="54" t="s">
        <v>290</v>
      </c>
      <c r="W301" s="55">
        <f ca="1">SUM(C308:C311)</f>
        <v>0</v>
      </c>
      <c r="X301" s="55">
        <f ca="1">SUM(D308:D311)</f>
        <v>0</v>
      </c>
      <c r="Y301" s="55">
        <f ca="1">SUM(E308:E311)</f>
        <v>0</v>
      </c>
      <c r="Z301" s="55">
        <f ca="1">SUM(F308:F311)</f>
        <v>0</v>
      </c>
      <c r="AA301" s="55">
        <f ca="1">SUM(G308:G311)</f>
        <v>0</v>
      </c>
    </row>
    <row r="302" spans="1:27" x14ac:dyDescent="0.25">
      <c r="A302" s="140"/>
      <c r="B302" s="140" t="s">
        <v>209</v>
      </c>
      <c r="C302" s="38">
        <f t="shared" ca="1" si="145"/>
        <v>0</v>
      </c>
      <c r="D302" s="38">
        <f t="shared" ca="1" si="146"/>
        <v>0</v>
      </c>
      <c r="E302" s="38">
        <f t="shared" ca="1" si="147"/>
        <v>0</v>
      </c>
      <c r="F302" s="38">
        <f t="shared" ca="1" si="148"/>
        <v>0</v>
      </c>
      <c r="G302" s="38">
        <f t="shared" ca="1" si="149"/>
        <v>0</v>
      </c>
      <c r="V302" s="36" t="s">
        <v>274</v>
      </c>
      <c r="W302" s="50">
        <f ca="1">SUM(C301:C303)</f>
        <v>0</v>
      </c>
      <c r="X302" s="50">
        <f ca="1">SUM(D301:D303)</f>
        <v>0</v>
      </c>
      <c r="Y302" s="50">
        <f ca="1">SUM(E301:E303)</f>
        <v>0</v>
      </c>
      <c r="Z302" s="50">
        <f ca="1">SUM(F301:F303)</f>
        <v>0</v>
      </c>
      <c r="AA302" s="50">
        <f ca="1">SUM(G301:G303)</f>
        <v>0</v>
      </c>
    </row>
    <row r="303" spans="1:27" x14ac:dyDescent="0.25">
      <c r="A303" s="140"/>
      <c r="B303" s="140" t="s">
        <v>210</v>
      </c>
      <c r="C303" s="38">
        <f t="shared" ca="1" si="145"/>
        <v>0</v>
      </c>
      <c r="D303" s="38">
        <f t="shared" ca="1" si="146"/>
        <v>0</v>
      </c>
      <c r="E303" s="38">
        <f t="shared" ca="1" si="147"/>
        <v>0</v>
      </c>
      <c r="F303" s="38">
        <f t="shared" ca="1" si="148"/>
        <v>0</v>
      </c>
      <c r="G303" s="38">
        <f t="shared" ca="1" si="149"/>
        <v>0</v>
      </c>
    </row>
    <row r="304" spans="1:27" x14ac:dyDescent="0.25">
      <c r="A304" s="140"/>
      <c r="B304" s="140" t="s">
        <v>1169</v>
      </c>
      <c r="C304" s="53">
        <f t="shared" ca="1" si="145"/>
        <v>0</v>
      </c>
      <c r="D304" s="53">
        <f t="shared" ca="1" si="146"/>
        <v>0</v>
      </c>
      <c r="E304" s="53">
        <f t="shared" ca="1" si="147"/>
        <v>0</v>
      </c>
      <c r="F304" s="53">
        <f t="shared" ca="1" si="148"/>
        <v>0</v>
      </c>
      <c r="G304" s="53">
        <f t="shared" ca="1" si="149"/>
        <v>0</v>
      </c>
      <c r="V304" s="140" t="s">
        <v>285</v>
      </c>
      <c r="W304" s="108">
        <f ca="1">SUM(W295:W302)</f>
        <v>0</v>
      </c>
      <c r="X304" s="108">
        <f ca="1">SUM(X295:X302)</f>
        <v>0</v>
      </c>
      <c r="Y304" s="108">
        <f ca="1">SUM(Y295:Y302)</f>
        <v>0</v>
      </c>
      <c r="Z304" s="108">
        <f ca="1">SUM(Z295:Z302)</f>
        <v>0</v>
      </c>
      <c r="AA304" s="108">
        <f ca="1">SUM(AA295:AA302)</f>
        <v>0</v>
      </c>
    </row>
    <row r="305" spans="1:27" x14ac:dyDescent="0.25">
      <c r="A305" s="140"/>
      <c r="B305" s="140" t="s">
        <v>1109</v>
      </c>
      <c r="C305" s="53">
        <f t="shared" ca="1" si="145"/>
        <v>0</v>
      </c>
      <c r="D305" s="53">
        <f t="shared" ca="1" si="146"/>
        <v>0</v>
      </c>
      <c r="E305" s="53">
        <f t="shared" ca="1" si="147"/>
        <v>0</v>
      </c>
      <c r="F305" s="53">
        <f t="shared" ca="1" si="148"/>
        <v>0</v>
      </c>
      <c r="G305" s="53">
        <f t="shared" ca="1" si="149"/>
        <v>0</v>
      </c>
      <c r="V305" s="140" t="s">
        <v>284</v>
      </c>
      <c r="W305" s="108">
        <f ca="1">SUM(C295:C311)</f>
        <v>0</v>
      </c>
      <c r="X305" s="108">
        <f ca="1">SUM(D295:D311)</f>
        <v>0</v>
      </c>
      <c r="Y305" s="108">
        <f ca="1">SUM(E295:E311)</f>
        <v>0</v>
      </c>
      <c r="Z305" s="108">
        <f ca="1">SUM(F295:F311)</f>
        <v>0</v>
      </c>
      <c r="AA305" s="108">
        <f ca="1">SUM(G295:G311)</f>
        <v>0</v>
      </c>
    </row>
    <row r="306" spans="1:27" x14ac:dyDescent="0.25">
      <c r="A306" s="140"/>
      <c r="B306" s="140" t="s">
        <v>1170</v>
      </c>
      <c r="C306" s="53">
        <f t="shared" ca="1" si="145"/>
        <v>0</v>
      </c>
      <c r="D306" s="53">
        <f t="shared" ca="1" si="146"/>
        <v>0</v>
      </c>
      <c r="E306" s="53">
        <f t="shared" ca="1" si="147"/>
        <v>0</v>
      </c>
      <c r="F306" s="53">
        <f t="shared" ca="1" si="148"/>
        <v>0</v>
      </c>
      <c r="G306" s="53">
        <f t="shared" ca="1" si="149"/>
        <v>0</v>
      </c>
    </row>
    <row r="307" spans="1:27" x14ac:dyDescent="0.25">
      <c r="A307" s="140"/>
      <c r="B307" s="140" t="s">
        <v>1171</v>
      </c>
      <c r="C307" s="53">
        <f t="shared" ca="1" si="145"/>
        <v>0</v>
      </c>
      <c r="D307" s="53">
        <f t="shared" ca="1" si="146"/>
        <v>0</v>
      </c>
      <c r="E307" s="53">
        <f t="shared" ca="1" si="147"/>
        <v>0</v>
      </c>
      <c r="F307" s="53">
        <f t="shared" ca="1" si="148"/>
        <v>0</v>
      </c>
      <c r="G307" s="53">
        <f t="shared" ca="1" si="149"/>
        <v>0</v>
      </c>
    </row>
    <row r="308" spans="1:27" x14ac:dyDescent="0.25">
      <c r="A308" s="140"/>
      <c r="B308" s="140" t="s">
        <v>1172</v>
      </c>
      <c r="C308" s="56">
        <f t="shared" ca="1" si="145"/>
        <v>0</v>
      </c>
      <c r="D308" s="56">
        <f t="shared" ca="1" si="146"/>
        <v>0</v>
      </c>
      <c r="E308" s="56">
        <f t="shared" ca="1" si="147"/>
        <v>0</v>
      </c>
      <c r="F308" s="56">
        <f t="shared" ca="1" si="148"/>
        <v>0</v>
      </c>
      <c r="G308" s="56">
        <f t="shared" ca="1" si="149"/>
        <v>0</v>
      </c>
    </row>
    <row r="309" spans="1:27" x14ac:dyDescent="0.25">
      <c r="A309" s="140"/>
      <c r="B309" s="140" t="s">
        <v>1110</v>
      </c>
      <c r="C309" s="56">
        <f t="shared" ca="1" si="145"/>
        <v>0</v>
      </c>
      <c r="D309" s="56">
        <f t="shared" ca="1" si="146"/>
        <v>0</v>
      </c>
      <c r="E309" s="56">
        <f t="shared" ca="1" si="147"/>
        <v>0</v>
      </c>
      <c r="F309" s="56">
        <f t="shared" ca="1" si="148"/>
        <v>0</v>
      </c>
      <c r="G309" s="56">
        <f t="shared" ca="1" si="149"/>
        <v>0</v>
      </c>
    </row>
    <row r="310" spans="1:27" x14ac:dyDescent="0.25">
      <c r="A310" s="140"/>
      <c r="B310" s="140" t="s">
        <v>1173</v>
      </c>
      <c r="C310" s="56">
        <f t="shared" ca="1" si="145"/>
        <v>0</v>
      </c>
      <c r="D310" s="56">
        <f t="shared" ca="1" si="146"/>
        <v>0</v>
      </c>
      <c r="E310" s="56">
        <f t="shared" ca="1" si="147"/>
        <v>0</v>
      </c>
      <c r="F310" s="56">
        <f t="shared" ca="1" si="148"/>
        <v>0</v>
      </c>
      <c r="G310" s="56">
        <f t="shared" ca="1" si="149"/>
        <v>0</v>
      </c>
    </row>
    <row r="311" spans="1:27" x14ac:dyDescent="0.25">
      <c r="A311" s="140"/>
      <c r="B311" s="140" t="s">
        <v>1174</v>
      </c>
      <c r="C311" s="56">
        <f t="shared" ca="1" si="145"/>
        <v>0</v>
      </c>
      <c r="D311" s="56">
        <f t="shared" ca="1" si="146"/>
        <v>0</v>
      </c>
      <c r="E311" s="56">
        <f t="shared" ca="1" si="147"/>
        <v>0</v>
      </c>
      <c r="F311" s="56">
        <f t="shared" ca="1" si="148"/>
        <v>0</v>
      </c>
      <c r="G311" s="56">
        <f t="shared" ca="1" si="149"/>
        <v>0</v>
      </c>
    </row>
    <row r="314" spans="1:27" x14ac:dyDescent="0.25">
      <c r="B314" s="107"/>
      <c r="C314" s="107"/>
      <c r="D314" s="107"/>
      <c r="E314" s="107"/>
      <c r="F314" s="107"/>
      <c r="G314" s="107"/>
      <c r="H314" s="107"/>
      <c r="I314" s="107"/>
      <c r="J314" s="107"/>
      <c r="K314" s="107"/>
      <c r="L314" s="107"/>
      <c r="M314" s="107"/>
      <c r="N314" s="107"/>
      <c r="O314" s="107"/>
      <c r="P314" s="107"/>
      <c r="Q314" s="107"/>
      <c r="R314" s="107"/>
      <c r="S314" s="107"/>
      <c r="V314" s="107"/>
      <c r="W314" s="107"/>
      <c r="X314" s="107"/>
      <c r="Y314" s="107"/>
      <c r="Z314" s="107"/>
      <c r="AA314" s="107"/>
    </row>
    <row r="315" spans="1:27" ht="26.25" x14ac:dyDescent="0.4">
      <c r="A315" s="153" t="s">
        <v>268</v>
      </c>
    </row>
    <row r="322" spans="1:27" x14ac:dyDescent="0.25">
      <c r="I322" s="103" t="s">
        <v>244</v>
      </c>
      <c r="O322" s="103" t="s">
        <v>245</v>
      </c>
    </row>
    <row r="323" spans="1:27" x14ac:dyDescent="0.25">
      <c r="B323" s="106" t="s">
        <v>237</v>
      </c>
      <c r="C323" s="9">
        <v>2010</v>
      </c>
      <c r="D323" s="9">
        <v>2020</v>
      </c>
      <c r="E323" s="9">
        <v>2030</v>
      </c>
      <c r="F323" s="9">
        <v>2040</v>
      </c>
      <c r="G323" s="9">
        <v>2050</v>
      </c>
      <c r="H323" s="9"/>
      <c r="I323" s="106">
        <v>2010</v>
      </c>
      <c r="J323" s="106">
        <v>2020</v>
      </c>
      <c r="K323" s="106">
        <v>2030</v>
      </c>
      <c r="L323" s="106">
        <v>2040</v>
      </c>
      <c r="M323" s="106">
        <v>2050</v>
      </c>
      <c r="O323" s="106">
        <v>2010</v>
      </c>
      <c r="P323" s="106">
        <v>2020</v>
      </c>
      <c r="Q323" s="106">
        <v>2030</v>
      </c>
      <c r="R323" s="106">
        <v>2040</v>
      </c>
      <c r="S323" s="106">
        <v>2050</v>
      </c>
      <c r="V323" s="106" t="s">
        <v>237</v>
      </c>
      <c r="W323" s="9">
        <v>2010</v>
      </c>
      <c r="X323" s="9">
        <v>2020</v>
      </c>
      <c r="Y323" s="9">
        <v>2030</v>
      </c>
      <c r="Z323" s="9">
        <v>2040</v>
      </c>
      <c r="AA323" s="9">
        <v>2050</v>
      </c>
    </row>
    <row r="324" spans="1:27" x14ac:dyDescent="0.25">
      <c r="A324" s="140"/>
      <c r="B324" s="140" t="s">
        <v>1087</v>
      </c>
      <c r="C324" s="185">
        <f t="shared" ref="C324:C345" ca="1" si="154">IFERROR(VLOOKUP($B324,INDIRECT($I$324),2,FALSE),0)</f>
        <v>0</v>
      </c>
      <c r="D324" s="185">
        <f t="shared" ref="D324:D345" ca="1" si="155">IFERROR(VLOOKUP($B324,INDIRECT($J$324),2,FALSE),0)</f>
        <v>0</v>
      </c>
      <c r="E324" s="185">
        <f t="shared" ref="E324:E345" ca="1" si="156">IFERROR(VLOOKUP($B324,INDIRECT($K$324),2,FALSE),0)</f>
        <v>0</v>
      </c>
      <c r="F324" s="185">
        <f t="shared" ref="F324:F345" ca="1" si="157">IFERROR(VLOOKUP($B324,INDIRECT($L$324),2,FALSE),0)</f>
        <v>0</v>
      </c>
      <c r="G324" s="185">
        <f t="shared" ref="G324:G345" ca="1" si="158">IFERROR(VLOOKUP($B324,INDIRECT($M$324),2,FALSE),0)</f>
        <v>0</v>
      </c>
      <c r="H324" s="7"/>
      <c r="I324" s="140" t="str">
        <f>"Modeloutput!$A$"&amp;O324&amp;":$B$"&amp;O325</f>
        <v>Modeloutput!$A$4679:$B$4700</v>
      </c>
      <c r="J324" s="140" t="str">
        <f>"Modeloutput!$A$"&amp;P324&amp;":$B$"&amp;P325</f>
        <v>Modeloutput!$A$5614:$B$5635</v>
      </c>
      <c r="K324" s="140" t="str">
        <f>"Modeloutput!$A$"&amp;Q324&amp;":$B$"&amp;Q325</f>
        <v>Modeloutput!$A$6549:$B$6570</v>
      </c>
      <c r="L324" s="140" t="str">
        <f>"Modeloutput!$A$"&amp;R324&amp;":$B$"&amp;R325</f>
        <v>Modeloutput!$A$7484:$B$7505</v>
      </c>
      <c r="M324" s="140" t="str">
        <f>"Modeloutput!$A$"&amp;S324&amp;":$B$"&amp;S325</f>
        <v>Modeloutput!$A$8419:$B$8440</v>
      </c>
      <c r="O324" s="140">
        <f>Run4_Var1!O324+Run4_Var2!$G$10</f>
        <v>4679</v>
      </c>
      <c r="P324" s="140">
        <f>Run4_Var1!P324+Run4_Var2!$G$10</f>
        <v>5614</v>
      </c>
      <c r="Q324" s="140">
        <f>Run4_Var1!Q324+Run4_Var2!$G$10</f>
        <v>6549</v>
      </c>
      <c r="R324" s="140">
        <f>Run4_Var1!R324+Run4_Var2!$G$10</f>
        <v>7484</v>
      </c>
      <c r="S324" s="140">
        <f>Run4_Var1!S324+Run4_Var2!$G$10</f>
        <v>8419</v>
      </c>
      <c r="V324" s="63" t="s">
        <v>292</v>
      </c>
      <c r="W324" s="62">
        <f ca="1">SUM(C324:C329)</f>
        <v>0</v>
      </c>
      <c r="X324" s="62">
        <f t="shared" ref="X324:AA324" ca="1" si="159">SUM(D324:D329)</f>
        <v>0</v>
      </c>
      <c r="Y324" s="62">
        <f t="shared" ca="1" si="159"/>
        <v>0</v>
      </c>
      <c r="Z324" s="62">
        <f t="shared" ca="1" si="159"/>
        <v>0</v>
      </c>
      <c r="AA324" s="62">
        <f t="shared" ca="1" si="159"/>
        <v>0</v>
      </c>
    </row>
    <row r="325" spans="1:27" x14ac:dyDescent="0.25">
      <c r="A325" s="140"/>
      <c r="B325" s="140" t="s">
        <v>1088</v>
      </c>
      <c r="C325" s="185">
        <f t="shared" ca="1" si="154"/>
        <v>0</v>
      </c>
      <c r="D325" s="185">
        <f t="shared" ca="1" si="155"/>
        <v>0</v>
      </c>
      <c r="E325" s="185">
        <f t="shared" ca="1" si="156"/>
        <v>0</v>
      </c>
      <c r="F325" s="185">
        <f t="shared" ca="1" si="157"/>
        <v>0</v>
      </c>
      <c r="G325" s="185">
        <f t="shared" ca="1" si="158"/>
        <v>0</v>
      </c>
      <c r="H325" s="7"/>
      <c r="O325" s="140">
        <f>Run4_Var1!O325+Run4_Var2!$G$10</f>
        <v>4700</v>
      </c>
      <c r="P325" s="140">
        <f>Run4_Var1!P325+Run4_Var2!$G$10</f>
        <v>5635</v>
      </c>
      <c r="Q325" s="140">
        <f>Run4_Var1!Q325+Run4_Var2!$G$10</f>
        <v>6570</v>
      </c>
      <c r="R325" s="140">
        <f>Run4_Var1!R325+Run4_Var2!$G$10</f>
        <v>7505</v>
      </c>
      <c r="S325" s="140">
        <f>Run4_Var1!S325+Run4_Var2!$G$10</f>
        <v>8440</v>
      </c>
      <c r="V325" s="14" t="s">
        <v>291</v>
      </c>
      <c r="W325" s="15">
        <f ca="1">SUM(C336:C341)</f>
        <v>56.7593964</v>
      </c>
      <c r="X325" s="15">
        <f t="shared" ref="X325:AA325" ca="1" si="160">SUM(D336:D341)</f>
        <v>34.878100224900003</v>
      </c>
      <c r="Y325" s="15">
        <f t="shared" ca="1" si="160"/>
        <v>27.5900003046</v>
      </c>
      <c r="Z325" s="15">
        <f t="shared" ca="1" si="160"/>
        <v>27.798392958099999</v>
      </c>
      <c r="AA325" s="15">
        <f t="shared" ca="1" si="160"/>
        <v>25.672018278029999</v>
      </c>
    </row>
    <row r="326" spans="1:27" x14ac:dyDescent="0.25">
      <c r="A326" s="140"/>
      <c r="B326" s="140" t="s">
        <v>1089</v>
      </c>
      <c r="C326" s="185">
        <f t="shared" ca="1" si="154"/>
        <v>0</v>
      </c>
      <c r="D326" s="185">
        <f t="shared" ca="1" si="155"/>
        <v>0</v>
      </c>
      <c r="E326" s="185">
        <f t="shared" ca="1" si="156"/>
        <v>0</v>
      </c>
      <c r="F326" s="185">
        <f t="shared" ca="1" si="157"/>
        <v>0</v>
      </c>
      <c r="G326" s="185">
        <f t="shared" ca="1" si="158"/>
        <v>0</v>
      </c>
      <c r="H326" s="7"/>
      <c r="V326" s="43" t="s">
        <v>293</v>
      </c>
      <c r="W326" s="44">
        <f ca="1">SUM(C330:C335)</f>
        <v>-20.106906120000001</v>
      </c>
      <c r="X326" s="44">
        <f t="shared" ref="X326:AA326" ca="1" si="161">SUM(D330:D335)</f>
        <v>-14.630669557750002</v>
      </c>
      <c r="Y326" s="44">
        <f t="shared" ca="1" si="161"/>
        <v>-14.317061272469999</v>
      </c>
      <c r="Z326" s="44">
        <f t="shared" ca="1" si="161"/>
        <v>-13.97467823659</v>
      </c>
      <c r="AA326" s="44">
        <f t="shared" ca="1" si="161"/>
        <v>-12.640569747590002</v>
      </c>
    </row>
    <row r="327" spans="1:27" x14ac:dyDescent="0.25">
      <c r="A327" s="140"/>
      <c r="B327" s="140" t="s">
        <v>1090</v>
      </c>
      <c r="C327" s="185">
        <f t="shared" ca="1" si="154"/>
        <v>0</v>
      </c>
      <c r="D327" s="185">
        <f t="shared" ca="1" si="155"/>
        <v>0</v>
      </c>
      <c r="E327" s="185">
        <f t="shared" ca="1" si="156"/>
        <v>0</v>
      </c>
      <c r="F327" s="185">
        <f t="shared" ca="1" si="157"/>
        <v>0</v>
      </c>
      <c r="G327" s="185">
        <f t="shared" ca="1" si="158"/>
        <v>0</v>
      </c>
      <c r="H327" s="7"/>
      <c r="V327" s="30" t="s">
        <v>294</v>
      </c>
      <c r="W327" s="31">
        <f ca="1">SUM(C342:C345)</f>
        <v>6.74976048</v>
      </c>
      <c r="X327" s="31">
        <f ca="1">SUM(D342:D345)</f>
        <v>4.7113632799999996</v>
      </c>
      <c r="Y327" s="31">
        <f ca="1">SUM(E342:E345)</f>
        <v>3.69051616</v>
      </c>
      <c r="Z327" s="31">
        <f ca="1">SUM(F342:F345)</f>
        <v>3.7250657899999999</v>
      </c>
      <c r="AA327" s="31">
        <f ca="1">SUM(G342:G345)</f>
        <v>4.3912813799999997</v>
      </c>
    </row>
    <row r="328" spans="1:27" x14ac:dyDescent="0.25">
      <c r="A328" s="140"/>
      <c r="B328" s="140" t="s">
        <v>1091</v>
      </c>
      <c r="C328" s="185">
        <f t="shared" ca="1" si="154"/>
        <v>0</v>
      </c>
      <c r="D328" s="185">
        <f t="shared" ca="1" si="155"/>
        <v>0</v>
      </c>
      <c r="E328" s="185">
        <f t="shared" ca="1" si="156"/>
        <v>0</v>
      </c>
      <c r="F328" s="185">
        <f t="shared" ca="1" si="157"/>
        <v>0</v>
      </c>
      <c r="G328" s="185">
        <f t="shared" ca="1" si="158"/>
        <v>0</v>
      </c>
      <c r="H328" s="7"/>
    </row>
    <row r="329" spans="1:27" x14ac:dyDescent="0.25">
      <c r="A329" s="140"/>
      <c r="B329" s="140" t="s">
        <v>1092</v>
      </c>
      <c r="C329" s="185">
        <f t="shared" ca="1" si="154"/>
        <v>0</v>
      </c>
      <c r="D329" s="185">
        <f t="shared" ca="1" si="155"/>
        <v>0</v>
      </c>
      <c r="E329" s="185">
        <f t="shared" ca="1" si="156"/>
        <v>0</v>
      </c>
      <c r="F329" s="185">
        <f t="shared" ca="1" si="157"/>
        <v>0</v>
      </c>
      <c r="G329" s="185">
        <f t="shared" ca="1" si="158"/>
        <v>0</v>
      </c>
      <c r="H329" s="7"/>
    </row>
    <row r="330" spans="1:27" x14ac:dyDescent="0.25">
      <c r="A330" s="140"/>
      <c r="B330" s="140" t="s">
        <v>1093</v>
      </c>
      <c r="C330" s="45">
        <f t="shared" ca="1" si="154"/>
        <v>-15.541586300000001</v>
      </c>
      <c r="D330" s="45">
        <f t="shared" ca="1" si="155"/>
        <v>-12.259664600000001</v>
      </c>
      <c r="E330" s="45">
        <f t="shared" ca="1" si="156"/>
        <v>-12.016611899999999</v>
      </c>
      <c r="F330" s="45">
        <f t="shared" ca="1" si="157"/>
        <v>-11.774045299999999</v>
      </c>
      <c r="G330" s="45">
        <f t="shared" ca="1" si="158"/>
        <v>-11.3749573</v>
      </c>
      <c r="H330" s="7"/>
      <c r="V330" s="140" t="s">
        <v>285</v>
      </c>
      <c r="W330" s="135">
        <f ca="1">SUM(W324:W327)</f>
        <v>43.402250759999994</v>
      </c>
      <c r="X330" s="135">
        <f ca="1">SUM(X324:X327)</f>
        <v>24.958793947149999</v>
      </c>
      <c r="Y330" s="135">
        <f ca="1">SUM(Y324:Y327)</f>
        <v>16.963455192130002</v>
      </c>
      <c r="Z330" s="135">
        <f ca="1">SUM(Z324:Z327)</f>
        <v>17.54878051151</v>
      </c>
      <c r="AA330" s="135">
        <f ca="1">SUM(AA324:AA327)</f>
        <v>17.422729910439998</v>
      </c>
    </row>
    <row r="331" spans="1:27" x14ac:dyDescent="0.25">
      <c r="A331" s="140"/>
      <c r="B331" s="140" t="s">
        <v>1094</v>
      </c>
      <c r="C331" s="45">
        <f t="shared" ca="1" si="154"/>
        <v>0</v>
      </c>
      <c r="D331" s="45">
        <f t="shared" ca="1" si="155"/>
        <v>-4.42400638E-2</v>
      </c>
      <c r="E331" s="45">
        <f t="shared" ca="1" si="156"/>
        <v>-4.3382220499999999E-2</v>
      </c>
      <c r="F331" s="45">
        <f t="shared" ca="1" si="157"/>
        <v>-4.25265014E-2</v>
      </c>
      <c r="G331" s="45">
        <f t="shared" ca="1" si="158"/>
        <v>-4.0026835300000001E-2</v>
      </c>
      <c r="H331" s="7"/>
      <c r="V331" s="140" t="s">
        <v>284</v>
      </c>
      <c r="W331" s="135">
        <f ca="1">SUM(C324:C345)</f>
        <v>43.402250759999994</v>
      </c>
      <c r="X331" s="135">
        <f t="shared" ref="X331:AA331" ca="1" si="162">SUM(D324:D345)</f>
        <v>24.958793947149999</v>
      </c>
      <c r="Y331" s="135">
        <f t="shared" ca="1" si="162"/>
        <v>16.963455192130002</v>
      </c>
      <c r="Z331" s="135">
        <f t="shared" ca="1" si="162"/>
        <v>17.548780511510003</v>
      </c>
      <c r="AA331" s="135">
        <f t="shared" ca="1" si="162"/>
        <v>17.422729910439998</v>
      </c>
    </row>
    <row r="332" spans="1:27" x14ac:dyDescent="0.25">
      <c r="A332" s="140"/>
      <c r="B332" s="140" t="s">
        <v>1095</v>
      </c>
      <c r="C332" s="45">
        <f t="shared" ca="1" si="154"/>
        <v>-4.56531982</v>
      </c>
      <c r="D332" s="45">
        <f t="shared" ca="1" si="155"/>
        <v>-2.31892685</v>
      </c>
      <c r="E332" s="45">
        <f t="shared" ca="1" si="156"/>
        <v>-2.2494248300000002</v>
      </c>
      <c r="F332" s="45">
        <f t="shared" ca="1" si="157"/>
        <v>-2.1506593399999998</v>
      </c>
      <c r="G332" s="45">
        <f t="shared" ca="1" si="158"/>
        <v>-1.22301294</v>
      </c>
      <c r="H332" s="7"/>
    </row>
    <row r="333" spans="1:27" x14ac:dyDescent="0.25">
      <c r="A333" s="140"/>
      <c r="B333" s="140" t="s">
        <v>1096</v>
      </c>
      <c r="C333" s="45">
        <f t="shared" ca="1" si="154"/>
        <v>0</v>
      </c>
      <c r="D333" s="45">
        <f t="shared" ca="1" si="155"/>
        <v>-7.8380439499999999E-3</v>
      </c>
      <c r="E333" s="45">
        <f t="shared" ca="1" si="156"/>
        <v>-7.6423219700000001E-3</v>
      </c>
      <c r="F333" s="45">
        <f t="shared" ca="1" si="157"/>
        <v>-7.44709519E-3</v>
      </c>
      <c r="G333" s="45">
        <f t="shared" ca="1" si="158"/>
        <v>-2.5726722899999999E-3</v>
      </c>
      <c r="H333" s="7"/>
    </row>
    <row r="334" spans="1:27" x14ac:dyDescent="0.25">
      <c r="A334" s="140"/>
      <c r="B334" s="140" t="s">
        <v>1097</v>
      </c>
      <c r="C334" s="45">
        <f t="shared" ca="1" si="154"/>
        <v>0</v>
      </c>
      <c r="D334" s="45">
        <f t="shared" ca="1" si="155"/>
        <v>0</v>
      </c>
      <c r="E334" s="45">
        <f t="shared" ca="1" si="156"/>
        <v>0</v>
      </c>
      <c r="F334" s="45">
        <f t="shared" ca="1" si="157"/>
        <v>0</v>
      </c>
      <c r="G334" s="45">
        <f t="shared" ca="1" si="158"/>
        <v>0</v>
      </c>
      <c r="H334" s="7"/>
    </row>
    <row r="335" spans="1:27" x14ac:dyDescent="0.25">
      <c r="A335" s="140"/>
      <c r="B335" s="140" t="s">
        <v>1099</v>
      </c>
      <c r="C335" s="45">
        <f t="shared" ca="1" si="154"/>
        <v>0</v>
      </c>
      <c r="D335" s="45">
        <f t="shared" ca="1" si="155"/>
        <v>0</v>
      </c>
      <c r="E335" s="45">
        <f t="shared" ca="1" si="156"/>
        <v>0</v>
      </c>
      <c r="F335" s="45">
        <f t="shared" ca="1" si="157"/>
        <v>0</v>
      </c>
      <c r="G335" s="45">
        <f t="shared" ca="1" si="158"/>
        <v>0</v>
      </c>
      <c r="H335" s="7"/>
    </row>
    <row r="336" spans="1:27" x14ac:dyDescent="0.25">
      <c r="A336" s="140"/>
      <c r="B336" s="140" t="s">
        <v>1100</v>
      </c>
      <c r="C336" s="16">
        <f t="shared" ca="1" si="154"/>
        <v>42.850373599999998</v>
      </c>
      <c r="D336" s="16">
        <f t="shared" ca="1" si="155"/>
        <v>28.715590299999999</v>
      </c>
      <c r="E336" s="16">
        <f t="shared" ca="1" si="156"/>
        <v>22.823497700000001</v>
      </c>
      <c r="F336" s="16">
        <f t="shared" ca="1" si="157"/>
        <v>23.073968000000001</v>
      </c>
      <c r="G336" s="16">
        <f t="shared" ca="1" si="158"/>
        <v>22.978940699999999</v>
      </c>
      <c r="H336" s="7"/>
    </row>
    <row r="337" spans="1:27" x14ac:dyDescent="0.25">
      <c r="A337" s="140"/>
      <c r="B337" s="140" t="s">
        <v>1101</v>
      </c>
      <c r="C337" s="16">
        <f t="shared" ca="1" si="154"/>
        <v>0</v>
      </c>
      <c r="D337" s="16">
        <f t="shared" ca="1" si="155"/>
        <v>0.110044453</v>
      </c>
      <c r="E337" s="16">
        <f t="shared" ca="1" si="156"/>
        <v>8.6616428800000006E-2</v>
      </c>
      <c r="F337" s="16">
        <f t="shared" ca="1" si="157"/>
        <v>8.7754627299999999E-2</v>
      </c>
      <c r="G337" s="16">
        <f t="shared" ca="1" si="158"/>
        <v>8.5334158399999999E-2</v>
      </c>
      <c r="H337" s="7"/>
    </row>
    <row r="338" spans="1:27" x14ac:dyDescent="0.25">
      <c r="A338" s="140"/>
      <c r="B338" s="140" t="s">
        <v>1102</v>
      </c>
      <c r="C338" s="16">
        <f t="shared" ca="1" si="154"/>
        <v>13.909022800000001</v>
      </c>
      <c r="D338" s="16">
        <f t="shared" ca="1" si="155"/>
        <v>6.0331073200000001</v>
      </c>
      <c r="E338" s="16">
        <f t="shared" ca="1" si="156"/>
        <v>4.6647177500000003</v>
      </c>
      <c r="F338" s="16">
        <f t="shared" ca="1" si="157"/>
        <v>4.62139641</v>
      </c>
      <c r="G338" s="16">
        <f t="shared" ca="1" si="158"/>
        <v>2.6023399</v>
      </c>
      <c r="H338" s="7"/>
    </row>
    <row r="339" spans="1:27" x14ac:dyDescent="0.25">
      <c r="A339" s="140"/>
      <c r="B339" s="140" t="s">
        <v>1103</v>
      </c>
      <c r="C339" s="16">
        <f t="shared" ca="1" si="154"/>
        <v>0</v>
      </c>
      <c r="D339" s="16">
        <f t="shared" ca="1" si="155"/>
        <v>1.9358151899999999E-2</v>
      </c>
      <c r="E339" s="16">
        <f t="shared" ca="1" si="156"/>
        <v>1.51684258E-2</v>
      </c>
      <c r="F339" s="16">
        <f t="shared" ca="1" si="157"/>
        <v>1.52739208E-2</v>
      </c>
      <c r="G339" s="16">
        <f t="shared" ca="1" si="158"/>
        <v>5.4035196299999999E-3</v>
      </c>
      <c r="H339" s="7"/>
    </row>
    <row r="340" spans="1:27" x14ac:dyDescent="0.25">
      <c r="A340" s="140"/>
      <c r="B340" s="140" t="s">
        <v>1104</v>
      </c>
      <c r="C340" s="16">
        <f t="shared" ca="1" si="154"/>
        <v>0</v>
      </c>
      <c r="D340" s="16">
        <f t="shared" ca="1" si="155"/>
        <v>0</v>
      </c>
      <c r="E340" s="16">
        <f t="shared" ca="1" si="156"/>
        <v>0</v>
      </c>
      <c r="F340" s="16">
        <f t="shared" ca="1" si="157"/>
        <v>0</v>
      </c>
      <c r="G340" s="16">
        <f t="shared" ca="1" si="158"/>
        <v>0</v>
      </c>
      <c r="H340" s="7"/>
    </row>
    <row r="341" spans="1:27" x14ac:dyDescent="0.25">
      <c r="A341" s="140"/>
      <c r="B341" s="140" t="s">
        <v>1105</v>
      </c>
      <c r="C341" s="16">
        <f t="shared" ca="1" si="154"/>
        <v>0</v>
      </c>
      <c r="D341" s="16">
        <f t="shared" ca="1" si="155"/>
        <v>0</v>
      </c>
      <c r="E341" s="16">
        <f t="shared" ca="1" si="156"/>
        <v>0</v>
      </c>
      <c r="F341" s="16">
        <f t="shared" ca="1" si="157"/>
        <v>0</v>
      </c>
      <c r="G341" s="16">
        <f t="shared" ca="1" si="158"/>
        <v>0</v>
      </c>
      <c r="H341" s="7"/>
    </row>
    <row r="342" spans="1:27" x14ac:dyDescent="0.25">
      <c r="A342" s="140"/>
      <c r="B342" s="140" t="s">
        <v>1014</v>
      </c>
      <c r="C342" s="65">
        <f t="shared" ca="1" si="154"/>
        <v>0</v>
      </c>
      <c r="D342" s="65">
        <f t="shared" ca="1" si="155"/>
        <v>0</v>
      </c>
      <c r="E342" s="65">
        <f t="shared" ca="1" si="156"/>
        <v>0</v>
      </c>
      <c r="F342" s="65">
        <f t="shared" ca="1" si="157"/>
        <v>0</v>
      </c>
      <c r="G342" s="65">
        <f t="shared" ca="1" si="158"/>
        <v>0</v>
      </c>
      <c r="H342" s="7"/>
    </row>
    <row r="343" spans="1:27" x14ac:dyDescent="0.25">
      <c r="A343" s="140"/>
      <c r="B343" s="140" t="s">
        <v>991</v>
      </c>
      <c r="C343" s="65">
        <f t="shared" ca="1" si="154"/>
        <v>6.74976048</v>
      </c>
      <c r="D343" s="65">
        <f t="shared" ca="1" si="155"/>
        <v>4.7113632799999996</v>
      </c>
      <c r="E343" s="65">
        <f t="shared" ca="1" si="156"/>
        <v>3.69051616</v>
      </c>
      <c r="F343" s="65">
        <f t="shared" ca="1" si="157"/>
        <v>3.7250657899999999</v>
      </c>
      <c r="G343" s="65">
        <f t="shared" ca="1" si="158"/>
        <v>4.3912813799999997</v>
      </c>
      <c r="H343" s="7"/>
    </row>
    <row r="344" spans="1:27" x14ac:dyDescent="0.25">
      <c r="A344" s="140"/>
      <c r="B344" s="140" t="s">
        <v>1015</v>
      </c>
      <c r="C344" s="65">
        <f t="shared" ca="1" si="154"/>
        <v>0</v>
      </c>
      <c r="D344" s="65">
        <f t="shared" ca="1" si="155"/>
        <v>0</v>
      </c>
      <c r="E344" s="65">
        <f t="shared" ca="1" si="156"/>
        <v>0</v>
      </c>
      <c r="F344" s="65">
        <f t="shared" ca="1" si="157"/>
        <v>0</v>
      </c>
      <c r="G344" s="65">
        <f t="shared" ca="1" si="158"/>
        <v>0</v>
      </c>
      <c r="H344" s="7"/>
    </row>
    <row r="345" spans="1:27" x14ac:dyDescent="0.25">
      <c r="A345" s="140"/>
      <c r="B345" s="140" t="s">
        <v>1016</v>
      </c>
      <c r="C345" s="65">
        <f t="shared" ca="1" si="154"/>
        <v>0</v>
      </c>
      <c r="D345" s="65">
        <f t="shared" ca="1" si="155"/>
        <v>0</v>
      </c>
      <c r="E345" s="65">
        <f t="shared" ca="1" si="156"/>
        <v>0</v>
      </c>
      <c r="F345" s="65">
        <f t="shared" ca="1" si="157"/>
        <v>0</v>
      </c>
      <c r="G345" s="65">
        <f t="shared" ca="1" si="158"/>
        <v>0</v>
      </c>
      <c r="H345" s="7"/>
    </row>
    <row r="346" spans="1:27" x14ac:dyDescent="0.25">
      <c r="C346" s="7"/>
      <c r="D346" s="7"/>
      <c r="E346" s="7"/>
      <c r="F346" s="7"/>
      <c r="G346" s="7"/>
      <c r="H346" s="7"/>
      <c r="I346" s="103" t="s">
        <v>244</v>
      </c>
      <c r="O346" s="103" t="s">
        <v>245</v>
      </c>
    </row>
    <row r="347" spans="1:27" x14ac:dyDescent="0.25">
      <c r="B347" s="106" t="s">
        <v>240</v>
      </c>
      <c r="C347" s="9">
        <v>2010</v>
      </c>
      <c r="D347" s="9">
        <v>2020</v>
      </c>
      <c r="E347" s="9">
        <v>2030</v>
      </c>
      <c r="F347" s="9">
        <v>2040</v>
      </c>
      <c r="G347" s="9">
        <v>2050</v>
      </c>
      <c r="H347" s="9"/>
      <c r="I347" s="106">
        <v>2010</v>
      </c>
      <c r="J347" s="106">
        <v>2020</v>
      </c>
      <c r="K347" s="106">
        <v>2030</v>
      </c>
      <c r="L347" s="106">
        <v>2040</v>
      </c>
      <c r="M347" s="106">
        <v>2050</v>
      </c>
      <c r="O347" s="106">
        <v>2010</v>
      </c>
      <c r="P347" s="106">
        <v>2020</v>
      </c>
      <c r="Q347" s="106">
        <v>2030</v>
      </c>
      <c r="R347" s="106">
        <v>2040</v>
      </c>
      <c r="S347" s="106">
        <v>2050</v>
      </c>
      <c r="V347" s="106" t="s">
        <v>240</v>
      </c>
      <c r="W347" s="9">
        <v>2010</v>
      </c>
      <c r="X347" s="9">
        <v>2020</v>
      </c>
      <c r="Y347" s="9">
        <v>2030</v>
      </c>
      <c r="Z347" s="9">
        <v>2040</v>
      </c>
      <c r="AA347" s="9">
        <v>2050</v>
      </c>
    </row>
    <row r="348" spans="1:27" x14ac:dyDescent="0.25">
      <c r="A348" s="140"/>
      <c r="B348" s="140" t="s">
        <v>1087</v>
      </c>
      <c r="C348" s="185">
        <f t="shared" ref="C348:C365" ca="1" si="163">IFERROR(VLOOKUP($B348,INDIRECT($I$348),2,FALSE),0)</f>
        <v>-0.80236760600000001</v>
      </c>
      <c r="D348" s="185">
        <f t="shared" ref="D348:D365" ca="1" si="164">IFERROR(VLOOKUP($B348,INDIRECT($J$348),2,FALSE),0)</f>
        <v>-0.39766295600000001</v>
      </c>
      <c r="E348" s="185">
        <f t="shared" ref="E348:E365" ca="1" si="165">IFERROR(VLOOKUP($B348,INDIRECT($K$348),2,FALSE),0)</f>
        <v>-0.79532591100000005</v>
      </c>
      <c r="F348" s="185">
        <f t="shared" ref="F348:F365" ca="1" si="166">IFERROR(VLOOKUP($B348,INDIRECT($L$348),2,FALSE),0)</f>
        <v>-1.5906518199999999</v>
      </c>
      <c r="G348" s="185">
        <f t="shared" ref="G348:G365" ca="1" si="167">IFERROR(VLOOKUP($B348,INDIRECT($M$348),2,FALSE),0)</f>
        <v>-1.9883147800000001</v>
      </c>
      <c r="H348" s="7"/>
      <c r="I348" s="140" t="str">
        <f>"Modeloutput!$A$"&amp;O348&amp;":$B$"&amp;O349</f>
        <v>Modeloutput!$A$4791:$B$4810</v>
      </c>
      <c r="J348" s="140" t="str">
        <f>"Modeloutput!$A$"&amp;P348&amp;":$B$"&amp;P349</f>
        <v>Modeloutput!$A$5726:$B$5745</v>
      </c>
      <c r="K348" s="140" t="str">
        <f>"Modeloutput!$A$"&amp;Q348&amp;":$B$"&amp;Q349</f>
        <v>Modeloutput!$A$6661:$B$6680</v>
      </c>
      <c r="L348" s="140" t="str">
        <f>"Modeloutput!$A$"&amp;R348&amp;":$B$"&amp;R349</f>
        <v>Modeloutput!$A$7596:$B$7615</v>
      </c>
      <c r="M348" s="140" t="str">
        <f>"Modeloutput!$A$"&amp;S348&amp;":$B$"&amp;S349</f>
        <v>Modeloutput!$A$8531:$B$8550</v>
      </c>
      <c r="O348" s="140">
        <f>Run4_Var1!O348+Run4_Var2!$G$10</f>
        <v>4791</v>
      </c>
      <c r="P348" s="140">
        <f>Run4_Var1!P348+Run4_Var2!$G$10</f>
        <v>5726</v>
      </c>
      <c r="Q348" s="140">
        <f>Run4_Var1!Q348+Run4_Var2!$G$10</f>
        <v>6661</v>
      </c>
      <c r="R348" s="140">
        <f>Run4_Var1!R348+Run4_Var2!$G$10</f>
        <v>7596</v>
      </c>
      <c r="S348" s="140">
        <f>Run4_Var1!S348+Run4_Var2!$G$10</f>
        <v>8531</v>
      </c>
      <c r="V348" s="63" t="s">
        <v>292</v>
      </c>
      <c r="W348" s="62">
        <f ca="1">SUM(C348:C353)</f>
        <v>-1.550319067</v>
      </c>
      <c r="X348" s="62">
        <f t="shared" ref="X348:AA348" ca="1" si="168">SUM(D348:D353)</f>
        <v>-0.84693280439999996</v>
      </c>
      <c r="Y348" s="62">
        <f t="shared" ca="1" si="168"/>
        <v>-1.6939846260999998</v>
      </c>
      <c r="Z348" s="62">
        <f t="shared" ca="1" si="168"/>
        <v>-3.3885851933</v>
      </c>
      <c r="AA348" s="62">
        <f t="shared" ca="1" si="168"/>
        <v>-4.2365529908999999</v>
      </c>
    </row>
    <row r="349" spans="1:27" x14ac:dyDescent="0.25">
      <c r="A349" s="140"/>
      <c r="B349" s="140" t="s">
        <v>1088</v>
      </c>
      <c r="C349" s="185">
        <f t="shared" ca="1" si="163"/>
        <v>0</v>
      </c>
      <c r="D349" s="185">
        <f t="shared" ca="1" si="164"/>
        <v>-5.9408854800000001E-2</v>
      </c>
      <c r="E349" s="185">
        <f t="shared" ca="1" si="165"/>
        <v>-0.11881771000000001</v>
      </c>
      <c r="F349" s="185">
        <f t="shared" ca="1" si="166"/>
        <v>-0.23763541899999999</v>
      </c>
      <c r="G349" s="185">
        <f t="shared" ca="1" si="167"/>
        <v>-0.297044274</v>
      </c>
      <c r="H349" s="7"/>
      <c r="O349" s="140">
        <f>Run4_Var1!O349+Run4_Var2!$G$10</f>
        <v>4810</v>
      </c>
      <c r="P349" s="140">
        <f>Run4_Var1!P349+Run4_Var2!$G$10</f>
        <v>5745</v>
      </c>
      <c r="Q349" s="140">
        <f>Run4_Var1!Q349+Run4_Var2!$G$10</f>
        <v>6680</v>
      </c>
      <c r="R349" s="140">
        <f>Run4_Var1!R349+Run4_Var2!$G$10</f>
        <v>7615</v>
      </c>
      <c r="S349" s="140">
        <f>Run4_Var1!S349+Run4_Var2!$G$10</f>
        <v>8550</v>
      </c>
      <c r="V349" s="25" t="s">
        <v>295</v>
      </c>
      <c r="W349" s="26">
        <f ca="1">SUM(C360:C365)</f>
        <v>46.273363699999997</v>
      </c>
      <c r="X349" s="26">
        <f t="shared" ref="X349:AA349" ca="1" si="169">SUM(D360:D365)</f>
        <v>63.306124230000002</v>
      </c>
      <c r="Y349" s="26">
        <f t="shared" ca="1" si="169"/>
        <v>81.097379040000007</v>
      </c>
      <c r="Z349" s="26">
        <f t="shared" ca="1" si="169"/>
        <v>87.045730140000003</v>
      </c>
      <c r="AA349" s="26">
        <f t="shared" ca="1" si="169"/>
        <v>92.147436699999986</v>
      </c>
    </row>
    <row r="350" spans="1:27" x14ac:dyDescent="0.25">
      <c r="A350" s="140"/>
      <c r="B350" s="140" t="s">
        <v>1089</v>
      </c>
      <c r="C350" s="185">
        <f t="shared" ca="1" si="163"/>
        <v>-0.74795146099999998</v>
      </c>
      <c r="D350" s="185">
        <f t="shared" ca="1" si="164"/>
        <v>-0.37138830499999997</v>
      </c>
      <c r="E350" s="185">
        <f t="shared" ca="1" si="165"/>
        <v>-0.74289562799999997</v>
      </c>
      <c r="F350" s="185">
        <f t="shared" ca="1" si="166"/>
        <v>-1.4864071999999999</v>
      </c>
      <c r="G350" s="185">
        <f t="shared" ca="1" si="167"/>
        <v>-1.85899291</v>
      </c>
      <c r="H350" s="7"/>
      <c r="O350" s="8"/>
      <c r="P350" s="8"/>
      <c r="Q350" s="8"/>
      <c r="R350" s="8"/>
      <c r="S350" s="8"/>
      <c r="V350" s="43" t="s">
        <v>566</v>
      </c>
      <c r="W350" s="44">
        <f ca="1">SUM(C354:C359)</f>
        <v>-7.5153870899999999</v>
      </c>
      <c r="X350" s="44">
        <f t="shared" ref="X350:AA350" ca="1" si="170">SUM(D354:D359)</f>
        <v>-9.10242474</v>
      </c>
      <c r="Y350" s="44">
        <f t="shared" ca="1" si="170"/>
        <v>-9.1030324199999981</v>
      </c>
      <c r="Z350" s="44">
        <f t="shared" ca="1" si="170"/>
        <v>-9.1082706800000004</v>
      </c>
      <c r="AA350" s="44">
        <f t="shared" ca="1" si="170"/>
        <v>-9.110998103</v>
      </c>
    </row>
    <row r="351" spans="1:27" x14ac:dyDescent="0.25">
      <c r="A351" s="140"/>
      <c r="B351" s="140" t="s">
        <v>1090</v>
      </c>
      <c r="C351" s="185">
        <f t="shared" ca="1" si="163"/>
        <v>0</v>
      </c>
      <c r="D351" s="185">
        <f t="shared" ca="1" si="164"/>
        <v>-1.8472688599999999E-2</v>
      </c>
      <c r="E351" s="185">
        <f t="shared" ca="1" si="165"/>
        <v>-3.6945377100000003E-2</v>
      </c>
      <c r="F351" s="185">
        <f t="shared" ca="1" si="166"/>
        <v>-7.38907543E-2</v>
      </c>
      <c r="G351" s="185">
        <f t="shared" ca="1" si="167"/>
        <v>-9.2201026899999997E-2</v>
      </c>
      <c r="H351" s="7"/>
      <c r="O351" s="8"/>
      <c r="P351" s="8"/>
      <c r="Q351" s="8"/>
      <c r="R351" s="8"/>
      <c r="S351" s="8"/>
    </row>
    <row r="352" spans="1:27" x14ac:dyDescent="0.25">
      <c r="A352" s="140"/>
      <c r="B352" s="140" t="s">
        <v>1091</v>
      </c>
      <c r="C352" s="185">
        <f t="shared" ca="1" si="163"/>
        <v>0</v>
      </c>
      <c r="D352" s="185">
        <f t="shared" ca="1" si="164"/>
        <v>0</v>
      </c>
      <c r="E352" s="185">
        <f t="shared" ca="1" si="165"/>
        <v>0</v>
      </c>
      <c r="F352" s="185">
        <f t="shared" ca="1" si="166"/>
        <v>0</v>
      </c>
      <c r="G352" s="185">
        <f t="shared" ca="1" si="167"/>
        <v>0</v>
      </c>
      <c r="H352" s="7"/>
      <c r="O352" s="8"/>
      <c r="P352" s="8"/>
      <c r="Q352" s="8"/>
      <c r="R352" s="8"/>
      <c r="S352" s="8"/>
      <c r="V352" s="140" t="s">
        <v>285</v>
      </c>
      <c r="W352" s="135">
        <f ca="1">SUM(W348:W350)</f>
        <v>37.207657543000003</v>
      </c>
      <c r="X352" s="135">
        <f t="shared" ref="X352:AA352" ca="1" si="171">SUM(X348:X350)</f>
        <v>53.356766685600007</v>
      </c>
      <c r="Y352" s="135">
        <f t="shared" ca="1" si="171"/>
        <v>70.300361993899998</v>
      </c>
      <c r="Z352" s="135">
        <f t="shared" ca="1" si="171"/>
        <v>74.548874266699997</v>
      </c>
      <c r="AA352" s="135">
        <f t="shared" ca="1" si="171"/>
        <v>78.799885606099991</v>
      </c>
    </row>
    <row r="353" spans="1:27" x14ac:dyDescent="0.25">
      <c r="A353" s="140"/>
      <c r="B353" s="140" t="s">
        <v>1092</v>
      </c>
      <c r="C353" s="185">
        <f t="shared" ca="1" si="163"/>
        <v>0</v>
      </c>
      <c r="D353" s="185">
        <f t="shared" ca="1" si="164"/>
        <v>0</v>
      </c>
      <c r="E353" s="185">
        <f t="shared" ca="1" si="165"/>
        <v>0</v>
      </c>
      <c r="F353" s="185">
        <f t="shared" ca="1" si="166"/>
        <v>0</v>
      </c>
      <c r="G353" s="185">
        <f t="shared" ca="1" si="167"/>
        <v>0</v>
      </c>
      <c r="H353" s="7"/>
      <c r="O353" s="8"/>
      <c r="P353" s="8"/>
      <c r="Q353" s="8"/>
      <c r="R353" s="8"/>
      <c r="S353" s="8"/>
      <c r="V353" s="140" t="s">
        <v>284</v>
      </c>
      <c r="W353" s="135">
        <f ca="1">SUM(C348:C365)</f>
        <v>37.207657542999996</v>
      </c>
      <c r="X353" s="135">
        <f t="shared" ref="X353:AA353" ca="1" si="172">SUM(D348:D365)</f>
        <v>53.3567666856</v>
      </c>
      <c r="Y353" s="135">
        <f t="shared" ca="1" si="172"/>
        <v>70.300361993899998</v>
      </c>
      <c r="Z353" s="135">
        <f t="shared" ca="1" si="172"/>
        <v>74.548874266699997</v>
      </c>
      <c r="AA353" s="135">
        <f t="shared" ca="1" si="172"/>
        <v>78.799885606099991</v>
      </c>
    </row>
    <row r="354" spans="1:27" x14ac:dyDescent="0.25">
      <c r="A354" s="140"/>
      <c r="B354" s="140" t="s">
        <v>472</v>
      </c>
      <c r="C354" s="45">
        <f t="shared" ca="1" si="163"/>
        <v>0</v>
      </c>
      <c r="D354" s="45">
        <f t="shared" ca="1" si="164"/>
        <v>0</v>
      </c>
      <c r="E354" s="45">
        <f t="shared" ca="1" si="165"/>
        <v>0</v>
      </c>
      <c r="F354" s="45">
        <f t="shared" ca="1" si="166"/>
        <v>0</v>
      </c>
      <c r="G354" s="45">
        <f t="shared" ca="1" si="167"/>
        <v>0</v>
      </c>
      <c r="H354" s="7"/>
      <c r="O354" s="8"/>
      <c r="P354" s="8"/>
      <c r="Q354" s="8"/>
      <c r="R354" s="8"/>
      <c r="S354" s="8"/>
    </row>
    <row r="355" spans="1:27" x14ac:dyDescent="0.25">
      <c r="A355" s="140"/>
      <c r="B355" s="140" t="s">
        <v>473</v>
      </c>
      <c r="C355" s="45">
        <f t="shared" ca="1" si="163"/>
        <v>0</v>
      </c>
      <c r="D355" s="45">
        <f t="shared" ca="1" si="164"/>
        <v>-1.25367929</v>
      </c>
      <c r="E355" s="45">
        <f t="shared" ca="1" si="165"/>
        <v>-1.25367929</v>
      </c>
      <c r="F355" s="45">
        <f t="shared" ca="1" si="166"/>
        <v>-1.25367929</v>
      </c>
      <c r="G355" s="45">
        <f t="shared" ca="1" si="167"/>
        <v>-1.25367929</v>
      </c>
      <c r="H355" s="7"/>
      <c r="O355" s="8"/>
      <c r="P355" s="8"/>
      <c r="Q355" s="8"/>
      <c r="R355" s="8"/>
      <c r="S355" s="8"/>
    </row>
    <row r="356" spans="1:27" x14ac:dyDescent="0.25">
      <c r="A356" s="140"/>
      <c r="B356" s="140" t="s">
        <v>474</v>
      </c>
      <c r="C356" s="45">
        <f t="shared" ca="1" si="163"/>
        <v>-7.5153870899999999</v>
      </c>
      <c r="D356" s="45">
        <f t="shared" ca="1" si="164"/>
        <v>-7.4608189899999999</v>
      </c>
      <c r="E356" s="45">
        <f t="shared" ca="1" si="165"/>
        <v>-7.4614266699999998</v>
      </c>
      <c r="F356" s="45">
        <f t="shared" ca="1" si="166"/>
        <v>-7.4666649300000003</v>
      </c>
      <c r="G356" s="45">
        <f t="shared" ca="1" si="167"/>
        <v>-7.4700745</v>
      </c>
      <c r="H356" s="7"/>
      <c r="O356" s="8"/>
      <c r="P356" s="8"/>
      <c r="Q356" s="8"/>
      <c r="R356" s="8"/>
      <c r="S356" s="8"/>
    </row>
    <row r="357" spans="1:27" x14ac:dyDescent="0.25">
      <c r="A357" s="140"/>
      <c r="B357" s="140" t="s">
        <v>475</v>
      </c>
      <c r="C357" s="45">
        <f t="shared" ca="1" si="163"/>
        <v>0</v>
      </c>
      <c r="D357" s="45">
        <f t="shared" ca="1" si="164"/>
        <v>-0.38792645999999997</v>
      </c>
      <c r="E357" s="45">
        <f t="shared" ca="1" si="165"/>
        <v>-0.38792645999999997</v>
      </c>
      <c r="F357" s="45">
        <f t="shared" ca="1" si="166"/>
        <v>-0.38792645999999997</v>
      </c>
      <c r="G357" s="45">
        <f t="shared" ca="1" si="167"/>
        <v>-0.38724431300000001</v>
      </c>
      <c r="H357" s="7"/>
      <c r="O357" s="8"/>
      <c r="P357" s="8"/>
      <c r="Q357" s="8"/>
      <c r="R357" s="8"/>
      <c r="S357" s="8"/>
    </row>
    <row r="358" spans="1:27" x14ac:dyDescent="0.25">
      <c r="A358" s="140"/>
      <c r="B358" s="140" t="s">
        <v>476</v>
      </c>
      <c r="C358" s="45">
        <f t="shared" ca="1" si="163"/>
        <v>0</v>
      </c>
      <c r="D358" s="45">
        <f t="shared" ca="1" si="164"/>
        <v>0</v>
      </c>
      <c r="E358" s="45">
        <f t="shared" ca="1" si="165"/>
        <v>0</v>
      </c>
      <c r="F358" s="45">
        <f t="shared" ca="1" si="166"/>
        <v>0</v>
      </c>
      <c r="G358" s="45">
        <f t="shared" ca="1" si="167"/>
        <v>0</v>
      </c>
      <c r="H358" s="7"/>
      <c r="O358" s="8"/>
      <c r="P358" s="8"/>
      <c r="Q358" s="8"/>
      <c r="R358" s="8"/>
      <c r="S358" s="8"/>
    </row>
    <row r="359" spans="1:27" x14ac:dyDescent="0.25">
      <c r="A359" s="140"/>
      <c r="B359" s="140" t="s">
        <v>477</v>
      </c>
      <c r="C359" s="45">
        <f t="shared" ca="1" si="163"/>
        <v>0</v>
      </c>
      <c r="D359" s="45">
        <f t="shared" ca="1" si="164"/>
        <v>0</v>
      </c>
      <c r="E359" s="45">
        <f t="shared" ca="1" si="165"/>
        <v>0</v>
      </c>
      <c r="F359" s="45">
        <f t="shared" ca="1" si="166"/>
        <v>0</v>
      </c>
      <c r="G359" s="45">
        <f t="shared" ca="1" si="167"/>
        <v>0</v>
      </c>
      <c r="H359" s="7"/>
      <c r="O359" s="8"/>
      <c r="P359" s="8"/>
      <c r="Q359" s="8"/>
      <c r="R359" s="8"/>
      <c r="S359" s="8"/>
    </row>
    <row r="360" spans="1:27" x14ac:dyDescent="0.25">
      <c r="A360" s="140"/>
      <c r="B360" s="140" t="s">
        <v>1100</v>
      </c>
      <c r="C360" s="46">
        <f t="shared" ca="1" si="163"/>
        <v>20.059190099999999</v>
      </c>
      <c r="D360" s="46">
        <f t="shared" ca="1" si="164"/>
        <v>25.450429199999999</v>
      </c>
      <c r="E360" s="46">
        <f t="shared" ca="1" si="165"/>
        <v>33.801351199999999</v>
      </c>
      <c r="F360" s="46">
        <f t="shared" ca="1" si="166"/>
        <v>36.584991899999999</v>
      </c>
      <c r="G360" s="46">
        <f t="shared" ca="1" si="167"/>
        <v>38.970969599999997</v>
      </c>
      <c r="H360" s="7"/>
      <c r="O360" s="8"/>
      <c r="P360" s="8"/>
      <c r="Q360" s="8"/>
      <c r="R360" s="8"/>
      <c r="S360" s="8"/>
    </row>
    <row r="361" spans="1:27" x14ac:dyDescent="0.25">
      <c r="A361" s="140"/>
      <c r="B361" s="140" t="s">
        <v>1101</v>
      </c>
      <c r="C361" s="46">
        <f t="shared" ca="1" si="163"/>
        <v>0</v>
      </c>
      <c r="D361" s="46">
        <f t="shared" ca="1" si="164"/>
        <v>5.0558459999999998</v>
      </c>
      <c r="E361" s="46">
        <f t="shared" ca="1" si="165"/>
        <v>6.3034319500000002</v>
      </c>
      <c r="F361" s="46">
        <f t="shared" ca="1" si="166"/>
        <v>6.7192939300000001</v>
      </c>
      <c r="G361" s="46">
        <f t="shared" ca="1" si="167"/>
        <v>7.0757470600000003</v>
      </c>
      <c r="H361" s="7"/>
      <c r="O361" s="8"/>
      <c r="P361" s="8"/>
      <c r="Q361" s="8"/>
      <c r="R361" s="8"/>
      <c r="S361" s="8"/>
    </row>
    <row r="362" spans="1:27" x14ac:dyDescent="0.25">
      <c r="A362" s="140"/>
      <c r="B362" s="140" t="s">
        <v>1102</v>
      </c>
      <c r="C362" s="46">
        <f t="shared" ca="1" si="163"/>
        <v>26.214173599999999</v>
      </c>
      <c r="D362" s="46">
        <f t="shared" ca="1" si="164"/>
        <v>31.229670500000001</v>
      </c>
      <c r="E362" s="46">
        <f t="shared" ca="1" si="165"/>
        <v>39.034490900000002</v>
      </c>
      <c r="F362" s="46">
        <f t="shared" ca="1" si="166"/>
        <v>41.654030499999998</v>
      </c>
      <c r="G362" s="46">
        <f t="shared" ca="1" si="167"/>
        <v>43.906335599999998</v>
      </c>
      <c r="H362" s="7"/>
      <c r="O362" s="8"/>
      <c r="P362" s="8"/>
      <c r="Q362" s="8"/>
      <c r="R362" s="8"/>
      <c r="S362" s="8"/>
    </row>
    <row r="363" spans="1:27" x14ac:dyDescent="0.25">
      <c r="A363" s="140"/>
      <c r="B363" s="140" t="s">
        <v>1103</v>
      </c>
      <c r="C363" s="46">
        <f t="shared" ca="1" si="163"/>
        <v>0</v>
      </c>
      <c r="D363" s="46">
        <f t="shared" ca="1" si="164"/>
        <v>1.57017853</v>
      </c>
      <c r="E363" s="46">
        <f t="shared" ca="1" si="165"/>
        <v>1.95810499</v>
      </c>
      <c r="F363" s="46">
        <f t="shared" ca="1" si="166"/>
        <v>2.0874138100000001</v>
      </c>
      <c r="G363" s="46">
        <f t="shared" ca="1" si="167"/>
        <v>2.1943844399999999</v>
      </c>
      <c r="H363" s="7"/>
      <c r="O363" s="8"/>
      <c r="P363" s="8"/>
      <c r="Q363" s="8"/>
      <c r="R363" s="8"/>
      <c r="S363" s="8"/>
    </row>
    <row r="364" spans="1:27" x14ac:dyDescent="0.25">
      <c r="A364" s="140"/>
      <c r="B364" s="140" t="s">
        <v>1104</v>
      </c>
      <c r="C364" s="46">
        <f t="shared" ca="1" si="163"/>
        <v>0</v>
      </c>
      <c r="D364" s="46">
        <f t="shared" ca="1" si="164"/>
        <v>0</v>
      </c>
      <c r="E364" s="46">
        <f t="shared" ca="1" si="165"/>
        <v>0</v>
      </c>
      <c r="F364" s="46">
        <f t="shared" ca="1" si="166"/>
        <v>0</v>
      </c>
      <c r="G364" s="46">
        <f t="shared" ca="1" si="167"/>
        <v>0</v>
      </c>
      <c r="H364" s="7"/>
      <c r="O364" s="8"/>
      <c r="P364" s="8"/>
      <c r="Q364" s="8"/>
      <c r="R364" s="8"/>
      <c r="S364" s="8"/>
    </row>
    <row r="365" spans="1:27" x14ac:dyDescent="0.25">
      <c r="A365" s="140"/>
      <c r="B365" s="140" t="s">
        <v>1105</v>
      </c>
      <c r="C365" s="46">
        <f t="shared" ca="1" si="163"/>
        <v>0</v>
      </c>
      <c r="D365" s="46">
        <f t="shared" ca="1" si="164"/>
        <v>0</v>
      </c>
      <c r="E365" s="46">
        <f t="shared" ca="1" si="165"/>
        <v>0</v>
      </c>
      <c r="F365" s="46">
        <f t="shared" ca="1" si="166"/>
        <v>0</v>
      </c>
      <c r="G365" s="46">
        <f t="shared" ca="1" si="167"/>
        <v>0</v>
      </c>
      <c r="H365" s="7"/>
      <c r="O365" s="8"/>
      <c r="P365" s="8"/>
      <c r="Q365" s="8"/>
      <c r="R365" s="8"/>
      <c r="S365" s="8"/>
    </row>
    <row r="366" spans="1:27" x14ac:dyDescent="0.25">
      <c r="C366" s="7"/>
      <c r="D366" s="7"/>
      <c r="E366" s="7"/>
      <c r="F366" s="7"/>
      <c r="G366" s="7"/>
      <c r="H366" s="7"/>
      <c r="O366" s="8"/>
      <c r="P366" s="8"/>
      <c r="Q366" s="8"/>
      <c r="R366" s="8"/>
      <c r="S366" s="8"/>
    </row>
    <row r="367" spans="1:27" x14ac:dyDescent="0.25">
      <c r="A367" s="140"/>
      <c r="C367" s="7"/>
      <c r="D367" s="7"/>
      <c r="E367" s="7"/>
      <c r="F367" s="7"/>
      <c r="G367" s="7"/>
      <c r="H367" s="7"/>
      <c r="I367" s="103" t="s">
        <v>244</v>
      </c>
      <c r="O367" s="138" t="s">
        <v>245</v>
      </c>
      <c r="P367" s="8"/>
      <c r="Q367" s="8"/>
      <c r="R367" s="8"/>
      <c r="S367" s="8"/>
    </row>
    <row r="368" spans="1:27" x14ac:dyDescent="0.25">
      <c r="A368" s="140"/>
      <c r="B368" s="106" t="s">
        <v>248</v>
      </c>
      <c r="C368" s="181">
        <v>2010</v>
      </c>
      <c r="D368" s="181">
        <v>2020</v>
      </c>
      <c r="E368" s="181">
        <v>2030</v>
      </c>
      <c r="F368" s="181">
        <v>2040</v>
      </c>
      <c r="G368" s="181">
        <v>2050</v>
      </c>
      <c r="H368" s="7"/>
      <c r="I368" s="106">
        <v>2010</v>
      </c>
      <c r="J368" s="106">
        <v>2020</v>
      </c>
      <c r="K368" s="106">
        <v>2030</v>
      </c>
      <c r="L368" s="106">
        <v>2040</v>
      </c>
      <c r="M368" s="106">
        <v>2050</v>
      </c>
      <c r="O368" s="6">
        <v>2010</v>
      </c>
      <c r="P368" s="6">
        <v>2020</v>
      </c>
      <c r="Q368" s="6">
        <v>2030</v>
      </c>
      <c r="R368" s="6">
        <v>2040</v>
      </c>
      <c r="S368" s="6">
        <v>2050</v>
      </c>
      <c r="V368" s="106" t="s">
        <v>248</v>
      </c>
      <c r="W368" s="9">
        <v>2010</v>
      </c>
      <c r="X368" s="9">
        <v>2020</v>
      </c>
      <c r="Y368" s="9">
        <v>2030</v>
      </c>
      <c r="Z368" s="9">
        <v>2040</v>
      </c>
      <c r="AA368" s="9">
        <v>2050</v>
      </c>
    </row>
    <row r="369" spans="1:27" x14ac:dyDescent="0.25">
      <c r="B369" s="186" t="s">
        <v>943</v>
      </c>
      <c r="C369" s="187">
        <f t="shared" ref="C369:C432" ca="1" si="173">IFERROR(VLOOKUP($B369,INDIRECT($I$369),2,FALSE),0)</f>
        <v>-1.2853600000000001</v>
      </c>
      <c r="D369" s="187">
        <f t="shared" ref="D369:D432" ca="1" si="174">IFERROR(VLOOKUP($B369,INDIRECT($J$369),2,FALSE),0)</f>
        <v>-1.2791999999999999</v>
      </c>
      <c r="E369" s="187">
        <f t="shared" ref="E369:E432" ca="1" si="175">IFERROR(VLOOKUP($B369,INDIRECT($K$369),2,FALSE),0)</f>
        <v>-1.2791999999999999</v>
      </c>
      <c r="F369" s="187">
        <f t="shared" ref="F369:F432" ca="1" si="176">IFERROR(VLOOKUP($B369,INDIRECT($L$369),2,FALSE),0)</f>
        <v>-1.2791999999999999</v>
      </c>
      <c r="G369" s="187">
        <f t="shared" ref="G369:G432" ca="1" si="177">IFERROR(VLOOKUP($B369,INDIRECT($M$369),2,FALSE),0)</f>
        <v>-1.2895496</v>
      </c>
      <c r="H369" s="7"/>
      <c r="I369" s="140" t="str">
        <f>"Modeloutput!$A$"&amp;O369&amp;":$B$"&amp;O370</f>
        <v>Modeloutput!$A$5258:$B$5353</v>
      </c>
      <c r="J369" s="140" t="str">
        <f>"Modeloutput!$A$"&amp;P369&amp;":$B$"&amp;P370</f>
        <v>Modeloutput!$A$6193:$B$6288</v>
      </c>
      <c r="K369" s="140" t="str">
        <f>"Modeloutput!$A$"&amp;Q369&amp;":$B$"&amp;Q370</f>
        <v>Modeloutput!$A$7128:$B$7223</v>
      </c>
      <c r="L369" s="140" t="str">
        <f>"Modeloutput!$A$"&amp;R369&amp;":$B$"&amp;R370</f>
        <v>Modeloutput!$A$8063:$B$8158</v>
      </c>
      <c r="M369" s="140" t="str">
        <f>"Modeloutput!$A$"&amp;S369&amp;":$B$"&amp;S370</f>
        <v>Modeloutput!$A$8998:$B$9093</v>
      </c>
      <c r="N369" s="140" t="s">
        <v>246</v>
      </c>
      <c r="O369" s="140">
        <f>Run4_Var1!O369+Run4_Var2!$G$10</f>
        <v>5258</v>
      </c>
      <c r="P369" s="140">
        <f>Run4_Var1!P369+Run4_Var2!$G$10</f>
        <v>6193</v>
      </c>
      <c r="Q369" s="140">
        <f>Run4_Var1!Q369+Run4_Var2!$G$10</f>
        <v>7128</v>
      </c>
      <c r="R369" s="140">
        <f>Run4_Var1!R369+Run4_Var2!$G$10</f>
        <v>8063</v>
      </c>
      <c r="S369" s="140">
        <f>Run4_Var1!S369+Run4_Var2!$G$10</f>
        <v>8998</v>
      </c>
      <c r="V369" s="66" t="s">
        <v>296</v>
      </c>
      <c r="W369" s="188">
        <f ca="1">C371+C383</f>
        <v>-32.881487800000002</v>
      </c>
      <c r="X369" s="188">
        <f t="shared" ref="X369:AA369" ca="1" si="178">D371+D383</f>
        <v>-33.173950691000002</v>
      </c>
      <c r="Y369" s="188">
        <f t="shared" ca="1" si="178"/>
        <v>-31.022609382000002</v>
      </c>
      <c r="Z369" s="188">
        <f t="shared" ca="1" si="178"/>
        <v>-30.336088573000001</v>
      </c>
      <c r="AA369" s="188">
        <f t="shared" ca="1" si="178"/>
        <v>-37.210125744000003</v>
      </c>
    </row>
    <row r="370" spans="1:27" x14ac:dyDescent="0.25">
      <c r="B370" s="186" t="s">
        <v>944</v>
      </c>
      <c r="C370" s="180">
        <f t="shared" ca="1" si="173"/>
        <v>-1.4298299999999999</v>
      </c>
      <c r="D370" s="180">
        <f t="shared" ca="1" si="174"/>
        <v>-1.71594</v>
      </c>
      <c r="E370" s="180">
        <f t="shared" ca="1" si="175"/>
        <v>-1.71594</v>
      </c>
      <c r="F370" s="180">
        <f t="shared" ca="1" si="176"/>
        <v>-1.71594</v>
      </c>
      <c r="G370" s="180">
        <f t="shared" ca="1" si="177"/>
        <v>7.7378771299999996E-2</v>
      </c>
      <c r="H370" s="7"/>
      <c r="O370" s="140">
        <f>Run4_Var1!O370+Run4_Var2!$G$10</f>
        <v>5353</v>
      </c>
      <c r="P370" s="140">
        <f>Run4_Var1!P370+Run4_Var2!$G$10</f>
        <v>6288</v>
      </c>
      <c r="Q370" s="140">
        <f>Run4_Var1!Q370+Run4_Var2!$G$10</f>
        <v>7223</v>
      </c>
      <c r="R370" s="140">
        <f>Run4_Var1!R370+Run4_Var2!$G$10</f>
        <v>8158</v>
      </c>
      <c r="S370" s="140">
        <f>Run4_Var1!S370+Run4_Var2!$G$10</f>
        <v>9093</v>
      </c>
      <c r="T370" s="8"/>
      <c r="V370" s="36" t="s">
        <v>297</v>
      </c>
      <c r="W370" s="38">
        <f ca="1">C372</f>
        <v>-10.296169799999999</v>
      </c>
      <c r="X370" s="38">
        <f t="shared" ref="X370:AA370" ca="1" si="179">D372</f>
        <v>-8.5741425899999992</v>
      </c>
      <c r="Y370" s="38">
        <f t="shared" ca="1" si="179"/>
        <v>-8.1752425899999999</v>
      </c>
      <c r="Z370" s="38">
        <f t="shared" ca="1" si="179"/>
        <v>-6.6841193299999997</v>
      </c>
      <c r="AA370" s="38">
        <f t="shared" ca="1" si="179"/>
        <v>-7.7998312700000003</v>
      </c>
    </row>
    <row r="371" spans="1:27" x14ac:dyDescent="0.25">
      <c r="A371" s="140"/>
      <c r="B371" s="140" t="s">
        <v>538</v>
      </c>
      <c r="C371" s="69">
        <f t="shared" ca="1" si="173"/>
        <v>-32.881487800000002</v>
      </c>
      <c r="D371" s="69">
        <f t="shared" ca="1" si="174"/>
        <v>-32.5636996</v>
      </c>
      <c r="E371" s="69">
        <f t="shared" ca="1" si="175"/>
        <v>-30.310689700000001</v>
      </c>
      <c r="F371" s="69">
        <f t="shared" ca="1" si="176"/>
        <v>-29.522500300000001</v>
      </c>
      <c r="G371" s="69">
        <f t="shared" ca="1" si="177"/>
        <v>-36.292837800000001</v>
      </c>
      <c r="H371" s="7"/>
      <c r="O371" s="8"/>
      <c r="P371" s="8"/>
      <c r="Q371" s="8"/>
      <c r="R371" s="8"/>
      <c r="S371" s="8"/>
      <c r="V371" s="32" t="s">
        <v>298</v>
      </c>
      <c r="W371" s="40">
        <f ca="1">SUM(C373:C376)+C384</f>
        <v>-14.5235845</v>
      </c>
      <c r="X371" s="40">
        <f t="shared" ref="X371:AA371" ca="1" si="180">SUM(D373:D376)+D384</f>
        <v>-15.26092785</v>
      </c>
      <c r="Y371" s="40">
        <f t="shared" ca="1" si="180"/>
        <v>-16.1158708</v>
      </c>
      <c r="Z371" s="40">
        <f t="shared" ca="1" si="180"/>
        <v>-20.119430149999999</v>
      </c>
      <c r="AA371" s="40">
        <f t="shared" ca="1" si="180"/>
        <v>-26.3635731</v>
      </c>
    </row>
    <row r="372" spans="1:27" x14ac:dyDescent="0.25">
      <c r="A372" s="140"/>
      <c r="B372" s="140" t="s">
        <v>539</v>
      </c>
      <c r="C372" s="38">
        <f t="shared" ca="1" si="173"/>
        <v>-10.296169799999999</v>
      </c>
      <c r="D372" s="38">
        <f t="shared" ca="1" si="174"/>
        <v>-8.5741425899999992</v>
      </c>
      <c r="E372" s="38">
        <f t="shared" ca="1" si="175"/>
        <v>-8.1752425899999999</v>
      </c>
      <c r="F372" s="38">
        <f t="shared" ca="1" si="176"/>
        <v>-6.6841193299999997</v>
      </c>
      <c r="G372" s="38">
        <f t="shared" ca="1" si="177"/>
        <v>-7.7998312700000003</v>
      </c>
      <c r="H372" s="7"/>
      <c r="O372" s="8"/>
      <c r="P372" s="8"/>
      <c r="Q372" s="8"/>
      <c r="R372" s="8"/>
      <c r="S372" s="8"/>
      <c r="V372" s="47" t="s">
        <v>299</v>
      </c>
      <c r="W372" s="49">
        <f ca="1">SUM(C377:C380)</f>
        <v>-1.8436225500000001</v>
      </c>
      <c r="X372" s="49">
        <f t="shared" ref="X372:AA372" ca="1" si="181">SUM(D377:D380)</f>
        <v>-1.93052139</v>
      </c>
      <c r="Y372" s="49">
        <f t="shared" ca="1" si="181"/>
        <v>-1.84665119</v>
      </c>
      <c r="Z372" s="49">
        <f t="shared" ca="1" si="181"/>
        <v>-1.78514638</v>
      </c>
      <c r="AA372" s="49">
        <f t="shared" ca="1" si="181"/>
        <v>-2.2078562100000001</v>
      </c>
    </row>
    <row r="373" spans="1:27" x14ac:dyDescent="0.25">
      <c r="A373" s="140"/>
      <c r="B373" s="140" t="s">
        <v>150</v>
      </c>
      <c r="C373" s="40">
        <f t="shared" ca="1" si="173"/>
        <v>0</v>
      </c>
      <c r="D373" s="40">
        <f t="shared" ca="1" si="174"/>
        <v>0</v>
      </c>
      <c r="E373" s="40">
        <f t="shared" ca="1" si="175"/>
        <v>0</v>
      </c>
      <c r="F373" s="40">
        <f t="shared" ca="1" si="176"/>
        <v>0</v>
      </c>
      <c r="G373" s="40">
        <f t="shared" ca="1" si="177"/>
        <v>0</v>
      </c>
      <c r="H373" s="7"/>
      <c r="O373" s="8"/>
      <c r="P373" s="8"/>
      <c r="Q373" s="8"/>
      <c r="R373" s="8"/>
      <c r="S373" s="8"/>
      <c r="V373" s="57" t="s">
        <v>300</v>
      </c>
      <c r="W373" s="60">
        <f ca="1">SUM(C385:C408)+SUM(C457:C460)</f>
        <v>0</v>
      </c>
      <c r="X373" s="60">
        <f t="shared" ref="X373:AA373" ca="1" si="182">SUM(D385:D408)+SUM(D457:D460)</f>
        <v>2.7307957971000003</v>
      </c>
      <c r="Y373" s="60">
        <f t="shared" ca="1" si="182"/>
        <v>5.2327539577</v>
      </c>
      <c r="Z373" s="60">
        <f t="shared" ca="1" si="182"/>
        <v>7.5668978470000008</v>
      </c>
      <c r="AA373" s="60">
        <f t="shared" ca="1" si="182"/>
        <v>10.78645023324</v>
      </c>
    </row>
    <row r="374" spans="1:27" x14ac:dyDescent="0.25">
      <c r="A374" s="140"/>
      <c r="B374" s="140" t="s">
        <v>142</v>
      </c>
      <c r="C374" s="40">
        <f t="shared" ca="1" si="173"/>
        <v>-14.5235845</v>
      </c>
      <c r="D374" s="40">
        <f t="shared" ca="1" si="174"/>
        <v>-10.3153317</v>
      </c>
      <c r="E374" s="40">
        <f t="shared" ca="1" si="175"/>
        <v>-8.1798001899999999</v>
      </c>
      <c r="F374" s="40">
        <f t="shared" ca="1" si="176"/>
        <v>-9.5220091500000006</v>
      </c>
      <c r="G374" s="40">
        <f t="shared" ca="1" si="177"/>
        <v>-13.1086732</v>
      </c>
      <c r="H374" s="7"/>
      <c r="O374" s="8"/>
      <c r="P374" s="8"/>
      <c r="Q374" s="8"/>
      <c r="R374" s="8"/>
      <c r="S374" s="8"/>
      <c r="V374" s="51" t="s">
        <v>301</v>
      </c>
      <c r="W374" s="53">
        <f ca="1">SUM(C409:C432)</f>
        <v>18.436225499999999</v>
      </c>
      <c r="X374" s="53">
        <f t="shared" ref="X374:AA374" ca="1" si="183">SUM(D409:D432)</f>
        <v>19.305213858999998</v>
      </c>
      <c r="Y374" s="53">
        <f t="shared" ca="1" si="183"/>
        <v>18.466511878999999</v>
      </c>
      <c r="Z374" s="53">
        <f t="shared" ca="1" si="183"/>
        <v>17.851463758999998</v>
      </c>
      <c r="AA374" s="53">
        <f t="shared" ca="1" si="183"/>
        <v>22.078562172000002</v>
      </c>
    </row>
    <row r="375" spans="1:27" x14ac:dyDescent="0.25">
      <c r="A375" s="140"/>
      <c r="B375" s="140" t="s">
        <v>151</v>
      </c>
      <c r="C375" s="40">
        <f t="shared" ca="1" si="173"/>
        <v>0</v>
      </c>
      <c r="D375" s="40">
        <f t="shared" ca="1" si="174"/>
        <v>0</v>
      </c>
      <c r="E375" s="40">
        <f t="shared" ca="1" si="175"/>
        <v>0</v>
      </c>
      <c r="F375" s="40">
        <f t="shared" ca="1" si="176"/>
        <v>0</v>
      </c>
      <c r="G375" s="40">
        <f t="shared" ca="1" si="177"/>
        <v>0</v>
      </c>
      <c r="H375" s="7"/>
      <c r="O375" s="8"/>
      <c r="P375" s="8"/>
      <c r="Q375" s="8"/>
      <c r="R375" s="8"/>
      <c r="S375" s="8"/>
      <c r="V375" s="54" t="s">
        <v>302</v>
      </c>
      <c r="W375" s="56">
        <f ca="1">SUM(C433:C456)+SUM(C461:C464)</f>
        <v>41.961776499999999</v>
      </c>
      <c r="X375" s="56">
        <f t="shared" ref="X375:AA375" ca="1" si="184">SUM(D433:D456)+SUM(D461:D464)</f>
        <v>41.313372309000002</v>
      </c>
      <c r="Y375" s="56">
        <f t="shared" ca="1" si="184"/>
        <v>36.388272139999998</v>
      </c>
      <c r="Z375" s="56">
        <f t="shared" ca="1" si="184"/>
        <v>36.200712031000002</v>
      </c>
      <c r="AA375" s="56">
        <f t="shared" ca="1" si="184"/>
        <v>40.530315062</v>
      </c>
    </row>
    <row r="376" spans="1:27" x14ac:dyDescent="0.25">
      <c r="A376" s="140"/>
      <c r="B376" s="140" t="s">
        <v>152</v>
      </c>
      <c r="C376" s="40">
        <f t="shared" ca="1" si="173"/>
        <v>0</v>
      </c>
      <c r="D376" s="40">
        <f t="shared" ca="1" si="174"/>
        <v>0</v>
      </c>
      <c r="E376" s="40">
        <f t="shared" ca="1" si="175"/>
        <v>0</v>
      </c>
      <c r="F376" s="40">
        <f t="shared" ca="1" si="176"/>
        <v>0</v>
      </c>
      <c r="G376" s="40">
        <f t="shared" ca="1" si="177"/>
        <v>0</v>
      </c>
      <c r="H376" s="7"/>
      <c r="O376" s="8"/>
      <c r="P376" s="8"/>
      <c r="Q376" s="8"/>
      <c r="R376" s="8"/>
      <c r="S376" s="8"/>
      <c r="V376" s="195" t="s">
        <v>1359</v>
      </c>
      <c r="W376" s="213">
        <f ca="1">C369+C381</f>
        <v>-1.2853600000000001</v>
      </c>
      <c r="X376" s="213">
        <f t="shared" ref="X376:AA377" ca="1" si="185">D369+D381</f>
        <v>-1.2791999999999999</v>
      </c>
      <c r="Y376" s="213">
        <f t="shared" ca="1" si="185"/>
        <v>-1.2791999999999999</v>
      </c>
      <c r="Z376" s="213">
        <f t="shared" ca="1" si="185"/>
        <v>-1.2791999999999999</v>
      </c>
      <c r="AA376" s="213">
        <f t="shared" ca="1" si="185"/>
        <v>-1.2895496</v>
      </c>
    </row>
    <row r="377" spans="1:27" x14ac:dyDescent="0.25">
      <c r="A377" s="140"/>
      <c r="B377" s="140" t="s">
        <v>153</v>
      </c>
      <c r="C377" s="49">
        <f t="shared" ca="1" si="173"/>
        <v>0</v>
      </c>
      <c r="D377" s="49">
        <f t="shared" ca="1" si="174"/>
        <v>0</v>
      </c>
      <c r="E377" s="49">
        <f t="shared" ca="1" si="175"/>
        <v>0</v>
      </c>
      <c r="F377" s="49">
        <f t="shared" ca="1" si="176"/>
        <v>0</v>
      </c>
      <c r="G377" s="49">
        <f t="shared" ca="1" si="177"/>
        <v>0</v>
      </c>
      <c r="H377" s="7"/>
      <c r="O377" s="8"/>
      <c r="P377" s="8"/>
      <c r="Q377" s="8"/>
      <c r="R377" s="8"/>
      <c r="S377" s="8"/>
      <c r="V377" s="197" t="s">
        <v>1360</v>
      </c>
      <c r="W377" s="240">
        <f ca="1">C370+C382</f>
        <v>-1.4298299999999999</v>
      </c>
      <c r="X377" s="240">
        <f t="shared" ca="1" si="185"/>
        <v>-3.2469064400000001</v>
      </c>
      <c r="Y377" s="240">
        <f t="shared" ca="1" si="185"/>
        <v>-3.0051748900000002</v>
      </c>
      <c r="Z377" s="240">
        <f t="shared" ca="1" si="185"/>
        <v>-2.8540926799999999</v>
      </c>
      <c r="AA377" s="240">
        <f t="shared" ca="1" si="185"/>
        <v>-0.95399699869999988</v>
      </c>
    </row>
    <row r="378" spans="1:27" x14ac:dyDescent="0.25">
      <c r="A378" s="140"/>
      <c r="B378" s="140" t="s">
        <v>143</v>
      </c>
      <c r="C378" s="49">
        <f t="shared" ca="1" si="173"/>
        <v>-1.8436225500000001</v>
      </c>
      <c r="D378" s="49">
        <f t="shared" ca="1" si="174"/>
        <v>-1.93052139</v>
      </c>
      <c r="E378" s="49">
        <f t="shared" ca="1" si="175"/>
        <v>-1.84665119</v>
      </c>
      <c r="F378" s="49">
        <f t="shared" ca="1" si="176"/>
        <v>-1.78514638</v>
      </c>
      <c r="G378" s="49">
        <f t="shared" ca="1" si="177"/>
        <v>-2.2078562100000001</v>
      </c>
      <c r="H378" s="7"/>
      <c r="O378" s="8"/>
      <c r="P378" s="8"/>
      <c r="Q378" s="8"/>
      <c r="R378" s="8"/>
      <c r="S378" s="8"/>
    </row>
    <row r="379" spans="1:27" x14ac:dyDescent="0.25">
      <c r="A379" s="140"/>
      <c r="B379" s="140" t="s">
        <v>154</v>
      </c>
      <c r="C379" s="49">
        <f t="shared" ca="1" si="173"/>
        <v>0</v>
      </c>
      <c r="D379" s="49">
        <f t="shared" ca="1" si="174"/>
        <v>0</v>
      </c>
      <c r="E379" s="49">
        <f t="shared" ca="1" si="175"/>
        <v>0</v>
      </c>
      <c r="F379" s="49">
        <f t="shared" ca="1" si="176"/>
        <v>0</v>
      </c>
      <c r="G379" s="49">
        <f t="shared" ca="1" si="177"/>
        <v>0</v>
      </c>
      <c r="H379" s="7"/>
      <c r="O379" s="8"/>
      <c r="P379" s="8"/>
      <c r="Q379" s="8"/>
      <c r="R379" s="8"/>
      <c r="S379" s="8"/>
      <c r="V379" s="140" t="s">
        <v>285</v>
      </c>
      <c r="W379" s="135">
        <f ca="1">SUM(W369:W377)</f>
        <v>-1.8620526500000028</v>
      </c>
      <c r="X379" s="135">
        <f t="shared" ref="X379:AA379" ca="1" si="186">SUM(X369:X377)</f>
        <v>-0.116266995900006</v>
      </c>
      <c r="Y379" s="135">
        <f t="shared" ca="1" si="186"/>
        <v>-1.3572108753000172</v>
      </c>
      <c r="Z379" s="135">
        <f t="shared" ca="1" si="186"/>
        <v>-1.4390034759999994</v>
      </c>
      <c r="AA379" s="135">
        <f t="shared" ca="1" si="186"/>
        <v>-2.4296054554599991</v>
      </c>
    </row>
    <row r="380" spans="1:27" x14ac:dyDescent="0.25">
      <c r="A380" s="140"/>
      <c r="B380" s="140" t="s">
        <v>155</v>
      </c>
      <c r="C380" s="49">
        <f t="shared" ca="1" si="173"/>
        <v>0</v>
      </c>
      <c r="D380" s="49">
        <f t="shared" ca="1" si="174"/>
        <v>0</v>
      </c>
      <c r="E380" s="49">
        <f t="shared" ca="1" si="175"/>
        <v>0</v>
      </c>
      <c r="F380" s="49">
        <f t="shared" ca="1" si="176"/>
        <v>0</v>
      </c>
      <c r="G380" s="49">
        <f t="shared" ca="1" si="177"/>
        <v>0</v>
      </c>
      <c r="H380" s="9"/>
      <c r="O380" s="8"/>
      <c r="P380" s="8"/>
      <c r="Q380" s="8"/>
      <c r="R380" s="8"/>
      <c r="S380" s="8"/>
      <c r="V380" s="140" t="s">
        <v>284</v>
      </c>
      <c r="W380" s="135">
        <f ca="1">SUM(C369:C464)</f>
        <v>-1.8620526500000025</v>
      </c>
      <c r="X380" s="135">
        <f t="shared" ref="X380:AA380" ca="1" si="187">SUM(D369:D464)</f>
        <v>-0.116266995900007</v>
      </c>
      <c r="Y380" s="135">
        <f t="shared" ca="1" si="187"/>
        <v>-1.3572108753000047</v>
      </c>
      <c r="Z380" s="135">
        <f t="shared" ca="1" si="187"/>
        <v>-1.4390034760000117</v>
      </c>
      <c r="AA380" s="135">
        <f t="shared" ca="1" si="187"/>
        <v>-2.4296054554599853</v>
      </c>
    </row>
    <row r="381" spans="1:27" x14ac:dyDescent="0.25">
      <c r="A381" s="140"/>
      <c r="B381" s="140" t="s">
        <v>1303</v>
      </c>
      <c r="C381" s="187">
        <f t="shared" ca="1" si="173"/>
        <v>0</v>
      </c>
      <c r="D381" s="187">
        <f t="shared" ca="1" si="174"/>
        <v>0</v>
      </c>
      <c r="E381" s="187">
        <f t="shared" ca="1" si="175"/>
        <v>0</v>
      </c>
      <c r="F381" s="187">
        <f t="shared" ca="1" si="176"/>
        <v>0</v>
      </c>
      <c r="G381" s="187">
        <f t="shared" ca="1" si="177"/>
        <v>0</v>
      </c>
      <c r="H381" s="7"/>
      <c r="O381" s="8"/>
      <c r="P381" s="8"/>
      <c r="Q381" s="8"/>
      <c r="R381" s="8"/>
      <c r="S381" s="8"/>
    </row>
    <row r="382" spans="1:27" x14ac:dyDescent="0.25">
      <c r="A382" s="140"/>
      <c r="B382" s="140" t="s">
        <v>1304</v>
      </c>
      <c r="C382" s="180">
        <f t="shared" ca="1" si="173"/>
        <v>0</v>
      </c>
      <c r="D382" s="180">
        <f t="shared" ca="1" si="174"/>
        <v>-1.53096644</v>
      </c>
      <c r="E382" s="180">
        <f t="shared" ca="1" si="175"/>
        <v>-1.2892348899999999</v>
      </c>
      <c r="F382" s="180">
        <f t="shared" ca="1" si="176"/>
        <v>-1.1381526799999999</v>
      </c>
      <c r="G382" s="180">
        <f t="shared" ca="1" si="177"/>
        <v>-1.0313757699999999</v>
      </c>
      <c r="H382" s="7"/>
      <c r="O382" s="8"/>
      <c r="P382" s="8"/>
      <c r="Q382" s="8"/>
      <c r="R382" s="8"/>
      <c r="S382" s="8"/>
    </row>
    <row r="383" spans="1:27" x14ac:dyDescent="0.25">
      <c r="A383" s="140"/>
      <c r="B383" s="140" t="s">
        <v>1305</v>
      </c>
      <c r="C383" s="69">
        <f t="shared" ca="1" si="173"/>
        <v>0</v>
      </c>
      <c r="D383" s="69">
        <f t="shared" ca="1" si="174"/>
        <v>-0.61025109099999997</v>
      </c>
      <c r="E383" s="69">
        <f t="shared" ca="1" si="175"/>
        <v>-0.711919682</v>
      </c>
      <c r="F383" s="69">
        <f t="shared" ca="1" si="176"/>
        <v>-0.81358827300000003</v>
      </c>
      <c r="G383" s="69">
        <f t="shared" ca="1" si="177"/>
        <v>-0.91728794400000002</v>
      </c>
      <c r="H383" s="7"/>
      <c r="O383" s="8"/>
      <c r="P383" s="8"/>
      <c r="Q383" s="8"/>
      <c r="R383" s="8"/>
      <c r="S383" s="8"/>
    </row>
    <row r="384" spans="1:27" x14ac:dyDescent="0.25">
      <c r="A384" s="140"/>
      <c r="B384" s="140" t="s">
        <v>1306</v>
      </c>
      <c r="C384" s="40">
        <f t="shared" ca="1" si="173"/>
        <v>0</v>
      </c>
      <c r="D384" s="40">
        <f t="shared" ca="1" si="174"/>
        <v>-4.9455961500000001</v>
      </c>
      <c r="E384" s="40">
        <f t="shared" ca="1" si="175"/>
        <v>-7.9360706099999998</v>
      </c>
      <c r="F384" s="40">
        <f t="shared" ca="1" si="176"/>
        <v>-10.597421000000001</v>
      </c>
      <c r="G384" s="40">
        <f t="shared" ca="1" si="177"/>
        <v>-13.2548999</v>
      </c>
      <c r="H384" s="7"/>
      <c r="O384" s="8"/>
      <c r="P384" s="8"/>
      <c r="Q384" s="8"/>
      <c r="R384" s="8"/>
      <c r="S384" s="8"/>
    </row>
    <row r="385" spans="1:19" x14ac:dyDescent="0.25">
      <c r="A385" s="140"/>
      <c r="B385" s="140" t="s">
        <v>156</v>
      </c>
      <c r="C385" s="60">
        <f t="shared" ca="1" si="173"/>
        <v>0</v>
      </c>
      <c r="D385" s="60">
        <f t="shared" ca="1" si="174"/>
        <v>0</v>
      </c>
      <c r="E385" s="60">
        <f t="shared" ca="1" si="175"/>
        <v>0</v>
      </c>
      <c r="F385" s="60">
        <f t="shared" ca="1" si="176"/>
        <v>0</v>
      </c>
      <c r="G385" s="60">
        <f t="shared" ca="1" si="177"/>
        <v>0</v>
      </c>
      <c r="H385" s="7"/>
      <c r="O385" s="8"/>
      <c r="P385" s="8"/>
      <c r="Q385" s="8"/>
      <c r="R385" s="8"/>
      <c r="S385" s="8"/>
    </row>
    <row r="386" spans="1:19" x14ac:dyDescent="0.25">
      <c r="A386" s="140"/>
      <c r="B386" s="140" t="s">
        <v>144</v>
      </c>
      <c r="C386" s="60">
        <f t="shared" ca="1" si="173"/>
        <v>0</v>
      </c>
      <c r="D386" s="60">
        <f t="shared" ca="1" si="174"/>
        <v>0</v>
      </c>
      <c r="E386" s="60">
        <f t="shared" ca="1" si="175"/>
        <v>0</v>
      </c>
      <c r="F386" s="60">
        <f t="shared" ca="1" si="176"/>
        <v>0</v>
      </c>
      <c r="G386" s="60">
        <f t="shared" ca="1" si="177"/>
        <v>5.9585903699999998E-2</v>
      </c>
      <c r="H386" s="7"/>
      <c r="O386" s="8"/>
      <c r="P386" s="8"/>
      <c r="Q386" s="8"/>
      <c r="R386" s="8"/>
      <c r="S386" s="8"/>
    </row>
    <row r="387" spans="1:19" x14ac:dyDescent="0.25">
      <c r="A387" s="140"/>
      <c r="B387" s="140" t="s">
        <v>157</v>
      </c>
      <c r="C387" s="60">
        <f t="shared" ca="1" si="173"/>
        <v>0</v>
      </c>
      <c r="D387" s="60">
        <f t="shared" ca="1" si="174"/>
        <v>0</v>
      </c>
      <c r="E387" s="60">
        <f t="shared" ca="1" si="175"/>
        <v>0</v>
      </c>
      <c r="F387" s="60">
        <f t="shared" ca="1" si="176"/>
        <v>0</v>
      </c>
      <c r="G387" s="60">
        <f t="shared" ca="1" si="177"/>
        <v>0</v>
      </c>
      <c r="H387" s="7"/>
      <c r="O387" s="8"/>
      <c r="P387" s="8"/>
      <c r="Q387" s="8"/>
      <c r="R387" s="8"/>
      <c r="S387" s="8"/>
    </row>
    <row r="388" spans="1:19" x14ac:dyDescent="0.25">
      <c r="A388" s="140"/>
      <c r="B388" s="140" t="s">
        <v>158</v>
      </c>
      <c r="C388" s="60">
        <f t="shared" ca="1" si="173"/>
        <v>0</v>
      </c>
      <c r="D388" s="60">
        <f t="shared" ca="1" si="174"/>
        <v>0</v>
      </c>
      <c r="E388" s="60">
        <f t="shared" ca="1" si="175"/>
        <v>0</v>
      </c>
      <c r="F388" s="60">
        <f t="shared" ca="1" si="176"/>
        <v>0</v>
      </c>
      <c r="G388" s="60">
        <f t="shared" ca="1" si="177"/>
        <v>0</v>
      </c>
      <c r="H388" s="7"/>
      <c r="O388" s="8"/>
      <c r="P388" s="8"/>
      <c r="Q388" s="8"/>
      <c r="R388" s="8"/>
      <c r="S388" s="8"/>
    </row>
    <row r="389" spans="1:19" x14ac:dyDescent="0.25">
      <c r="A389" s="140"/>
      <c r="B389" s="140" t="s">
        <v>159</v>
      </c>
      <c r="C389" s="60">
        <f t="shared" ca="1" si="173"/>
        <v>0</v>
      </c>
      <c r="D389" s="60">
        <f t="shared" ca="1" si="174"/>
        <v>0</v>
      </c>
      <c r="E389" s="60">
        <f t="shared" ca="1" si="175"/>
        <v>0</v>
      </c>
      <c r="F389" s="60">
        <f t="shared" ca="1" si="176"/>
        <v>0</v>
      </c>
      <c r="G389" s="60">
        <f t="shared" ca="1" si="177"/>
        <v>0</v>
      </c>
      <c r="H389" s="7"/>
      <c r="O389" s="8"/>
      <c r="P389" s="8"/>
      <c r="Q389" s="8"/>
      <c r="R389" s="8"/>
      <c r="S389" s="8"/>
    </row>
    <row r="390" spans="1:19" x14ac:dyDescent="0.25">
      <c r="A390" s="140"/>
      <c r="B390" s="140" t="s">
        <v>145</v>
      </c>
      <c r="C390" s="60">
        <f t="shared" ca="1" si="173"/>
        <v>0</v>
      </c>
      <c r="D390" s="60">
        <f t="shared" ca="1" si="174"/>
        <v>0</v>
      </c>
      <c r="E390" s="60">
        <f t="shared" ca="1" si="175"/>
        <v>0</v>
      </c>
      <c r="F390" s="60">
        <f t="shared" ca="1" si="176"/>
        <v>0</v>
      </c>
      <c r="G390" s="60">
        <f t="shared" ca="1" si="177"/>
        <v>2.1631839899999999E-3</v>
      </c>
      <c r="H390" s="7"/>
      <c r="O390" s="8"/>
      <c r="P390" s="8"/>
      <c r="Q390" s="8"/>
      <c r="R390" s="8"/>
      <c r="S390" s="8"/>
    </row>
    <row r="391" spans="1:19" x14ac:dyDescent="0.25">
      <c r="A391" s="140"/>
      <c r="B391" s="140" t="s">
        <v>160</v>
      </c>
      <c r="C391" s="60">
        <f t="shared" ca="1" si="173"/>
        <v>0</v>
      </c>
      <c r="D391" s="60">
        <f t="shared" ca="1" si="174"/>
        <v>0</v>
      </c>
      <c r="E391" s="60">
        <f t="shared" ca="1" si="175"/>
        <v>0</v>
      </c>
      <c r="F391" s="60">
        <f t="shared" ca="1" si="176"/>
        <v>0</v>
      </c>
      <c r="G391" s="60">
        <f t="shared" ca="1" si="177"/>
        <v>0</v>
      </c>
      <c r="H391" s="7"/>
      <c r="O391" s="8"/>
      <c r="P391" s="8"/>
      <c r="Q391" s="8"/>
      <c r="R391" s="8"/>
      <c r="S391" s="8"/>
    </row>
    <row r="392" spans="1:19" x14ac:dyDescent="0.25">
      <c r="A392" s="140"/>
      <c r="B392" s="140" t="s">
        <v>161</v>
      </c>
      <c r="C392" s="60">
        <f t="shared" ca="1" si="173"/>
        <v>0</v>
      </c>
      <c r="D392" s="60">
        <f t="shared" ca="1" si="174"/>
        <v>0</v>
      </c>
      <c r="E392" s="60">
        <f t="shared" ca="1" si="175"/>
        <v>0</v>
      </c>
      <c r="F392" s="60">
        <f t="shared" ca="1" si="176"/>
        <v>0</v>
      </c>
      <c r="G392" s="60">
        <f t="shared" ca="1" si="177"/>
        <v>0</v>
      </c>
      <c r="H392" s="7"/>
      <c r="O392" s="8"/>
      <c r="P392" s="8"/>
      <c r="Q392" s="8"/>
      <c r="R392" s="8"/>
      <c r="S392" s="8"/>
    </row>
    <row r="393" spans="1:19" x14ac:dyDescent="0.25">
      <c r="A393" s="140"/>
      <c r="B393" s="140" t="s">
        <v>162</v>
      </c>
      <c r="C393" s="60">
        <f t="shared" ca="1" si="173"/>
        <v>0</v>
      </c>
      <c r="D393" s="60">
        <f t="shared" ca="1" si="174"/>
        <v>0</v>
      </c>
      <c r="E393" s="60">
        <f t="shared" ca="1" si="175"/>
        <v>0</v>
      </c>
      <c r="F393" s="60">
        <f t="shared" ca="1" si="176"/>
        <v>0</v>
      </c>
      <c r="G393" s="60">
        <f t="shared" ca="1" si="177"/>
        <v>0</v>
      </c>
      <c r="H393" s="7"/>
      <c r="O393" s="8"/>
      <c r="P393" s="8"/>
      <c r="Q393" s="8"/>
      <c r="R393" s="8"/>
      <c r="S393" s="8"/>
    </row>
    <row r="394" spans="1:19" x14ac:dyDescent="0.25">
      <c r="A394" s="140"/>
      <c r="B394" s="140" t="s">
        <v>146</v>
      </c>
      <c r="C394" s="60">
        <f t="shared" ca="1" si="173"/>
        <v>0</v>
      </c>
      <c r="D394" s="60">
        <f t="shared" ca="1" si="174"/>
        <v>0</v>
      </c>
      <c r="E394" s="60">
        <f t="shared" ca="1" si="175"/>
        <v>0</v>
      </c>
      <c r="F394" s="60">
        <f t="shared" ca="1" si="176"/>
        <v>0</v>
      </c>
      <c r="G394" s="60">
        <f t="shared" ca="1" si="177"/>
        <v>0.93763280400000004</v>
      </c>
      <c r="H394" s="7"/>
      <c r="O394" s="8"/>
      <c r="P394" s="8"/>
      <c r="Q394" s="8"/>
      <c r="R394" s="8"/>
      <c r="S394" s="8"/>
    </row>
    <row r="395" spans="1:19" x14ac:dyDescent="0.25">
      <c r="A395" s="140"/>
      <c r="B395" s="140" t="s">
        <v>163</v>
      </c>
      <c r="C395" s="60">
        <f t="shared" ca="1" si="173"/>
        <v>0</v>
      </c>
      <c r="D395" s="60">
        <f t="shared" ca="1" si="174"/>
        <v>0</v>
      </c>
      <c r="E395" s="60">
        <f t="shared" ca="1" si="175"/>
        <v>0</v>
      </c>
      <c r="F395" s="60">
        <f t="shared" ca="1" si="176"/>
        <v>0</v>
      </c>
      <c r="G395" s="60">
        <f t="shared" ca="1" si="177"/>
        <v>0</v>
      </c>
      <c r="H395" s="7"/>
      <c r="O395" s="8"/>
      <c r="P395" s="8"/>
      <c r="Q395" s="8"/>
      <c r="R395" s="8"/>
      <c r="S395" s="8"/>
    </row>
    <row r="396" spans="1:19" x14ac:dyDescent="0.25">
      <c r="A396" s="140"/>
      <c r="B396" s="140" t="s">
        <v>164</v>
      </c>
      <c r="C396" s="60">
        <f t="shared" ca="1" si="173"/>
        <v>0</v>
      </c>
      <c r="D396" s="60">
        <f t="shared" ca="1" si="174"/>
        <v>0</v>
      </c>
      <c r="E396" s="60">
        <f t="shared" ca="1" si="175"/>
        <v>0</v>
      </c>
      <c r="F396" s="60">
        <f t="shared" ca="1" si="176"/>
        <v>0</v>
      </c>
      <c r="G396" s="60">
        <f t="shared" ca="1" si="177"/>
        <v>0</v>
      </c>
      <c r="O396" s="8"/>
      <c r="P396" s="8"/>
      <c r="Q396" s="8"/>
      <c r="R396" s="8"/>
      <c r="S396" s="8"/>
    </row>
    <row r="397" spans="1:19" x14ac:dyDescent="0.25">
      <c r="A397" s="140"/>
      <c r="B397" s="140" t="s">
        <v>165</v>
      </c>
      <c r="C397" s="60">
        <f t="shared" ca="1" si="173"/>
        <v>0</v>
      </c>
      <c r="D397" s="60">
        <f t="shared" ca="1" si="174"/>
        <v>0</v>
      </c>
      <c r="E397" s="60">
        <f t="shared" ca="1" si="175"/>
        <v>0</v>
      </c>
      <c r="F397" s="60">
        <f t="shared" ca="1" si="176"/>
        <v>0</v>
      </c>
      <c r="G397" s="60">
        <f t="shared" ca="1" si="177"/>
        <v>0</v>
      </c>
      <c r="O397" s="8"/>
      <c r="P397" s="8"/>
      <c r="Q397" s="8"/>
      <c r="R397" s="8"/>
      <c r="S397" s="8"/>
    </row>
    <row r="398" spans="1:19" x14ac:dyDescent="0.25">
      <c r="A398" s="140"/>
      <c r="B398" s="140" t="s">
        <v>147</v>
      </c>
      <c r="C398" s="60">
        <f t="shared" ca="1" si="173"/>
        <v>0</v>
      </c>
      <c r="D398" s="60">
        <f t="shared" ca="1" si="174"/>
        <v>0</v>
      </c>
      <c r="E398" s="60">
        <f t="shared" ca="1" si="175"/>
        <v>0</v>
      </c>
      <c r="F398" s="60">
        <f t="shared" ca="1" si="176"/>
        <v>0</v>
      </c>
      <c r="G398" s="60">
        <f t="shared" ca="1" si="177"/>
        <v>2.2498465500000002E-3</v>
      </c>
      <c r="O398" s="8"/>
      <c r="P398" s="8"/>
      <c r="Q398" s="8"/>
      <c r="R398" s="8"/>
      <c r="S398" s="8"/>
    </row>
    <row r="399" spans="1:19" x14ac:dyDescent="0.25">
      <c r="A399" s="140"/>
      <c r="B399" s="140" t="s">
        <v>166</v>
      </c>
      <c r="C399" s="60">
        <f t="shared" ca="1" si="173"/>
        <v>0</v>
      </c>
      <c r="D399" s="60">
        <f t="shared" ca="1" si="174"/>
        <v>0</v>
      </c>
      <c r="E399" s="60">
        <f t="shared" ca="1" si="175"/>
        <v>0</v>
      </c>
      <c r="F399" s="60">
        <f t="shared" ca="1" si="176"/>
        <v>0</v>
      </c>
      <c r="G399" s="60">
        <f t="shared" ca="1" si="177"/>
        <v>0</v>
      </c>
      <c r="O399" s="8"/>
      <c r="P399" s="8"/>
      <c r="Q399" s="8"/>
      <c r="R399" s="8"/>
      <c r="S399" s="8"/>
    </row>
    <row r="400" spans="1:19" x14ac:dyDescent="0.25">
      <c r="A400" s="140"/>
      <c r="B400" s="140" t="s">
        <v>167</v>
      </c>
      <c r="C400" s="60">
        <f t="shared" ca="1" si="173"/>
        <v>0</v>
      </c>
      <c r="D400" s="60">
        <f t="shared" ca="1" si="174"/>
        <v>0</v>
      </c>
      <c r="E400" s="60">
        <f t="shared" ca="1" si="175"/>
        <v>0</v>
      </c>
      <c r="F400" s="60">
        <f t="shared" ca="1" si="176"/>
        <v>0</v>
      </c>
      <c r="G400" s="60">
        <f t="shared" ca="1" si="177"/>
        <v>0</v>
      </c>
      <c r="O400" s="8"/>
      <c r="P400" s="8"/>
      <c r="Q400" s="8"/>
      <c r="R400" s="8"/>
      <c r="S400" s="8"/>
    </row>
    <row r="401" spans="1:19" x14ac:dyDescent="0.25">
      <c r="A401" s="140"/>
      <c r="B401" s="140" t="s">
        <v>168</v>
      </c>
      <c r="C401" s="60">
        <f t="shared" ca="1" si="173"/>
        <v>0</v>
      </c>
      <c r="D401" s="60">
        <f t="shared" ca="1" si="174"/>
        <v>0</v>
      </c>
      <c r="E401" s="60">
        <f t="shared" ca="1" si="175"/>
        <v>0</v>
      </c>
      <c r="F401" s="60">
        <f t="shared" ca="1" si="176"/>
        <v>0</v>
      </c>
      <c r="G401" s="60">
        <f t="shared" ca="1" si="177"/>
        <v>0</v>
      </c>
      <c r="O401" s="8"/>
      <c r="P401" s="8"/>
      <c r="Q401" s="8"/>
      <c r="R401" s="8"/>
      <c r="S401" s="8"/>
    </row>
    <row r="402" spans="1:19" x14ac:dyDescent="0.25">
      <c r="A402" s="140"/>
      <c r="B402" s="140" t="s">
        <v>148</v>
      </c>
      <c r="C402" s="60">
        <f t="shared" ca="1" si="173"/>
        <v>0</v>
      </c>
      <c r="D402" s="60">
        <f t="shared" ca="1" si="174"/>
        <v>0</v>
      </c>
      <c r="E402" s="60">
        <f t="shared" ca="1" si="175"/>
        <v>0</v>
      </c>
      <c r="F402" s="60">
        <f t="shared" ca="1" si="176"/>
        <v>0</v>
      </c>
      <c r="G402" s="60">
        <f t="shared" ca="1" si="177"/>
        <v>0</v>
      </c>
      <c r="O402" s="8"/>
      <c r="P402" s="8"/>
      <c r="Q402" s="8"/>
      <c r="R402" s="8"/>
      <c r="S402" s="8"/>
    </row>
    <row r="403" spans="1:19" x14ac:dyDescent="0.25">
      <c r="A403" s="140"/>
      <c r="B403" s="140" t="s">
        <v>169</v>
      </c>
      <c r="C403" s="60">
        <f t="shared" ca="1" si="173"/>
        <v>0</v>
      </c>
      <c r="D403" s="60">
        <f t="shared" ca="1" si="174"/>
        <v>0</v>
      </c>
      <c r="E403" s="60">
        <f t="shared" ca="1" si="175"/>
        <v>0</v>
      </c>
      <c r="F403" s="60">
        <f t="shared" ca="1" si="176"/>
        <v>0</v>
      </c>
      <c r="G403" s="60">
        <f t="shared" ca="1" si="177"/>
        <v>0</v>
      </c>
      <c r="O403" s="8"/>
      <c r="P403" s="8"/>
      <c r="Q403" s="8"/>
      <c r="R403" s="8"/>
      <c r="S403" s="8"/>
    </row>
    <row r="404" spans="1:19" x14ac:dyDescent="0.25">
      <c r="A404" s="140"/>
      <c r="B404" s="140" t="s">
        <v>170</v>
      </c>
      <c r="C404" s="60">
        <f t="shared" ca="1" si="173"/>
        <v>0</v>
      </c>
      <c r="D404" s="60">
        <f t="shared" ca="1" si="174"/>
        <v>0</v>
      </c>
      <c r="E404" s="60">
        <f t="shared" ca="1" si="175"/>
        <v>0</v>
      </c>
      <c r="F404" s="60">
        <f t="shared" ca="1" si="176"/>
        <v>0</v>
      </c>
      <c r="G404" s="60">
        <f t="shared" ca="1" si="177"/>
        <v>0</v>
      </c>
      <c r="O404" s="8"/>
      <c r="P404" s="8"/>
      <c r="Q404" s="8"/>
      <c r="R404" s="8"/>
      <c r="S404" s="8"/>
    </row>
    <row r="405" spans="1:19" x14ac:dyDescent="0.25">
      <c r="A405" s="140"/>
      <c r="B405" s="140" t="s">
        <v>171</v>
      </c>
      <c r="C405" s="60">
        <f t="shared" ca="1" si="173"/>
        <v>0</v>
      </c>
      <c r="D405" s="60">
        <f t="shared" ca="1" si="174"/>
        <v>0</v>
      </c>
      <c r="E405" s="60">
        <f t="shared" ca="1" si="175"/>
        <v>0</v>
      </c>
      <c r="F405" s="60">
        <f t="shared" ca="1" si="176"/>
        <v>0</v>
      </c>
      <c r="G405" s="60">
        <f t="shared" ca="1" si="177"/>
        <v>0</v>
      </c>
      <c r="O405" s="8"/>
      <c r="P405" s="8"/>
      <c r="Q405" s="8"/>
      <c r="R405" s="8"/>
      <c r="S405" s="8"/>
    </row>
    <row r="406" spans="1:19" x14ac:dyDescent="0.25">
      <c r="A406" s="140"/>
      <c r="B406" s="140" t="s">
        <v>149</v>
      </c>
      <c r="C406" s="60">
        <f t="shared" ca="1" si="173"/>
        <v>0</v>
      </c>
      <c r="D406" s="60">
        <f t="shared" ca="1" si="174"/>
        <v>0</v>
      </c>
      <c r="E406" s="60">
        <f t="shared" ca="1" si="175"/>
        <v>0</v>
      </c>
      <c r="F406" s="60">
        <f t="shared" ca="1" si="176"/>
        <v>0</v>
      </c>
      <c r="G406" s="60">
        <f t="shared" ca="1" si="177"/>
        <v>0</v>
      </c>
      <c r="O406" s="8"/>
      <c r="P406" s="8"/>
      <c r="Q406" s="8"/>
      <c r="R406" s="8"/>
      <c r="S406" s="8"/>
    </row>
    <row r="407" spans="1:19" x14ac:dyDescent="0.25">
      <c r="A407" s="140"/>
      <c r="B407" s="140" t="s">
        <v>172</v>
      </c>
      <c r="C407" s="60">
        <f t="shared" ca="1" si="173"/>
        <v>0</v>
      </c>
      <c r="D407" s="60">
        <f t="shared" ca="1" si="174"/>
        <v>0</v>
      </c>
      <c r="E407" s="60">
        <f t="shared" ca="1" si="175"/>
        <v>0</v>
      </c>
      <c r="F407" s="60">
        <f t="shared" ca="1" si="176"/>
        <v>0</v>
      </c>
      <c r="G407" s="60">
        <f t="shared" ca="1" si="177"/>
        <v>0</v>
      </c>
      <c r="O407" s="8"/>
      <c r="P407" s="8"/>
      <c r="Q407" s="8"/>
      <c r="R407" s="8"/>
      <c r="S407" s="8"/>
    </row>
    <row r="408" spans="1:19" x14ac:dyDescent="0.25">
      <c r="A408" s="140"/>
      <c r="B408" s="140" t="s">
        <v>173</v>
      </c>
      <c r="C408" s="60">
        <f t="shared" ca="1" si="173"/>
        <v>0</v>
      </c>
      <c r="D408" s="60">
        <f t="shared" ca="1" si="174"/>
        <v>0</v>
      </c>
      <c r="E408" s="60">
        <f t="shared" ca="1" si="175"/>
        <v>0</v>
      </c>
      <c r="F408" s="60">
        <f t="shared" ca="1" si="176"/>
        <v>0</v>
      </c>
      <c r="G408" s="60">
        <f t="shared" ca="1" si="177"/>
        <v>0</v>
      </c>
      <c r="O408" s="8"/>
      <c r="P408" s="8"/>
      <c r="Q408" s="8"/>
      <c r="R408" s="8"/>
      <c r="S408" s="8"/>
    </row>
    <row r="409" spans="1:19" x14ac:dyDescent="0.25">
      <c r="B409" s="140" t="s">
        <v>1215</v>
      </c>
      <c r="C409" s="53">
        <f t="shared" ca="1" si="173"/>
        <v>0</v>
      </c>
      <c r="D409" s="53">
        <f t="shared" ca="1" si="174"/>
        <v>0</v>
      </c>
      <c r="E409" s="53">
        <f t="shared" ca="1" si="175"/>
        <v>0</v>
      </c>
      <c r="F409" s="53">
        <f t="shared" ca="1" si="176"/>
        <v>0</v>
      </c>
      <c r="G409" s="53">
        <f t="shared" ca="1" si="177"/>
        <v>0</v>
      </c>
      <c r="O409" s="8"/>
      <c r="P409" s="8"/>
      <c r="Q409" s="8"/>
      <c r="R409" s="8"/>
      <c r="S409" s="8"/>
    </row>
    <row r="410" spans="1:19" x14ac:dyDescent="0.25">
      <c r="B410" s="140" t="s">
        <v>1121</v>
      </c>
      <c r="C410" s="53">
        <f t="shared" ca="1" si="173"/>
        <v>9.2882032399999996</v>
      </c>
      <c r="D410" s="53">
        <f t="shared" ca="1" si="174"/>
        <v>8.2443059600000002</v>
      </c>
      <c r="E410" s="53">
        <f t="shared" ca="1" si="175"/>
        <v>7.5534423300000002</v>
      </c>
      <c r="F410" s="53">
        <f t="shared" ca="1" si="176"/>
        <v>7.0468089999999997</v>
      </c>
      <c r="G410" s="53">
        <f t="shared" ca="1" si="177"/>
        <v>6.90088495</v>
      </c>
      <c r="O410" s="8"/>
      <c r="P410" s="8"/>
      <c r="Q410" s="8"/>
      <c r="R410" s="8"/>
      <c r="S410" s="8"/>
    </row>
    <row r="411" spans="1:19" x14ac:dyDescent="0.25">
      <c r="B411" s="140" t="s">
        <v>1216</v>
      </c>
      <c r="C411" s="53">
        <f t="shared" ca="1" si="173"/>
        <v>0</v>
      </c>
      <c r="D411" s="53">
        <f t="shared" ca="1" si="174"/>
        <v>0</v>
      </c>
      <c r="E411" s="53">
        <f t="shared" ca="1" si="175"/>
        <v>0</v>
      </c>
      <c r="F411" s="53">
        <f t="shared" ca="1" si="176"/>
        <v>0</v>
      </c>
      <c r="G411" s="53">
        <f t="shared" ca="1" si="177"/>
        <v>0</v>
      </c>
      <c r="O411" s="8"/>
      <c r="P411" s="8"/>
      <c r="Q411" s="8"/>
      <c r="R411" s="8"/>
      <c r="S411" s="8"/>
    </row>
    <row r="412" spans="1:19" x14ac:dyDescent="0.25">
      <c r="B412" s="140" t="s">
        <v>1217</v>
      </c>
      <c r="C412" s="53">
        <f t="shared" ca="1" si="173"/>
        <v>0</v>
      </c>
      <c r="D412" s="53">
        <f t="shared" ca="1" si="174"/>
        <v>0</v>
      </c>
      <c r="E412" s="53">
        <f t="shared" ca="1" si="175"/>
        <v>0</v>
      </c>
      <c r="F412" s="53">
        <f t="shared" ca="1" si="176"/>
        <v>0</v>
      </c>
      <c r="G412" s="53">
        <f t="shared" ca="1" si="177"/>
        <v>0</v>
      </c>
      <c r="O412" s="8"/>
      <c r="P412" s="8"/>
      <c r="Q412" s="8"/>
      <c r="R412" s="8"/>
      <c r="S412" s="8"/>
    </row>
    <row r="413" spans="1:19" x14ac:dyDescent="0.25">
      <c r="B413" s="140" t="s">
        <v>1218</v>
      </c>
      <c r="C413" s="53">
        <f t="shared" ca="1" si="173"/>
        <v>0</v>
      </c>
      <c r="D413" s="53">
        <f t="shared" ca="1" si="174"/>
        <v>0</v>
      </c>
      <c r="E413" s="53">
        <f t="shared" ca="1" si="175"/>
        <v>0</v>
      </c>
      <c r="F413" s="53">
        <f t="shared" ca="1" si="176"/>
        <v>0</v>
      </c>
      <c r="G413" s="53">
        <f t="shared" ca="1" si="177"/>
        <v>0</v>
      </c>
      <c r="O413" s="8"/>
      <c r="P413" s="8"/>
      <c r="Q413" s="8"/>
      <c r="R413" s="8"/>
      <c r="S413" s="8"/>
    </row>
    <row r="414" spans="1:19" x14ac:dyDescent="0.25">
      <c r="B414" s="140" t="s">
        <v>1122</v>
      </c>
      <c r="C414" s="53">
        <f t="shared" ca="1" si="173"/>
        <v>0</v>
      </c>
      <c r="D414" s="53">
        <f t="shared" ca="1" si="174"/>
        <v>1.7642043199999999</v>
      </c>
      <c r="E414" s="53">
        <f t="shared" ca="1" si="175"/>
        <v>1.6163659699999999</v>
      </c>
      <c r="F414" s="53">
        <f t="shared" ca="1" si="176"/>
        <v>1.5079511800000001</v>
      </c>
      <c r="G414" s="53">
        <f t="shared" ca="1" si="177"/>
        <v>1.43023012</v>
      </c>
      <c r="O414" s="8"/>
      <c r="P414" s="8"/>
      <c r="Q414" s="8"/>
      <c r="R414" s="8"/>
      <c r="S414" s="8"/>
    </row>
    <row r="415" spans="1:19" x14ac:dyDescent="0.25">
      <c r="B415" s="140" t="s">
        <v>1219</v>
      </c>
      <c r="C415" s="53">
        <f t="shared" ca="1" si="173"/>
        <v>0</v>
      </c>
      <c r="D415" s="53">
        <f t="shared" ca="1" si="174"/>
        <v>0</v>
      </c>
      <c r="E415" s="53">
        <f t="shared" ca="1" si="175"/>
        <v>0</v>
      </c>
      <c r="F415" s="53">
        <f t="shared" ca="1" si="176"/>
        <v>0</v>
      </c>
      <c r="G415" s="53">
        <f t="shared" ca="1" si="177"/>
        <v>0</v>
      </c>
      <c r="O415" s="8"/>
      <c r="P415" s="8"/>
      <c r="Q415" s="8"/>
      <c r="R415" s="8"/>
      <c r="S415" s="8"/>
    </row>
    <row r="416" spans="1:19" x14ac:dyDescent="0.25">
      <c r="B416" s="140" t="s">
        <v>1220</v>
      </c>
      <c r="C416" s="53">
        <f t="shared" ca="1" si="173"/>
        <v>0</v>
      </c>
      <c r="D416" s="53">
        <f t="shared" ca="1" si="174"/>
        <v>0</v>
      </c>
      <c r="E416" s="53">
        <f t="shared" ca="1" si="175"/>
        <v>0</v>
      </c>
      <c r="F416" s="53">
        <f t="shared" ca="1" si="176"/>
        <v>0</v>
      </c>
      <c r="G416" s="53">
        <f t="shared" ca="1" si="177"/>
        <v>0</v>
      </c>
      <c r="O416" s="8"/>
      <c r="P416" s="8"/>
      <c r="Q416" s="8"/>
      <c r="R416" s="8"/>
      <c r="S416" s="8"/>
    </row>
    <row r="417" spans="2:19" x14ac:dyDescent="0.25">
      <c r="B417" s="140" t="s">
        <v>1307</v>
      </c>
      <c r="C417" s="53">
        <f t="shared" ca="1" si="173"/>
        <v>0</v>
      </c>
      <c r="D417" s="53">
        <f t="shared" ca="1" si="174"/>
        <v>0</v>
      </c>
      <c r="E417" s="53">
        <f t="shared" ca="1" si="175"/>
        <v>0</v>
      </c>
      <c r="F417" s="53">
        <f t="shared" ca="1" si="176"/>
        <v>0</v>
      </c>
      <c r="G417" s="53">
        <f t="shared" ca="1" si="177"/>
        <v>0</v>
      </c>
      <c r="O417" s="8"/>
      <c r="P417" s="8"/>
      <c r="Q417" s="8"/>
      <c r="R417" s="8"/>
      <c r="S417" s="8"/>
    </row>
    <row r="418" spans="2:19" x14ac:dyDescent="0.25">
      <c r="B418" s="140" t="s">
        <v>1197</v>
      </c>
      <c r="C418" s="53">
        <f t="shared" ca="1" si="173"/>
        <v>9.1480222599999994</v>
      </c>
      <c r="D418" s="53">
        <f t="shared" ca="1" si="174"/>
        <v>9.1147382300000004</v>
      </c>
      <c r="E418" s="53">
        <f t="shared" ca="1" si="175"/>
        <v>9.1147382300000004</v>
      </c>
      <c r="F418" s="53">
        <f t="shared" ca="1" si="176"/>
        <v>9.1147382300000004</v>
      </c>
      <c r="G418" s="53">
        <f t="shared" ca="1" si="177"/>
        <v>13.547542999999999</v>
      </c>
      <c r="O418" s="8"/>
      <c r="P418" s="8"/>
      <c r="Q418" s="8"/>
      <c r="R418" s="8"/>
      <c r="S418" s="8"/>
    </row>
    <row r="419" spans="2:19" x14ac:dyDescent="0.25">
      <c r="B419" s="140" t="s">
        <v>1308</v>
      </c>
      <c r="C419" s="53">
        <f t="shared" ca="1" si="173"/>
        <v>0</v>
      </c>
      <c r="D419" s="53">
        <f t="shared" ca="1" si="174"/>
        <v>0</v>
      </c>
      <c r="E419" s="53">
        <f t="shared" ca="1" si="175"/>
        <v>0</v>
      </c>
      <c r="F419" s="53">
        <f t="shared" ca="1" si="176"/>
        <v>0</v>
      </c>
      <c r="G419" s="53">
        <f t="shared" ca="1" si="177"/>
        <v>0</v>
      </c>
      <c r="O419" s="8"/>
      <c r="P419" s="8"/>
      <c r="Q419" s="8"/>
      <c r="R419" s="8"/>
      <c r="S419" s="8"/>
    </row>
    <row r="420" spans="2:19" x14ac:dyDescent="0.25">
      <c r="B420" s="140" t="s">
        <v>1309</v>
      </c>
      <c r="C420" s="53">
        <f t="shared" ca="1" si="173"/>
        <v>0</v>
      </c>
      <c r="D420" s="53">
        <f t="shared" ca="1" si="174"/>
        <v>0</v>
      </c>
      <c r="E420" s="53">
        <f t="shared" ca="1" si="175"/>
        <v>0</v>
      </c>
      <c r="F420" s="53">
        <f t="shared" ca="1" si="176"/>
        <v>0</v>
      </c>
      <c r="G420" s="53">
        <f t="shared" ca="1" si="177"/>
        <v>0</v>
      </c>
      <c r="O420" s="8"/>
      <c r="P420" s="8"/>
      <c r="Q420" s="8"/>
      <c r="R420" s="8"/>
      <c r="S420" s="8"/>
    </row>
    <row r="421" spans="2:19" x14ac:dyDescent="0.25">
      <c r="B421" s="140" t="s">
        <v>1310</v>
      </c>
      <c r="C421" s="53">
        <f t="shared" ca="1" si="173"/>
        <v>0</v>
      </c>
      <c r="D421" s="53">
        <f t="shared" ca="1" si="174"/>
        <v>0</v>
      </c>
      <c r="E421" s="53">
        <f t="shared" ca="1" si="175"/>
        <v>0</v>
      </c>
      <c r="F421" s="53">
        <f t="shared" ca="1" si="176"/>
        <v>0</v>
      </c>
      <c r="G421" s="53">
        <f t="shared" ca="1" si="177"/>
        <v>0</v>
      </c>
      <c r="O421" s="8"/>
      <c r="P421" s="8"/>
      <c r="Q421" s="8"/>
      <c r="R421" s="8"/>
      <c r="S421" s="8"/>
    </row>
    <row r="422" spans="2:19" x14ac:dyDescent="0.25">
      <c r="B422" s="140" t="s">
        <v>1198</v>
      </c>
      <c r="C422" s="53">
        <f t="shared" ca="1" si="173"/>
        <v>0</v>
      </c>
      <c r="D422" s="53">
        <f t="shared" ca="1" si="174"/>
        <v>0.181965349</v>
      </c>
      <c r="E422" s="53">
        <f t="shared" ca="1" si="175"/>
        <v>0.181965349</v>
      </c>
      <c r="F422" s="53">
        <f t="shared" ca="1" si="176"/>
        <v>0.181965349</v>
      </c>
      <c r="G422" s="53">
        <f t="shared" ca="1" si="177"/>
        <v>0.199904102</v>
      </c>
      <c r="O422" s="8"/>
      <c r="P422" s="8"/>
      <c r="Q422" s="8"/>
      <c r="R422" s="8"/>
      <c r="S422" s="8"/>
    </row>
    <row r="423" spans="2:19" x14ac:dyDescent="0.25">
      <c r="B423" s="140" t="s">
        <v>1311</v>
      </c>
      <c r="C423" s="53">
        <f t="shared" ca="1" si="173"/>
        <v>0</v>
      </c>
      <c r="D423" s="53">
        <f t="shared" ca="1" si="174"/>
        <v>0</v>
      </c>
      <c r="E423" s="53">
        <f t="shared" ca="1" si="175"/>
        <v>0</v>
      </c>
      <c r="F423" s="53">
        <f t="shared" ca="1" si="176"/>
        <v>0</v>
      </c>
      <c r="G423" s="53">
        <f t="shared" ca="1" si="177"/>
        <v>0</v>
      </c>
      <c r="O423" s="8"/>
      <c r="P423" s="8"/>
      <c r="Q423" s="8"/>
      <c r="R423" s="8"/>
      <c r="S423" s="8"/>
    </row>
    <row r="424" spans="2:19" x14ac:dyDescent="0.25">
      <c r="B424" s="140" t="s">
        <v>1312</v>
      </c>
      <c r="C424" s="53">
        <f t="shared" ca="1" si="173"/>
        <v>0</v>
      </c>
      <c r="D424" s="53">
        <f t="shared" ca="1" si="174"/>
        <v>0</v>
      </c>
      <c r="E424" s="53">
        <f t="shared" ca="1" si="175"/>
        <v>0</v>
      </c>
      <c r="F424" s="53">
        <f t="shared" ca="1" si="176"/>
        <v>0</v>
      </c>
      <c r="G424" s="53">
        <f t="shared" ca="1" si="177"/>
        <v>0</v>
      </c>
      <c r="O424" s="8"/>
      <c r="P424" s="8"/>
      <c r="Q424" s="8"/>
      <c r="R424" s="8"/>
      <c r="S424" s="8"/>
    </row>
    <row r="425" spans="2:19" x14ac:dyDescent="0.25">
      <c r="B425" s="140" t="s">
        <v>1313</v>
      </c>
      <c r="C425" s="53">
        <f t="shared" ca="1" si="173"/>
        <v>0</v>
      </c>
      <c r="D425" s="53">
        <f t="shared" ca="1" si="174"/>
        <v>0</v>
      </c>
      <c r="E425" s="53">
        <f t="shared" ca="1" si="175"/>
        <v>0</v>
      </c>
      <c r="F425" s="53">
        <f t="shared" ca="1" si="176"/>
        <v>0</v>
      </c>
      <c r="G425" s="53">
        <f t="shared" ca="1" si="177"/>
        <v>0</v>
      </c>
      <c r="O425" s="8"/>
      <c r="P425" s="8"/>
      <c r="Q425" s="8"/>
      <c r="R425" s="8"/>
      <c r="S425" s="8"/>
    </row>
    <row r="426" spans="2:19" x14ac:dyDescent="0.25">
      <c r="B426" s="140" t="s">
        <v>1199</v>
      </c>
      <c r="C426" s="53">
        <f t="shared" ca="1" si="173"/>
        <v>0</v>
      </c>
      <c r="D426" s="53">
        <f t="shared" ca="1" si="174"/>
        <v>0</v>
      </c>
      <c r="E426" s="53">
        <f t="shared" ca="1" si="175"/>
        <v>0</v>
      </c>
      <c r="F426" s="53">
        <f t="shared" ca="1" si="176"/>
        <v>0</v>
      </c>
      <c r="G426" s="53">
        <f t="shared" ca="1" si="177"/>
        <v>0</v>
      </c>
      <c r="O426" s="8"/>
      <c r="P426" s="8"/>
      <c r="Q426" s="8"/>
      <c r="R426" s="8"/>
      <c r="S426" s="8"/>
    </row>
    <row r="427" spans="2:19" x14ac:dyDescent="0.25">
      <c r="B427" s="140" t="s">
        <v>1314</v>
      </c>
      <c r="C427" s="53">
        <f t="shared" ca="1" si="173"/>
        <v>0</v>
      </c>
      <c r="D427" s="53">
        <f t="shared" ca="1" si="174"/>
        <v>0</v>
      </c>
      <c r="E427" s="53">
        <f t="shared" ca="1" si="175"/>
        <v>0</v>
      </c>
      <c r="F427" s="53">
        <f t="shared" ca="1" si="176"/>
        <v>0</v>
      </c>
      <c r="G427" s="53">
        <f t="shared" ca="1" si="177"/>
        <v>0</v>
      </c>
      <c r="O427" s="8"/>
      <c r="P427" s="8"/>
      <c r="Q427" s="8"/>
      <c r="R427" s="8"/>
      <c r="S427" s="8"/>
    </row>
    <row r="428" spans="2:19" x14ac:dyDescent="0.25">
      <c r="B428" s="140" t="s">
        <v>1315</v>
      </c>
      <c r="C428" s="53">
        <f t="shared" ca="1" si="173"/>
        <v>0</v>
      </c>
      <c r="D428" s="53">
        <f t="shared" ca="1" si="174"/>
        <v>0</v>
      </c>
      <c r="E428" s="53">
        <f t="shared" ca="1" si="175"/>
        <v>0</v>
      </c>
      <c r="F428" s="53">
        <f t="shared" ca="1" si="176"/>
        <v>0</v>
      </c>
      <c r="G428" s="53">
        <f t="shared" ca="1" si="177"/>
        <v>0</v>
      </c>
      <c r="O428" s="8"/>
      <c r="P428" s="8"/>
      <c r="Q428" s="8"/>
      <c r="R428" s="8"/>
      <c r="S428" s="8"/>
    </row>
    <row r="429" spans="2:19" x14ac:dyDescent="0.25">
      <c r="B429" s="140" t="s">
        <v>1316</v>
      </c>
      <c r="C429" s="53">
        <f t="shared" ca="1" si="173"/>
        <v>0</v>
      </c>
      <c r="D429" s="53">
        <f t="shared" ca="1" si="174"/>
        <v>0</v>
      </c>
      <c r="E429" s="53">
        <f t="shared" ca="1" si="175"/>
        <v>0</v>
      </c>
      <c r="F429" s="53">
        <f t="shared" ca="1" si="176"/>
        <v>0</v>
      </c>
      <c r="G429" s="53">
        <f t="shared" ca="1" si="177"/>
        <v>0</v>
      </c>
      <c r="O429" s="8"/>
      <c r="P429" s="8"/>
      <c r="Q429" s="8"/>
      <c r="R429" s="8"/>
      <c r="S429" s="8"/>
    </row>
    <row r="430" spans="2:19" x14ac:dyDescent="0.25">
      <c r="B430" s="140" t="s">
        <v>1200</v>
      </c>
      <c r="C430" s="53">
        <f t="shared" ca="1" si="173"/>
        <v>0</v>
      </c>
      <c r="D430" s="53">
        <f t="shared" ca="1" si="174"/>
        <v>0</v>
      </c>
      <c r="E430" s="53">
        <f t="shared" ca="1" si="175"/>
        <v>0</v>
      </c>
      <c r="F430" s="53">
        <f t="shared" ca="1" si="176"/>
        <v>0</v>
      </c>
      <c r="G430" s="53">
        <f t="shared" ca="1" si="177"/>
        <v>0</v>
      </c>
      <c r="O430" s="8"/>
      <c r="P430" s="8"/>
      <c r="Q430" s="8"/>
      <c r="R430" s="8"/>
      <c r="S430" s="8"/>
    </row>
    <row r="431" spans="2:19" x14ac:dyDescent="0.25">
      <c r="B431" s="140" t="s">
        <v>1317</v>
      </c>
      <c r="C431" s="53">
        <f t="shared" ca="1" si="173"/>
        <v>0</v>
      </c>
      <c r="D431" s="53">
        <f t="shared" ca="1" si="174"/>
        <v>0</v>
      </c>
      <c r="E431" s="53">
        <f t="shared" ca="1" si="175"/>
        <v>0</v>
      </c>
      <c r="F431" s="53">
        <f t="shared" ca="1" si="176"/>
        <v>0</v>
      </c>
      <c r="G431" s="53">
        <f t="shared" ca="1" si="177"/>
        <v>0</v>
      </c>
      <c r="O431" s="8"/>
      <c r="P431" s="8"/>
      <c r="Q431" s="8"/>
      <c r="R431" s="8"/>
      <c r="S431" s="8"/>
    </row>
    <row r="432" spans="2:19" x14ac:dyDescent="0.25">
      <c r="B432" s="140" t="s">
        <v>1318</v>
      </c>
      <c r="C432" s="53">
        <f t="shared" ca="1" si="173"/>
        <v>0</v>
      </c>
      <c r="D432" s="53">
        <f t="shared" ca="1" si="174"/>
        <v>0</v>
      </c>
      <c r="E432" s="53">
        <f t="shared" ca="1" si="175"/>
        <v>0</v>
      </c>
      <c r="F432" s="53">
        <f t="shared" ca="1" si="176"/>
        <v>0</v>
      </c>
      <c r="G432" s="53">
        <f t="shared" ca="1" si="177"/>
        <v>0</v>
      </c>
      <c r="O432" s="8"/>
      <c r="P432" s="8"/>
      <c r="Q432" s="8"/>
      <c r="R432" s="8"/>
      <c r="S432" s="8"/>
    </row>
    <row r="433" spans="1:19" x14ac:dyDescent="0.25">
      <c r="B433" s="140" t="s">
        <v>1221</v>
      </c>
      <c r="C433" s="56">
        <f t="shared" ref="C433:C464" ca="1" si="188">IFERROR(VLOOKUP($B433,INDIRECT($I$369),2,FALSE),0)</f>
        <v>0</v>
      </c>
      <c r="D433" s="56">
        <f t="shared" ref="D433:D464" ca="1" si="189">IFERROR(VLOOKUP($B433,INDIRECT($J$369),2,FALSE),0)</f>
        <v>0</v>
      </c>
      <c r="E433" s="56">
        <f t="shared" ref="E433:E464" ca="1" si="190">IFERROR(VLOOKUP($B433,INDIRECT($K$369),2,FALSE),0)</f>
        <v>0</v>
      </c>
      <c r="F433" s="56">
        <f t="shared" ref="F433:F464" ca="1" si="191">IFERROR(VLOOKUP($B433,INDIRECT($L$369),2,FALSE),0)</f>
        <v>0</v>
      </c>
      <c r="G433" s="56">
        <f t="shared" ref="G433:G464" ca="1" si="192">IFERROR(VLOOKUP($B433,INDIRECT($M$369),2,FALSE),0)</f>
        <v>0</v>
      </c>
      <c r="O433" s="8"/>
      <c r="P433" s="8"/>
      <c r="Q433" s="8"/>
      <c r="R433" s="8"/>
      <c r="S433" s="8"/>
    </row>
    <row r="434" spans="1:19" x14ac:dyDescent="0.25">
      <c r="B434" s="140" t="s">
        <v>1123</v>
      </c>
      <c r="C434" s="56">
        <f t="shared" ca="1" si="188"/>
        <v>26.329934999999999</v>
      </c>
      <c r="D434" s="56">
        <f t="shared" ca="1" si="189"/>
        <v>21.969516599999999</v>
      </c>
      <c r="E434" s="56">
        <f t="shared" ca="1" si="190"/>
        <v>19.077932700000002</v>
      </c>
      <c r="F434" s="56">
        <f t="shared" ca="1" si="191"/>
        <v>19.024303799999998</v>
      </c>
      <c r="G434" s="56">
        <f t="shared" ca="1" si="192"/>
        <v>19.5145482</v>
      </c>
      <c r="O434" s="8"/>
      <c r="P434" s="8"/>
      <c r="Q434" s="8"/>
      <c r="R434" s="8"/>
      <c r="S434" s="8"/>
    </row>
    <row r="435" spans="1:19" x14ac:dyDescent="0.25">
      <c r="B435" s="140" t="s">
        <v>1222</v>
      </c>
      <c r="C435" s="56">
        <f t="shared" ca="1" si="188"/>
        <v>0</v>
      </c>
      <c r="D435" s="56">
        <f t="shared" ca="1" si="189"/>
        <v>0</v>
      </c>
      <c r="E435" s="56">
        <f t="shared" ca="1" si="190"/>
        <v>0</v>
      </c>
      <c r="F435" s="56">
        <f t="shared" ca="1" si="191"/>
        <v>0</v>
      </c>
      <c r="G435" s="56">
        <f t="shared" ca="1" si="192"/>
        <v>0</v>
      </c>
      <c r="O435" s="8"/>
      <c r="P435" s="8"/>
      <c r="Q435" s="8"/>
      <c r="R435" s="8"/>
      <c r="S435" s="8"/>
    </row>
    <row r="436" spans="1:19" x14ac:dyDescent="0.25">
      <c r="B436" s="140" t="s">
        <v>1223</v>
      </c>
      <c r="C436" s="56">
        <f t="shared" ca="1" si="188"/>
        <v>0</v>
      </c>
      <c r="D436" s="56">
        <f t="shared" ca="1" si="189"/>
        <v>0</v>
      </c>
      <c r="E436" s="56">
        <f t="shared" ca="1" si="190"/>
        <v>0</v>
      </c>
      <c r="F436" s="56">
        <f t="shared" ca="1" si="191"/>
        <v>0</v>
      </c>
      <c r="G436" s="56">
        <f t="shared" ca="1" si="192"/>
        <v>0</v>
      </c>
      <c r="O436" s="8"/>
      <c r="P436" s="8"/>
      <c r="Q436" s="8"/>
      <c r="R436" s="8"/>
      <c r="S436" s="8"/>
    </row>
    <row r="437" spans="1:19" x14ac:dyDescent="0.25">
      <c r="B437" s="140" t="s">
        <v>1224</v>
      </c>
      <c r="C437" s="56">
        <f t="shared" ca="1" si="188"/>
        <v>0</v>
      </c>
      <c r="D437" s="56">
        <f t="shared" ca="1" si="189"/>
        <v>0</v>
      </c>
      <c r="E437" s="56">
        <f t="shared" ca="1" si="190"/>
        <v>0</v>
      </c>
      <c r="F437" s="56">
        <f t="shared" ca="1" si="191"/>
        <v>0</v>
      </c>
      <c r="G437" s="56">
        <f t="shared" ca="1" si="192"/>
        <v>0</v>
      </c>
      <c r="O437" s="8"/>
      <c r="P437" s="8"/>
      <c r="Q437" s="8"/>
      <c r="R437" s="8"/>
      <c r="S437" s="8"/>
    </row>
    <row r="438" spans="1:19" x14ac:dyDescent="0.25">
      <c r="B438" s="140" t="s">
        <v>1124</v>
      </c>
      <c r="C438" s="56">
        <f t="shared" ca="1" si="188"/>
        <v>0</v>
      </c>
      <c r="D438" s="56">
        <f t="shared" ca="1" si="189"/>
        <v>3.9964030099999999</v>
      </c>
      <c r="E438" s="56">
        <f t="shared" ca="1" si="190"/>
        <v>3.47100382</v>
      </c>
      <c r="F438" s="56">
        <f t="shared" ca="1" si="191"/>
        <v>3.4618551900000001</v>
      </c>
      <c r="G438" s="56">
        <f t="shared" ca="1" si="192"/>
        <v>3.4524294900000001</v>
      </c>
      <c r="O438" s="8"/>
      <c r="P438" s="8"/>
      <c r="Q438" s="8"/>
      <c r="R438" s="8"/>
      <c r="S438" s="8"/>
    </row>
    <row r="439" spans="1:19" x14ac:dyDescent="0.25">
      <c r="B439" s="140" t="s">
        <v>1225</v>
      </c>
      <c r="C439" s="56">
        <f t="shared" ca="1" si="188"/>
        <v>0</v>
      </c>
      <c r="D439" s="56">
        <f t="shared" ca="1" si="189"/>
        <v>0</v>
      </c>
      <c r="E439" s="56">
        <f t="shared" ca="1" si="190"/>
        <v>0</v>
      </c>
      <c r="F439" s="56">
        <f t="shared" ca="1" si="191"/>
        <v>0</v>
      </c>
      <c r="G439" s="56">
        <f t="shared" ca="1" si="192"/>
        <v>0</v>
      </c>
      <c r="O439" s="8"/>
      <c r="P439" s="8"/>
      <c r="Q439" s="8"/>
      <c r="R439" s="8"/>
      <c r="S439" s="8"/>
    </row>
    <row r="440" spans="1:19" x14ac:dyDescent="0.25">
      <c r="B440" s="140" t="s">
        <v>1226</v>
      </c>
      <c r="C440" s="56">
        <f t="shared" ca="1" si="188"/>
        <v>0</v>
      </c>
      <c r="D440" s="56">
        <f t="shared" ca="1" si="189"/>
        <v>0</v>
      </c>
      <c r="E440" s="56">
        <f t="shared" ca="1" si="190"/>
        <v>0</v>
      </c>
      <c r="F440" s="56">
        <f t="shared" ca="1" si="191"/>
        <v>0</v>
      </c>
      <c r="G440" s="56">
        <f t="shared" ca="1" si="192"/>
        <v>0</v>
      </c>
      <c r="O440" s="8"/>
      <c r="P440" s="8"/>
      <c r="Q440" s="8"/>
      <c r="R440" s="8"/>
      <c r="S440" s="8"/>
    </row>
    <row r="441" spans="1:19" x14ac:dyDescent="0.25">
      <c r="B441" s="140" t="s">
        <v>1319</v>
      </c>
      <c r="C441" s="56">
        <f t="shared" ca="1" si="188"/>
        <v>0</v>
      </c>
      <c r="D441" s="56">
        <f t="shared" ca="1" si="189"/>
        <v>0</v>
      </c>
      <c r="E441" s="56">
        <f t="shared" ca="1" si="190"/>
        <v>0</v>
      </c>
      <c r="F441" s="56">
        <f t="shared" ca="1" si="191"/>
        <v>0</v>
      </c>
      <c r="G441" s="56">
        <f t="shared" ca="1" si="192"/>
        <v>0</v>
      </c>
      <c r="O441" s="8"/>
      <c r="P441" s="8"/>
      <c r="Q441" s="8"/>
      <c r="R441" s="8"/>
      <c r="S441" s="8"/>
    </row>
    <row r="442" spans="1:19" x14ac:dyDescent="0.25">
      <c r="B442" s="140" t="s">
        <v>1201</v>
      </c>
      <c r="C442" s="56">
        <f t="shared" ca="1" si="188"/>
        <v>15.6318415</v>
      </c>
      <c r="D442" s="56">
        <f t="shared" ca="1" si="189"/>
        <v>6.4010729099999999</v>
      </c>
      <c r="E442" s="56">
        <f t="shared" ca="1" si="190"/>
        <v>5.5232632700000002</v>
      </c>
      <c r="F442" s="56">
        <f t="shared" ca="1" si="191"/>
        <v>5.46956621</v>
      </c>
      <c r="G442" s="56">
        <f t="shared" ca="1" si="192"/>
        <v>9.3284604499999997</v>
      </c>
      <c r="O442" s="8"/>
      <c r="P442" s="8"/>
      <c r="Q442" s="8"/>
      <c r="R442" s="8"/>
      <c r="S442" s="8"/>
    </row>
    <row r="443" spans="1:19" x14ac:dyDescent="0.25">
      <c r="B443" s="140" t="s">
        <v>1320</v>
      </c>
      <c r="C443" s="56">
        <f t="shared" ca="1" si="188"/>
        <v>0</v>
      </c>
      <c r="D443" s="56">
        <f t="shared" ca="1" si="189"/>
        <v>0</v>
      </c>
      <c r="E443" s="56">
        <f t="shared" ca="1" si="190"/>
        <v>0</v>
      </c>
      <c r="F443" s="56">
        <f t="shared" ca="1" si="191"/>
        <v>0</v>
      </c>
      <c r="G443" s="56">
        <f t="shared" ca="1" si="192"/>
        <v>0</v>
      </c>
      <c r="O443" s="8"/>
      <c r="P443" s="8"/>
      <c r="Q443" s="8"/>
      <c r="R443" s="8"/>
      <c r="S443" s="8"/>
    </row>
    <row r="444" spans="1:19" x14ac:dyDescent="0.25">
      <c r="B444" s="140" t="s">
        <v>1321</v>
      </c>
      <c r="C444" s="56">
        <f t="shared" ca="1" si="188"/>
        <v>0</v>
      </c>
      <c r="D444" s="56">
        <f t="shared" ca="1" si="189"/>
        <v>0</v>
      </c>
      <c r="E444" s="56">
        <f t="shared" ca="1" si="190"/>
        <v>0</v>
      </c>
      <c r="F444" s="56">
        <f t="shared" ca="1" si="191"/>
        <v>0</v>
      </c>
      <c r="G444" s="56">
        <f t="shared" ca="1" si="192"/>
        <v>0</v>
      </c>
      <c r="O444" s="8"/>
      <c r="P444" s="8"/>
      <c r="Q444" s="8"/>
      <c r="R444" s="8"/>
      <c r="S444" s="8"/>
    </row>
    <row r="445" spans="1:19" x14ac:dyDescent="0.25">
      <c r="B445" s="140" t="s">
        <v>1322</v>
      </c>
      <c r="C445" s="56">
        <f t="shared" ca="1" si="188"/>
        <v>0</v>
      </c>
      <c r="D445" s="56">
        <f t="shared" ca="1" si="189"/>
        <v>0</v>
      </c>
      <c r="E445" s="56">
        <f t="shared" ca="1" si="190"/>
        <v>0</v>
      </c>
      <c r="F445" s="56">
        <f t="shared" ca="1" si="191"/>
        <v>0</v>
      </c>
      <c r="G445" s="56">
        <f t="shared" ca="1" si="192"/>
        <v>0</v>
      </c>
      <c r="O445" s="8"/>
      <c r="P445" s="8"/>
      <c r="Q445" s="8"/>
      <c r="R445" s="8"/>
      <c r="S445" s="8"/>
    </row>
    <row r="446" spans="1:19" x14ac:dyDescent="0.25">
      <c r="B446" s="140" t="s">
        <v>1202</v>
      </c>
      <c r="C446" s="56">
        <f t="shared" ca="1" si="188"/>
        <v>0</v>
      </c>
      <c r="D446" s="56">
        <f t="shared" ca="1" si="189"/>
        <v>0.26299332800000003</v>
      </c>
      <c r="E446" s="56">
        <f t="shared" ca="1" si="190"/>
        <v>0.226981444</v>
      </c>
      <c r="F446" s="56">
        <f t="shared" ca="1" si="191"/>
        <v>0.22483562800000001</v>
      </c>
      <c r="G446" s="56">
        <f t="shared" ca="1" si="192"/>
        <v>0.23403716899999999</v>
      </c>
      <c r="O446" s="8"/>
      <c r="P446" s="8"/>
      <c r="Q446" s="8"/>
      <c r="R446" s="8"/>
      <c r="S446" s="8"/>
    </row>
    <row r="447" spans="1:19" x14ac:dyDescent="0.25">
      <c r="A447" s="140"/>
      <c r="B447" s="140" t="s">
        <v>1323</v>
      </c>
      <c r="C447" s="56">
        <f t="shared" ca="1" si="188"/>
        <v>0</v>
      </c>
      <c r="D447" s="56">
        <f t="shared" ca="1" si="189"/>
        <v>0</v>
      </c>
      <c r="E447" s="56">
        <f t="shared" ca="1" si="190"/>
        <v>0</v>
      </c>
      <c r="F447" s="56">
        <f t="shared" ca="1" si="191"/>
        <v>0</v>
      </c>
      <c r="G447" s="56">
        <f t="shared" ca="1" si="192"/>
        <v>0</v>
      </c>
      <c r="O447" s="8"/>
      <c r="P447" s="8"/>
      <c r="Q447" s="8"/>
      <c r="R447" s="8"/>
      <c r="S447" s="8"/>
    </row>
    <row r="448" spans="1:19" x14ac:dyDescent="0.25">
      <c r="A448" s="140"/>
      <c r="B448" s="140" t="s">
        <v>1324</v>
      </c>
      <c r="C448" s="56">
        <f t="shared" ca="1" si="188"/>
        <v>0</v>
      </c>
      <c r="D448" s="56">
        <f t="shared" ca="1" si="189"/>
        <v>0</v>
      </c>
      <c r="E448" s="56">
        <f t="shared" ca="1" si="190"/>
        <v>0</v>
      </c>
      <c r="F448" s="56">
        <f t="shared" ca="1" si="191"/>
        <v>0</v>
      </c>
      <c r="G448" s="56">
        <f t="shared" ca="1" si="192"/>
        <v>0</v>
      </c>
      <c r="O448" s="8"/>
      <c r="P448" s="8"/>
      <c r="Q448" s="8"/>
      <c r="R448" s="8"/>
      <c r="S448" s="8"/>
    </row>
    <row r="449" spans="1:19" x14ac:dyDescent="0.25">
      <c r="A449" s="140"/>
      <c r="B449" s="140" t="s">
        <v>1325</v>
      </c>
      <c r="C449" s="56">
        <f t="shared" ca="1" si="188"/>
        <v>0</v>
      </c>
      <c r="D449" s="56">
        <f t="shared" ca="1" si="189"/>
        <v>0</v>
      </c>
      <c r="E449" s="56">
        <f t="shared" ca="1" si="190"/>
        <v>0</v>
      </c>
      <c r="F449" s="56">
        <f t="shared" ca="1" si="191"/>
        <v>0</v>
      </c>
      <c r="G449" s="56">
        <f t="shared" ca="1" si="192"/>
        <v>0</v>
      </c>
      <c r="O449" s="8"/>
      <c r="P449" s="8"/>
      <c r="Q449" s="8"/>
      <c r="R449" s="8"/>
      <c r="S449" s="8"/>
    </row>
    <row r="450" spans="1:19" x14ac:dyDescent="0.25">
      <c r="A450" s="140"/>
      <c r="B450" s="140" t="s">
        <v>1203</v>
      </c>
      <c r="C450" s="56">
        <f t="shared" ca="1" si="188"/>
        <v>0</v>
      </c>
      <c r="D450" s="56">
        <f t="shared" ca="1" si="189"/>
        <v>0</v>
      </c>
      <c r="E450" s="56">
        <f t="shared" ca="1" si="190"/>
        <v>0</v>
      </c>
      <c r="F450" s="56">
        <f t="shared" ca="1" si="191"/>
        <v>0</v>
      </c>
      <c r="G450" s="56">
        <f t="shared" ca="1" si="192"/>
        <v>0</v>
      </c>
      <c r="O450" s="8"/>
      <c r="P450" s="8"/>
      <c r="Q450" s="8"/>
      <c r="R450" s="8"/>
      <c r="S450" s="8"/>
    </row>
    <row r="451" spans="1:19" x14ac:dyDescent="0.25">
      <c r="A451" s="140"/>
      <c r="B451" s="140" t="s">
        <v>1326</v>
      </c>
      <c r="C451" s="56">
        <f t="shared" ca="1" si="188"/>
        <v>0</v>
      </c>
      <c r="D451" s="56">
        <f t="shared" ca="1" si="189"/>
        <v>0</v>
      </c>
      <c r="E451" s="56">
        <f t="shared" ca="1" si="190"/>
        <v>0</v>
      </c>
      <c r="F451" s="56">
        <f t="shared" ca="1" si="191"/>
        <v>0</v>
      </c>
      <c r="G451" s="56">
        <f t="shared" ca="1" si="192"/>
        <v>0</v>
      </c>
      <c r="O451" s="8"/>
      <c r="P451" s="8"/>
      <c r="Q451" s="8"/>
      <c r="R451" s="8"/>
      <c r="S451" s="8"/>
    </row>
    <row r="452" spans="1:19" x14ac:dyDescent="0.25">
      <c r="A452" s="140"/>
      <c r="B452" s="140" t="s">
        <v>1327</v>
      </c>
      <c r="C452" s="56">
        <f t="shared" ca="1" si="188"/>
        <v>0</v>
      </c>
      <c r="D452" s="56">
        <f t="shared" ca="1" si="189"/>
        <v>0</v>
      </c>
      <c r="E452" s="56">
        <f t="shared" ca="1" si="190"/>
        <v>0</v>
      </c>
      <c r="F452" s="56">
        <f t="shared" ca="1" si="191"/>
        <v>0</v>
      </c>
      <c r="G452" s="56">
        <f t="shared" ca="1" si="192"/>
        <v>0</v>
      </c>
      <c r="O452" s="8"/>
      <c r="P452" s="8"/>
      <c r="Q452" s="8"/>
      <c r="R452" s="8"/>
      <c r="S452" s="8"/>
    </row>
    <row r="453" spans="1:19" x14ac:dyDescent="0.25">
      <c r="A453" s="140"/>
      <c r="B453" s="140" t="s">
        <v>1328</v>
      </c>
      <c r="C453" s="56">
        <f t="shared" ca="1" si="188"/>
        <v>0</v>
      </c>
      <c r="D453" s="56">
        <f t="shared" ca="1" si="189"/>
        <v>0</v>
      </c>
      <c r="E453" s="56">
        <f t="shared" ca="1" si="190"/>
        <v>0</v>
      </c>
      <c r="F453" s="56">
        <f t="shared" ca="1" si="191"/>
        <v>0</v>
      </c>
      <c r="G453" s="56">
        <f t="shared" ca="1" si="192"/>
        <v>0</v>
      </c>
      <c r="O453" s="8"/>
      <c r="P453" s="8"/>
      <c r="Q453" s="8"/>
      <c r="R453" s="8"/>
      <c r="S453" s="8"/>
    </row>
    <row r="454" spans="1:19" x14ac:dyDescent="0.25">
      <c r="A454" s="140"/>
      <c r="B454" s="140" t="s">
        <v>1204</v>
      </c>
      <c r="C454" s="56">
        <f t="shared" ca="1" si="188"/>
        <v>0</v>
      </c>
      <c r="D454" s="56">
        <f t="shared" ca="1" si="189"/>
        <v>0</v>
      </c>
      <c r="E454" s="56">
        <f t="shared" ca="1" si="190"/>
        <v>0</v>
      </c>
      <c r="F454" s="56">
        <f t="shared" ca="1" si="191"/>
        <v>0</v>
      </c>
      <c r="G454" s="56">
        <f t="shared" ca="1" si="192"/>
        <v>0</v>
      </c>
      <c r="O454" s="8"/>
      <c r="P454" s="8"/>
      <c r="Q454" s="8"/>
      <c r="R454" s="8"/>
      <c r="S454" s="8"/>
    </row>
    <row r="455" spans="1:19" x14ac:dyDescent="0.25">
      <c r="A455" s="140"/>
      <c r="B455" s="140" t="s">
        <v>1329</v>
      </c>
      <c r="C455" s="56">
        <f t="shared" ca="1" si="188"/>
        <v>0</v>
      </c>
      <c r="D455" s="56">
        <f t="shared" ca="1" si="189"/>
        <v>0</v>
      </c>
      <c r="E455" s="56">
        <f t="shared" ca="1" si="190"/>
        <v>0</v>
      </c>
      <c r="F455" s="56">
        <f t="shared" ca="1" si="191"/>
        <v>0</v>
      </c>
      <c r="G455" s="56">
        <f t="shared" ca="1" si="192"/>
        <v>0</v>
      </c>
      <c r="O455" s="8"/>
      <c r="P455" s="8"/>
      <c r="Q455" s="8"/>
      <c r="R455" s="8"/>
      <c r="S455" s="8"/>
    </row>
    <row r="456" spans="1:19" x14ac:dyDescent="0.25">
      <c r="A456" s="140"/>
      <c r="B456" s="140" t="s">
        <v>1330</v>
      </c>
      <c r="C456" s="56">
        <f t="shared" ca="1" si="188"/>
        <v>0</v>
      </c>
      <c r="D456" s="56">
        <f t="shared" ca="1" si="189"/>
        <v>0</v>
      </c>
      <c r="E456" s="56">
        <f t="shared" ca="1" si="190"/>
        <v>0</v>
      </c>
      <c r="F456" s="56">
        <f t="shared" ca="1" si="191"/>
        <v>0</v>
      </c>
      <c r="G456" s="56">
        <f t="shared" ca="1" si="192"/>
        <v>0</v>
      </c>
      <c r="O456" s="8"/>
      <c r="P456" s="8"/>
      <c r="Q456" s="8"/>
      <c r="R456" s="8"/>
      <c r="S456" s="8"/>
    </row>
    <row r="457" spans="1:19" x14ac:dyDescent="0.25">
      <c r="A457" s="140"/>
      <c r="B457" s="140" t="s">
        <v>1241</v>
      </c>
      <c r="C457" s="60">
        <f t="shared" ca="1" si="188"/>
        <v>0</v>
      </c>
      <c r="D457" s="60">
        <f t="shared" ca="1" si="189"/>
        <v>0</v>
      </c>
      <c r="E457" s="60">
        <f t="shared" ca="1" si="190"/>
        <v>0</v>
      </c>
      <c r="F457" s="60">
        <f t="shared" ca="1" si="191"/>
        <v>0</v>
      </c>
      <c r="G457" s="60">
        <f t="shared" ca="1" si="192"/>
        <v>0</v>
      </c>
      <c r="O457" s="8"/>
      <c r="P457" s="8"/>
      <c r="Q457" s="8"/>
      <c r="R457" s="8"/>
      <c r="S457" s="8"/>
    </row>
    <row r="458" spans="1:19" x14ac:dyDescent="0.25">
      <c r="A458" s="140"/>
      <c r="B458" s="140" t="s">
        <v>1242</v>
      </c>
      <c r="C458" s="60">
        <f t="shared" ca="1" si="188"/>
        <v>0</v>
      </c>
      <c r="D458" s="60">
        <f t="shared" ca="1" si="189"/>
        <v>2.5712742500000001</v>
      </c>
      <c r="E458" s="60">
        <f t="shared" ca="1" si="190"/>
        <v>4.9270785899999998</v>
      </c>
      <c r="F458" s="60">
        <f t="shared" ca="1" si="191"/>
        <v>7.1248716600000002</v>
      </c>
      <c r="G458" s="60">
        <f t="shared" ca="1" si="192"/>
        <v>9.2115330199999992</v>
      </c>
      <c r="O458" s="8"/>
      <c r="P458" s="8"/>
      <c r="Q458" s="8"/>
      <c r="R458" s="8"/>
      <c r="S458" s="8"/>
    </row>
    <row r="459" spans="1:19" x14ac:dyDescent="0.25">
      <c r="A459" s="140"/>
      <c r="B459" s="140" t="s">
        <v>1243</v>
      </c>
      <c r="C459" s="60">
        <f t="shared" ca="1" si="188"/>
        <v>0</v>
      </c>
      <c r="D459" s="60">
        <f t="shared" ca="1" si="189"/>
        <v>0.109276051</v>
      </c>
      <c r="E459" s="60">
        <f t="shared" ca="1" si="190"/>
        <v>0.209394892</v>
      </c>
      <c r="F459" s="60">
        <f t="shared" ca="1" si="191"/>
        <v>0.302798444</v>
      </c>
      <c r="G459" s="60">
        <f t="shared" ca="1" si="192"/>
        <v>0.391318151</v>
      </c>
      <c r="O459" s="8"/>
      <c r="P459" s="8"/>
      <c r="Q459" s="8"/>
      <c r="R459" s="8"/>
      <c r="S459" s="8"/>
    </row>
    <row r="460" spans="1:19" x14ac:dyDescent="0.25">
      <c r="A460" s="140"/>
      <c r="B460" s="140" t="s">
        <v>1244</v>
      </c>
      <c r="C460" s="60">
        <f t="shared" ca="1" si="188"/>
        <v>0</v>
      </c>
      <c r="D460" s="60">
        <f t="shared" ca="1" si="189"/>
        <v>5.0245496100000002E-2</v>
      </c>
      <c r="E460" s="60">
        <f t="shared" ca="1" si="190"/>
        <v>9.6280475700000007E-2</v>
      </c>
      <c r="F460" s="60">
        <f t="shared" ca="1" si="191"/>
        <v>0.13922774299999999</v>
      </c>
      <c r="G460" s="60">
        <f t="shared" ca="1" si="192"/>
        <v>0.18196732400000001</v>
      </c>
      <c r="O460" s="8"/>
      <c r="P460" s="8"/>
      <c r="Q460" s="8"/>
      <c r="R460" s="8"/>
      <c r="S460" s="8"/>
    </row>
    <row r="461" spans="1:19" x14ac:dyDescent="0.25">
      <c r="A461" s="140"/>
      <c r="B461" s="140" t="s">
        <v>1229</v>
      </c>
      <c r="C461" s="56">
        <f t="shared" ca="1" si="188"/>
        <v>0</v>
      </c>
      <c r="D461" s="56">
        <f t="shared" ca="1" si="189"/>
        <v>0</v>
      </c>
      <c r="E461" s="56">
        <f t="shared" ca="1" si="190"/>
        <v>0</v>
      </c>
      <c r="F461" s="56">
        <f t="shared" ca="1" si="191"/>
        <v>0</v>
      </c>
      <c r="G461" s="56">
        <f t="shared" ca="1" si="192"/>
        <v>0</v>
      </c>
      <c r="O461" s="8"/>
      <c r="P461" s="8"/>
      <c r="Q461" s="8"/>
      <c r="R461" s="8"/>
      <c r="S461" s="8"/>
    </row>
    <row r="462" spans="1:19" x14ac:dyDescent="0.25">
      <c r="A462" s="140"/>
      <c r="B462" s="140" t="s">
        <v>1230</v>
      </c>
      <c r="C462" s="56">
        <f t="shared" ca="1" si="188"/>
        <v>0</v>
      </c>
      <c r="D462" s="56">
        <f t="shared" ca="1" si="189"/>
        <v>6.6029086299999999</v>
      </c>
      <c r="E462" s="56">
        <f t="shared" ca="1" si="190"/>
        <v>6.0513796199999996</v>
      </c>
      <c r="F462" s="56">
        <f t="shared" ca="1" si="191"/>
        <v>5.9610512199999999</v>
      </c>
      <c r="G462" s="56">
        <f t="shared" ca="1" si="192"/>
        <v>5.9004209000000003</v>
      </c>
      <c r="O462" s="8"/>
      <c r="P462" s="8"/>
      <c r="Q462" s="8"/>
      <c r="R462" s="8"/>
      <c r="S462" s="8"/>
    </row>
    <row r="463" spans="1:19" x14ac:dyDescent="0.25">
      <c r="A463" s="140"/>
      <c r="B463" s="140" t="s">
        <v>1331</v>
      </c>
      <c r="C463" s="56">
        <f t="shared" ca="1" si="188"/>
        <v>0</v>
      </c>
      <c r="D463" s="56">
        <f t="shared" ca="1" si="189"/>
        <v>1.4038971499999999</v>
      </c>
      <c r="E463" s="56">
        <f t="shared" ca="1" si="190"/>
        <v>1.34923433</v>
      </c>
      <c r="F463" s="56">
        <f t="shared" ca="1" si="191"/>
        <v>1.3556325600000001</v>
      </c>
      <c r="G463" s="56">
        <f t="shared" ca="1" si="192"/>
        <v>1.3596633</v>
      </c>
      <c r="O463" s="8"/>
      <c r="P463" s="8"/>
      <c r="Q463" s="8"/>
      <c r="R463" s="8"/>
      <c r="S463" s="8"/>
    </row>
    <row r="464" spans="1:19" x14ac:dyDescent="0.25">
      <c r="A464" s="140"/>
      <c r="B464" s="140" t="s">
        <v>1332</v>
      </c>
      <c r="C464" s="56">
        <f t="shared" ca="1" si="188"/>
        <v>0</v>
      </c>
      <c r="D464" s="56">
        <f t="shared" ca="1" si="189"/>
        <v>0.67658068100000002</v>
      </c>
      <c r="E464" s="56">
        <f t="shared" ca="1" si="190"/>
        <v>0.68847695600000003</v>
      </c>
      <c r="F464" s="56">
        <f t="shared" ca="1" si="191"/>
        <v>0.70346742299999998</v>
      </c>
      <c r="G464" s="56">
        <f t="shared" ca="1" si="192"/>
        <v>0.74075555299999996</v>
      </c>
      <c r="O464" s="8"/>
      <c r="P464" s="8"/>
      <c r="Q464" s="8"/>
      <c r="R464" s="8"/>
      <c r="S464" s="8"/>
    </row>
    <row r="465" spans="1:27" x14ac:dyDescent="0.25">
      <c r="C465" s="7"/>
      <c r="D465" s="7"/>
      <c r="E465" s="7"/>
      <c r="F465" s="7"/>
      <c r="G465" s="7"/>
      <c r="H465" s="7"/>
      <c r="I465" s="103" t="s">
        <v>244</v>
      </c>
      <c r="O465" s="138" t="s">
        <v>245</v>
      </c>
      <c r="P465" s="8"/>
      <c r="Q465" s="8"/>
      <c r="R465" s="8"/>
      <c r="S465" s="8"/>
    </row>
    <row r="466" spans="1:27" x14ac:dyDescent="0.25">
      <c r="B466" s="106" t="s">
        <v>616</v>
      </c>
      <c r="C466" s="9">
        <v>2010</v>
      </c>
      <c r="D466" s="9">
        <v>2020</v>
      </c>
      <c r="E466" s="9">
        <v>2030</v>
      </c>
      <c r="F466" s="9">
        <v>2040</v>
      </c>
      <c r="G466" s="9">
        <v>2050</v>
      </c>
      <c r="H466" s="7"/>
      <c r="I466" s="106">
        <v>2010</v>
      </c>
      <c r="J466" s="106">
        <v>2020</v>
      </c>
      <c r="K466" s="106">
        <v>2030</v>
      </c>
      <c r="L466" s="106">
        <v>2040</v>
      </c>
      <c r="M466" s="106">
        <v>2050</v>
      </c>
      <c r="O466" s="6">
        <v>2010</v>
      </c>
      <c r="P466" s="6">
        <v>2020</v>
      </c>
      <c r="Q466" s="6">
        <v>2030</v>
      </c>
      <c r="R466" s="6">
        <v>2040</v>
      </c>
      <c r="S466" s="6">
        <v>2050</v>
      </c>
      <c r="V466" s="106" t="s">
        <v>616</v>
      </c>
      <c r="W466" s="9">
        <v>2010</v>
      </c>
      <c r="X466" s="9">
        <v>2020</v>
      </c>
      <c r="Y466" s="9">
        <v>2030</v>
      </c>
      <c r="Z466" s="9">
        <v>2040</v>
      </c>
      <c r="AA466" s="9">
        <v>2050</v>
      </c>
    </row>
    <row r="467" spans="1:27" x14ac:dyDescent="0.25">
      <c r="A467" s="140"/>
      <c r="B467" s="140" t="s">
        <v>111</v>
      </c>
      <c r="C467" s="192">
        <f ca="1">IFERROR(VLOOKUP($B467,INDIRECT($I$467),2,FALSE),0)</f>
        <v>0</v>
      </c>
      <c r="D467" s="192">
        <f ca="1">IFERROR(VLOOKUP($B467,INDIRECT($J$467),2,FALSE),0)</f>
        <v>0</v>
      </c>
      <c r="E467" s="192">
        <f ca="1">IFERROR(VLOOKUP($B467,INDIRECT($K$467),2,FALSE),0)</f>
        <v>0</v>
      </c>
      <c r="F467" s="192">
        <f ca="1">IFERROR(VLOOKUP($B467,INDIRECT($L$467),2,FALSE),0)</f>
        <v>0</v>
      </c>
      <c r="G467" s="192">
        <f ca="1">IFERROR(VLOOKUP($B467,INDIRECT($M$467),2,FALSE),0)</f>
        <v>0</v>
      </c>
      <c r="H467" s="7"/>
      <c r="I467" s="140" t="str">
        <f>"Modeloutput!$A$"&amp;O467&amp;":$B$"&amp;O468</f>
        <v>Modeloutput!$A$5543:$B$5580</v>
      </c>
      <c r="J467" s="140" t="str">
        <f>"Modeloutput!$A$"&amp;P467&amp;":$B$"&amp;P468</f>
        <v>Modeloutput!$A$6478:$B$6515</v>
      </c>
      <c r="K467" s="140" t="str">
        <f>"Modeloutput!$A$"&amp;Q467&amp;":$B$"&amp;Q468</f>
        <v>Modeloutput!$A$7413:$B$7450</v>
      </c>
      <c r="L467" s="140" t="str">
        <f>"Modeloutput!$A$"&amp;R467&amp;":$B$"&amp;R468</f>
        <v>Modeloutput!$A$8348:$B$8385</v>
      </c>
      <c r="M467" s="140" t="str">
        <f>"Modeloutput!$A$"&amp;S467&amp;":$B$"&amp;S468</f>
        <v>Modeloutput!$A$9283:$B$9320</v>
      </c>
      <c r="N467" s="140" t="s">
        <v>246</v>
      </c>
      <c r="O467" s="140">
        <f>Run4_Var1!O467+Run4_Var2!$G$10</f>
        <v>5543</v>
      </c>
      <c r="P467" s="140">
        <f>Run4_Var1!P467+Run4_Var2!$G$10</f>
        <v>6478</v>
      </c>
      <c r="Q467" s="140">
        <f>Run4_Var1!Q467+Run4_Var2!$G$10</f>
        <v>7413</v>
      </c>
      <c r="R467" s="140">
        <f>Run4_Var1!R467+Run4_Var2!$G$10</f>
        <v>8348</v>
      </c>
      <c r="S467" s="140">
        <f>Run4_Var1!S467+Run4_Var2!$G$10</f>
        <v>9283</v>
      </c>
      <c r="V467" s="57" t="s">
        <v>303</v>
      </c>
      <c r="W467" s="68">
        <f ca="1">SUM(C467:C470)+C491</f>
        <v>0</v>
      </c>
      <c r="X467" s="68">
        <f t="shared" ref="X467:AA467" ca="1" si="193">SUM(D467:D470)+D491</f>
        <v>-0.101668591</v>
      </c>
      <c r="Y467" s="68">
        <f t="shared" ca="1" si="193"/>
        <v>-0.20333718200000001</v>
      </c>
      <c r="Z467" s="68">
        <f t="shared" ca="1" si="193"/>
        <v>-0.30500577299999998</v>
      </c>
      <c r="AA467" s="68">
        <f t="shared" ca="1" si="193"/>
        <v>-3.4119842839999999</v>
      </c>
    </row>
    <row r="468" spans="1:27" x14ac:dyDescent="0.25">
      <c r="A468" s="140"/>
      <c r="B468" s="140" t="s">
        <v>110</v>
      </c>
      <c r="C468" s="192">
        <f t="shared" ref="C468:C504" ca="1" si="194">IFERROR(VLOOKUP($B468,INDIRECT($I$467),2,FALSE),0)</f>
        <v>0</v>
      </c>
      <c r="D468" s="192">
        <f t="shared" ref="D468:D504" ca="1" si="195">IFERROR(VLOOKUP($B468,INDIRECT($J$467),2,FALSE),0)</f>
        <v>0</v>
      </c>
      <c r="E468" s="192">
        <f t="shared" ref="E468:E504" ca="1" si="196">IFERROR(VLOOKUP($B468,INDIRECT($K$467),2,FALSE),0)</f>
        <v>0</v>
      </c>
      <c r="F468" s="192">
        <f t="shared" ref="F468:F504" ca="1" si="197">IFERROR(VLOOKUP($B468,INDIRECT($L$467),2,FALSE),0)</f>
        <v>0</v>
      </c>
      <c r="G468" s="192">
        <f t="shared" ref="G468:G504" ca="1" si="198">IFERROR(VLOOKUP($B468,INDIRECT($M$467),2,FALSE),0)</f>
        <v>-3.0042463399999999</v>
      </c>
      <c r="H468" s="9"/>
      <c r="O468" s="140">
        <f>Run4_Var1!O468+Run4_Var2!$G$10</f>
        <v>5580</v>
      </c>
      <c r="P468" s="140">
        <f>Run4_Var1!P468+Run4_Var2!$G$10</f>
        <v>6515</v>
      </c>
      <c r="Q468" s="140">
        <f>Run4_Var1!Q468+Run4_Var2!$G$10</f>
        <v>7450</v>
      </c>
      <c r="R468" s="140">
        <f>Run4_Var1!R468+Run4_Var2!$G$10</f>
        <v>8385</v>
      </c>
      <c r="S468" s="140">
        <f>Run4_Var1!S468+Run4_Var2!$G$10</f>
        <v>9320</v>
      </c>
      <c r="V468" s="70" t="s">
        <v>311</v>
      </c>
      <c r="W468" s="71">
        <f ca="1">SUM(C471:C474)</f>
        <v>-10.4762691</v>
      </c>
      <c r="X468" s="71">
        <f t="shared" ref="X468:AA468" ca="1" si="199">SUM(D471:D474)</f>
        <v>-10.4437947</v>
      </c>
      <c r="Y468" s="71">
        <f t="shared" ca="1" si="199"/>
        <v>-9.7102238500000002</v>
      </c>
      <c r="Z468" s="71">
        <f t="shared" ca="1" si="199"/>
        <v>-9.2393630099999999</v>
      </c>
      <c r="AA468" s="71">
        <f t="shared" ca="1" si="199"/>
        <v>-10.5666511</v>
      </c>
    </row>
    <row r="469" spans="1:27" x14ac:dyDescent="0.25">
      <c r="A469" s="140"/>
      <c r="B469" s="140" t="s">
        <v>112</v>
      </c>
      <c r="C469" s="192">
        <f t="shared" ca="1" si="194"/>
        <v>0</v>
      </c>
      <c r="D469" s="192">
        <f t="shared" ca="1" si="195"/>
        <v>0</v>
      </c>
      <c r="E469" s="192">
        <f t="shared" ca="1" si="196"/>
        <v>0</v>
      </c>
      <c r="F469" s="192">
        <f t="shared" ca="1" si="197"/>
        <v>0</v>
      </c>
      <c r="G469" s="192">
        <f t="shared" ca="1" si="198"/>
        <v>0</v>
      </c>
      <c r="H469" s="7"/>
      <c r="O469" s="8"/>
      <c r="P469" s="8"/>
      <c r="Q469" s="8"/>
      <c r="R469" s="8"/>
      <c r="S469" s="8"/>
      <c r="V469" s="47" t="s">
        <v>305</v>
      </c>
      <c r="W469" s="48">
        <f ca="1">SUM(C475:C478)</f>
        <v>-8.08690569</v>
      </c>
      <c r="X469" s="48">
        <f t="shared" ref="X469:AA469" ca="1" si="200">SUM(D475:D478)</f>
        <v>-8.4826706299999994</v>
      </c>
      <c r="Y469" s="48">
        <f t="shared" ca="1" si="200"/>
        <v>-8.0587509799999992</v>
      </c>
      <c r="Z469" s="48">
        <f t="shared" ca="1" si="200"/>
        <v>-7.7814221200000002</v>
      </c>
      <c r="AA469" s="48">
        <f t="shared" ca="1" si="200"/>
        <v>-8.6887820399999995</v>
      </c>
    </row>
    <row r="470" spans="1:27" x14ac:dyDescent="0.25">
      <c r="A470" s="140"/>
      <c r="B470" s="140" t="s">
        <v>113</v>
      </c>
      <c r="C470" s="192">
        <f t="shared" ca="1" si="194"/>
        <v>0</v>
      </c>
      <c r="D470" s="192">
        <f t="shared" ca="1" si="195"/>
        <v>0</v>
      </c>
      <c r="E470" s="192">
        <f t="shared" ca="1" si="196"/>
        <v>0</v>
      </c>
      <c r="F470" s="192">
        <f t="shared" ca="1" si="197"/>
        <v>0</v>
      </c>
      <c r="G470" s="192">
        <f t="shared" ca="1" si="198"/>
        <v>0</v>
      </c>
      <c r="H470" s="7"/>
      <c r="O470" s="8"/>
      <c r="P470" s="8"/>
      <c r="Q470" s="8"/>
      <c r="R470" s="8"/>
      <c r="S470" s="8"/>
      <c r="V470" s="74" t="s">
        <v>306</v>
      </c>
      <c r="W470" s="75">
        <f ca="1">SUM(C479:C482)+C492</f>
        <v>-5.0373923200000004</v>
      </c>
      <c r="X470" s="75">
        <f t="shared" ref="X470:AA470" ca="1" si="201">SUM(D479:D482)+D492</f>
        <v>-6.1945070100000006</v>
      </c>
      <c r="Y470" s="75">
        <f t="shared" ca="1" si="201"/>
        <v>-6.1945070100000006</v>
      </c>
      <c r="Z470" s="75">
        <f t="shared" ca="1" si="201"/>
        <v>-6.1945070100000006</v>
      </c>
      <c r="AA470" s="75">
        <f t="shared" ca="1" si="201"/>
        <v>-6.6229938700000002</v>
      </c>
    </row>
    <row r="471" spans="1:27" x14ac:dyDescent="0.25">
      <c r="A471" s="140"/>
      <c r="B471" s="140" t="s">
        <v>178</v>
      </c>
      <c r="C471" s="199">
        <f t="shared" ca="1" si="194"/>
        <v>0</v>
      </c>
      <c r="D471" s="199">
        <f t="shared" ca="1" si="195"/>
        <v>0</v>
      </c>
      <c r="E471" s="199">
        <f t="shared" ca="1" si="196"/>
        <v>0</v>
      </c>
      <c r="F471" s="199">
        <f t="shared" ca="1" si="197"/>
        <v>0</v>
      </c>
      <c r="G471" s="199">
        <f t="shared" ca="1" si="198"/>
        <v>0</v>
      </c>
      <c r="O471" s="8"/>
      <c r="P471" s="8"/>
      <c r="Q471" s="8"/>
      <c r="R471" s="8"/>
      <c r="S471" s="8"/>
      <c r="V471" s="30" t="s">
        <v>307</v>
      </c>
      <c r="W471" s="31">
        <f ca="1">SUM(C483:C486)</f>
        <v>-6.74976048</v>
      </c>
      <c r="X471" s="31">
        <f t="shared" ref="X471:AA471" ca="1" si="202">SUM(D483:D486)</f>
        <v>-4.7113632799999996</v>
      </c>
      <c r="Y471" s="31">
        <f t="shared" ca="1" si="202"/>
        <v>-3.69051616</v>
      </c>
      <c r="Z471" s="31">
        <f t="shared" ca="1" si="202"/>
        <v>-3.7250657899999999</v>
      </c>
      <c r="AA471" s="31">
        <f t="shared" ca="1" si="202"/>
        <v>-4.3912813799999997</v>
      </c>
    </row>
    <row r="472" spans="1:27" x14ac:dyDescent="0.25">
      <c r="A472" s="140"/>
      <c r="B472" s="140" t="s">
        <v>174</v>
      </c>
      <c r="C472" s="199">
        <f t="shared" ca="1" si="194"/>
        <v>-10.4762691</v>
      </c>
      <c r="D472" s="199">
        <f t="shared" ca="1" si="195"/>
        <v>-10.4437947</v>
      </c>
      <c r="E472" s="199">
        <f t="shared" ca="1" si="196"/>
        <v>-9.7102238500000002</v>
      </c>
      <c r="F472" s="199">
        <f t="shared" ca="1" si="197"/>
        <v>-9.2393630099999999</v>
      </c>
      <c r="G472" s="199">
        <f t="shared" ca="1" si="198"/>
        <v>-10.5666511</v>
      </c>
      <c r="O472" s="8"/>
      <c r="P472" s="8"/>
      <c r="Q472" s="8"/>
      <c r="R472" s="8"/>
      <c r="S472" s="8"/>
      <c r="V472" s="76" t="s">
        <v>308</v>
      </c>
      <c r="W472" s="77">
        <f ca="1">SUM(C487:C490)</f>
        <v>-2.5311601800000001</v>
      </c>
      <c r="X472" s="77">
        <f t="shared" ref="X472:AA472" ca="1" si="203">SUM(D487:D490)</f>
        <v>-3.2399465200000002</v>
      </c>
      <c r="Y472" s="77">
        <f t="shared" ca="1" si="203"/>
        <v>-3.1652741600000001</v>
      </c>
      <c r="Z472" s="77">
        <f t="shared" ca="1" si="203"/>
        <v>-3.0907248799999998</v>
      </c>
      <c r="AA472" s="77">
        <f t="shared" ca="1" si="203"/>
        <v>-3.5284331099999999</v>
      </c>
    </row>
    <row r="473" spans="1:27" x14ac:dyDescent="0.25">
      <c r="A473" s="140"/>
      <c r="B473" s="140" t="s">
        <v>179</v>
      </c>
      <c r="C473" s="199">
        <f t="shared" ca="1" si="194"/>
        <v>0</v>
      </c>
      <c r="D473" s="199">
        <f t="shared" ca="1" si="195"/>
        <v>0</v>
      </c>
      <c r="E473" s="199">
        <f t="shared" ca="1" si="196"/>
        <v>0</v>
      </c>
      <c r="F473" s="199">
        <f t="shared" ca="1" si="197"/>
        <v>0</v>
      </c>
      <c r="G473" s="199">
        <f t="shared" ca="1" si="198"/>
        <v>0</v>
      </c>
      <c r="O473" s="8"/>
      <c r="P473" s="8"/>
      <c r="Q473" s="8"/>
      <c r="R473" s="8"/>
      <c r="S473" s="8"/>
      <c r="V473" s="66" t="s">
        <v>309</v>
      </c>
      <c r="W473" s="67">
        <f ca="1">C501+C504</f>
        <v>32.881487800000002</v>
      </c>
      <c r="X473" s="67">
        <f t="shared" ref="X473:AA473" ca="1" si="204">D501+D504</f>
        <v>33.173950691000002</v>
      </c>
      <c r="Y473" s="67">
        <f t="shared" ca="1" si="204"/>
        <v>31.022609382000002</v>
      </c>
      <c r="Z473" s="67">
        <f t="shared" ca="1" si="204"/>
        <v>30.336088573000001</v>
      </c>
      <c r="AA473" s="67">
        <f t="shared" ca="1" si="204"/>
        <v>37.210125744000003</v>
      </c>
    </row>
    <row r="474" spans="1:27" x14ac:dyDescent="0.25">
      <c r="A474" s="140"/>
      <c r="B474" s="140" t="s">
        <v>180</v>
      </c>
      <c r="C474" s="199">
        <f t="shared" ca="1" si="194"/>
        <v>0</v>
      </c>
      <c r="D474" s="199">
        <f t="shared" ca="1" si="195"/>
        <v>0</v>
      </c>
      <c r="E474" s="199">
        <f t="shared" ca="1" si="196"/>
        <v>0</v>
      </c>
      <c r="F474" s="199">
        <f t="shared" ca="1" si="197"/>
        <v>0</v>
      </c>
      <c r="G474" s="199">
        <f t="shared" ca="1" si="198"/>
        <v>0</v>
      </c>
      <c r="O474" s="8"/>
      <c r="P474" s="8"/>
      <c r="Q474" s="8"/>
      <c r="R474" s="8"/>
      <c r="S474" s="8"/>
      <c r="V474" s="36" t="s">
        <v>1361</v>
      </c>
      <c r="W474" s="36">
        <f ca="1">SUM(C493:C496)+C502</f>
        <v>0</v>
      </c>
      <c r="X474" s="36">
        <f t="shared" ref="X474:AA474" ca="1" si="205">SUM(D493:D496)+D502</f>
        <v>0</v>
      </c>
      <c r="Y474" s="36">
        <f t="shared" ca="1" si="205"/>
        <v>0</v>
      </c>
      <c r="Z474" s="36">
        <f t="shared" ca="1" si="205"/>
        <v>0</v>
      </c>
      <c r="AA474" s="36">
        <f t="shared" ca="1" si="205"/>
        <v>0</v>
      </c>
    </row>
    <row r="475" spans="1:27" x14ac:dyDescent="0.25">
      <c r="A475" s="140"/>
      <c r="B475" s="140" t="s">
        <v>153</v>
      </c>
      <c r="C475" s="191">
        <f t="shared" ca="1" si="194"/>
        <v>0</v>
      </c>
      <c r="D475" s="191">
        <f t="shared" ca="1" si="195"/>
        <v>0</v>
      </c>
      <c r="E475" s="191">
        <f t="shared" ca="1" si="196"/>
        <v>0</v>
      </c>
      <c r="F475" s="191">
        <f t="shared" ca="1" si="197"/>
        <v>0</v>
      </c>
      <c r="G475" s="191">
        <f t="shared" ca="1" si="198"/>
        <v>0</v>
      </c>
      <c r="O475" s="8"/>
      <c r="P475" s="8"/>
      <c r="Q475" s="8"/>
      <c r="R475" s="8"/>
      <c r="S475" s="8"/>
      <c r="V475" s="200" t="s">
        <v>1362</v>
      </c>
      <c r="W475" s="200">
        <f ca="1">SUM(C497:C500)+C503</f>
        <v>0</v>
      </c>
      <c r="X475" s="200">
        <f t="shared" ref="X475:AA475" ca="1" si="206">SUM(D497:D500)+D503</f>
        <v>0</v>
      </c>
      <c r="Y475" s="200">
        <f t="shared" ca="1" si="206"/>
        <v>0</v>
      </c>
      <c r="Z475" s="200">
        <f t="shared" ca="1" si="206"/>
        <v>0</v>
      </c>
      <c r="AA475" s="200">
        <f t="shared" ca="1" si="206"/>
        <v>0</v>
      </c>
    </row>
    <row r="476" spans="1:27" x14ac:dyDescent="0.25">
      <c r="A476" s="140"/>
      <c r="B476" s="140" t="s">
        <v>143</v>
      </c>
      <c r="C476" s="191">
        <f t="shared" ca="1" si="194"/>
        <v>-8.08690569</v>
      </c>
      <c r="D476" s="191">
        <f t="shared" ca="1" si="195"/>
        <v>-8.4826706299999994</v>
      </c>
      <c r="E476" s="191">
        <f t="shared" ca="1" si="196"/>
        <v>-8.0587509799999992</v>
      </c>
      <c r="F476" s="191">
        <f t="shared" ca="1" si="197"/>
        <v>-7.7814221200000002</v>
      </c>
      <c r="G476" s="191">
        <f t="shared" ca="1" si="198"/>
        <v>-8.6887820399999995</v>
      </c>
      <c r="O476" s="8"/>
      <c r="P476" s="8"/>
      <c r="Q476" s="8"/>
      <c r="R476" s="8"/>
      <c r="S476" s="8"/>
    </row>
    <row r="477" spans="1:27" x14ac:dyDescent="0.25">
      <c r="A477" s="140"/>
      <c r="B477" s="140" t="s">
        <v>154</v>
      </c>
      <c r="C477" s="191">
        <f t="shared" ca="1" si="194"/>
        <v>0</v>
      </c>
      <c r="D477" s="191">
        <f t="shared" ca="1" si="195"/>
        <v>0</v>
      </c>
      <c r="E477" s="191">
        <f t="shared" ca="1" si="196"/>
        <v>0</v>
      </c>
      <c r="F477" s="191">
        <f t="shared" ca="1" si="197"/>
        <v>0</v>
      </c>
      <c r="G477" s="191">
        <f t="shared" ca="1" si="198"/>
        <v>0</v>
      </c>
      <c r="O477" s="8"/>
      <c r="P477" s="8"/>
      <c r="Q477" s="8"/>
      <c r="R477" s="8"/>
      <c r="S477" s="8"/>
      <c r="V477" s="140" t="s">
        <v>285</v>
      </c>
      <c r="W477" s="135">
        <f ca="1">SUM(W467:W475)</f>
        <v>3.000000248221113E-8</v>
      </c>
      <c r="X477" s="135">
        <f t="shared" ref="X477:AA477" ca="1" si="207">SUM(X467:X475)</f>
        <v>-4.000000330961484E-8</v>
      </c>
      <c r="Y477" s="135">
        <f t="shared" ca="1" si="207"/>
        <v>4.000000330961484E-8</v>
      </c>
      <c r="Z477" s="135">
        <f t="shared" ca="1" si="207"/>
        <v>-9.9999972746900312E-9</v>
      </c>
      <c r="AA477" s="135">
        <f t="shared" ca="1" si="207"/>
        <v>-4.000000330961484E-8</v>
      </c>
    </row>
    <row r="478" spans="1:27" x14ac:dyDescent="0.25">
      <c r="A478" s="140"/>
      <c r="B478" s="140" t="s">
        <v>155</v>
      </c>
      <c r="C478" s="191">
        <f t="shared" ca="1" si="194"/>
        <v>0</v>
      </c>
      <c r="D478" s="191">
        <f t="shared" ca="1" si="195"/>
        <v>0</v>
      </c>
      <c r="E478" s="191">
        <f t="shared" ca="1" si="196"/>
        <v>0</v>
      </c>
      <c r="F478" s="191">
        <f t="shared" ca="1" si="197"/>
        <v>0</v>
      </c>
      <c r="G478" s="191">
        <f t="shared" ca="1" si="198"/>
        <v>0</v>
      </c>
      <c r="O478" s="8"/>
      <c r="P478" s="8"/>
      <c r="Q478" s="8"/>
      <c r="R478" s="8"/>
      <c r="S478" s="8"/>
      <c r="V478" s="140" t="s">
        <v>284</v>
      </c>
      <c r="W478" s="135">
        <f ca="1">SUM(C467:C504)</f>
        <v>3.000000248221113E-8</v>
      </c>
      <c r="X478" s="135">
        <f t="shared" ref="X478:AA478" ca="1" si="208">SUM(D467:D504)</f>
        <v>-3.9999998313611229E-8</v>
      </c>
      <c r="Y478" s="135">
        <f t="shared" ca="1" si="208"/>
        <v>4.0000005530060889E-8</v>
      </c>
      <c r="Z478" s="135">
        <f t="shared" ca="1" si="208"/>
        <v>-9.9999978298015435E-9</v>
      </c>
      <c r="AA478" s="135">
        <f t="shared" ca="1" si="208"/>
        <v>-3.9999997869522019E-8</v>
      </c>
    </row>
    <row r="479" spans="1:27" x14ac:dyDescent="0.25">
      <c r="A479" s="140"/>
      <c r="B479" s="140" t="s">
        <v>181</v>
      </c>
      <c r="C479" s="201">
        <f t="shared" ca="1" si="194"/>
        <v>0</v>
      </c>
      <c r="D479" s="201">
        <f t="shared" ca="1" si="195"/>
        <v>0</v>
      </c>
      <c r="E479" s="201">
        <f t="shared" ca="1" si="196"/>
        <v>0</v>
      </c>
      <c r="F479" s="201">
        <f t="shared" ca="1" si="197"/>
        <v>0</v>
      </c>
      <c r="G479" s="201">
        <f t="shared" ca="1" si="198"/>
        <v>0</v>
      </c>
      <c r="O479" s="8"/>
      <c r="P479" s="8"/>
      <c r="Q479" s="8"/>
      <c r="R479" s="8"/>
      <c r="S479" s="8"/>
    </row>
    <row r="480" spans="1:27" x14ac:dyDescent="0.25">
      <c r="A480" s="140"/>
      <c r="B480" s="140" t="s">
        <v>175</v>
      </c>
      <c r="C480" s="201">
        <f t="shared" ca="1" si="194"/>
        <v>-5.0373923200000004</v>
      </c>
      <c r="D480" s="201">
        <f t="shared" ca="1" si="195"/>
        <v>-5.6859245100000004</v>
      </c>
      <c r="E480" s="201">
        <f t="shared" ca="1" si="196"/>
        <v>-5.6859245100000004</v>
      </c>
      <c r="F480" s="201">
        <f t="shared" ca="1" si="197"/>
        <v>-5.6859245100000004</v>
      </c>
      <c r="G480" s="201">
        <f t="shared" ca="1" si="198"/>
        <v>-6.1134438700000002</v>
      </c>
      <c r="O480" s="8"/>
      <c r="P480" s="8"/>
      <c r="Q480" s="8"/>
      <c r="R480" s="8"/>
      <c r="S480" s="8"/>
    </row>
    <row r="481" spans="1:22" x14ac:dyDescent="0.25">
      <c r="A481" s="140"/>
      <c r="B481" s="140" t="s">
        <v>182</v>
      </c>
      <c r="C481" s="201">
        <f t="shared" ca="1" si="194"/>
        <v>0</v>
      </c>
      <c r="D481" s="201">
        <f t="shared" ca="1" si="195"/>
        <v>0</v>
      </c>
      <c r="E481" s="201">
        <f t="shared" ca="1" si="196"/>
        <v>0</v>
      </c>
      <c r="F481" s="201">
        <f t="shared" ca="1" si="197"/>
        <v>0</v>
      </c>
      <c r="G481" s="201">
        <f t="shared" ca="1" si="198"/>
        <v>0</v>
      </c>
      <c r="O481" s="8"/>
      <c r="P481" s="8"/>
      <c r="Q481" s="8"/>
      <c r="R481" s="8"/>
      <c r="S481" s="8"/>
    </row>
    <row r="482" spans="1:22" x14ac:dyDescent="0.25">
      <c r="A482" s="140"/>
      <c r="B482" s="140" t="s">
        <v>183</v>
      </c>
      <c r="C482" s="201">
        <f t="shared" ca="1" si="194"/>
        <v>0</v>
      </c>
      <c r="D482" s="201">
        <f t="shared" ca="1" si="195"/>
        <v>0</v>
      </c>
      <c r="E482" s="201">
        <f t="shared" ca="1" si="196"/>
        <v>0</v>
      </c>
      <c r="F482" s="201">
        <f t="shared" ca="1" si="197"/>
        <v>0</v>
      </c>
      <c r="G482" s="201">
        <f t="shared" ca="1" si="198"/>
        <v>0</v>
      </c>
      <c r="O482" s="8"/>
      <c r="P482" s="8"/>
      <c r="Q482" s="8"/>
      <c r="R482" s="8"/>
      <c r="S482" s="8"/>
    </row>
    <row r="483" spans="1:22" x14ac:dyDescent="0.25">
      <c r="A483" s="140"/>
      <c r="B483" s="140" t="s">
        <v>1077</v>
      </c>
      <c r="C483" s="202">
        <f t="shared" ca="1" si="194"/>
        <v>0</v>
      </c>
      <c r="D483" s="202">
        <f t="shared" ca="1" si="195"/>
        <v>0</v>
      </c>
      <c r="E483" s="202">
        <f t="shared" ca="1" si="196"/>
        <v>0</v>
      </c>
      <c r="F483" s="202">
        <f t="shared" ca="1" si="197"/>
        <v>0</v>
      </c>
      <c r="G483" s="202">
        <f t="shared" ca="1" si="198"/>
        <v>0</v>
      </c>
      <c r="O483" s="8"/>
      <c r="P483" s="8"/>
      <c r="Q483" s="8"/>
      <c r="R483" s="8"/>
      <c r="S483" s="8"/>
      <c r="V483" s="8"/>
    </row>
    <row r="484" spans="1:22" x14ac:dyDescent="0.25">
      <c r="A484" s="140"/>
      <c r="B484" s="140" t="s">
        <v>1012</v>
      </c>
      <c r="C484" s="202">
        <f t="shared" ca="1" si="194"/>
        <v>-6.74976048</v>
      </c>
      <c r="D484" s="202">
        <f t="shared" ca="1" si="195"/>
        <v>-4.7113632799999996</v>
      </c>
      <c r="E484" s="202">
        <f t="shared" ca="1" si="196"/>
        <v>-3.69051616</v>
      </c>
      <c r="F484" s="202">
        <f t="shared" ca="1" si="197"/>
        <v>-3.7250657899999999</v>
      </c>
      <c r="G484" s="202">
        <f t="shared" ca="1" si="198"/>
        <v>-4.3912813799999997</v>
      </c>
      <c r="O484" s="8"/>
      <c r="P484" s="8"/>
      <c r="Q484" s="8"/>
      <c r="R484" s="8"/>
      <c r="S484" s="8"/>
      <c r="V484" s="8"/>
    </row>
    <row r="485" spans="1:22" x14ac:dyDescent="0.25">
      <c r="A485" s="140"/>
      <c r="B485" s="140" t="s">
        <v>1078</v>
      </c>
      <c r="C485" s="202">
        <f t="shared" ca="1" si="194"/>
        <v>0</v>
      </c>
      <c r="D485" s="202">
        <f t="shared" ca="1" si="195"/>
        <v>0</v>
      </c>
      <c r="E485" s="202">
        <f t="shared" ca="1" si="196"/>
        <v>0</v>
      </c>
      <c r="F485" s="202">
        <f t="shared" ca="1" si="197"/>
        <v>0</v>
      </c>
      <c r="G485" s="202">
        <f t="shared" ca="1" si="198"/>
        <v>0</v>
      </c>
      <c r="O485" s="8"/>
      <c r="P485" s="8"/>
      <c r="Q485" s="8"/>
      <c r="R485" s="8"/>
      <c r="S485" s="8"/>
      <c r="V485" s="8"/>
    </row>
    <row r="486" spans="1:22" x14ac:dyDescent="0.25">
      <c r="A486" s="140"/>
      <c r="B486" s="140" t="s">
        <v>1079</v>
      </c>
      <c r="C486" s="202">
        <f t="shared" ca="1" si="194"/>
        <v>0</v>
      </c>
      <c r="D486" s="202">
        <f t="shared" ca="1" si="195"/>
        <v>0</v>
      </c>
      <c r="E486" s="202">
        <f t="shared" ca="1" si="196"/>
        <v>0</v>
      </c>
      <c r="F486" s="202">
        <f t="shared" ca="1" si="197"/>
        <v>0</v>
      </c>
      <c r="G486" s="202">
        <f t="shared" ca="1" si="198"/>
        <v>0</v>
      </c>
      <c r="O486" s="8"/>
      <c r="P486" s="8"/>
      <c r="Q486" s="8"/>
      <c r="R486" s="8"/>
      <c r="S486" s="8"/>
      <c r="V486" s="8"/>
    </row>
    <row r="487" spans="1:22" x14ac:dyDescent="0.25">
      <c r="A487" s="140"/>
      <c r="B487" s="140" t="s">
        <v>1080</v>
      </c>
      <c r="C487" s="203">
        <f t="shared" ca="1" si="194"/>
        <v>0</v>
      </c>
      <c r="D487" s="203">
        <f t="shared" ca="1" si="195"/>
        <v>0</v>
      </c>
      <c r="E487" s="203">
        <f t="shared" ca="1" si="196"/>
        <v>0</v>
      </c>
      <c r="F487" s="203">
        <f t="shared" ca="1" si="197"/>
        <v>0</v>
      </c>
      <c r="G487" s="203">
        <f t="shared" ca="1" si="198"/>
        <v>0</v>
      </c>
      <c r="O487" s="8"/>
      <c r="P487" s="8"/>
      <c r="Q487" s="8"/>
      <c r="R487" s="8"/>
      <c r="S487" s="8"/>
      <c r="V487" s="8"/>
    </row>
    <row r="488" spans="1:22" x14ac:dyDescent="0.25">
      <c r="A488" s="140"/>
      <c r="B488" s="140" t="s">
        <v>1013</v>
      </c>
      <c r="C488" s="203">
        <f t="shared" ca="1" si="194"/>
        <v>-2.5311601800000001</v>
      </c>
      <c r="D488" s="203">
        <f t="shared" ca="1" si="195"/>
        <v>-3.2399465200000002</v>
      </c>
      <c r="E488" s="203">
        <f t="shared" ca="1" si="196"/>
        <v>-3.1652741600000001</v>
      </c>
      <c r="F488" s="203">
        <f t="shared" ca="1" si="197"/>
        <v>-3.0907248799999998</v>
      </c>
      <c r="G488" s="203">
        <f t="shared" ca="1" si="198"/>
        <v>-3.5284331099999999</v>
      </c>
      <c r="O488" s="8"/>
      <c r="P488" s="8"/>
      <c r="Q488" s="8"/>
      <c r="R488" s="8"/>
      <c r="S488" s="8"/>
      <c r="V488" s="8"/>
    </row>
    <row r="489" spans="1:22" x14ac:dyDescent="0.25">
      <c r="A489" s="140"/>
      <c r="B489" s="140" t="s">
        <v>1081</v>
      </c>
      <c r="C489" s="203">
        <f t="shared" ca="1" si="194"/>
        <v>0</v>
      </c>
      <c r="D489" s="203">
        <f t="shared" ca="1" si="195"/>
        <v>0</v>
      </c>
      <c r="E489" s="203">
        <f t="shared" ca="1" si="196"/>
        <v>0</v>
      </c>
      <c r="F489" s="203">
        <f t="shared" ca="1" si="197"/>
        <v>0</v>
      </c>
      <c r="G489" s="203">
        <f t="shared" ca="1" si="198"/>
        <v>0</v>
      </c>
      <c r="O489" s="8"/>
      <c r="P489" s="8"/>
      <c r="Q489" s="8"/>
      <c r="R489" s="8"/>
      <c r="S489" s="8"/>
      <c r="V489" s="8"/>
    </row>
    <row r="490" spans="1:22" x14ac:dyDescent="0.25">
      <c r="A490" s="140"/>
      <c r="B490" s="140" t="s">
        <v>1082</v>
      </c>
      <c r="C490" s="203">
        <f t="shared" ca="1" si="194"/>
        <v>0</v>
      </c>
      <c r="D490" s="203">
        <f t="shared" ca="1" si="195"/>
        <v>0</v>
      </c>
      <c r="E490" s="203">
        <f t="shared" ca="1" si="196"/>
        <v>0</v>
      </c>
      <c r="F490" s="203">
        <f t="shared" ca="1" si="197"/>
        <v>0</v>
      </c>
      <c r="G490" s="203">
        <f t="shared" ca="1" si="198"/>
        <v>0</v>
      </c>
      <c r="O490" s="8"/>
      <c r="P490" s="8"/>
      <c r="Q490" s="8"/>
      <c r="R490" s="8"/>
      <c r="S490" s="8"/>
      <c r="V490" s="8"/>
    </row>
    <row r="491" spans="1:22" x14ac:dyDescent="0.25">
      <c r="A491" s="140"/>
      <c r="B491" s="140" t="s">
        <v>1334</v>
      </c>
      <c r="C491" s="192">
        <f t="shared" ca="1" si="194"/>
        <v>0</v>
      </c>
      <c r="D491" s="192">
        <f t="shared" ca="1" si="195"/>
        <v>-0.101668591</v>
      </c>
      <c r="E491" s="192">
        <f t="shared" ca="1" si="196"/>
        <v>-0.20333718200000001</v>
      </c>
      <c r="F491" s="192">
        <f t="shared" ca="1" si="197"/>
        <v>-0.30500577299999998</v>
      </c>
      <c r="G491" s="192">
        <f t="shared" ca="1" si="198"/>
        <v>-0.40773794400000002</v>
      </c>
      <c r="O491" s="8"/>
      <c r="P491" s="8"/>
      <c r="Q491" s="8"/>
      <c r="R491" s="8"/>
      <c r="S491" s="8"/>
      <c r="V491" s="8"/>
    </row>
    <row r="492" spans="1:22" x14ac:dyDescent="0.25">
      <c r="A492" s="140"/>
      <c r="B492" s="140" t="s">
        <v>1342</v>
      </c>
      <c r="C492" s="201">
        <f t="shared" ca="1" si="194"/>
        <v>0</v>
      </c>
      <c r="D492" s="201">
        <f t="shared" ca="1" si="195"/>
        <v>-0.50858250000000005</v>
      </c>
      <c r="E492" s="201">
        <f t="shared" ca="1" si="196"/>
        <v>-0.50858250000000005</v>
      </c>
      <c r="F492" s="201">
        <f t="shared" ca="1" si="197"/>
        <v>-0.50858250000000005</v>
      </c>
      <c r="G492" s="201">
        <f t="shared" ca="1" si="198"/>
        <v>-0.50954999999999995</v>
      </c>
      <c r="O492" s="8"/>
      <c r="P492" s="8"/>
      <c r="Q492" s="8"/>
      <c r="R492" s="8"/>
      <c r="S492" s="8"/>
      <c r="V492" s="8"/>
    </row>
    <row r="493" spans="1:22" x14ac:dyDescent="0.25">
      <c r="A493" s="140"/>
      <c r="B493" s="140" t="s">
        <v>1019</v>
      </c>
      <c r="C493" s="189">
        <f t="shared" ca="1" si="194"/>
        <v>0</v>
      </c>
      <c r="D493" s="189">
        <f t="shared" ca="1" si="195"/>
        <v>0</v>
      </c>
      <c r="E493" s="189">
        <f t="shared" ca="1" si="196"/>
        <v>0</v>
      </c>
      <c r="F493" s="189">
        <f t="shared" ca="1" si="197"/>
        <v>0</v>
      </c>
      <c r="G493" s="189">
        <f t="shared" ca="1" si="198"/>
        <v>0</v>
      </c>
      <c r="O493" s="8"/>
      <c r="P493" s="8"/>
      <c r="Q493" s="8"/>
      <c r="R493" s="8"/>
      <c r="S493" s="8"/>
    </row>
    <row r="494" spans="1:22" x14ac:dyDescent="0.25">
      <c r="A494" s="140"/>
      <c r="B494" s="140" t="s">
        <v>1002</v>
      </c>
      <c r="C494" s="189">
        <f t="shared" ca="1" si="194"/>
        <v>0</v>
      </c>
      <c r="D494" s="189">
        <f t="shared" ca="1" si="195"/>
        <v>0</v>
      </c>
      <c r="E494" s="189">
        <f t="shared" ca="1" si="196"/>
        <v>0</v>
      </c>
      <c r="F494" s="189">
        <f t="shared" ca="1" si="197"/>
        <v>0</v>
      </c>
      <c r="G494" s="189">
        <f t="shared" ca="1" si="198"/>
        <v>0</v>
      </c>
      <c r="O494" s="8"/>
      <c r="P494" s="8"/>
      <c r="Q494" s="8"/>
      <c r="R494" s="8"/>
      <c r="S494" s="8"/>
    </row>
    <row r="495" spans="1:22" x14ac:dyDescent="0.25">
      <c r="A495" s="140"/>
      <c r="B495" s="140" t="s">
        <v>1017</v>
      </c>
      <c r="C495" s="189">
        <f t="shared" ca="1" si="194"/>
        <v>0</v>
      </c>
      <c r="D495" s="189">
        <f t="shared" ca="1" si="195"/>
        <v>0</v>
      </c>
      <c r="E495" s="189">
        <f t="shared" ca="1" si="196"/>
        <v>0</v>
      </c>
      <c r="F495" s="189">
        <f t="shared" ca="1" si="197"/>
        <v>0</v>
      </c>
      <c r="G495" s="189">
        <f t="shared" ca="1" si="198"/>
        <v>0</v>
      </c>
      <c r="O495" s="8"/>
      <c r="P495" s="8"/>
      <c r="Q495" s="8"/>
      <c r="R495" s="8"/>
      <c r="S495" s="8"/>
    </row>
    <row r="496" spans="1:22" x14ac:dyDescent="0.25">
      <c r="A496" s="140"/>
      <c r="B496" s="140" t="s">
        <v>1051</v>
      </c>
      <c r="C496" s="189">
        <f t="shared" ca="1" si="194"/>
        <v>0</v>
      </c>
      <c r="D496" s="189">
        <f t="shared" ca="1" si="195"/>
        <v>0</v>
      </c>
      <c r="E496" s="189">
        <f t="shared" ca="1" si="196"/>
        <v>0</v>
      </c>
      <c r="F496" s="189">
        <f t="shared" ca="1" si="197"/>
        <v>0</v>
      </c>
      <c r="G496" s="189">
        <f t="shared" ca="1" si="198"/>
        <v>0</v>
      </c>
      <c r="O496" s="8"/>
      <c r="P496" s="8"/>
      <c r="Q496" s="8"/>
      <c r="R496" s="8"/>
      <c r="S496" s="8"/>
    </row>
    <row r="497" spans="1:31" x14ac:dyDescent="0.25">
      <c r="A497" s="140"/>
      <c r="B497" s="140" t="s">
        <v>1020</v>
      </c>
      <c r="C497" s="204">
        <f t="shared" ca="1" si="194"/>
        <v>0</v>
      </c>
      <c r="D497" s="204">
        <f t="shared" ca="1" si="195"/>
        <v>0</v>
      </c>
      <c r="E497" s="204">
        <f t="shared" ca="1" si="196"/>
        <v>0</v>
      </c>
      <c r="F497" s="204">
        <f t="shared" ca="1" si="197"/>
        <v>0</v>
      </c>
      <c r="G497" s="204">
        <f t="shared" ca="1" si="198"/>
        <v>0</v>
      </c>
      <c r="O497" s="8"/>
      <c r="P497" s="8"/>
      <c r="Q497" s="8"/>
      <c r="R497" s="8"/>
      <c r="S497" s="8"/>
    </row>
    <row r="498" spans="1:31" x14ac:dyDescent="0.25">
      <c r="A498" s="140"/>
      <c r="B498" s="140" t="s">
        <v>1003</v>
      </c>
      <c r="C498" s="204">
        <f t="shared" ca="1" si="194"/>
        <v>0</v>
      </c>
      <c r="D498" s="204">
        <f t="shared" ca="1" si="195"/>
        <v>0</v>
      </c>
      <c r="E498" s="204">
        <f t="shared" ca="1" si="196"/>
        <v>0</v>
      </c>
      <c r="F498" s="204">
        <f t="shared" ca="1" si="197"/>
        <v>0</v>
      </c>
      <c r="G498" s="204">
        <f t="shared" ca="1" si="198"/>
        <v>0</v>
      </c>
      <c r="O498" s="8"/>
      <c r="P498" s="8"/>
      <c r="Q498" s="8"/>
      <c r="R498" s="8"/>
      <c r="S498" s="8"/>
    </row>
    <row r="499" spans="1:31" x14ac:dyDescent="0.25">
      <c r="A499" s="140"/>
      <c r="B499" s="140" t="s">
        <v>1018</v>
      </c>
      <c r="C499" s="204">
        <f t="shared" ca="1" si="194"/>
        <v>0</v>
      </c>
      <c r="D499" s="204">
        <f t="shared" ca="1" si="195"/>
        <v>0</v>
      </c>
      <c r="E499" s="204">
        <f t="shared" ca="1" si="196"/>
        <v>0</v>
      </c>
      <c r="F499" s="204">
        <f t="shared" ca="1" si="197"/>
        <v>0</v>
      </c>
      <c r="G499" s="204">
        <f t="shared" ca="1" si="198"/>
        <v>0</v>
      </c>
      <c r="O499" s="8"/>
      <c r="P499" s="8"/>
      <c r="Q499" s="8"/>
      <c r="R499" s="8"/>
      <c r="S499" s="8"/>
    </row>
    <row r="500" spans="1:31" x14ac:dyDescent="0.25">
      <c r="A500" s="140"/>
      <c r="B500" s="140" t="s">
        <v>1052</v>
      </c>
      <c r="C500" s="204">
        <f t="shared" ca="1" si="194"/>
        <v>0</v>
      </c>
      <c r="D500" s="204">
        <f t="shared" ca="1" si="195"/>
        <v>0</v>
      </c>
      <c r="E500" s="204">
        <f t="shared" ca="1" si="196"/>
        <v>0</v>
      </c>
      <c r="F500" s="204">
        <f t="shared" ca="1" si="197"/>
        <v>0</v>
      </c>
      <c r="G500" s="204">
        <f t="shared" ca="1" si="198"/>
        <v>0</v>
      </c>
      <c r="O500" s="8"/>
      <c r="P500" s="8"/>
      <c r="Q500" s="8"/>
      <c r="R500" s="8"/>
      <c r="S500" s="8"/>
    </row>
    <row r="501" spans="1:31" s="8" customFormat="1" x14ac:dyDescent="0.25">
      <c r="A501" s="140"/>
      <c r="B501" s="140" t="s">
        <v>177</v>
      </c>
      <c r="C501" s="188">
        <f t="shared" ca="1" si="194"/>
        <v>32.881487800000002</v>
      </c>
      <c r="D501" s="188">
        <f t="shared" ca="1" si="195"/>
        <v>32.5636996</v>
      </c>
      <c r="E501" s="188">
        <f t="shared" ca="1" si="196"/>
        <v>30.310689700000001</v>
      </c>
      <c r="F501" s="188">
        <f t="shared" ca="1" si="197"/>
        <v>29.522500300000001</v>
      </c>
      <c r="G501" s="188">
        <f t="shared" ca="1" si="198"/>
        <v>36.292837800000001</v>
      </c>
      <c r="H501" s="140"/>
      <c r="I501" s="140"/>
      <c r="J501" s="140"/>
      <c r="K501" s="140"/>
      <c r="L501" s="140"/>
      <c r="M501" s="140"/>
      <c r="N501" s="140"/>
      <c r="T501" s="140"/>
      <c r="U501" s="140"/>
      <c r="V501" s="140"/>
      <c r="W501" s="140"/>
      <c r="X501" s="140"/>
      <c r="Y501" s="140"/>
      <c r="Z501" s="140"/>
      <c r="AA501" s="140"/>
      <c r="AB501" s="140"/>
      <c r="AC501" s="140"/>
      <c r="AD501" s="140"/>
      <c r="AE501" s="140"/>
    </row>
    <row r="502" spans="1:31" s="8" customFormat="1" x14ac:dyDescent="0.25">
      <c r="A502" s="140"/>
      <c r="B502" s="140" t="s">
        <v>1343</v>
      </c>
      <c r="C502" s="189">
        <f t="shared" ca="1" si="194"/>
        <v>0</v>
      </c>
      <c r="D502" s="189">
        <f t="shared" ca="1" si="195"/>
        <v>0</v>
      </c>
      <c r="E502" s="189">
        <f t="shared" ca="1" si="196"/>
        <v>0</v>
      </c>
      <c r="F502" s="189">
        <f t="shared" ca="1" si="197"/>
        <v>0</v>
      </c>
      <c r="G502" s="189">
        <f t="shared" ca="1" si="198"/>
        <v>0</v>
      </c>
      <c r="H502" s="140"/>
      <c r="I502" s="140"/>
      <c r="J502" s="140"/>
      <c r="K502" s="140"/>
      <c r="L502" s="140"/>
      <c r="M502" s="140"/>
      <c r="N502" s="140"/>
      <c r="T502" s="140"/>
      <c r="U502" s="140"/>
      <c r="V502" s="140"/>
      <c r="W502" s="140"/>
      <c r="X502" s="140"/>
      <c r="Y502" s="140"/>
      <c r="Z502" s="140"/>
      <c r="AA502" s="140"/>
      <c r="AB502" s="140"/>
      <c r="AC502" s="140"/>
      <c r="AD502" s="140"/>
      <c r="AE502" s="140"/>
    </row>
    <row r="503" spans="1:31" s="8" customFormat="1" x14ac:dyDescent="0.25">
      <c r="A503" s="140"/>
      <c r="B503" s="140" t="s">
        <v>1344</v>
      </c>
      <c r="C503" s="204">
        <f t="shared" ca="1" si="194"/>
        <v>0</v>
      </c>
      <c r="D503" s="204">
        <f t="shared" ca="1" si="195"/>
        <v>0</v>
      </c>
      <c r="E503" s="204">
        <f t="shared" ca="1" si="196"/>
        <v>0</v>
      </c>
      <c r="F503" s="204">
        <f t="shared" ca="1" si="197"/>
        <v>0</v>
      </c>
      <c r="G503" s="204">
        <f t="shared" ca="1" si="198"/>
        <v>0</v>
      </c>
      <c r="H503" s="140"/>
      <c r="I503" s="140"/>
      <c r="J503" s="140"/>
      <c r="K503" s="140"/>
      <c r="L503" s="140"/>
      <c r="M503" s="140"/>
      <c r="N503" s="140"/>
      <c r="T503" s="140"/>
      <c r="U503" s="140"/>
      <c r="V503" s="140"/>
      <c r="W503" s="140"/>
      <c r="X503" s="140"/>
      <c r="Y503" s="140"/>
      <c r="Z503" s="140"/>
      <c r="AA503" s="140"/>
      <c r="AB503" s="140"/>
      <c r="AC503" s="140"/>
      <c r="AD503" s="140"/>
      <c r="AE503" s="140"/>
    </row>
    <row r="504" spans="1:31" s="8" customFormat="1" x14ac:dyDescent="0.25">
      <c r="A504" s="140"/>
      <c r="B504" s="140" t="s">
        <v>1207</v>
      </c>
      <c r="C504" s="188">
        <f t="shared" ca="1" si="194"/>
        <v>0</v>
      </c>
      <c r="D504" s="188">
        <f t="shared" ca="1" si="195"/>
        <v>0.61025109099999997</v>
      </c>
      <c r="E504" s="188">
        <f t="shared" ca="1" si="196"/>
        <v>0.711919682</v>
      </c>
      <c r="F504" s="188">
        <f t="shared" ca="1" si="197"/>
        <v>0.81358827300000003</v>
      </c>
      <c r="G504" s="188">
        <f t="shared" ca="1" si="198"/>
        <v>0.91728794400000002</v>
      </c>
      <c r="H504" s="140"/>
      <c r="I504" s="140"/>
      <c r="J504" s="140"/>
      <c r="K504" s="140"/>
      <c r="L504" s="140"/>
      <c r="M504" s="140"/>
      <c r="N504" s="140"/>
      <c r="T504" s="140"/>
      <c r="U504" s="140"/>
      <c r="V504" s="140"/>
      <c r="W504" s="140"/>
      <c r="X504" s="140"/>
      <c r="Y504" s="140"/>
      <c r="Z504" s="140"/>
      <c r="AA504" s="140"/>
      <c r="AB504" s="140"/>
      <c r="AC504" s="140"/>
      <c r="AD504" s="140"/>
      <c r="AE504" s="140"/>
    </row>
    <row r="505" spans="1:31" s="8" customFormat="1" x14ac:dyDescent="0.25">
      <c r="A505" s="140"/>
      <c r="B505" s="140"/>
      <c r="C505" s="7"/>
      <c r="D505" s="7"/>
      <c r="E505" s="7"/>
      <c r="F505" s="7"/>
      <c r="G505" s="7"/>
      <c r="H505" s="7"/>
      <c r="I505" s="103" t="s">
        <v>244</v>
      </c>
      <c r="J505" s="140"/>
      <c r="K505" s="140"/>
      <c r="L505" s="140"/>
      <c r="M505" s="140"/>
      <c r="N505" s="140"/>
      <c r="O505" s="138" t="s">
        <v>245</v>
      </c>
      <c r="T505" s="140"/>
      <c r="U505" s="140"/>
      <c r="V505" s="140"/>
      <c r="W505" s="140"/>
      <c r="X505" s="140"/>
      <c r="Y505" s="140"/>
      <c r="Z505" s="140"/>
      <c r="AA505" s="140"/>
      <c r="AB505" s="140"/>
      <c r="AC505" s="140"/>
      <c r="AD505" s="140"/>
      <c r="AE505" s="140"/>
    </row>
    <row r="506" spans="1:31" s="8" customFormat="1" x14ac:dyDescent="0.25">
      <c r="A506" s="140"/>
      <c r="B506" s="106" t="s">
        <v>596</v>
      </c>
      <c r="C506" s="9">
        <v>2010</v>
      </c>
      <c r="D506" s="9">
        <v>2020</v>
      </c>
      <c r="E506" s="9">
        <v>2030</v>
      </c>
      <c r="F506" s="9">
        <v>2040</v>
      </c>
      <c r="G506" s="9">
        <v>2050</v>
      </c>
      <c r="H506" s="7"/>
      <c r="I506" s="106">
        <v>2010</v>
      </c>
      <c r="J506" s="106">
        <v>2020</v>
      </c>
      <c r="K506" s="106">
        <v>2030</v>
      </c>
      <c r="L506" s="106">
        <v>2040</v>
      </c>
      <c r="M506" s="106">
        <v>2050</v>
      </c>
      <c r="N506" s="140"/>
      <c r="O506" s="6">
        <v>2010</v>
      </c>
      <c r="P506" s="6">
        <v>2020</v>
      </c>
      <c r="Q506" s="6">
        <v>2030</v>
      </c>
      <c r="R506" s="6">
        <v>2040</v>
      </c>
      <c r="S506" s="6">
        <v>2050</v>
      </c>
      <c r="T506" s="140"/>
      <c r="U506" s="140"/>
      <c r="V506" s="106" t="s">
        <v>313</v>
      </c>
      <c r="W506" s="9">
        <v>2010</v>
      </c>
      <c r="X506" s="9">
        <v>2020</v>
      </c>
      <c r="Y506" s="9">
        <v>2030</v>
      </c>
      <c r="Z506" s="9">
        <v>2040</v>
      </c>
      <c r="AA506" s="9">
        <v>2050</v>
      </c>
      <c r="AB506" s="140"/>
      <c r="AC506" s="140"/>
      <c r="AD506" s="140"/>
      <c r="AE506" s="140"/>
    </row>
    <row r="507" spans="1:31" s="8" customFormat="1" x14ac:dyDescent="0.25">
      <c r="A507" s="140"/>
      <c r="B507" s="140" t="s">
        <v>111</v>
      </c>
      <c r="C507" s="60">
        <f t="shared" ref="C507:C531" ca="1" si="209">IFERROR(VLOOKUP($B507,INDIRECT($I$507),2,FALSE),0)</f>
        <v>0</v>
      </c>
      <c r="D507" s="60">
        <f t="shared" ref="D507:D531" ca="1" si="210">IFERROR(VLOOKUP($B507,INDIRECT($J$507),2,FALSE),0)</f>
        <v>0</v>
      </c>
      <c r="E507" s="60">
        <f t="shared" ref="E507:E531" ca="1" si="211">IFERROR(VLOOKUP($B507,INDIRECT($K$507),2,FALSE),0)</f>
        <v>0</v>
      </c>
      <c r="F507" s="60">
        <f t="shared" ref="F507:F531" ca="1" si="212">IFERROR(VLOOKUP($B507,INDIRECT($L$507),2,FALSE),0)</f>
        <v>0</v>
      </c>
      <c r="G507" s="60">
        <f t="shared" ref="G507:G531" ca="1" si="213">IFERROR(VLOOKUP($B507,INDIRECT($M$507),2,FALSE),0)</f>
        <v>0</v>
      </c>
      <c r="H507" s="7"/>
      <c r="I507" s="140" t="str">
        <f>"Modeloutput!$A$"&amp;O507&amp;":$B$"&amp;O508</f>
        <v>Modeloutput!$A$5434:$B$5458</v>
      </c>
      <c r="J507" s="140" t="str">
        <f>"Modeloutput!$A$"&amp;P507&amp;":$B$"&amp;P508</f>
        <v>Modeloutput!$A$6369:$B$6393</v>
      </c>
      <c r="K507" s="140" t="str">
        <f>"Modeloutput!$A$"&amp;Q507&amp;":$B$"&amp;Q508</f>
        <v>Modeloutput!$A$7304:$B$7328</v>
      </c>
      <c r="L507" s="140" t="str">
        <f>"Modeloutput!$A$"&amp;R507&amp;":$B$"&amp;R508</f>
        <v>Modeloutput!$A$8239:$B$8263</v>
      </c>
      <c r="M507" s="140" t="str">
        <f>"Modeloutput!$A$"&amp;S507&amp;":$B$"&amp;S508</f>
        <v>Modeloutput!$A$9174:$B$9198</v>
      </c>
      <c r="N507" s="140" t="s">
        <v>246</v>
      </c>
      <c r="O507" s="140">
        <f>Run4_Var1!O507+Run4_Var2!$G$10</f>
        <v>5434</v>
      </c>
      <c r="P507" s="140">
        <f>Run4_Var1!P507+Run4_Var2!$G$10</f>
        <v>6369</v>
      </c>
      <c r="Q507" s="140">
        <f>Run4_Var1!Q507+Run4_Var2!$G$10</f>
        <v>7304</v>
      </c>
      <c r="R507" s="140">
        <f>Run4_Var1!R507+Run4_Var2!$G$10</f>
        <v>8239</v>
      </c>
      <c r="S507" s="140">
        <f>Run4_Var1!S507+Run4_Var2!$G$10</f>
        <v>9174</v>
      </c>
      <c r="T507" s="140"/>
      <c r="U507" s="140"/>
      <c r="V507" s="57" t="s">
        <v>310</v>
      </c>
      <c r="W507" s="60">
        <f ca="1">SUM(C507:C510)</f>
        <v>0</v>
      </c>
      <c r="X507" s="60">
        <f t="shared" ref="X507:AA507" ca="1" si="214">SUM(D507:D510)</f>
        <v>0</v>
      </c>
      <c r="Y507" s="60">
        <f t="shared" ca="1" si="214"/>
        <v>0</v>
      </c>
      <c r="Z507" s="60">
        <f t="shared" ca="1" si="214"/>
        <v>0</v>
      </c>
      <c r="AA507" s="60">
        <f t="shared" ca="1" si="214"/>
        <v>-1.0415504</v>
      </c>
      <c r="AB507" s="140"/>
      <c r="AC507" s="140"/>
      <c r="AD507" s="140"/>
      <c r="AE507" s="140"/>
    </row>
    <row r="508" spans="1:31" s="8" customFormat="1" x14ac:dyDescent="0.25">
      <c r="A508" s="140"/>
      <c r="B508" s="140" t="s">
        <v>110</v>
      </c>
      <c r="C508" s="60">
        <f t="shared" ca="1" si="209"/>
        <v>0</v>
      </c>
      <c r="D508" s="60">
        <f t="shared" ca="1" si="210"/>
        <v>0</v>
      </c>
      <c r="E508" s="60">
        <f t="shared" ca="1" si="211"/>
        <v>0</v>
      </c>
      <c r="F508" s="60">
        <f t="shared" ca="1" si="212"/>
        <v>0</v>
      </c>
      <c r="G508" s="60">
        <f t="shared" ca="1" si="213"/>
        <v>-1.0415504</v>
      </c>
      <c r="H508" s="9"/>
      <c r="I508" s="140"/>
      <c r="J508" s="140"/>
      <c r="K508" s="140"/>
      <c r="L508" s="140"/>
      <c r="M508" s="140"/>
      <c r="N508" s="140"/>
      <c r="O508" s="140">
        <f>Run4_Var1!O508+Run4_Var2!$G$10</f>
        <v>5458</v>
      </c>
      <c r="P508" s="140">
        <f>Run4_Var1!P508+Run4_Var2!$G$10</f>
        <v>6393</v>
      </c>
      <c r="Q508" s="140">
        <f>Run4_Var1!Q508+Run4_Var2!$G$10</f>
        <v>7328</v>
      </c>
      <c r="R508" s="140">
        <f>Run4_Var1!R508+Run4_Var2!$G$10</f>
        <v>8263</v>
      </c>
      <c r="S508" s="140">
        <f>Run4_Var1!S508+Run4_Var2!$G$10</f>
        <v>9198</v>
      </c>
      <c r="T508" s="140"/>
      <c r="U508" s="140"/>
      <c r="V508" s="70" t="s">
        <v>312</v>
      </c>
      <c r="W508" s="72">
        <f ca="1">SUM(C511:C514)</f>
        <v>-1.5953268700000001</v>
      </c>
      <c r="X508" s="72">
        <f t="shared" ref="X508:AA508" ca="1" si="215">SUM(D511:D514)</f>
        <v>-1.2631833299999999</v>
      </c>
      <c r="Y508" s="72">
        <f t="shared" ca="1" si="215"/>
        <v>-1.06373333</v>
      </c>
      <c r="Z508" s="72">
        <f t="shared" ca="1" si="215"/>
        <v>-0.43821334899999997</v>
      </c>
      <c r="AA508" s="72">
        <f t="shared" ca="1" si="215"/>
        <v>-0.489867477</v>
      </c>
      <c r="AB508" s="140"/>
      <c r="AC508" s="140"/>
      <c r="AD508" s="140"/>
      <c r="AE508" s="140"/>
    </row>
    <row r="509" spans="1:31" s="8" customFormat="1" x14ac:dyDescent="0.25">
      <c r="A509" s="140"/>
      <c r="B509" s="140" t="s">
        <v>112</v>
      </c>
      <c r="C509" s="60">
        <f t="shared" ca="1" si="209"/>
        <v>0</v>
      </c>
      <c r="D509" s="60">
        <f t="shared" ca="1" si="210"/>
        <v>0</v>
      </c>
      <c r="E509" s="60">
        <f t="shared" ca="1" si="211"/>
        <v>0</v>
      </c>
      <c r="F509" s="60">
        <f t="shared" ca="1" si="212"/>
        <v>0</v>
      </c>
      <c r="G509" s="60">
        <f t="shared" ca="1" si="213"/>
        <v>0</v>
      </c>
      <c r="H509" s="7"/>
      <c r="I509" s="140"/>
      <c r="J509" s="140"/>
      <c r="K509" s="140"/>
      <c r="L509" s="140"/>
      <c r="M509" s="140"/>
      <c r="N509" s="140"/>
      <c r="T509" s="140"/>
      <c r="U509" s="140"/>
      <c r="V509" s="47" t="s">
        <v>315</v>
      </c>
      <c r="W509" s="49">
        <f ca="1">SUM(C515:C518)</f>
        <v>-1.5953268700000001</v>
      </c>
      <c r="X509" s="49">
        <f t="shared" ref="X509:AA509" ca="1" si="216">SUM(D515:D518)</f>
        <v>-1.2631833299999999</v>
      </c>
      <c r="Y509" s="49">
        <f t="shared" ca="1" si="216"/>
        <v>-1.06373333</v>
      </c>
      <c r="Z509" s="49">
        <f t="shared" ca="1" si="216"/>
        <v>-0.43821334899999997</v>
      </c>
      <c r="AA509" s="49">
        <f t="shared" ca="1" si="216"/>
        <v>-0.489867477</v>
      </c>
      <c r="AB509" s="140"/>
      <c r="AC509" s="140"/>
      <c r="AD509" s="140"/>
      <c r="AE509" s="140"/>
    </row>
    <row r="510" spans="1:31" s="8" customFormat="1" x14ac:dyDescent="0.25">
      <c r="A510" s="140"/>
      <c r="B510" s="140" t="s">
        <v>113</v>
      </c>
      <c r="C510" s="60">
        <f t="shared" ca="1" si="209"/>
        <v>0</v>
      </c>
      <c r="D510" s="60">
        <f t="shared" ca="1" si="210"/>
        <v>0</v>
      </c>
      <c r="E510" s="60">
        <f t="shared" ca="1" si="211"/>
        <v>0</v>
      </c>
      <c r="F510" s="60">
        <f t="shared" ca="1" si="212"/>
        <v>0</v>
      </c>
      <c r="G510" s="60">
        <f t="shared" ca="1" si="213"/>
        <v>0</v>
      </c>
      <c r="H510" s="7"/>
      <c r="I510" s="140"/>
      <c r="J510" s="140"/>
      <c r="K510" s="140"/>
      <c r="L510" s="140"/>
      <c r="M510" s="140"/>
      <c r="N510" s="140"/>
      <c r="T510" s="140"/>
      <c r="U510" s="140"/>
      <c r="V510" s="74" t="s">
        <v>316</v>
      </c>
      <c r="W510" s="73">
        <f ca="1">SUM(C519:C522)</f>
        <v>-7.1055160300000004</v>
      </c>
      <c r="X510" s="73">
        <f t="shared" ref="X510:AA510" ca="1" si="217">SUM(D519:D522)</f>
        <v>-6.0477759200000003</v>
      </c>
      <c r="Y510" s="73">
        <f t="shared" ca="1" si="217"/>
        <v>-6.0477759200000003</v>
      </c>
      <c r="Z510" s="73">
        <f t="shared" ca="1" si="217"/>
        <v>-5.80769263</v>
      </c>
      <c r="AA510" s="73">
        <f t="shared" ca="1" si="217"/>
        <v>-5.77854592</v>
      </c>
      <c r="AB510" s="140"/>
      <c r="AC510" s="140"/>
      <c r="AD510" s="140"/>
      <c r="AE510" s="140"/>
    </row>
    <row r="511" spans="1:31" s="8" customFormat="1" x14ac:dyDescent="0.25">
      <c r="A511" s="140"/>
      <c r="B511" s="140" t="s">
        <v>178</v>
      </c>
      <c r="C511" s="72">
        <f t="shared" ca="1" si="209"/>
        <v>0</v>
      </c>
      <c r="D511" s="72">
        <f t="shared" ca="1" si="210"/>
        <v>0</v>
      </c>
      <c r="E511" s="72">
        <f t="shared" ca="1" si="211"/>
        <v>0</v>
      </c>
      <c r="F511" s="72">
        <f t="shared" ca="1" si="212"/>
        <v>0</v>
      </c>
      <c r="G511" s="72">
        <f t="shared" ca="1" si="213"/>
        <v>0</v>
      </c>
      <c r="H511" s="7"/>
      <c r="I511" s="140"/>
      <c r="J511" s="140"/>
      <c r="K511" s="140"/>
      <c r="L511" s="140"/>
      <c r="M511" s="140"/>
      <c r="N511" s="140"/>
      <c r="T511" s="140"/>
      <c r="U511" s="140"/>
      <c r="V511" s="36" t="s">
        <v>314</v>
      </c>
      <c r="W511" s="38">
        <f ca="1">C531</f>
        <v>10.296169799999999</v>
      </c>
      <c r="X511" s="38">
        <f t="shared" ref="X511:AA511" ca="1" si="218">D531</f>
        <v>8.5741425899999992</v>
      </c>
      <c r="Y511" s="38">
        <f t="shared" ca="1" si="218"/>
        <v>8.1752425899999999</v>
      </c>
      <c r="Z511" s="38">
        <f t="shared" ca="1" si="218"/>
        <v>6.6841193299999997</v>
      </c>
      <c r="AA511" s="38">
        <f t="shared" ca="1" si="218"/>
        <v>7.7998312700000003</v>
      </c>
      <c r="AB511" s="140"/>
      <c r="AC511" s="140"/>
      <c r="AD511" s="140"/>
      <c r="AE511" s="140"/>
    </row>
    <row r="512" spans="1:31" s="8" customFormat="1" x14ac:dyDescent="0.25">
      <c r="A512" s="140"/>
      <c r="B512" s="140" t="s">
        <v>174</v>
      </c>
      <c r="C512" s="72">
        <f t="shared" ca="1" si="209"/>
        <v>-1.5953268700000001</v>
      </c>
      <c r="D512" s="72">
        <f t="shared" ca="1" si="210"/>
        <v>-1.2631833299999999</v>
      </c>
      <c r="E512" s="72">
        <f t="shared" ca="1" si="211"/>
        <v>-1.06373333</v>
      </c>
      <c r="F512" s="72">
        <f t="shared" ca="1" si="212"/>
        <v>-0.43821334899999997</v>
      </c>
      <c r="G512" s="72">
        <f t="shared" ca="1" si="213"/>
        <v>-0.489867477</v>
      </c>
      <c r="H512" s="7"/>
      <c r="I512" s="140"/>
      <c r="J512" s="140"/>
      <c r="K512" s="140"/>
      <c r="L512" s="140"/>
      <c r="M512" s="140"/>
      <c r="N512" s="140"/>
      <c r="T512" s="140"/>
      <c r="U512" s="140"/>
      <c r="V512" s="171" t="s">
        <v>1363</v>
      </c>
      <c r="W512" s="182">
        <f ca="1">SUM(C523:C530)</f>
        <v>0</v>
      </c>
      <c r="X512" s="182">
        <f t="shared" ref="X512:AA512" ca="1" si="219">SUM(D523:D530)</f>
        <v>0</v>
      </c>
      <c r="Y512" s="182">
        <f t="shared" ca="1" si="219"/>
        <v>0</v>
      </c>
      <c r="Z512" s="182">
        <f t="shared" ca="1" si="219"/>
        <v>0</v>
      </c>
      <c r="AA512" s="182">
        <f t="shared" ca="1" si="219"/>
        <v>0</v>
      </c>
      <c r="AB512" s="140"/>
      <c r="AC512" s="140"/>
      <c r="AD512" s="140"/>
      <c r="AE512" s="140"/>
    </row>
    <row r="513" spans="1:31" s="8" customFormat="1" x14ac:dyDescent="0.25">
      <c r="A513" s="140"/>
      <c r="B513" s="140" t="s">
        <v>179</v>
      </c>
      <c r="C513" s="72">
        <f t="shared" ca="1" si="209"/>
        <v>0</v>
      </c>
      <c r="D513" s="72">
        <f t="shared" ca="1" si="210"/>
        <v>0</v>
      </c>
      <c r="E513" s="72">
        <f t="shared" ca="1" si="211"/>
        <v>0</v>
      </c>
      <c r="F513" s="72">
        <f t="shared" ca="1" si="212"/>
        <v>0</v>
      </c>
      <c r="G513" s="72">
        <f t="shared" ca="1" si="213"/>
        <v>0</v>
      </c>
      <c r="H513" s="7"/>
      <c r="I513" s="140"/>
      <c r="J513" s="140"/>
      <c r="K513" s="140"/>
      <c r="L513" s="140"/>
      <c r="M513" s="140"/>
      <c r="N513" s="140"/>
      <c r="T513" s="140"/>
      <c r="U513" s="140"/>
      <c r="V513" s="140"/>
      <c r="W513" s="140"/>
      <c r="X513" s="140"/>
      <c r="Y513" s="140"/>
      <c r="Z513" s="140"/>
      <c r="AA513" s="140"/>
      <c r="AB513" s="140"/>
      <c r="AC513" s="140"/>
      <c r="AD513" s="140"/>
      <c r="AE513" s="140"/>
    </row>
    <row r="514" spans="1:31" s="8" customFormat="1" x14ac:dyDescent="0.25">
      <c r="A514" s="140"/>
      <c r="B514" s="140" t="s">
        <v>180</v>
      </c>
      <c r="C514" s="72">
        <f t="shared" ca="1" si="209"/>
        <v>0</v>
      </c>
      <c r="D514" s="72">
        <f t="shared" ca="1" si="210"/>
        <v>0</v>
      </c>
      <c r="E514" s="72">
        <f t="shared" ca="1" si="211"/>
        <v>0</v>
      </c>
      <c r="F514" s="72">
        <f t="shared" ca="1" si="212"/>
        <v>0</v>
      </c>
      <c r="G514" s="72">
        <f t="shared" ca="1" si="213"/>
        <v>0</v>
      </c>
      <c r="H514" s="7"/>
      <c r="I514" s="140"/>
      <c r="J514" s="140"/>
      <c r="K514" s="140"/>
      <c r="L514" s="140"/>
      <c r="M514" s="140"/>
      <c r="N514" s="140"/>
      <c r="T514" s="140"/>
      <c r="U514" s="140"/>
      <c r="V514" s="140" t="s">
        <v>285</v>
      </c>
      <c r="W514" s="135">
        <f ca="1">SUM(W507:W512)</f>
        <v>2.9999998929497451E-8</v>
      </c>
      <c r="X514" s="135">
        <f ca="1">SUM(X507:X512)</f>
        <v>9.9999990510468706E-9</v>
      </c>
      <c r="Y514" s="135">
        <f ca="1">SUM(Y507:Y512)</f>
        <v>9.9999990510468706E-9</v>
      </c>
      <c r="Z514" s="135">
        <f ca="1">SUM(Z507:Z512)</f>
        <v>2.000000165480742E-9</v>
      </c>
      <c r="AA514" s="135">
        <f ca="1">SUM(AA507:AA512)</f>
        <v>-3.9999994427830643E-9</v>
      </c>
      <c r="AB514" s="140"/>
      <c r="AC514" s="140"/>
      <c r="AD514" s="140"/>
      <c r="AE514" s="140"/>
    </row>
    <row r="515" spans="1:31" s="8" customFormat="1" x14ac:dyDescent="0.25">
      <c r="A515" s="140"/>
      <c r="B515" s="140" t="s">
        <v>153</v>
      </c>
      <c r="C515" s="49">
        <f t="shared" ca="1" si="209"/>
        <v>0</v>
      </c>
      <c r="D515" s="49">
        <f t="shared" ca="1" si="210"/>
        <v>0</v>
      </c>
      <c r="E515" s="49">
        <f t="shared" ca="1" si="211"/>
        <v>0</v>
      </c>
      <c r="F515" s="49">
        <f t="shared" ca="1" si="212"/>
        <v>0</v>
      </c>
      <c r="G515" s="49">
        <f t="shared" ca="1" si="213"/>
        <v>0</v>
      </c>
      <c r="H515" s="7"/>
      <c r="I515" s="140"/>
      <c r="J515" s="140"/>
      <c r="K515" s="140"/>
      <c r="L515" s="140"/>
      <c r="M515" s="140"/>
      <c r="N515" s="140"/>
      <c r="T515" s="140"/>
      <c r="U515" s="140"/>
      <c r="V515" s="140" t="s">
        <v>284</v>
      </c>
      <c r="W515" s="135">
        <f ca="1">SUM(C507:C531)</f>
        <v>2.9999998929497451E-8</v>
      </c>
      <c r="X515" s="135">
        <f t="shared" ref="X515:AA515" ca="1" si="220">SUM(D507:D531)</f>
        <v>9.9999990510468706E-9</v>
      </c>
      <c r="Y515" s="135">
        <f t="shared" ca="1" si="220"/>
        <v>9.9999990510468706E-9</v>
      </c>
      <c r="Z515" s="135">
        <f t="shared" ca="1" si="220"/>
        <v>2.000000165480742E-9</v>
      </c>
      <c r="AA515" s="135">
        <f t="shared" ca="1" si="220"/>
        <v>-3.9999994427830643E-9</v>
      </c>
      <c r="AB515" s="140"/>
      <c r="AC515" s="140"/>
      <c r="AD515" s="140"/>
      <c r="AE515" s="140"/>
    </row>
    <row r="516" spans="1:31" s="8" customFormat="1" x14ac:dyDescent="0.25">
      <c r="A516" s="140"/>
      <c r="B516" s="140" t="s">
        <v>143</v>
      </c>
      <c r="C516" s="49">
        <f t="shared" ca="1" si="209"/>
        <v>-1.5953268700000001</v>
      </c>
      <c r="D516" s="49">
        <f t="shared" ca="1" si="210"/>
        <v>-1.2631833299999999</v>
      </c>
      <c r="E516" s="49">
        <f t="shared" ca="1" si="211"/>
        <v>-1.06373333</v>
      </c>
      <c r="F516" s="49">
        <f t="shared" ca="1" si="212"/>
        <v>-0.43821334899999997</v>
      </c>
      <c r="G516" s="49">
        <f t="shared" ca="1" si="213"/>
        <v>-0.489867477</v>
      </c>
      <c r="H516" s="7"/>
      <c r="I516" s="140"/>
      <c r="J516" s="140"/>
      <c r="K516" s="140"/>
      <c r="L516" s="140"/>
      <c r="M516" s="140"/>
      <c r="N516" s="140"/>
      <c r="T516" s="140"/>
      <c r="U516" s="140"/>
      <c r="V516" s="140"/>
      <c r="W516" s="140"/>
      <c r="X516" s="140"/>
      <c r="Y516" s="140"/>
      <c r="Z516" s="140"/>
      <c r="AA516" s="140"/>
      <c r="AB516" s="140"/>
      <c r="AC516" s="140"/>
      <c r="AD516" s="140"/>
      <c r="AE516" s="140"/>
    </row>
    <row r="517" spans="1:31" s="8" customFormat="1" x14ac:dyDescent="0.25">
      <c r="A517" s="140"/>
      <c r="B517" s="140" t="s">
        <v>154</v>
      </c>
      <c r="C517" s="49">
        <f t="shared" ca="1" si="209"/>
        <v>0</v>
      </c>
      <c r="D517" s="49">
        <f t="shared" ca="1" si="210"/>
        <v>0</v>
      </c>
      <c r="E517" s="49">
        <f t="shared" ca="1" si="211"/>
        <v>0</v>
      </c>
      <c r="F517" s="49">
        <f t="shared" ca="1" si="212"/>
        <v>0</v>
      </c>
      <c r="G517" s="49">
        <f t="shared" ca="1" si="213"/>
        <v>0</v>
      </c>
      <c r="H517" s="7"/>
      <c r="I517" s="140"/>
      <c r="J517" s="140"/>
      <c r="K517" s="140"/>
      <c r="L517" s="140"/>
      <c r="M517" s="140"/>
      <c r="N517" s="140"/>
      <c r="T517" s="140"/>
      <c r="U517" s="140"/>
      <c r="V517" s="140"/>
      <c r="W517" s="140"/>
      <c r="X517" s="140"/>
      <c r="Y517" s="140"/>
      <c r="Z517" s="140"/>
      <c r="AA517" s="140"/>
      <c r="AB517" s="140"/>
      <c r="AC517" s="140"/>
      <c r="AD517" s="140"/>
      <c r="AE517" s="140"/>
    </row>
    <row r="518" spans="1:31" s="8" customFormat="1" x14ac:dyDescent="0.25">
      <c r="A518" s="140"/>
      <c r="B518" s="140" t="s">
        <v>155</v>
      </c>
      <c r="C518" s="49">
        <f t="shared" ca="1" si="209"/>
        <v>0</v>
      </c>
      <c r="D518" s="49">
        <f t="shared" ca="1" si="210"/>
        <v>0</v>
      </c>
      <c r="E518" s="49">
        <f t="shared" ca="1" si="211"/>
        <v>0</v>
      </c>
      <c r="F518" s="49">
        <f t="shared" ca="1" si="212"/>
        <v>0</v>
      </c>
      <c r="G518" s="49">
        <f t="shared" ca="1" si="213"/>
        <v>0</v>
      </c>
      <c r="H518" s="7"/>
      <c r="I518" s="140"/>
      <c r="J518" s="140"/>
      <c r="K518" s="140"/>
      <c r="L518" s="140"/>
      <c r="M518" s="140"/>
      <c r="N518" s="140"/>
      <c r="T518" s="140"/>
      <c r="U518" s="140"/>
      <c r="V518" s="140"/>
      <c r="W518" s="140"/>
      <c r="X518" s="140"/>
      <c r="Y518" s="140"/>
      <c r="Z518" s="140"/>
      <c r="AA518" s="140"/>
      <c r="AB518" s="140"/>
      <c r="AC518" s="140"/>
      <c r="AD518" s="140"/>
      <c r="AE518" s="140"/>
    </row>
    <row r="519" spans="1:31" s="8" customFormat="1" x14ac:dyDescent="0.25">
      <c r="A519" s="140"/>
      <c r="B519" s="140" t="s">
        <v>181</v>
      </c>
      <c r="C519" s="73">
        <f t="shared" ca="1" si="209"/>
        <v>0</v>
      </c>
      <c r="D519" s="73">
        <f t="shared" ca="1" si="210"/>
        <v>0</v>
      </c>
      <c r="E519" s="73">
        <f t="shared" ca="1" si="211"/>
        <v>0</v>
      </c>
      <c r="F519" s="73">
        <f t="shared" ca="1" si="212"/>
        <v>0</v>
      </c>
      <c r="G519" s="73">
        <f t="shared" ca="1" si="213"/>
        <v>0</v>
      </c>
      <c r="H519" s="7"/>
      <c r="I519" s="140"/>
      <c r="J519" s="140"/>
      <c r="K519" s="140"/>
      <c r="L519" s="140"/>
      <c r="M519" s="140"/>
      <c r="N519" s="140"/>
      <c r="T519" s="140"/>
      <c r="U519" s="140"/>
      <c r="V519" s="140"/>
      <c r="W519" s="140"/>
      <c r="X519" s="140"/>
      <c r="Y519" s="140"/>
      <c r="Z519" s="140"/>
      <c r="AA519" s="140"/>
      <c r="AB519" s="140"/>
      <c r="AC519" s="140"/>
      <c r="AD519" s="140"/>
      <c r="AE519" s="140"/>
    </row>
    <row r="520" spans="1:31" s="8" customFormat="1" x14ac:dyDescent="0.25">
      <c r="A520" s="140"/>
      <c r="B520" s="140" t="s">
        <v>175</v>
      </c>
      <c r="C520" s="73">
        <f t="shared" ca="1" si="209"/>
        <v>-7.1055160300000004</v>
      </c>
      <c r="D520" s="73">
        <f t="shared" ca="1" si="210"/>
        <v>-6.0477759200000003</v>
      </c>
      <c r="E520" s="73">
        <f t="shared" ca="1" si="211"/>
        <v>-6.0477759200000003</v>
      </c>
      <c r="F520" s="73">
        <f t="shared" ca="1" si="212"/>
        <v>-5.80769263</v>
      </c>
      <c r="G520" s="73">
        <f t="shared" ca="1" si="213"/>
        <v>-5.77854592</v>
      </c>
      <c r="H520" s="7"/>
      <c r="I520" s="140"/>
      <c r="J520" s="140"/>
      <c r="K520" s="140"/>
      <c r="L520" s="140"/>
      <c r="M520" s="140"/>
      <c r="N520" s="140"/>
      <c r="T520" s="140"/>
      <c r="U520" s="140"/>
      <c r="V520" s="140"/>
      <c r="W520" s="140"/>
      <c r="X520" s="140"/>
      <c r="Y520" s="140"/>
      <c r="Z520" s="140"/>
      <c r="AA520" s="140"/>
      <c r="AB520" s="140"/>
      <c r="AC520" s="140"/>
      <c r="AD520" s="140"/>
      <c r="AE520" s="140"/>
    </row>
    <row r="521" spans="1:31" s="8" customFormat="1" x14ac:dyDescent="0.25">
      <c r="A521" s="140"/>
      <c r="B521" s="140" t="s">
        <v>182</v>
      </c>
      <c r="C521" s="73">
        <f t="shared" ca="1" si="209"/>
        <v>0</v>
      </c>
      <c r="D521" s="73">
        <f t="shared" ca="1" si="210"/>
        <v>0</v>
      </c>
      <c r="E521" s="73">
        <f t="shared" ca="1" si="211"/>
        <v>0</v>
      </c>
      <c r="F521" s="73">
        <f t="shared" ca="1" si="212"/>
        <v>0</v>
      </c>
      <c r="G521" s="73">
        <f t="shared" ca="1" si="213"/>
        <v>0</v>
      </c>
      <c r="H521" s="7"/>
      <c r="I521" s="140"/>
      <c r="J521" s="140"/>
      <c r="K521" s="140"/>
      <c r="L521" s="140"/>
      <c r="M521" s="140"/>
      <c r="N521" s="140"/>
      <c r="T521" s="140"/>
      <c r="U521" s="140"/>
      <c r="V521" s="140"/>
      <c r="W521" s="140"/>
      <c r="X521" s="140"/>
      <c r="Y521" s="140"/>
      <c r="Z521" s="140"/>
      <c r="AA521" s="140"/>
      <c r="AB521" s="140"/>
      <c r="AC521" s="140"/>
      <c r="AD521" s="140"/>
      <c r="AE521" s="140"/>
    </row>
    <row r="522" spans="1:31" s="8" customFormat="1" x14ac:dyDescent="0.25">
      <c r="A522" s="140"/>
      <c r="B522" s="140" t="s">
        <v>183</v>
      </c>
      <c r="C522" s="73">
        <f t="shared" ca="1" si="209"/>
        <v>0</v>
      </c>
      <c r="D522" s="73">
        <f t="shared" ca="1" si="210"/>
        <v>0</v>
      </c>
      <c r="E522" s="73">
        <f t="shared" ca="1" si="211"/>
        <v>0</v>
      </c>
      <c r="F522" s="73">
        <f t="shared" ca="1" si="212"/>
        <v>0</v>
      </c>
      <c r="G522" s="73">
        <f t="shared" ca="1" si="213"/>
        <v>0</v>
      </c>
      <c r="H522" s="7"/>
      <c r="I522" s="140"/>
      <c r="J522" s="140"/>
      <c r="K522" s="140"/>
      <c r="L522" s="140"/>
      <c r="M522" s="140"/>
      <c r="N522" s="140"/>
      <c r="T522" s="140"/>
      <c r="U522" s="140"/>
      <c r="V522" s="140"/>
      <c r="W522" s="140"/>
      <c r="X522" s="140"/>
      <c r="Y522" s="140"/>
      <c r="Z522" s="140"/>
      <c r="AA522" s="140"/>
      <c r="AB522" s="140"/>
      <c r="AC522" s="140"/>
      <c r="AD522" s="140"/>
      <c r="AE522" s="140"/>
    </row>
    <row r="523" spans="1:31" s="8" customFormat="1" x14ac:dyDescent="0.25">
      <c r="A523" s="140"/>
      <c r="B523" s="140" t="s">
        <v>1019</v>
      </c>
      <c r="C523" s="172">
        <f t="shared" ca="1" si="209"/>
        <v>0</v>
      </c>
      <c r="D523" s="172">
        <f t="shared" ca="1" si="210"/>
        <v>0</v>
      </c>
      <c r="E523" s="172">
        <f t="shared" ca="1" si="211"/>
        <v>0</v>
      </c>
      <c r="F523" s="172">
        <f t="shared" ca="1" si="212"/>
        <v>0</v>
      </c>
      <c r="G523" s="172">
        <f t="shared" ca="1" si="213"/>
        <v>0</v>
      </c>
      <c r="H523" s="140"/>
      <c r="I523" s="140"/>
      <c r="J523" s="140"/>
      <c r="K523" s="140"/>
      <c r="L523" s="140"/>
      <c r="M523" s="140"/>
      <c r="N523" s="140"/>
      <c r="T523" s="140"/>
      <c r="U523" s="140"/>
      <c r="V523" s="140"/>
      <c r="W523" s="140"/>
      <c r="X523" s="140"/>
      <c r="Y523" s="140"/>
      <c r="Z523" s="140"/>
      <c r="AA523" s="140"/>
      <c r="AB523" s="140"/>
      <c r="AC523" s="140"/>
      <c r="AD523" s="140"/>
      <c r="AE523" s="140"/>
    </row>
    <row r="524" spans="1:31" s="8" customFormat="1" x14ac:dyDescent="0.25">
      <c r="A524" s="140"/>
      <c r="B524" s="140" t="s">
        <v>1002</v>
      </c>
      <c r="C524" s="172">
        <f t="shared" ca="1" si="209"/>
        <v>0</v>
      </c>
      <c r="D524" s="172">
        <f t="shared" ca="1" si="210"/>
        <v>0</v>
      </c>
      <c r="E524" s="172">
        <f t="shared" ca="1" si="211"/>
        <v>0</v>
      </c>
      <c r="F524" s="172">
        <f t="shared" ca="1" si="212"/>
        <v>0</v>
      </c>
      <c r="G524" s="172">
        <f t="shared" ca="1" si="213"/>
        <v>0</v>
      </c>
      <c r="H524" s="140"/>
      <c r="I524" s="140"/>
      <c r="J524" s="140"/>
      <c r="K524" s="140"/>
      <c r="L524" s="140"/>
      <c r="M524" s="140"/>
      <c r="N524" s="140"/>
      <c r="T524" s="140"/>
      <c r="U524" s="140"/>
      <c r="V524" s="140"/>
      <c r="W524" s="140"/>
      <c r="X524" s="140"/>
      <c r="Y524" s="140"/>
      <c r="Z524" s="140"/>
      <c r="AA524" s="140"/>
      <c r="AB524" s="140"/>
      <c r="AC524" s="140"/>
      <c r="AD524" s="140"/>
      <c r="AE524" s="140"/>
    </row>
    <row r="525" spans="1:31" s="8" customFormat="1" x14ac:dyDescent="0.25">
      <c r="A525" s="140"/>
      <c r="B525" s="140" t="s">
        <v>1017</v>
      </c>
      <c r="C525" s="172">
        <f t="shared" ca="1" si="209"/>
        <v>0</v>
      </c>
      <c r="D525" s="172">
        <f t="shared" ca="1" si="210"/>
        <v>0</v>
      </c>
      <c r="E525" s="172">
        <f t="shared" ca="1" si="211"/>
        <v>0</v>
      </c>
      <c r="F525" s="172">
        <f t="shared" ca="1" si="212"/>
        <v>0</v>
      </c>
      <c r="G525" s="172">
        <f t="shared" ca="1" si="213"/>
        <v>0</v>
      </c>
      <c r="H525" s="140"/>
      <c r="I525" s="140"/>
      <c r="J525" s="140"/>
      <c r="K525" s="140"/>
      <c r="L525" s="140"/>
      <c r="M525" s="140"/>
      <c r="N525" s="140"/>
      <c r="T525" s="140"/>
      <c r="U525" s="140"/>
      <c r="V525" s="140"/>
      <c r="W525" s="140"/>
      <c r="X525" s="140"/>
      <c r="Y525" s="140"/>
      <c r="Z525" s="140"/>
      <c r="AA525" s="140"/>
      <c r="AB525" s="140"/>
      <c r="AC525" s="140"/>
      <c r="AD525" s="140"/>
      <c r="AE525" s="140"/>
    </row>
    <row r="526" spans="1:31" s="8" customFormat="1" x14ac:dyDescent="0.25">
      <c r="A526" s="140"/>
      <c r="B526" s="140" t="s">
        <v>1051</v>
      </c>
      <c r="C526" s="172">
        <f t="shared" ca="1" si="209"/>
        <v>0</v>
      </c>
      <c r="D526" s="172">
        <f t="shared" ca="1" si="210"/>
        <v>0</v>
      </c>
      <c r="E526" s="172">
        <f t="shared" ca="1" si="211"/>
        <v>0</v>
      </c>
      <c r="F526" s="172">
        <f t="shared" ca="1" si="212"/>
        <v>0</v>
      </c>
      <c r="G526" s="172">
        <f t="shared" ca="1" si="213"/>
        <v>0</v>
      </c>
      <c r="H526" s="140"/>
      <c r="I526" s="140"/>
      <c r="J526" s="140"/>
      <c r="K526" s="140"/>
      <c r="L526" s="140"/>
      <c r="M526" s="140"/>
      <c r="N526" s="140"/>
      <c r="T526" s="140"/>
      <c r="U526" s="140"/>
      <c r="V526" s="140"/>
      <c r="W526" s="140"/>
      <c r="X526" s="140"/>
      <c r="Y526" s="140"/>
      <c r="Z526" s="140"/>
      <c r="AA526" s="140"/>
      <c r="AB526" s="140"/>
      <c r="AC526" s="140"/>
      <c r="AD526" s="140"/>
      <c r="AE526" s="140"/>
    </row>
    <row r="527" spans="1:31" s="8" customFormat="1" x14ac:dyDescent="0.25">
      <c r="A527" s="140"/>
      <c r="B527" s="140" t="s">
        <v>1020</v>
      </c>
      <c r="C527" s="172">
        <f t="shared" ca="1" si="209"/>
        <v>0</v>
      </c>
      <c r="D527" s="172">
        <f t="shared" ca="1" si="210"/>
        <v>0</v>
      </c>
      <c r="E527" s="172">
        <f t="shared" ca="1" si="211"/>
        <v>0</v>
      </c>
      <c r="F527" s="172">
        <f t="shared" ca="1" si="212"/>
        <v>0</v>
      </c>
      <c r="G527" s="172">
        <f t="shared" ca="1" si="213"/>
        <v>0</v>
      </c>
      <c r="H527" s="140"/>
      <c r="I527" s="140"/>
      <c r="J527" s="140"/>
      <c r="K527" s="140"/>
      <c r="L527" s="140"/>
      <c r="M527" s="140"/>
      <c r="N527" s="140"/>
      <c r="T527" s="140"/>
      <c r="U527" s="140"/>
      <c r="V527" s="140"/>
      <c r="W527" s="140"/>
      <c r="X527" s="140"/>
      <c r="Y527" s="140"/>
      <c r="Z527" s="140"/>
      <c r="AA527" s="140"/>
      <c r="AB527" s="140"/>
      <c r="AC527" s="140"/>
      <c r="AD527" s="140"/>
      <c r="AE527" s="140"/>
    </row>
    <row r="528" spans="1:31" s="8" customFormat="1" x14ac:dyDescent="0.25">
      <c r="A528" s="140"/>
      <c r="B528" s="140" t="s">
        <v>1003</v>
      </c>
      <c r="C528" s="172">
        <f t="shared" ca="1" si="209"/>
        <v>0</v>
      </c>
      <c r="D528" s="172">
        <f t="shared" ca="1" si="210"/>
        <v>0</v>
      </c>
      <c r="E528" s="172">
        <f t="shared" ca="1" si="211"/>
        <v>0</v>
      </c>
      <c r="F528" s="172">
        <f t="shared" ca="1" si="212"/>
        <v>0</v>
      </c>
      <c r="G528" s="172">
        <f t="shared" ca="1" si="213"/>
        <v>0</v>
      </c>
      <c r="H528" s="140"/>
      <c r="I528" s="140"/>
      <c r="J528" s="140"/>
      <c r="K528" s="140"/>
      <c r="L528" s="140"/>
      <c r="M528" s="140"/>
      <c r="N528" s="140"/>
      <c r="T528" s="140"/>
      <c r="U528" s="140"/>
      <c r="V528" s="140"/>
      <c r="W528" s="140"/>
      <c r="X528" s="140"/>
      <c r="Y528" s="140"/>
      <c r="Z528" s="140"/>
      <c r="AA528" s="140"/>
      <c r="AB528" s="140"/>
      <c r="AC528" s="140"/>
      <c r="AD528" s="140"/>
      <c r="AE528" s="140"/>
    </row>
    <row r="529" spans="1:31" s="8" customFormat="1" x14ac:dyDescent="0.25">
      <c r="A529" s="140"/>
      <c r="B529" s="140" t="s">
        <v>1018</v>
      </c>
      <c r="C529" s="172">
        <f t="shared" ca="1" si="209"/>
        <v>0</v>
      </c>
      <c r="D529" s="172">
        <f t="shared" ca="1" si="210"/>
        <v>0</v>
      </c>
      <c r="E529" s="172">
        <f t="shared" ca="1" si="211"/>
        <v>0</v>
      </c>
      <c r="F529" s="172">
        <f t="shared" ca="1" si="212"/>
        <v>0</v>
      </c>
      <c r="G529" s="172">
        <f t="shared" ca="1" si="213"/>
        <v>0</v>
      </c>
      <c r="H529" s="140"/>
      <c r="I529" s="140"/>
      <c r="J529" s="140"/>
      <c r="K529" s="140"/>
      <c r="L529" s="140"/>
      <c r="M529" s="140"/>
      <c r="N529" s="140"/>
      <c r="T529" s="140"/>
      <c r="U529" s="140"/>
      <c r="V529" s="140"/>
      <c r="W529" s="140"/>
      <c r="X529" s="140"/>
      <c r="Y529" s="140"/>
      <c r="Z529" s="140"/>
      <c r="AA529" s="140"/>
      <c r="AB529" s="140"/>
      <c r="AC529" s="140"/>
      <c r="AD529" s="140"/>
      <c r="AE529" s="140"/>
    </row>
    <row r="530" spans="1:31" s="8" customFormat="1" x14ac:dyDescent="0.25">
      <c r="A530" s="140"/>
      <c r="B530" s="140" t="s">
        <v>1052</v>
      </c>
      <c r="C530" s="172">
        <f t="shared" ca="1" si="209"/>
        <v>0</v>
      </c>
      <c r="D530" s="172">
        <f t="shared" ca="1" si="210"/>
        <v>0</v>
      </c>
      <c r="E530" s="172">
        <f t="shared" ca="1" si="211"/>
        <v>0</v>
      </c>
      <c r="F530" s="172">
        <f t="shared" ca="1" si="212"/>
        <v>0</v>
      </c>
      <c r="G530" s="172">
        <f t="shared" ca="1" si="213"/>
        <v>0</v>
      </c>
      <c r="H530" s="140"/>
      <c r="I530" s="140"/>
      <c r="J530" s="140"/>
      <c r="K530" s="140"/>
      <c r="L530" s="140"/>
      <c r="M530" s="140"/>
      <c r="N530" s="140"/>
      <c r="T530" s="140"/>
      <c r="U530" s="140"/>
      <c r="V530" s="140"/>
      <c r="W530" s="140"/>
      <c r="X530" s="140"/>
      <c r="Y530" s="140"/>
      <c r="Z530" s="140"/>
      <c r="AA530" s="140"/>
      <c r="AB530" s="140"/>
      <c r="AC530" s="140"/>
      <c r="AD530" s="140"/>
      <c r="AE530" s="140"/>
    </row>
    <row r="531" spans="1:31" x14ac:dyDescent="0.25">
      <c r="A531" s="140"/>
      <c r="B531" s="140" t="s">
        <v>177</v>
      </c>
      <c r="C531" s="38">
        <f t="shared" ca="1" si="209"/>
        <v>10.296169799999999</v>
      </c>
      <c r="D531" s="38">
        <f t="shared" ca="1" si="210"/>
        <v>8.5741425899999992</v>
      </c>
      <c r="E531" s="38">
        <f t="shared" ca="1" si="211"/>
        <v>8.1752425899999999</v>
      </c>
      <c r="F531" s="38">
        <f t="shared" ca="1" si="212"/>
        <v>6.6841193299999997</v>
      </c>
      <c r="G531" s="38">
        <f t="shared" ca="1" si="213"/>
        <v>7.7998312700000003</v>
      </c>
      <c r="O531" s="8"/>
      <c r="P531" s="8"/>
      <c r="Q531" s="8"/>
      <c r="R531" s="8"/>
      <c r="S531" s="8"/>
    </row>
    <row r="532" spans="1:31" x14ac:dyDescent="0.25">
      <c r="C532" s="7"/>
      <c r="D532" s="7"/>
      <c r="E532" s="7"/>
      <c r="F532" s="7"/>
      <c r="G532" s="7"/>
      <c r="H532" s="7"/>
      <c r="I532" s="103" t="s">
        <v>244</v>
      </c>
      <c r="O532" s="138" t="s">
        <v>245</v>
      </c>
      <c r="P532" s="8"/>
      <c r="Q532" s="8"/>
      <c r="R532" s="8"/>
      <c r="S532" s="8"/>
    </row>
    <row r="533" spans="1:31" x14ac:dyDescent="0.25">
      <c r="A533" s="106"/>
      <c r="B533" s="106" t="s">
        <v>251</v>
      </c>
      <c r="C533" s="9">
        <v>2010</v>
      </c>
      <c r="D533" s="9">
        <v>2020</v>
      </c>
      <c r="E533" s="9">
        <v>2030</v>
      </c>
      <c r="F533" s="9">
        <v>2040</v>
      </c>
      <c r="G533" s="9">
        <v>2050</v>
      </c>
      <c r="H533" s="7"/>
      <c r="I533" s="106">
        <v>2010</v>
      </c>
      <c r="J533" s="106">
        <v>2020</v>
      </c>
      <c r="K533" s="106">
        <v>2030</v>
      </c>
      <c r="L533" s="106">
        <v>2040</v>
      </c>
      <c r="M533" s="106">
        <v>2050</v>
      </c>
      <c r="O533" s="6">
        <v>2010</v>
      </c>
      <c r="P533" s="6">
        <v>2020</v>
      </c>
      <c r="Q533" s="6">
        <v>2030</v>
      </c>
      <c r="R533" s="6">
        <v>2040</v>
      </c>
      <c r="S533" s="6">
        <v>2050</v>
      </c>
      <c r="V533" s="106" t="s">
        <v>251</v>
      </c>
      <c r="W533" s="9">
        <v>2010</v>
      </c>
      <c r="X533" s="9">
        <v>2020</v>
      </c>
      <c r="Y533" s="9">
        <v>2030</v>
      </c>
      <c r="Z533" s="9">
        <v>2040</v>
      </c>
      <c r="AA533" s="9">
        <v>2050</v>
      </c>
    </row>
    <row r="534" spans="1:31" x14ac:dyDescent="0.25">
      <c r="A534" s="140"/>
      <c r="B534" s="140" t="s">
        <v>110</v>
      </c>
      <c r="C534" s="60">
        <f t="shared" ref="C534:C541" ca="1" si="221">IFERROR(VLOOKUP($B534,INDIRECT($I$534),2,FALSE),0)</f>
        <v>0</v>
      </c>
      <c r="D534" s="60">
        <f t="shared" ref="D534:D541" ca="1" si="222">IFERROR(VLOOKUP($B534,INDIRECT($J$534),2,FALSE),0)</f>
        <v>0</v>
      </c>
      <c r="E534" s="60">
        <f t="shared" ref="E534:E541" ca="1" si="223">IFERROR(VLOOKUP($B534,INDIRECT($K$534),2,FALSE),0)</f>
        <v>0</v>
      </c>
      <c r="F534" s="60">
        <f t="shared" ref="F534:F541" ca="1" si="224">IFERROR(VLOOKUP($B534,INDIRECT($L$534),2,FALSE),0)</f>
        <v>0</v>
      </c>
      <c r="G534" s="60">
        <f t="shared" ref="G534:G541" ca="1" si="225">IFERROR(VLOOKUP($B534,INDIRECT($M$534),2,FALSE),0)</f>
        <v>-0.24902370600000001</v>
      </c>
      <c r="H534" s="7"/>
      <c r="I534" s="140" t="str">
        <f>"Modeloutput!$A$"&amp;O534&amp;":$B$"&amp;O535</f>
        <v>Modeloutput!$A$5462:$B$5469</v>
      </c>
      <c r="J534" s="140" t="str">
        <f>"Modeloutput!$A$"&amp;P534&amp;":$B$"&amp;P535</f>
        <v>Modeloutput!$A$6397:$B$6404</v>
      </c>
      <c r="K534" s="140" t="str">
        <f>"Modeloutput!$A$"&amp;Q534&amp;":$B$"&amp;Q535</f>
        <v>Modeloutput!$A$7332:$B$7339</v>
      </c>
      <c r="L534" s="140" t="str">
        <f>"Modeloutput!$A$"&amp;R534&amp;":$B$"&amp;R535</f>
        <v>Modeloutput!$A$8267:$B$8274</v>
      </c>
      <c r="M534" s="140" t="str">
        <f>"Modeloutput!$A$"&amp;S534&amp;":$B$"&amp;S535</f>
        <v>Modeloutput!$A$9202:$B$9209</v>
      </c>
      <c r="N534" s="140" t="s">
        <v>246</v>
      </c>
      <c r="O534" s="140">
        <f>Run4_Var1!O534+Run4_Var2!$G$10</f>
        <v>5462</v>
      </c>
      <c r="P534" s="140">
        <f>Run4_Var1!P534+Run4_Var2!$G$10</f>
        <v>6397</v>
      </c>
      <c r="Q534" s="140">
        <f>Run4_Var1!Q534+Run4_Var2!$G$10</f>
        <v>7332</v>
      </c>
      <c r="R534" s="140">
        <f>Run4_Var1!R534+Run4_Var2!$G$10</f>
        <v>8267</v>
      </c>
      <c r="S534" s="140">
        <f>Run4_Var1!S534+Run4_Var2!$G$10</f>
        <v>9202</v>
      </c>
      <c r="V534" s="57" t="s">
        <v>317</v>
      </c>
      <c r="W534" s="68">
        <f ca="1">C534+C539</f>
        <v>0</v>
      </c>
      <c r="X534" s="68">
        <f t="shared" ref="X534:AA535" ca="1" si="226">D534+D539</f>
        <v>0</v>
      </c>
      <c r="Y534" s="68">
        <f t="shared" ca="1" si="226"/>
        <v>0</v>
      </c>
      <c r="Z534" s="68">
        <f t="shared" ca="1" si="226"/>
        <v>0</v>
      </c>
      <c r="AA534" s="68">
        <f t="shared" ca="1" si="226"/>
        <v>-0.24902370600000001</v>
      </c>
    </row>
    <row r="535" spans="1:31" x14ac:dyDescent="0.25">
      <c r="A535" s="140"/>
      <c r="B535" s="140" t="s">
        <v>184</v>
      </c>
      <c r="C535" s="72">
        <f t="shared" ca="1" si="221"/>
        <v>-0.58212900499999998</v>
      </c>
      <c r="D535" s="72">
        <f t="shared" ca="1" si="222"/>
        <v>-0.48465412000000002</v>
      </c>
      <c r="E535" s="72">
        <f t="shared" ca="1" si="223"/>
        <v>-0.40812978500000002</v>
      </c>
      <c r="F535" s="72">
        <f t="shared" ca="1" si="224"/>
        <v>-0.36030207600000003</v>
      </c>
      <c r="G535" s="72">
        <f t="shared" ca="1" si="225"/>
        <v>-0.47087602200000001</v>
      </c>
      <c r="H535" s="9"/>
      <c r="O535" s="140">
        <f>Run4_Var1!O535+Run4_Var2!$G$10</f>
        <v>5469</v>
      </c>
      <c r="P535" s="140">
        <f>Run4_Var1!P535+Run4_Var2!$G$10</f>
        <v>6404</v>
      </c>
      <c r="Q535" s="140">
        <f>Run4_Var1!Q535+Run4_Var2!$G$10</f>
        <v>7339</v>
      </c>
      <c r="R535" s="140">
        <f>Run4_Var1!R535+Run4_Var2!$G$10</f>
        <v>8274</v>
      </c>
      <c r="S535" s="140">
        <f>Run4_Var1!S535+Run4_Var2!$G$10</f>
        <v>9209</v>
      </c>
      <c r="V535" s="70" t="s">
        <v>318</v>
      </c>
      <c r="W535" s="71">
        <f ca="1">C535+C540</f>
        <v>-0.58212900499999998</v>
      </c>
      <c r="X535" s="71">
        <f t="shared" ca="1" si="226"/>
        <v>-0.48465412000000002</v>
      </c>
      <c r="Y535" s="71">
        <f t="shared" ca="1" si="226"/>
        <v>-0.40812978500000002</v>
      </c>
      <c r="Z535" s="71">
        <f t="shared" ca="1" si="226"/>
        <v>-0.36030207600000003</v>
      </c>
      <c r="AA535" s="71">
        <f t="shared" ca="1" si="226"/>
        <v>-0.47087602200000001</v>
      </c>
    </row>
    <row r="536" spans="1:31" x14ac:dyDescent="0.25">
      <c r="A536" s="140"/>
      <c r="B536" s="140" t="s">
        <v>185</v>
      </c>
      <c r="C536" s="49">
        <f t="shared" ca="1" si="221"/>
        <v>-0.58212900499999998</v>
      </c>
      <c r="D536" s="49">
        <f t="shared" ca="1" si="222"/>
        <v>-0.48465412000000002</v>
      </c>
      <c r="E536" s="49">
        <f t="shared" ca="1" si="223"/>
        <v>-0.40812978500000002</v>
      </c>
      <c r="F536" s="49">
        <f t="shared" ca="1" si="224"/>
        <v>-0.36030207600000003</v>
      </c>
      <c r="G536" s="49">
        <f t="shared" ca="1" si="225"/>
        <v>-0.47087602200000001</v>
      </c>
      <c r="H536" s="7"/>
      <c r="O536" s="8"/>
      <c r="P536" s="8"/>
      <c r="Q536" s="8"/>
      <c r="R536" s="8"/>
      <c r="S536" s="8"/>
      <c r="V536" s="47" t="s">
        <v>319</v>
      </c>
      <c r="W536" s="48">
        <f ca="1">C536</f>
        <v>-0.58212900499999998</v>
      </c>
      <c r="X536" s="48">
        <f t="shared" ref="X536:AA536" ca="1" si="227">D536</f>
        <v>-0.48465412000000002</v>
      </c>
      <c r="Y536" s="48">
        <f t="shared" ca="1" si="227"/>
        <v>-0.40812978500000002</v>
      </c>
      <c r="Z536" s="48">
        <f t="shared" ca="1" si="227"/>
        <v>-0.36030207600000003</v>
      </c>
      <c r="AA536" s="48">
        <f t="shared" ca="1" si="227"/>
        <v>-0.47087602200000001</v>
      </c>
    </row>
    <row r="537" spans="1:31" x14ac:dyDescent="0.25">
      <c r="A537" s="140"/>
      <c r="B537" s="140" t="s">
        <v>186</v>
      </c>
      <c r="C537" s="79">
        <f t="shared" ca="1" si="221"/>
        <v>-13.3593265</v>
      </c>
      <c r="D537" s="79">
        <f t="shared" ca="1" si="222"/>
        <v>-9.3460234399999997</v>
      </c>
      <c r="E537" s="79">
        <f t="shared" ca="1" si="223"/>
        <v>-7.3635406100000003</v>
      </c>
      <c r="F537" s="79">
        <f t="shared" ca="1" si="224"/>
        <v>-8.8014050000000008</v>
      </c>
      <c r="G537" s="79">
        <f t="shared" ca="1" si="225"/>
        <v>-11.917897399999999</v>
      </c>
      <c r="H537" s="7"/>
      <c r="O537" s="8"/>
      <c r="P537" s="8"/>
      <c r="Q537" s="8"/>
      <c r="R537" s="8"/>
      <c r="S537" s="8"/>
      <c r="V537" s="80" t="s">
        <v>321</v>
      </c>
      <c r="W537" s="81">
        <f ca="1">SUM(C537:C538)</f>
        <v>-13.3593265</v>
      </c>
      <c r="X537" s="81">
        <f t="shared" ref="X537:AA537" ca="1" si="228">SUM(D537:D538)</f>
        <v>-9.3460234399999997</v>
      </c>
      <c r="Y537" s="81">
        <f t="shared" ca="1" si="228"/>
        <v>-7.3635406100000003</v>
      </c>
      <c r="Z537" s="81">
        <f t="shared" ca="1" si="228"/>
        <v>-8.8014050000000008</v>
      </c>
      <c r="AA537" s="81">
        <f t="shared" ca="1" si="228"/>
        <v>-11.917897399999999</v>
      </c>
    </row>
    <row r="538" spans="1:31" x14ac:dyDescent="0.25">
      <c r="A538" s="140"/>
      <c r="B538" s="140" t="s">
        <v>187</v>
      </c>
      <c r="C538" s="79">
        <f t="shared" ca="1" si="221"/>
        <v>0</v>
      </c>
      <c r="D538" s="79">
        <f t="shared" ca="1" si="222"/>
        <v>0</v>
      </c>
      <c r="E538" s="79">
        <f t="shared" ca="1" si="223"/>
        <v>0</v>
      </c>
      <c r="F538" s="79">
        <f t="shared" ca="1" si="224"/>
        <v>0</v>
      </c>
      <c r="G538" s="79">
        <f t="shared" ca="1" si="225"/>
        <v>0</v>
      </c>
      <c r="H538" s="7"/>
      <c r="O538" s="8"/>
      <c r="P538" s="8"/>
      <c r="Q538" s="8"/>
      <c r="R538" s="8"/>
      <c r="S538" s="8"/>
      <c r="V538" s="32" t="s">
        <v>320</v>
      </c>
      <c r="W538" s="33">
        <f ca="1">C541</f>
        <v>14.5235845</v>
      </c>
      <c r="X538" s="33">
        <f t="shared" ref="X538:AA538" ca="1" si="229">D541</f>
        <v>10.3153317</v>
      </c>
      <c r="Y538" s="33">
        <f t="shared" ca="1" si="229"/>
        <v>8.1798001899999999</v>
      </c>
      <c r="Z538" s="33">
        <f t="shared" ca="1" si="229"/>
        <v>9.5220091500000006</v>
      </c>
      <c r="AA538" s="33">
        <f t="shared" ca="1" si="229"/>
        <v>13.1086732</v>
      </c>
    </row>
    <row r="539" spans="1:31" x14ac:dyDescent="0.25">
      <c r="A539" s="140"/>
      <c r="B539" s="140" t="s">
        <v>1002</v>
      </c>
      <c r="C539" s="60">
        <f t="shared" ca="1" si="221"/>
        <v>0</v>
      </c>
      <c r="D539" s="60">
        <f t="shared" ca="1" si="222"/>
        <v>0</v>
      </c>
      <c r="E539" s="60">
        <f t="shared" ca="1" si="223"/>
        <v>0</v>
      </c>
      <c r="F539" s="60">
        <f t="shared" ca="1" si="224"/>
        <v>0</v>
      </c>
      <c r="G539" s="60">
        <f t="shared" ca="1" si="225"/>
        <v>0</v>
      </c>
      <c r="H539" s="7"/>
      <c r="O539" s="8"/>
      <c r="P539" s="8"/>
      <c r="Q539" s="8"/>
      <c r="R539" s="8"/>
      <c r="S539" s="8"/>
      <c r="V539" s="8"/>
      <c r="W539" s="42"/>
      <c r="X539" s="42"/>
      <c r="Y539" s="42"/>
      <c r="Z539" s="42"/>
      <c r="AA539" s="42"/>
    </row>
    <row r="540" spans="1:31" x14ac:dyDescent="0.25">
      <c r="A540" s="140"/>
      <c r="B540" s="140" t="s">
        <v>1003</v>
      </c>
      <c r="C540" s="72">
        <f t="shared" ca="1" si="221"/>
        <v>0</v>
      </c>
      <c r="D540" s="72">
        <f t="shared" ca="1" si="222"/>
        <v>0</v>
      </c>
      <c r="E540" s="72">
        <f t="shared" ca="1" si="223"/>
        <v>0</v>
      </c>
      <c r="F540" s="72">
        <f t="shared" ca="1" si="224"/>
        <v>0</v>
      </c>
      <c r="G540" s="72">
        <f t="shared" ca="1" si="225"/>
        <v>0</v>
      </c>
      <c r="H540" s="7"/>
      <c r="O540" s="8"/>
      <c r="P540" s="8"/>
      <c r="Q540" s="8"/>
      <c r="R540" s="8"/>
      <c r="S540" s="8"/>
      <c r="V540" s="140" t="s">
        <v>285</v>
      </c>
      <c r="W540" s="135">
        <f ca="1">SUM(W534:W539)</f>
        <v>-9.9999990510468706E-9</v>
      </c>
      <c r="X540" s="135">
        <f ca="1">SUM(X534:X539)</f>
        <v>1.9999999878450581E-8</v>
      </c>
      <c r="Y540" s="135">
        <f ca="1">SUM(Y534:Y539)</f>
        <v>9.9999990510468706E-9</v>
      </c>
      <c r="Z540" s="135">
        <f ca="1">SUM(Z534:Z539)</f>
        <v>-2.000000165480742E-9</v>
      </c>
      <c r="AA540" s="135">
        <f ca="1">SUM(AA534:AA539)</f>
        <v>5.0000000584304871E-8</v>
      </c>
    </row>
    <row r="541" spans="1:31" x14ac:dyDescent="0.25">
      <c r="A541" s="140"/>
      <c r="B541" s="140" t="s">
        <v>177</v>
      </c>
      <c r="C541" s="40">
        <f t="shared" ca="1" si="221"/>
        <v>14.5235845</v>
      </c>
      <c r="D541" s="40">
        <f t="shared" ca="1" si="222"/>
        <v>10.3153317</v>
      </c>
      <c r="E541" s="40">
        <f t="shared" ca="1" si="223"/>
        <v>8.1798001899999999</v>
      </c>
      <c r="F541" s="40">
        <f t="shared" ca="1" si="224"/>
        <v>9.5220091500000006</v>
      </c>
      <c r="G541" s="40">
        <f t="shared" ca="1" si="225"/>
        <v>13.1086732</v>
      </c>
      <c r="H541" s="7"/>
      <c r="O541" s="8"/>
      <c r="P541" s="8"/>
      <c r="Q541" s="8"/>
      <c r="R541" s="8"/>
      <c r="S541" s="8"/>
      <c r="V541" s="140" t="s">
        <v>284</v>
      </c>
      <c r="W541" s="135">
        <f ca="1">SUM(C534:C541)</f>
        <v>-9.9999990510468706E-9</v>
      </c>
      <c r="X541" s="135">
        <f t="shared" ref="X541:AA541" ca="1" si="230">SUM(D534:D541)</f>
        <v>1.9999999878450581E-8</v>
      </c>
      <c r="Y541" s="135">
        <f t="shared" ca="1" si="230"/>
        <v>9.9999990510468706E-9</v>
      </c>
      <c r="Z541" s="135">
        <f t="shared" ca="1" si="230"/>
        <v>-2.000000165480742E-9</v>
      </c>
      <c r="AA541" s="135">
        <f t="shared" ca="1" si="230"/>
        <v>5.0000000584304871E-8</v>
      </c>
    </row>
    <row r="542" spans="1:31" x14ac:dyDescent="0.25">
      <c r="A542" s="140"/>
      <c r="C542" s="7"/>
      <c r="D542" s="7"/>
      <c r="E542" s="7"/>
      <c r="F542" s="7"/>
      <c r="G542" s="7"/>
      <c r="H542" s="7"/>
      <c r="I542" s="103" t="s">
        <v>244</v>
      </c>
      <c r="O542" s="138" t="s">
        <v>245</v>
      </c>
      <c r="P542" s="8"/>
      <c r="Q542" s="8"/>
      <c r="R542" s="8"/>
      <c r="S542" s="8"/>
      <c r="T542" s="8"/>
      <c r="U542" s="8"/>
      <c r="V542" s="8"/>
      <c r="W542" s="42"/>
      <c r="X542" s="42"/>
      <c r="Y542" s="42"/>
      <c r="Z542" s="42"/>
      <c r="AA542" s="42"/>
      <c r="AB542" s="8"/>
      <c r="AC542" s="8"/>
      <c r="AD542" s="8"/>
      <c r="AE542" s="8"/>
    </row>
    <row r="543" spans="1:31" x14ac:dyDescent="0.25">
      <c r="A543" s="106"/>
      <c r="B543" s="106" t="s">
        <v>350</v>
      </c>
      <c r="C543" s="9">
        <v>2010</v>
      </c>
      <c r="D543" s="9">
        <v>2020</v>
      </c>
      <c r="E543" s="9">
        <v>2030</v>
      </c>
      <c r="F543" s="9">
        <v>2040</v>
      </c>
      <c r="G543" s="9">
        <v>2050</v>
      </c>
      <c r="H543" s="7"/>
      <c r="I543" s="106">
        <v>2010</v>
      </c>
      <c r="J543" s="106">
        <v>2020</v>
      </c>
      <c r="K543" s="106">
        <v>2030</v>
      </c>
      <c r="L543" s="106">
        <v>2040</v>
      </c>
      <c r="M543" s="106">
        <v>2050</v>
      </c>
      <c r="O543" s="6">
        <v>2010</v>
      </c>
      <c r="P543" s="6">
        <v>2020</v>
      </c>
      <c r="Q543" s="6">
        <v>2030</v>
      </c>
      <c r="R543" s="6">
        <v>2040</v>
      </c>
      <c r="S543" s="6">
        <v>2050</v>
      </c>
      <c r="T543" s="8"/>
      <c r="U543" s="8"/>
      <c r="V543" s="106" t="s">
        <v>350</v>
      </c>
      <c r="W543" s="9">
        <v>2010</v>
      </c>
      <c r="X543" s="9">
        <v>2020</v>
      </c>
      <c r="Y543" s="9">
        <v>2030</v>
      </c>
      <c r="Z543" s="9">
        <v>2040</v>
      </c>
      <c r="AA543" s="9">
        <v>2050</v>
      </c>
      <c r="AB543" s="8"/>
      <c r="AC543" s="8"/>
      <c r="AD543" s="8"/>
      <c r="AE543" s="8"/>
    </row>
    <row r="544" spans="1:31" x14ac:dyDescent="0.25">
      <c r="A544" s="140"/>
      <c r="B544" s="140" t="s">
        <v>112</v>
      </c>
      <c r="C544" s="60">
        <f t="shared" ref="C544:C551" ca="1" si="231">IFERROR(VLOOKUP($B544,INDIRECT($I$544),2,FALSE),0)</f>
        <v>0</v>
      </c>
      <c r="D544" s="60">
        <f t="shared" ref="D544:D551" ca="1" si="232">IFERROR(VLOOKUP($B544,INDIRECT($J$544),2,FALSE),0)</f>
        <v>0</v>
      </c>
      <c r="E544" s="60">
        <f t="shared" ref="E544:E551" ca="1" si="233">IFERROR(VLOOKUP($B544,INDIRECT($K$544),2,FALSE),0)</f>
        <v>0</v>
      </c>
      <c r="F544" s="60">
        <f t="shared" ref="F544:F551" ca="1" si="234">IFERROR(VLOOKUP($B544,INDIRECT($L$544),2,FALSE),0)</f>
        <v>0</v>
      </c>
      <c r="G544" s="60">
        <f t="shared" ref="G544:G551" ca="1" si="235">IFERROR(VLOOKUP($B544,INDIRECT($M$544),2,FALSE),0)</f>
        <v>0</v>
      </c>
      <c r="H544" s="7"/>
      <c r="I544" s="140" t="str">
        <f>"Modeloutput!$A$"&amp;O544&amp;":$B$"&amp;O545</f>
        <v>Modeloutput!$A$4729:$B$4736</v>
      </c>
      <c r="J544" s="140" t="str">
        <f>"Modeloutput!$A$"&amp;P544&amp;":$B$"&amp;P545</f>
        <v>Modeloutput!$A$5664:$B$5671</v>
      </c>
      <c r="K544" s="140" t="str">
        <f>"Modeloutput!$A$"&amp;Q544&amp;":$B$"&amp;Q545</f>
        <v>Modeloutput!$A$6599:$B$6606</v>
      </c>
      <c r="L544" s="140" t="str">
        <f>"Modeloutput!$A$"&amp;R544&amp;":$B$"&amp;R545</f>
        <v>Modeloutput!$A$7534:$B$7541</v>
      </c>
      <c r="M544" s="140" t="str">
        <f>"Modeloutput!$A$"&amp;S544&amp;":$B$"&amp;S545</f>
        <v>Modeloutput!$A$8469:$B$8476</v>
      </c>
      <c r="N544" s="140" t="s">
        <v>246</v>
      </c>
      <c r="O544" s="140">
        <f>Run4_Var1!O544+Run4_Var2!$G$10</f>
        <v>4729</v>
      </c>
      <c r="P544" s="140">
        <f>Run4_Var1!P544+Run4_Var2!$G$10</f>
        <v>5664</v>
      </c>
      <c r="Q544" s="140">
        <f>Run4_Var1!Q544+Run4_Var2!$G$10</f>
        <v>6599</v>
      </c>
      <c r="R544" s="140">
        <f>Run4_Var1!R544+Run4_Var2!$G$10</f>
        <v>7534</v>
      </c>
      <c r="S544" s="140">
        <f>Run4_Var1!S544+Run4_Var2!$G$10</f>
        <v>8469</v>
      </c>
      <c r="T544" s="8"/>
      <c r="U544" s="8"/>
      <c r="V544" s="57" t="s">
        <v>363</v>
      </c>
      <c r="W544" s="60">
        <f ca="1">C544+C549</f>
        <v>0</v>
      </c>
      <c r="X544" s="60">
        <f ca="1">D544+D549</f>
        <v>0</v>
      </c>
      <c r="Y544" s="60">
        <f t="shared" ref="Y544:AA545" ca="1" si="236">E544+E549</f>
        <v>0</v>
      </c>
      <c r="Z544" s="60">
        <f t="shared" ca="1" si="236"/>
        <v>0</v>
      </c>
      <c r="AA544" s="60">
        <f t="shared" ca="1" si="236"/>
        <v>0</v>
      </c>
      <c r="AB544" s="8"/>
      <c r="AC544" s="8"/>
      <c r="AD544" s="8"/>
      <c r="AE544" s="8"/>
    </row>
    <row r="545" spans="1:31" x14ac:dyDescent="0.25">
      <c r="A545" s="140"/>
      <c r="B545" s="140" t="s">
        <v>184</v>
      </c>
      <c r="C545" s="72">
        <f t="shared" ca="1" si="231"/>
        <v>0</v>
      </c>
      <c r="D545" s="72">
        <f t="shared" ca="1" si="232"/>
        <v>0</v>
      </c>
      <c r="E545" s="72">
        <f t="shared" ca="1" si="233"/>
        <v>0</v>
      </c>
      <c r="F545" s="72">
        <f t="shared" ca="1" si="234"/>
        <v>0</v>
      </c>
      <c r="G545" s="72">
        <f t="shared" ca="1" si="235"/>
        <v>0</v>
      </c>
      <c r="H545" s="9"/>
      <c r="O545" s="140">
        <f>Run4_Var1!O545+Run4_Var2!$G$10</f>
        <v>4736</v>
      </c>
      <c r="P545" s="140">
        <f>Run4_Var1!P545+Run4_Var2!$G$10</f>
        <v>5671</v>
      </c>
      <c r="Q545" s="140">
        <f>Run4_Var1!Q545+Run4_Var2!$G$10</f>
        <v>6606</v>
      </c>
      <c r="R545" s="140">
        <f>Run4_Var1!R545+Run4_Var2!$G$10</f>
        <v>7541</v>
      </c>
      <c r="S545" s="140">
        <f>Run4_Var1!S545+Run4_Var2!$G$10</f>
        <v>8476</v>
      </c>
      <c r="T545" s="8"/>
      <c r="U545" s="8"/>
      <c r="V545" s="70" t="s">
        <v>364</v>
      </c>
      <c r="W545" s="72">
        <f ca="1">C545+C550</f>
        <v>0</v>
      </c>
      <c r="X545" s="72">
        <f t="shared" ref="X545" ca="1" si="237">D545+D550</f>
        <v>0</v>
      </c>
      <c r="Y545" s="72">
        <f t="shared" ca="1" si="236"/>
        <v>0</v>
      </c>
      <c r="Z545" s="72">
        <f t="shared" ca="1" si="236"/>
        <v>0</v>
      </c>
      <c r="AA545" s="72">
        <f t="shared" ca="1" si="236"/>
        <v>0</v>
      </c>
      <c r="AB545" s="8"/>
      <c r="AC545" s="8"/>
      <c r="AD545" s="8"/>
      <c r="AE545" s="8"/>
    </row>
    <row r="546" spans="1:31" x14ac:dyDescent="0.25">
      <c r="A546" s="140"/>
      <c r="B546" s="140" t="s">
        <v>185</v>
      </c>
      <c r="C546" s="49">
        <f t="shared" ca="1" si="231"/>
        <v>0</v>
      </c>
      <c r="D546" s="49">
        <f t="shared" ca="1" si="232"/>
        <v>0</v>
      </c>
      <c r="E546" s="49">
        <f t="shared" ca="1" si="233"/>
        <v>0</v>
      </c>
      <c r="F546" s="49">
        <f t="shared" ca="1" si="234"/>
        <v>0</v>
      </c>
      <c r="G546" s="49">
        <f t="shared" ca="1" si="235"/>
        <v>0</v>
      </c>
      <c r="H546" s="7"/>
      <c r="O546" s="8"/>
      <c r="P546" s="8"/>
      <c r="Q546" s="8"/>
      <c r="R546" s="8"/>
      <c r="S546" s="8"/>
      <c r="T546" s="8"/>
      <c r="U546" s="8"/>
      <c r="V546" s="47" t="s">
        <v>365</v>
      </c>
      <c r="W546" s="49">
        <f ca="1">C546</f>
        <v>0</v>
      </c>
      <c r="X546" s="49">
        <f t="shared" ref="X546:AA546" ca="1" si="238">D546</f>
        <v>0</v>
      </c>
      <c r="Y546" s="49">
        <f t="shared" ca="1" si="238"/>
        <v>0</v>
      </c>
      <c r="Z546" s="49">
        <f t="shared" ca="1" si="238"/>
        <v>0</v>
      </c>
      <c r="AA546" s="49">
        <f t="shared" ca="1" si="238"/>
        <v>0</v>
      </c>
      <c r="AB546" s="8"/>
      <c r="AC546" s="8"/>
      <c r="AD546" s="8"/>
      <c r="AE546" s="8"/>
    </row>
    <row r="547" spans="1:31" x14ac:dyDescent="0.25">
      <c r="A547" s="140"/>
      <c r="B547" s="140" t="s">
        <v>186</v>
      </c>
      <c r="C547" s="79">
        <f t="shared" ca="1" si="231"/>
        <v>0</v>
      </c>
      <c r="D547" s="79">
        <f t="shared" ca="1" si="232"/>
        <v>0</v>
      </c>
      <c r="E547" s="79">
        <f t="shared" ca="1" si="233"/>
        <v>0</v>
      </c>
      <c r="F547" s="79">
        <f t="shared" ca="1" si="234"/>
        <v>0</v>
      </c>
      <c r="G547" s="79">
        <f t="shared" ca="1" si="235"/>
        <v>0</v>
      </c>
      <c r="H547" s="7"/>
      <c r="O547" s="8"/>
      <c r="P547" s="8"/>
      <c r="Q547" s="8"/>
      <c r="R547" s="8"/>
      <c r="S547" s="8"/>
      <c r="T547" s="8"/>
      <c r="U547" s="8"/>
      <c r="V547" s="80" t="s">
        <v>366</v>
      </c>
      <c r="W547" s="79">
        <f ca="1">SUM(C547:C548)</f>
        <v>0</v>
      </c>
      <c r="X547" s="79">
        <f t="shared" ref="X547:AA547" ca="1" si="239">SUM(D547:D548)</f>
        <v>0</v>
      </c>
      <c r="Y547" s="79">
        <f t="shared" ca="1" si="239"/>
        <v>0</v>
      </c>
      <c r="Z547" s="79">
        <f t="shared" ca="1" si="239"/>
        <v>0</v>
      </c>
      <c r="AA547" s="79">
        <f t="shared" ca="1" si="239"/>
        <v>0</v>
      </c>
      <c r="AB547" s="8"/>
      <c r="AC547" s="8"/>
      <c r="AD547" s="8"/>
      <c r="AE547" s="8"/>
    </row>
    <row r="548" spans="1:31" x14ac:dyDescent="0.25">
      <c r="A548" s="140"/>
      <c r="B548" s="140" t="s">
        <v>187</v>
      </c>
      <c r="C548" s="79">
        <f t="shared" ca="1" si="231"/>
        <v>0</v>
      </c>
      <c r="D548" s="79">
        <f t="shared" ca="1" si="232"/>
        <v>0</v>
      </c>
      <c r="E548" s="79">
        <f t="shared" ca="1" si="233"/>
        <v>0</v>
      </c>
      <c r="F548" s="79">
        <f t="shared" ca="1" si="234"/>
        <v>0</v>
      </c>
      <c r="G548" s="79">
        <f t="shared" ca="1" si="235"/>
        <v>0</v>
      </c>
      <c r="H548" s="7"/>
      <c r="O548" s="8"/>
      <c r="P548" s="8"/>
      <c r="Q548" s="8"/>
      <c r="R548" s="8"/>
      <c r="S548" s="8"/>
      <c r="T548" s="8"/>
      <c r="U548" s="8"/>
      <c r="V548" s="32" t="s">
        <v>367</v>
      </c>
      <c r="W548" s="40">
        <f ca="1">C551</f>
        <v>0</v>
      </c>
      <c r="X548" s="40">
        <f t="shared" ref="X548:AA548" ca="1" si="240">D551</f>
        <v>0</v>
      </c>
      <c r="Y548" s="40">
        <f t="shared" ca="1" si="240"/>
        <v>0</v>
      </c>
      <c r="Z548" s="40">
        <f t="shared" ca="1" si="240"/>
        <v>0</v>
      </c>
      <c r="AA548" s="40">
        <f t="shared" ca="1" si="240"/>
        <v>0</v>
      </c>
      <c r="AB548" s="8"/>
      <c r="AC548" s="8"/>
      <c r="AD548" s="8"/>
      <c r="AE548" s="8"/>
    </row>
    <row r="549" spans="1:31" x14ac:dyDescent="0.25">
      <c r="A549" s="140"/>
      <c r="B549" s="140" t="s">
        <v>1017</v>
      </c>
      <c r="C549" s="60">
        <f t="shared" ca="1" si="231"/>
        <v>0</v>
      </c>
      <c r="D549" s="60">
        <f t="shared" ca="1" si="232"/>
        <v>0</v>
      </c>
      <c r="E549" s="60">
        <f t="shared" ca="1" si="233"/>
        <v>0</v>
      </c>
      <c r="F549" s="60">
        <f t="shared" ca="1" si="234"/>
        <v>0</v>
      </c>
      <c r="G549" s="60">
        <f t="shared" ca="1" si="235"/>
        <v>0</v>
      </c>
      <c r="H549" s="7"/>
      <c r="O549" s="8"/>
      <c r="P549" s="8"/>
      <c r="Q549" s="8"/>
      <c r="R549" s="8"/>
      <c r="S549" s="8"/>
      <c r="T549" s="8"/>
      <c r="U549" s="8"/>
      <c r="V549" s="8"/>
      <c r="W549" s="5"/>
      <c r="X549" s="5"/>
      <c r="Y549" s="5"/>
      <c r="Z549" s="5"/>
      <c r="AA549" s="5"/>
      <c r="AB549" s="8"/>
      <c r="AC549" s="8"/>
      <c r="AD549" s="8"/>
      <c r="AE549" s="8"/>
    </row>
    <row r="550" spans="1:31" x14ac:dyDescent="0.25">
      <c r="A550" s="140"/>
      <c r="B550" s="140" t="s">
        <v>1018</v>
      </c>
      <c r="C550" s="72">
        <f t="shared" ca="1" si="231"/>
        <v>0</v>
      </c>
      <c r="D550" s="72">
        <f t="shared" ca="1" si="232"/>
        <v>0</v>
      </c>
      <c r="E550" s="72">
        <f t="shared" ca="1" si="233"/>
        <v>0</v>
      </c>
      <c r="F550" s="72">
        <f t="shared" ca="1" si="234"/>
        <v>0</v>
      </c>
      <c r="G550" s="72">
        <f t="shared" ca="1" si="235"/>
        <v>0</v>
      </c>
      <c r="H550" s="7"/>
      <c r="O550" s="8"/>
      <c r="P550" s="8"/>
      <c r="Q550" s="8"/>
      <c r="R550" s="8"/>
      <c r="S550" s="8"/>
      <c r="T550" s="8"/>
      <c r="U550" s="8"/>
      <c r="V550" s="140" t="s">
        <v>285</v>
      </c>
      <c r="W550" s="136">
        <f ca="1">SUM(W544:W549)</f>
        <v>0</v>
      </c>
      <c r="X550" s="136">
        <f ca="1">SUM(X544:X549)</f>
        <v>0</v>
      </c>
      <c r="Y550" s="136">
        <f ca="1">SUM(Y544:Y549)</f>
        <v>0</v>
      </c>
      <c r="Z550" s="136">
        <f ca="1">SUM(Z544:Z549)</f>
        <v>0</v>
      </c>
      <c r="AA550" s="136">
        <f ca="1">SUM(AA544:AA549)</f>
        <v>0</v>
      </c>
      <c r="AB550" s="8"/>
      <c r="AC550" s="8"/>
      <c r="AD550" s="8"/>
      <c r="AE550" s="8"/>
    </row>
    <row r="551" spans="1:31" x14ac:dyDescent="0.25">
      <c r="A551" s="140"/>
      <c r="B551" s="140" t="s">
        <v>177</v>
      </c>
      <c r="C551" s="40">
        <f t="shared" ca="1" si="231"/>
        <v>0</v>
      </c>
      <c r="D551" s="40">
        <f t="shared" ca="1" si="232"/>
        <v>0</v>
      </c>
      <c r="E551" s="40">
        <f t="shared" ca="1" si="233"/>
        <v>0</v>
      </c>
      <c r="F551" s="40">
        <f t="shared" ca="1" si="234"/>
        <v>0</v>
      </c>
      <c r="G551" s="40">
        <f t="shared" ca="1" si="235"/>
        <v>0</v>
      </c>
      <c r="H551" s="7"/>
      <c r="O551" s="8"/>
      <c r="P551" s="8"/>
      <c r="Q551" s="8"/>
      <c r="R551" s="8"/>
      <c r="S551" s="8"/>
      <c r="T551" s="8"/>
      <c r="U551" s="8"/>
      <c r="V551" s="140" t="s">
        <v>284</v>
      </c>
      <c r="W551" s="136">
        <f ca="1">SUM(C544:C551)</f>
        <v>0</v>
      </c>
      <c r="X551" s="136">
        <f t="shared" ref="X551:AA551" ca="1" si="241">SUM(D544:D551)</f>
        <v>0</v>
      </c>
      <c r="Y551" s="136">
        <f t="shared" ca="1" si="241"/>
        <v>0</v>
      </c>
      <c r="Z551" s="136">
        <f t="shared" ca="1" si="241"/>
        <v>0</v>
      </c>
      <c r="AA551" s="136">
        <f t="shared" ca="1" si="241"/>
        <v>0</v>
      </c>
      <c r="AB551" s="8"/>
      <c r="AC551" s="8"/>
      <c r="AD551" s="8"/>
      <c r="AE551" s="8"/>
    </row>
    <row r="552" spans="1:31" x14ac:dyDescent="0.25">
      <c r="A552" s="140"/>
      <c r="C552" s="7"/>
      <c r="D552" s="7"/>
      <c r="E552" s="7"/>
      <c r="F552" s="7"/>
      <c r="G552" s="7"/>
      <c r="H552" s="7"/>
      <c r="I552" s="103" t="s">
        <v>244</v>
      </c>
      <c r="O552" s="138" t="s">
        <v>245</v>
      </c>
      <c r="P552" s="8"/>
      <c r="Q552" s="8"/>
      <c r="R552" s="8"/>
      <c r="S552" s="8"/>
      <c r="T552" s="8"/>
      <c r="U552" s="8"/>
      <c r="V552" s="8"/>
      <c r="W552" s="42"/>
      <c r="X552" s="42"/>
      <c r="Y552" s="42"/>
      <c r="Z552" s="42"/>
      <c r="AA552" s="42"/>
      <c r="AB552" s="8"/>
      <c r="AC552" s="8"/>
      <c r="AD552" s="8"/>
      <c r="AE552" s="8"/>
    </row>
    <row r="553" spans="1:31" x14ac:dyDescent="0.25">
      <c r="A553" s="106"/>
      <c r="B553" s="106" t="s">
        <v>351</v>
      </c>
      <c r="C553" s="9">
        <v>2010</v>
      </c>
      <c r="D553" s="9">
        <v>2020</v>
      </c>
      <c r="E553" s="9">
        <v>2030</v>
      </c>
      <c r="F553" s="9">
        <v>2040</v>
      </c>
      <c r="G553" s="9">
        <v>2050</v>
      </c>
      <c r="H553" s="7"/>
      <c r="I553" s="106">
        <v>2010</v>
      </c>
      <c r="J553" s="106">
        <v>2020</v>
      </c>
      <c r="K553" s="106">
        <v>2030</v>
      </c>
      <c r="L553" s="106">
        <v>2040</v>
      </c>
      <c r="M553" s="106">
        <v>2050</v>
      </c>
      <c r="O553" s="6">
        <v>2010</v>
      </c>
      <c r="P553" s="6">
        <v>2020</v>
      </c>
      <c r="Q553" s="6">
        <v>2030</v>
      </c>
      <c r="R553" s="6">
        <v>2040</v>
      </c>
      <c r="S553" s="6">
        <v>2050</v>
      </c>
      <c r="T553" s="8"/>
      <c r="U553" s="8"/>
      <c r="V553" s="106" t="s">
        <v>351</v>
      </c>
      <c r="W553" s="9">
        <v>2010</v>
      </c>
      <c r="X553" s="9">
        <v>2020</v>
      </c>
      <c r="Y553" s="9">
        <v>2030</v>
      </c>
      <c r="Z553" s="9">
        <v>2040</v>
      </c>
      <c r="AA553" s="9">
        <v>2050</v>
      </c>
      <c r="AB553" s="8"/>
      <c r="AC553" s="8"/>
      <c r="AD553" s="8"/>
      <c r="AE553" s="8"/>
    </row>
    <row r="554" spans="1:31" x14ac:dyDescent="0.25">
      <c r="A554" s="140"/>
      <c r="B554" s="140" t="s">
        <v>111</v>
      </c>
      <c r="C554" s="60">
        <f t="shared" ref="C554:C561" ca="1" si="242">IFERROR(VLOOKUP($B554,INDIRECT($I$554),2,FALSE),0)</f>
        <v>0</v>
      </c>
      <c r="D554" s="60">
        <f t="shared" ref="D554:D561" ca="1" si="243">IFERROR(VLOOKUP($B554,INDIRECT($J$554),2,FALSE),0)</f>
        <v>0</v>
      </c>
      <c r="E554" s="60">
        <f t="shared" ref="E554:E561" ca="1" si="244">IFERROR(VLOOKUP($B554,INDIRECT($K$554),2,FALSE),0)</f>
        <v>0</v>
      </c>
      <c r="F554" s="60">
        <f t="shared" ref="F554:F561" ca="1" si="245">IFERROR(VLOOKUP($B554,INDIRECT($L$554),2,FALSE),0)</f>
        <v>0</v>
      </c>
      <c r="G554" s="60">
        <f t="shared" ref="G554:G561" ca="1" si="246">IFERROR(VLOOKUP($B554,INDIRECT($M$554),2,FALSE),0)</f>
        <v>0</v>
      </c>
      <c r="H554" s="7"/>
      <c r="I554" s="140" t="str">
        <f>"Modeloutput!$A$"&amp;O554&amp;":$B$"&amp;O555</f>
        <v>Modeloutput!$A$4911:$B$4918</v>
      </c>
      <c r="J554" s="140" t="str">
        <f>"Modeloutput!$A$"&amp;P554&amp;":$B$"&amp;P555</f>
        <v>Modeloutput!$A$5846:$B$5853</v>
      </c>
      <c r="K554" s="140" t="str">
        <f>"Modeloutput!$A$"&amp;Q554&amp;":$B$"&amp;Q555</f>
        <v>Modeloutput!$A$6781:$B$6788</v>
      </c>
      <c r="L554" s="140" t="str">
        <f>"Modeloutput!$A$"&amp;R554&amp;":$B$"&amp;R555</f>
        <v>Modeloutput!$A$7716:$B$7723</v>
      </c>
      <c r="M554" s="140" t="str">
        <f>"Modeloutput!$A$"&amp;S554&amp;":$B$"&amp;S555</f>
        <v>Modeloutput!$A$8651:$B$8658</v>
      </c>
      <c r="N554" s="140" t="s">
        <v>246</v>
      </c>
      <c r="O554" s="140">
        <f>Run4_Var1!O554+Run4_Var2!$G$10</f>
        <v>4911</v>
      </c>
      <c r="P554" s="140">
        <f>Run4_Var1!P554+Run4_Var2!$G$10</f>
        <v>5846</v>
      </c>
      <c r="Q554" s="140">
        <f>Run4_Var1!Q554+Run4_Var2!$G$10</f>
        <v>6781</v>
      </c>
      <c r="R554" s="140">
        <f>Run4_Var1!R554+Run4_Var2!$G$10</f>
        <v>7716</v>
      </c>
      <c r="S554" s="140">
        <f>Run4_Var1!S554+Run4_Var2!$G$10</f>
        <v>8651</v>
      </c>
      <c r="T554" s="8"/>
      <c r="U554" s="8"/>
      <c r="V554" s="57" t="s">
        <v>353</v>
      </c>
      <c r="W554" s="68">
        <f ca="1">C554+C559</f>
        <v>0</v>
      </c>
      <c r="X554" s="68">
        <f t="shared" ref="X554:AA555" ca="1" si="247">D554+D559</f>
        <v>0</v>
      </c>
      <c r="Y554" s="68">
        <f t="shared" ca="1" si="247"/>
        <v>0</v>
      </c>
      <c r="Z554" s="68">
        <f t="shared" ca="1" si="247"/>
        <v>0</v>
      </c>
      <c r="AA554" s="68">
        <f t="shared" ca="1" si="247"/>
        <v>0</v>
      </c>
      <c r="AB554" s="8"/>
      <c r="AC554" s="8"/>
      <c r="AD554" s="8"/>
      <c r="AE554" s="8"/>
    </row>
    <row r="555" spans="1:31" x14ac:dyDescent="0.25">
      <c r="A555" s="140"/>
      <c r="B555" s="140" t="s">
        <v>184</v>
      </c>
      <c r="C555" s="72">
        <f t="shared" ca="1" si="242"/>
        <v>0</v>
      </c>
      <c r="D555" s="72">
        <f t="shared" ca="1" si="243"/>
        <v>0</v>
      </c>
      <c r="E555" s="72">
        <f t="shared" ca="1" si="244"/>
        <v>0</v>
      </c>
      <c r="F555" s="72">
        <f t="shared" ca="1" si="245"/>
        <v>0</v>
      </c>
      <c r="G555" s="72">
        <f t="shared" ca="1" si="246"/>
        <v>0</v>
      </c>
      <c r="H555" s="9"/>
      <c r="O555" s="140">
        <f>Run4_Var1!O555+Run4_Var2!$G$10</f>
        <v>4918</v>
      </c>
      <c r="P555" s="140">
        <f>Run4_Var1!P555+Run4_Var2!$G$10</f>
        <v>5853</v>
      </c>
      <c r="Q555" s="140">
        <f>Run4_Var1!Q555+Run4_Var2!$G$10</f>
        <v>6788</v>
      </c>
      <c r="R555" s="140">
        <f>Run4_Var1!R555+Run4_Var2!$G$10</f>
        <v>7723</v>
      </c>
      <c r="S555" s="140">
        <f>Run4_Var1!S555+Run4_Var2!$G$10</f>
        <v>8658</v>
      </c>
      <c r="T555" s="8"/>
      <c r="U555" s="8"/>
      <c r="V555" s="70" t="s">
        <v>354</v>
      </c>
      <c r="W555" s="71">
        <f ca="1">C555+C560</f>
        <v>0</v>
      </c>
      <c r="X555" s="71">
        <f t="shared" ca="1" si="247"/>
        <v>0</v>
      </c>
      <c r="Y555" s="71">
        <f t="shared" ca="1" si="247"/>
        <v>0</v>
      </c>
      <c r="Z555" s="71">
        <f t="shared" ca="1" si="247"/>
        <v>0</v>
      </c>
      <c r="AA555" s="71">
        <f t="shared" ca="1" si="247"/>
        <v>0</v>
      </c>
      <c r="AB555" s="8"/>
      <c r="AC555" s="8"/>
      <c r="AD555" s="8"/>
      <c r="AE555" s="8"/>
    </row>
    <row r="556" spans="1:31" x14ac:dyDescent="0.25">
      <c r="A556" s="140"/>
      <c r="B556" s="140" t="s">
        <v>185</v>
      </c>
      <c r="C556" s="49">
        <f t="shared" ca="1" si="242"/>
        <v>0</v>
      </c>
      <c r="D556" s="49">
        <f t="shared" ca="1" si="243"/>
        <v>0</v>
      </c>
      <c r="E556" s="49">
        <f t="shared" ca="1" si="244"/>
        <v>0</v>
      </c>
      <c r="F556" s="49">
        <f t="shared" ca="1" si="245"/>
        <v>0</v>
      </c>
      <c r="G556" s="49">
        <f t="shared" ca="1" si="246"/>
        <v>0</v>
      </c>
      <c r="H556" s="7"/>
      <c r="O556" s="8"/>
      <c r="P556" s="8"/>
      <c r="Q556" s="8"/>
      <c r="R556" s="8"/>
      <c r="S556" s="8"/>
      <c r="T556" s="8"/>
      <c r="U556" s="8"/>
      <c r="V556" s="47" t="s">
        <v>355</v>
      </c>
      <c r="W556" s="48">
        <f ca="1">C556</f>
        <v>0</v>
      </c>
      <c r="X556" s="48">
        <f t="shared" ref="X556:AA556" ca="1" si="248">D556</f>
        <v>0</v>
      </c>
      <c r="Y556" s="48">
        <f t="shared" ca="1" si="248"/>
        <v>0</v>
      </c>
      <c r="Z556" s="48">
        <f t="shared" ca="1" si="248"/>
        <v>0</v>
      </c>
      <c r="AA556" s="48">
        <f t="shared" ca="1" si="248"/>
        <v>0</v>
      </c>
      <c r="AB556" s="8"/>
      <c r="AC556" s="8"/>
      <c r="AD556" s="8"/>
      <c r="AE556" s="8"/>
    </row>
    <row r="557" spans="1:31" x14ac:dyDescent="0.25">
      <c r="A557" s="140"/>
      <c r="B557" s="140" t="s">
        <v>186</v>
      </c>
      <c r="C557" s="79">
        <f t="shared" ca="1" si="242"/>
        <v>0</v>
      </c>
      <c r="D557" s="79">
        <f t="shared" ca="1" si="243"/>
        <v>0</v>
      </c>
      <c r="E557" s="79">
        <f t="shared" ca="1" si="244"/>
        <v>0</v>
      </c>
      <c r="F557" s="79">
        <f t="shared" ca="1" si="245"/>
        <v>0</v>
      </c>
      <c r="G557" s="79">
        <f t="shared" ca="1" si="246"/>
        <v>0</v>
      </c>
      <c r="H557" s="7"/>
      <c r="O557" s="8"/>
      <c r="P557" s="8"/>
      <c r="Q557" s="8"/>
      <c r="R557" s="8"/>
      <c r="S557" s="8"/>
      <c r="T557" s="8"/>
      <c r="U557" s="8"/>
      <c r="V557" s="80" t="s">
        <v>356</v>
      </c>
      <c r="W557" s="81">
        <f ca="1">SUM(C557:C558)</f>
        <v>0</v>
      </c>
      <c r="X557" s="81">
        <f t="shared" ref="X557:AA557" ca="1" si="249">SUM(D557:D558)</f>
        <v>0</v>
      </c>
      <c r="Y557" s="81">
        <f t="shared" ca="1" si="249"/>
        <v>0</v>
      </c>
      <c r="Z557" s="81">
        <f t="shared" ca="1" si="249"/>
        <v>0</v>
      </c>
      <c r="AA557" s="81">
        <f t="shared" ca="1" si="249"/>
        <v>0</v>
      </c>
      <c r="AB557" s="8"/>
      <c r="AC557" s="8"/>
      <c r="AD557" s="8"/>
      <c r="AE557" s="8"/>
    </row>
    <row r="558" spans="1:31" x14ac:dyDescent="0.25">
      <c r="A558" s="140"/>
      <c r="B558" s="140" t="s">
        <v>187</v>
      </c>
      <c r="C558" s="79">
        <f t="shared" ca="1" si="242"/>
        <v>0</v>
      </c>
      <c r="D558" s="79">
        <f t="shared" ca="1" si="243"/>
        <v>0</v>
      </c>
      <c r="E558" s="79">
        <f t="shared" ca="1" si="244"/>
        <v>0</v>
      </c>
      <c r="F558" s="79">
        <f t="shared" ca="1" si="245"/>
        <v>0</v>
      </c>
      <c r="G558" s="79">
        <f t="shared" ca="1" si="246"/>
        <v>0</v>
      </c>
      <c r="H558" s="7"/>
      <c r="O558" s="8"/>
      <c r="P558" s="8"/>
      <c r="Q558" s="8"/>
      <c r="R558" s="8"/>
      <c r="S558" s="8"/>
      <c r="T558" s="8"/>
      <c r="U558" s="8"/>
      <c r="V558" s="32" t="s">
        <v>357</v>
      </c>
      <c r="W558" s="33">
        <f ca="1">C561</f>
        <v>0</v>
      </c>
      <c r="X558" s="33">
        <f t="shared" ref="X558:AA558" ca="1" si="250">D561</f>
        <v>0</v>
      </c>
      <c r="Y558" s="33">
        <f t="shared" ca="1" si="250"/>
        <v>0</v>
      </c>
      <c r="Z558" s="33">
        <f t="shared" ca="1" si="250"/>
        <v>0</v>
      </c>
      <c r="AA558" s="33">
        <f t="shared" ca="1" si="250"/>
        <v>0</v>
      </c>
      <c r="AB558" s="8"/>
      <c r="AC558" s="8"/>
      <c r="AD558" s="8"/>
      <c r="AE558" s="8"/>
    </row>
    <row r="559" spans="1:31" x14ac:dyDescent="0.25">
      <c r="A559" s="140"/>
      <c r="B559" s="140" t="s">
        <v>1019</v>
      </c>
      <c r="C559" s="60">
        <f t="shared" ca="1" si="242"/>
        <v>0</v>
      </c>
      <c r="D559" s="60">
        <f t="shared" ca="1" si="243"/>
        <v>0</v>
      </c>
      <c r="E559" s="60">
        <f t="shared" ca="1" si="244"/>
        <v>0</v>
      </c>
      <c r="F559" s="60">
        <f t="shared" ca="1" si="245"/>
        <v>0</v>
      </c>
      <c r="G559" s="60">
        <f t="shared" ca="1" si="246"/>
        <v>0</v>
      </c>
      <c r="H559" s="7"/>
      <c r="O559" s="8"/>
      <c r="P559" s="8"/>
      <c r="Q559" s="8"/>
      <c r="R559" s="8"/>
      <c r="S559" s="8"/>
      <c r="T559" s="8"/>
      <c r="U559" s="8"/>
      <c r="V559" s="8"/>
      <c r="W559" s="42"/>
      <c r="X559" s="42"/>
      <c r="Y559" s="42"/>
      <c r="Z559" s="42"/>
      <c r="AA559" s="42"/>
      <c r="AB559" s="8"/>
      <c r="AC559" s="8"/>
      <c r="AD559" s="8"/>
      <c r="AE559" s="8"/>
    </row>
    <row r="560" spans="1:31" x14ac:dyDescent="0.25">
      <c r="A560" s="140"/>
      <c r="B560" s="140" t="s">
        <v>1020</v>
      </c>
      <c r="C560" s="72">
        <f t="shared" ca="1" si="242"/>
        <v>0</v>
      </c>
      <c r="D560" s="72">
        <f t="shared" ca="1" si="243"/>
        <v>0</v>
      </c>
      <c r="E560" s="72">
        <f t="shared" ca="1" si="244"/>
        <v>0</v>
      </c>
      <c r="F560" s="72">
        <f t="shared" ca="1" si="245"/>
        <v>0</v>
      </c>
      <c r="G560" s="72">
        <f t="shared" ca="1" si="246"/>
        <v>0</v>
      </c>
      <c r="H560" s="7"/>
      <c r="O560" s="8"/>
      <c r="P560" s="8"/>
      <c r="Q560" s="8"/>
      <c r="R560" s="8"/>
      <c r="S560" s="8"/>
      <c r="T560" s="8"/>
      <c r="U560" s="8"/>
      <c r="V560" s="140" t="s">
        <v>285</v>
      </c>
      <c r="W560" s="135">
        <f ca="1">SUM(W554:W559)</f>
        <v>0</v>
      </c>
      <c r="X560" s="135">
        <f ca="1">SUM(X554:X559)</f>
        <v>0</v>
      </c>
      <c r="Y560" s="135">
        <f ca="1">SUM(Y554:Y559)</f>
        <v>0</v>
      </c>
      <c r="Z560" s="135">
        <f ca="1">SUM(Z554:Z559)</f>
        <v>0</v>
      </c>
      <c r="AA560" s="135">
        <f ca="1">SUM(AA554:AA559)</f>
        <v>0</v>
      </c>
      <c r="AB560" s="8"/>
      <c r="AC560" s="8"/>
      <c r="AD560" s="8"/>
      <c r="AE560" s="8"/>
    </row>
    <row r="561" spans="1:31" x14ac:dyDescent="0.25">
      <c r="A561" s="140"/>
      <c r="B561" s="140" t="s">
        <v>177</v>
      </c>
      <c r="C561" s="40">
        <f t="shared" ca="1" si="242"/>
        <v>0</v>
      </c>
      <c r="D561" s="40">
        <f t="shared" ca="1" si="243"/>
        <v>0</v>
      </c>
      <c r="E561" s="40">
        <f t="shared" ca="1" si="244"/>
        <v>0</v>
      </c>
      <c r="F561" s="40">
        <f t="shared" ca="1" si="245"/>
        <v>0</v>
      </c>
      <c r="G561" s="40">
        <f t="shared" ca="1" si="246"/>
        <v>0</v>
      </c>
      <c r="H561" s="7"/>
      <c r="O561" s="8"/>
      <c r="P561" s="8"/>
      <c r="Q561" s="8"/>
      <c r="R561" s="8"/>
      <c r="S561" s="8"/>
      <c r="T561" s="8"/>
      <c r="U561" s="8"/>
      <c r="V561" s="140" t="s">
        <v>284</v>
      </c>
      <c r="W561" s="135">
        <f ca="1">SUM(C554:C561)</f>
        <v>0</v>
      </c>
      <c r="X561" s="135">
        <f t="shared" ref="X561:AA561" ca="1" si="251">SUM(D554:D561)</f>
        <v>0</v>
      </c>
      <c r="Y561" s="135">
        <f t="shared" ca="1" si="251"/>
        <v>0</v>
      </c>
      <c r="Z561" s="135">
        <f t="shared" ca="1" si="251"/>
        <v>0</v>
      </c>
      <c r="AA561" s="135">
        <f t="shared" ca="1" si="251"/>
        <v>0</v>
      </c>
      <c r="AB561" s="8"/>
      <c r="AC561" s="8"/>
      <c r="AD561" s="8"/>
      <c r="AE561" s="8"/>
    </row>
    <row r="562" spans="1:31" x14ac:dyDescent="0.25">
      <c r="A562" s="140"/>
      <c r="C562" s="7"/>
      <c r="D562" s="7"/>
      <c r="E562" s="7"/>
      <c r="F562" s="7"/>
      <c r="G562" s="7"/>
      <c r="H562" s="7"/>
      <c r="I562" s="103" t="s">
        <v>244</v>
      </c>
      <c r="O562" s="138" t="s">
        <v>245</v>
      </c>
      <c r="P562" s="8"/>
      <c r="Q562" s="8"/>
      <c r="R562" s="8"/>
      <c r="S562" s="8"/>
      <c r="T562" s="8"/>
      <c r="U562" s="8"/>
      <c r="V562" s="8"/>
      <c r="W562" s="42"/>
      <c r="X562" s="42"/>
      <c r="Y562" s="42"/>
      <c r="Z562" s="42"/>
      <c r="AA562" s="42"/>
      <c r="AB562" s="8"/>
      <c r="AC562" s="8"/>
      <c r="AD562" s="8"/>
      <c r="AE562" s="8"/>
    </row>
    <row r="563" spans="1:31" x14ac:dyDescent="0.25">
      <c r="A563" s="140"/>
      <c r="B563" s="106" t="s">
        <v>1364</v>
      </c>
      <c r="C563" s="9">
        <v>2010</v>
      </c>
      <c r="D563" s="9">
        <v>2020</v>
      </c>
      <c r="E563" s="9">
        <v>2030</v>
      </c>
      <c r="F563" s="9">
        <v>2040</v>
      </c>
      <c r="G563" s="9">
        <v>2050</v>
      </c>
      <c r="H563" s="7"/>
      <c r="I563" s="106">
        <v>2010</v>
      </c>
      <c r="J563" s="106">
        <v>2020</v>
      </c>
      <c r="K563" s="106">
        <v>2030</v>
      </c>
      <c r="L563" s="106">
        <v>2040</v>
      </c>
      <c r="M563" s="106">
        <v>2050</v>
      </c>
      <c r="O563" s="6">
        <v>2010</v>
      </c>
      <c r="P563" s="6">
        <v>2020</v>
      </c>
      <c r="Q563" s="6">
        <v>2030</v>
      </c>
      <c r="R563" s="6">
        <v>2040</v>
      </c>
      <c r="S563" s="6">
        <v>2050</v>
      </c>
      <c r="T563" s="8"/>
      <c r="U563" s="8"/>
      <c r="V563" s="106" t="s">
        <v>1364</v>
      </c>
      <c r="W563" s="9">
        <v>2010</v>
      </c>
      <c r="X563" s="9">
        <v>2020</v>
      </c>
      <c r="Y563" s="9">
        <v>2030</v>
      </c>
      <c r="Z563" s="9">
        <v>2040</v>
      </c>
      <c r="AA563" s="9">
        <v>2050</v>
      </c>
      <c r="AB563" s="8"/>
      <c r="AC563" s="8"/>
      <c r="AD563" s="8"/>
      <c r="AE563" s="8"/>
    </row>
    <row r="564" spans="1:31" x14ac:dyDescent="0.25">
      <c r="A564" s="140"/>
      <c r="B564" s="140" t="s">
        <v>1334</v>
      </c>
      <c r="C564" s="60">
        <f t="shared" ref="C564:C570" ca="1" si="252">IFERROR(VLOOKUP($B564,INDIRECT($I$564),2,FALSE),0)</f>
        <v>0</v>
      </c>
      <c r="D564" s="60">
        <f t="shared" ref="D564:D570" ca="1" si="253">IFERROR(VLOOKUP($B564,INDIRECT($J$564),2,FALSE),0)</f>
        <v>-2.5531303400000001</v>
      </c>
      <c r="E564" s="60">
        <f t="shared" ref="E564:E570" ca="1" si="254">IFERROR(VLOOKUP($B564,INDIRECT($K$564),2,FALSE),0)</f>
        <v>-5.1062606800000001</v>
      </c>
      <c r="F564" s="60">
        <f t="shared" ref="F564:F570" ca="1" si="255">IFERROR(VLOOKUP($B564,INDIRECT($L$564),2,FALSE),0)</f>
        <v>-7.6593910100000002</v>
      </c>
      <c r="G564" s="60">
        <f t="shared" ref="G564:G570" ca="1" si="256">IFERROR(VLOOKUP($B564,INDIRECT($M$564),2,FALSE),0)</f>
        <v>-10.2248856</v>
      </c>
      <c r="H564" s="7"/>
      <c r="I564" s="140" t="str">
        <f>"Modeloutput!$A$"&amp;O564&amp;":$B$"&amp;O565</f>
        <v>Modeloutput!$A$5603:$B$5610</v>
      </c>
      <c r="J564" s="140" t="str">
        <f>"Modeloutput!$A$"&amp;P564&amp;":$B$"&amp;P565</f>
        <v>Modeloutput!$A$6538:$B$6545</v>
      </c>
      <c r="K564" s="140" t="str">
        <f>"Modeloutput!$A$"&amp;Q564&amp;":$B$"&amp;Q565</f>
        <v>Modeloutput!$A$7473:$B$7480</v>
      </c>
      <c r="L564" s="140" t="str">
        <f>"Modeloutput!$A$"&amp;R564&amp;":$B$"&amp;R565</f>
        <v>Modeloutput!$A$8408:$B$8415</v>
      </c>
      <c r="M564" s="140" t="str">
        <f>"Modeloutput!$A$"&amp;S564&amp;":$B$"&amp;S565</f>
        <v>Modeloutput!$A$9343:$B$9350</v>
      </c>
      <c r="N564" s="140" t="s">
        <v>246</v>
      </c>
      <c r="O564" s="140">
        <f>Run4_Var1!O564+Run4_Var2!$G$10</f>
        <v>5603</v>
      </c>
      <c r="P564" s="140">
        <f>Run4_Var1!P564+Run4_Var2!$G$10</f>
        <v>6538</v>
      </c>
      <c r="Q564" s="140">
        <f>Run4_Var1!Q564+Run4_Var2!$G$10</f>
        <v>7473</v>
      </c>
      <c r="R564" s="140">
        <f>Run4_Var1!R564+Run4_Var2!$G$10</f>
        <v>8408</v>
      </c>
      <c r="S564" s="140">
        <f>Run4_Var1!S564+Run4_Var2!$G$10</f>
        <v>9343</v>
      </c>
      <c r="T564" s="8"/>
      <c r="U564" s="8"/>
      <c r="V564" s="57" t="s">
        <v>1365</v>
      </c>
      <c r="W564" s="68">
        <f ca="1">C564+C568</f>
        <v>0</v>
      </c>
      <c r="X564" s="68">
        <f t="shared" ref="X564:AA565" ca="1" si="257">D564+D568</f>
        <v>-2.5531303400000001</v>
      </c>
      <c r="Y564" s="68">
        <f t="shared" ca="1" si="257"/>
        <v>-5.1062606800000001</v>
      </c>
      <c r="Z564" s="68">
        <f t="shared" ca="1" si="257"/>
        <v>-7.6593910100000002</v>
      </c>
      <c r="AA564" s="68">
        <f t="shared" ca="1" si="257"/>
        <v>-10.2248856</v>
      </c>
      <c r="AB564" s="8"/>
      <c r="AC564" s="8"/>
      <c r="AD564" s="8"/>
      <c r="AE564" s="8"/>
    </row>
    <row r="565" spans="1:31" x14ac:dyDescent="0.25">
      <c r="A565" s="140"/>
      <c r="B565" s="140" t="s">
        <v>184</v>
      </c>
      <c r="C565" s="72">
        <f t="shared" ca="1" si="252"/>
        <v>0</v>
      </c>
      <c r="D565" s="72">
        <f t="shared" ca="1" si="253"/>
        <v>-4.5890958400000001E-2</v>
      </c>
      <c r="E565" s="72">
        <f t="shared" ca="1" si="254"/>
        <v>-3.8645017599999998E-2</v>
      </c>
      <c r="F565" s="72">
        <f t="shared" ca="1" si="255"/>
        <v>-3.4116304600000001E-2</v>
      </c>
      <c r="G565" s="72">
        <f t="shared" ca="1" si="256"/>
        <v>-3.1008351900000002E-2</v>
      </c>
      <c r="H565" s="9"/>
      <c r="O565" s="140">
        <f>Run4_Var1!O565+Run4_Var2!$G$10</f>
        <v>5610</v>
      </c>
      <c r="P565" s="140">
        <f>Run4_Var1!P565+Run4_Var2!$G$10</f>
        <v>6545</v>
      </c>
      <c r="Q565" s="140">
        <f>Run4_Var1!Q565+Run4_Var2!$G$10</f>
        <v>7480</v>
      </c>
      <c r="R565" s="140">
        <f>Run4_Var1!R565+Run4_Var2!$G$10</f>
        <v>8415</v>
      </c>
      <c r="S565" s="140">
        <f>Run4_Var1!S565+Run4_Var2!$G$10</f>
        <v>9350</v>
      </c>
      <c r="T565" s="8"/>
      <c r="U565" s="8"/>
      <c r="V565" s="70" t="s">
        <v>1366</v>
      </c>
      <c r="W565" s="71">
        <f ca="1">C565+C569</f>
        <v>0</v>
      </c>
      <c r="X565" s="71">
        <f t="shared" ca="1" si="257"/>
        <v>-4.5890958400000001E-2</v>
      </c>
      <c r="Y565" s="71">
        <f t="shared" ca="1" si="257"/>
        <v>-3.8645017599999998E-2</v>
      </c>
      <c r="Z565" s="71">
        <f t="shared" ca="1" si="257"/>
        <v>-3.4116304600000001E-2</v>
      </c>
      <c r="AA565" s="71">
        <f t="shared" ca="1" si="257"/>
        <v>-3.1008351900000002E-2</v>
      </c>
      <c r="AB565" s="8"/>
      <c r="AC565" s="8"/>
      <c r="AD565" s="8"/>
      <c r="AE565" s="8"/>
    </row>
    <row r="566" spans="1:31" x14ac:dyDescent="0.25">
      <c r="A566" s="140"/>
      <c r="B566" s="140" t="s">
        <v>199</v>
      </c>
      <c r="C566" s="79">
        <f t="shared" ca="1" si="252"/>
        <v>0</v>
      </c>
      <c r="D566" s="79">
        <f t="shared" ca="1" si="253"/>
        <v>-1.99597593</v>
      </c>
      <c r="E566" s="79">
        <f t="shared" ca="1" si="254"/>
        <v>-2.4466853300000002</v>
      </c>
      <c r="F566" s="79">
        <f t="shared" ca="1" si="255"/>
        <v>-2.5638616299999999</v>
      </c>
      <c r="G566" s="79">
        <f t="shared" ca="1" si="256"/>
        <v>-2.6618223900000002</v>
      </c>
      <c r="H566" s="7"/>
      <c r="O566" s="8"/>
      <c r="P566" s="8"/>
      <c r="Q566" s="8"/>
      <c r="R566" s="8"/>
      <c r="S566" s="8"/>
      <c r="T566" s="8"/>
      <c r="U566" s="8"/>
      <c r="V566" s="80" t="s">
        <v>1367</v>
      </c>
      <c r="W566" s="81">
        <f ca="1">SUM(C566:C567)</f>
        <v>0</v>
      </c>
      <c r="X566" s="81">
        <f t="shared" ref="X566:AA566" ca="1" si="258">SUM(D566:D567)</f>
        <v>-2.3465748550000001</v>
      </c>
      <c r="Y566" s="81">
        <f t="shared" ca="1" si="258"/>
        <v>-2.7911649170000001</v>
      </c>
      <c r="Z566" s="81">
        <f t="shared" ca="1" si="258"/>
        <v>-2.9039136599999997</v>
      </c>
      <c r="AA566" s="81">
        <f t="shared" ca="1" si="258"/>
        <v>-2.9990060140000003</v>
      </c>
      <c r="AB566" s="8"/>
      <c r="AC566" s="8"/>
      <c r="AD566" s="8"/>
      <c r="AE566" s="8"/>
    </row>
    <row r="567" spans="1:31" x14ac:dyDescent="0.25">
      <c r="A567" s="140"/>
      <c r="B567" s="140" t="s">
        <v>187</v>
      </c>
      <c r="C567" s="79">
        <f t="shared" ca="1" si="252"/>
        <v>0</v>
      </c>
      <c r="D567" s="79">
        <f t="shared" ca="1" si="253"/>
        <v>-0.35059892500000001</v>
      </c>
      <c r="E567" s="79">
        <f t="shared" ca="1" si="254"/>
        <v>-0.34447958699999998</v>
      </c>
      <c r="F567" s="79">
        <f t="shared" ca="1" si="255"/>
        <v>-0.34005203000000001</v>
      </c>
      <c r="G567" s="79">
        <f t="shared" ca="1" si="256"/>
        <v>-0.33718362400000002</v>
      </c>
      <c r="H567" s="7"/>
      <c r="O567" s="8"/>
      <c r="P567" s="8"/>
      <c r="Q567" s="8"/>
      <c r="R567" s="8"/>
      <c r="S567" s="8"/>
      <c r="T567" s="8"/>
      <c r="U567" s="8"/>
      <c r="V567" s="32" t="s">
        <v>1368</v>
      </c>
      <c r="W567" s="33">
        <f ca="1">C570</f>
        <v>0</v>
      </c>
      <c r="X567" s="33">
        <f t="shared" ref="X567:AA567" ca="1" si="259">D570</f>
        <v>4.9455961500000001</v>
      </c>
      <c r="Y567" s="33">
        <f t="shared" ca="1" si="259"/>
        <v>7.9360706099999998</v>
      </c>
      <c r="Z567" s="33">
        <f t="shared" ca="1" si="259"/>
        <v>10.597421000000001</v>
      </c>
      <c r="AA567" s="33">
        <f t="shared" ca="1" si="259"/>
        <v>13.2548999</v>
      </c>
      <c r="AB567" s="8"/>
      <c r="AC567" s="8"/>
      <c r="AD567" s="8"/>
      <c r="AE567" s="8"/>
    </row>
    <row r="568" spans="1:31" x14ac:dyDescent="0.25">
      <c r="A568" s="140"/>
      <c r="B568" s="140" t="s">
        <v>1343</v>
      </c>
      <c r="C568" s="60">
        <f t="shared" ca="1" si="252"/>
        <v>0</v>
      </c>
      <c r="D568" s="60">
        <f t="shared" ca="1" si="253"/>
        <v>0</v>
      </c>
      <c r="E568" s="60">
        <f t="shared" ca="1" si="254"/>
        <v>0</v>
      </c>
      <c r="F568" s="60">
        <f t="shared" ca="1" si="255"/>
        <v>0</v>
      </c>
      <c r="G568" s="60">
        <f t="shared" ca="1" si="256"/>
        <v>0</v>
      </c>
      <c r="H568" s="7"/>
      <c r="O568" s="8"/>
      <c r="P568" s="8"/>
      <c r="Q568" s="8"/>
      <c r="R568" s="8"/>
      <c r="S568" s="8"/>
      <c r="T568" s="8"/>
      <c r="U568" s="8"/>
      <c r="V568" s="8"/>
      <c r="W568" s="8"/>
      <c r="X568" s="8"/>
      <c r="Y568" s="8"/>
      <c r="Z568" s="8"/>
      <c r="AA568" s="8"/>
      <c r="AB568" s="8"/>
      <c r="AC568" s="8"/>
      <c r="AD568" s="8"/>
      <c r="AE568" s="8"/>
    </row>
    <row r="569" spans="1:31" x14ac:dyDescent="0.25">
      <c r="A569" s="140"/>
      <c r="B569" s="140" t="s">
        <v>1344</v>
      </c>
      <c r="C569" s="72">
        <f t="shared" ca="1" si="252"/>
        <v>0</v>
      </c>
      <c r="D569" s="72">
        <f t="shared" ca="1" si="253"/>
        <v>0</v>
      </c>
      <c r="E569" s="72">
        <f t="shared" ca="1" si="254"/>
        <v>0</v>
      </c>
      <c r="F569" s="72">
        <f t="shared" ca="1" si="255"/>
        <v>0</v>
      </c>
      <c r="G569" s="72">
        <f t="shared" ca="1" si="256"/>
        <v>0</v>
      </c>
      <c r="H569" s="7"/>
      <c r="O569" s="8"/>
      <c r="P569" s="8"/>
      <c r="Q569" s="8"/>
      <c r="R569" s="8"/>
      <c r="S569" s="8"/>
      <c r="T569" s="8"/>
      <c r="U569" s="8"/>
      <c r="V569" s="140" t="s">
        <v>285</v>
      </c>
      <c r="W569" s="135">
        <f ca="1">SUM(W564:W567)</f>
        <v>0</v>
      </c>
      <c r="X569" s="135">
        <f t="shared" ref="X569:AA569" ca="1" si="260">SUM(X564:X567)</f>
        <v>-3.4000002813172614E-9</v>
      </c>
      <c r="Y569" s="135">
        <f t="shared" ca="1" si="260"/>
        <v>-4.6000003806057066E-9</v>
      </c>
      <c r="Z569" s="135">
        <f t="shared" ca="1" si="260"/>
        <v>2.5400000325248584E-8</v>
      </c>
      <c r="AA569" s="135">
        <f t="shared" ca="1" si="260"/>
        <v>-6.590000189987677E-8</v>
      </c>
      <c r="AB569" s="8"/>
      <c r="AC569" s="8"/>
      <c r="AD569" s="8"/>
      <c r="AE569" s="8"/>
    </row>
    <row r="570" spans="1:31" x14ac:dyDescent="0.25">
      <c r="A570" s="140"/>
      <c r="B570" s="140" t="s">
        <v>177</v>
      </c>
      <c r="C570" s="40">
        <f t="shared" ca="1" si="252"/>
        <v>0</v>
      </c>
      <c r="D570" s="40">
        <f t="shared" ca="1" si="253"/>
        <v>4.9455961500000001</v>
      </c>
      <c r="E570" s="40">
        <f t="shared" ca="1" si="254"/>
        <v>7.9360706099999998</v>
      </c>
      <c r="F570" s="40">
        <f t="shared" ca="1" si="255"/>
        <v>10.597421000000001</v>
      </c>
      <c r="G570" s="40">
        <f t="shared" ca="1" si="256"/>
        <v>13.2548999</v>
      </c>
      <c r="H570" s="7"/>
      <c r="O570" s="8"/>
      <c r="P570" s="8"/>
      <c r="Q570" s="8"/>
      <c r="R570" s="8"/>
      <c r="S570" s="8"/>
      <c r="T570" s="8"/>
      <c r="U570" s="8"/>
      <c r="V570" s="140" t="s">
        <v>284</v>
      </c>
      <c r="W570" s="135">
        <f ca="1">SUM(C564:C570)</f>
        <v>0</v>
      </c>
      <c r="X570" s="135">
        <f t="shared" ref="X570:AA570" ca="1" si="261">SUM(D564:D570)</f>
        <v>-3.3999993931388417E-9</v>
      </c>
      <c r="Y570" s="135">
        <f t="shared" ca="1" si="261"/>
        <v>-4.6000012687841263E-9</v>
      </c>
      <c r="Z570" s="135">
        <f t="shared" ca="1" si="261"/>
        <v>2.5400000325248584E-8</v>
      </c>
      <c r="AA570" s="135">
        <f t="shared" ca="1" si="261"/>
        <v>-6.5900000123519931E-8</v>
      </c>
      <c r="AB570" s="8"/>
      <c r="AC570" s="8"/>
      <c r="AD570" s="8"/>
      <c r="AE570" s="8"/>
    </row>
    <row r="571" spans="1:31" x14ac:dyDescent="0.25">
      <c r="A571" s="140"/>
      <c r="C571" s="7"/>
      <c r="D571" s="7"/>
      <c r="E571" s="7"/>
      <c r="F571" s="7"/>
      <c r="G571" s="7"/>
      <c r="H571" s="7"/>
      <c r="I571" s="103" t="s">
        <v>244</v>
      </c>
      <c r="O571" s="138" t="s">
        <v>245</v>
      </c>
      <c r="P571" s="8"/>
      <c r="Q571" s="8"/>
      <c r="R571" s="8"/>
      <c r="S571" s="8"/>
      <c r="T571" s="8"/>
      <c r="U571" s="8"/>
      <c r="V571" s="8"/>
      <c r="W571" s="42"/>
      <c r="X571" s="42"/>
      <c r="Y571" s="42"/>
      <c r="Z571" s="42"/>
      <c r="AA571" s="42"/>
      <c r="AB571" s="8"/>
      <c r="AC571" s="8"/>
      <c r="AD571" s="8"/>
      <c r="AE571" s="8"/>
    </row>
    <row r="572" spans="1:31" x14ac:dyDescent="0.25">
      <c r="A572" s="106"/>
      <c r="B572" s="106" t="s">
        <v>352</v>
      </c>
      <c r="C572" s="9">
        <v>2010</v>
      </c>
      <c r="D572" s="9">
        <v>2020</v>
      </c>
      <c r="E572" s="9">
        <v>2030</v>
      </c>
      <c r="F572" s="9">
        <v>2040</v>
      </c>
      <c r="G572" s="9">
        <v>2050</v>
      </c>
      <c r="H572" s="7"/>
      <c r="I572" s="106">
        <v>2010</v>
      </c>
      <c r="J572" s="106">
        <v>2020</v>
      </c>
      <c r="K572" s="106">
        <v>2030</v>
      </c>
      <c r="L572" s="106">
        <v>2040</v>
      </c>
      <c r="M572" s="106">
        <v>2050</v>
      </c>
      <c r="O572" s="6">
        <v>2010</v>
      </c>
      <c r="P572" s="6">
        <v>2020</v>
      </c>
      <c r="Q572" s="6">
        <v>2030</v>
      </c>
      <c r="R572" s="6">
        <v>2040</v>
      </c>
      <c r="S572" s="6">
        <v>2050</v>
      </c>
      <c r="T572" s="8"/>
      <c r="U572" s="8"/>
      <c r="V572" s="106" t="s">
        <v>352</v>
      </c>
      <c r="W572" s="9">
        <v>2010</v>
      </c>
      <c r="X572" s="9">
        <v>2020</v>
      </c>
      <c r="Y572" s="9">
        <v>2030</v>
      </c>
      <c r="Z572" s="9">
        <v>2040</v>
      </c>
      <c r="AA572" s="9">
        <v>2050</v>
      </c>
      <c r="AB572" s="8"/>
      <c r="AC572" s="8"/>
      <c r="AD572" s="8"/>
      <c r="AE572" s="8"/>
    </row>
    <row r="573" spans="1:31" x14ac:dyDescent="0.25">
      <c r="A573" s="140"/>
      <c r="B573" s="140" t="s">
        <v>113</v>
      </c>
      <c r="C573" s="60">
        <f t="shared" ref="C573:C580" ca="1" si="262">IFERROR(VLOOKUP($B573,INDIRECT($I$573),2,FALSE),0)</f>
        <v>0</v>
      </c>
      <c r="D573" s="60">
        <f t="shared" ref="D573:D580" ca="1" si="263">IFERROR(VLOOKUP($B573,INDIRECT($J$573),2,FALSE),0)</f>
        <v>0</v>
      </c>
      <c r="E573" s="60">
        <f t="shared" ref="E573:E580" ca="1" si="264">IFERROR(VLOOKUP($B573,INDIRECT($K$573),2,FALSE),0)</f>
        <v>0</v>
      </c>
      <c r="F573" s="60">
        <f t="shared" ref="F573:F580" ca="1" si="265">IFERROR(VLOOKUP($B573,INDIRECT($L$573),2,FALSE),0)</f>
        <v>0</v>
      </c>
      <c r="G573" s="60">
        <f t="shared" ref="G573:G580" ca="1" si="266">IFERROR(VLOOKUP($B573,INDIRECT($M$573),2,FALSE),0)</f>
        <v>0</v>
      </c>
      <c r="H573" s="7"/>
      <c r="I573" s="140" t="str">
        <f>"Modeloutput!$A$"&amp;O573&amp;":$B$"&amp;O574</f>
        <v>Modeloutput!$A$5592:$B$5599</v>
      </c>
      <c r="J573" s="140" t="str">
        <f>"Modeloutput!$A$"&amp;P573&amp;":$B$"&amp;P574</f>
        <v>Modeloutput!$A$6527:$B$6534</v>
      </c>
      <c r="K573" s="140" t="str">
        <f>"Modeloutput!$A$"&amp;Q573&amp;":$B$"&amp;Q574</f>
        <v>Modeloutput!$A$7462:$B$7469</v>
      </c>
      <c r="L573" s="140" t="str">
        <f>"Modeloutput!$A$"&amp;R573&amp;":$B$"&amp;R574</f>
        <v>Modeloutput!$A$8397:$B$8404</v>
      </c>
      <c r="M573" s="140" t="str">
        <f>"Modeloutput!$A$"&amp;S573&amp;":$B$"&amp;S574</f>
        <v>Modeloutput!$A$9332:$B$9339</v>
      </c>
      <c r="N573" s="140" t="s">
        <v>246</v>
      </c>
      <c r="O573" s="140">
        <f>Run4_Var1!O573+Run4_Var2!$G$10</f>
        <v>5592</v>
      </c>
      <c r="P573" s="140">
        <f>Run4_Var1!P573+Run4_Var2!$G$10</f>
        <v>6527</v>
      </c>
      <c r="Q573" s="140">
        <f>Run4_Var1!Q573+Run4_Var2!$G$10</f>
        <v>7462</v>
      </c>
      <c r="R573" s="140">
        <f>Run4_Var1!R573+Run4_Var2!$G$10</f>
        <v>8397</v>
      </c>
      <c r="S573" s="140">
        <f>Run4_Var1!S573+Run4_Var2!$G$10</f>
        <v>9332</v>
      </c>
      <c r="T573" s="8"/>
      <c r="U573" s="8"/>
      <c r="V573" s="57" t="s">
        <v>358</v>
      </c>
      <c r="W573" s="68">
        <f ca="1">C573+C578</f>
        <v>0</v>
      </c>
      <c r="X573" s="68">
        <f t="shared" ref="X573:AA574" ca="1" si="267">D573+D578</f>
        <v>0</v>
      </c>
      <c r="Y573" s="68">
        <f t="shared" ca="1" si="267"/>
        <v>0</v>
      </c>
      <c r="Z573" s="68">
        <f t="shared" ca="1" si="267"/>
        <v>0</v>
      </c>
      <c r="AA573" s="68">
        <f t="shared" ca="1" si="267"/>
        <v>0</v>
      </c>
      <c r="AB573" s="8"/>
      <c r="AC573" s="8"/>
      <c r="AD573" s="8"/>
      <c r="AE573" s="8"/>
    </row>
    <row r="574" spans="1:31" x14ac:dyDescent="0.25">
      <c r="A574" s="140"/>
      <c r="B574" s="140" t="s">
        <v>184</v>
      </c>
      <c r="C574" s="72">
        <f t="shared" ca="1" si="262"/>
        <v>0</v>
      </c>
      <c r="D574" s="72">
        <f t="shared" ca="1" si="263"/>
        <v>0</v>
      </c>
      <c r="E574" s="72">
        <f t="shared" ca="1" si="264"/>
        <v>0</v>
      </c>
      <c r="F574" s="72">
        <f t="shared" ca="1" si="265"/>
        <v>0</v>
      </c>
      <c r="G574" s="72">
        <f t="shared" ca="1" si="266"/>
        <v>0</v>
      </c>
      <c r="H574" s="9"/>
      <c r="O574" s="140">
        <f>Run4_Var1!O574+Run4_Var2!$G$10</f>
        <v>5599</v>
      </c>
      <c r="P574" s="140">
        <f>Run4_Var1!P574+Run4_Var2!$G$10</f>
        <v>6534</v>
      </c>
      <c r="Q574" s="140">
        <f>Run4_Var1!Q574+Run4_Var2!$G$10</f>
        <v>7469</v>
      </c>
      <c r="R574" s="140">
        <f>Run4_Var1!R574+Run4_Var2!$G$10</f>
        <v>8404</v>
      </c>
      <c r="S574" s="140">
        <f>Run4_Var1!S574+Run4_Var2!$G$10</f>
        <v>9339</v>
      </c>
      <c r="T574" s="8"/>
      <c r="U574" s="8"/>
      <c r="V574" s="70" t="s">
        <v>359</v>
      </c>
      <c r="W574" s="71">
        <f ca="1">C574+C579</f>
        <v>0</v>
      </c>
      <c r="X574" s="71">
        <f t="shared" ca="1" si="267"/>
        <v>0</v>
      </c>
      <c r="Y574" s="71">
        <f t="shared" ca="1" si="267"/>
        <v>0</v>
      </c>
      <c r="Z574" s="71">
        <f t="shared" ca="1" si="267"/>
        <v>0</v>
      </c>
      <c r="AA574" s="71">
        <f t="shared" ca="1" si="267"/>
        <v>0</v>
      </c>
      <c r="AB574" s="8"/>
      <c r="AC574" s="8"/>
      <c r="AD574" s="8"/>
      <c r="AE574" s="8"/>
    </row>
    <row r="575" spans="1:31" x14ac:dyDescent="0.25">
      <c r="A575" s="140"/>
      <c r="B575" s="140" t="s">
        <v>185</v>
      </c>
      <c r="C575" s="49">
        <f t="shared" ca="1" si="262"/>
        <v>0</v>
      </c>
      <c r="D575" s="49">
        <f t="shared" ca="1" si="263"/>
        <v>0</v>
      </c>
      <c r="E575" s="49">
        <f t="shared" ca="1" si="264"/>
        <v>0</v>
      </c>
      <c r="F575" s="49">
        <f t="shared" ca="1" si="265"/>
        <v>0</v>
      </c>
      <c r="G575" s="49">
        <f t="shared" ca="1" si="266"/>
        <v>0</v>
      </c>
      <c r="H575" s="7"/>
      <c r="O575" s="8"/>
      <c r="P575" s="8"/>
      <c r="Q575" s="8"/>
      <c r="R575" s="8"/>
      <c r="S575" s="8"/>
      <c r="T575" s="8"/>
      <c r="U575" s="8"/>
      <c r="V575" s="47" t="s">
        <v>360</v>
      </c>
      <c r="W575" s="48">
        <f ca="1">C575</f>
        <v>0</v>
      </c>
      <c r="X575" s="48">
        <f t="shared" ref="X575:AA575" ca="1" si="268">D575</f>
        <v>0</v>
      </c>
      <c r="Y575" s="48">
        <f t="shared" ca="1" si="268"/>
        <v>0</v>
      </c>
      <c r="Z575" s="48">
        <f t="shared" ca="1" si="268"/>
        <v>0</v>
      </c>
      <c r="AA575" s="48">
        <f t="shared" ca="1" si="268"/>
        <v>0</v>
      </c>
      <c r="AB575" s="8"/>
      <c r="AC575" s="8"/>
      <c r="AD575" s="8"/>
      <c r="AE575" s="8"/>
    </row>
    <row r="576" spans="1:31" x14ac:dyDescent="0.25">
      <c r="A576" s="140"/>
      <c r="B576" s="140" t="s">
        <v>186</v>
      </c>
      <c r="C576" s="79">
        <f t="shared" ca="1" si="262"/>
        <v>0</v>
      </c>
      <c r="D576" s="79">
        <f t="shared" ca="1" si="263"/>
        <v>0</v>
      </c>
      <c r="E576" s="79">
        <f t="shared" ca="1" si="264"/>
        <v>0</v>
      </c>
      <c r="F576" s="79">
        <f t="shared" ca="1" si="265"/>
        <v>0</v>
      </c>
      <c r="G576" s="79">
        <f t="shared" ca="1" si="266"/>
        <v>0</v>
      </c>
      <c r="H576" s="7"/>
      <c r="O576" s="8"/>
      <c r="P576" s="8"/>
      <c r="Q576" s="8"/>
      <c r="R576" s="8"/>
      <c r="S576" s="8"/>
      <c r="T576" s="8"/>
      <c r="U576" s="8"/>
      <c r="V576" s="80" t="s">
        <v>361</v>
      </c>
      <c r="W576" s="81">
        <f ca="1">SUM(C576:C577)</f>
        <v>0</v>
      </c>
      <c r="X576" s="81">
        <f t="shared" ref="X576:AA576" ca="1" si="269">SUM(D576:D577)</f>
        <v>0</v>
      </c>
      <c r="Y576" s="81">
        <f t="shared" ca="1" si="269"/>
        <v>0</v>
      </c>
      <c r="Z576" s="81">
        <f t="shared" ca="1" si="269"/>
        <v>0</v>
      </c>
      <c r="AA576" s="81">
        <f t="shared" ca="1" si="269"/>
        <v>0</v>
      </c>
      <c r="AB576" s="8"/>
      <c r="AC576" s="8"/>
      <c r="AD576" s="8"/>
      <c r="AE576" s="8"/>
    </row>
    <row r="577" spans="1:31" x14ac:dyDescent="0.25">
      <c r="A577" s="140"/>
      <c r="B577" s="140" t="s">
        <v>187</v>
      </c>
      <c r="C577" s="79">
        <f t="shared" ca="1" si="262"/>
        <v>0</v>
      </c>
      <c r="D577" s="79">
        <f t="shared" ca="1" si="263"/>
        <v>0</v>
      </c>
      <c r="E577" s="79">
        <f t="shared" ca="1" si="264"/>
        <v>0</v>
      </c>
      <c r="F577" s="79">
        <f t="shared" ca="1" si="265"/>
        <v>0</v>
      </c>
      <c r="G577" s="79">
        <f t="shared" ca="1" si="266"/>
        <v>0</v>
      </c>
      <c r="H577" s="7"/>
      <c r="O577" s="8"/>
      <c r="P577" s="8"/>
      <c r="Q577" s="8"/>
      <c r="R577" s="8"/>
      <c r="S577" s="8"/>
      <c r="T577" s="8"/>
      <c r="U577" s="8"/>
      <c r="V577" s="32" t="s">
        <v>362</v>
      </c>
      <c r="W577" s="33">
        <f ca="1">C580</f>
        <v>0</v>
      </c>
      <c r="X577" s="33">
        <f t="shared" ref="X577:AA577" ca="1" si="270">D580</f>
        <v>0</v>
      </c>
      <c r="Y577" s="33">
        <f t="shared" ca="1" si="270"/>
        <v>0</v>
      </c>
      <c r="Z577" s="33">
        <f t="shared" ca="1" si="270"/>
        <v>0</v>
      </c>
      <c r="AA577" s="33">
        <f t="shared" ca="1" si="270"/>
        <v>0</v>
      </c>
      <c r="AB577" s="8"/>
      <c r="AC577" s="8"/>
      <c r="AD577" s="8"/>
      <c r="AE577" s="8"/>
    </row>
    <row r="578" spans="1:31" x14ac:dyDescent="0.25">
      <c r="A578" s="140"/>
      <c r="B578" s="140" t="s">
        <v>1051</v>
      </c>
      <c r="C578" s="60">
        <f t="shared" ca="1" si="262"/>
        <v>0</v>
      </c>
      <c r="D578" s="60">
        <f t="shared" ca="1" si="263"/>
        <v>0</v>
      </c>
      <c r="E578" s="60">
        <f t="shared" ca="1" si="264"/>
        <v>0</v>
      </c>
      <c r="F578" s="60">
        <f t="shared" ca="1" si="265"/>
        <v>0</v>
      </c>
      <c r="G578" s="60">
        <f t="shared" ca="1" si="266"/>
        <v>0</v>
      </c>
      <c r="H578" s="7"/>
      <c r="O578" s="8"/>
      <c r="P578" s="8"/>
      <c r="Q578" s="8"/>
      <c r="R578" s="8"/>
      <c r="S578" s="8"/>
      <c r="T578" s="8"/>
      <c r="U578" s="8"/>
      <c r="V578" s="8"/>
      <c r="W578" s="42"/>
      <c r="X578" s="42"/>
      <c r="Y578" s="42"/>
      <c r="Z578" s="42"/>
      <c r="AA578" s="42"/>
      <c r="AB578" s="8"/>
      <c r="AC578" s="8"/>
      <c r="AD578" s="8"/>
      <c r="AE578" s="8"/>
    </row>
    <row r="579" spans="1:31" x14ac:dyDescent="0.25">
      <c r="A579" s="140"/>
      <c r="B579" s="140" t="s">
        <v>1052</v>
      </c>
      <c r="C579" s="72">
        <f t="shared" ca="1" si="262"/>
        <v>0</v>
      </c>
      <c r="D579" s="72">
        <f t="shared" ca="1" si="263"/>
        <v>0</v>
      </c>
      <c r="E579" s="72">
        <f t="shared" ca="1" si="264"/>
        <v>0</v>
      </c>
      <c r="F579" s="72">
        <f t="shared" ca="1" si="265"/>
        <v>0</v>
      </c>
      <c r="G579" s="72">
        <f t="shared" ca="1" si="266"/>
        <v>0</v>
      </c>
      <c r="H579" s="7"/>
      <c r="O579" s="8"/>
      <c r="P579" s="8"/>
      <c r="Q579" s="8"/>
      <c r="R579" s="8"/>
      <c r="S579" s="8"/>
      <c r="T579" s="8"/>
      <c r="U579" s="8"/>
      <c r="V579" s="140" t="s">
        <v>285</v>
      </c>
      <c r="W579" s="135">
        <f ca="1">SUM(W573:W578)</f>
        <v>0</v>
      </c>
      <c r="X579" s="135">
        <f ca="1">SUM(X573:X578)</f>
        <v>0</v>
      </c>
      <c r="Y579" s="135">
        <f ca="1">SUM(Y573:Y578)</f>
        <v>0</v>
      </c>
      <c r="Z579" s="135">
        <f ca="1">SUM(Z573:Z578)</f>
        <v>0</v>
      </c>
      <c r="AA579" s="135">
        <f ca="1">SUM(AA573:AA578)</f>
        <v>0</v>
      </c>
      <c r="AB579" s="8"/>
      <c r="AC579" s="8"/>
      <c r="AD579" s="8"/>
      <c r="AE579" s="8"/>
    </row>
    <row r="580" spans="1:31" x14ac:dyDescent="0.25">
      <c r="A580" s="140"/>
      <c r="B580" s="140" t="s">
        <v>177</v>
      </c>
      <c r="C580" s="40">
        <f t="shared" ca="1" si="262"/>
        <v>0</v>
      </c>
      <c r="D580" s="40">
        <f t="shared" ca="1" si="263"/>
        <v>0</v>
      </c>
      <c r="E580" s="40">
        <f t="shared" ca="1" si="264"/>
        <v>0</v>
      </c>
      <c r="F580" s="40">
        <f t="shared" ca="1" si="265"/>
        <v>0</v>
      </c>
      <c r="G580" s="40">
        <f t="shared" ca="1" si="266"/>
        <v>0</v>
      </c>
      <c r="H580" s="7"/>
      <c r="O580" s="8"/>
      <c r="P580" s="8"/>
      <c r="Q580" s="8"/>
      <c r="R580" s="8"/>
      <c r="S580" s="8"/>
      <c r="T580" s="8"/>
      <c r="U580" s="8"/>
      <c r="V580" s="140" t="s">
        <v>284</v>
      </c>
      <c r="W580" s="135">
        <f ca="1">SUM(C573:C580)</f>
        <v>0</v>
      </c>
      <c r="X580" s="135">
        <f t="shared" ref="X580:AA580" ca="1" si="271">SUM(D573:D580)</f>
        <v>0</v>
      </c>
      <c r="Y580" s="135">
        <f t="shared" ca="1" si="271"/>
        <v>0</v>
      </c>
      <c r="Z580" s="135">
        <f t="shared" ca="1" si="271"/>
        <v>0</v>
      </c>
      <c r="AA580" s="135">
        <f t="shared" ca="1" si="271"/>
        <v>0</v>
      </c>
      <c r="AB580" s="8"/>
      <c r="AC580" s="8"/>
      <c r="AD580" s="8"/>
      <c r="AE580" s="8"/>
    </row>
    <row r="581" spans="1:31" x14ac:dyDescent="0.25">
      <c r="C581" s="7"/>
      <c r="D581" s="7"/>
      <c r="E581" s="7"/>
      <c r="F581" s="7"/>
      <c r="G581" s="7"/>
      <c r="H581" s="7"/>
      <c r="I581" s="103" t="s">
        <v>244</v>
      </c>
      <c r="O581" s="138" t="s">
        <v>245</v>
      </c>
      <c r="P581" s="8"/>
      <c r="Q581" s="8"/>
      <c r="R581" s="8"/>
      <c r="S581" s="8"/>
    </row>
    <row r="582" spans="1:31" x14ac:dyDescent="0.25">
      <c r="B582" s="106" t="s">
        <v>253</v>
      </c>
      <c r="C582" s="9">
        <v>2010</v>
      </c>
      <c r="D582" s="9">
        <v>2020</v>
      </c>
      <c r="E582" s="9">
        <v>2030</v>
      </c>
      <c r="F582" s="9">
        <v>2040</v>
      </c>
      <c r="G582" s="9">
        <v>2050</v>
      </c>
      <c r="H582" s="7"/>
      <c r="I582" s="106">
        <v>2010</v>
      </c>
      <c r="J582" s="106">
        <v>2020</v>
      </c>
      <c r="K582" s="106">
        <v>2030</v>
      </c>
      <c r="L582" s="106">
        <v>2040</v>
      </c>
      <c r="M582" s="106">
        <v>2050</v>
      </c>
      <c r="O582" s="6">
        <v>2010</v>
      </c>
      <c r="P582" s="6">
        <v>2020</v>
      </c>
      <c r="Q582" s="6">
        <v>2030</v>
      </c>
      <c r="R582" s="6">
        <v>2040</v>
      </c>
      <c r="S582" s="6">
        <v>2050</v>
      </c>
      <c r="V582" s="106" t="s">
        <v>253</v>
      </c>
      <c r="W582" s="9">
        <v>2010</v>
      </c>
      <c r="X582" s="9">
        <v>2020</v>
      </c>
      <c r="Y582" s="9">
        <v>2030</v>
      </c>
      <c r="Z582" s="9">
        <v>2040</v>
      </c>
      <c r="AA582" s="9">
        <v>2050</v>
      </c>
    </row>
    <row r="583" spans="1:31" x14ac:dyDescent="0.25">
      <c r="A583" s="140"/>
      <c r="B583" s="155" t="s">
        <v>189</v>
      </c>
      <c r="C583" s="79">
        <f ca="1">IFERROR(VLOOKUP($B583,INDIRECT($I$583),2,FALSE),0)</f>
        <v>0</v>
      </c>
      <c r="D583" s="79">
        <f ca="1">IFERROR(VLOOKUP($B583,INDIRECT($J$583),2,FALSE),0)</f>
        <v>0</v>
      </c>
      <c r="E583" s="79">
        <f ca="1">IFERROR(VLOOKUP($B583,INDIRECT($K$583),2,FALSE),0)</f>
        <v>0</v>
      </c>
      <c r="F583" s="79">
        <f ca="1">IFERROR(VLOOKUP($B583,INDIRECT($L$583),2,FALSE),0)</f>
        <v>0</v>
      </c>
      <c r="G583" s="79">
        <f ca="1">IFERROR(VLOOKUP($B583,INDIRECT($M$583),2,FALSE),0)</f>
        <v>0</v>
      </c>
      <c r="H583" s="7"/>
      <c r="I583" s="140" t="str">
        <f>"Modeloutput!$A$"&amp;O583&amp;":$B$"&amp;O584</f>
        <v>Modeloutput!$A$5536:$B$5539</v>
      </c>
      <c r="J583" s="140" t="str">
        <f>"Modeloutput!$A$"&amp;P583&amp;":$B$"&amp;P584</f>
        <v>Modeloutput!$A$6471:$B$6474</v>
      </c>
      <c r="K583" s="140" t="str">
        <f>"Modeloutput!$A$"&amp;Q583&amp;":$B$"&amp;Q584</f>
        <v>Modeloutput!$A$7406:$B$7409</v>
      </c>
      <c r="L583" s="140" t="str">
        <f>"Modeloutput!$A$"&amp;R583&amp;":$B$"&amp;R584</f>
        <v>Modeloutput!$A$8341:$B$8344</v>
      </c>
      <c r="M583" s="140" t="str">
        <f>"Modeloutput!$A$"&amp;S583&amp;":$B$"&amp;S584</f>
        <v>Modeloutput!$A$9276:$B$9279</v>
      </c>
      <c r="N583" s="140" t="s">
        <v>246</v>
      </c>
      <c r="O583" s="140">
        <f>Run4_Var1!O583+Run4_Var2!$G$10</f>
        <v>5536</v>
      </c>
      <c r="P583" s="140">
        <f>Run4_Var1!P583+Run4_Var2!$G$10</f>
        <v>6471</v>
      </c>
      <c r="Q583" s="140">
        <f>Run4_Var1!Q583+Run4_Var2!$G$10</f>
        <v>7406</v>
      </c>
      <c r="R583" s="140">
        <f>Run4_Var1!R583+Run4_Var2!$G$10</f>
        <v>8341</v>
      </c>
      <c r="S583" s="140">
        <f>Run4_Var1!S583+Run4_Var2!$G$10</f>
        <v>9276</v>
      </c>
      <c r="V583" s="140" t="s">
        <v>322</v>
      </c>
      <c r="W583" s="81">
        <f ca="1">SUM(C583:C586)</f>
        <v>13.3593265</v>
      </c>
      <c r="X583" s="81">
        <f t="shared" ref="X583:AA583" ca="1" si="272">SUM(D583:D586)</f>
        <v>9.3460234399999997</v>
      </c>
      <c r="Y583" s="81">
        <f t="shared" ca="1" si="272"/>
        <v>7.3635406100000003</v>
      </c>
      <c r="Z583" s="81">
        <f t="shared" ca="1" si="272"/>
        <v>8.8014050000000008</v>
      </c>
      <c r="AA583" s="81">
        <f t="shared" ca="1" si="272"/>
        <v>11.917897399999999</v>
      </c>
    </row>
    <row r="584" spans="1:31" x14ac:dyDescent="0.25">
      <c r="A584" s="140"/>
      <c r="B584" s="155" t="s">
        <v>188</v>
      </c>
      <c r="C584" s="79">
        <f ca="1">IFERROR(VLOOKUP($B584,INDIRECT($I$583),2,FALSE),0)</f>
        <v>13.3593265</v>
      </c>
      <c r="D584" s="79">
        <f ca="1">IFERROR(VLOOKUP($B584,INDIRECT($J$583),2,FALSE),0)</f>
        <v>9.3460234399999997</v>
      </c>
      <c r="E584" s="79">
        <f ca="1">IFERROR(VLOOKUP($B584,INDIRECT($K$583),2,FALSE),0)</f>
        <v>7.3635406100000003</v>
      </c>
      <c r="F584" s="79">
        <f ca="1">IFERROR(VLOOKUP($B584,INDIRECT($L$583),2,FALSE),0)</f>
        <v>8.8014050000000008</v>
      </c>
      <c r="G584" s="79">
        <f ca="1">IFERROR(VLOOKUP($B584,INDIRECT($M$583),2,FALSE),0)</f>
        <v>11.917897399999999</v>
      </c>
      <c r="H584" s="9"/>
      <c r="O584" s="140">
        <f>Run4_Var1!O584+Run4_Var2!$G$10</f>
        <v>5539</v>
      </c>
      <c r="P584" s="140">
        <f>Run4_Var1!P584+Run4_Var2!$G$10</f>
        <v>6474</v>
      </c>
      <c r="Q584" s="140">
        <f>Run4_Var1!Q584+Run4_Var2!$G$10</f>
        <v>7409</v>
      </c>
      <c r="R584" s="140">
        <f>Run4_Var1!R584+Run4_Var2!$G$10</f>
        <v>8344</v>
      </c>
      <c r="S584" s="140">
        <f>Run4_Var1!S584+Run4_Var2!$G$10</f>
        <v>9279</v>
      </c>
    </row>
    <row r="585" spans="1:31" x14ac:dyDescent="0.25">
      <c r="A585" s="140"/>
      <c r="B585" s="155" t="s">
        <v>190</v>
      </c>
      <c r="C585" s="79">
        <f ca="1">IFERROR(VLOOKUP($B585,INDIRECT($I$583),2,FALSE),0)</f>
        <v>0</v>
      </c>
      <c r="D585" s="79">
        <f ca="1">IFERROR(VLOOKUP($B585,INDIRECT($J$583),2,FALSE),0)</f>
        <v>0</v>
      </c>
      <c r="E585" s="79">
        <f ca="1">IFERROR(VLOOKUP($B585,INDIRECT($K$583),2,FALSE),0)</f>
        <v>0</v>
      </c>
      <c r="F585" s="79">
        <f ca="1">IFERROR(VLOOKUP($B585,INDIRECT($L$583),2,FALSE),0)</f>
        <v>0</v>
      </c>
      <c r="G585" s="79">
        <f ca="1">IFERROR(VLOOKUP($B585,INDIRECT($M$583),2,FALSE),0)</f>
        <v>0</v>
      </c>
      <c r="H585" s="7"/>
      <c r="O585" s="8"/>
      <c r="P585" s="8"/>
      <c r="Q585" s="8"/>
      <c r="R585" s="8"/>
      <c r="S585" s="8"/>
    </row>
    <row r="586" spans="1:31" x14ac:dyDescent="0.25">
      <c r="A586" s="140"/>
      <c r="B586" s="155" t="s">
        <v>191</v>
      </c>
      <c r="C586" s="79">
        <f ca="1">IFERROR(VLOOKUP($B586,INDIRECT($I$583),2,FALSE),0)</f>
        <v>0</v>
      </c>
      <c r="D586" s="79">
        <f ca="1">IFERROR(VLOOKUP($B586,INDIRECT($J$583),2,FALSE),0)</f>
        <v>0</v>
      </c>
      <c r="E586" s="79">
        <f ca="1">IFERROR(VLOOKUP($B586,INDIRECT($K$583),2,FALSE),0)</f>
        <v>0</v>
      </c>
      <c r="F586" s="79">
        <f ca="1">IFERROR(VLOOKUP($B586,INDIRECT($L$583),2,FALSE),0)</f>
        <v>0</v>
      </c>
      <c r="G586" s="79">
        <f ca="1">IFERROR(VLOOKUP($B586,INDIRECT($M$583),2,FALSE),0)</f>
        <v>0</v>
      </c>
      <c r="H586" s="7"/>
      <c r="O586" s="8"/>
      <c r="P586" s="8"/>
      <c r="Q586" s="8"/>
      <c r="R586" s="8"/>
      <c r="S586" s="8"/>
    </row>
    <row r="587" spans="1:31" x14ac:dyDescent="0.25">
      <c r="A587" s="140"/>
      <c r="B587" s="155"/>
      <c r="I587" s="103" t="s">
        <v>244</v>
      </c>
      <c r="O587" s="138" t="s">
        <v>245</v>
      </c>
      <c r="P587" s="8"/>
      <c r="Q587" s="8"/>
      <c r="R587" s="8"/>
      <c r="S587" s="8"/>
    </row>
    <row r="588" spans="1:31" x14ac:dyDescent="0.25">
      <c r="B588" s="106" t="s">
        <v>238</v>
      </c>
      <c r="C588" s="9">
        <v>2010</v>
      </c>
      <c r="D588" s="9">
        <v>2020</v>
      </c>
      <c r="E588" s="9">
        <v>2030</v>
      </c>
      <c r="F588" s="9">
        <v>2040</v>
      </c>
      <c r="G588" s="9">
        <v>2050</v>
      </c>
      <c r="H588" s="9"/>
      <c r="I588" s="106">
        <v>2010</v>
      </c>
      <c r="J588" s="106">
        <v>2020</v>
      </c>
      <c r="K588" s="106">
        <v>2030</v>
      </c>
      <c r="L588" s="106">
        <v>2040</v>
      </c>
      <c r="M588" s="106">
        <v>2050</v>
      </c>
      <c r="O588" s="6">
        <v>2010</v>
      </c>
      <c r="P588" s="6">
        <v>2020</v>
      </c>
      <c r="Q588" s="6">
        <v>2030</v>
      </c>
      <c r="R588" s="6">
        <v>2040</v>
      </c>
      <c r="S588" s="6">
        <v>2050</v>
      </c>
      <c r="V588" s="106" t="s">
        <v>323</v>
      </c>
      <c r="W588" s="9">
        <v>2010</v>
      </c>
      <c r="X588" s="9">
        <v>2020</v>
      </c>
      <c r="Y588" s="9">
        <v>2030</v>
      </c>
      <c r="Z588" s="9">
        <v>2040</v>
      </c>
      <c r="AA588" s="9">
        <v>2050</v>
      </c>
    </row>
    <row r="589" spans="1:31" x14ac:dyDescent="0.25">
      <c r="A589" s="163"/>
      <c r="B589" s="155" t="s">
        <v>1107</v>
      </c>
      <c r="C589" s="5">
        <f t="shared" ref="C589:C606" ca="1" si="273">IFERROR(VLOOKUP($B589,INDIRECT($I$589),2,FALSE),0)</f>
        <v>0</v>
      </c>
      <c r="D589" s="5">
        <f t="shared" ref="D589:D606" ca="1" si="274">IFERROR(VLOOKUP($B589,INDIRECT($J$589),2,FALSE),0)</f>
        <v>0</v>
      </c>
      <c r="E589" s="5">
        <f t="shared" ref="E589:E606" ca="1" si="275">IFERROR(VLOOKUP($B589,INDIRECT($K$589),2,FALSE),0)</f>
        <v>0</v>
      </c>
      <c r="F589" s="5">
        <f t="shared" ref="F589:F606" ca="1" si="276">IFERROR(VLOOKUP($B589,INDIRECT($L$589),2,FALSE),0)</f>
        <v>0</v>
      </c>
      <c r="G589" s="5">
        <f t="shared" ref="G589:G606" ca="1" si="277">IFERROR(VLOOKUP($B589,INDIRECT($M$589),2,FALSE),0)</f>
        <v>5.6374364499999999E-3</v>
      </c>
      <c r="H589" s="7"/>
      <c r="I589" s="140" t="str">
        <f>"Modeloutput!$A$"&amp;O589&amp;":$B$"&amp;O590</f>
        <v>Modeloutput!$A$4704:$B$4725</v>
      </c>
      <c r="J589" s="140" t="str">
        <f>"Modeloutput!$A$"&amp;P589&amp;":$B$"&amp;P590</f>
        <v>Modeloutput!$A$5639:$B$5660</v>
      </c>
      <c r="K589" s="140" t="str">
        <f>"Modeloutput!$A$"&amp;Q589&amp;":$B$"&amp;Q590</f>
        <v>Modeloutput!$A$6574:$B$6595</v>
      </c>
      <c r="L589" s="140" t="str">
        <f>"Modeloutput!$A$"&amp;R589&amp;":$B$"&amp;R590</f>
        <v>Modeloutput!$A$7509:$B$7530</v>
      </c>
      <c r="M589" s="140" t="str">
        <f>"Modeloutput!$A$"&amp;S589&amp;":$B$"&amp;S590</f>
        <v>Modeloutput!$A$8444:$B$8465</v>
      </c>
      <c r="O589" s="140">
        <f>Run4_Var1!O589+Run4_Var2!$G$10</f>
        <v>4704</v>
      </c>
      <c r="P589" s="140">
        <f>Run4_Var1!P589+Run4_Var2!$G$10</f>
        <v>5639</v>
      </c>
      <c r="Q589" s="140">
        <f>Run4_Var1!Q589+Run4_Var2!$G$10</f>
        <v>6574</v>
      </c>
      <c r="R589" s="140">
        <f>Run4_Var1!R589+Run4_Var2!$G$10</f>
        <v>7509</v>
      </c>
      <c r="S589" s="140">
        <f>Run4_Var1!S589+Run4_Var2!$G$10</f>
        <v>8444</v>
      </c>
      <c r="V589" s="66" t="s">
        <v>254</v>
      </c>
      <c r="W589" s="67">
        <f ca="1">SUM(C590:C593)</f>
        <v>8.08690569</v>
      </c>
      <c r="X589" s="67">
        <f t="shared" ref="X589:AA589" ca="1" si="278">SUM(D590:D593)</f>
        <v>8.4826706299999994</v>
      </c>
      <c r="Y589" s="67">
        <f t="shared" ca="1" si="278"/>
        <v>8.0587509799999992</v>
      </c>
      <c r="Z589" s="67">
        <f t="shared" ca="1" si="278"/>
        <v>7.7814221200000002</v>
      </c>
      <c r="AA589" s="67">
        <f t="shared" ca="1" si="278"/>
        <v>8.6887820399999995</v>
      </c>
    </row>
    <row r="590" spans="1:31" x14ac:dyDescent="0.25">
      <c r="A590" s="163"/>
      <c r="B590" s="155" t="s">
        <v>458</v>
      </c>
      <c r="C590" s="69">
        <f t="shared" ca="1" si="273"/>
        <v>0</v>
      </c>
      <c r="D590" s="69">
        <f t="shared" ca="1" si="274"/>
        <v>0</v>
      </c>
      <c r="E590" s="69">
        <f t="shared" ca="1" si="275"/>
        <v>0</v>
      </c>
      <c r="F590" s="69">
        <f t="shared" ca="1" si="276"/>
        <v>0</v>
      </c>
      <c r="G590" s="69">
        <f t="shared" ca="1" si="277"/>
        <v>0</v>
      </c>
      <c r="H590" s="7"/>
      <c r="O590" s="140">
        <f>Run4_Var1!O590+Run4_Var2!$G$10</f>
        <v>4725</v>
      </c>
      <c r="P590" s="140">
        <f>Run4_Var1!P590+Run4_Var2!$G$10</f>
        <v>5660</v>
      </c>
      <c r="Q590" s="140">
        <f>Run4_Var1!Q590+Run4_Var2!$G$10</f>
        <v>6595</v>
      </c>
      <c r="R590" s="140">
        <f>Run4_Var1!R590+Run4_Var2!$G$10</f>
        <v>7530</v>
      </c>
      <c r="S590" s="140">
        <f>Run4_Var1!S590+Run4_Var2!$G$10</f>
        <v>8465</v>
      </c>
      <c r="V590" s="36" t="s">
        <v>313</v>
      </c>
      <c r="W590" s="37">
        <f ca="1">SUM(C594:C597)</f>
        <v>1.5953268700000001</v>
      </c>
      <c r="X590" s="37">
        <f t="shared" ref="X590:AA590" ca="1" si="279">SUM(D594:D597)</f>
        <v>1.2631833299999999</v>
      </c>
      <c r="Y590" s="37">
        <f t="shared" ca="1" si="279"/>
        <v>1.06373333</v>
      </c>
      <c r="Z590" s="37">
        <f t="shared" ca="1" si="279"/>
        <v>0.43821334899999997</v>
      </c>
      <c r="AA590" s="37">
        <f t="shared" ca="1" si="279"/>
        <v>0.489867477</v>
      </c>
    </row>
    <row r="591" spans="1:31" x14ac:dyDescent="0.25">
      <c r="A591" s="163"/>
      <c r="B591" s="155" t="s">
        <v>456</v>
      </c>
      <c r="C591" s="69">
        <f t="shared" ca="1" si="273"/>
        <v>8.08690569</v>
      </c>
      <c r="D591" s="69">
        <f t="shared" ca="1" si="274"/>
        <v>8.4826706299999994</v>
      </c>
      <c r="E591" s="69">
        <f t="shared" ca="1" si="275"/>
        <v>8.0587509799999992</v>
      </c>
      <c r="F591" s="69">
        <f t="shared" ca="1" si="276"/>
        <v>7.7814221200000002</v>
      </c>
      <c r="G591" s="69">
        <f t="shared" ca="1" si="277"/>
        <v>8.6887820399999995</v>
      </c>
      <c r="H591" s="7"/>
      <c r="O591" s="8"/>
      <c r="P591" s="8"/>
      <c r="Q591" s="8"/>
      <c r="R591" s="8"/>
      <c r="S591" s="8"/>
      <c r="V591" s="32" t="s">
        <v>325</v>
      </c>
      <c r="W591" s="33">
        <f ca="1">SUM(C598:C601)</f>
        <v>0.58212900499999998</v>
      </c>
      <c r="X591" s="33">
        <f t="shared" ref="X591:AA591" ca="1" si="280">SUM(D598:D601)</f>
        <v>0.48465412000000002</v>
      </c>
      <c r="Y591" s="33">
        <f t="shared" ca="1" si="280"/>
        <v>0.40812978500000002</v>
      </c>
      <c r="Z591" s="33">
        <f t="shared" ca="1" si="280"/>
        <v>0.36030207600000003</v>
      </c>
      <c r="AA591" s="33">
        <f t="shared" ca="1" si="280"/>
        <v>0.47087602200000001</v>
      </c>
    </row>
    <row r="592" spans="1:31" x14ac:dyDescent="0.25">
      <c r="A592" s="163"/>
      <c r="B592" s="155" t="s">
        <v>459</v>
      </c>
      <c r="C592" s="69">
        <f t="shared" ca="1" si="273"/>
        <v>0</v>
      </c>
      <c r="D592" s="69">
        <f t="shared" ca="1" si="274"/>
        <v>0</v>
      </c>
      <c r="E592" s="69">
        <f t="shared" ca="1" si="275"/>
        <v>0</v>
      </c>
      <c r="F592" s="69">
        <f t="shared" ca="1" si="276"/>
        <v>0</v>
      </c>
      <c r="G592" s="69">
        <f t="shared" ca="1" si="277"/>
        <v>0</v>
      </c>
      <c r="H592" s="7"/>
      <c r="O592" s="8"/>
      <c r="P592" s="8"/>
      <c r="Q592" s="8"/>
      <c r="R592" s="8"/>
      <c r="S592" s="8"/>
      <c r="V592" s="20" t="s">
        <v>326</v>
      </c>
      <c r="W592" s="21">
        <f ca="1">SUM(C602:C605)</f>
        <v>1.8436225500000001</v>
      </c>
      <c r="X592" s="21">
        <f t="shared" ref="X592:AA592" ca="1" si="281">SUM(D602:D605)</f>
        <v>1.93052139</v>
      </c>
      <c r="Y592" s="21">
        <f t="shared" ca="1" si="281"/>
        <v>1.84665119</v>
      </c>
      <c r="Z592" s="21">
        <f t="shared" ca="1" si="281"/>
        <v>1.78514638</v>
      </c>
      <c r="AA592" s="21">
        <f t="shared" ca="1" si="281"/>
        <v>2.2078562100000001</v>
      </c>
    </row>
    <row r="593" spans="1:29" x14ac:dyDescent="0.25">
      <c r="A593" s="163"/>
      <c r="B593" s="155" t="s">
        <v>460</v>
      </c>
      <c r="C593" s="69">
        <f t="shared" ca="1" si="273"/>
        <v>0</v>
      </c>
      <c r="D593" s="69">
        <f t="shared" ca="1" si="274"/>
        <v>0</v>
      </c>
      <c r="E593" s="69">
        <f t="shared" ca="1" si="275"/>
        <v>0</v>
      </c>
      <c r="F593" s="69">
        <f t="shared" ca="1" si="276"/>
        <v>0</v>
      </c>
      <c r="G593" s="69">
        <f t="shared" ca="1" si="277"/>
        <v>0</v>
      </c>
      <c r="H593" s="7"/>
      <c r="O593" s="8"/>
      <c r="P593" s="8"/>
      <c r="Q593" s="8"/>
      <c r="R593" s="8"/>
      <c r="S593" s="8"/>
    </row>
    <row r="594" spans="1:29" x14ac:dyDescent="0.25">
      <c r="A594" s="163"/>
      <c r="B594" s="155" t="s">
        <v>461</v>
      </c>
      <c r="C594" s="38">
        <f t="shared" ca="1" si="273"/>
        <v>0</v>
      </c>
      <c r="D594" s="38">
        <f t="shared" ca="1" si="274"/>
        <v>0</v>
      </c>
      <c r="E594" s="38">
        <f t="shared" ca="1" si="275"/>
        <v>0</v>
      </c>
      <c r="F594" s="38">
        <f t="shared" ca="1" si="276"/>
        <v>0</v>
      </c>
      <c r="G594" s="38">
        <f t="shared" ca="1" si="277"/>
        <v>0</v>
      </c>
      <c r="H594" s="7"/>
      <c r="O594" s="8"/>
      <c r="P594" s="8"/>
      <c r="Q594" s="8"/>
      <c r="R594" s="8"/>
      <c r="S594" s="8"/>
      <c r="V594" s="140" t="s">
        <v>285</v>
      </c>
      <c r="W594" s="135">
        <f ca="1">SUM(W589:W592)</f>
        <v>12.107984115000001</v>
      </c>
      <c r="X594" s="135">
        <f t="shared" ref="X594:AA594" ca="1" si="282">SUM(X589:X592)</f>
        <v>12.161029469999999</v>
      </c>
      <c r="Y594" s="135">
        <f t="shared" ca="1" si="282"/>
        <v>11.377265284999998</v>
      </c>
      <c r="Z594" s="135">
        <f t="shared" ca="1" si="282"/>
        <v>10.365083925</v>
      </c>
      <c r="AA594" s="135">
        <f t="shared" ca="1" si="282"/>
        <v>11.857381749000002</v>
      </c>
    </row>
    <row r="595" spans="1:29" x14ac:dyDescent="0.25">
      <c r="A595" s="140"/>
      <c r="B595" s="155" t="s">
        <v>457</v>
      </c>
      <c r="C595" s="38">
        <f t="shared" ca="1" si="273"/>
        <v>1.5953268700000001</v>
      </c>
      <c r="D595" s="38">
        <f t="shared" ca="1" si="274"/>
        <v>1.2631833299999999</v>
      </c>
      <c r="E595" s="38">
        <f t="shared" ca="1" si="275"/>
        <v>1.06373333</v>
      </c>
      <c r="F595" s="38">
        <f t="shared" ca="1" si="276"/>
        <v>0.43821334899999997</v>
      </c>
      <c r="G595" s="38">
        <f t="shared" ca="1" si="277"/>
        <v>0.489867477</v>
      </c>
      <c r="H595" s="7"/>
      <c r="O595" s="8"/>
      <c r="P595" s="8"/>
      <c r="Q595" s="8"/>
      <c r="R595" s="8"/>
      <c r="S595" s="8"/>
      <c r="V595" s="140" t="s">
        <v>284</v>
      </c>
      <c r="W595" s="135">
        <f ca="1">SUM(C590:C605)</f>
        <v>12.107984115000001</v>
      </c>
      <c r="X595" s="135">
        <f t="shared" ref="X595:AA595" ca="1" si="283">SUM(D590:D605)</f>
        <v>12.161029469999999</v>
      </c>
      <c r="Y595" s="135">
        <f t="shared" ca="1" si="283"/>
        <v>11.377265284999998</v>
      </c>
      <c r="Z595" s="135">
        <f t="shared" ca="1" si="283"/>
        <v>10.365083925</v>
      </c>
      <c r="AA595" s="135">
        <f t="shared" ca="1" si="283"/>
        <v>11.857381749000002</v>
      </c>
    </row>
    <row r="596" spans="1:29" x14ac:dyDescent="0.25">
      <c r="A596" s="140"/>
      <c r="B596" s="155" t="s">
        <v>462</v>
      </c>
      <c r="C596" s="38">
        <f t="shared" ca="1" si="273"/>
        <v>0</v>
      </c>
      <c r="D596" s="38">
        <f t="shared" ca="1" si="274"/>
        <v>0</v>
      </c>
      <c r="E596" s="38">
        <f t="shared" ca="1" si="275"/>
        <v>0</v>
      </c>
      <c r="F596" s="38">
        <f t="shared" ca="1" si="276"/>
        <v>0</v>
      </c>
      <c r="G596" s="38">
        <f t="shared" ca="1" si="277"/>
        <v>0</v>
      </c>
      <c r="H596" s="7"/>
      <c r="O596" s="8"/>
      <c r="P596" s="8"/>
      <c r="Q596" s="8"/>
      <c r="R596" s="8"/>
      <c r="S596" s="8"/>
      <c r="V596" s="8"/>
      <c r="W596" s="42"/>
      <c r="X596" s="42"/>
      <c r="Y596" s="42"/>
      <c r="Z596" s="42"/>
      <c r="AA596" s="42"/>
      <c r="AB596" s="8"/>
      <c r="AC596" s="8"/>
    </row>
    <row r="597" spans="1:29" x14ac:dyDescent="0.25">
      <c r="A597" s="140"/>
      <c r="B597" s="155" t="s">
        <v>463</v>
      </c>
      <c r="C597" s="38">
        <f t="shared" ca="1" si="273"/>
        <v>0</v>
      </c>
      <c r="D597" s="38">
        <f t="shared" ca="1" si="274"/>
        <v>0</v>
      </c>
      <c r="E597" s="38">
        <f t="shared" ca="1" si="275"/>
        <v>0</v>
      </c>
      <c r="F597" s="38">
        <f t="shared" ca="1" si="276"/>
        <v>0</v>
      </c>
      <c r="G597" s="38">
        <f t="shared" ca="1" si="277"/>
        <v>0</v>
      </c>
      <c r="H597" s="7"/>
      <c r="O597" s="8"/>
      <c r="P597" s="8"/>
      <c r="Q597" s="8"/>
      <c r="R597" s="8"/>
      <c r="S597" s="8"/>
    </row>
    <row r="598" spans="1:29" x14ac:dyDescent="0.25">
      <c r="A598" s="140"/>
      <c r="B598" s="155" t="s">
        <v>20</v>
      </c>
      <c r="C598" s="40">
        <f t="shared" ca="1" si="273"/>
        <v>0</v>
      </c>
      <c r="D598" s="40">
        <f t="shared" ca="1" si="274"/>
        <v>0</v>
      </c>
      <c r="E598" s="40">
        <f t="shared" ca="1" si="275"/>
        <v>0</v>
      </c>
      <c r="F598" s="40">
        <f t="shared" ca="1" si="276"/>
        <v>0</v>
      </c>
      <c r="G598" s="40">
        <f t="shared" ca="1" si="277"/>
        <v>0</v>
      </c>
      <c r="H598" s="7"/>
      <c r="O598" s="8"/>
      <c r="P598" s="8"/>
      <c r="Q598" s="8"/>
      <c r="R598" s="8"/>
      <c r="S598" s="8"/>
    </row>
    <row r="599" spans="1:29" x14ac:dyDescent="0.25">
      <c r="A599" s="140"/>
      <c r="B599" s="155" t="s">
        <v>15</v>
      </c>
      <c r="C599" s="40">
        <f t="shared" ca="1" si="273"/>
        <v>0.58212900499999998</v>
      </c>
      <c r="D599" s="40">
        <f t="shared" ca="1" si="274"/>
        <v>0.48465412000000002</v>
      </c>
      <c r="E599" s="40">
        <f t="shared" ca="1" si="275"/>
        <v>0.40812978500000002</v>
      </c>
      <c r="F599" s="40">
        <f t="shared" ca="1" si="276"/>
        <v>0.36030207600000003</v>
      </c>
      <c r="G599" s="40">
        <f t="shared" ca="1" si="277"/>
        <v>0.47087602200000001</v>
      </c>
      <c r="H599" s="7"/>
      <c r="O599" s="8"/>
      <c r="P599" s="8"/>
      <c r="Q599" s="8"/>
      <c r="R599" s="8"/>
      <c r="S599" s="8"/>
    </row>
    <row r="600" spans="1:29" x14ac:dyDescent="0.25">
      <c r="A600" s="140"/>
      <c r="B600" s="155" t="s">
        <v>21</v>
      </c>
      <c r="C600" s="40">
        <f t="shared" ca="1" si="273"/>
        <v>0</v>
      </c>
      <c r="D600" s="40">
        <f t="shared" ca="1" si="274"/>
        <v>0</v>
      </c>
      <c r="E600" s="40">
        <f t="shared" ca="1" si="275"/>
        <v>0</v>
      </c>
      <c r="F600" s="40">
        <f t="shared" ca="1" si="276"/>
        <v>0</v>
      </c>
      <c r="G600" s="40">
        <f t="shared" ca="1" si="277"/>
        <v>0</v>
      </c>
      <c r="H600" s="7"/>
      <c r="O600" s="8"/>
      <c r="P600" s="8"/>
      <c r="Q600" s="8"/>
      <c r="R600" s="8"/>
      <c r="S600" s="8"/>
    </row>
    <row r="601" spans="1:29" x14ac:dyDescent="0.25">
      <c r="A601" s="140"/>
      <c r="B601" s="155" t="s">
        <v>22</v>
      </c>
      <c r="C601" s="40">
        <f t="shared" ca="1" si="273"/>
        <v>0</v>
      </c>
      <c r="D601" s="40">
        <f t="shared" ca="1" si="274"/>
        <v>0</v>
      </c>
      <c r="E601" s="40">
        <f t="shared" ca="1" si="275"/>
        <v>0</v>
      </c>
      <c r="F601" s="40">
        <f t="shared" ca="1" si="276"/>
        <v>0</v>
      </c>
      <c r="G601" s="40">
        <f t="shared" ca="1" si="277"/>
        <v>0</v>
      </c>
      <c r="H601" s="7"/>
      <c r="O601" s="8"/>
      <c r="P601" s="8"/>
      <c r="Q601" s="8"/>
      <c r="R601" s="8"/>
      <c r="S601" s="8"/>
    </row>
    <row r="602" spans="1:29" x14ac:dyDescent="0.25">
      <c r="A602" s="140"/>
      <c r="B602" s="155" t="s">
        <v>23</v>
      </c>
      <c r="C602" s="19">
        <f t="shared" ca="1" si="273"/>
        <v>0</v>
      </c>
      <c r="D602" s="19">
        <f t="shared" ca="1" si="274"/>
        <v>0</v>
      </c>
      <c r="E602" s="19">
        <f t="shared" ca="1" si="275"/>
        <v>0</v>
      </c>
      <c r="F602" s="19">
        <f t="shared" ca="1" si="276"/>
        <v>0</v>
      </c>
      <c r="G602" s="19">
        <f t="shared" ca="1" si="277"/>
        <v>0</v>
      </c>
      <c r="H602" s="7"/>
      <c r="O602" s="8"/>
      <c r="P602" s="8"/>
      <c r="Q602" s="8"/>
      <c r="R602" s="8"/>
      <c r="S602" s="8"/>
    </row>
    <row r="603" spans="1:29" x14ac:dyDescent="0.25">
      <c r="A603" s="140"/>
      <c r="B603" s="155" t="s">
        <v>16</v>
      </c>
      <c r="C603" s="19">
        <f t="shared" ca="1" si="273"/>
        <v>1.8436225500000001</v>
      </c>
      <c r="D603" s="19">
        <f t="shared" ca="1" si="274"/>
        <v>1.93052139</v>
      </c>
      <c r="E603" s="19">
        <f t="shared" ca="1" si="275"/>
        <v>1.84665119</v>
      </c>
      <c r="F603" s="19">
        <f t="shared" ca="1" si="276"/>
        <v>1.78514638</v>
      </c>
      <c r="G603" s="19">
        <f t="shared" ca="1" si="277"/>
        <v>2.2078562100000001</v>
      </c>
      <c r="H603" s="7"/>
      <c r="O603" s="8"/>
      <c r="P603" s="8"/>
      <c r="Q603" s="8"/>
      <c r="R603" s="8"/>
      <c r="S603" s="8"/>
    </row>
    <row r="604" spans="1:29" x14ac:dyDescent="0.25">
      <c r="A604" s="140"/>
      <c r="B604" s="155" t="s">
        <v>24</v>
      </c>
      <c r="C604" s="19">
        <f t="shared" ca="1" si="273"/>
        <v>0</v>
      </c>
      <c r="D604" s="19">
        <f t="shared" ca="1" si="274"/>
        <v>0</v>
      </c>
      <c r="E604" s="19">
        <f t="shared" ca="1" si="275"/>
        <v>0</v>
      </c>
      <c r="F604" s="19">
        <f t="shared" ca="1" si="276"/>
        <v>0</v>
      </c>
      <c r="G604" s="19">
        <f t="shared" ca="1" si="277"/>
        <v>0</v>
      </c>
      <c r="H604" s="7"/>
      <c r="O604" s="8"/>
      <c r="P604" s="8"/>
      <c r="Q604" s="8"/>
      <c r="R604" s="8"/>
      <c r="S604" s="8"/>
    </row>
    <row r="605" spans="1:29" x14ac:dyDescent="0.25">
      <c r="A605" s="140"/>
      <c r="B605" s="155" t="s">
        <v>25</v>
      </c>
      <c r="C605" s="19">
        <f t="shared" ca="1" si="273"/>
        <v>0</v>
      </c>
      <c r="D605" s="19">
        <f t="shared" ca="1" si="274"/>
        <v>0</v>
      </c>
      <c r="E605" s="19">
        <f t="shared" ca="1" si="275"/>
        <v>0</v>
      </c>
      <c r="F605" s="19">
        <f t="shared" ca="1" si="276"/>
        <v>0</v>
      </c>
      <c r="G605" s="19">
        <f t="shared" ca="1" si="277"/>
        <v>0</v>
      </c>
      <c r="H605" s="7"/>
      <c r="O605" s="8"/>
      <c r="P605" s="8"/>
      <c r="Q605" s="8"/>
      <c r="R605" s="8"/>
      <c r="S605" s="8"/>
    </row>
    <row r="606" spans="1:29" x14ac:dyDescent="0.25">
      <c r="A606" s="140"/>
      <c r="B606" s="155" t="s">
        <v>1195</v>
      </c>
      <c r="C606" s="5">
        <f t="shared" ca="1" si="273"/>
        <v>0</v>
      </c>
      <c r="D606" s="5">
        <f t="shared" ca="1" si="274"/>
        <v>0</v>
      </c>
      <c r="E606" s="5">
        <f t="shared" ca="1" si="275"/>
        <v>0</v>
      </c>
      <c r="F606" s="5">
        <f t="shared" ca="1" si="276"/>
        <v>0</v>
      </c>
      <c r="G606" s="5">
        <f t="shared" ca="1" si="277"/>
        <v>0</v>
      </c>
      <c r="H606" s="7"/>
      <c r="O606" s="8"/>
      <c r="P606" s="8"/>
      <c r="Q606" s="8"/>
      <c r="R606" s="8"/>
      <c r="S606" s="8"/>
    </row>
    <row r="607" spans="1:29" x14ac:dyDescent="0.25">
      <c r="A607" s="140"/>
      <c r="B607" s="155"/>
      <c r="C607" s="7"/>
      <c r="D607" s="7"/>
      <c r="E607" s="7"/>
      <c r="F607" s="7"/>
      <c r="G607" s="7"/>
      <c r="H607" s="7"/>
      <c r="I607" s="103" t="s">
        <v>244</v>
      </c>
      <c r="O607" s="138" t="s">
        <v>245</v>
      </c>
      <c r="P607" s="8"/>
      <c r="Q607" s="8"/>
      <c r="R607" s="8"/>
      <c r="S607" s="8"/>
    </row>
    <row r="608" spans="1:29" x14ac:dyDescent="0.25">
      <c r="A608" s="140"/>
      <c r="B608" s="106" t="s">
        <v>249</v>
      </c>
      <c r="C608" s="9">
        <v>2010</v>
      </c>
      <c r="D608" s="9">
        <v>2020</v>
      </c>
      <c r="E608" s="9">
        <v>2030</v>
      </c>
      <c r="F608" s="9">
        <v>2040</v>
      </c>
      <c r="G608" s="9">
        <v>2050</v>
      </c>
      <c r="H608" s="7"/>
      <c r="I608" s="106">
        <v>2010</v>
      </c>
      <c r="J608" s="106">
        <v>2020</v>
      </c>
      <c r="K608" s="106">
        <v>2030</v>
      </c>
      <c r="L608" s="106">
        <v>2040</v>
      </c>
      <c r="M608" s="106">
        <v>2050</v>
      </c>
      <c r="O608" s="6">
        <v>2010</v>
      </c>
      <c r="P608" s="6">
        <v>2020</v>
      </c>
      <c r="Q608" s="6">
        <v>2030</v>
      </c>
      <c r="R608" s="6">
        <v>2040</v>
      </c>
      <c r="S608" s="6">
        <v>2050</v>
      </c>
      <c r="V608" s="106" t="s">
        <v>304</v>
      </c>
      <c r="W608" s="9">
        <v>2010</v>
      </c>
      <c r="X608" s="9">
        <v>2020</v>
      </c>
      <c r="Y608" s="9">
        <v>2030</v>
      </c>
      <c r="Z608" s="9">
        <v>2040</v>
      </c>
      <c r="AA608" s="9">
        <v>2050</v>
      </c>
    </row>
    <row r="609" spans="1:27" x14ac:dyDescent="0.25">
      <c r="A609" s="140"/>
      <c r="B609" s="155" t="s">
        <v>552</v>
      </c>
      <c r="C609" s="16">
        <f t="shared" ref="C609:C633" ca="1" si="284">IFERROR(VLOOKUP($B609,INDIRECT($I$609),2,FALSE),0)</f>
        <v>29.6259163</v>
      </c>
      <c r="D609" s="16">
        <f t="shared" ref="D609:D633" ca="1" si="285">IFERROR(VLOOKUP($B609,INDIRECT($J$609),2,FALSE),0)</f>
        <v>31.3035441</v>
      </c>
      <c r="E609" s="16">
        <f t="shared" ref="E609:E633" ca="1" si="286">IFERROR(VLOOKUP($B609,INDIRECT($K$609),2,FALSE),0)</f>
        <v>31.141345999999999</v>
      </c>
      <c r="F609" s="16">
        <f t="shared" ref="F609:F633" ca="1" si="287">IFERROR(VLOOKUP($B609,INDIRECT($L$609),2,FALSE),0)</f>
        <v>30.470976499999999</v>
      </c>
      <c r="G609" s="16">
        <f t="shared" ref="G609:G633" ca="1" si="288">IFERROR(VLOOKUP($B609,INDIRECT($M$609),2,FALSE),0)</f>
        <v>28.783589299999999</v>
      </c>
      <c r="H609" s="7"/>
      <c r="I609" s="140" t="str">
        <f>"Modeloutput!$A$"&amp;O609&amp;":$B$"&amp;O610</f>
        <v>Modeloutput!$A$5379:$B$5403</v>
      </c>
      <c r="J609" s="140" t="str">
        <f>"Modeloutput!$A$"&amp;P609&amp;":$B$"&amp;P610</f>
        <v>Modeloutput!$A$6314:$B$6338</v>
      </c>
      <c r="K609" s="140" t="str">
        <f>"Modeloutput!$A$"&amp;Q609&amp;":$B$"&amp;Q610</f>
        <v>Modeloutput!$A$7249:$B$7273</v>
      </c>
      <c r="L609" s="140" t="str">
        <f>"Modeloutput!$A$"&amp;R609&amp;":$B$"&amp;R610</f>
        <v>Modeloutput!$A$8184:$B$8208</v>
      </c>
      <c r="M609" s="140" t="str">
        <f>"Modeloutput!$A$"&amp;S609&amp;":$B$"&amp;S610</f>
        <v>Modeloutput!$A$9119:$B$9143</v>
      </c>
      <c r="N609" s="140" t="s">
        <v>246</v>
      </c>
      <c r="O609" s="140">
        <f>Run4_Var1!O609+Run4_Var2!$G$10</f>
        <v>5379</v>
      </c>
      <c r="P609" s="140">
        <f>Run4_Var1!P609+Run4_Var2!$G$10</f>
        <v>6314</v>
      </c>
      <c r="Q609" s="140">
        <f>Run4_Var1!Q609+Run4_Var2!$G$10</f>
        <v>7249</v>
      </c>
      <c r="R609" s="140">
        <f>Run4_Var1!R609+Run4_Var2!$G$10</f>
        <v>8184</v>
      </c>
      <c r="S609" s="140">
        <f>Run4_Var1!S609+Run4_Var2!$G$10</f>
        <v>9119</v>
      </c>
      <c r="V609" s="14" t="s">
        <v>591</v>
      </c>
      <c r="W609" s="16">
        <f ca="1">C609</f>
        <v>29.6259163</v>
      </c>
      <c r="X609" s="16">
        <f t="shared" ref="X609:AA610" ca="1" si="289">D609</f>
        <v>31.3035441</v>
      </c>
      <c r="Y609" s="16">
        <f t="shared" ca="1" si="289"/>
        <v>31.141345999999999</v>
      </c>
      <c r="Z609" s="16">
        <f t="shared" ca="1" si="289"/>
        <v>30.470976499999999</v>
      </c>
      <c r="AA609" s="16">
        <f t="shared" ca="1" si="289"/>
        <v>28.783589299999999</v>
      </c>
    </row>
    <row r="610" spans="1:27" x14ac:dyDescent="0.25">
      <c r="A610" s="140"/>
      <c r="B610" s="155" t="s">
        <v>553</v>
      </c>
      <c r="C610" s="72">
        <f t="shared" ca="1" si="284"/>
        <v>48.4258563</v>
      </c>
      <c r="D610" s="72">
        <f t="shared" ca="1" si="285"/>
        <v>48.820144800000001</v>
      </c>
      <c r="E610" s="72">
        <f t="shared" ca="1" si="286"/>
        <v>48.819955499999999</v>
      </c>
      <c r="F610" s="72">
        <f t="shared" ca="1" si="287"/>
        <v>48.8188697</v>
      </c>
      <c r="G610" s="72">
        <f t="shared" ca="1" si="288"/>
        <v>48.817700299999998</v>
      </c>
      <c r="H610" s="7"/>
      <c r="O610" s="140">
        <f>Run4_Var1!O610+Run4_Var2!$G$10</f>
        <v>5403</v>
      </c>
      <c r="P610" s="140">
        <f>Run4_Var1!P610+Run4_Var2!$G$10</f>
        <v>6338</v>
      </c>
      <c r="Q610" s="140">
        <f>Run4_Var1!Q610+Run4_Var2!$G$10</f>
        <v>7273</v>
      </c>
      <c r="R610" s="140">
        <f>Run4_Var1!R610+Run4_Var2!$G$10</f>
        <v>8208</v>
      </c>
      <c r="S610" s="140">
        <f>Run4_Var1!S610+Run4_Var2!$G$10</f>
        <v>9143</v>
      </c>
      <c r="V610" s="70" t="s">
        <v>592</v>
      </c>
      <c r="W610" s="72">
        <f ca="1">C610</f>
        <v>48.4258563</v>
      </c>
      <c r="X610" s="72">
        <f t="shared" ca="1" si="289"/>
        <v>48.820144800000001</v>
      </c>
      <c r="Y610" s="72">
        <f t="shared" ca="1" si="289"/>
        <v>48.819955499999999</v>
      </c>
      <c r="Z610" s="72">
        <f t="shared" ca="1" si="289"/>
        <v>48.8188697</v>
      </c>
      <c r="AA610" s="72">
        <f t="shared" ca="1" si="289"/>
        <v>48.817700299999998</v>
      </c>
    </row>
    <row r="611" spans="1:27" x14ac:dyDescent="0.25">
      <c r="A611" s="140"/>
      <c r="B611" s="155" t="s">
        <v>8</v>
      </c>
      <c r="C611" s="18">
        <f t="shared" ca="1" si="284"/>
        <v>0</v>
      </c>
      <c r="D611" s="18">
        <f t="shared" ca="1" si="285"/>
        <v>0</v>
      </c>
      <c r="E611" s="18">
        <f t="shared" ca="1" si="286"/>
        <v>0</v>
      </c>
      <c r="F611" s="18">
        <f t="shared" ca="1" si="287"/>
        <v>0</v>
      </c>
      <c r="G611" s="18">
        <f t="shared" ca="1" si="288"/>
        <v>0</v>
      </c>
      <c r="H611" s="7"/>
      <c r="O611" s="8"/>
      <c r="P611" s="8"/>
      <c r="Q611" s="8"/>
      <c r="R611" s="8"/>
      <c r="S611" s="8"/>
      <c r="V611" s="17" t="s">
        <v>272</v>
      </c>
      <c r="W611" s="18">
        <f ca="1">SUM(C611:C616)</f>
        <v>0</v>
      </c>
      <c r="X611" s="18">
        <f ca="1">SUM(D611:D616)</f>
        <v>0</v>
      </c>
      <c r="Y611" s="18">
        <f ca="1">SUM(E611:E616)</f>
        <v>2.7555161500000001E-2</v>
      </c>
      <c r="Z611" s="18">
        <f ca="1">SUM(F611:F616)</f>
        <v>0.15679251799999999</v>
      </c>
      <c r="AA611" s="18">
        <f ca="1">SUM(G611:G616)</f>
        <v>0.22884494699999999</v>
      </c>
    </row>
    <row r="612" spans="1:27" x14ac:dyDescent="0.25">
      <c r="A612" s="140"/>
      <c r="B612" s="155" t="s">
        <v>9</v>
      </c>
      <c r="C612" s="18">
        <f t="shared" ca="1" si="284"/>
        <v>0</v>
      </c>
      <c r="D612" s="18">
        <f t="shared" ca="1" si="285"/>
        <v>0</v>
      </c>
      <c r="E612" s="18">
        <f t="shared" ca="1" si="286"/>
        <v>0</v>
      </c>
      <c r="F612" s="18">
        <f t="shared" ca="1" si="287"/>
        <v>0</v>
      </c>
      <c r="G612" s="18">
        <f t="shared" ca="1" si="288"/>
        <v>0</v>
      </c>
      <c r="H612" s="7"/>
      <c r="O612" s="8"/>
      <c r="P612" s="8"/>
      <c r="Q612" s="8"/>
      <c r="R612" s="8"/>
      <c r="S612" s="8"/>
      <c r="V612" s="66" t="s">
        <v>254</v>
      </c>
      <c r="W612" s="69">
        <f ca="1">SUM(C621:C624)</f>
        <v>10.4762691</v>
      </c>
      <c r="X612" s="69">
        <f t="shared" ref="X612:AA612" ca="1" si="290">SUM(D621:D624)</f>
        <v>10.4437947</v>
      </c>
      <c r="Y612" s="69">
        <f t="shared" ca="1" si="290"/>
        <v>9.7102238500000002</v>
      </c>
      <c r="Z612" s="69">
        <f t="shared" ca="1" si="290"/>
        <v>9.2393630099999999</v>
      </c>
      <c r="AA612" s="69">
        <f t="shared" ca="1" si="290"/>
        <v>10.5666511</v>
      </c>
    </row>
    <row r="613" spans="1:27" x14ac:dyDescent="0.25">
      <c r="A613" s="140"/>
      <c r="B613" s="155" t="s">
        <v>10</v>
      </c>
      <c r="C613" s="18">
        <f t="shared" ca="1" si="284"/>
        <v>0</v>
      </c>
      <c r="D613" s="18">
        <f t="shared" ca="1" si="285"/>
        <v>0</v>
      </c>
      <c r="E613" s="18">
        <f t="shared" ca="1" si="286"/>
        <v>2.7555161500000001E-2</v>
      </c>
      <c r="F613" s="18">
        <f t="shared" ca="1" si="287"/>
        <v>0.15679251799999999</v>
      </c>
      <c r="G613" s="18">
        <f t="shared" ca="1" si="288"/>
        <v>0.22884494699999999</v>
      </c>
      <c r="H613" s="7"/>
      <c r="O613" s="8"/>
      <c r="P613" s="8"/>
      <c r="Q613" s="8"/>
      <c r="R613" s="8"/>
      <c r="S613" s="8"/>
      <c r="V613" s="36" t="s">
        <v>313</v>
      </c>
      <c r="W613" s="38">
        <f ca="1">SUM(C625:C628)</f>
        <v>1.5953268700000001</v>
      </c>
      <c r="X613" s="38">
        <f ca="1">SUM(D625:D628)</f>
        <v>1.2631833299999999</v>
      </c>
      <c r="Y613" s="38">
        <f ca="1">SUM(E625:E628)</f>
        <v>1.06373333</v>
      </c>
      <c r="Z613" s="38">
        <f ca="1">SUM(F625:F628)</f>
        <v>0.43821334899999997</v>
      </c>
      <c r="AA613" s="38">
        <f ca="1">SUM(G625:G628)</f>
        <v>0.489867477</v>
      </c>
    </row>
    <row r="614" spans="1:27" x14ac:dyDescent="0.25">
      <c r="A614" s="140"/>
      <c r="B614" s="155" t="s">
        <v>11</v>
      </c>
      <c r="C614" s="18">
        <f t="shared" ca="1" si="284"/>
        <v>0</v>
      </c>
      <c r="D614" s="18">
        <f t="shared" ca="1" si="285"/>
        <v>0</v>
      </c>
      <c r="E614" s="18">
        <f t="shared" ca="1" si="286"/>
        <v>0</v>
      </c>
      <c r="F614" s="18">
        <f t="shared" ca="1" si="287"/>
        <v>0</v>
      </c>
      <c r="G614" s="18">
        <f t="shared" ca="1" si="288"/>
        <v>0</v>
      </c>
      <c r="H614" s="7"/>
      <c r="O614" s="8"/>
      <c r="P614" s="8"/>
      <c r="Q614" s="8"/>
      <c r="R614" s="8"/>
      <c r="S614" s="8"/>
      <c r="V614" s="32" t="s">
        <v>325</v>
      </c>
      <c r="W614" s="40">
        <f ca="1">SUM(C629:C633)</f>
        <v>0.58212900499999998</v>
      </c>
      <c r="X614" s="40">
        <f t="shared" ref="X614:AA614" ca="1" si="291">SUM(D629:D633)</f>
        <v>0.53054507839999998</v>
      </c>
      <c r="Y614" s="40">
        <f t="shared" ca="1" si="291"/>
        <v>0.44677480260000002</v>
      </c>
      <c r="Z614" s="40">
        <f t="shared" ca="1" si="291"/>
        <v>0.39441838060000001</v>
      </c>
      <c r="AA614" s="40">
        <f t="shared" ca="1" si="291"/>
        <v>0.50188437389999996</v>
      </c>
    </row>
    <row r="615" spans="1:27" x14ac:dyDescent="0.25">
      <c r="A615" s="140"/>
      <c r="B615" s="155" t="s">
        <v>12</v>
      </c>
      <c r="C615" s="18">
        <f t="shared" ca="1" si="284"/>
        <v>0</v>
      </c>
      <c r="D615" s="18">
        <f t="shared" ca="1" si="285"/>
        <v>0</v>
      </c>
      <c r="E615" s="18">
        <f t="shared" ca="1" si="286"/>
        <v>0</v>
      </c>
      <c r="F615" s="18">
        <f t="shared" ca="1" si="287"/>
        <v>0</v>
      </c>
      <c r="G615" s="18">
        <f t="shared" ca="1" si="288"/>
        <v>0</v>
      </c>
      <c r="H615" s="7"/>
      <c r="O615" s="8"/>
      <c r="P615" s="8"/>
      <c r="Q615" s="8"/>
      <c r="R615" s="8"/>
      <c r="S615" s="8"/>
      <c r="V615" s="205" t="s">
        <v>1369</v>
      </c>
      <c r="W615" s="206">
        <f ca="1">SUM(C617:C620)</f>
        <v>1.4298299999999999</v>
      </c>
      <c r="X615" s="206">
        <f t="shared" ref="X615:AA615" ca="1" si="292">SUM(D617:D620)</f>
        <v>1.71594</v>
      </c>
      <c r="Y615" s="206">
        <f t="shared" ca="1" si="292"/>
        <v>1.71594</v>
      </c>
      <c r="Z615" s="206">
        <f t="shared" ca="1" si="292"/>
        <v>1.71594</v>
      </c>
      <c r="AA615" s="206">
        <f t="shared" ca="1" si="292"/>
        <v>1.78569</v>
      </c>
    </row>
    <row r="616" spans="1:27" x14ac:dyDescent="0.25">
      <c r="A616" s="140"/>
      <c r="B616" s="155" t="s">
        <v>13</v>
      </c>
      <c r="C616" s="18">
        <f t="shared" ca="1" si="284"/>
        <v>0</v>
      </c>
      <c r="D616" s="18">
        <f t="shared" ca="1" si="285"/>
        <v>0</v>
      </c>
      <c r="E616" s="18">
        <f t="shared" ca="1" si="286"/>
        <v>0</v>
      </c>
      <c r="F616" s="18">
        <f t="shared" ca="1" si="287"/>
        <v>0</v>
      </c>
      <c r="G616" s="18">
        <f t="shared" ca="1" si="288"/>
        <v>0</v>
      </c>
      <c r="H616" s="7"/>
      <c r="O616" s="8"/>
      <c r="P616" s="8"/>
      <c r="Q616" s="8"/>
      <c r="R616" s="8"/>
      <c r="S616" s="8"/>
    </row>
    <row r="617" spans="1:27" x14ac:dyDescent="0.25">
      <c r="B617" s="155" t="s">
        <v>948</v>
      </c>
      <c r="C617" s="206">
        <f t="shared" ca="1" si="284"/>
        <v>0</v>
      </c>
      <c r="D617" s="206">
        <f t="shared" ca="1" si="285"/>
        <v>0</v>
      </c>
      <c r="E617" s="206">
        <f t="shared" ca="1" si="286"/>
        <v>0</v>
      </c>
      <c r="F617" s="206">
        <f t="shared" ca="1" si="287"/>
        <v>0</v>
      </c>
      <c r="G617" s="206">
        <f t="shared" ca="1" si="288"/>
        <v>0</v>
      </c>
      <c r="H617" s="7"/>
      <c r="O617" s="8"/>
      <c r="P617" s="8"/>
      <c r="Q617" s="8"/>
      <c r="R617" s="8"/>
      <c r="S617" s="8"/>
    </row>
    <row r="618" spans="1:27" x14ac:dyDescent="0.25">
      <c r="B618" s="155" t="s">
        <v>945</v>
      </c>
      <c r="C618" s="206">
        <f t="shared" ca="1" si="284"/>
        <v>1.4298299999999999</v>
      </c>
      <c r="D618" s="206">
        <f t="shared" ca="1" si="285"/>
        <v>1.71594</v>
      </c>
      <c r="E618" s="206">
        <f t="shared" ca="1" si="286"/>
        <v>1.71594</v>
      </c>
      <c r="F618" s="206">
        <f t="shared" ca="1" si="287"/>
        <v>1.71594</v>
      </c>
      <c r="G618" s="206">
        <f t="shared" ca="1" si="288"/>
        <v>1.78569</v>
      </c>
      <c r="H618" s="7"/>
      <c r="O618" s="8"/>
      <c r="P618" s="8"/>
      <c r="Q618" s="8"/>
      <c r="R618" s="8"/>
      <c r="S618" s="8"/>
      <c r="V618" s="140" t="s">
        <v>285</v>
      </c>
      <c r="W618" s="135">
        <f ca="1">SUM(W609:W615)</f>
        <v>92.135327574999977</v>
      </c>
      <c r="X618" s="135">
        <f t="shared" ref="X618:AA618" ca="1" si="293">SUM(X609:X615)</f>
        <v>94.077152008400006</v>
      </c>
      <c r="Y618" s="135">
        <f t="shared" ca="1" si="293"/>
        <v>92.925528644100012</v>
      </c>
      <c r="Z618" s="135">
        <f t="shared" ca="1" si="293"/>
        <v>91.234573457600007</v>
      </c>
      <c r="AA618" s="135">
        <f t="shared" ca="1" si="293"/>
        <v>91.174227497900006</v>
      </c>
    </row>
    <row r="619" spans="1:27" x14ac:dyDescent="0.25">
      <c r="B619" s="155" t="s">
        <v>949</v>
      </c>
      <c r="C619" s="206">
        <f t="shared" ca="1" si="284"/>
        <v>0</v>
      </c>
      <c r="D619" s="206">
        <f t="shared" ca="1" si="285"/>
        <v>0</v>
      </c>
      <c r="E619" s="206">
        <f t="shared" ca="1" si="286"/>
        <v>0</v>
      </c>
      <c r="F619" s="206">
        <f t="shared" ca="1" si="287"/>
        <v>0</v>
      </c>
      <c r="G619" s="206">
        <f t="shared" ca="1" si="288"/>
        <v>0</v>
      </c>
      <c r="H619" s="7"/>
      <c r="O619" s="8"/>
      <c r="P619" s="8"/>
      <c r="Q619" s="8"/>
      <c r="R619" s="8"/>
      <c r="S619" s="8"/>
      <c r="V619" s="140" t="s">
        <v>284</v>
      </c>
      <c r="W619" s="135">
        <f ca="1">SUM(C609:C633)</f>
        <v>92.135327574999977</v>
      </c>
      <c r="X619" s="135">
        <f ca="1">SUM(D609:D633)</f>
        <v>94.077152008400006</v>
      </c>
      <c r="Y619" s="135">
        <f ca="1">SUM(E609:E633)</f>
        <v>92.925528644100012</v>
      </c>
      <c r="Z619" s="135">
        <f ca="1">SUM(F609:F633)</f>
        <v>91.234573457600007</v>
      </c>
      <c r="AA619" s="135">
        <f ca="1">SUM(G609:G633)</f>
        <v>91.174227497900006</v>
      </c>
    </row>
    <row r="620" spans="1:27" x14ac:dyDescent="0.25">
      <c r="B620" s="155" t="s">
        <v>950</v>
      </c>
      <c r="C620" s="206">
        <f t="shared" ca="1" si="284"/>
        <v>0</v>
      </c>
      <c r="D620" s="206">
        <f t="shared" ca="1" si="285"/>
        <v>0</v>
      </c>
      <c r="E620" s="206">
        <f t="shared" ca="1" si="286"/>
        <v>0</v>
      </c>
      <c r="F620" s="206">
        <f t="shared" ca="1" si="287"/>
        <v>0</v>
      </c>
      <c r="G620" s="206">
        <f t="shared" ca="1" si="288"/>
        <v>0</v>
      </c>
      <c r="H620" s="9"/>
      <c r="O620" s="8"/>
      <c r="P620" s="8"/>
      <c r="Q620" s="8"/>
      <c r="R620" s="8"/>
      <c r="S620" s="8"/>
    </row>
    <row r="621" spans="1:27" x14ac:dyDescent="0.25">
      <c r="A621" s="140"/>
      <c r="B621" s="155" t="s">
        <v>458</v>
      </c>
      <c r="C621" s="69">
        <f t="shared" ca="1" si="284"/>
        <v>0</v>
      </c>
      <c r="D621" s="69">
        <f t="shared" ca="1" si="285"/>
        <v>0</v>
      </c>
      <c r="E621" s="69">
        <f t="shared" ca="1" si="286"/>
        <v>0</v>
      </c>
      <c r="F621" s="69">
        <f t="shared" ca="1" si="287"/>
        <v>0</v>
      </c>
      <c r="G621" s="69">
        <f t="shared" ca="1" si="288"/>
        <v>0</v>
      </c>
      <c r="H621" s="9"/>
      <c r="O621" s="8"/>
      <c r="P621" s="8"/>
      <c r="Q621" s="8"/>
      <c r="R621" s="8"/>
      <c r="S621" s="8"/>
    </row>
    <row r="622" spans="1:27" x14ac:dyDescent="0.25">
      <c r="A622" s="140"/>
      <c r="B622" s="155" t="s">
        <v>456</v>
      </c>
      <c r="C622" s="69">
        <f t="shared" ca="1" si="284"/>
        <v>10.4762691</v>
      </c>
      <c r="D622" s="69">
        <f t="shared" ca="1" si="285"/>
        <v>10.4437947</v>
      </c>
      <c r="E622" s="69">
        <f t="shared" ca="1" si="286"/>
        <v>9.7102238500000002</v>
      </c>
      <c r="F622" s="69">
        <f t="shared" ca="1" si="287"/>
        <v>9.2393630099999999</v>
      </c>
      <c r="G622" s="69">
        <f t="shared" ca="1" si="288"/>
        <v>10.5666511</v>
      </c>
      <c r="H622" s="9"/>
      <c r="O622" s="8"/>
      <c r="P622" s="8"/>
      <c r="Q622" s="8"/>
      <c r="R622" s="8"/>
      <c r="S622" s="8"/>
    </row>
    <row r="623" spans="1:27" x14ac:dyDescent="0.25">
      <c r="A623" s="140"/>
      <c r="B623" s="155" t="s">
        <v>459</v>
      </c>
      <c r="C623" s="69">
        <f t="shared" ca="1" si="284"/>
        <v>0</v>
      </c>
      <c r="D623" s="69">
        <f t="shared" ca="1" si="285"/>
        <v>0</v>
      </c>
      <c r="E623" s="69">
        <f t="shared" ca="1" si="286"/>
        <v>0</v>
      </c>
      <c r="F623" s="69">
        <f t="shared" ca="1" si="287"/>
        <v>0</v>
      </c>
      <c r="G623" s="69">
        <f t="shared" ca="1" si="288"/>
        <v>0</v>
      </c>
      <c r="H623" s="9"/>
      <c r="O623" s="8"/>
      <c r="P623" s="8"/>
      <c r="Q623" s="8"/>
      <c r="R623" s="8"/>
      <c r="S623" s="8"/>
    </row>
    <row r="624" spans="1:27" x14ac:dyDescent="0.25">
      <c r="A624" s="140"/>
      <c r="B624" s="155" t="s">
        <v>460</v>
      </c>
      <c r="C624" s="69">
        <f t="shared" ca="1" si="284"/>
        <v>0</v>
      </c>
      <c r="D624" s="69">
        <f t="shared" ca="1" si="285"/>
        <v>0</v>
      </c>
      <c r="E624" s="69">
        <f t="shared" ca="1" si="286"/>
        <v>0</v>
      </c>
      <c r="F624" s="69">
        <f t="shared" ca="1" si="287"/>
        <v>0</v>
      </c>
      <c r="G624" s="69">
        <f t="shared" ca="1" si="288"/>
        <v>0</v>
      </c>
      <c r="H624" s="9"/>
      <c r="O624" s="8"/>
      <c r="P624" s="8"/>
      <c r="Q624" s="8"/>
      <c r="R624" s="8"/>
      <c r="S624" s="8"/>
    </row>
    <row r="625" spans="1:31" x14ac:dyDescent="0.25">
      <c r="A625" s="140"/>
      <c r="B625" s="155" t="s">
        <v>461</v>
      </c>
      <c r="C625" s="38">
        <f t="shared" ca="1" si="284"/>
        <v>0</v>
      </c>
      <c r="D625" s="38">
        <f t="shared" ca="1" si="285"/>
        <v>0</v>
      </c>
      <c r="E625" s="38">
        <f t="shared" ca="1" si="286"/>
        <v>0</v>
      </c>
      <c r="F625" s="38">
        <f t="shared" ca="1" si="287"/>
        <v>0</v>
      </c>
      <c r="G625" s="38">
        <f t="shared" ca="1" si="288"/>
        <v>0</v>
      </c>
      <c r="H625" s="7"/>
      <c r="O625" s="8"/>
      <c r="P625" s="8"/>
      <c r="Q625" s="8"/>
      <c r="R625" s="8"/>
      <c r="S625" s="8"/>
    </row>
    <row r="626" spans="1:31" x14ac:dyDescent="0.25">
      <c r="A626" s="140"/>
      <c r="B626" s="155" t="s">
        <v>457</v>
      </c>
      <c r="C626" s="38">
        <f t="shared" ca="1" si="284"/>
        <v>1.5953268700000001</v>
      </c>
      <c r="D626" s="38">
        <f t="shared" ca="1" si="285"/>
        <v>1.2631833299999999</v>
      </c>
      <c r="E626" s="38">
        <f t="shared" ca="1" si="286"/>
        <v>1.06373333</v>
      </c>
      <c r="F626" s="38">
        <f t="shared" ca="1" si="287"/>
        <v>0.43821334899999997</v>
      </c>
      <c r="G626" s="38">
        <f t="shared" ca="1" si="288"/>
        <v>0.489867477</v>
      </c>
      <c r="H626" s="7"/>
      <c r="O626" s="8"/>
      <c r="P626" s="8"/>
      <c r="Q626" s="8"/>
      <c r="R626" s="8"/>
      <c r="S626" s="8"/>
    </row>
    <row r="627" spans="1:31" x14ac:dyDescent="0.25">
      <c r="A627" s="140"/>
      <c r="B627" s="155" t="s">
        <v>462</v>
      </c>
      <c r="C627" s="38">
        <f t="shared" ca="1" si="284"/>
        <v>0</v>
      </c>
      <c r="D627" s="38">
        <f t="shared" ca="1" si="285"/>
        <v>0</v>
      </c>
      <c r="E627" s="38">
        <f t="shared" ca="1" si="286"/>
        <v>0</v>
      </c>
      <c r="F627" s="38">
        <f t="shared" ca="1" si="287"/>
        <v>0</v>
      </c>
      <c r="G627" s="38">
        <f t="shared" ca="1" si="288"/>
        <v>0</v>
      </c>
      <c r="H627" s="7"/>
      <c r="O627" s="8"/>
      <c r="P627" s="8"/>
      <c r="Q627" s="8"/>
      <c r="R627" s="8"/>
      <c r="S627" s="8"/>
    </row>
    <row r="628" spans="1:31" x14ac:dyDescent="0.25">
      <c r="A628" s="140"/>
      <c r="B628" s="155" t="s">
        <v>463</v>
      </c>
      <c r="C628" s="38">
        <f t="shared" ca="1" si="284"/>
        <v>0</v>
      </c>
      <c r="D628" s="38">
        <f t="shared" ca="1" si="285"/>
        <v>0</v>
      </c>
      <c r="E628" s="38">
        <f t="shared" ca="1" si="286"/>
        <v>0</v>
      </c>
      <c r="F628" s="38">
        <f t="shared" ca="1" si="287"/>
        <v>0</v>
      </c>
      <c r="G628" s="38">
        <f t="shared" ca="1" si="288"/>
        <v>0</v>
      </c>
      <c r="H628" s="7"/>
      <c r="O628" s="8"/>
      <c r="P628" s="8"/>
      <c r="Q628" s="8"/>
      <c r="R628" s="8"/>
      <c r="S628" s="8"/>
    </row>
    <row r="629" spans="1:31" x14ac:dyDescent="0.25">
      <c r="A629" s="140"/>
      <c r="B629" s="155" t="s">
        <v>20</v>
      </c>
      <c r="C629" s="40">
        <f t="shared" ca="1" si="284"/>
        <v>0</v>
      </c>
      <c r="D629" s="40">
        <f t="shared" ca="1" si="285"/>
        <v>0</v>
      </c>
      <c r="E629" s="40">
        <f t="shared" ca="1" si="286"/>
        <v>0</v>
      </c>
      <c r="F629" s="40">
        <f t="shared" ca="1" si="287"/>
        <v>0</v>
      </c>
      <c r="G629" s="40">
        <f t="shared" ca="1" si="288"/>
        <v>0</v>
      </c>
      <c r="H629" s="7"/>
      <c r="O629" s="8"/>
      <c r="P629" s="8"/>
      <c r="Q629" s="8"/>
      <c r="R629" s="8"/>
      <c r="S629" s="8"/>
    </row>
    <row r="630" spans="1:31" x14ac:dyDescent="0.25">
      <c r="A630" s="140"/>
      <c r="B630" s="155" t="s">
        <v>15</v>
      </c>
      <c r="C630" s="40">
        <f t="shared" ca="1" si="284"/>
        <v>0.58212900499999998</v>
      </c>
      <c r="D630" s="40">
        <f t="shared" ca="1" si="285"/>
        <v>0.48465412000000002</v>
      </c>
      <c r="E630" s="40">
        <f t="shared" ca="1" si="286"/>
        <v>0.40812978500000002</v>
      </c>
      <c r="F630" s="40">
        <f t="shared" ca="1" si="287"/>
        <v>0.36030207600000003</v>
      </c>
      <c r="G630" s="40">
        <f t="shared" ca="1" si="288"/>
        <v>0.47087602200000001</v>
      </c>
      <c r="H630" s="7"/>
      <c r="O630" s="8"/>
      <c r="P630" s="8"/>
      <c r="Q630" s="8"/>
      <c r="R630" s="8"/>
      <c r="S630" s="8"/>
    </row>
    <row r="631" spans="1:31" s="10" customFormat="1" x14ac:dyDescent="0.25">
      <c r="A631" s="140"/>
      <c r="B631" s="155" t="s">
        <v>21</v>
      </c>
      <c r="C631" s="40">
        <f t="shared" ca="1" si="284"/>
        <v>0</v>
      </c>
      <c r="D631" s="40">
        <f t="shared" ca="1" si="285"/>
        <v>0</v>
      </c>
      <c r="E631" s="40">
        <f t="shared" ca="1" si="286"/>
        <v>0</v>
      </c>
      <c r="F631" s="40">
        <f t="shared" ca="1" si="287"/>
        <v>0</v>
      </c>
      <c r="G631" s="40">
        <f t="shared" ca="1" si="288"/>
        <v>0</v>
      </c>
      <c r="H631" s="7"/>
      <c r="I631" s="140"/>
      <c r="J631" s="140"/>
      <c r="K631" s="140"/>
      <c r="L631" s="140"/>
      <c r="M631" s="140"/>
      <c r="N631" s="140"/>
      <c r="O631" s="8"/>
      <c r="P631" s="8"/>
      <c r="Q631" s="8"/>
      <c r="R631" s="8"/>
      <c r="S631" s="8"/>
      <c r="T631" s="140"/>
      <c r="U631" s="140"/>
      <c r="V631" s="140"/>
      <c r="W631" s="140"/>
      <c r="X631" s="140"/>
      <c r="Y631" s="140"/>
      <c r="Z631" s="140"/>
      <c r="AA631" s="140"/>
      <c r="AB631" s="140"/>
      <c r="AC631" s="140"/>
      <c r="AD631" s="140"/>
      <c r="AE631" s="140"/>
    </row>
    <row r="632" spans="1:31" x14ac:dyDescent="0.25">
      <c r="A632" s="140"/>
      <c r="B632" s="155" t="s">
        <v>22</v>
      </c>
      <c r="C632" s="40">
        <f t="shared" ca="1" si="284"/>
        <v>0</v>
      </c>
      <c r="D632" s="40">
        <f t="shared" ca="1" si="285"/>
        <v>0</v>
      </c>
      <c r="E632" s="40">
        <f t="shared" ca="1" si="286"/>
        <v>0</v>
      </c>
      <c r="F632" s="40">
        <f t="shared" ca="1" si="287"/>
        <v>0</v>
      </c>
      <c r="G632" s="40">
        <f t="shared" ca="1" si="288"/>
        <v>0</v>
      </c>
      <c r="H632" s="7"/>
      <c r="O632" s="8"/>
      <c r="P632" s="8"/>
      <c r="Q632" s="8"/>
      <c r="R632" s="8"/>
      <c r="S632" s="8"/>
    </row>
    <row r="633" spans="1:31" x14ac:dyDescent="0.25">
      <c r="A633" s="140"/>
      <c r="B633" s="155" t="s">
        <v>1333</v>
      </c>
      <c r="C633" s="40">
        <f t="shared" ca="1" si="284"/>
        <v>0</v>
      </c>
      <c r="D633" s="40">
        <f t="shared" ca="1" si="285"/>
        <v>4.5890958400000001E-2</v>
      </c>
      <c r="E633" s="40">
        <f t="shared" ca="1" si="286"/>
        <v>3.8645017599999998E-2</v>
      </c>
      <c r="F633" s="40">
        <f t="shared" ca="1" si="287"/>
        <v>3.4116304600000001E-2</v>
      </c>
      <c r="G633" s="40">
        <f t="shared" ca="1" si="288"/>
        <v>3.1008351900000002E-2</v>
      </c>
      <c r="H633" s="7"/>
      <c r="O633" s="8"/>
      <c r="P633" s="8"/>
      <c r="Q633" s="8"/>
      <c r="R633" s="8"/>
      <c r="S633" s="8"/>
    </row>
    <row r="634" spans="1:31" x14ac:dyDescent="0.25">
      <c r="A634" s="140"/>
      <c r="B634" s="155"/>
      <c r="C634" s="7"/>
      <c r="D634" s="7"/>
      <c r="E634" s="7"/>
      <c r="F634" s="7"/>
      <c r="G634" s="7"/>
      <c r="H634" s="7"/>
      <c r="I634" s="103" t="s">
        <v>244</v>
      </c>
      <c r="O634" s="138" t="s">
        <v>245</v>
      </c>
      <c r="P634" s="8"/>
      <c r="Q634" s="8"/>
      <c r="R634" s="8"/>
      <c r="S634" s="8"/>
    </row>
    <row r="635" spans="1:31" x14ac:dyDescent="0.25">
      <c r="B635" s="106" t="s">
        <v>250</v>
      </c>
      <c r="C635" s="9">
        <v>2010</v>
      </c>
      <c r="D635" s="9">
        <v>2020</v>
      </c>
      <c r="E635" s="9">
        <v>2030</v>
      </c>
      <c r="F635" s="9">
        <v>2040</v>
      </c>
      <c r="G635" s="9">
        <v>2050</v>
      </c>
      <c r="H635" s="7"/>
      <c r="I635" s="106">
        <v>2010</v>
      </c>
      <c r="J635" s="106">
        <v>2020</v>
      </c>
      <c r="K635" s="106">
        <v>2030</v>
      </c>
      <c r="L635" s="106">
        <v>2040</v>
      </c>
      <c r="M635" s="106">
        <v>2050</v>
      </c>
      <c r="O635" s="6">
        <v>2010</v>
      </c>
      <c r="P635" s="6">
        <v>2020</v>
      </c>
      <c r="Q635" s="6">
        <v>2030</v>
      </c>
      <c r="R635" s="6">
        <v>2040</v>
      </c>
      <c r="S635" s="6">
        <v>2050</v>
      </c>
      <c r="V635" s="106" t="s">
        <v>250</v>
      </c>
      <c r="W635" s="9">
        <v>2010</v>
      </c>
      <c r="X635" s="9">
        <v>2020</v>
      </c>
      <c r="Y635" s="9">
        <v>2030</v>
      </c>
      <c r="Z635" s="9">
        <v>2040</v>
      </c>
      <c r="AA635" s="9">
        <v>2050</v>
      </c>
    </row>
    <row r="636" spans="1:31" x14ac:dyDescent="0.25">
      <c r="A636" s="140"/>
      <c r="B636" s="155" t="s">
        <v>458</v>
      </c>
      <c r="C636" s="69">
        <f t="shared" ref="C636:C644" ca="1" si="294">IFERROR(VLOOKUP($B636,INDIRECT($I$636),2,FALSE),0)</f>
        <v>0</v>
      </c>
      <c r="D636" s="69">
        <f t="shared" ref="D636:D644" ca="1" si="295">IFERROR(VLOOKUP($B636,INDIRECT($J$636),2,FALSE),0)</f>
        <v>0</v>
      </c>
      <c r="E636" s="69">
        <f t="shared" ref="E636:E644" ca="1" si="296">IFERROR(VLOOKUP($B636,INDIRECT($K$636),2,FALSE),0)</f>
        <v>0</v>
      </c>
      <c r="F636" s="69">
        <f t="shared" ref="F636:F644" ca="1" si="297">IFERROR(VLOOKUP($B636,INDIRECT($L$636),2,FALSE),0)</f>
        <v>0</v>
      </c>
      <c r="G636" s="69">
        <f t="shared" ref="G636:G644" ca="1" si="298">IFERROR(VLOOKUP($B636,INDIRECT($M$636),2,FALSE),0)</f>
        <v>0</v>
      </c>
      <c r="H636" s="7"/>
      <c r="I636" s="140" t="str">
        <f>"Modeloutput!$A$"&amp;O636&amp;":$B$"&amp;O637</f>
        <v>Modeloutput!$A$5415:$B$5423</v>
      </c>
      <c r="J636" s="140" t="str">
        <f>"Modeloutput!$A$"&amp;P636&amp;":$B$"&amp;P637</f>
        <v>Modeloutput!$A$6350:$B$6358</v>
      </c>
      <c r="K636" s="140" t="str">
        <f>"Modeloutput!$A$"&amp;Q636&amp;":$B$"&amp;Q637</f>
        <v>Modeloutput!$A$7285:$B$7293</v>
      </c>
      <c r="L636" s="140" t="str">
        <f>"Modeloutput!$A$"&amp;R636&amp;":$B$"&amp;R637</f>
        <v>Modeloutput!$A$8220:$B$8228</v>
      </c>
      <c r="M636" s="140" t="str">
        <f>"Modeloutput!$A$"&amp;S636&amp;":$B$"&amp;S637</f>
        <v>Modeloutput!$A$9155:$B$9163</v>
      </c>
      <c r="N636" s="140" t="s">
        <v>246</v>
      </c>
      <c r="O636" s="140">
        <f>Run4_Var1!O636+Run4_Var2!$G$10</f>
        <v>5415</v>
      </c>
      <c r="P636" s="140">
        <f>Run4_Var1!P636+Run4_Var2!$G$10</f>
        <v>6350</v>
      </c>
      <c r="Q636" s="140">
        <f>Run4_Var1!Q636+Run4_Var2!$G$10</f>
        <v>7285</v>
      </c>
      <c r="R636" s="140">
        <f>Run4_Var1!R636+Run4_Var2!$G$10</f>
        <v>8220</v>
      </c>
      <c r="S636" s="140">
        <f>Run4_Var1!S636+Run4_Var2!$G$10</f>
        <v>9155</v>
      </c>
      <c r="V636" s="66" t="s">
        <v>254</v>
      </c>
      <c r="W636" s="67">
        <f ca="1">SUM(C636:C639)+C644</f>
        <v>5.0373923200000004</v>
      </c>
      <c r="X636" s="67">
        <f t="shared" ref="X636:AA636" ca="1" si="299">SUM(D636:D639)+D644</f>
        <v>6.1945070100000006</v>
      </c>
      <c r="Y636" s="67">
        <f t="shared" ca="1" si="299"/>
        <v>6.1945070100000006</v>
      </c>
      <c r="Z636" s="67">
        <f t="shared" ca="1" si="299"/>
        <v>6.1945070100000006</v>
      </c>
      <c r="AA636" s="67">
        <f t="shared" ca="1" si="299"/>
        <v>6.6229938700000002</v>
      </c>
    </row>
    <row r="637" spans="1:31" x14ac:dyDescent="0.25">
      <c r="A637" s="140"/>
      <c r="B637" s="155" t="s">
        <v>456</v>
      </c>
      <c r="C637" s="69">
        <f t="shared" ca="1" si="294"/>
        <v>5.0373923200000004</v>
      </c>
      <c r="D637" s="69">
        <f t="shared" ca="1" si="295"/>
        <v>5.6859245100000004</v>
      </c>
      <c r="E637" s="69">
        <f t="shared" ca="1" si="296"/>
        <v>5.6859245100000004</v>
      </c>
      <c r="F637" s="69">
        <f t="shared" ca="1" si="297"/>
        <v>5.6859245100000004</v>
      </c>
      <c r="G637" s="69">
        <f t="shared" ca="1" si="298"/>
        <v>6.1134438700000002</v>
      </c>
      <c r="H637" s="7"/>
      <c r="O637" s="140">
        <f>Run4_Var1!O637+Run4_Var2!$G$10</f>
        <v>5423</v>
      </c>
      <c r="P637" s="140">
        <f>Run4_Var1!P637+Run4_Var2!$G$10</f>
        <v>6358</v>
      </c>
      <c r="Q637" s="140">
        <f>Run4_Var1!Q637+Run4_Var2!$G$10</f>
        <v>7293</v>
      </c>
      <c r="R637" s="140">
        <f>Run4_Var1!R637+Run4_Var2!$G$10</f>
        <v>8228</v>
      </c>
      <c r="S637" s="140">
        <f>Run4_Var1!S637+Run4_Var2!$G$10</f>
        <v>9163</v>
      </c>
      <c r="V637" s="36" t="s">
        <v>313</v>
      </c>
      <c r="W637" s="37">
        <f ca="1">SUM(C640:C643)</f>
        <v>7.1055160300000004</v>
      </c>
      <c r="X637" s="37">
        <f t="shared" ref="X637:AA637" ca="1" si="300">SUM(D640:D643)</f>
        <v>6.0477759200000003</v>
      </c>
      <c r="Y637" s="37">
        <f t="shared" ca="1" si="300"/>
        <v>6.0477759200000003</v>
      </c>
      <c r="Z637" s="37">
        <f t="shared" ca="1" si="300"/>
        <v>5.80769263</v>
      </c>
      <c r="AA637" s="37">
        <f t="shared" ca="1" si="300"/>
        <v>5.77854592</v>
      </c>
    </row>
    <row r="638" spans="1:31" x14ac:dyDescent="0.25">
      <c r="A638" s="140"/>
      <c r="B638" s="155" t="s">
        <v>459</v>
      </c>
      <c r="C638" s="69">
        <f t="shared" ca="1" si="294"/>
        <v>0</v>
      </c>
      <c r="D638" s="69">
        <f t="shared" ca="1" si="295"/>
        <v>0</v>
      </c>
      <c r="E638" s="69">
        <f t="shared" ca="1" si="296"/>
        <v>0</v>
      </c>
      <c r="F638" s="69">
        <f t="shared" ca="1" si="297"/>
        <v>0</v>
      </c>
      <c r="G638" s="69">
        <f t="shared" ca="1" si="298"/>
        <v>0</v>
      </c>
      <c r="H638" s="7"/>
      <c r="O638" s="8"/>
      <c r="P638" s="8"/>
      <c r="Q638" s="8"/>
      <c r="R638" s="8"/>
      <c r="S638" s="8"/>
    </row>
    <row r="639" spans="1:31" x14ac:dyDescent="0.25">
      <c r="A639" s="140"/>
      <c r="B639" s="155" t="s">
        <v>460</v>
      </c>
      <c r="C639" s="69">
        <f t="shared" ca="1" si="294"/>
        <v>0</v>
      </c>
      <c r="D639" s="69">
        <f t="shared" ca="1" si="295"/>
        <v>0</v>
      </c>
      <c r="E639" s="69">
        <f t="shared" ca="1" si="296"/>
        <v>0</v>
      </c>
      <c r="F639" s="69">
        <f t="shared" ca="1" si="297"/>
        <v>0</v>
      </c>
      <c r="G639" s="69">
        <f t="shared" ca="1" si="298"/>
        <v>0</v>
      </c>
      <c r="H639" s="7"/>
      <c r="O639" s="8"/>
      <c r="P639" s="8"/>
      <c r="Q639" s="8"/>
      <c r="R639" s="8"/>
      <c r="S639" s="8"/>
      <c r="V639" s="140" t="s">
        <v>285</v>
      </c>
      <c r="W639" s="135">
        <f ca="1">SUM(W636:W637)</f>
        <v>12.142908350000001</v>
      </c>
      <c r="X639" s="135">
        <f t="shared" ref="X639:AA639" ca="1" si="301">SUM(X636:X637)</f>
        <v>12.242282930000002</v>
      </c>
      <c r="Y639" s="135">
        <f t="shared" ca="1" si="301"/>
        <v>12.242282930000002</v>
      </c>
      <c r="Z639" s="135">
        <f t="shared" ca="1" si="301"/>
        <v>12.002199640000001</v>
      </c>
      <c r="AA639" s="135">
        <f t="shared" ca="1" si="301"/>
        <v>12.401539790000001</v>
      </c>
    </row>
    <row r="640" spans="1:31" x14ac:dyDescent="0.25">
      <c r="A640" s="140"/>
      <c r="B640" s="155" t="s">
        <v>461</v>
      </c>
      <c r="C640" s="38">
        <f t="shared" ca="1" si="294"/>
        <v>0</v>
      </c>
      <c r="D640" s="38">
        <f t="shared" ca="1" si="295"/>
        <v>0</v>
      </c>
      <c r="E640" s="38">
        <f t="shared" ca="1" si="296"/>
        <v>0</v>
      </c>
      <c r="F640" s="38">
        <f t="shared" ca="1" si="297"/>
        <v>0</v>
      </c>
      <c r="G640" s="38">
        <f t="shared" ca="1" si="298"/>
        <v>0</v>
      </c>
      <c r="H640" s="7"/>
      <c r="O640" s="8"/>
      <c r="P640" s="8"/>
      <c r="Q640" s="8"/>
      <c r="R640" s="8"/>
      <c r="S640" s="8"/>
      <c r="V640" s="140" t="s">
        <v>284</v>
      </c>
      <c r="W640" s="135">
        <f ca="1">SUM(C636:C644)</f>
        <v>12.142908350000001</v>
      </c>
      <c r="X640" s="135">
        <f t="shared" ref="X640:AA640" ca="1" si="302">SUM(D636:D644)</f>
        <v>12.24228293</v>
      </c>
      <c r="Y640" s="135">
        <f t="shared" ca="1" si="302"/>
        <v>12.24228293</v>
      </c>
      <c r="Z640" s="135">
        <f t="shared" ca="1" si="302"/>
        <v>12.002199640000001</v>
      </c>
      <c r="AA640" s="135">
        <f t="shared" ca="1" si="302"/>
        <v>12.401539790000001</v>
      </c>
    </row>
    <row r="641" spans="1:27" x14ac:dyDescent="0.25">
      <c r="A641" s="140"/>
      <c r="B641" s="155" t="s">
        <v>457</v>
      </c>
      <c r="C641" s="38">
        <f t="shared" ca="1" si="294"/>
        <v>7.1055160300000004</v>
      </c>
      <c r="D641" s="38">
        <f t="shared" ca="1" si="295"/>
        <v>6.0477759200000003</v>
      </c>
      <c r="E641" s="38">
        <f t="shared" ca="1" si="296"/>
        <v>6.0477759200000003</v>
      </c>
      <c r="F641" s="38">
        <f t="shared" ca="1" si="297"/>
        <v>5.80769263</v>
      </c>
      <c r="G641" s="38">
        <f t="shared" ca="1" si="298"/>
        <v>5.77854592</v>
      </c>
      <c r="H641" s="7"/>
      <c r="O641" s="8"/>
      <c r="P641" s="8"/>
      <c r="Q641" s="8"/>
      <c r="R641" s="8"/>
      <c r="S641" s="8"/>
    </row>
    <row r="642" spans="1:27" x14ac:dyDescent="0.25">
      <c r="A642" s="140"/>
      <c r="B642" s="155" t="s">
        <v>462</v>
      </c>
      <c r="C642" s="38">
        <f t="shared" ca="1" si="294"/>
        <v>0</v>
      </c>
      <c r="D642" s="38">
        <f t="shared" ca="1" si="295"/>
        <v>0</v>
      </c>
      <c r="E642" s="38">
        <f t="shared" ca="1" si="296"/>
        <v>0</v>
      </c>
      <c r="F642" s="38">
        <f t="shared" ca="1" si="297"/>
        <v>0</v>
      </c>
      <c r="G642" s="38">
        <f t="shared" ca="1" si="298"/>
        <v>0</v>
      </c>
      <c r="H642" s="7"/>
      <c r="O642" s="8"/>
      <c r="P642" s="8"/>
      <c r="Q642" s="8"/>
      <c r="R642" s="8"/>
      <c r="S642" s="8"/>
    </row>
    <row r="643" spans="1:27" x14ac:dyDescent="0.25">
      <c r="A643" s="140"/>
      <c r="B643" s="155" t="s">
        <v>463</v>
      </c>
      <c r="C643" s="38">
        <f t="shared" ca="1" si="294"/>
        <v>0</v>
      </c>
      <c r="D643" s="38">
        <f t="shared" ca="1" si="295"/>
        <v>0</v>
      </c>
      <c r="E643" s="38">
        <f t="shared" ca="1" si="296"/>
        <v>0</v>
      </c>
      <c r="F643" s="38">
        <f t="shared" ca="1" si="297"/>
        <v>0</v>
      </c>
      <c r="G643" s="38">
        <f t="shared" ca="1" si="298"/>
        <v>0</v>
      </c>
      <c r="H643" s="7"/>
      <c r="O643" s="8"/>
      <c r="P643" s="8"/>
      <c r="Q643" s="8"/>
      <c r="R643" s="8"/>
      <c r="S643" s="8"/>
    </row>
    <row r="644" spans="1:27" x14ac:dyDescent="0.25">
      <c r="A644" s="140"/>
      <c r="B644" s="155" t="s">
        <v>1299</v>
      </c>
      <c r="C644" s="69">
        <f t="shared" ca="1" si="294"/>
        <v>0</v>
      </c>
      <c r="D644" s="69">
        <f t="shared" ca="1" si="295"/>
        <v>0.50858250000000005</v>
      </c>
      <c r="E644" s="69">
        <f t="shared" ca="1" si="296"/>
        <v>0.50858250000000005</v>
      </c>
      <c r="F644" s="69">
        <f t="shared" ca="1" si="297"/>
        <v>0.50858250000000005</v>
      </c>
      <c r="G644" s="69">
        <f t="shared" ca="1" si="298"/>
        <v>0.50954999999999995</v>
      </c>
      <c r="H644" s="7"/>
      <c r="O644" s="8"/>
      <c r="P644" s="8"/>
      <c r="Q644" s="8"/>
      <c r="R644" s="8"/>
      <c r="S644" s="8"/>
    </row>
    <row r="645" spans="1:27" x14ac:dyDescent="0.25">
      <c r="B645" s="155"/>
      <c r="C645" s="7"/>
      <c r="D645" s="7"/>
      <c r="E645" s="7"/>
      <c r="F645" s="7"/>
      <c r="G645" s="7"/>
      <c r="H645" s="7"/>
      <c r="I645" s="103" t="s">
        <v>244</v>
      </c>
      <c r="O645" s="138" t="s">
        <v>245</v>
      </c>
      <c r="P645" s="8"/>
      <c r="Q645" s="8"/>
      <c r="R645" s="8"/>
      <c r="S645" s="8"/>
    </row>
    <row r="646" spans="1:27" x14ac:dyDescent="0.25">
      <c r="B646" s="106" t="s">
        <v>252</v>
      </c>
      <c r="C646" s="9">
        <v>2010</v>
      </c>
      <c r="D646" s="9">
        <v>2020</v>
      </c>
      <c r="E646" s="9">
        <v>2030</v>
      </c>
      <c r="F646" s="9">
        <v>2040</v>
      </c>
      <c r="G646" s="9">
        <v>2050</v>
      </c>
      <c r="H646" s="7"/>
      <c r="I646" s="106">
        <v>2010</v>
      </c>
      <c r="J646" s="106">
        <v>2020</v>
      </c>
      <c r="K646" s="106">
        <v>2030</v>
      </c>
      <c r="L646" s="106">
        <v>2040</v>
      </c>
      <c r="M646" s="106">
        <v>2050</v>
      </c>
      <c r="O646" s="6">
        <v>2010</v>
      </c>
      <c r="P646" s="6">
        <v>2020</v>
      </c>
      <c r="Q646" s="6">
        <v>2030</v>
      </c>
      <c r="R646" s="6">
        <v>2040</v>
      </c>
      <c r="S646" s="6">
        <v>2050</v>
      </c>
      <c r="V646" s="106" t="s">
        <v>327</v>
      </c>
      <c r="W646" s="9">
        <v>2010</v>
      </c>
      <c r="X646" s="9">
        <v>2020</v>
      </c>
      <c r="Y646" s="9">
        <v>2030</v>
      </c>
      <c r="Z646" s="9">
        <v>2040</v>
      </c>
      <c r="AA646" s="9">
        <v>2050</v>
      </c>
    </row>
    <row r="647" spans="1:27" x14ac:dyDescent="0.25">
      <c r="A647" s="140"/>
      <c r="B647" s="155" t="s">
        <v>8</v>
      </c>
      <c r="C647" s="207">
        <f t="shared" ref="C647:C706" ca="1" si="303">IFERROR(VLOOKUP($B647,INDIRECT($I$647),2,FALSE),0)</f>
        <v>0</v>
      </c>
      <c r="D647" s="207">
        <f t="shared" ref="D647:D706" ca="1" si="304">IFERROR(VLOOKUP($B647,INDIRECT($J$647),2,FALSE),0)</f>
        <v>0</v>
      </c>
      <c r="E647" s="207">
        <f t="shared" ref="E647:E706" ca="1" si="305">IFERROR(VLOOKUP($B647,INDIRECT($K$647),2,FALSE),0)</f>
        <v>0</v>
      </c>
      <c r="F647" s="207">
        <f t="shared" ref="F647:F706" ca="1" si="306">IFERROR(VLOOKUP($B647,INDIRECT($L$647),2,FALSE),0)</f>
        <v>0</v>
      </c>
      <c r="G647" s="207">
        <f t="shared" ref="G647:G706" ca="1" si="307">IFERROR(VLOOKUP($B647,INDIRECT($M$647),2,FALSE),0)</f>
        <v>0</v>
      </c>
      <c r="H647" s="7"/>
      <c r="I647" s="140" t="str">
        <f>"Modeloutput!$A$"&amp;O647&amp;":$B$"&amp;O648</f>
        <v>Modeloutput!$A$5473:$B$5532</v>
      </c>
      <c r="J647" s="140" t="str">
        <f>"Modeloutput!$A$"&amp;P647&amp;":$B$"&amp;P648</f>
        <v>Modeloutput!$A$6408:$B$6467</v>
      </c>
      <c r="K647" s="140" t="str">
        <f>"Modeloutput!$A$"&amp;Q647&amp;":$B$"&amp;Q648</f>
        <v>Modeloutput!$A$7343:$B$7402</v>
      </c>
      <c r="L647" s="140" t="str">
        <f>"Modeloutput!$A$"&amp;R647&amp;":$B$"&amp;R648</f>
        <v>Modeloutput!$A$8278:$B$8337</v>
      </c>
      <c r="M647" s="140" t="str">
        <f>"Modeloutput!$A$"&amp;S647&amp;":$B$"&amp;S648</f>
        <v>Modeloutput!$A$9213:$B$9272</v>
      </c>
      <c r="N647" s="140" t="s">
        <v>246</v>
      </c>
      <c r="O647" s="140">
        <f>Run4_Var1!O647+Run4_Var2!$G$10</f>
        <v>5473</v>
      </c>
      <c r="P647" s="140">
        <f>Run4_Var1!P647+Run4_Var2!$G$10</f>
        <v>6408</v>
      </c>
      <c r="Q647" s="140">
        <f>Run4_Var1!Q647+Run4_Var2!$G$10</f>
        <v>7343</v>
      </c>
      <c r="R647" s="140">
        <f>Run4_Var1!R647+Run4_Var2!$G$10</f>
        <v>8278</v>
      </c>
      <c r="S647" s="140">
        <f>Run4_Var1!S647+Run4_Var2!$G$10</f>
        <v>9213</v>
      </c>
      <c r="V647" s="17" t="s">
        <v>1370</v>
      </c>
      <c r="W647" s="18">
        <f ca="1">SUM(C647:C652)</f>
        <v>0</v>
      </c>
      <c r="X647" s="18">
        <f t="shared" ref="X647:AA647" ca="1" si="308">SUM(D647:D652)</f>
        <v>0</v>
      </c>
      <c r="Y647" s="18">
        <f t="shared" ca="1" si="308"/>
        <v>0</v>
      </c>
      <c r="Z647" s="18">
        <f t="shared" ca="1" si="308"/>
        <v>0</v>
      </c>
      <c r="AA647" s="18">
        <f t="shared" ca="1" si="308"/>
        <v>0</v>
      </c>
    </row>
    <row r="648" spans="1:27" x14ac:dyDescent="0.25">
      <c r="A648" s="140"/>
      <c r="B648" s="155" t="s">
        <v>9</v>
      </c>
      <c r="C648" s="207">
        <f t="shared" ca="1" si="303"/>
        <v>0</v>
      </c>
      <c r="D648" s="207">
        <f t="shared" ca="1" si="304"/>
        <v>0</v>
      </c>
      <c r="E648" s="207">
        <f t="shared" ca="1" si="305"/>
        <v>0</v>
      </c>
      <c r="F648" s="207">
        <f t="shared" ca="1" si="306"/>
        <v>0</v>
      </c>
      <c r="G648" s="207">
        <f t="shared" ca="1" si="307"/>
        <v>0</v>
      </c>
      <c r="H648" s="9"/>
      <c r="O648" s="140">
        <f>Run4_Var1!O648+Run4_Var2!$G$10</f>
        <v>5532</v>
      </c>
      <c r="P648" s="140">
        <f>Run4_Var1!P648+Run4_Var2!$G$10</f>
        <v>6467</v>
      </c>
      <c r="Q648" s="140">
        <f>Run4_Var1!Q648+Run4_Var2!$G$10</f>
        <v>7402</v>
      </c>
      <c r="R648" s="140">
        <f>Run4_Var1!R648+Run4_Var2!$G$10</f>
        <v>8337</v>
      </c>
      <c r="S648" s="140">
        <f>Run4_Var1!S648+Run4_Var2!$G$10</f>
        <v>9272</v>
      </c>
      <c r="V648" s="22" t="s">
        <v>1371</v>
      </c>
      <c r="W648" s="41">
        <f ca="1">SUM(C653:C665)</f>
        <v>0</v>
      </c>
      <c r="X648" s="41">
        <f t="shared" ref="X648:AA648" ca="1" si="309">SUM(D653:D665)</f>
        <v>0</v>
      </c>
      <c r="Y648" s="41">
        <f t="shared" ca="1" si="309"/>
        <v>0</v>
      </c>
      <c r="Z648" s="41">
        <f t="shared" ca="1" si="309"/>
        <v>0</v>
      </c>
      <c r="AA648" s="41">
        <f t="shared" ca="1" si="309"/>
        <v>0</v>
      </c>
    </row>
    <row r="649" spans="1:27" x14ac:dyDescent="0.25">
      <c r="A649" s="140"/>
      <c r="B649" s="155" t="s">
        <v>10</v>
      </c>
      <c r="C649" s="207">
        <f t="shared" ca="1" si="303"/>
        <v>0</v>
      </c>
      <c r="D649" s="207">
        <f t="shared" ca="1" si="304"/>
        <v>0</v>
      </c>
      <c r="E649" s="207">
        <f t="shared" ca="1" si="305"/>
        <v>0</v>
      </c>
      <c r="F649" s="207">
        <f t="shared" ca="1" si="306"/>
        <v>0</v>
      </c>
      <c r="G649" s="207">
        <f t="shared" ca="1" si="307"/>
        <v>0</v>
      </c>
      <c r="H649" s="7"/>
      <c r="O649" s="8"/>
      <c r="P649" s="8"/>
      <c r="Q649" s="8"/>
      <c r="R649" s="8"/>
      <c r="S649" s="8"/>
      <c r="V649" s="66" t="s">
        <v>1372</v>
      </c>
      <c r="W649" s="69">
        <f ca="1">SUM(C675:C678)</f>
        <v>0</v>
      </c>
      <c r="X649" s="69">
        <f t="shared" ref="X649:AA649" ca="1" si="310">SUM(D675:D678)</f>
        <v>0</v>
      </c>
      <c r="Y649" s="69">
        <f t="shared" ca="1" si="310"/>
        <v>0</v>
      </c>
      <c r="Z649" s="69">
        <f t="shared" ca="1" si="310"/>
        <v>0</v>
      </c>
      <c r="AA649" s="69">
        <f t="shared" ca="1" si="310"/>
        <v>0</v>
      </c>
    </row>
    <row r="650" spans="1:27" x14ac:dyDescent="0.25">
      <c r="A650" s="140"/>
      <c r="B650" s="155" t="s">
        <v>11</v>
      </c>
      <c r="C650" s="207">
        <f t="shared" ca="1" si="303"/>
        <v>0</v>
      </c>
      <c r="D650" s="207">
        <f t="shared" ca="1" si="304"/>
        <v>0</v>
      </c>
      <c r="E650" s="207">
        <f t="shared" ca="1" si="305"/>
        <v>0</v>
      </c>
      <c r="F650" s="207">
        <f t="shared" ca="1" si="306"/>
        <v>0</v>
      </c>
      <c r="G650" s="207">
        <f t="shared" ca="1" si="307"/>
        <v>0</v>
      </c>
      <c r="H650" s="7"/>
      <c r="O650" s="8"/>
      <c r="P650" s="8"/>
      <c r="Q650" s="8"/>
      <c r="R650" s="8"/>
      <c r="S650" s="8"/>
      <c r="V650" s="36" t="s">
        <v>1373</v>
      </c>
      <c r="W650" s="38">
        <f ca="1">SUM(C683:C686)</f>
        <v>0</v>
      </c>
      <c r="X650" s="38">
        <f t="shared" ref="X650:AA650" ca="1" si="311">SUM(D683:D686)</f>
        <v>0</v>
      </c>
      <c r="Y650" s="38">
        <f t="shared" ca="1" si="311"/>
        <v>0</v>
      </c>
      <c r="Z650" s="38">
        <f t="shared" ca="1" si="311"/>
        <v>0</v>
      </c>
      <c r="AA650" s="38">
        <f t="shared" ca="1" si="311"/>
        <v>0</v>
      </c>
    </row>
    <row r="651" spans="1:27" x14ac:dyDescent="0.25">
      <c r="A651" s="140"/>
      <c r="B651" s="155" t="s">
        <v>12</v>
      </c>
      <c r="C651" s="207">
        <f t="shared" ca="1" si="303"/>
        <v>0</v>
      </c>
      <c r="D651" s="207">
        <f t="shared" ca="1" si="304"/>
        <v>0</v>
      </c>
      <c r="E651" s="207">
        <f t="shared" ca="1" si="305"/>
        <v>0</v>
      </c>
      <c r="F651" s="207">
        <f t="shared" ca="1" si="306"/>
        <v>0</v>
      </c>
      <c r="G651" s="207">
        <f t="shared" ca="1" si="307"/>
        <v>0</v>
      </c>
      <c r="H651" s="7"/>
      <c r="O651" s="8"/>
      <c r="P651" s="8"/>
      <c r="Q651" s="8"/>
      <c r="R651" s="8"/>
      <c r="S651" s="8"/>
      <c r="V651" s="32" t="s">
        <v>1374</v>
      </c>
      <c r="W651" s="40">
        <f ca="1">SUM(C691:C694)+C705</f>
        <v>0</v>
      </c>
      <c r="X651" s="40">
        <f t="shared" ref="X651:AA651" ca="1" si="312">SUM(D691:D694)+D705</f>
        <v>0</v>
      </c>
      <c r="Y651" s="40">
        <f t="shared" ca="1" si="312"/>
        <v>0</v>
      </c>
      <c r="Z651" s="40">
        <f t="shared" ca="1" si="312"/>
        <v>0</v>
      </c>
      <c r="AA651" s="40">
        <f t="shared" ca="1" si="312"/>
        <v>0</v>
      </c>
    </row>
    <row r="652" spans="1:27" x14ac:dyDescent="0.25">
      <c r="A652" s="140"/>
      <c r="B652" s="155" t="s">
        <v>13</v>
      </c>
      <c r="C652" s="207">
        <f t="shared" ca="1" si="303"/>
        <v>0</v>
      </c>
      <c r="D652" s="207">
        <f t="shared" ca="1" si="304"/>
        <v>0</v>
      </c>
      <c r="E652" s="207">
        <f t="shared" ca="1" si="305"/>
        <v>0</v>
      </c>
      <c r="F652" s="207">
        <f t="shared" ca="1" si="306"/>
        <v>0</v>
      </c>
      <c r="G652" s="207">
        <f t="shared" ca="1" si="307"/>
        <v>0</v>
      </c>
      <c r="H652" s="7"/>
      <c r="O652" s="8"/>
      <c r="P652" s="8"/>
      <c r="Q652" s="8"/>
      <c r="R652" s="8"/>
      <c r="S652" s="8"/>
      <c r="V652" s="208" t="s">
        <v>1375</v>
      </c>
      <c r="W652" s="209">
        <f ca="1">C666</f>
        <v>0</v>
      </c>
      <c r="X652" s="209">
        <f t="shared" ref="X652:AA652" ca="1" si="313">D666</f>
        <v>0</v>
      </c>
      <c r="Y652" s="209">
        <f t="shared" ca="1" si="313"/>
        <v>0</v>
      </c>
      <c r="Z652" s="209">
        <f t="shared" ca="1" si="313"/>
        <v>0</v>
      </c>
      <c r="AA652" s="209">
        <f t="shared" ca="1" si="313"/>
        <v>0</v>
      </c>
    </row>
    <row r="653" spans="1:27" x14ac:dyDescent="0.25">
      <c r="A653" s="140"/>
      <c r="B653" s="155" t="s">
        <v>554</v>
      </c>
      <c r="C653" s="210">
        <f t="shared" ca="1" si="303"/>
        <v>0</v>
      </c>
      <c r="D653" s="210">
        <f t="shared" ca="1" si="304"/>
        <v>0</v>
      </c>
      <c r="E653" s="210">
        <f t="shared" ca="1" si="305"/>
        <v>0</v>
      </c>
      <c r="F653" s="210">
        <f t="shared" ca="1" si="306"/>
        <v>0</v>
      </c>
      <c r="G653" s="210">
        <f t="shared" ca="1" si="307"/>
        <v>0</v>
      </c>
      <c r="H653" s="7"/>
      <c r="O653" s="8"/>
      <c r="P653" s="8"/>
      <c r="Q653" s="8"/>
      <c r="R653" s="8"/>
      <c r="S653" s="8"/>
      <c r="V653" s="211" t="s">
        <v>1376</v>
      </c>
      <c r="W653" s="212">
        <f ca="1">SUM(C667:C670)+C701</f>
        <v>0</v>
      </c>
      <c r="X653" s="212">
        <f t="shared" ref="X653:AA653" ca="1" si="314">SUM(D667:D670)+D701</f>
        <v>0</v>
      </c>
      <c r="Y653" s="212">
        <f t="shared" ca="1" si="314"/>
        <v>0</v>
      </c>
      <c r="Z653" s="212">
        <f t="shared" ca="1" si="314"/>
        <v>0</v>
      </c>
      <c r="AA653" s="212">
        <f t="shared" ca="1" si="314"/>
        <v>0</v>
      </c>
    </row>
    <row r="654" spans="1:27" x14ac:dyDescent="0.25">
      <c r="A654" s="140"/>
      <c r="B654" s="155" t="s">
        <v>555</v>
      </c>
      <c r="C654" s="210">
        <f t="shared" ca="1" si="303"/>
        <v>0</v>
      </c>
      <c r="D654" s="210">
        <f t="shared" ca="1" si="304"/>
        <v>0</v>
      </c>
      <c r="E654" s="210">
        <f t="shared" ca="1" si="305"/>
        <v>0</v>
      </c>
      <c r="F654" s="210">
        <f t="shared" ca="1" si="306"/>
        <v>0</v>
      </c>
      <c r="G654" s="210">
        <f t="shared" ca="1" si="307"/>
        <v>0</v>
      </c>
      <c r="H654" s="7"/>
      <c r="O654" s="8"/>
      <c r="P654" s="8"/>
      <c r="Q654" s="8"/>
      <c r="R654" s="8"/>
      <c r="S654" s="8"/>
      <c r="V654" s="195" t="s">
        <v>1377</v>
      </c>
      <c r="W654" s="213">
        <f ca="1">SUM(C671:C674)+C702</f>
        <v>0</v>
      </c>
      <c r="X654" s="213">
        <f t="shared" ref="X654:AA654" ca="1" si="315">SUM(D671:D674)+D702</f>
        <v>0</v>
      </c>
      <c r="Y654" s="213">
        <f t="shared" ca="1" si="315"/>
        <v>0</v>
      </c>
      <c r="Z654" s="213">
        <f t="shared" ca="1" si="315"/>
        <v>0</v>
      </c>
      <c r="AA654" s="213">
        <f t="shared" ca="1" si="315"/>
        <v>0</v>
      </c>
    </row>
    <row r="655" spans="1:27" x14ac:dyDescent="0.25">
      <c r="A655" s="140"/>
      <c r="B655" s="155" t="s">
        <v>556</v>
      </c>
      <c r="C655" s="210">
        <f t="shared" ca="1" si="303"/>
        <v>0</v>
      </c>
      <c r="D655" s="210">
        <f t="shared" ca="1" si="304"/>
        <v>0</v>
      </c>
      <c r="E655" s="210">
        <f t="shared" ca="1" si="305"/>
        <v>0</v>
      </c>
      <c r="F655" s="210">
        <f t="shared" ca="1" si="306"/>
        <v>0</v>
      </c>
      <c r="G655" s="210">
        <f t="shared" ca="1" si="307"/>
        <v>0</v>
      </c>
      <c r="O655" s="8"/>
      <c r="P655" s="8"/>
      <c r="Q655" s="8"/>
      <c r="R655" s="8"/>
      <c r="S655" s="8"/>
      <c r="V655" s="30" t="s">
        <v>1378</v>
      </c>
      <c r="W655" s="214">
        <f ca="1">SUM(C679:C682)+C704</f>
        <v>0</v>
      </c>
      <c r="X655" s="214">
        <f t="shared" ref="X655:AA655" ca="1" si="316">SUM(D679:D682)+D704</f>
        <v>0</v>
      </c>
      <c r="Y655" s="214">
        <f t="shared" ca="1" si="316"/>
        <v>0</v>
      </c>
      <c r="Z655" s="214">
        <f t="shared" ca="1" si="316"/>
        <v>0</v>
      </c>
      <c r="AA655" s="214">
        <f t="shared" ca="1" si="316"/>
        <v>0</v>
      </c>
    </row>
    <row r="656" spans="1:27" x14ac:dyDescent="0.25">
      <c r="A656" s="140"/>
      <c r="B656" s="155" t="s">
        <v>557</v>
      </c>
      <c r="C656" s="210">
        <f t="shared" ca="1" si="303"/>
        <v>0</v>
      </c>
      <c r="D656" s="210">
        <f t="shared" ca="1" si="304"/>
        <v>0</v>
      </c>
      <c r="E656" s="210">
        <f t="shared" ca="1" si="305"/>
        <v>0</v>
      </c>
      <c r="F656" s="210">
        <f t="shared" ca="1" si="306"/>
        <v>0</v>
      </c>
      <c r="G656" s="210">
        <f t="shared" ca="1" si="307"/>
        <v>0</v>
      </c>
      <c r="O656" s="8"/>
      <c r="P656" s="8"/>
      <c r="Q656" s="8"/>
      <c r="R656" s="8"/>
      <c r="S656" s="8"/>
      <c r="V656" s="215" t="s">
        <v>1379</v>
      </c>
      <c r="W656" s="216">
        <f ca="1">SUM(C687:C690)</f>
        <v>0</v>
      </c>
      <c r="X656" s="216">
        <f t="shared" ref="X656:AA656" ca="1" si="317">SUM(D687:D690)</f>
        <v>0</v>
      </c>
      <c r="Y656" s="216">
        <f t="shared" ca="1" si="317"/>
        <v>0</v>
      </c>
      <c r="Z656" s="216">
        <f t="shared" ca="1" si="317"/>
        <v>0</v>
      </c>
      <c r="AA656" s="216">
        <f t="shared" ca="1" si="317"/>
        <v>0</v>
      </c>
    </row>
    <row r="657" spans="1:27" x14ac:dyDescent="0.25">
      <c r="A657" s="140"/>
      <c r="B657" s="155" t="s">
        <v>558</v>
      </c>
      <c r="C657" s="210">
        <f t="shared" ca="1" si="303"/>
        <v>0</v>
      </c>
      <c r="D657" s="210">
        <f t="shared" ca="1" si="304"/>
        <v>0</v>
      </c>
      <c r="E657" s="210">
        <f t="shared" ca="1" si="305"/>
        <v>0</v>
      </c>
      <c r="F657" s="210">
        <f t="shared" ca="1" si="306"/>
        <v>0</v>
      </c>
      <c r="G657" s="210">
        <f t="shared" ca="1" si="307"/>
        <v>0</v>
      </c>
      <c r="O657" s="8"/>
      <c r="P657" s="8"/>
      <c r="Q657" s="8"/>
      <c r="R657" s="8"/>
      <c r="S657" s="8"/>
      <c r="V657" s="217" t="s">
        <v>1380</v>
      </c>
      <c r="W657" s="143">
        <f ca="1">SUM(C695:C698)+C706</f>
        <v>0</v>
      </c>
      <c r="X657" s="143">
        <f t="shared" ref="X657:AA657" ca="1" si="318">SUM(D695:D698)+D706</f>
        <v>0</v>
      </c>
      <c r="Y657" s="143">
        <f t="shared" ca="1" si="318"/>
        <v>0</v>
      </c>
      <c r="Z657" s="143">
        <f t="shared" ca="1" si="318"/>
        <v>0</v>
      </c>
      <c r="AA657" s="143">
        <f t="shared" ca="1" si="318"/>
        <v>0</v>
      </c>
    </row>
    <row r="658" spans="1:27" x14ac:dyDescent="0.25">
      <c r="A658" s="140"/>
      <c r="B658" s="155" t="s">
        <v>559</v>
      </c>
      <c r="C658" s="210">
        <f t="shared" ca="1" si="303"/>
        <v>0</v>
      </c>
      <c r="D658" s="210">
        <f t="shared" ca="1" si="304"/>
        <v>0</v>
      </c>
      <c r="E658" s="210">
        <f t="shared" ca="1" si="305"/>
        <v>0</v>
      </c>
      <c r="F658" s="210">
        <f t="shared" ca="1" si="306"/>
        <v>0</v>
      </c>
      <c r="G658" s="210">
        <f t="shared" ca="1" si="307"/>
        <v>0</v>
      </c>
      <c r="O658" s="8"/>
      <c r="P658" s="8"/>
      <c r="Q658" s="8"/>
      <c r="R658" s="8"/>
      <c r="S658" s="8"/>
    </row>
    <row r="659" spans="1:27" x14ac:dyDescent="0.25">
      <c r="A659" s="140"/>
      <c r="B659" s="155" t="s">
        <v>560</v>
      </c>
      <c r="C659" s="210">
        <f t="shared" ca="1" si="303"/>
        <v>0</v>
      </c>
      <c r="D659" s="210">
        <f t="shared" ca="1" si="304"/>
        <v>0</v>
      </c>
      <c r="E659" s="210">
        <f t="shared" ca="1" si="305"/>
        <v>0</v>
      </c>
      <c r="F659" s="210">
        <f t="shared" ca="1" si="306"/>
        <v>0</v>
      </c>
      <c r="G659" s="210">
        <f t="shared" ca="1" si="307"/>
        <v>0</v>
      </c>
      <c r="O659" s="8"/>
      <c r="P659" s="8"/>
      <c r="Q659" s="8"/>
      <c r="R659" s="8"/>
      <c r="S659" s="8"/>
      <c r="V659" s="140" t="s">
        <v>285</v>
      </c>
      <c r="W659" s="135">
        <f ca="1">SUM(W647:W657)</f>
        <v>0</v>
      </c>
      <c r="X659" s="135">
        <f t="shared" ref="X659:AA659" ca="1" si="319">SUM(X647:X657)</f>
        <v>0</v>
      </c>
      <c r="Y659" s="135">
        <f t="shared" ca="1" si="319"/>
        <v>0</v>
      </c>
      <c r="Z659" s="135">
        <f t="shared" ca="1" si="319"/>
        <v>0</v>
      </c>
      <c r="AA659" s="135">
        <f t="shared" ca="1" si="319"/>
        <v>0</v>
      </c>
    </row>
    <row r="660" spans="1:27" x14ac:dyDescent="0.25">
      <c r="A660" s="140"/>
      <c r="B660" s="155" t="s">
        <v>561</v>
      </c>
      <c r="C660" s="210">
        <f t="shared" ca="1" si="303"/>
        <v>0</v>
      </c>
      <c r="D660" s="210">
        <f t="shared" ca="1" si="304"/>
        <v>0</v>
      </c>
      <c r="E660" s="210">
        <f t="shared" ca="1" si="305"/>
        <v>0</v>
      </c>
      <c r="F660" s="210">
        <f t="shared" ca="1" si="306"/>
        <v>0</v>
      </c>
      <c r="G660" s="210">
        <f t="shared" ca="1" si="307"/>
        <v>0</v>
      </c>
      <c r="O660" s="8"/>
      <c r="P660" s="8"/>
      <c r="Q660" s="8"/>
      <c r="R660" s="8"/>
      <c r="S660" s="8"/>
      <c r="V660" s="140" t="s">
        <v>284</v>
      </c>
      <c r="W660" s="135">
        <f ca="1">SUM(C647:C706)</f>
        <v>0</v>
      </c>
      <c r="X660" s="135">
        <f t="shared" ref="X660:AA660" ca="1" si="320">SUM(D647:D706)</f>
        <v>0</v>
      </c>
      <c r="Y660" s="135">
        <f t="shared" ca="1" si="320"/>
        <v>0</v>
      </c>
      <c r="Z660" s="135">
        <f t="shared" ca="1" si="320"/>
        <v>0</v>
      </c>
      <c r="AA660" s="135">
        <f t="shared" ca="1" si="320"/>
        <v>0</v>
      </c>
    </row>
    <row r="661" spans="1:27" x14ac:dyDescent="0.25">
      <c r="A661" s="140"/>
      <c r="B661" s="155" t="s">
        <v>562</v>
      </c>
      <c r="C661" s="210">
        <f t="shared" ca="1" si="303"/>
        <v>0</v>
      </c>
      <c r="D661" s="210">
        <f t="shared" ca="1" si="304"/>
        <v>0</v>
      </c>
      <c r="E661" s="210">
        <f t="shared" ca="1" si="305"/>
        <v>0</v>
      </c>
      <c r="F661" s="210">
        <f t="shared" ca="1" si="306"/>
        <v>0</v>
      </c>
      <c r="G661" s="210">
        <f t="shared" ca="1" si="307"/>
        <v>0</v>
      </c>
      <c r="O661" s="8"/>
      <c r="P661" s="8"/>
      <c r="Q661" s="8"/>
      <c r="R661" s="8"/>
      <c r="S661" s="8"/>
    </row>
    <row r="662" spans="1:27" x14ac:dyDescent="0.25">
      <c r="A662" s="140"/>
      <c r="B662" s="155" t="s">
        <v>563</v>
      </c>
      <c r="C662" s="210">
        <f t="shared" ca="1" si="303"/>
        <v>0</v>
      </c>
      <c r="D662" s="210">
        <f t="shared" ca="1" si="304"/>
        <v>0</v>
      </c>
      <c r="E662" s="210">
        <f t="shared" ca="1" si="305"/>
        <v>0</v>
      </c>
      <c r="F662" s="210">
        <f t="shared" ca="1" si="306"/>
        <v>0</v>
      </c>
      <c r="G662" s="210">
        <f t="shared" ca="1" si="307"/>
        <v>0</v>
      </c>
      <c r="O662" s="8"/>
      <c r="P662" s="8"/>
      <c r="Q662" s="8"/>
      <c r="R662" s="8"/>
      <c r="S662" s="8"/>
    </row>
    <row r="663" spans="1:27" x14ac:dyDescent="0.25">
      <c r="A663" s="140"/>
      <c r="B663" s="155" t="s">
        <v>564</v>
      </c>
      <c r="C663" s="210">
        <f t="shared" ca="1" si="303"/>
        <v>0</v>
      </c>
      <c r="D663" s="210">
        <f t="shared" ca="1" si="304"/>
        <v>0</v>
      </c>
      <c r="E663" s="210">
        <f t="shared" ca="1" si="305"/>
        <v>0</v>
      </c>
      <c r="F663" s="210">
        <f t="shared" ca="1" si="306"/>
        <v>0</v>
      </c>
      <c r="G663" s="210">
        <f t="shared" ca="1" si="307"/>
        <v>0</v>
      </c>
      <c r="O663" s="8"/>
      <c r="P663" s="8"/>
      <c r="Q663" s="8"/>
      <c r="R663" s="8"/>
      <c r="S663" s="8"/>
    </row>
    <row r="664" spans="1:27" x14ac:dyDescent="0.25">
      <c r="A664" s="140"/>
      <c r="B664" s="155" t="s">
        <v>565</v>
      </c>
      <c r="C664" s="210">
        <f t="shared" ca="1" si="303"/>
        <v>0</v>
      </c>
      <c r="D664" s="210">
        <f t="shared" ca="1" si="304"/>
        <v>0</v>
      </c>
      <c r="E664" s="210">
        <f t="shared" ca="1" si="305"/>
        <v>0</v>
      </c>
      <c r="F664" s="210">
        <f t="shared" ca="1" si="306"/>
        <v>0</v>
      </c>
      <c r="G664" s="210">
        <f t="shared" ca="1" si="307"/>
        <v>0</v>
      </c>
      <c r="O664" s="8"/>
      <c r="P664" s="8"/>
      <c r="Q664" s="8"/>
      <c r="R664" s="8"/>
      <c r="S664" s="8"/>
    </row>
    <row r="665" spans="1:27" x14ac:dyDescent="0.25">
      <c r="A665" s="140"/>
      <c r="B665" s="166" t="s">
        <v>946</v>
      </c>
      <c r="C665" s="210">
        <f t="shared" ca="1" si="303"/>
        <v>0</v>
      </c>
      <c r="D665" s="210">
        <f t="shared" ca="1" si="304"/>
        <v>0</v>
      </c>
      <c r="E665" s="210">
        <f t="shared" ca="1" si="305"/>
        <v>0</v>
      </c>
      <c r="F665" s="210">
        <f t="shared" ca="1" si="306"/>
        <v>0</v>
      </c>
      <c r="G665" s="210">
        <f t="shared" ca="1" si="307"/>
        <v>0</v>
      </c>
      <c r="O665" s="8"/>
      <c r="P665" s="8"/>
      <c r="Q665" s="8"/>
      <c r="R665" s="8"/>
      <c r="S665" s="8"/>
    </row>
    <row r="666" spans="1:27" x14ac:dyDescent="0.25">
      <c r="A666" s="140"/>
      <c r="B666" s="166" t="s">
        <v>947</v>
      </c>
      <c r="C666" s="218">
        <f t="shared" ca="1" si="303"/>
        <v>0</v>
      </c>
      <c r="D666" s="218">
        <f t="shared" ca="1" si="304"/>
        <v>0</v>
      </c>
      <c r="E666" s="218">
        <f t="shared" ca="1" si="305"/>
        <v>0</v>
      </c>
      <c r="F666" s="218">
        <f t="shared" ca="1" si="306"/>
        <v>0</v>
      </c>
      <c r="G666" s="218">
        <f t="shared" ca="1" si="307"/>
        <v>0</v>
      </c>
      <c r="O666" s="8"/>
      <c r="P666" s="8"/>
      <c r="Q666" s="8"/>
      <c r="R666" s="8"/>
      <c r="S666" s="8"/>
    </row>
    <row r="667" spans="1:27" x14ac:dyDescent="0.25">
      <c r="A667" s="140"/>
      <c r="B667" s="166" t="s">
        <v>1053</v>
      </c>
      <c r="C667" s="219">
        <f t="shared" ca="1" si="303"/>
        <v>0</v>
      </c>
      <c r="D667" s="219">
        <f t="shared" ca="1" si="304"/>
        <v>0</v>
      </c>
      <c r="E667" s="219">
        <f t="shared" ca="1" si="305"/>
        <v>0</v>
      </c>
      <c r="F667" s="219">
        <f t="shared" ca="1" si="306"/>
        <v>0</v>
      </c>
      <c r="G667" s="219">
        <f t="shared" ca="1" si="307"/>
        <v>0</v>
      </c>
      <c r="O667" s="8"/>
      <c r="P667" s="8"/>
      <c r="Q667" s="8"/>
      <c r="R667" s="8"/>
      <c r="S667" s="8"/>
      <c r="V667" s="8"/>
    </row>
    <row r="668" spans="1:27" x14ac:dyDescent="0.25">
      <c r="A668" s="140"/>
      <c r="B668" s="166" t="s">
        <v>1004</v>
      </c>
      <c r="C668" s="219">
        <f t="shared" ca="1" si="303"/>
        <v>0</v>
      </c>
      <c r="D668" s="219">
        <f t="shared" ca="1" si="304"/>
        <v>0</v>
      </c>
      <c r="E668" s="219">
        <f t="shared" ca="1" si="305"/>
        <v>0</v>
      </c>
      <c r="F668" s="219">
        <f t="shared" ca="1" si="306"/>
        <v>0</v>
      </c>
      <c r="G668" s="219">
        <f t="shared" ca="1" si="307"/>
        <v>0</v>
      </c>
      <c r="O668" s="8"/>
      <c r="P668" s="8"/>
      <c r="Q668" s="8"/>
      <c r="R668" s="8"/>
      <c r="S668" s="8"/>
      <c r="V668" s="8"/>
    </row>
    <row r="669" spans="1:27" x14ac:dyDescent="0.25">
      <c r="A669" s="140"/>
      <c r="B669" s="166" t="s">
        <v>1054</v>
      </c>
      <c r="C669" s="219">
        <f t="shared" ca="1" si="303"/>
        <v>0</v>
      </c>
      <c r="D669" s="219">
        <f t="shared" ca="1" si="304"/>
        <v>0</v>
      </c>
      <c r="E669" s="219">
        <f t="shared" ca="1" si="305"/>
        <v>0</v>
      </c>
      <c r="F669" s="219">
        <f t="shared" ca="1" si="306"/>
        <v>0</v>
      </c>
      <c r="G669" s="219">
        <f t="shared" ca="1" si="307"/>
        <v>0</v>
      </c>
      <c r="O669" s="8"/>
      <c r="P669" s="8"/>
      <c r="Q669" s="8"/>
      <c r="R669" s="8"/>
      <c r="S669" s="8"/>
      <c r="V669" s="8"/>
    </row>
    <row r="670" spans="1:27" x14ac:dyDescent="0.25">
      <c r="A670" s="140"/>
      <c r="B670" s="166" t="s">
        <v>1055</v>
      </c>
      <c r="C670" s="219">
        <f t="shared" ca="1" si="303"/>
        <v>0</v>
      </c>
      <c r="D670" s="219">
        <f t="shared" ca="1" si="304"/>
        <v>0</v>
      </c>
      <c r="E670" s="219">
        <f t="shared" ca="1" si="305"/>
        <v>0</v>
      </c>
      <c r="F670" s="219">
        <f t="shared" ca="1" si="306"/>
        <v>0</v>
      </c>
      <c r="G670" s="219">
        <f t="shared" ca="1" si="307"/>
        <v>0</v>
      </c>
      <c r="O670" s="8"/>
      <c r="P670" s="8"/>
      <c r="Q670" s="8"/>
      <c r="R670" s="8"/>
      <c r="S670" s="8"/>
      <c r="V670" s="8"/>
    </row>
    <row r="671" spans="1:27" x14ac:dyDescent="0.25">
      <c r="A671" s="140"/>
      <c r="B671" s="166" t="s">
        <v>1056</v>
      </c>
      <c r="C671" s="196">
        <f t="shared" ca="1" si="303"/>
        <v>0</v>
      </c>
      <c r="D671" s="196">
        <f t="shared" ca="1" si="304"/>
        <v>0</v>
      </c>
      <c r="E671" s="196">
        <f t="shared" ca="1" si="305"/>
        <v>0</v>
      </c>
      <c r="F671" s="196">
        <f t="shared" ca="1" si="306"/>
        <v>0</v>
      </c>
      <c r="G671" s="196">
        <f t="shared" ca="1" si="307"/>
        <v>0</v>
      </c>
      <c r="O671" s="8"/>
      <c r="P671" s="8"/>
      <c r="Q671" s="8"/>
      <c r="R671" s="8"/>
      <c r="S671" s="8"/>
      <c r="V671" s="8"/>
    </row>
    <row r="672" spans="1:27" x14ac:dyDescent="0.25">
      <c r="A672" s="140"/>
      <c r="B672" s="155" t="s">
        <v>1005</v>
      </c>
      <c r="C672" s="196">
        <f t="shared" ca="1" si="303"/>
        <v>0</v>
      </c>
      <c r="D672" s="196">
        <f t="shared" ca="1" si="304"/>
        <v>0</v>
      </c>
      <c r="E672" s="196">
        <f t="shared" ca="1" si="305"/>
        <v>0</v>
      </c>
      <c r="F672" s="196">
        <f t="shared" ca="1" si="306"/>
        <v>0</v>
      </c>
      <c r="G672" s="196">
        <f t="shared" ca="1" si="307"/>
        <v>0</v>
      </c>
      <c r="O672" s="8"/>
      <c r="P672" s="8"/>
      <c r="Q672" s="8"/>
      <c r="R672" s="8"/>
      <c r="S672" s="8"/>
      <c r="V672" s="8"/>
    </row>
    <row r="673" spans="1:22" x14ac:dyDescent="0.25">
      <c r="A673" s="140"/>
      <c r="B673" s="155" t="s">
        <v>1057</v>
      </c>
      <c r="C673" s="196">
        <f t="shared" ca="1" si="303"/>
        <v>0</v>
      </c>
      <c r="D673" s="196">
        <f t="shared" ca="1" si="304"/>
        <v>0</v>
      </c>
      <c r="E673" s="196">
        <f t="shared" ca="1" si="305"/>
        <v>0</v>
      </c>
      <c r="F673" s="196">
        <f t="shared" ca="1" si="306"/>
        <v>0</v>
      </c>
      <c r="G673" s="196">
        <f t="shared" ca="1" si="307"/>
        <v>0</v>
      </c>
      <c r="O673" s="8"/>
      <c r="P673" s="8"/>
      <c r="Q673" s="8"/>
      <c r="R673" s="8"/>
      <c r="S673" s="8"/>
      <c r="V673" s="8"/>
    </row>
    <row r="674" spans="1:22" x14ac:dyDescent="0.25">
      <c r="A674" s="140"/>
      <c r="B674" s="155" t="s">
        <v>1058</v>
      </c>
      <c r="C674" s="196">
        <f t="shared" ca="1" si="303"/>
        <v>0</v>
      </c>
      <c r="D674" s="196">
        <f t="shared" ca="1" si="304"/>
        <v>0</v>
      </c>
      <c r="E674" s="196">
        <f t="shared" ca="1" si="305"/>
        <v>0</v>
      </c>
      <c r="F674" s="196">
        <f t="shared" ca="1" si="306"/>
        <v>0</v>
      </c>
      <c r="G674" s="196">
        <f t="shared" ca="1" si="307"/>
        <v>0</v>
      </c>
      <c r="O674" s="8"/>
      <c r="P674" s="8"/>
      <c r="Q674" s="8"/>
      <c r="R674" s="8"/>
      <c r="S674" s="8"/>
      <c r="V674" s="8"/>
    </row>
    <row r="675" spans="1:22" x14ac:dyDescent="0.25">
      <c r="A675" s="140"/>
      <c r="B675" s="155" t="s">
        <v>1059</v>
      </c>
      <c r="C675" s="188">
        <f t="shared" ca="1" si="303"/>
        <v>0</v>
      </c>
      <c r="D675" s="188">
        <f t="shared" ca="1" si="304"/>
        <v>0</v>
      </c>
      <c r="E675" s="188">
        <f t="shared" ca="1" si="305"/>
        <v>0</v>
      </c>
      <c r="F675" s="188">
        <f t="shared" ca="1" si="306"/>
        <v>0</v>
      </c>
      <c r="G675" s="188">
        <f t="shared" ca="1" si="307"/>
        <v>0</v>
      </c>
      <c r="O675" s="8"/>
      <c r="P675" s="8"/>
      <c r="Q675" s="8"/>
      <c r="R675" s="8"/>
      <c r="S675" s="8"/>
      <c r="V675" s="8"/>
    </row>
    <row r="676" spans="1:22" x14ac:dyDescent="0.25">
      <c r="A676" s="140"/>
      <c r="B676" s="155" t="s">
        <v>1006</v>
      </c>
      <c r="C676" s="188">
        <f t="shared" ca="1" si="303"/>
        <v>0</v>
      </c>
      <c r="D676" s="188">
        <f t="shared" ca="1" si="304"/>
        <v>0</v>
      </c>
      <c r="E676" s="188">
        <f t="shared" ca="1" si="305"/>
        <v>0</v>
      </c>
      <c r="F676" s="188">
        <f t="shared" ca="1" si="306"/>
        <v>0</v>
      </c>
      <c r="G676" s="188">
        <f t="shared" ca="1" si="307"/>
        <v>0</v>
      </c>
      <c r="O676" s="8"/>
      <c r="P676" s="8"/>
      <c r="Q676" s="8"/>
      <c r="R676" s="8"/>
      <c r="S676" s="8"/>
      <c r="V676" s="8"/>
    </row>
    <row r="677" spans="1:22" x14ac:dyDescent="0.25">
      <c r="A677" s="140"/>
      <c r="B677" s="155" t="s">
        <v>1060</v>
      </c>
      <c r="C677" s="188">
        <f t="shared" ca="1" si="303"/>
        <v>0</v>
      </c>
      <c r="D677" s="188">
        <f t="shared" ca="1" si="304"/>
        <v>0</v>
      </c>
      <c r="E677" s="188">
        <f t="shared" ca="1" si="305"/>
        <v>0</v>
      </c>
      <c r="F677" s="188">
        <f t="shared" ca="1" si="306"/>
        <v>0</v>
      </c>
      <c r="G677" s="188">
        <f t="shared" ca="1" si="307"/>
        <v>0</v>
      </c>
      <c r="O677" s="8"/>
      <c r="P677" s="8"/>
      <c r="Q677" s="8"/>
      <c r="R677" s="8"/>
      <c r="S677" s="8"/>
      <c r="V677" s="220"/>
    </row>
    <row r="678" spans="1:22" x14ac:dyDescent="0.25">
      <c r="A678" s="140"/>
      <c r="B678" s="155" t="s">
        <v>1061</v>
      </c>
      <c r="C678" s="188">
        <f t="shared" ca="1" si="303"/>
        <v>0</v>
      </c>
      <c r="D678" s="188">
        <f t="shared" ca="1" si="304"/>
        <v>0</v>
      </c>
      <c r="E678" s="188">
        <f t="shared" ca="1" si="305"/>
        <v>0</v>
      </c>
      <c r="F678" s="188">
        <f t="shared" ca="1" si="306"/>
        <v>0</v>
      </c>
      <c r="G678" s="188">
        <f t="shared" ca="1" si="307"/>
        <v>0</v>
      </c>
      <c r="O678" s="8"/>
      <c r="P678" s="8"/>
      <c r="Q678" s="8"/>
      <c r="R678" s="8"/>
      <c r="S678" s="8"/>
      <c r="V678" s="220"/>
    </row>
    <row r="679" spans="1:22" x14ac:dyDescent="0.25">
      <c r="A679" s="140"/>
      <c r="B679" s="155" t="s">
        <v>1062</v>
      </c>
      <c r="C679" s="202">
        <f t="shared" ca="1" si="303"/>
        <v>0</v>
      </c>
      <c r="D679" s="202">
        <f t="shared" ca="1" si="304"/>
        <v>0</v>
      </c>
      <c r="E679" s="202">
        <f t="shared" ca="1" si="305"/>
        <v>0</v>
      </c>
      <c r="F679" s="202">
        <f t="shared" ca="1" si="306"/>
        <v>0</v>
      </c>
      <c r="G679" s="202">
        <f t="shared" ca="1" si="307"/>
        <v>0</v>
      </c>
      <c r="O679" s="8"/>
      <c r="P679" s="8"/>
      <c r="Q679" s="8"/>
      <c r="R679" s="8"/>
      <c r="S679" s="8"/>
      <c r="V679" s="8"/>
    </row>
    <row r="680" spans="1:22" x14ac:dyDescent="0.25">
      <c r="A680" s="140"/>
      <c r="B680" s="155" t="s">
        <v>1007</v>
      </c>
      <c r="C680" s="202">
        <f t="shared" ca="1" si="303"/>
        <v>0</v>
      </c>
      <c r="D680" s="202">
        <f t="shared" ca="1" si="304"/>
        <v>0</v>
      </c>
      <c r="E680" s="202">
        <f t="shared" ca="1" si="305"/>
        <v>0</v>
      </c>
      <c r="F680" s="202">
        <f t="shared" ca="1" si="306"/>
        <v>0</v>
      </c>
      <c r="G680" s="202">
        <f t="shared" ca="1" si="307"/>
        <v>0</v>
      </c>
      <c r="O680" s="8"/>
      <c r="P680" s="8"/>
      <c r="Q680" s="8"/>
      <c r="R680" s="8"/>
      <c r="S680" s="8"/>
    </row>
    <row r="681" spans="1:22" x14ac:dyDescent="0.25">
      <c r="A681" s="140"/>
      <c r="B681" s="155" t="s">
        <v>1063</v>
      </c>
      <c r="C681" s="202">
        <f t="shared" ca="1" si="303"/>
        <v>0</v>
      </c>
      <c r="D681" s="202">
        <f t="shared" ca="1" si="304"/>
        <v>0</v>
      </c>
      <c r="E681" s="202">
        <f t="shared" ca="1" si="305"/>
        <v>0</v>
      </c>
      <c r="F681" s="202">
        <f t="shared" ca="1" si="306"/>
        <v>0</v>
      </c>
      <c r="G681" s="202">
        <f t="shared" ca="1" si="307"/>
        <v>0</v>
      </c>
      <c r="O681" s="8"/>
      <c r="P681" s="8"/>
      <c r="Q681" s="8"/>
      <c r="R681" s="8"/>
      <c r="S681" s="8"/>
    </row>
    <row r="682" spans="1:22" x14ac:dyDescent="0.25">
      <c r="A682" s="140"/>
      <c r="B682" s="155" t="s">
        <v>1064</v>
      </c>
      <c r="C682" s="202">
        <f t="shared" ca="1" si="303"/>
        <v>0</v>
      </c>
      <c r="D682" s="202">
        <f t="shared" ca="1" si="304"/>
        <v>0</v>
      </c>
      <c r="E682" s="202">
        <f t="shared" ca="1" si="305"/>
        <v>0</v>
      </c>
      <c r="F682" s="202">
        <f t="shared" ca="1" si="306"/>
        <v>0</v>
      </c>
      <c r="G682" s="202">
        <f t="shared" ca="1" si="307"/>
        <v>0</v>
      </c>
      <c r="O682" s="8"/>
      <c r="P682" s="8"/>
      <c r="Q682" s="8"/>
      <c r="R682" s="8"/>
      <c r="S682" s="8"/>
    </row>
    <row r="683" spans="1:22" x14ac:dyDescent="0.25">
      <c r="A683" s="140"/>
      <c r="B683" s="155" t="s">
        <v>1065</v>
      </c>
      <c r="C683" s="189">
        <f t="shared" ca="1" si="303"/>
        <v>0</v>
      </c>
      <c r="D683" s="189">
        <f t="shared" ca="1" si="304"/>
        <v>0</v>
      </c>
      <c r="E683" s="189">
        <f t="shared" ca="1" si="305"/>
        <v>0</v>
      </c>
      <c r="F683" s="189">
        <f t="shared" ca="1" si="306"/>
        <v>0</v>
      </c>
      <c r="G683" s="189">
        <f t="shared" ca="1" si="307"/>
        <v>0</v>
      </c>
      <c r="O683" s="8"/>
      <c r="P683" s="8"/>
      <c r="Q683" s="8"/>
      <c r="R683" s="8"/>
      <c r="S683" s="8"/>
    </row>
    <row r="684" spans="1:22" x14ac:dyDescent="0.25">
      <c r="A684" s="140"/>
      <c r="B684" s="155" t="s">
        <v>1008</v>
      </c>
      <c r="C684" s="189">
        <f t="shared" ca="1" si="303"/>
        <v>0</v>
      </c>
      <c r="D684" s="189">
        <f t="shared" ca="1" si="304"/>
        <v>0</v>
      </c>
      <c r="E684" s="189">
        <f t="shared" ca="1" si="305"/>
        <v>0</v>
      </c>
      <c r="F684" s="189">
        <f t="shared" ca="1" si="306"/>
        <v>0</v>
      </c>
      <c r="G684" s="189">
        <f t="shared" ca="1" si="307"/>
        <v>0</v>
      </c>
      <c r="O684" s="8"/>
      <c r="P684" s="8"/>
      <c r="Q684" s="8"/>
      <c r="R684" s="8"/>
      <c r="S684" s="8"/>
    </row>
    <row r="685" spans="1:22" x14ac:dyDescent="0.25">
      <c r="A685" s="140"/>
      <c r="B685" s="155" t="s">
        <v>1066</v>
      </c>
      <c r="C685" s="189">
        <f t="shared" ca="1" si="303"/>
        <v>0</v>
      </c>
      <c r="D685" s="189">
        <f t="shared" ca="1" si="304"/>
        <v>0</v>
      </c>
      <c r="E685" s="189">
        <f t="shared" ca="1" si="305"/>
        <v>0</v>
      </c>
      <c r="F685" s="189">
        <f t="shared" ca="1" si="306"/>
        <v>0</v>
      </c>
      <c r="G685" s="189">
        <f t="shared" ca="1" si="307"/>
        <v>0</v>
      </c>
      <c r="O685" s="8"/>
      <c r="P685" s="8"/>
      <c r="Q685" s="8"/>
      <c r="R685" s="8"/>
      <c r="S685" s="8"/>
    </row>
    <row r="686" spans="1:22" x14ac:dyDescent="0.25">
      <c r="A686" s="140"/>
      <c r="B686" s="155" t="s">
        <v>1067</v>
      </c>
      <c r="C686" s="189">
        <f t="shared" ca="1" si="303"/>
        <v>0</v>
      </c>
      <c r="D686" s="189">
        <f t="shared" ca="1" si="304"/>
        <v>0</v>
      </c>
      <c r="E686" s="189">
        <f t="shared" ca="1" si="305"/>
        <v>0</v>
      </c>
      <c r="F686" s="189">
        <f t="shared" ca="1" si="306"/>
        <v>0</v>
      </c>
      <c r="G686" s="189">
        <f t="shared" ca="1" si="307"/>
        <v>0</v>
      </c>
      <c r="O686" s="8"/>
      <c r="P686" s="8"/>
      <c r="Q686" s="8"/>
      <c r="R686" s="8"/>
      <c r="S686" s="8"/>
    </row>
    <row r="687" spans="1:22" x14ac:dyDescent="0.25">
      <c r="A687" s="140"/>
      <c r="B687" s="155" t="s">
        <v>1068</v>
      </c>
      <c r="C687" s="221">
        <f t="shared" ca="1" si="303"/>
        <v>0</v>
      </c>
      <c r="D687" s="221">
        <f t="shared" ca="1" si="304"/>
        <v>0</v>
      </c>
      <c r="E687" s="221">
        <f t="shared" ca="1" si="305"/>
        <v>0</v>
      </c>
      <c r="F687" s="221">
        <f t="shared" ca="1" si="306"/>
        <v>0</v>
      </c>
      <c r="G687" s="221">
        <f t="shared" ca="1" si="307"/>
        <v>0</v>
      </c>
      <c r="O687" s="8"/>
      <c r="P687" s="8"/>
      <c r="Q687" s="8"/>
      <c r="R687" s="8"/>
      <c r="S687" s="8"/>
    </row>
    <row r="688" spans="1:22" x14ac:dyDescent="0.25">
      <c r="A688" s="140"/>
      <c r="B688" s="155" t="s">
        <v>1009</v>
      </c>
      <c r="C688" s="221">
        <f t="shared" ca="1" si="303"/>
        <v>0</v>
      </c>
      <c r="D688" s="221">
        <f t="shared" ca="1" si="304"/>
        <v>0</v>
      </c>
      <c r="E688" s="221">
        <f t="shared" ca="1" si="305"/>
        <v>0</v>
      </c>
      <c r="F688" s="221">
        <f t="shared" ca="1" si="306"/>
        <v>0</v>
      </c>
      <c r="G688" s="221">
        <f t="shared" ca="1" si="307"/>
        <v>0</v>
      </c>
      <c r="O688" s="8"/>
      <c r="P688" s="8"/>
      <c r="Q688" s="8"/>
      <c r="R688" s="8"/>
      <c r="S688" s="8"/>
    </row>
    <row r="689" spans="1:19" x14ac:dyDescent="0.25">
      <c r="A689" s="140"/>
      <c r="B689" s="155" t="s">
        <v>1069</v>
      </c>
      <c r="C689" s="221">
        <f t="shared" ca="1" si="303"/>
        <v>0</v>
      </c>
      <c r="D689" s="221">
        <f t="shared" ca="1" si="304"/>
        <v>0</v>
      </c>
      <c r="E689" s="221">
        <f t="shared" ca="1" si="305"/>
        <v>0</v>
      </c>
      <c r="F689" s="221">
        <f t="shared" ca="1" si="306"/>
        <v>0</v>
      </c>
      <c r="G689" s="221">
        <f t="shared" ca="1" si="307"/>
        <v>0</v>
      </c>
      <c r="O689" s="8"/>
      <c r="P689" s="8"/>
      <c r="Q689" s="8"/>
      <c r="R689" s="8"/>
      <c r="S689" s="8"/>
    </row>
    <row r="690" spans="1:19" x14ac:dyDescent="0.25">
      <c r="A690" s="140"/>
      <c r="B690" s="155" t="s">
        <v>1070</v>
      </c>
      <c r="C690" s="221">
        <f t="shared" ca="1" si="303"/>
        <v>0</v>
      </c>
      <c r="D690" s="221">
        <f t="shared" ca="1" si="304"/>
        <v>0</v>
      </c>
      <c r="E690" s="221">
        <f t="shared" ca="1" si="305"/>
        <v>0</v>
      </c>
      <c r="F690" s="221">
        <f t="shared" ca="1" si="306"/>
        <v>0</v>
      </c>
      <c r="G690" s="221">
        <f t="shared" ca="1" si="307"/>
        <v>0</v>
      </c>
      <c r="O690" s="8"/>
      <c r="P690" s="8"/>
      <c r="Q690" s="8"/>
      <c r="R690" s="8"/>
      <c r="S690" s="8"/>
    </row>
    <row r="691" spans="1:19" x14ac:dyDescent="0.25">
      <c r="A691" s="140"/>
      <c r="B691" s="155" t="s">
        <v>1071</v>
      </c>
      <c r="C691" s="190">
        <f t="shared" ca="1" si="303"/>
        <v>0</v>
      </c>
      <c r="D691" s="190">
        <f t="shared" ca="1" si="304"/>
        <v>0</v>
      </c>
      <c r="E691" s="190">
        <f t="shared" ca="1" si="305"/>
        <v>0</v>
      </c>
      <c r="F691" s="190">
        <f t="shared" ca="1" si="306"/>
        <v>0</v>
      </c>
      <c r="G691" s="190">
        <f t="shared" ca="1" si="307"/>
        <v>0</v>
      </c>
      <c r="O691" s="8"/>
      <c r="P691" s="8"/>
      <c r="Q691" s="8"/>
      <c r="R691" s="8"/>
      <c r="S691" s="8"/>
    </row>
    <row r="692" spans="1:19" x14ac:dyDescent="0.25">
      <c r="A692" s="140"/>
      <c r="B692" s="155" t="s">
        <v>1010</v>
      </c>
      <c r="C692" s="190">
        <f t="shared" ca="1" si="303"/>
        <v>0</v>
      </c>
      <c r="D692" s="190">
        <f t="shared" ca="1" si="304"/>
        <v>0</v>
      </c>
      <c r="E692" s="190">
        <f t="shared" ca="1" si="305"/>
        <v>0</v>
      </c>
      <c r="F692" s="190">
        <f t="shared" ca="1" si="306"/>
        <v>0</v>
      </c>
      <c r="G692" s="190">
        <f t="shared" ca="1" si="307"/>
        <v>0</v>
      </c>
      <c r="O692" s="8"/>
      <c r="P692" s="8"/>
      <c r="Q692" s="8"/>
      <c r="R692" s="8"/>
      <c r="S692" s="8"/>
    </row>
    <row r="693" spans="1:19" x14ac:dyDescent="0.25">
      <c r="A693" s="140"/>
      <c r="B693" s="155" t="s">
        <v>1072</v>
      </c>
      <c r="C693" s="190">
        <f t="shared" ca="1" si="303"/>
        <v>0</v>
      </c>
      <c r="D693" s="190">
        <f t="shared" ca="1" si="304"/>
        <v>0</v>
      </c>
      <c r="E693" s="190">
        <f t="shared" ca="1" si="305"/>
        <v>0</v>
      </c>
      <c r="F693" s="190">
        <f t="shared" ca="1" si="306"/>
        <v>0</v>
      </c>
      <c r="G693" s="190">
        <f t="shared" ca="1" si="307"/>
        <v>0</v>
      </c>
      <c r="O693" s="8"/>
      <c r="P693" s="8"/>
      <c r="Q693" s="8"/>
      <c r="R693" s="8"/>
      <c r="S693" s="8"/>
    </row>
    <row r="694" spans="1:19" x14ac:dyDescent="0.25">
      <c r="A694" s="140"/>
      <c r="B694" s="155" t="s">
        <v>1073</v>
      </c>
      <c r="C694" s="190">
        <f t="shared" ca="1" si="303"/>
        <v>0</v>
      </c>
      <c r="D694" s="190">
        <f t="shared" ca="1" si="304"/>
        <v>0</v>
      </c>
      <c r="E694" s="190">
        <f t="shared" ca="1" si="305"/>
        <v>0</v>
      </c>
      <c r="F694" s="190">
        <f t="shared" ca="1" si="306"/>
        <v>0</v>
      </c>
      <c r="G694" s="190">
        <f t="shared" ca="1" si="307"/>
        <v>0</v>
      </c>
      <c r="O694" s="8"/>
      <c r="P694" s="8"/>
      <c r="Q694" s="8"/>
      <c r="R694" s="8"/>
      <c r="S694" s="8"/>
    </row>
    <row r="695" spans="1:19" x14ac:dyDescent="0.25">
      <c r="A695" s="140"/>
      <c r="B695" s="155" t="s">
        <v>1074</v>
      </c>
      <c r="C695" s="222">
        <f t="shared" ca="1" si="303"/>
        <v>0</v>
      </c>
      <c r="D695" s="222">
        <f t="shared" ca="1" si="304"/>
        <v>0</v>
      </c>
      <c r="E695" s="222">
        <f t="shared" ca="1" si="305"/>
        <v>0</v>
      </c>
      <c r="F695" s="222">
        <f t="shared" ca="1" si="306"/>
        <v>0</v>
      </c>
      <c r="G695" s="222">
        <f t="shared" ca="1" si="307"/>
        <v>0</v>
      </c>
      <c r="O695" s="8"/>
      <c r="P695" s="8"/>
      <c r="Q695" s="8"/>
      <c r="R695" s="8"/>
      <c r="S695" s="8"/>
    </row>
    <row r="696" spans="1:19" x14ac:dyDescent="0.25">
      <c r="A696" s="140"/>
      <c r="B696" s="155" t="s">
        <v>1011</v>
      </c>
      <c r="C696" s="222">
        <f t="shared" ca="1" si="303"/>
        <v>0</v>
      </c>
      <c r="D696" s="222">
        <f t="shared" ca="1" si="304"/>
        <v>0</v>
      </c>
      <c r="E696" s="222">
        <f t="shared" ca="1" si="305"/>
        <v>0</v>
      </c>
      <c r="F696" s="222">
        <f t="shared" ca="1" si="306"/>
        <v>0</v>
      </c>
      <c r="G696" s="222">
        <f t="shared" ca="1" si="307"/>
        <v>0</v>
      </c>
      <c r="O696" s="8"/>
      <c r="P696" s="8"/>
      <c r="Q696" s="8"/>
      <c r="R696" s="8"/>
      <c r="S696" s="8"/>
    </row>
    <row r="697" spans="1:19" x14ac:dyDescent="0.25">
      <c r="A697" s="140"/>
      <c r="B697" s="155" t="s">
        <v>1075</v>
      </c>
      <c r="C697" s="222">
        <f t="shared" ca="1" si="303"/>
        <v>0</v>
      </c>
      <c r="D697" s="222">
        <f t="shared" ca="1" si="304"/>
        <v>0</v>
      </c>
      <c r="E697" s="222">
        <f t="shared" ca="1" si="305"/>
        <v>0</v>
      </c>
      <c r="F697" s="222">
        <f t="shared" ca="1" si="306"/>
        <v>0</v>
      </c>
      <c r="G697" s="222">
        <f t="shared" ca="1" si="307"/>
        <v>0</v>
      </c>
      <c r="O697" s="8"/>
      <c r="P697" s="8"/>
      <c r="Q697" s="8"/>
      <c r="R697" s="8"/>
      <c r="S697" s="8"/>
    </row>
    <row r="698" spans="1:19" x14ac:dyDescent="0.25">
      <c r="A698" s="140"/>
      <c r="B698" s="155" t="s">
        <v>1076</v>
      </c>
      <c r="C698" s="222">
        <f t="shared" ca="1" si="303"/>
        <v>0</v>
      </c>
      <c r="D698" s="222">
        <f t="shared" ca="1" si="304"/>
        <v>0</v>
      </c>
      <c r="E698" s="222">
        <f t="shared" ca="1" si="305"/>
        <v>0</v>
      </c>
      <c r="F698" s="222">
        <f t="shared" ca="1" si="306"/>
        <v>0</v>
      </c>
      <c r="G698" s="222">
        <f t="shared" ca="1" si="307"/>
        <v>0</v>
      </c>
      <c r="O698" s="8"/>
      <c r="P698" s="8"/>
      <c r="Q698" s="8"/>
      <c r="R698" s="8"/>
      <c r="S698" s="8"/>
    </row>
    <row r="699" spans="1:19" x14ac:dyDescent="0.25">
      <c r="A699" s="140"/>
      <c r="B699" s="155" t="s">
        <v>1205</v>
      </c>
      <c r="C699" s="210">
        <f t="shared" ca="1" si="303"/>
        <v>0</v>
      </c>
      <c r="D699" s="210">
        <f t="shared" ca="1" si="304"/>
        <v>0</v>
      </c>
      <c r="E699" s="210">
        <f t="shared" ca="1" si="305"/>
        <v>0</v>
      </c>
      <c r="F699" s="210">
        <f t="shared" ca="1" si="306"/>
        <v>0</v>
      </c>
      <c r="G699" s="210">
        <f t="shared" ca="1" si="307"/>
        <v>0</v>
      </c>
      <c r="O699" s="8"/>
      <c r="P699" s="8"/>
      <c r="Q699" s="8"/>
      <c r="R699" s="8"/>
      <c r="S699" s="8"/>
    </row>
    <row r="700" spans="1:19" x14ac:dyDescent="0.25">
      <c r="A700" s="140"/>
      <c r="B700" s="155" t="s">
        <v>1335</v>
      </c>
      <c r="C700" s="218">
        <f t="shared" ca="1" si="303"/>
        <v>0</v>
      </c>
      <c r="D700" s="218">
        <f t="shared" ca="1" si="304"/>
        <v>0</v>
      </c>
      <c r="E700" s="218">
        <f t="shared" ca="1" si="305"/>
        <v>0</v>
      </c>
      <c r="F700" s="218">
        <f t="shared" ca="1" si="306"/>
        <v>0</v>
      </c>
      <c r="G700" s="218">
        <f t="shared" ca="1" si="307"/>
        <v>0</v>
      </c>
      <c r="O700" s="8"/>
      <c r="P700" s="8"/>
      <c r="Q700" s="8"/>
      <c r="R700" s="8"/>
      <c r="S700" s="8"/>
    </row>
    <row r="701" spans="1:19" x14ac:dyDescent="0.25">
      <c r="A701" s="140"/>
      <c r="B701" s="155" t="s">
        <v>1336</v>
      </c>
      <c r="C701" s="219">
        <f t="shared" ca="1" si="303"/>
        <v>0</v>
      </c>
      <c r="D701" s="219">
        <f t="shared" ca="1" si="304"/>
        <v>0</v>
      </c>
      <c r="E701" s="219">
        <f t="shared" ca="1" si="305"/>
        <v>0</v>
      </c>
      <c r="F701" s="219">
        <f t="shared" ca="1" si="306"/>
        <v>0</v>
      </c>
      <c r="G701" s="219">
        <f t="shared" ca="1" si="307"/>
        <v>0</v>
      </c>
      <c r="O701" s="8"/>
      <c r="P701" s="8"/>
      <c r="Q701" s="8"/>
      <c r="R701" s="8"/>
      <c r="S701" s="8"/>
    </row>
    <row r="702" spans="1:19" x14ac:dyDescent="0.25">
      <c r="A702" s="140"/>
      <c r="B702" s="155" t="s">
        <v>1337</v>
      </c>
      <c r="C702" s="196">
        <f t="shared" ca="1" si="303"/>
        <v>0</v>
      </c>
      <c r="D702" s="196">
        <f t="shared" ca="1" si="304"/>
        <v>0</v>
      </c>
      <c r="E702" s="196">
        <f t="shared" ca="1" si="305"/>
        <v>0</v>
      </c>
      <c r="F702" s="196">
        <f t="shared" ca="1" si="306"/>
        <v>0</v>
      </c>
      <c r="G702" s="196">
        <f t="shared" ca="1" si="307"/>
        <v>0</v>
      </c>
      <c r="O702" s="8"/>
      <c r="P702" s="8"/>
      <c r="Q702" s="8"/>
      <c r="R702" s="8"/>
      <c r="S702" s="8"/>
    </row>
    <row r="703" spans="1:19" x14ac:dyDescent="0.25">
      <c r="A703" s="140"/>
      <c r="B703" s="155" t="s">
        <v>1338</v>
      </c>
      <c r="C703" s="188">
        <f t="shared" ca="1" si="303"/>
        <v>0</v>
      </c>
      <c r="D703" s="188">
        <f t="shared" ca="1" si="304"/>
        <v>0</v>
      </c>
      <c r="E703" s="188">
        <f t="shared" ca="1" si="305"/>
        <v>0</v>
      </c>
      <c r="F703" s="188">
        <f t="shared" ca="1" si="306"/>
        <v>0</v>
      </c>
      <c r="G703" s="188">
        <f t="shared" ca="1" si="307"/>
        <v>0</v>
      </c>
      <c r="O703" s="8"/>
      <c r="P703" s="8"/>
      <c r="Q703" s="8"/>
      <c r="R703" s="8"/>
      <c r="S703" s="8"/>
    </row>
    <row r="704" spans="1:19" x14ac:dyDescent="0.25">
      <c r="A704" s="140"/>
      <c r="B704" s="155" t="s">
        <v>1339</v>
      </c>
      <c r="C704" s="202">
        <f t="shared" ca="1" si="303"/>
        <v>0</v>
      </c>
      <c r="D704" s="202">
        <f t="shared" ca="1" si="304"/>
        <v>0</v>
      </c>
      <c r="E704" s="202">
        <f t="shared" ca="1" si="305"/>
        <v>0</v>
      </c>
      <c r="F704" s="202">
        <f t="shared" ca="1" si="306"/>
        <v>0</v>
      </c>
      <c r="G704" s="202">
        <f t="shared" ca="1" si="307"/>
        <v>0</v>
      </c>
      <c r="O704" s="8"/>
      <c r="P704" s="8"/>
      <c r="Q704" s="8"/>
      <c r="R704" s="8"/>
      <c r="S704" s="8"/>
    </row>
    <row r="705" spans="1:31" x14ac:dyDescent="0.25">
      <c r="A705" s="140"/>
      <c r="B705" s="155" t="s">
        <v>1340</v>
      </c>
      <c r="C705" s="190">
        <f t="shared" ca="1" si="303"/>
        <v>0</v>
      </c>
      <c r="D705" s="190">
        <f t="shared" ca="1" si="304"/>
        <v>0</v>
      </c>
      <c r="E705" s="190">
        <f t="shared" ca="1" si="305"/>
        <v>0</v>
      </c>
      <c r="F705" s="190">
        <f t="shared" ca="1" si="306"/>
        <v>0</v>
      </c>
      <c r="G705" s="190">
        <f t="shared" ca="1" si="307"/>
        <v>0</v>
      </c>
      <c r="O705" s="8"/>
      <c r="P705" s="8"/>
      <c r="Q705" s="8"/>
      <c r="R705" s="8"/>
      <c r="S705" s="8"/>
    </row>
    <row r="706" spans="1:31" x14ac:dyDescent="0.25">
      <c r="A706" s="140"/>
      <c r="B706" s="155" t="s">
        <v>1341</v>
      </c>
      <c r="C706" s="222">
        <f t="shared" ca="1" si="303"/>
        <v>0</v>
      </c>
      <c r="D706" s="222">
        <f t="shared" ca="1" si="304"/>
        <v>0</v>
      </c>
      <c r="E706" s="222">
        <f t="shared" ca="1" si="305"/>
        <v>0</v>
      </c>
      <c r="F706" s="222">
        <f t="shared" ca="1" si="306"/>
        <v>0</v>
      </c>
      <c r="G706" s="222">
        <f t="shared" ca="1" si="307"/>
        <v>0</v>
      </c>
      <c r="O706" s="8"/>
      <c r="P706" s="8"/>
      <c r="Q706" s="8"/>
      <c r="R706" s="8"/>
      <c r="S706" s="8"/>
    </row>
    <row r="707" spans="1:31" x14ac:dyDescent="0.25">
      <c r="A707" s="10"/>
      <c r="B707" s="223"/>
      <c r="C707" s="11"/>
      <c r="D707" s="11"/>
      <c r="E707" s="11"/>
      <c r="F707" s="11"/>
      <c r="G707" s="11"/>
      <c r="H707" s="11"/>
      <c r="I707" s="12" t="s">
        <v>244</v>
      </c>
      <c r="J707" s="10"/>
      <c r="K707" s="10"/>
      <c r="L707" s="10"/>
      <c r="M707" s="10"/>
      <c r="N707" s="10"/>
      <c r="O707" s="137" t="s">
        <v>245</v>
      </c>
      <c r="P707" s="139"/>
      <c r="Q707" s="139"/>
      <c r="R707" s="139"/>
      <c r="S707" s="139"/>
      <c r="T707" s="10"/>
      <c r="U707" s="10"/>
      <c r="AB707" s="10"/>
      <c r="AC707" s="10"/>
      <c r="AD707" s="10"/>
      <c r="AE707" s="10"/>
    </row>
    <row r="708" spans="1:31" x14ac:dyDescent="0.25">
      <c r="B708" s="106" t="s">
        <v>239</v>
      </c>
      <c r="C708" s="9">
        <v>2010</v>
      </c>
      <c r="D708" s="9">
        <v>2020</v>
      </c>
      <c r="E708" s="9">
        <v>2030</v>
      </c>
      <c r="F708" s="9">
        <v>2040</v>
      </c>
      <c r="G708" s="9">
        <v>2050</v>
      </c>
      <c r="H708" s="9"/>
      <c r="I708" s="106">
        <v>2010</v>
      </c>
      <c r="J708" s="106">
        <v>2020</v>
      </c>
      <c r="K708" s="106">
        <v>2030</v>
      </c>
      <c r="L708" s="106">
        <v>2040</v>
      </c>
      <c r="M708" s="106">
        <v>2050</v>
      </c>
      <c r="O708" s="6">
        <v>2010</v>
      </c>
      <c r="P708" s="6">
        <v>2020</v>
      </c>
      <c r="Q708" s="6">
        <v>2030</v>
      </c>
      <c r="R708" s="6">
        <v>2040</v>
      </c>
      <c r="S708" s="6">
        <v>2050</v>
      </c>
      <c r="V708" s="106" t="s">
        <v>239</v>
      </c>
      <c r="W708" s="9">
        <v>2010</v>
      </c>
      <c r="X708" s="9">
        <v>2020</v>
      </c>
      <c r="Y708" s="9">
        <v>2030</v>
      </c>
      <c r="Z708" s="9">
        <v>2040</v>
      </c>
      <c r="AA708" s="9">
        <v>2050</v>
      </c>
    </row>
    <row r="709" spans="1:31" x14ac:dyDescent="0.25">
      <c r="A709" s="140"/>
      <c r="B709" s="155" t="s">
        <v>1111</v>
      </c>
      <c r="C709" s="16">
        <f t="shared" ref="C709:C756" ca="1" si="321">IFERROR(VLOOKUP($B709,INDIRECT($I$709),2,FALSE),0)</f>
        <v>11.5795919</v>
      </c>
      <c r="D709" s="16">
        <f t="shared" ref="D709:D756" ca="1" si="322">IFERROR(VLOOKUP($B709,INDIRECT($J$709),2,FALSE),0)</f>
        <v>9.9871013000000008</v>
      </c>
      <c r="E709" s="16">
        <f t="shared" ref="E709:E756" ca="1" si="323">IFERROR(VLOOKUP($B709,INDIRECT($K$709),2,FALSE),0)</f>
        <v>8.6713161499999991</v>
      </c>
      <c r="F709" s="16">
        <f t="shared" ref="F709:F756" ca="1" si="324">IFERROR(VLOOKUP($B709,INDIRECT($L$709),2,FALSE),0)</f>
        <v>8.6456261699999999</v>
      </c>
      <c r="G709" s="16">
        <f t="shared" ref="G709:G756" ca="1" si="325">IFERROR(VLOOKUP($B709,INDIRECT($M$709),2,FALSE),0)</f>
        <v>8.4968640999999998</v>
      </c>
      <c r="H709" s="7"/>
      <c r="I709" s="140" t="str">
        <f>"Modeloutput!$A$"&amp;O709&amp;":$B$"&amp;O710</f>
        <v>Modeloutput!$A$4740:$B$4787</v>
      </c>
      <c r="J709" s="140" t="str">
        <f>"Modeloutput!$A$"&amp;P709&amp;":$B$"&amp;P710</f>
        <v>Modeloutput!$A$5675:$B$5722</v>
      </c>
      <c r="K709" s="140" t="str">
        <f>"Modeloutput!$A$"&amp;Q709&amp;":$B$"&amp;Q710</f>
        <v>Modeloutput!$A$6610:$B$6657</v>
      </c>
      <c r="L709" s="140" t="str">
        <f>"Modeloutput!$A$"&amp;R709&amp;":$B$"&amp;R710</f>
        <v>Modeloutput!$A$7545:$B$7592</v>
      </c>
      <c r="M709" s="140" t="str">
        <f>"Modeloutput!$A$"&amp;S709&amp;":$B$"&amp;S710</f>
        <v>Modeloutput!$A$8480:$B$8527</v>
      </c>
      <c r="O709" s="140">
        <f>Run4_Var1!O709+Run4_Var2!$G$10</f>
        <v>4740</v>
      </c>
      <c r="P709" s="140">
        <f>Run4_Var1!P709+Run4_Var2!$G$10</f>
        <v>5675</v>
      </c>
      <c r="Q709" s="140">
        <f>Run4_Var1!Q709+Run4_Var2!$G$10</f>
        <v>6610</v>
      </c>
      <c r="R709" s="140">
        <f>Run4_Var1!R709+Run4_Var2!$G$10</f>
        <v>7545</v>
      </c>
      <c r="S709" s="140">
        <f>Run4_Var1!S709+Run4_Var2!$G$10</f>
        <v>8480</v>
      </c>
      <c r="V709" s="14" t="s">
        <v>328</v>
      </c>
      <c r="W709" s="224">
        <f ca="1">C709+C710</f>
        <v>11.5795919</v>
      </c>
      <c r="X709" s="224">
        <f t="shared" ref="X709:AA709" ca="1" si="326">D709+D710</f>
        <v>10.0260333005</v>
      </c>
      <c r="Y709" s="224">
        <f t="shared" ca="1" si="326"/>
        <v>8.7050215184999988</v>
      </c>
      <c r="Z709" s="224">
        <f t="shared" ca="1" si="326"/>
        <v>8.6792645757999995</v>
      </c>
      <c r="AA709" s="224">
        <f t="shared" ca="1" si="326"/>
        <v>8.5291186756999995</v>
      </c>
    </row>
    <row r="710" spans="1:31" x14ac:dyDescent="0.25">
      <c r="A710" s="140"/>
      <c r="B710" s="155" t="s">
        <v>1112</v>
      </c>
      <c r="C710" s="16">
        <f t="shared" ca="1" si="321"/>
        <v>0</v>
      </c>
      <c r="D710" s="16">
        <f t="shared" ca="1" si="322"/>
        <v>3.8932000500000001E-2</v>
      </c>
      <c r="E710" s="16">
        <f t="shared" ca="1" si="323"/>
        <v>3.3705368499999999E-2</v>
      </c>
      <c r="F710" s="16">
        <f t="shared" ca="1" si="324"/>
        <v>3.36384058E-2</v>
      </c>
      <c r="G710" s="16">
        <f t="shared" ca="1" si="325"/>
        <v>3.2254575700000003E-2</v>
      </c>
      <c r="H710" s="7"/>
      <c r="O710" s="140">
        <f>Run4_Var1!O710+Run4_Var2!$G$10</f>
        <v>4787</v>
      </c>
      <c r="P710" s="140">
        <f>Run4_Var1!P710+Run4_Var2!$G$10</f>
        <v>5722</v>
      </c>
      <c r="Q710" s="140">
        <f>Run4_Var1!Q710+Run4_Var2!$G$10</f>
        <v>6657</v>
      </c>
      <c r="R710" s="140">
        <f>Run4_Var1!R710+Run4_Var2!$G$10</f>
        <v>7592</v>
      </c>
      <c r="S710" s="140">
        <f>Run4_Var1!S710+Run4_Var2!$G$10</f>
        <v>8527</v>
      </c>
      <c r="V710" s="43" t="s">
        <v>329</v>
      </c>
      <c r="W710" s="225">
        <f ca="1">C711+C712</f>
        <v>3.1931810399999998</v>
      </c>
      <c r="X710" s="225">
        <f t="shared" ref="X710:AA710" ca="1" si="327">D711+D712</f>
        <v>3.5136763200000001</v>
      </c>
      <c r="Y710" s="225">
        <f t="shared" ca="1" si="327"/>
        <v>3.5136763200000001</v>
      </c>
      <c r="Z710" s="225">
        <f t="shared" ca="1" si="327"/>
        <v>3.5136763200000001</v>
      </c>
      <c r="AA710" s="225">
        <f t="shared" ca="1" si="327"/>
        <v>3.4571224800000002</v>
      </c>
    </row>
    <row r="711" spans="1:31" x14ac:dyDescent="0.25">
      <c r="A711" s="140"/>
      <c r="B711" s="155" t="s">
        <v>1113</v>
      </c>
      <c r="C711" s="45">
        <f t="shared" ca="1" si="321"/>
        <v>3.1931810399999998</v>
      </c>
      <c r="D711" s="45">
        <f t="shared" ca="1" si="322"/>
        <v>3.4962127199999999</v>
      </c>
      <c r="E711" s="45">
        <f t="shared" ca="1" si="323"/>
        <v>3.4962127199999999</v>
      </c>
      <c r="F711" s="45">
        <f t="shared" ca="1" si="324"/>
        <v>3.4962127199999999</v>
      </c>
      <c r="G711" s="45">
        <f t="shared" ca="1" si="325"/>
        <v>3.4404350400000001</v>
      </c>
      <c r="H711" s="7"/>
      <c r="O711" s="8"/>
      <c r="P711" s="8"/>
      <c r="Q711" s="8"/>
      <c r="R711" s="8"/>
      <c r="S711" s="8"/>
      <c r="V711" s="27" t="s">
        <v>330</v>
      </c>
      <c r="W711" s="226">
        <f ca="1">C713+C714</f>
        <v>0</v>
      </c>
      <c r="X711" s="226">
        <f t="shared" ref="X711:AA711" ca="1" si="328">D713+D714</f>
        <v>3.8469201999999998E-3</v>
      </c>
      <c r="Y711" s="226">
        <f t="shared" ca="1" si="328"/>
        <v>3.8469201999999998E-3</v>
      </c>
      <c r="Z711" s="226">
        <f t="shared" ca="1" si="328"/>
        <v>3.8469201999999998E-3</v>
      </c>
      <c r="AA711" s="226">
        <f t="shared" ca="1" si="328"/>
        <v>3.6759459699999999E-3</v>
      </c>
    </row>
    <row r="712" spans="1:31" x14ac:dyDescent="0.25">
      <c r="A712" s="140"/>
      <c r="B712" s="155" t="s">
        <v>1114</v>
      </c>
      <c r="C712" s="45">
        <f t="shared" ca="1" si="321"/>
        <v>0</v>
      </c>
      <c r="D712" s="45">
        <f t="shared" ca="1" si="322"/>
        <v>1.7463599999999999E-2</v>
      </c>
      <c r="E712" s="45">
        <f t="shared" ca="1" si="323"/>
        <v>1.7463599999999999E-2</v>
      </c>
      <c r="F712" s="45">
        <f t="shared" ca="1" si="324"/>
        <v>1.7463599999999999E-2</v>
      </c>
      <c r="G712" s="45">
        <f t="shared" ca="1" si="325"/>
        <v>1.6687440000000001E-2</v>
      </c>
      <c r="H712" s="7"/>
      <c r="O712" s="8"/>
      <c r="P712" s="8"/>
      <c r="Q712" s="8"/>
      <c r="R712" s="8"/>
      <c r="S712" s="8"/>
      <c r="V712" s="25" t="s">
        <v>331</v>
      </c>
      <c r="W712" s="227">
        <f ca="1">C715+C716</f>
        <v>12.2722125</v>
      </c>
      <c r="X712" s="227">
        <f t="shared" ref="X712:AA712" ca="1" si="329">D715+D716</f>
        <v>14.24561362</v>
      </c>
      <c r="Y712" s="227">
        <f t="shared" ca="1" si="329"/>
        <v>16.261300370000001</v>
      </c>
      <c r="Z712" s="227">
        <f t="shared" ca="1" si="329"/>
        <v>16.93319589</v>
      </c>
      <c r="AA712" s="227">
        <f t="shared" ca="1" si="329"/>
        <v>17.50910635</v>
      </c>
    </row>
    <row r="713" spans="1:31" x14ac:dyDescent="0.25">
      <c r="A713" s="140"/>
      <c r="B713" s="155" t="s">
        <v>1115</v>
      </c>
      <c r="C713" s="28">
        <f t="shared" ca="1" si="321"/>
        <v>0</v>
      </c>
      <c r="D713" s="28">
        <f t="shared" ca="1" si="322"/>
        <v>0</v>
      </c>
      <c r="E713" s="28">
        <f t="shared" ca="1" si="323"/>
        <v>0</v>
      </c>
      <c r="F713" s="28">
        <f t="shared" ca="1" si="324"/>
        <v>0</v>
      </c>
      <c r="G713" s="28">
        <f t="shared" ca="1" si="325"/>
        <v>0</v>
      </c>
      <c r="H713" s="7"/>
      <c r="O713" s="8"/>
      <c r="P713" s="8"/>
      <c r="Q713" s="8"/>
      <c r="R713" s="8"/>
      <c r="S713" s="8"/>
      <c r="V713" s="228" t="s">
        <v>1381</v>
      </c>
      <c r="W713" s="229">
        <f ca="1">SUM(C717:C718)</f>
        <v>6.7432368</v>
      </c>
      <c r="X713" s="229">
        <f t="shared" ref="X713:AA713" ca="1" si="330">SUM(D717:D718)</f>
        <v>8.310758400000001</v>
      </c>
      <c r="Y713" s="229">
        <f t="shared" ca="1" si="330"/>
        <v>8.310758400000001</v>
      </c>
      <c r="Z713" s="229">
        <f t="shared" ca="1" si="330"/>
        <v>8.310758400000001</v>
      </c>
      <c r="AA713" s="229">
        <f t="shared" ca="1" si="330"/>
        <v>8.310758400000001</v>
      </c>
    </row>
    <row r="714" spans="1:31" x14ac:dyDescent="0.25">
      <c r="A714" s="140"/>
      <c r="B714" s="155" t="s">
        <v>1116</v>
      </c>
      <c r="C714" s="28">
        <f t="shared" ca="1" si="321"/>
        <v>0</v>
      </c>
      <c r="D714" s="28">
        <f t="shared" ca="1" si="322"/>
        <v>3.8469201999999998E-3</v>
      </c>
      <c r="E714" s="28">
        <f t="shared" ca="1" si="323"/>
        <v>3.8469201999999998E-3</v>
      </c>
      <c r="F714" s="28">
        <f t="shared" ca="1" si="324"/>
        <v>3.8469201999999998E-3</v>
      </c>
      <c r="G714" s="28">
        <f t="shared" ca="1" si="325"/>
        <v>3.6759459699999999E-3</v>
      </c>
      <c r="H714" s="7"/>
      <c r="O714" s="8"/>
      <c r="P714" s="8"/>
      <c r="Q714" s="8"/>
      <c r="R714" s="8"/>
      <c r="S714" s="8"/>
      <c r="V714" s="230" t="s">
        <v>611</v>
      </c>
      <c r="W714" s="231">
        <f ca="1">C719+C720</f>
        <v>0</v>
      </c>
      <c r="X714" s="231">
        <f t="shared" ref="X714:AA714" ca="1" si="331">D719+D720</f>
        <v>9.9561990000000003E-2</v>
      </c>
      <c r="Y714" s="231">
        <f t="shared" ca="1" si="331"/>
        <v>9.9561990000000003E-2</v>
      </c>
      <c r="Z714" s="231">
        <f t="shared" ca="1" si="331"/>
        <v>9.9561990000000003E-2</v>
      </c>
      <c r="AA714" s="231">
        <f t="shared" ca="1" si="331"/>
        <v>9.9561990000000003E-2</v>
      </c>
    </row>
    <row r="715" spans="1:31" x14ac:dyDescent="0.25">
      <c r="A715" s="140"/>
      <c r="B715" s="155" t="s">
        <v>26</v>
      </c>
      <c r="C715" s="46">
        <f t="shared" ca="1" si="321"/>
        <v>12.2722125</v>
      </c>
      <c r="D715" s="46">
        <f t="shared" ca="1" si="322"/>
        <v>13.027438399999999</v>
      </c>
      <c r="E715" s="46">
        <f t="shared" ca="1" si="323"/>
        <v>14.781132100000001</v>
      </c>
      <c r="F715" s="46">
        <f t="shared" ca="1" si="324"/>
        <v>15.3656966</v>
      </c>
      <c r="G715" s="46">
        <f t="shared" ca="1" si="325"/>
        <v>15.866751900000001</v>
      </c>
      <c r="H715" s="7"/>
      <c r="O715" s="8"/>
      <c r="P715" s="8"/>
      <c r="Q715" s="8"/>
      <c r="R715" s="8"/>
      <c r="S715" s="8"/>
      <c r="V715" s="17" t="s">
        <v>1382</v>
      </c>
      <c r="W715" s="207">
        <f ca="1">SUM(C721:C726)</f>
        <v>0</v>
      </c>
      <c r="X715" s="207">
        <f t="shared" ref="X715:AA715" ca="1" si="332">SUM(D721:D726)</f>
        <v>0</v>
      </c>
      <c r="Y715" s="207">
        <f t="shared" ca="1" si="332"/>
        <v>0</v>
      </c>
      <c r="Z715" s="207">
        <f t="shared" ca="1" si="332"/>
        <v>0</v>
      </c>
      <c r="AA715" s="207">
        <f t="shared" ca="1" si="332"/>
        <v>0</v>
      </c>
    </row>
    <row r="716" spans="1:31" x14ac:dyDescent="0.25">
      <c r="A716" s="140"/>
      <c r="B716" s="155" t="s">
        <v>27</v>
      </c>
      <c r="C716" s="46">
        <f t="shared" ca="1" si="321"/>
        <v>0</v>
      </c>
      <c r="D716" s="46">
        <f t="shared" ca="1" si="322"/>
        <v>1.21817522</v>
      </c>
      <c r="E716" s="46">
        <f t="shared" ca="1" si="323"/>
        <v>1.4801682700000001</v>
      </c>
      <c r="F716" s="46">
        <f t="shared" ca="1" si="324"/>
        <v>1.56749929</v>
      </c>
      <c r="G716" s="46">
        <f t="shared" ca="1" si="325"/>
        <v>1.64235445</v>
      </c>
      <c r="H716" s="7"/>
      <c r="O716" s="8"/>
      <c r="P716" s="8"/>
      <c r="Q716" s="8"/>
      <c r="R716" s="8"/>
      <c r="S716" s="8"/>
      <c r="V716" s="22" t="s">
        <v>1383</v>
      </c>
      <c r="W716" s="210">
        <f ca="1">C727+C728</f>
        <v>0</v>
      </c>
      <c r="X716" s="210">
        <f t="shared" ref="X716:AA716" ca="1" si="333">D727+D728</f>
        <v>4.8194856899999996</v>
      </c>
      <c r="Y716" s="210">
        <f t="shared" ca="1" si="333"/>
        <v>4.8194856899999996</v>
      </c>
      <c r="Z716" s="210">
        <f t="shared" ca="1" si="333"/>
        <v>4.8194856899999996</v>
      </c>
      <c r="AA716" s="210">
        <f t="shared" ca="1" si="333"/>
        <v>4.8194856899999996</v>
      </c>
    </row>
    <row r="717" spans="1:31" x14ac:dyDescent="0.25">
      <c r="A717" s="140"/>
      <c r="B717" s="155" t="s">
        <v>1117</v>
      </c>
      <c r="C717" s="232">
        <f t="shared" ca="1" si="321"/>
        <v>6.7432368</v>
      </c>
      <c r="D717" s="232">
        <f t="shared" ca="1" si="322"/>
        <v>7.3858680000000003</v>
      </c>
      <c r="E717" s="232">
        <f t="shared" ca="1" si="323"/>
        <v>7.3858680000000003</v>
      </c>
      <c r="F717" s="232">
        <f t="shared" ca="1" si="324"/>
        <v>7.3858680000000003</v>
      </c>
      <c r="G717" s="232">
        <f t="shared" ca="1" si="325"/>
        <v>7.3858680000000003</v>
      </c>
      <c r="H717" s="7"/>
      <c r="O717" s="8"/>
      <c r="P717" s="8"/>
      <c r="Q717" s="8"/>
      <c r="R717" s="8"/>
      <c r="S717" s="8"/>
      <c r="V717" s="83" t="s">
        <v>332</v>
      </c>
      <c r="W717" s="233">
        <f ca="1">SUM(C729:C736)+SUM(C753:C754)</f>
        <v>0</v>
      </c>
      <c r="X717" s="233">
        <f t="shared" ref="X717:AA717" ca="1" si="334">SUM(D729:D736)+SUM(D753:D754)</f>
        <v>0.43442758100000001</v>
      </c>
      <c r="Y717" s="233">
        <f t="shared" ca="1" si="334"/>
        <v>0.832450617</v>
      </c>
      <c r="Z717" s="233">
        <f t="shared" ca="1" si="334"/>
        <v>1.20377698</v>
      </c>
      <c r="AA717" s="233">
        <f t="shared" ca="1" si="334"/>
        <v>1.5667599476189999</v>
      </c>
    </row>
    <row r="718" spans="1:31" x14ac:dyDescent="0.25">
      <c r="A718" s="140"/>
      <c r="B718" s="155" t="s">
        <v>1118</v>
      </c>
      <c r="C718" s="232">
        <f t="shared" ca="1" si="321"/>
        <v>0</v>
      </c>
      <c r="D718" s="232">
        <f t="shared" ca="1" si="322"/>
        <v>0.9248904</v>
      </c>
      <c r="E718" s="232">
        <f t="shared" ca="1" si="323"/>
        <v>0.9248904</v>
      </c>
      <c r="F718" s="232">
        <f t="shared" ca="1" si="324"/>
        <v>0.9248904</v>
      </c>
      <c r="G718" s="232">
        <f t="shared" ca="1" si="325"/>
        <v>0.9248904</v>
      </c>
      <c r="H718" s="7"/>
      <c r="O718" s="8"/>
      <c r="P718" s="8"/>
      <c r="Q718" s="8"/>
      <c r="R718" s="8"/>
      <c r="S718" s="8"/>
      <c r="V718" s="51" t="s">
        <v>301</v>
      </c>
      <c r="W718" s="193">
        <f ca="1">SUM(C737:C744)</f>
        <v>1.7647586200000001</v>
      </c>
      <c r="X718" s="193">
        <f t="shared" ref="X718:AA718" ca="1" si="335">SUM(D737:D744)</f>
        <v>2.101787158</v>
      </c>
      <c r="Y718" s="193">
        <f t="shared" ca="1" si="335"/>
        <v>1.9256597439999998</v>
      </c>
      <c r="Z718" s="193">
        <f t="shared" ca="1" si="335"/>
        <v>1.796499638</v>
      </c>
      <c r="AA718" s="193">
        <f t="shared" ca="1" si="335"/>
        <v>1.749534165</v>
      </c>
    </row>
    <row r="719" spans="1:31" x14ac:dyDescent="0.25">
      <c r="A719" s="140"/>
      <c r="B719" s="155" t="s">
        <v>464</v>
      </c>
      <c r="C719" s="234">
        <f t="shared" ca="1" si="321"/>
        <v>0</v>
      </c>
      <c r="D719" s="234">
        <f t="shared" ca="1" si="322"/>
        <v>0</v>
      </c>
      <c r="E719" s="234">
        <f t="shared" ca="1" si="323"/>
        <v>0</v>
      </c>
      <c r="F719" s="234">
        <f t="shared" ca="1" si="324"/>
        <v>0</v>
      </c>
      <c r="G719" s="234">
        <f t="shared" ca="1" si="325"/>
        <v>0</v>
      </c>
      <c r="H719" s="7"/>
      <c r="O719" s="8"/>
      <c r="P719" s="8"/>
      <c r="Q719" s="8"/>
      <c r="R719" s="8"/>
      <c r="S719" s="8"/>
      <c r="V719" s="54" t="s">
        <v>333</v>
      </c>
      <c r="W719" s="194">
        <f ca="1">SUM(C745:C752)+SUM(C755:C756)</f>
        <v>5.0026876600000003</v>
      </c>
      <c r="X719" s="194">
        <f t="shared" ref="X719:AA719" ca="1" si="336">SUM(D745:D752)+SUM(D755:D756)</f>
        <v>6.8394539319999996</v>
      </c>
      <c r="Y719" s="194">
        <f t="shared" ca="1" si="336"/>
        <v>6.0060663919999993</v>
      </c>
      <c r="Z719" s="194">
        <f t="shared" ca="1" si="336"/>
        <v>5.9739141499999997</v>
      </c>
      <c r="AA719" s="194">
        <f t="shared" ca="1" si="336"/>
        <v>6.0621537129999998</v>
      </c>
    </row>
    <row r="720" spans="1:31" x14ac:dyDescent="0.25">
      <c r="A720" s="140"/>
      <c r="B720" s="155" t="s">
        <v>465</v>
      </c>
      <c r="C720" s="234">
        <f t="shared" ca="1" si="321"/>
        <v>0</v>
      </c>
      <c r="D720" s="234">
        <f t="shared" ca="1" si="322"/>
        <v>9.9561990000000003E-2</v>
      </c>
      <c r="E720" s="234">
        <f t="shared" ca="1" si="323"/>
        <v>9.9561990000000003E-2</v>
      </c>
      <c r="F720" s="234">
        <f t="shared" ca="1" si="324"/>
        <v>9.9561990000000003E-2</v>
      </c>
      <c r="G720" s="234">
        <f t="shared" ca="1" si="325"/>
        <v>9.9561990000000003E-2</v>
      </c>
      <c r="H720" s="7"/>
      <c r="O720" s="8"/>
      <c r="P720" s="8"/>
      <c r="Q720" s="8"/>
      <c r="R720" s="8"/>
      <c r="S720" s="8"/>
    </row>
    <row r="721" spans="1:27" x14ac:dyDescent="0.25">
      <c r="A721" s="140"/>
      <c r="B721" s="155" t="s">
        <v>466</v>
      </c>
      <c r="C721" s="18">
        <f t="shared" ca="1" si="321"/>
        <v>0</v>
      </c>
      <c r="D721" s="18">
        <f t="shared" ca="1" si="322"/>
        <v>0</v>
      </c>
      <c r="E721" s="18">
        <f t="shared" ca="1" si="323"/>
        <v>0</v>
      </c>
      <c r="F721" s="18">
        <f t="shared" ca="1" si="324"/>
        <v>0</v>
      </c>
      <c r="G721" s="18">
        <f t="shared" ca="1" si="325"/>
        <v>0</v>
      </c>
      <c r="H721" s="7"/>
      <c r="O721" s="8"/>
      <c r="P721" s="8"/>
      <c r="Q721" s="8"/>
      <c r="R721" s="8"/>
      <c r="S721" s="8"/>
      <c r="V721" s="140" t="s">
        <v>285</v>
      </c>
      <c r="W721" s="135">
        <f ca="1">SUM(W709:W719)</f>
        <v>40.555668519999998</v>
      </c>
      <c r="X721" s="135">
        <f t="shared" ref="X721:AA721" ca="1" si="337">SUM(X709:X719)</f>
        <v>50.394644911700006</v>
      </c>
      <c r="Y721" s="135">
        <f t="shared" ca="1" si="337"/>
        <v>50.477827961700001</v>
      </c>
      <c r="Z721" s="135">
        <f t="shared" ca="1" si="337"/>
        <v>51.333980554</v>
      </c>
      <c r="AA721" s="135">
        <f t="shared" ca="1" si="337"/>
        <v>52.107277357288993</v>
      </c>
    </row>
    <row r="722" spans="1:27" x14ac:dyDescent="0.25">
      <c r="A722" s="140"/>
      <c r="B722" s="155" t="s">
        <v>467</v>
      </c>
      <c r="C722" s="18">
        <f t="shared" ca="1" si="321"/>
        <v>0</v>
      </c>
      <c r="D722" s="18">
        <f t="shared" ca="1" si="322"/>
        <v>0</v>
      </c>
      <c r="E722" s="18">
        <f t="shared" ca="1" si="323"/>
        <v>0</v>
      </c>
      <c r="F722" s="18">
        <f t="shared" ca="1" si="324"/>
        <v>0</v>
      </c>
      <c r="G722" s="18">
        <f t="shared" ca="1" si="325"/>
        <v>0</v>
      </c>
      <c r="H722" s="7"/>
      <c r="O722" s="8"/>
      <c r="P722" s="8"/>
      <c r="Q722" s="8"/>
      <c r="R722" s="8"/>
      <c r="S722" s="8"/>
      <c r="V722" s="140" t="s">
        <v>284</v>
      </c>
      <c r="W722" s="135">
        <f ca="1">SUM(C709:C756)</f>
        <v>40.555668519999998</v>
      </c>
      <c r="X722" s="135">
        <f ca="1">SUM(D709:D756)</f>
        <v>50.394644911700006</v>
      </c>
      <c r="Y722" s="135">
        <f ca="1">SUM(E709:E756)</f>
        <v>50.477827961700001</v>
      </c>
      <c r="Z722" s="135">
        <f ca="1">SUM(F709:F756)</f>
        <v>51.333980554000007</v>
      </c>
      <c r="AA722" s="135">
        <f ca="1">SUM(G709:G756)</f>
        <v>52.107277357289</v>
      </c>
    </row>
    <row r="723" spans="1:27" x14ac:dyDescent="0.25">
      <c r="A723" s="140"/>
      <c r="B723" s="155" t="s">
        <v>468</v>
      </c>
      <c r="C723" s="18">
        <f t="shared" ca="1" si="321"/>
        <v>0</v>
      </c>
      <c r="D723" s="18">
        <f t="shared" ca="1" si="322"/>
        <v>0</v>
      </c>
      <c r="E723" s="18">
        <f t="shared" ca="1" si="323"/>
        <v>0</v>
      </c>
      <c r="F723" s="18">
        <f t="shared" ca="1" si="324"/>
        <v>0</v>
      </c>
      <c r="G723" s="18">
        <f t="shared" ca="1" si="325"/>
        <v>0</v>
      </c>
      <c r="H723" s="7"/>
      <c r="O723" s="8"/>
      <c r="P723" s="8"/>
      <c r="Q723" s="8"/>
      <c r="R723" s="8"/>
      <c r="S723" s="8"/>
    </row>
    <row r="724" spans="1:27" x14ac:dyDescent="0.25">
      <c r="A724" s="140"/>
      <c r="B724" s="155" t="s">
        <v>469</v>
      </c>
      <c r="C724" s="18">
        <f t="shared" ca="1" si="321"/>
        <v>0</v>
      </c>
      <c r="D724" s="18">
        <f t="shared" ca="1" si="322"/>
        <v>0</v>
      </c>
      <c r="E724" s="18">
        <f t="shared" ca="1" si="323"/>
        <v>0</v>
      </c>
      <c r="F724" s="18">
        <f t="shared" ca="1" si="324"/>
        <v>0</v>
      </c>
      <c r="G724" s="18">
        <f t="shared" ca="1" si="325"/>
        <v>0</v>
      </c>
      <c r="H724" s="7"/>
      <c r="O724" s="8"/>
      <c r="P724" s="8"/>
      <c r="Q724" s="8"/>
      <c r="R724" s="8"/>
      <c r="S724" s="8"/>
    </row>
    <row r="725" spans="1:27" x14ac:dyDescent="0.25">
      <c r="A725" s="140"/>
      <c r="B725" s="155" t="s">
        <v>28</v>
      </c>
      <c r="C725" s="18">
        <f t="shared" ca="1" si="321"/>
        <v>0</v>
      </c>
      <c r="D725" s="18">
        <f t="shared" ca="1" si="322"/>
        <v>0</v>
      </c>
      <c r="E725" s="18">
        <f t="shared" ca="1" si="323"/>
        <v>0</v>
      </c>
      <c r="F725" s="18">
        <f t="shared" ca="1" si="324"/>
        <v>0</v>
      </c>
      <c r="G725" s="18">
        <f t="shared" ca="1" si="325"/>
        <v>0</v>
      </c>
      <c r="H725" s="7"/>
      <c r="O725" s="8"/>
      <c r="P725" s="8"/>
      <c r="Q725" s="8"/>
      <c r="R725" s="8"/>
      <c r="S725" s="8"/>
    </row>
    <row r="726" spans="1:27" x14ac:dyDescent="0.25">
      <c r="A726" s="140"/>
      <c r="B726" s="155" t="s">
        <v>29</v>
      </c>
      <c r="C726" s="18">
        <f t="shared" ca="1" si="321"/>
        <v>0</v>
      </c>
      <c r="D726" s="18">
        <f t="shared" ca="1" si="322"/>
        <v>0</v>
      </c>
      <c r="E726" s="18">
        <f t="shared" ca="1" si="323"/>
        <v>0</v>
      </c>
      <c r="F726" s="18">
        <f t="shared" ca="1" si="324"/>
        <v>0</v>
      </c>
      <c r="G726" s="18">
        <f t="shared" ca="1" si="325"/>
        <v>0</v>
      </c>
      <c r="H726" s="7"/>
      <c r="O726" s="8"/>
      <c r="P726" s="8"/>
      <c r="Q726" s="8"/>
      <c r="R726" s="8"/>
      <c r="S726" s="8"/>
    </row>
    <row r="727" spans="1:27" x14ac:dyDescent="0.25">
      <c r="A727" s="140"/>
      <c r="B727" s="155" t="s">
        <v>470</v>
      </c>
      <c r="C727" s="41">
        <f t="shared" ca="1" si="321"/>
        <v>0</v>
      </c>
      <c r="D727" s="41">
        <f t="shared" ca="1" si="322"/>
        <v>4.8194856899999996</v>
      </c>
      <c r="E727" s="41">
        <f t="shared" ca="1" si="323"/>
        <v>4.8194856899999996</v>
      </c>
      <c r="F727" s="41">
        <f t="shared" ca="1" si="324"/>
        <v>4.8194856899999996</v>
      </c>
      <c r="G727" s="41">
        <f t="shared" ca="1" si="325"/>
        <v>4.8194856899999996</v>
      </c>
      <c r="H727" s="7"/>
      <c r="O727" s="8"/>
      <c r="P727" s="8"/>
      <c r="Q727" s="8"/>
      <c r="R727" s="8"/>
      <c r="S727" s="8"/>
    </row>
    <row r="728" spans="1:27" x14ac:dyDescent="0.25">
      <c r="A728" s="140"/>
      <c r="B728" s="155" t="s">
        <v>471</v>
      </c>
      <c r="C728" s="41">
        <f t="shared" ca="1" si="321"/>
        <v>0</v>
      </c>
      <c r="D728" s="41">
        <f t="shared" ca="1" si="322"/>
        <v>0</v>
      </c>
      <c r="E728" s="41">
        <f t="shared" ca="1" si="323"/>
        <v>0</v>
      </c>
      <c r="F728" s="41">
        <f t="shared" ca="1" si="324"/>
        <v>0</v>
      </c>
      <c r="G728" s="41">
        <f t="shared" ca="1" si="325"/>
        <v>0</v>
      </c>
      <c r="H728" s="7"/>
      <c r="O728" s="8"/>
      <c r="P728" s="8"/>
      <c r="Q728" s="8"/>
      <c r="R728" s="8"/>
      <c r="S728" s="8"/>
    </row>
    <row r="729" spans="1:27" x14ac:dyDescent="0.25">
      <c r="A729" s="140"/>
      <c r="B729" s="155" t="s">
        <v>1209</v>
      </c>
      <c r="C729" s="39">
        <f t="shared" ca="1" si="321"/>
        <v>0</v>
      </c>
      <c r="D729" s="39">
        <f t="shared" ca="1" si="322"/>
        <v>0</v>
      </c>
      <c r="E729" s="39">
        <f t="shared" ca="1" si="323"/>
        <v>0</v>
      </c>
      <c r="F729" s="39">
        <f t="shared" ca="1" si="324"/>
        <v>0</v>
      </c>
      <c r="G729" s="39">
        <f t="shared" ca="1" si="325"/>
        <v>0</v>
      </c>
      <c r="H729" s="7"/>
      <c r="O729" s="8"/>
      <c r="P729" s="8"/>
      <c r="Q729" s="8"/>
      <c r="R729" s="8"/>
      <c r="S729" s="8"/>
    </row>
    <row r="730" spans="1:27" x14ac:dyDescent="0.25">
      <c r="A730" s="140"/>
      <c r="B730" s="155" t="s">
        <v>1119</v>
      </c>
      <c r="C730" s="39">
        <f t="shared" ca="1" si="321"/>
        <v>0</v>
      </c>
      <c r="D730" s="39">
        <f t="shared" ca="1" si="322"/>
        <v>0</v>
      </c>
      <c r="E730" s="39">
        <f t="shared" ca="1" si="323"/>
        <v>0</v>
      </c>
      <c r="F730" s="39">
        <f t="shared" ca="1" si="324"/>
        <v>0</v>
      </c>
      <c r="G730" s="39">
        <f t="shared" ca="1" si="325"/>
        <v>1.00672886E-2</v>
      </c>
      <c r="H730" s="7"/>
      <c r="O730" s="8"/>
      <c r="P730" s="8"/>
      <c r="Q730" s="8"/>
      <c r="R730" s="8"/>
      <c r="S730" s="8"/>
    </row>
    <row r="731" spans="1:27" x14ac:dyDescent="0.25">
      <c r="A731" s="140"/>
      <c r="B731" s="155" t="s">
        <v>1210</v>
      </c>
      <c r="C731" s="39">
        <f t="shared" ca="1" si="321"/>
        <v>0</v>
      </c>
      <c r="D731" s="39">
        <f t="shared" ca="1" si="322"/>
        <v>0</v>
      </c>
      <c r="E731" s="39">
        <f t="shared" ca="1" si="323"/>
        <v>0</v>
      </c>
      <c r="F731" s="39">
        <f t="shared" ca="1" si="324"/>
        <v>0</v>
      </c>
      <c r="G731" s="39">
        <f t="shared" ca="1" si="325"/>
        <v>0</v>
      </c>
      <c r="H731" s="7"/>
      <c r="O731" s="8"/>
      <c r="P731" s="8"/>
      <c r="Q731" s="8"/>
      <c r="R731" s="8"/>
      <c r="S731" s="8"/>
    </row>
    <row r="732" spans="1:27" x14ac:dyDescent="0.25">
      <c r="A732" s="140"/>
      <c r="B732" s="155" t="s">
        <v>1211</v>
      </c>
      <c r="C732" s="39">
        <f t="shared" ca="1" si="321"/>
        <v>0</v>
      </c>
      <c r="D732" s="39">
        <f t="shared" ca="1" si="322"/>
        <v>0</v>
      </c>
      <c r="E732" s="39">
        <f t="shared" ca="1" si="323"/>
        <v>0</v>
      </c>
      <c r="F732" s="39">
        <f t="shared" ca="1" si="324"/>
        <v>0</v>
      </c>
      <c r="G732" s="39">
        <f t="shared" ca="1" si="325"/>
        <v>0</v>
      </c>
      <c r="H732" s="7"/>
      <c r="O732" s="8"/>
      <c r="P732" s="8"/>
      <c r="Q732" s="8"/>
      <c r="R732" s="8"/>
      <c r="S732" s="8"/>
    </row>
    <row r="733" spans="1:27" x14ac:dyDescent="0.25">
      <c r="A733" s="140"/>
      <c r="B733" s="155" t="s">
        <v>1212</v>
      </c>
      <c r="C733" s="39">
        <f t="shared" ca="1" si="321"/>
        <v>0</v>
      </c>
      <c r="D733" s="39">
        <f t="shared" ca="1" si="322"/>
        <v>0</v>
      </c>
      <c r="E733" s="39">
        <f t="shared" ca="1" si="323"/>
        <v>0</v>
      </c>
      <c r="F733" s="39">
        <f t="shared" ca="1" si="324"/>
        <v>0</v>
      </c>
      <c r="G733" s="39">
        <f t="shared" ca="1" si="325"/>
        <v>0</v>
      </c>
      <c r="H733" s="7"/>
      <c r="O733" s="8"/>
      <c r="P733" s="8"/>
      <c r="Q733" s="8"/>
      <c r="R733" s="8"/>
      <c r="S733" s="8"/>
    </row>
    <row r="734" spans="1:27" x14ac:dyDescent="0.25">
      <c r="A734" s="140"/>
      <c r="B734" s="155" t="s">
        <v>1120</v>
      </c>
      <c r="C734" s="39">
        <f t="shared" ca="1" si="321"/>
        <v>0</v>
      </c>
      <c r="D734" s="39">
        <f t="shared" ca="1" si="322"/>
        <v>0</v>
      </c>
      <c r="E734" s="39">
        <f t="shared" ca="1" si="323"/>
        <v>0</v>
      </c>
      <c r="F734" s="39">
        <f t="shared" ca="1" si="324"/>
        <v>0</v>
      </c>
      <c r="G734" s="39">
        <f t="shared" ca="1" si="325"/>
        <v>3.6547901900000002E-4</v>
      </c>
      <c r="H734" s="7"/>
      <c r="O734" s="8"/>
      <c r="P734" s="8"/>
      <c r="Q734" s="8"/>
      <c r="R734" s="8"/>
      <c r="S734" s="8"/>
    </row>
    <row r="735" spans="1:27" x14ac:dyDescent="0.25">
      <c r="A735" s="140"/>
      <c r="B735" s="155" t="s">
        <v>1213</v>
      </c>
      <c r="C735" s="39">
        <f t="shared" ca="1" si="321"/>
        <v>0</v>
      </c>
      <c r="D735" s="39">
        <f t="shared" ca="1" si="322"/>
        <v>0</v>
      </c>
      <c r="E735" s="39">
        <f t="shared" ca="1" si="323"/>
        <v>0</v>
      </c>
      <c r="F735" s="39">
        <f t="shared" ca="1" si="324"/>
        <v>0</v>
      </c>
      <c r="G735" s="39">
        <f t="shared" ca="1" si="325"/>
        <v>0</v>
      </c>
      <c r="H735" s="7"/>
      <c r="O735" s="8"/>
      <c r="P735" s="8"/>
      <c r="Q735" s="8"/>
      <c r="R735" s="8"/>
      <c r="S735" s="8"/>
    </row>
    <row r="736" spans="1:27" x14ac:dyDescent="0.25">
      <c r="A736" s="140"/>
      <c r="B736" s="155" t="s">
        <v>1214</v>
      </c>
      <c r="C736" s="39">
        <f t="shared" ca="1" si="321"/>
        <v>0</v>
      </c>
      <c r="D736" s="39">
        <f t="shared" ca="1" si="322"/>
        <v>0</v>
      </c>
      <c r="E736" s="39">
        <f t="shared" ca="1" si="323"/>
        <v>0</v>
      </c>
      <c r="F736" s="39">
        <f t="shared" ca="1" si="324"/>
        <v>0</v>
      </c>
      <c r="G736" s="39">
        <f t="shared" ca="1" si="325"/>
        <v>0</v>
      </c>
      <c r="H736" s="7"/>
      <c r="O736" s="8"/>
      <c r="P736" s="8"/>
      <c r="Q736" s="8"/>
      <c r="R736" s="8"/>
      <c r="S736" s="8"/>
    </row>
    <row r="737" spans="1:19" x14ac:dyDescent="0.25">
      <c r="A737" s="140"/>
      <c r="B737" s="155" t="s">
        <v>1215</v>
      </c>
      <c r="C737" s="53">
        <f t="shared" ca="1" si="321"/>
        <v>0</v>
      </c>
      <c r="D737" s="53">
        <f t="shared" ca="1" si="322"/>
        <v>0</v>
      </c>
      <c r="E737" s="53">
        <f t="shared" ca="1" si="323"/>
        <v>0</v>
      </c>
      <c r="F737" s="53">
        <f t="shared" ca="1" si="324"/>
        <v>0</v>
      </c>
      <c r="G737" s="53">
        <f t="shared" ca="1" si="325"/>
        <v>0</v>
      </c>
      <c r="H737" s="7"/>
      <c r="O737" s="8"/>
      <c r="P737" s="8"/>
      <c r="Q737" s="8"/>
      <c r="R737" s="8"/>
      <c r="S737" s="8"/>
    </row>
    <row r="738" spans="1:19" x14ac:dyDescent="0.25">
      <c r="A738" s="140"/>
      <c r="B738" s="155" t="s">
        <v>1121</v>
      </c>
      <c r="C738" s="53">
        <f t="shared" ca="1" si="321"/>
        <v>1.7647586200000001</v>
      </c>
      <c r="D738" s="53">
        <f t="shared" ca="1" si="322"/>
        <v>1.73130425</v>
      </c>
      <c r="E738" s="53">
        <f t="shared" ca="1" si="323"/>
        <v>1.5862228899999999</v>
      </c>
      <c r="F738" s="53">
        <f t="shared" ca="1" si="324"/>
        <v>1.47982989</v>
      </c>
      <c r="G738" s="53">
        <f t="shared" ca="1" si="325"/>
        <v>1.4491858399999999</v>
      </c>
      <c r="H738" s="7"/>
      <c r="O738" s="8"/>
      <c r="P738" s="8"/>
      <c r="Q738" s="8"/>
      <c r="R738" s="8"/>
      <c r="S738" s="8"/>
    </row>
    <row r="739" spans="1:19" x14ac:dyDescent="0.25">
      <c r="A739" s="140"/>
      <c r="B739" s="155" t="s">
        <v>1216</v>
      </c>
      <c r="C739" s="53">
        <f t="shared" ca="1" si="321"/>
        <v>0</v>
      </c>
      <c r="D739" s="53">
        <f t="shared" ca="1" si="322"/>
        <v>0</v>
      </c>
      <c r="E739" s="53">
        <f t="shared" ca="1" si="323"/>
        <v>0</v>
      </c>
      <c r="F739" s="53">
        <f t="shared" ca="1" si="324"/>
        <v>0</v>
      </c>
      <c r="G739" s="53">
        <f t="shared" ca="1" si="325"/>
        <v>0</v>
      </c>
      <c r="H739" s="7"/>
      <c r="O739" s="8"/>
      <c r="P739" s="8"/>
      <c r="Q739" s="8"/>
      <c r="R739" s="8"/>
      <c r="S739" s="8"/>
    </row>
    <row r="740" spans="1:19" x14ac:dyDescent="0.25">
      <c r="A740" s="140"/>
      <c r="B740" s="155" t="s">
        <v>1217</v>
      </c>
      <c r="C740" s="53">
        <f t="shared" ca="1" si="321"/>
        <v>0</v>
      </c>
      <c r="D740" s="53">
        <f t="shared" ca="1" si="322"/>
        <v>0</v>
      </c>
      <c r="E740" s="53">
        <f t="shared" ca="1" si="323"/>
        <v>0</v>
      </c>
      <c r="F740" s="53">
        <f t="shared" ca="1" si="324"/>
        <v>0</v>
      </c>
      <c r="G740" s="53">
        <f t="shared" ca="1" si="325"/>
        <v>0</v>
      </c>
      <c r="H740" s="7"/>
      <c r="O740" s="8"/>
      <c r="P740" s="8"/>
      <c r="Q740" s="8"/>
      <c r="R740" s="8"/>
      <c r="S740" s="8"/>
    </row>
    <row r="741" spans="1:19" x14ac:dyDescent="0.25">
      <c r="A741" s="140"/>
      <c r="B741" s="155" t="s">
        <v>1218</v>
      </c>
      <c r="C741" s="53">
        <f t="shared" ca="1" si="321"/>
        <v>0</v>
      </c>
      <c r="D741" s="53">
        <f t="shared" ca="1" si="322"/>
        <v>0</v>
      </c>
      <c r="E741" s="53">
        <f t="shared" ca="1" si="323"/>
        <v>0</v>
      </c>
      <c r="F741" s="53">
        <f t="shared" ca="1" si="324"/>
        <v>0</v>
      </c>
      <c r="G741" s="53">
        <f t="shared" ca="1" si="325"/>
        <v>0</v>
      </c>
      <c r="H741" s="7"/>
      <c r="O741" s="8"/>
      <c r="P741" s="8"/>
      <c r="Q741" s="8"/>
      <c r="R741" s="8"/>
      <c r="S741" s="8"/>
    </row>
    <row r="742" spans="1:19" x14ac:dyDescent="0.25">
      <c r="A742" s="140"/>
      <c r="B742" s="155" t="s">
        <v>1122</v>
      </c>
      <c r="C742" s="53">
        <f t="shared" ca="1" si="321"/>
        <v>0</v>
      </c>
      <c r="D742" s="53">
        <f t="shared" ca="1" si="322"/>
        <v>0.370482908</v>
      </c>
      <c r="E742" s="53">
        <f t="shared" ca="1" si="323"/>
        <v>0.33943685400000001</v>
      </c>
      <c r="F742" s="53">
        <f t="shared" ca="1" si="324"/>
        <v>0.31666974799999997</v>
      </c>
      <c r="G742" s="53">
        <f t="shared" ca="1" si="325"/>
        <v>0.30034832500000003</v>
      </c>
      <c r="H742" s="7"/>
      <c r="O742" s="8"/>
      <c r="P742" s="8"/>
      <c r="Q742" s="8"/>
      <c r="R742" s="8"/>
      <c r="S742" s="8"/>
    </row>
    <row r="743" spans="1:19" x14ac:dyDescent="0.25">
      <c r="A743" s="140"/>
      <c r="B743" s="155" t="s">
        <v>1219</v>
      </c>
      <c r="C743" s="53">
        <f t="shared" ca="1" si="321"/>
        <v>0</v>
      </c>
      <c r="D743" s="53">
        <f t="shared" ca="1" si="322"/>
        <v>0</v>
      </c>
      <c r="E743" s="53">
        <f t="shared" ca="1" si="323"/>
        <v>0</v>
      </c>
      <c r="F743" s="53">
        <f t="shared" ca="1" si="324"/>
        <v>0</v>
      </c>
      <c r="G743" s="53">
        <f t="shared" ca="1" si="325"/>
        <v>0</v>
      </c>
      <c r="H743" s="7"/>
      <c r="O743" s="8"/>
      <c r="P743" s="8"/>
      <c r="Q743" s="8"/>
      <c r="R743" s="8"/>
      <c r="S743" s="8"/>
    </row>
    <row r="744" spans="1:19" x14ac:dyDescent="0.25">
      <c r="A744" s="140"/>
      <c r="B744" s="155" t="s">
        <v>1220</v>
      </c>
      <c r="C744" s="53">
        <f t="shared" ca="1" si="321"/>
        <v>0</v>
      </c>
      <c r="D744" s="53">
        <f t="shared" ca="1" si="322"/>
        <v>0</v>
      </c>
      <c r="E744" s="53">
        <f t="shared" ca="1" si="323"/>
        <v>0</v>
      </c>
      <c r="F744" s="53">
        <f t="shared" ca="1" si="324"/>
        <v>0</v>
      </c>
      <c r="G744" s="53">
        <f t="shared" ca="1" si="325"/>
        <v>0</v>
      </c>
      <c r="H744" s="7"/>
      <c r="O744" s="8"/>
      <c r="P744" s="8"/>
      <c r="Q744" s="8"/>
      <c r="R744" s="8"/>
      <c r="S744" s="8"/>
    </row>
    <row r="745" spans="1:19" x14ac:dyDescent="0.25">
      <c r="A745" s="140"/>
      <c r="B745" s="155" t="s">
        <v>1221</v>
      </c>
      <c r="C745" s="56">
        <f t="shared" ca="1" si="321"/>
        <v>0</v>
      </c>
      <c r="D745" s="56">
        <f t="shared" ca="1" si="322"/>
        <v>0</v>
      </c>
      <c r="E745" s="56">
        <f t="shared" ca="1" si="323"/>
        <v>0</v>
      </c>
      <c r="F745" s="56">
        <f t="shared" ca="1" si="324"/>
        <v>0</v>
      </c>
      <c r="G745" s="56">
        <f t="shared" ca="1" si="325"/>
        <v>0</v>
      </c>
      <c r="H745" s="7"/>
      <c r="O745" s="8"/>
      <c r="P745" s="8"/>
      <c r="Q745" s="8"/>
      <c r="R745" s="8"/>
      <c r="S745" s="8"/>
    </row>
    <row r="746" spans="1:19" x14ac:dyDescent="0.25">
      <c r="A746" s="140"/>
      <c r="B746" s="155" t="s">
        <v>1123</v>
      </c>
      <c r="C746" s="56">
        <f t="shared" ca="1" si="321"/>
        <v>5.0026876600000003</v>
      </c>
      <c r="D746" s="56">
        <f t="shared" ca="1" si="322"/>
        <v>4.6135984900000002</v>
      </c>
      <c r="E746" s="56">
        <f t="shared" ca="1" si="323"/>
        <v>4.0063658699999998</v>
      </c>
      <c r="F746" s="56">
        <f t="shared" ca="1" si="324"/>
        <v>3.9951037999999999</v>
      </c>
      <c r="G746" s="56">
        <f t="shared" ca="1" si="325"/>
        <v>4.0980551299999997</v>
      </c>
      <c r="H746" s="7"/>
      <c r="O746" s="8"/>
      <c r="P746" s="8"/>
      <c r="Q746" s="8"/>
      <c r="R746" s="8"/>
      <c r="S746" s="8"/>
    </row>
    <row r="747" spans="1:19" x14ac:dyDescent="0.25">
      <c r="A747" s="140"/>
      <c r="B747" s="155" t="s">
        <v>1222</v>
      </c>
      <c r="C747" s="56">
        <f t="shared" ca="1" si="321"/>
        <v>0</v>
      </c>
      <c r="D747" s="56">
        <f t="shared" ca="1" si="322"/>
        <v>0</v>
      </c>
      <c r="E747" s="56">
        <f t="shared" ca="1" si="323"/>
        <v>0</v>
      </c>
      <c r="F747" s="56">
        <f t="shared" ca="1" si="324"/>
        <v>0</v>
      </c>
      <c r="G747" s="56">
        <f t="shared" ca="1" si="325"/>
        <v>0</v>
      </c>
      <c r="H747" s="7"/>
      <c r="O747" s="8"/>
      <c r="P747" s="8"/>
      <c r="Q747" s="8"/>
      <c r="R747" s="8"/>
      <c r="S747" s="8"/>
    </row>
    <row r="748" spans="1:19" x14ac:dyDescent="0.25">
      <c r="A748" s="140"/>
      <c r="B748" s="155" t="s">
        <v>1223</v>
      </c>
      <c r="C748" s="56">
        <f t="shared" ca="1" si="321"/>
        <v>0</v>
      </c>
      <c r="D748" s="56">
        <f t="shared" ca="1" si="322"/>
        <v>0</v>
      </c>
      <c r="E748" s="56">
        <f t="shared" ca="1" si="323"/>
        <v>0</v>
      </c>
      <c r="F748" s="56">
        <f t="shared" ca="1" si="324"/>
        <v>0</v>
      </c>
      <c r="G748" s="56">
        <f t="shared" ca="1" si="325"/>
        <v>0</v>
      </c>
      <c r="H748" s="7"/>
      <c r="O748" s="8"/>
      <c r="P748" s="8"/>
      <c r="Q748" s="8"/>
      <c r="R748" s="8"/>
      <c r="S748" s="8"/>
    </row>
    <row r="749" spans="1:19" x14ac:dyDescent="0.25">
      <c r="A749" s="140"/>
      <c r="B749" s="155" t="s">
        <v>1224</v>
      </c>
      <c r="C749" s="56">
        <f t="shared" ca="1" si="321"/>
        <v>0</v>
      </c>
      <c r="D749" s="56">
        <f t="shared" ca="1" si="322"/>
        <v>0</v>
      </c>
      <c r="E749" s="56">
        <f t="shared" ca="1" si="323"/>
        <v>0</v>
      </c>
      <c r="F749" s="56">
        <f t="shared" ca="1" si="324"/>
        <v>0</v>
      </c>
      <c r="G749" s="56">
        <f t="shared" ca="1" si="325"/>
        <v>0</v>
      </c>
      <c r="H749" s="7"/>
      <c r="O749" s="8"/>
      <c r="P749" s="8"/>
      <c r="Q749" s="8"/>
      <c r="R749" s="8"/>
      <c r="S749" s="8"/>
    </row>
    <row r="750" spans="1:19" x14ac:dyDescent="0.25">
      <c r="A750" s="140"/>
      <c r="B750" s="155" t="s">
        <v>1124</v>
      </c>
      <c r="C750" s="56">
        <f t="shared" ca="1" si="321"/>
        <v>0</v>
      </c>
      <c r="D750" s="56">
        <f t="shared" ca="1" si="322"/>
        <v>0.83924463199999999</v>
      </c>
      <c r="E750" s="56">
        <f t="shared" ca="1" si="323"/>
        <v>0.72891080200000002</v>
      </c>
      <c r="F750" s="56">
        <f t="shared" ca="1" si="324"/>
        <v>0.72698958999999996</v>
      </c>
      <c r="G750" s="56">
        <f t="shared" ca="1" si="325"/>
        <v>0.72501019300000002</v>
      </c>
      <c r="H750" s="7"/>
      <c r="O750" s="8"/>
      <c r="P750" s="8"/>
      <c r="Q750" s="8"/>
      <c r="R750" s="8"/>
      <c r="S750" s="8"/>
    </row>
    <row r="751" spans="1:19" x14ac:dyDescent="0.25">
      <c r="A751" s="140"/>
      <c r="B751" s="155" t="s">
        <v>1225</v>
      </c>
      <c r="C751" s="56">
        <f t="shared" ca="1" si="321"/>
        <v>0</v>
      </c>
      <c r="D751" s="56">
        <f t="shared" ca="1" si="322"/>
        <v>0</v>
      </c>
      <c r="E751" s="56">
        <f t="shared" ca="1" si="323"/>
        <v>0</v>
      </c>
      <c r="F751" s="56">
        <f t="shared" ca="1" si="324"/>
        <v>0</v>
      </c>
      <c r="G751" s="56">
        <f t="shared" ca="1" si="325"/>
        <v>0</v>
      </c>
      <c r="H751" s="7"/>
      <c r="O751" s="8"/>
      <c r="P751" s="8"/>
      <c r="Q751" s="8"/>
      <c r="R751" s="8"/>
      <c r="S751" s="8"/>
    </row>
    <row r="752" spans="1:19" x14ac:dyDescent="0.25">
      <c r="A752" s="140"/>
      <c r="B752" s="155" t="s">
        <v>1226</v>
      </c>
      <c r="C752" s="56">
        <f t="shared" ca="1" si="321"/>
        <v>0</v>
      </c>
      <c r="D752" s="56">
        <f t="shared" ca="1" si="322"/>
        <v>0</v>
      </c>
      <c r="E752" s="56">
        <f t="shared" ca="1" si="323"/>
        <v>0</v>
      </c>
      <c r="F752" s="56">
        <f t="shared" ca="1" si="324"/>
        <v>0</v>
      </c>
      <c r="G752" s="56">
        <f t="shared" ca="1" si="325"/>
        <v>0</v>
      </c>
      <c r="H752" s="7"/>
      <c r="O752" s="8"/>
      <c r="P752" s="8"/>
      <c r="Q752" s="8"/>
      <c r="R752" s="8"/>
      <c r="S752" s="8"/>
    </row>
    <row r="753" spans="1:27" x14ac:dyDescent="0.25">
      <c r="A753" s="140"/>
      <c r="B753" s="155" t="s">
        <v>1227</v>
      </c>
      <c r="C753" s="39">
        <f t="shared" ca="1" si="321"/>
        <v>0</v>
      </c>
      <c r="D753" s="39">
        <f t="shared" ca="1" si="322"/>
        <v>0</v>
      </c>
      <c r="E753" s="39">
        <f t="shared" ca="1" si="323"/>
        <v>0</v>
      </c>
      <c r="F753" s="39">
        <f t="shared" ca="1" si="324"/>
        <v>0</v>
      </c>
      <c r="G753" s="39">
        <f t="shared" ca="1" si="325"/>
        <v>0</v>
      </c>
      <c r="H753" s="7"/>
      <c r="O753" s="8"/>
      <c r="P753" s="8"/>
      <c r="Q753" s="8"/>
      <c r="R753" s="8"/>
      <c r="S753" s="8"/>
    </row>
    <row r="754" spans="1:27" x14ac:dyDescent="0.25">
      <c r="A754" s="140"/>
      <c r="B754" s="155" t="s">
        <v>1228</v>
      </c>
      <c r="C754" s="39">
        <f t="shared" ca="1" si="321"/>
        <v>0</v>
      </c>
      <c r="D754" s="39">
        <f t="shared" ca="1" si="322"/>
        <v>0.43442758100000001</v>
      </c>
      <c r="E754" s="39">
        <f t="shared" ca="1" si="323"/>
        <v>0.832450617</v>
      </c>
      <c r="F754" s="39">
        <f t="shared" ca="1" si="324"/>
        <v>1.20377698</v>
      </c>
      <c r="G754" s="39">
        <f t="shared" ca="1" si="325"/>
        <v>1.55632718</v>
      </c>
      <c r="H754" s="7"/>
      <c r="O754" s="8"/>
      <c r="P754" s="8"/>
      <c r="Q754" s="8"/>
      <c r="R754" s="8"/>
      <c r="S754" s="8"/>
    </row>
    <row r="755" spans="1:27" x14ac:dyDescent="0.25">
      <c r="A755" s="140"/>
      <c r="B755" s="155" t="s">
        <v>1229</v>
      </c>
      <c r="C755" s="56">
        <f t="shared" ca="1" si="321"/>
        <v>0</v>
      </c>
      <c r="D755" s="56">
        <f t="shared" ca="1" si="322"/>
        <v>0</v>
      </c>
      <c r="E755" s="56">
        <f t="shared" ca="1" si="323"/>
        <v>0</v>
      </c>
      <c r="F755" s="56">
        <f t="shared" ca="1" si="324"/>
        <v>0</v>
      </c>
      <c r="G755" s="56">
        <f t="shared" ca="1" si="325"/>
        <v>0</v>
      </c>
      <c r="H755" s="7"/>
      <c r="O755" s="8"/>
      <c r="P755" s="8"/>
      <c r="Q755" s="8"/>
      <c r="R755" s="8"/>
      <c r="S755" s="8"/>
    </row>
    <row r="756" spans="1:27" x14ac:dyDescent="0.25">
      <c r="A756" s="140"/>
      <c r="B756" s="155" t="s">
        <v>1230</v>
      </c>
      <c r="C756" s="56">
        <f t="shared" ca="1" si="321"/>
        <v>0</v>
      </c>
      <c r="D756" s="56">
        <f t="shared" ca="1" si="322"/>
        <v>1.3866108100000001</v>
      </c>
      <c r="E756" s="56">
        <f t="shared" ca="1" si="323"/>
        <v>1.27078972</v>
      </c>
      <c r="F756" s="56">
        <f t="shared" ca="1" si="324"/>
        <v>1.25182076</v>
      </c>
      <c r="G756" s="56">
        <f t="shared" ca="1" si="325"/>
        <v>1.23908839</v>
      </c>
      <c r="H756" s="7"/>
      <c r="O756" s="8"/>
      <c r="P756" s="8"/>
      <c r="Q756" s="8"/>
      <c r="R756" s="8"/>
      <c r="S756" s="8"/>
    </row>
    <row r="757" spans="1:27" x14ac:dyDescent="0.25">
      <c r="A757" s="140"/>
      <c r="B757" s="155"/>
      <c r="C757" s="7"/>
      <c r="D757" s="7"/>
      <c r="E757" s="7"/>
      <c r="F757" s="7"/>
      <c r="G757" s="7"/>
      <c r="H757" s="7"/>
      <c r="I757" s="103" t="s">
        <v>244</v>
      </c>
      <c r="O757" s="138" t="s">
        <v>245</v>
      </c>
      <c r="P757" s="8"/>
      <c r="Q757" s="8"/>
      <c r="R757" s="8"/>
      <c r="S757" s="8"/>
    </row>
    <row r="758" spans="1:27" x14ac:dyDescent="0.25">
      <c r="A758" s="140"/>
      <c r="B758" s="106" t="s">
        <v>241</v>
      </c>
      <c r="C758" s="9">
        <v>2010</v>
      </c>
      <c r="D758" s="9">
        <v>2020</v>
      </c>
      <c r="E758" s="9">
        <v>2030</v>
      </c>
      <c r="F758" s="9">
        <v>2040</v>
      </c>
      <c r="G758" s="9">
        <v>2050</v>
      </c>
      <c r="H758" s="9"/>
      <c r="I758" s="106">
        <v>2010</v>
      </c>
      <c r="J758" s="106">
        <v>2020</v>
      </c>
      <c r="K758" s="106">
        <v>2030</v>
      </c>
      <c r="L758" s="106">
        <v>2040</v>
      </c>
      <c r="M758" s="106">
        <v>2050</v>
      </c>
      <c r="O758" s="6">
        <v>2010</v>
      </c>
      <c r="P758" s="6">
        <v>2020</v>
      </c>
      <c r="Q758" s="6">
        <v>2030</v>
      </c>
      <c r="R758" s="6">
        <v>2040</v>
      </c>
      <c r="S758" s="6">
        <v>2050</v>
      </c>
      <c r="V758" s="106" t="s">
        <v>334</v>
      </c>
      <c r="W758" s="9">
        <v>2010</v>
      </c>
      <c r="X758" s="9">
        <v>2020</v>
      </c>
      <c r="Y758" s="9">
        <v>2030</v>
      </c>
      <c r="Z758" s="9">
        <v>2040</v>
      </c>
      <c r="AA758" s="9">
        <v>2050</v>
      </c>
    </row>
    <row r="759" spans="1:27" x14ac:dyDescent="0.25">
      <c r="A759" s="140"/>
      <c r="B759" s="155" t="s">
        <v>1125</v>
      </c>
      <c r="C759" s="16">
        <f t="shared" ref="C759:C771" ca="1" si="338">IFERROR(VLOOKUP($B759,INDIRECT($I$759),2,FALSE),0)</f>
        <v>0</v>
      </c>
      <c r="D759" s="16">
        <f t="shared" ref="D759:D771" ca="1" si="339">IFERROR(VLOOKUP($B759,INDIRECT($J$759),2,FALSE),0)</f>
        <v>0</v>
      </c>
      <c r="E759" s="16">
        <f t="shared" ref="E759:E771" ca="1" si="340">IFERROR(VLOOKUP($B759,INDIRECT($K$759),2,FALSE),0)</f>
        <v>0</v>
      </c>
      <c r="F759" s="16">
        <f t="shared" ref="F759:F771" ca="1" si="341">IFERROR(VLOOKUP($B759,INDIRECT($L$759),2,FALSE),0)</f>
        <v>0</v>
      </c>
      <c r="G759" s="16">
        <f t="shared" ref="G759:G771" ca="1" si="342">IFERROR(VLOOKUP($B759,INDIRECT($M$759),2,FALSE),0)</f>
        <v>0</v>
      </c>
      <c r="H759" s="7"/>
      <c r="I759" s="140" t="str">
        <f>"Modeloutput!$A$"&amp;O759&amp;":$B$"&amp;O760</f>
        <v>Modeloutput!$A$4838:$B$4850</v>
      </c>
      <c r="J759" s="140" t="str">
        <f>"Modeloutput!$A$"&amp;P759&amp;":$B$"&amp;P760</f>
        <v>Modeloutput!$A$5773:$B$5785</v>
      </c>
      <c r="K759" s="140" t="str">
        <f>"Modeloutput!$A$"&amp;Q759&amp;":$B$"&amp;Q760</f>
        <v>Modeloutput!$A$6708:$B$6720</v>
      </c>
      <c r="L759" s="140" t="str">
        <f>"Modeloutput!$A$"&amp;R759&amp;":$B$"&amp;R760</f>
        <v>Modeloutput!$A$7643:$B$7655</v>
      </c>
      <c r="M759" s="140" t="str">
        <f>"Modeloutput!$A$"&amp;S759&amp;":$B$"&amp;S760</f>
        <v>Modeloutput!$A$8578:$B$8590</v>
      </c>
      <c r="O759" s="140">
        <f>Run4_Var1!O759+Run4_Var2!$G$10</f>
        <v>4838</v>
      </c>
      <c r="P759" s="140">
        <f>Run4_Var1!P759+Run4_Var2!$G$10</f>
        <v>5773</v>
      </c>
      <c r="Q759" s="140">
        <f>Run4_Var1!Q759+Run4_Var2!$G$10</f>
        <v>6708</v>
      </c>
      <c r="R759" s="140">
        <f>Run4_Var1!R759+Run4_Var2!$G$10</f>
        <v>7643</v>
      </c>
      <c r="S759" s="140">
        <f>Run4_Var1!S759+Run4_Var2!$G$10</f>
        <v>8578</v>
      </c>
      <c r="V759" s="14" t="s">
        <v>328</v>
      </c>
      <c r="W759" s="15">
        <f ca="1">SUM(C759:C764)</f>
        <v>0</v>
      </c>
      <c r="X759" s="15">
        <f t="shared" ref="X759:AA759" ca="1" si="343">SUM(D759:D764)</f>
        <v>0</v>
      </c>
      <c r="Y759" s="15">
        <f t="shared" ca="1" si="343"/>
        <v>0</v>
      </c>
      <c r="Z759" s="15">
        <f t="shared" ca="1" si="343"/>
        <v>0</v>
      </c>
      <c r="AA759" s="15">
        <f t="shared" ca="1" si="343"/>
        <v>0</v>
      </c>
    </row>
    <row r="760" spans="1:27" x14ac:dyDescent="0.25">
      <c r="A760" s="140"/>
      <c r="B760" s="155" t="s">
        <v>1126</v>
      </c>
      <c r="C760" s="16">
        <f t="shared" ca="1" si="338"/>
        <v>0</v>
      </c>
      <c r="D760" s="16">
        <f t="shared" ca="1" si="339"/>
        <v>0</v>
      </c>
      <c r="E760" s="16">
        <f t="shared" ca="1" si="340"/>
        <v>0</v>
      </c>
      <c r="F760" s="16">
        <f t="shared" ca="1" si="341"/>
        <v>0</v>
      </c>
      <c r="G760" s="16">
        <f t="shared" ca="1" si="342"/>
        <v>0</v>
      </c>
      <c r="H760" s="7"/>
      <c r="O760" s="140">
        <f>Run4_Var1!O760+Run4_Var2!$G$10</f>
        <v>4850</v>
      </c>
      <c r="P760" s="140">
        <f>Run4_Var1!P760+Run4_Var2!$G$10</f>
        <v>5785</v>
      </c>
      <c r="Q760" s="140">
        <f>Run4_Var1!Q760+Run4_Var2!$G$10</f>
        <v>6720</v>
      </c>
      <c r="R760" s="140">
        <f>Run4_Var1!R760+Run4_Var2!$G$10</f>
        <v>7655</v>
      </c>
      <c r="S760" s="140">
        <f>Run4_Var1!S760+Run4_Var2!$G$10</f>
        <v>8590</v>
      </c>
      <c r="V760" s="25" t="s">
        <v>331</v>
      </c>
      <c r="W760" s="26">
        <f ca="1">SUM(C765:C771)</f>
        <v>1.550319067</v>
      </c>
      <c r="X760" s="26">
        <f t="shared" ref="X760:AA760" ca="1" si="344">SUM(D765:D771)</f>
        <v>0.87039217869999996</v>
      </c>
      <c r="Y760" s="26">
        <f t="shared" ca="1" si="344"/>
        <v>1.7401124524999998</v>
      </c>
      <c r="Z760" s="26">
        <f t="shared" ca="1" si="344"/>
        <v>3.4792621535000001</v>
      </c>
      <c r="AA760" s="26">
        <f t="shared" ca="1" si="344"/>
        <v>4.3482803559000001</v>
      </c>
    </row>
    <row r="761" spans="1:27" x14ac:dyDescent="0.25">
      <c r="A761" s="140"/>
      <c r="B761" s="155" t="s">
        <v>1127</v>
      </c>
      <c r="C761" s="16">
        <f t="shared" ca="1" si="338"/>
        <v>0</v>
      </c>
      <c r="D761" s="16">
        <f t="shared" ca="1" si="339"/>
        <v>0</v>
      </c>
      <c r="E761" s="16">
        <f t="shared" ca="1" si="340"/>
        <v>0</v>
      </c>
      <c r="F761" s="16">
        <f t="shared" ca="1" si="341"/>
        <v>0</v>
      </c>
      <c r="G761" s="16">
        <f t="shared" ca="1" si="342"/>
        <v>0</v>
      </c>
      <c r="H761" s="7"/>
      <c r="O761" s="8"/>
      <c r="P761" s="8"/>
      <c r="Q761" s="8"/>
      <c r="R761" s="8"/>
      <c r="S761" s="8"/>
    </row>
    <row r="762" spans="1:27" x14ac:dyDescent="0.25">
      <c r="A762" s="140"/>
      <c r="B762" s="155" t="s">
        <v>1128</v>
      </c>
      <c r="C762" s="16">
        <f t="shared" ca="1" si="338"/>
        <v>0</v>
      </c>
      <c r="D762" s="16">
        <f t="shared" ca="1" si="339"/>
        <v>0</v>
      </c>
      <c r="E762" s="16">
        <f t="shared" ca="1" si="340"/>
        <v>0</v>
      </c>
      <c r="F762" s="16">
        <f t="shared" ca="1" si="341"/>
        <v>0</v>
      </c>
      <c r="G762" s="16">
        <f t="shared" ca="1" si="342"/>
        <v>0</v>
      </c>
      <c r="H762" s="7"/>
      <c r="O762" s="8"/>
      <c r="P762" s="8"/>
      <c r="Q762" s="8"/>
      <c r="R762" s="8"/>
      <c r="S762" s="8"/>
      <c r="V762" s="140" t="s">
        <v>285</v>
      </c>
      <c r="W762" s="135">
        <f ca="1">SUM(W759:W760)</f>
        <v>1.550319067</v>
      </c>
      <c r="X762" s="135">
        <f t="shared" ref="X762:AA762" ca="1" si="345">SUM(X759:X760)</f>
        <v>0.87039217869999996</v>
      </c>
      <c r="Y762" s="135">
        <f t="shared" ca="1" si="345"/>
        <v>1.7401124524999998</v>
      </c>
      <c r="Z762" s="135">
        <f t="shared" ca="1" si="345"/>
        <v>3.4792621535000001</v>
      </c>
      <c r="AA762" s="135">
        <f t="shared" ca="1" si="345"/>
        <v>4.3482803559000001</v>
      </c>
    </row>
    <row r="763" spans="1:27" x14ac:dyDescent="0.25">
      <c r="A763" s="140"/>
      <c r="B763" s="155" t="s">
        <v>1129</v>
      </c>
      <c r="C763" s="16">
        <f t="shared" ca="1" si="338"/>
        <v>0</v>
      </c>
      <c r="D763" s="16">
        <f t="shared" ca="1" si="339"/>
        <v>0</v>
      </c>
      <c r="E763" s="16">
        <f t="shared" ca="1" si="340"/>
        <v>0</v>
      </c>
      <c r="F763" s="16">
        <f t="shared" ca="1" si="341"/>
        <v>0</v>
      </c>
      <c r="G763" s="16">
        <f t="shared" ca="1" si="342"/>
        <v>0</v>
      </c>
      <c r="H763" s="7"/>
      <c r="O763" s="8"/>
      <c r="P763" s="8"/>
      <c r="Q763" s="8"/>
      <c r="R763" s="8"/>
      <c r="S763" s="8"/>
      <c r="V763" s="140" t="s">
        <v>284</v>
      </c>
      <c r="W763" s="135">
        <f ca="1">SUM(C759:C771)</f>
        <v>1.550319067</v>
      </c>
      <c r="X763" s="135">
        <f t="shared" ref="X763:AA763" ca="1" si="346">SUM(D759:D771)</f>
        <v>0.87039217869999996</v>
      </c>
      <c r="Y763" s="135">
        <f t="shared" ca="1" si="346"/>
        <v>1.7401124524999998</v>
      </c>
      <c r="Z763" s="135">
        <f t="shared" ca="1" si="346"/>
        <v>3.4792621535000001</v>
      </c>
      <c r="AA763" s="135">
        <f t="shared" ca="1" si="346"/>
        <v>4.3482803559000001</v>
      </c>
    </row>
    <row r="764" spans="1:27" x14ac:dyDescent="0.25">
      <c r="A764" s="140"/>
      <c r="B764" s="155" t="s">
        <v>1130</v>
      </c>
      <c r="C764" s="16">
        <f t="shared" ca="1" si="338"/>
        <v>0</v>
      </c>
      <c r="D764" s="16">
        <f t="shared" ca="1" si="339"/>
        <v>0</v>
      </c>
      <c r="E764" s="16">
        <f t="shared" ca="1" si="340"/>
        <v>0</v>
      </c>
      <c r="F764" s="16">
        <f t="shared" ca="1" si="341"/>
        <v>0</v>
      </c>
      <c r="G764" s="16">
        <f t="shared" ca="1" si="342"/>
        <v>0</v>
      </c>
      <c r="H764" s="7"/>
      <c r="O764" s="8"/>
      <c r="P764" s="8"/>
      <c r="Q764" s="8"/>
      <c r="R764" s="8"/>
      <c r="S764" s="8"/>
    </row>
    <row r="765" spans="1:27" x14ac:dyDescent="0.25">
      <c r="A765" s="140"/>
      <c r="B765" s="155" t="s">
        <v>1131</v>
      </c>
      <c r="C765" s="46">
        <f t="shared" ca="1" si="338"/>
        <v>0.80236760600000001</v>
      </c>
      <c r="D765" s="46">
        <f t="shared" ca="1" si="339"/>
        <v>0.39766295600000001</v>
      </c>
      <c r="E765" s="46">
        <f t="shared" ca="1" si="340"/>
        <v>0.79532591100000005</v>
      </c>
      <c r="F765" s="46">
        <f t="shared" ca="1" si="341"/>
        <v>1.5906518199999999</v>
      </c>
      <c r="G765" s="46">
        <f t="shared" ca="1" si="342"/>
        <v>1.9883147800000001</v>
      </c>
      <c r="H765" s="7"/>
      <c r="O765" s="8"/>
      <c r="P765" s="8"/>
      <c r="Q765" s="8"/>
      <c r="R765" s="8"/>
      <c r="S765" s="8"/>
    </row>
    <row r="766" spans="1:27" x14ac:dyDescent="0.25">
      <c r="A766" s="140"/>
      <c r="B766" s="155" t="s">
        <v>1132</v>
      </c>
      <c r="C766" s="46">
        <f t="shared" ca="1" si="338"/>
        <v>0</v>
      </c>
      <c r="D766" s="46">
        <f t="shared" ca="1" si="339"/>
        <v>5.9408854800000001E-2</v>
      </c>
      <c r="E766" s="46">
        <f t="shared" ca="1" si="340"/>
        <v>0.11881771000000001</v>
      </c>
      <c r="F766" s="46">
        <f t="shared" ca="1" si="341"/>
        <v>0.23763541899999999</v>
      </c>
      <c r="G766" s="46">
        <f t="shared" ca="1" si="342"/>
        <v>0.297044274</v>
      </c>
      <c r="H766" s="7"/>
      <c r="O766" s="8"/>
      <c r="P766" s="8"/>
      <c r="Q766" s="8"/>
      <c r="R766" s="8"/>
      <c r="S766" s="8"/>
    </row>
    <row r="767" spans="1:27" x14ac:dyDescent="0.25">
      <c r="A767" s="140"/>
      <c r="B767" s="155" t="s">
        <v>1133</v>
      </c>
      <c r="C767" s="46">
        <f t="shared" ca="1" si="338"/>
        <v>0.74795146099999998</v>
      </c>
      <c r="D767" s="46">
        <f t="shared" ca="1" si="339"/>
        <v>0.37138830499999997</v>
      </c>
      <c r="E767" s="46">
        <f t="shared" ca="1" si="340"/>
        <v>0.74289562799999997</v>
      </c>
      <c r="F767" s="46">
        <f t="shared" ca="1" si="341"/>
        <v>1.4864071999999999</v>
      </c>
      <c r="G767" s="46">
        <f t="shared" ca="1" si="342"/>
        <v>1.85899291</v>
      </c>
      <c r="H767" s="7"/>
      <c r="O767" s="8"/>
      <c r="P767" s="8"/>
      <c r="Q767" s="8"/>
      <c r="R767" s="8"/>
      <c r="S767" s="8"/>
    </row>
    <row r="768" spans="1:27" x14ac:dyDescent="0.25">
      <c r="A768" s="140"/>
      <c r="B768" s="155" t="s">
        <v>1134</v>
      </c>
      <c r="C768" s="46">
        <f t="shared" ca="1" si="338"/>
        <v>0</v>
      </c>
      <c r="D768" s="46">
        <f t="shared" ca="1" si="339"/>
        <v>1.8472688599999999E-2</v>
      </c>
      <c r="E768" s="46">
        <f t="shared" ca="1" si="340"/>
        <v>3.6945377100000003E-2</v>
      </c>
      <c r="F768" s="46">
        <f t="shared" ca="1" si="341"/>
        <v>7.38907543E-2</v>
      </c>
      <c r="G768" s="46">
        <f t="shared" ca="1" si="342"/>
        <v>9.2201026899999997E-2</v>
      </c>
      <c r="H768" s="7"/>
      <c r="O768" s="8"/>
      <c r="P768" s="8"/>
      <c r="Q768" s="8"/>
      <c r="R768" s="8"/>
      <c r="S768" s="8"/>
    </row>
    <row r="769" spans="1:27" x14ac:dyDescent="0.25">
      <c r="A769" s="140"/>
      <c r="B769" s="155" t="s">
        <v>1135</v>
      </c>
      <c r="C769" s="46">
        <f t="shared" ca="1" si="338"/>
        <v>0</v>
      </c>
      <c r="D769" s="46">
        <f t="shared" ca="1" si="339"/>
        <v>0</v>
      </c>
      <c r="E769" s="46">
        <f t="shared" ca="1" si="340"/>
        <v>0</v>
      </c>
      <c r="F769" s="46">
        <f t="shared" ca="1" si="341"/>
        <v>0</v>
      </c>
      <c r="G769" s="46">
        <f t="shared" ca="1" si="342"/>
        <v>0</v>
      </c>
      <c r="H769" s="7"/>
      <c r="O769" s="8"/>
      <c r="P769" s="8"/>
      <c r="Q769" s="8"/>
      <c r="R769" s="8"/>
      <c r="S769" s="8"/>
    </row>
    <row r="770" spans="1:27" x14ac:dyDescent="0.25">
      <c r="A770" s="140"/>
      <c r="B770" s="155" t="s">
        <v>1136</v>
      </c>
      <c r="C770" s="46">
        <f t="shared" ca="1" si="338"/>
        <v>0</v>
      </c>
      <c r="D770" s="46">
        <f t="shared" ca="1" si="339"/>
        <v>0</v>
      </c>
      <c r="E770" s="46">
        <f t="shared" ca="1" si="340"/>
        <v>0</v>
      </c>
      <c r="F770" s="46">
        <f t="shared" ca="1" si="341"/>
        <v>0</v>
      </c>
      <c r="G770" s="46">
        <f t="shared" ca="1" si="342"/>
        <v>0</v>
      </c>
      <c r="H770" s="7"/>
      <c r="O770" s="8"/>
      <c r="P770" s="8"/>
      <c r="Q770" s="8"/>
      <c r="R770" s="8"/>
      <c r="S770" s="8"/>
    </row>
    <row r="771" spans="1:27" x14ac:dyDescent="0.25">
      <c r="A771" s="140"/>
      <c r="B771" s="155" t="s">
        <v>1231</v>
      </c>
      <c r="C771" s="46">
        <f t="shared" ca="1" si="338"/>
        <v>0</v>
      </c>
      <c r="D771" s="46">
        <f t="shared" ca="1" si="339"/>
        <v>2.3459374299999999E-2</v>
      </c>
      <c r="E771" s="46">
        <f t="shared" ca="1" si="340"/>
        <v>4.6127826400000002E-2</v>
      </c>
      <c r="F771" s="46">
        <f t="shared" ca="1" si="341"/>
        <v>9.0676960200000004E-2</v>
      </c>
      <c r="G771" s="46">
        <f t="shared" ca="1" si="342"/>
        <v>0.111727365</v>
      </c>
      <c r="H771" s="7"/>
      <c r="O771" s="8"/>
      <c r="P771" s="8"/>
      <c r="Q771" s="8"/>
      <c r="R771" s="8"/>
      <c r="S771" s="8"/>
    </row>
    <row r="772" spans="1:27" x14ac:dyDescent="0.25">
      <c r="A772" s="140"/>
      <c r="B772" s="155"/>
      <c r="C772" s="7"/>
      <c r="D772" s="7"/>
      <c r="E772" s="7"/>
      <c r="F772" s="7"/>
      <c r="G772" s="7"/>
      <c r="H772" s="7"/>
      <c r="I772" s="103" t="s">
        <v>244</v>
      </c>
      <c r="O772" s="138" t="s">
        <v>245</v>
      </c>
      <c r="P772" s="8"/>
      <c r="Q772" s="8"/>
      <c r="R772" s="8"/>
      <c r="S772" s="8"/>
    </row>
    <row r="773" spans="1:27" x14ac:dyDescent="0.25">
      <c r="A773" s="140"/>
      <c r="B773" s="106" t="s">
        <v>242</v>
      </c>
      <c r="C773" s="9">
        <v>2010</v>
      </c>
      <c r="D773" s="9">
        <v>2020</v>
      </c>
      <c r="E773" s="9">
        <v>2030</v>
      </c>
      <c r="F773" s="9">
        <v>2040</v>
      </c>
      <c r="G773" s="9">
        <v>2050</v>
      </c>
      <c r="H773" s="9"/>
      <c r="I773" s="106">
        <v>2010</v>
      </c>
      <c r="J773" s="106">
        <v>2020</v>
      </c>
      <c r="K773" s="106">
        <v>2030</v>
      </c>
      <c r="L773" s="106">
        <v>2040</v>
      </c>
      <c r="M773" s="106">
        <v>2050</v>
      </c>
      <c r="O773" s="6">
        <v>2010</v>
      </c>
      <c r="P773" s="6">
        <v>2020</v>
      </c>
      <c r="Q773" s="6">
        <v>2030</v>
      </c>
      <c r="R773" s="6">
        <v>2040</v>
      </c>
      <c r="S773" s="6">
        <v>2050</v>
      </c>
      <c r="V773" s="106" t="s">
        <v>242</v>
      </c>
      <c r="W773" s="9">
        <v>2010</v>
      </c>
      <c r="X773" s="9">
        <v>2020</v>
      </c>
      <c r="Y773" s="9">
        <v>2030</v>
      </c>
      <c r="Z773" s="9">
        <v>2040</v>
      </c>
      <c r="AA773" s="9">
        <v>2050</v>
      </c>
    </row>
    <row r="774" spans="1:27" x14ac:dyDescent="0.25">
      <c r="A774" s="140"/>
      <c r="B774" s="155" t="s">
        <v>30</v>
      </c>
      <c r="C774" s="16">
        <f t="shared" ref="C774:C794" ca="1" si="347">IFERROR(VLOOKUP($B774,INDIRECT($I$774),2,FALSE),0)</f>
        <v>18.0948469</v>
      </c>
      <c r="D774" s="16">
        <f t="shared" ref="D774:D794" ca="1" si="348">IFERROR(VLOOKUP($B774,INDIRECT($J$774),2,FALSE),0)</f>
        <v>18.842034900000002</v>
      </c>
      <c r="E774" s="16">
        <f t="shared" ref="E774:E794" ca="1" si="349">IFERROR(VLOOKUP($B774,INDIRECT($K$774),2,FALSE),0)</f>
        <v>18.468484</v>
      </c>
      <c r="F774" s="16">
        <f t="shared" ref="F774:F794" ca="1" si="350">IFERROR(VLOOKUP($B774,INDIRECT($L$774),2,FALSE),0)</f>
        <v>18.095680399999999</v>
      </c>
      <c r="G774" s="16">
        <f t="shared" ref="G774:G794" ca="1" si="351">IFERROR(VLOOKUP($B774,INDIRECT($M$774),2,FALSE),0)</f>
        <v>17.482316999999998</v>
      </c>
      <c r="H774" s="7"/>
      <c r="I774" s="140" t="str">
        <f>"Modeloutput!$A$"&amp;O774&amp;":$B$"&amp;O775</f>
        <v>Modeloutput!$A$4854:$B$4874</v>
      </c>
      <c r="J774" s="140" t="str">
        <f>"Modeloutput!$A$"&amp;P774&amp;":$B$"&amp;P775</f>
        <v>Modeloutput!$A$5789:$B$5809</v>
      </c>
      <c r="K774" s="140" t="str">
        <f>"Modeloutput!$A$"&amp;Q774&amp;":$B$"&amp;Q775</f>
        <v>Modeloutput!$A$6724:$B$6744</v>
      </c>
      <c r="L774" s="140" t="str">
        <f>"Modeloutput!$A$"&amp;R774&amp;":$B$"&amp;R775</f>
        <v>Modeloutput!$A$7659:$B$7679</v>
      </c>
      <c r="M774" s="140" t="str">
        <f>"Modeloutput!$A$"&amp;S774&amp;":$B$"&amp;S775</f>
        <v>Modeloutput!$A$8594:$B$8614</v>
      </c>
      <c r="O774" s="140">
        <f>Run4_Var1!O774+Run4_Var2!$G$10</f>
        <v>4854</v>
      </c>
      <c r="P774" s="140">
        <f>Run4_Var1!P774+Run4_Var2!$G$10</f>
        <v>5789</v>
      </c>
      <c r="Q774" s="140">
        <f>Run4_Var1!Q774+Run4_Var2!$G$10</f>
        <v>6724</v>
      </c>
      <c r="R774" s="140">
        <f>Run4_Var1!R774+Run4_Var2!$G$10</f>
        <v>7659</v>
      </c>
      <c r="S774" s="140">
        <f>Run4_Var1!S774+Run4_Var2!$G$10</f>
        <v>8594</v>
      </c>
      <c r="V774" s="14" t="s">
        <v>328</v>
      </c>
      <c r="W774" s="15">
        <f ca="1">SUM(C774:C779)</f>
        <v>22.321340530000001</v>
      </c>
      <c r="X774" s="15">
        <f t="shared" ref="X774:AA774" ca="1" si="352">SUM(D774:D779)</f>
        <v>22.446947139199999</v>
      </c>
      <c r="Y774" s="15">
        <f t="shared" ca="1" si="352"/>
        <v>21.963587890399999</v>
      </c>
      <c r="Z774" s="15">
        <f t="shared" ca="1" si="352"/>
        <v>21.435085624999996</v>
      </c>
      <c r="AA774" s="15">
        <f t="shared" ca="1" si="352"/>
        <v>19.521333964209997</v>
      </c>
    </row>
    <row r="775" spans="1:27" x14ac:dyDescent="0.25">
      <c r="A775" s="140"/>
      <c r="B775" s="155" t="s">
        <v>31</v>
      </c>
      <c r="C775" s="16">
        <f t="shared" ca="1" si="347"/>
        <v>0</v>
      </c>
      <c r="D775" s="16">
        <f t="shared" ca="1" si="348"/>
        <v>7.5346025600000005E-2</v>
      </c>
      <c r="E775" s="16">
        <f t="shared" ca="1" si="349"/>
        <v>7.3885326000000001E-2</v>
      </c>
      <c r="F775" s="16">
        <f t="shared" ca="1" si="350"/>
        <v>7.2428257400000001E-2</v>
      </c>
      <c r="G775" s="16">
        <f t="shared" ca="1" si="351"/>
        <v>6.82590592E-2</v>
      </c>
      <c r="H775" s="7"/>
      <c r="O775" s="140">
        <f>Run4_Var1!O775+Run4_Var2!$G$10</f>
        <v>4874</v>
      </c>
      <c r="P775" s="140">
        <f>Run4_Var1!P775+Run4_Var2!$G$10</f>
        <v>5809</v>
      </c>
      <c r="Q775" s="140">
        <f>Run4_Var1!Q775+Run4_Var2!$G$10</f>
        <v>6744</v>
      </c>
      <c r="R775" s="140">
        <f>Run4_Var1!R775+Run4_Var2!$G$10</f>
        <v>7679</v>
      </c>
      <c r="S775" s="140">
        <f>Run4_Var1!S775+Run4_Var2!$G$10</f>
        <v>8614</v>
      </c>
      <c r="V775" s="25" t="s">
        <v>331</v>
      </c>
      <c r="W775" s="26">
        <f ca="1">SUM(C780:C785)</f>
        <v>52.52848496</v>
      </c>
      <c r="X775" s="26">
        <f t="shared" ref="X775:AA775" ca="1" si="353">SUM(D780:D785)</f>
        <v>45.493527808000003</v>
      </c>
      <c r="Y775" s="26">
        <f t="shared" ca="1" si="353"/>
        <v>45.498004318</v>
      </c>
      <c r="Z775" s="26">
        <f t="shared" ca="1" si="353"/>
        <v>45.503565268000003</v>
      </c>
      <c r="AA775" s="26">
        <f t="shared" ca="1" si="353"/>
        <v>45.50991982</v>
      </c>
    </row>
    <row r="776" spans="1:27" x14ac:dyDescent="0.25">
      <c r="A776" s="140"/>
      <c r="B776" s="155" t="s">
        <v>32</v>
      </c>
      <c r="C776" s="16">
        <f t="shared" ca="1" si="347"/>
        <v>4.2264936300000002</v>
      </c>
      <c r="D776" s="16">
        <f t="shared" ca="1" si="348"/>
        <v>3.5163756899999998</v>
      </c>
      <c r="E776" s="16">
        <f t="shared" ca="1" si="349"/>
        <v>3.40835679</v>
      </c>
      <c r="F776" s="16">
        <f t="shared" ca="1" si="350"/>
        <v>3.2544431</v>
      </c>
      <c r="G776" s="16">
        <f t="shared" ca="1" si="351"/>
        <v>1.96649301</v>
      </c>
      <c r="H776" s="7"/>
      <c r="O776" s="8"/>
      <c r="P776" s="8"/>
      <c r="Q776" s="8"/>
      <c r="R776" s="8"/>
      <c r="S776" s="8"/>
      <c r="V776" s="30" t="s">
        <v>335</v>
      </c>
      <c r="W776" s="31">
        <f ca="1">SUM(C786:C789)</f>
        <v>2.5311601800000001</v>
      </c>
      <c r="X776" s="31">
        <f t="shared" ref="X776:AA776" ca="1" si="354">SUM(D786:D789)</f>
        <v>3.2399465200000002</v>
      </c>
      <c r="Y776" s="31">
        <f t="shared" ca="1" si="354"/>
        <v>3.1652741600000001</v>
      </c>
      <c r="Z776" s="31">
        <f t="shared" ca="1" si="354"/>
        <v>3.0907248799999998</v>
      </c>
      <c r="AA776" s="31">
        <f t="shared" ca="1" si="354"/>
        <v>3.5284331099999999</v>
      </c>
    </row>
    <row r="777" spans="1:27" x14ac:dyDescent="0.25">
      <c r="A777" s="140"/>
      <c r="B777" s="155" t="s">
        <v>33</v>
      </c>
      <c r="C777" s="16">
        <f t="shared" ca="1" si="347"/>
        <v>0</v>
      </c>
      <c r="D777" s="16">
        <f t="shared" ca="1" si="348"/>
        <v>1.31905236E-2</v>
      </c>
      <c r="E777" s="16">
        <f t="shared" ca="1" si="349"/>
        <v>1.28617744E-2</v>
      </c>
      <c r="F777" s="16">
        <f t="shared" ca="1" si="350"/>
        <v>1.25338676E-2</v>
      </c>
      <c r="G777" s="16">
        <f t="shared" ca="1" si="351"/>
        <v>4.2648950100000003E-3</v>
      </c>
      <c r="H777" s="7"/>
      <c r="O777" s="8"/>
      <c r="P777" s="8"/>
      <c r="Q777" s="8"/>
      <c r="R777" s="8"/>
      <c r="S777" s="8"/>
      <c r="V777" s="85" t="s">
        <v>336</v>
      </c>
      <c r="W777" s="86">
        <f ca="1">SUM(C790:C794)</f>
        <v>0</v>
      </c>
      <c r="X777" s="86">
        <f t="shared" ref="X777:AA777" ca="1" si="355">SUM(D790:D794)</f>
        <v>0.35059892500000001</v>
      </c>
      <c r="Y777" s="86">
        <f t="shared" ca="1" si="355"/>
        <v>0.34447958699999998</v>
      </c>
      <c r="Z777" s="86">
        <f t="shared" ca="1" si="355"/>
        <v>0.34005203000000001</v>
      </c>
      <c r="AA777" s="86">
        <f t="shared" ca="1" si="355"/>
        <v>0.33718362400000002</v>
      </c>
    </row>
    <row r="778" spans="1:27" x14ac:dyDescent="0.25">
      <c r="A778" s="140"/>
      <c r="B778" s="155" t="s">
        <v>34</v>
      </c>
      <c r="C778" s="16">
        <f t="shared" ca="1" si="347"/>
        <v>0</v>
      </c>
      <c r="D778" s="16">
        <f t="shared" ca="1" si="348"/>
        <v>0</v>
      </c>
      <c r="E778" s="16">
        <f t="shared" ca="1" si="349"/>
        <v>0</v>
      </c>
      <c r="F778" s="16">
        <f t="shared" ca="1" si="350"/>
        <v>0</v>
      </c>
      <c r="G778" s="16">
        <f t="shared" ca="1" si="351"/>
        <v>0</v>
      </c>
      <c r="H778" s="7"/>
      <c r="O778" s="8"/>
      <c r="P778" s="8"/>
      <c r="Q778" s="8"/>
      <c r="R778" s="8"/>
      <c r="S778" s="8"/>
    </row>
    <row r="779" spans="1:27" x14ac:dyDescent="0.25">
      <c r="A779" s="140"/>
      <c r="B779" s="155" t="s">
        <v>35</v>
      </c>
      <c r="C779" s="16">
        <f t="shared" ca="1" si="347"/>
        <v>0</v>
      </c>
      <c r="D779" s="16">
        <f t="shared" ca="1" si="348"/>
        <v>0</v>
      </c>
      <c r="E779" s="16">
        <f t="shared" ca="1" si="349"/>
        <v>0</v>
      </c>
      <c r="F779" s="16">
        <f t="shared" ca="1" si="350"/>
        <v>0</v>
      </c>
      <c r="G779" s="16">
        <f t="shared" ca="1" si="351"/>
        <v>0</v>
      </c>
      <c r="H779" s="7"/>
      <c r="O779" s="8"/>
      <c r="P779" s="8"/>
      <c r="Q779" s="8"/>
      <c r="R779" s="8"/>
      <c r="S779" s="8"/>
      <c r="V779" s="140" t="s">
        <v>285</v>
      </c>
      <c r="W779" s="135">
        <f ca="1">SUM(W774:W777)</f>
        <v>77.380985670000001</v>
      </c>
      <c r="X779" s="135">
        <f t="shared" ref="X779:AA779" ca="1" si="356">SUM(X774:X777)</f>
        <v>71.531020392200006</v>
      </c>
      <c r="Y779" s="135">
        <f t="shared" ca="1" si="356"/>
        <v>70.971345955399983</v>
      </c>
      <c r="Z779" s="135">
        <f t="shared" ca="1" si="356"/>
        <v>70.369427802999994</v>
      </c>
      <c r="AA779" s="135">
        <f t="shared" ca="1" si="356"/>
        <v>68.896870518209994</v>
      </c>
    </row>
    <row r="780" spans="1:27" x14ac:dyDescent="0.25">
      <c r="A780" s="140"/>
      <c r="B780" s="155" t="s">
        <v>26</v>
      </c>
      <c r="C780" s="46">
        <f t="shared" ca="1" si="347"/>
        <v>44.531402100000001</v>
      </c>
      <c r="D780" s="46">
        <f t="shared" ca="1" si="348"/>
        <v>36.584991899999999</v>
      </c>
      <c r="E780" s="46">
        <f t="shared" ca="1" si="349"/>
        <v>36.584991899999999</v>
      </c>
      <c r="F780" s="46">
        <f t="shared" ca="1" si="350"/>
        <v>36.584991899999999</v>
      </c>
      <c r="G780" s="46">
        <f t="shared" ca="1" si="351"/>
        <v>36.584991899999999</v>
      </c>
      <c r="H780" s="7"/>
      <c r="O780" s="8"/>
      <c r="P780" s="8"/>
      <c r="Q780" s="8"/>
      <c r="R780" s="8"/>
      <c r="S780" s="8"/>
      <c r="V780" s="140" t="s">
        <v>284</v>
      </c>
      <c r="W780" s="135">
        <f ca="1">SUM(C774:C794)</f>
        <v>77.380985670000001</v>
      </c>
      <c r="X780" s="135">
        <f t="shared" ref="X780:AA780" ca="1" si="357">SUM(D774:D794)</f>
        <v>71.531020392200006</v>
      </c>
      <c r="Y780" s="135">
        <f t="shared" ca="1" si="357"/>
        <v>70.971345955399997</v>
      </c>
      <c r="Z780" s="135">
        <f t="shared" ca="1" si="357"/>
        <v>70.369427802999979</v>
      </c>
      <c r="AA780" s="135">
        <f t="shared" ca="1" si="357"/>
        <v>68.896870518209994</v>
      </c>
    </row>
    <row r="781" spans="1:27" x14ac:dyDescent="0.25">
      <c r="A781" s="140"/>
      <c r="B781" s="155" t="s">
        <v>27</v>
      </c>
      <c r="C781" s="46">
        <f t="shared" ca="1" si="347"/>
        <v>0</v>
      </c>
      <c r="D781" s="46">
        <f t="shared" ca="1" si="348"/>
        <v>0.74498840499999996</v>
      </c>
      <c r="E781" s="46">
        <f t="shared" ca="1" si="349"/>
        <v>0.74498840499999996</v>
      </c>
      <c r="F781" s="46">
        <f t="shared" ca="1" si="350"/>
        <v>0.74498840499999996</v>
      </c>
      <c r="G781" s="46">
        <f t="shared" ca="1" si="351"/>
        <v>0.74498840499999996</v>
      </c>
      <c r="H781" s="7"/>
      <c r="O781" s="8"/>
      <c r="P781" s="8"/>
      <c r="Q781" s="8"/>
      <c r="R781" s="8"/>
      <c r="S781" s="8"/>
    </row>
    <row r="782" spans="1:27" x14ac:dyDescent="0.25">
      <c r="A782" s="140"/>
      <c r="B782" s="155" t="s">
        <v>36</v>
      </c>
      <c r="C782" s="46">
        <f t="shared" ca="1" si="347"/>
        <v>7.9970828599999999</v>
      </c>
      <c r="D782" s="46">
        <f t="shared" ca="1" si="348"/>
        <v>7.9418752399999999</v>
      </c>
      <c r="E782" s="46">
        <f t="shared" ca="1" si="349"/>
        <v>7.9463517499999998</v>
      </c>
      <c r="F782" s="46">
        <f t="shared" ca="1" si="350"/>
        <v>7.9519127000000003</v>
      </c>
      <c r="G782" s="46">
        <f t="shared" ca="1" si="351"/>
        <v>7.9586570500000002</v>
      </c>
      <c r="H782" s="7"/>
      <c r="O782" s="8"/>
      <c r="P782" s="8"/>
      <c r="Q782" s="8"/>
      <c r="R782" s="8"/>
      <c r="S782" s="8"/>
    </row>
    <row r="783" spans="1:27" x14ac:dyDescent="0.25">
      <c r="A783" s="140"/>
      <c r="B783" s="155" t="s">
        <v>37</v>
      </c>
      <c r="C783" s="46">
        <f t="shared" ca="1" si="347"/>
        <v>0</v>
      </c>
      <c r="D783" s="46">
        <f t="shared" ca="1" si="348"/>
        <v>0.22167226300000001</v>
      </c>
      <c r="E783" s="46">
        <f t="shared" ca="1" si="349"/>
        <v>0.22167226300000001</v>
      </c>
      <c r="F783" s="46">
        <f t="shared" ca="1" si="350"/>
        <v>0.22167226300000001</v>
      </c>
      <c r="G783" s="46">
        <f t="shared" ca="1" si="351"/>
        <v>0.22128246500000001</v>
      </c>
      <c r="H783" s="7"/>
      <c r="O783" s="8"/>
      <c r="P783" s="8"/>
      <c r="Q783" s="8"/>
      <c r="R783" s="8"/>
      <c r="S783" s="8"/>
    </row>
    <row r="784" spans="1:27" x14ac:dyDescent="0.25">
      <c r="A784" s="140"/>
      <c r="B784" s="155" t="s">
        <v>38</v>
      </c>
      <c r="C784" s="46">
        <f t="shared" ca="1" si="347"/>
        <v>0</v>
      </c>
      <c r="D784" s="46">
        <f t="shared" ca="1" si="348"/>
        <v>0</v>
      </c>
      <c r="E784" s="46">
        <f t="shared" ca="1" si="349"/>
        <v>0</v>
      </c>
      <c r="F784" s="46">
        <f t="shared" ca="1" si="350"/>
        <v>0</v>
      </c>
      <c r="G784" s="46">
        <f t="shared" ca="1" si="351"/>
        <v>0</v>
      </c>
      <c r="H784" s="7"/>
      <c r="O784" s="8"/>
      <c r="P784" s="8"/>
      <c r="Q784" s="8"/>
      <c r="R784" s="8"/>
      <c r="S784" s="8"/>
    </row>
    <row r="785" spans="1:27" x14ac:dyDescent="0.25">
      <c r="A785" s="140"/>
      <c r="B785" s="155" t="s">
        <v>39</v>
      </c>
      <c r="C785" s="46">
        <f t="shared" ca="1" si="347"/>
        <v>0</v>
      </c>
      <c r="D785" s="46">
        <f t="shared" ca="1" si="348"/>
        <v>0</v>
      </c>
      <c r="E785" s="46">
        <f t="shared" ca="1" si="349"/>
        <v>0</v>
      </c>
      <c r="F785" s="46">
        <f t="shared" ca="1" si="350"/>
        <v>0</v>
      </c>
      <c r="G785" s="46">
        <f t="shared" ca="1" si="351"/>
        <v>0</v>
      </c>
      <c r="H785" s="7"/>
      <c r="O785" s="8"/>
      <c r="P785" s="8"/>
      <c r="Q785" s="8"/>
      <c r="R785" s="8"/>
      <c r="S785" s="8"/>
    </row>
    <row r="786" spans="1:27" x14ac:dyDescent="0.25">
      <c r="A786" s="140"/>
      <c r="B786" s="155" t="s">
        <v>1014</v>
      </c>
      <c r="C786" s="65">
        <f t="shared" ca="1" si="347"/>
        <v>0</v>
      </c>
      <c r="D786" s="65">
        <f t="shared" ca="1" si="348"/>
        <v>0</v>
      </c>
      <c r="E786" s="65">
        <f t="shared" ca="1" si="349"/>
        <v>0</v>
      </c>
      <c r="F786" s="65">
        <f t="shared" ca="1" si="350"/>
        <v>0</v>
      </c>
      <c r="G786" s="65">
        <f t="shared" ca="1" si="351"/>
        <v>0</v>
      </c>
      <c r="H786" s="7"/>
      <c r="O786" s="8"/>
      <c r="P786" s="8"/>
      <c r="Q786" s="8"/>
      <c r="R786" s="8"/>
      <c r="S786" s="8"/>
    </row>
    <row r="787" spans="1:27" x14ac:dyDescent="0.25">
      <c r="A787" s="140"/>
      <c r="B787" s="155" t="s">
        <v>991</v>
      </c>
      <c r="C787" s="65">
        <f t="shared" ca="1" si="347"/>
        <v>2.5311601800000001</v>
      </c>
      <c r="D787" s="65">
        <f t="shared" ca="1" si="348"/>
        <v>3.2399465200000002</v>
      </c>
      <c r="E787" s="65">
        <f t="shared" ca="1" si="349"/>
        <v>3.1652741600000001</v>
      </c>
      <c r="F787" s="65">
        <f t="shared" ca="1" si="350"/>
        <v>3.0907248799999998</v>
      </c>
      <c r="G787" s="65">
        <f t="shared" ca="1" si="351"/>
        <v>3.5284331099999999</v>
      </c>
      <c r="H787" s="7"/>
      <c r="O787" s="8"/>
      <c r="P787" s="8"/>
      <c r="Q787" s="8"/>
      <c r="R787" s="8"/>
      <c r="S787" s="8"/>
    </row>
    <row r="788" spans="1:27" x14ac:dyDescent="0.25">
      <c r="A788" s="140"/>
      <c r="B788" s="155" t="s">
        <v>1015</v>
      </c>
      <c r="C788" s="65">
        <f t="shared" ca="1" si="347"/>
        <v>0</v>
      </c>
      <c r="D788" s="65">
        <f t="shared" ca="1" si="348"/>
        <v>0</v>
      </c>
      <c r="E788" s="65">
        <f t="shared" ca="1" si="349"/>
        <v>0</v>
      </c>
      <c r="F788" s="65">
        <f t="shared" ca="1" si="350"/>
        <v>0</v>
      </c>
      <c r="G788" s="65">
        <f t="shared" ca="1" si="351"/>
        <v>0</v>
      </c>
      <c r="H788" s="7"/>
      <c r="O788" s="8"/>
      <c r="P788" s="8"/>
      <c r="Q788" s="8"/>
      <c r="R788" s="8"/>
      <c r="S788" s="8"/>
    </row>
    <row r="789" spans="1:27" x14ac:dyDescent="0.25">
      <c r="A789" s="140"/>
      <c r="B789" s="155" t="s">
        <v>1016</v>
      </c>
      <c r="C789" s="65">
        <f t="shared" ca="1" si="347"/>
        <v>0</v>
      </c>
      <c r="D789" s="65">
        <f t="shared" ca="1" si="348"/>
        <v>0</v>
      </c>
      <c r="E789" s="65">
        <f t="shared" ca="1" si="349"/>
        <v>0</v>
      </c>
      <c r="F789" s="65">
        <f t="shared" ca="1" si="350"/>
        <v>0</v>
      </c>
      <c r="G789" s="65">
        <f t="shared" ca="1" si="351"/>
        <v>0</v>
      </c>
      <c r="H789" s="7"/>
      <c r="O789" s="8"/>
      <c r="P789" s="8"/>
      <c r="Q789" s="8"/>
      <c r="R789" s="8"/>
      <c r="S789" s="8"/>
    </row>
    <row r="790" spans="1:27" x14ac:dyDescent="0.25">
      <c r="A790" s="140"/>
      <c r="B790" s="155" t="s">
        <v>41</v>
      </c>
      <c r="C790" s="64">
        <f t="shared" ca="1" si="347"/>
        <v>0</v>
      </c>
      <c r="D790" s="64">
        <f t="shared" ca="1" si="348"/>
        <v>0</v>
      </c>
      <c r="E790" s="64">
        <f t="shared" ca="1" si="349"/>
        <v>0</v>
      </c>
      <c r="F790" s="64">
        <f t="shared" ca="1" si="350"/>
        <v>0</v>
      </c>
      <c r="G790" s="64">
        <f t="shared" ca="1" si="351"/>
        <v>0</v>
      </c>
      <c r="H790" s="7"/>
      <c r="O790" s="8"/>
      <c r="P790" s="8"/>
      <c r="Q790" s="8"/>
      <c r="R790" s="8"/>
      <c r="S790" s="8"/>
    </row>
    <row r="791" spans="1:27" x14ac:dyDescent="0.25">
      <c r="A791" s="140"/>
      <c r="B791" s="155" t="s">
        <v>40</v>
      </c>
      <c r="C791" s="64">
        <f t="shared" ca="1" si="347"/>
        <v>0</v>
      </c>
      <c r="D791" s="64">
        <f t="shared" ca="1" si="348"/>
        <v>0</v>
      </c>
      <c r="E791" s="64">
        <f t="shared" ca="1" si="349"/>
        <v>0</v>
      </c>
      <c r="F791" s="64">
        <f t="shared" ca="1" si="350"/>
        <v>0</v>
      </c>
      <c r="G791" s="64">
        <f t="shared" ca="1" si="351"/>
        <v>0</v>
      </c>
      <c r="H791" s="7"/>
      <c r="O791" s="8"/>
      <c r="P791" s="8"/>
      <c r="Q791" s="8"/>
      <c r="R791" s="8"/>
      <c r="S791" s="8"/>
    </row>
    <row r="792" spans="1:27" x14ac:dyDescent="0.25">
      <c r="A792" s="140"/>
      <c r="B792" s="155" t="s">
        <v>42</v>
      </c>
      <c r="C792" s="64">
        <f t="shared" ca="1" si="347"/>
        <v>0</v>
      </c>
      <c r="D792" s="64">
        <f t="shared" ca="1" si="348"/>
        <v>0</v>
      </c>
      <c r="E792" s="64">
        <f t="shared" ca="1" si="349"/>
        <v>0</v>
      </c>
      <c r="F792" s="64">
        <f t="shared" ca="1" si="350"/>
        <v>0</v>
      </c>
      <c r="G792" s="64">
        <f t="shared" ca="1" si="351"/>
        <v>0</v>
      </c>
      <c r="H792" s="7"/>
      <c r="O792" s="8"/>
      <c r="P792" s="8"/>
      <c r="Q792" s="8"/>
      <c r="R792" s="8"/>
      <c r="S792" s="8"/>
    </row>
    <row r="793" spans="1:27" x14ac:dyDescent="0.25">
      <c r="A793" s="140"/>
      <c r="B793" s="155" t="s">
        <v>43</v>
      </c>
      <c r="C793" s="64">
        <f t="shared" ca="1" si="347"/>
        <v>0</v>
      </c>
      <c r="D793" s="64">
        <f t="shared" ca="1" si="348"/>
        <v>0</v>
      </c>
      <c r="E793" s="64">
        <f t="shared" ca="1" si="349"/>
        <v>0</v>
      </c>
      <c r="F793" s="64">
        <f t="shared" ca="1" si="350"/>
        <v>0</v>
      </c>
      <c r="G793" s="64">
        <f t="shared" ca="1" si="351"/>
        <v>0</v>
      </c>
      <c r="H793" s="7"/>
      <c r="O793" s="8"/>
      <c r="P793" s="8"/>
      <c r="Q793" s="8"/>
      <c r="R793" s="8"/>
      <c r="S793" s="8"/>
    </row>
    <row r="794" spans="1:27" x14ac:dyDescent="0.25">
      <c r="A794" s="140"/>
      <c r="B794" s="155" t="s">
        <v>1232</v>
      </c>
      <c r="C794" s="64">
        <f t="shared" ca="1" si="347"/>
        <v>0</v>
      </c>
      <c r="D794" s="64">
        <f t="shared" ca="1" si="348"/>
        <v>0.35059892500000001</v>
      </c>
      <c r="E794" s="64">
        <f t="shared" ca="1" si="349"/>
        <v>0.34447958699999998</v>
      </c>
      <c r="F794" s="64">
        <f t="shared" ca="1" si="350"/>
        <v>0.34005203000000001</v>
      </c>
      <c r="G794" s="64">
        <f t="shared" ca="1" si="351"/>
        <v>0.33718362400000002</v>
      </c>
      <c r="H794" s="7"/>
      <c r="O794" s="8"/>
      <c r="P794" s="8"/>
      <c r="Q794" s="8"/>
      <c r="R794" s="8"/>
      <c r="S794" s="8"/>
    </row>
    <row r="795" spans="1:27" x14ac:dyDescent="0.25">
      <c r="A795" s="140"/>
      <c r="B795" s="155"/>
      <c r="C795" s="7"/>
      <c r="D795" s="7"/>
      <c r="E795" s="7"/>
      <c r="F795" s="7"/>
      <c r="G795" s="7"/>
      <c r="H795" s="7"/>
      <c r="I795" s="103" t="s">
        <v>244</v>
      </c>
      <c r="O795" s="138" t="s">
        <v>245</v>
      </c>
      <c r="P795" s="8"/>
      <c r="Q795" s="8"/>
      <c r="R795" s="8"/>
      <c r="S795" s="8"/>
    </row>
    <row r="796" spans="1:27" x14ac:dyDescent="0.25">
      <c r="A796" s="140"/>
      <c r="B796" s="106" t="s">
        <v>243</v>
      </c>
      <c r="C796" s="9">
        <v>2010</v>
      </c>
      <c r="D796" s="9">
        <v>2020</v>
      </c>
      <c r="E796" s="9">
        <v>2030</v>
      </c>
      <c r="F796" s="9">
        <v>2040</v>
      </c>
      <c r="G796" s="9">
        <v>2050</v>
      </c>
      <c r="H796" s="9"/>
      <c r="I796" s="106">
        <v>2010</v>
      </c>
      <c r="J796" s="106">
        <v>2020</v>
      </c>
      <c r="K796" s="106">
        <v>2030</v>
      </c>
      <c r="L796" s="106">
        <v>2040</v>
      </c>
      <c r="M796" s="106">
        <v>2050</v>
      </c>
      <c r="O796" s="6">
        <v>2010</v>
      </c>
      <c r="P796" s="6">
        <v>2020</v>
      </c>
      <c r="Q796" s="6">
        <v>2030</v>
      </c>
      <c r="R796" s="6">
        <v>2040</v>
      </c>
      <c r="S796" s="6">
        <v>2050</v>
      </c>
      <c r="V796" s="106" t="s">
        <v>339</v>
      </c>
      <c r="W796" s="9">
        <v>2010</v>
      </c>
      <c r="X796" s="9">
        <v>2020</v>
      </c>
      <c r="Y796" s="9">
        <v>2030</v>
      </c>
      <c r="Z796" s="9">
        <v>2040</v>
      </c>
      <c r="AA796" s="9">
        <v>2050</v>
      </c>
    </row>
    <row r="797" spans="1:27" x14ac:dyDescent="0.25">
      <c r="A797" s="140"/>
      <c r="B797" s="155" t="s">
        <v>1154</v>
      </c>
      <c r="C797" s="16">
        <f t="shared" ref="C797:C860" ca="1" si="358">IFERROR(VLOOKUP($B797,INDIRECT($I$797),2,FALSE),0)</f>
        <v>0</v>
      </c>
      <c r="D797" s="16">
        <f t="shared" ref="D797:D860" ca="1" si="359">IFERROR(VLOOKUP($B797,INDIRECT($J$797),2,FALSE),0)</f>
        <v>0</v>
      </c>
      <c r="E797" s="16">
        <f t="shared" ref="E797:E860" ca="1" si="360">IFERROR(VLOOKUP($B797,INDIRECT($K$797),2,FALSE),0)</f>
        <v>0</v>
      </c>
      <c r="F797" s="16">
        <f t="shared" ref="F797:F860" ca="1" si="361">IFERROR(VLOOKUP($B797,INDIRECT($L$797),2,FALSE),0)</f>
        <v>0</v>
      </c>
      <c r="G797" s="16">
        <f t="shared" ref="G797:G860" ca="1" si="362">IFERROR(VLOOKUP($B797,INDIRECT($M$797),2,FALSE),0)</f>
        <v>0</v>
      </c>
      <c r="H797" s="7"/>
      <c r="I797" s="140" t="str">
        <f>"Modeloutput!$A$"&amp;O797&amp;":$B$"&amp;O798</f>
        <v>Modeloutput!$A$4922:$B$5119</v>
      </c>
      <c r="J797" s="140" t="str">
        <f>"Modeloutput!$A$"&amp;P797&amp;":$B$"&amp;P798</f>
        <v>Modeloutput!$A$5857:$B$6054</v>
      </c>
      <c r="K797" s="140" t="str">
        <f>"Modeloutput!$A$"&amp;Q797&amp;":$B$"&amp;Q798</f>
        <v>Modeloutput!$A$6792:$B$6989</v>
      </c>
      <c r="L797" s="140" t="str">
        <f>"Modeloutput!$A$"&amp;R797&amp;":$B$"&amp;R798</f>
        <v>Modeloutput!$A$7727:$B$7924</v>
      </c>
      <c r="M797" s="140" t="str">
        <f>"Modeloutput!$A$"&amp;S797&amp;":$B$"&amp;S798</f>
        <v>Modeloutput!$A$8662:$B$8859</v>
      </c>
      <c r="O797" s="140">
        <f>Run4_Var1!O797+Run4_Var2!$G$10</f>
        <v>4922</v>
      </c>
      <c r="P797" s="140">
        <f>Run4_Var1!P797+Run4_Var2!$G$10</f>
        <v>5857</v>
      </c>
      <c r="Q797" s="140">
        <f>Run4_Var1!Q797+Run4_Var2!$G$10</f>
        <v>6792</v>
      </c>
      <c r="R797" s="140">
        <f>Run4_Var1!R797+Run4_Var2!$G$10</f>
        <v>7727</v>
      </c>
      <c r="S797" s="140">
        <f>Run4_Var1!S797+Run4_Var2!$G$10</f>
        <v>8662</v>
      </c>
      <c r="V797" s="87" t="s">
        <v>582</v>
      </c>
    </row>
    <row r="798" spans="1:27" x14ac:dyDescent="0.25">
      <c r="A798" s="140"/>
      <c r="B798" s="155" t="s">
        <v>1155</v>
      </c>
      <c r="C798" s="16">
        <f t="shared" ca="1" si="358"/>
        <v>0</v>
      </c>
      <c r="D798" s="16">
        <f t="shared" ca="1" si="359"/>
        <v>-1.8318667600000001E-2</v>
      </c>
      <c r="E798" s="16">
        <f t="shared" ca="1" si="360"/>
        <v>-1.8318667600000001E-2</v>
      </c>
      <c r="F798" s="16">
        <f t="shared" ca="1" si="361"/>
        <v>-1.8318667600000001E-2</v>
      </c>
      <c r="G798" s="16">
        <f t="shared" ca="1" si="362"/>
        <v>-1.7504504600000002E-2</v>
      </c>
      <c r="H798" s="7"/>
      <c r="O798" s="140">
        <f>Run4_Var1!O798+Run4_Var2!$G$10</f>
        <v>5119</v>
      </c>
      <c r="P798" s="140">
        <f>Run4_Var1!P798+Run4_Var2!$G$10</f>
        <v>6054</v>
      </c>
      <c r="Q798" s="140">
        <f>Run4_Var1!Q798+Run4_Var2!$G$10</f>
        <v>6989</v>
      </c>
      <c r="R798" s="140">
        <f>Run4_Var1!R798+Run4_Var2!$G$10</f>
        <v>7924</v>
      </c>
      <c r="S798" s="140">
        <f>Run4_Var1!S798+Run4_Var2!$G$10</f>
        <v>8859</v>
      </c>
      <c r="V798" s="141" t="s">
        <v>575</v>
      </c>
      <c r="W798" s="167">
        <f ca="1">SUM(C797:C804)</f>
        <v>0</v>
      </c>
      <c r="X798" s="167">
        <f t="shared" ref="X798:AA798" ca="1" si="363">SUM(D797:D804)</f>
        <v>-2.5611440200000002E-2</v>
      </c>
      <c r="Y798" s="167">
        <f t="shared" ca="1" si="363"/>
        <v>-2.5611440200000002E-2</v>
      </c>
      <c r="Z798" s="167">
        <f t="shared" ca="1" si="363"/>
        <v>-2.5611440200000002E-2</v>
      </c>
      <c r="AA798" s="167">
        <f t="shared" ca="1" si="363"/>
        <v>-2.2138017287000003E-2</v>
      </c>
    </row>
    <row r="799" spans="1:27" x14ac:dyDescent="0.25">
      <c r="A799" s="140"/>
      <c r="B799" s="155" t="s">
        <v>1156</v>
      </c>
      <c r="C799" s="16">
        <f t="shared" ca="1" si="358"/>
        <v>0</v>
      </c>
      <c r="D799" s="16">
        <f t="shared" ca="1" si="359"/>
        <v>0</v>
      </c>
      <c r="E799" s="16">
        <f t="shared" ca="1" si="360"/>
        <v>0</v>
      </c>
      <c r="F799" s="16">
        <f t="shared" ca="1" si="361"/>
        <v>0</v>
      </c>
      <c r="G799" s="16">
        <f t="shared" ca="1" si="362"/>
        <v>0</v>
      </c>
      <c r="H799" s="7"/>
      <c r="O799" s="8"/>
      <c r="P799" s="8"/>
      <c r="Q799" s="8"/>
      <c r="R799" s="8"/>
      <c r="S799" s="8"/>
      <c r="V799" s="76" t="s">
        <v>576</v>
      </c>
      <c r="W799" s="78">
        <f ca="1">SUM(C805:C812)</f>
        <v>0</v>
      </c>
      <c r="X799" s="78">
        <f t="shared" ref="X799:AA799" ca="1" si="364">SUM(D805:D812)</f>
        <v>-0.62807453459999996</v>
      </c>
      <c r="Y799" s="78">
        <f t="shared" ca="1" si="364"/>
        <v>-0.62807453459999996</v>
      </c>
      <c r="Z799" s="78">
        <f t="shared" ca="1" si="364"/>
        <v>-0.62807453459999996</v>
      </c>
      <c r="AA799" s="78">
        <f t="shared" ca="1" si="364"/>
        <v>-0.62807453459999996</v>
      </c>
    </row>
    <row r="800" spans="1:27" x14ac:dyDescent="0.25">
      <c r="A800" s="140"/>
      <c r="B800" s="155" t="s">
        <v>1157</v>
      </c>
      <c r="C800" s="16">
        <f t="shared" ca="1" si="358"/>
        <v>0</v>
      </c>
      <c r="D800" s="16">
        <f t="shared" ca="1" si="359"/>
        <v>-3.4458523999999998E-3</v>
      </c>
      <c r="E800" s="16">
        <f t="shared" ca="1" si="360"/>
        <v>-3.4458523999999998E-3</v>
      </c>
      <c r="F800" s="16">
        <f t="shared" ca="1" si="361"/>
        <v>-3.4458523999999998E-3</v>
      </c>
      <c r="G800" s="16">
        <f t="shared" ca="1" si="362"/>
        <v>-9.5756671700000004E-4</v>
      </c>
      <c r="H800" s="7"/>
      <c r="O800" s="8"/>
      <c r="P800" s="8"/>
      <c r="Q800" s="8"/>
      <c r="R800" s="8"/>
      <c r="S800" s="8"/>
      <c r="V800" s="51" t="s">
        <v>577</v>
      </c>
      <c r="W800" s="53">
        <f ca="1">SUM(C813:C828)</f>
        <v>0</v>
      </c>
      <c r="X800" s="53">
        <f t="shared" ref="X800:AA800" ca="1" si="365">SUM(D813:D828)</f>
        <v>0</v>
      </c>
      <c r="Y800" s="53">
        <f t="shared" ca="1" si="365"/>
        <v>-4.9566830899999997E-2</v>
      </c>
      <c r="Z800" s="53">
        <f t="shared" ca="1" si="365"/>
        <v>-0.28204183199999999</v>
      </c>
      <c r="AA800" s="53">
        <f t="shared" ca="1" si="365"/>
        <v>-0.41165132799999998</v>
      </c>
    </row>
    <row r="801" spans="1:27" x14ac:dyDescent="0.25">
      <c r="A801" s="140"/>
      <c r="B801" s="155" t="s">
        <v>1158</v>
      </c>
      <c r="C801" s="16">
        <f t="shared" ca="1" si="358"/>
        <v>0</v>
      </c>
      <c r="D801" s="16">
        <f t="shared" ca="1" si="359"/>
        <v>0</v>
      </c>
      <c r="E801" s="16">
        <f t="shared" ca="1" si="360"/>
        <v>0</v>
      </c>
      <c r="F801" s="16">
        <f t="shared" ca="1" si="361"/>
        <v>0</v>
      </c>
      <c r="G801" s="16">
        <f t="shared" ca="1" si="362"/>
        <v>0</v>
      </c>
      <c r="H801" s="7"/>
      <c r="O801" s="8"/>
      <c r="P801" s="8"/>
      <c r="Q801" s="8"/>
      <c r="R801" s="8"/>
      <c r="S801" s="8"/>
      <c r="V801" s="22" t="s">
        <v>578</v>
      </c>
      <c r="W801" s="41">
        <f ca="1">SUM(C829:C836)</f>
        <v>0</v>
      </c>
      <c r="X801" s="41">
        <f t="shared" ref="X801:AA801" ca="1" si="366">SUM(D829:D836)</f>
        <v>-65.205192089999997</v>
      </c>
      <c r="Y801" s="41">
        <f t="shared" ca="1" si="366"/>
        <v>-65.235958789999998</v>
      </c>
      <c r="Z801" s="41">
        <f t="shared" ca="1" si="366"/>
        <v>-65.401620489999999</v>
      </c>
      <c r="AA801" s="41">
        <f t="shared" ca="1" si="366"/>
        <v>-65.494209689999991</v>
      </c>
    </row>
    <row r="802" spans="1:27" x14ac:dyDescent="0.25">
      <c r="A802" s="140"/>
      <c r="B802" s="155" t="s">
        <v>1159</v>
      </c>
      <c r="C802" s="16">
        <f t="shared" ca="1" si="358"/>
        <v>0</v>
      </c>
      <c r="D802" s="16">
        <f t="shared" ca="1" si="359"/>
        <v>0</v>
      </c>
      <c r="E802" s="16">
        <f t="shared" ca="1" si="360"/>
        <v>0</v>
      </c>
      <c r="F802" s="16">
        <f t="shared" ca="1" si="361"/>
        <v>0</v>
      </c>
      <c r="G802" s="16">
        <f t="shared" ca="1" si="362"/>
        <v>0</v>
      </c>
      <c r="H802" s="7"/>
      <c r="O802" s="8"/>
      <c r="P802" s="8"/>
      <c r="Q802" s="8"/>
      <c r="R802" s="8"/>
      <c r="S802" s="8"/>
      <c r="V802" s="70" t="s">
        <v>579</v>
      </c>
      <c r="W802" s="72">
        <f ca="1">SUM(C837:C848)</f>
        <v>0</v>
      </c>
      <c r="X802" s="72">
        <f t="shared" ref="X802:AA802" ca="1" si="367">SUM(D837:D848)</f>
        <v>0</v>
      </c>
      <c r="Y802" s="72">
        <f t="shared" ca="1" si="367"/>
        <v>0</v>
      </c>
      <c r="Z802" s="72">
        <f t="shared" ca="1" si="367"/>
        <v>0</v>
      </c>
      <c r="AA802" s="72">
        <f t="shared" ca="1" si="367"/>
        <v>0</v>
      </c>
    </row>
    <row r="803" spans="1:27" x14ac:dyDescent="0.25">
      <c r="A803" s="140"/>
      <c r="B803" s="155" t="s">
        <v>1160</v>
      </c>
      <c r="C803" s="16">
        <f t="shared" ca="1" si="358"/>
        <v>0</v>
      </c>
      <c r="D803" s="16">
        <f t="shared" ca="1" si="359"/>
        <v>0</v>
      </c>
      <c r="E803" s="16">
        <f t="shared" ca="1" si="360"/>
        <v>0</v>
      </c>
      <c r="F803" s="16">
        <f t="shared" ca="1" si="361"/>
        <v>0</v>
      </c>
      <c r="G803" s="16">
        <f t="shared" ca="1" si="362"/>
        <v>0</v>
      </c>
      <c r="H803" s="7"/>
      <c r="O803" s="8"/>
      <c r="P803" s="8"/>
      <c r="Q803" s="8"/>
      <c r="R803" s="8"/>
      <c r="S803" s="8"/>
      <c r="V803" s="32" t="s">
        <v>580</v>
      </c>
      <c r="W803" s="40">
        <f ca="1">SUM(C849:C880)+SUM(C884:C889)</f>
        <v>0</v>
      </c>
      <c r="X803" s="40">
        <f t="shared" ref="X803:AA803" ca="1" si="368">SUM(D849:D880)+SUM(D884:D889)</f>
        <v>-2.6314724238</v>
      </c>
      <c r="Y803" s="40">
        <f t="shared" ca="1" si="368"/>
        <v>-5.0424304002999998</v>
      </c>
      <c r="Z803" s="40">
        <f t="shared" ca="1" si="368"/>
        <v>-7.2916777699999997</v>
      </c>
      <c r="AA803" s="40">
        <f t="shared" ca="1" si="368"/>
        <v>-10.244931664608998</v>
      </c>
    </row>
    <row r="804" spans="1:27" x14ac:dyDescent="0.25">
      <c r="A804" s="140"/>
      <c r="B804" s="155" t="s">
        <v>1161</v>
      </c>
      <c r="C804" s="16">
        <f t="shared" ca="1" si="358"/>
        <v>0</v>
      </c>
      <c r="D804" s="16">
        <f t="shared" ca="1" si="359"/>
        <v>-3.8469201999999998E-3</v>
      </c>
      <c r="E804" s="16">
        <f t="shared" ca="1" si="360"/>
        <v>-3.8469201999999998E-3</v>
      </c>
      <c r="F804" s="16">
        <f t="shared" ca="1" si="361"/>
        <v>-3.8469201999999998E-3</v>
      </c>
      <c r="G804" s="16">
        <f t="shared" ca="1" si="362"/>
        <v>-3.6759459699999999E-3</v>
      </c>
      <c r="H804" s="7"/>
      <c r="O804" s="8"/>
      <c r="P804" s="8"/>
      <c r="Q804" s="8"/>
      <c r="R804" s="8"/>
      <c r="S804" s="8"/>
      <c r="V804" s="197" t="s">
        <v>1352</v>
      </c>
      <c r="W804" s="180">
        <f ca="1">SUM(C881:C882)+SUM(C890:C891)</f>
        <v>0</v>
      </c>
      <c r="X804" s="180">
        <f t="shared" ref="X804:AA804" ca="1" si="369">SUM(D881:D882)+SUM(D890:D891)</f>
        <v>0</v>
      </c>
      <c r="Y804" s="180">
        <f t="shared" ca="1" si="369"/>
        <v>0</v>
      </c>
      <c r="Z804" s="180">
        <f t="shared" ca="1" si="369"/>
        <v>0</v>
      </c>
      <c r="AA804" s="180">
        <f t="shared" ca="1" si="369"/>
        <v>-5.9538728659999998E-3</v>
      </c>
    </row>
    <row r="805" spans="1:27" x14ac:dyDescent="0.25">
      <c r="A805" s="140"/>
      <c r="B805" s="155" t="s">
        <v>490</v>
      </c>
      <c r="C805" s="78">
        <f t="shared" ca="1" si="358"/>
        <v>0</v>
      </c>
      <c r="D805" s="78">
        <f t="shared" ca="1" si="359"/>
        <v>0</v>
      </c>
      <c r="E805" s="78">
        <f t="shared" ca="1" si="360"/>
        <v>0</v>
      </c>
      <c r="F805" s="78">
        <f t="shared" ca="1" si="361"/>
        <v>0</v>
      </c>
      <c r="G805" s="78">
        <f t="shared" ca="1" si="362"/>
        <v>0</v>
      </c>
      <c r="H805" s="7"/>
      <c r="O805" s="8"/>
      <c r="P805" s="8"/>
      <c r="Q805" s="8"/>
      <c r="R805" s="8"/>
      <c r="S805" s="8"/>
      <c r="W805" s="7"/>
      <c r="X805" s="7"/>
      <c r="Y805" s="7"/>
      <c r="Z805" s="7"/>
      <c r="AA805" s="7"/>
    </row>
    <row r="806" spans="1:27" x14ac:dyDescent="0.25">
      <c r="A806" s="140"/>
      <c r="B806" s="155" t="s">
        <v>491</v>
      </c>
      <c r="C806" s="78">
        <f t="shared" ca="1" si="358"/>
        <v>0</v>
      </c>
      <c r="D806" s="78">
        <f t="shared" ca="1" si="359"/>
        <v>-0.47410471399999998</v>
      </c>
      <c r="E806" s="78">
        <f t="shared" ca="1" si="360"/>
        <v>-0.47410471399999998</v>
      </c>
      <c r="F806" s="78">
        <f t="shared" ca="1" si="361"/>
        <v>-0.47410471399999998</v>
      </c>
      <c r="G806" s="78">
        <f t="shared" ca="1" si="362"/>
        <v>-0.47410471399999998</v>
      </c>
      <c r="H806" s="7"/>
      <c r="O806" s="8"/>
      <c r="P806" s="8"/>
      <c r="Q806" s="8"/>
      <c r="R806" s="8"/>
      <c r="S806" s="8"/>
      <c r="V806" s="87" t="s">
        <v>581</v>
      </c>
      <c r="W806" s="235"/>
      <c r="X806" s="235"/>
      <c r="Y806" s="235"/>
      <c r="Z806" s="235"/>
      <c r="AA806" s="235"/>
    </row>
    <row r="807" spans="1:27" x14ac:dyDescent="0.25">
      <c r="A807" s="140"/>
      <c r="B807" s="155" t="s">
        <v>492</v>
      </c>
      <c r="C807" s="78">
        <f t="shared" ca="1" si="358"/>
        <v>0</v>
      </c>
      <c r="D807" s="78">
        <f t="shared" ca="1" si="359"/>
        <v>0</v>
      </c>
      <c r="E807" s="78">
        <f t="shared" ca="1" si="360"/>
        <v>0</v>
      </c>
      <c r="F807" s="78">
        <f t="shared" ca="1" si="361"/>
        <v>0</v>
      </c>
      <c r="G807" s="78">
        <f t="shared" ca="1" si="362"/>
        <v>0</v>
      </c>
      <c r="H807" s="7"/>
      <c r="O807" s="8"/>
      <c r="P807" s="8"/>
      <c r="Q807" s="8"/>
      <c r="R807" s="8"/>
      <c r="S807" s="8"/>
      <c r="V807" s="88" t="s">
        <v>583</v>
      </c>
      <c r="W807" s="89">
        <f ca="1">SUM(C893:C898)</f>
        <v>0</v>
      </c>
      <c r="X807" s="89">
        <f t="shared" ref="X807:AA807" ca="1" si="370">SUM(D893:D898)</f>
        <v>3.4173979299999997E-2</v>
      </c>
      <c r="Y807" s="89">
        <f t="shared" ca="1" si="370"/>
        <v>3.4173979299999997E-2</v>
      </c>
      <c r="Z807" s="89">
        <f t="shared" ca="1" si="370"/>
        <v>3.4173979299999997E-2</v>
      </c>
      <c r="AA807" s="89">
        <f t="shared" ca="1" si="370"/>
        <v>2.8554600279999998E-2</v>
      </c>
    </row>
    <row r="808" spans="1:27" x14ac:dyDescent="0.25">
      <c r="A808" s="140"/>
      <c r="B808" s="155" t="s">
        <v>493</v>
      </c>
      <c r="C808" s="78">
        <f t="shared" ca="1" si="358"/>
        <v>0</v>
      </c>
      <c r="D808" s="78">
        <f t="shared" ca="1" si="359"/>
        <v>-5.4407830599999998E-2</v>
      </c>
      <c r="E808" s="78">
        <f t="shared" ca="1" si="360"/>
        <v>-5.4407830599999998E-2</v>
      </c>
      <c r="F808" s="78">
        <f t="shared" ca="1" si="361"/>
        <v>-5.4407830599999998E-2</v>
      </c>
      <c r="G808" s="78">
        <f t="shared" ca="1" si="362"/>
        <v>-5.4407830599999998E-2</v>
      </c>
      <c r="H808" s="7"/>
      <c r="O808" s="8"/>
      <c r="P808" s="8"/>
      <c r="Q808" s="8"/>
      <c r="R808" s="8"/>
      <c r="S808" s="8"/>
      <c r="V808" s="90" t="s">
        <v>584</v>
      </c>
      <c r="W808" s="91">
        <f ca="1">SUM(C899:C904)</f>
        <v>0</v>
      </c>
      <c r="X808" s="91">
        <f t="shared" ref="X808:AA808" ca="1" si="371">SUM(D899:D904)</f>
        <v>0.82339149300000003</v>
      </c>
      <c r="Y808" s="91">
        <f t="shared" ca="1" si="371"/>
        <v>0.82339149300000003</v>
      </c>
      <c r="Z808" s="91">
        <f t="shared" ca="1" si="371"/>
        <v>0.82339149300000003</v>
      </c>
      <c r="AA808" s="91">
        <f t="shared" ca="1" si="371"/>
        <v>0.82339149300000003</v>
      </c>
    </row>
    <row r="809" spans="1:27" x14ac:dyDescent="0.25">
      <c r="A809" s="140"/>
      <c r="B809" s="155" t="s">
        <v>494</v>
      </c>
      <c r="C809" s="78">
        <f t="shared" ca="1" si="358"/>
        <v>0</v>
      </c>
      <c r="D809" s="78">
        <f t="shared" ca="1" si="359"/>
        <v>0</v>
      </c>
      <c r="E809" s="78">
        <f t="shared" ca="1" si="360"/>
        <v>0</v>
      </c>
      <c r="F809" s="78">
        <f t="shared" ca="1" si="361"/>
        <v>0</v>
      </c>
      <c r="G809" s="78">
        <f t="shared" ca="1" si="362"/>
        <v>0</v>
      </c>
      <c r="H809" s="7"/>
      <c r="O809" s="8"/>
      <c r="P809" s="8"/>
      <c r="Q809" s="8"/>
      <c r="R809" s="8"/>
      <c r="S809" s="8"/>
      <c r="V809" s="142" t="s">
        <v>577</v>
      </c>
      <c r="W809" s="143">
        <f ca="1">SUM(C905:C940)</f>
        <v>0</v>
      </c>
      <c r="X809" s="143">
        <f t="shared" ref="X809:AA809" ca="1" si="372">SUM(D905:D940)</f>
        <v>0</v>
      </c>
      <c r="Y809" s="143">
        <f t="shared" ca="1" si="372"/>
        <v>6.4385139600000002E-2</v>
      </c>
      <c r="Z809" s="143">
        <f t="shared" ca="1" si="372"/>
        <v>0.36635996999999998</v>
      </c>
      <c r="AA809" s="143">
        <f t="shared" ca="1" si="372"/>
        <v>0.53471702099999996</v>
      </c>
    </row>
    <row r="810" spans="1:27" x14ac:dyDescent="0.25">
      <c r="A810" s="140"/>
      <c r="B810" s="155" t="s">
        <v>495</v>
      </c>
      <c r="C810" s="78">
        <f t="shared" ca="1" si="358"/>
        <v>0</v>
      </c>
      <c r="D810" s="78">
        <f t="shared" ca="1" si="359"/>
        <v>0</v>
      </c>
      <c r="E810" s="78">
        <f t="shared" ca="1" si="360"/>
        <v>0</v>
      </c>
      <c r="F810" s="78">
        <f t="shared" ca="1" si="361"/>
        <v>0</v>
      </c>
      <c r="G810" s="78">
        <f t="shared" ca="1" si="362"/>
        <v>0</v>
      </c>
      <c r="H810" s="7"/>
      <c r="O810" s="8"/>
      <c r="P810" s="8"/>
      <c r="Q810" s="8"/>
      <c r="R810" s="8"/>
      <c r="S810" s="8"/>
      <c r="V810" s="146" t="s">
        <v>585</v>
      </c>
      <c r="W810" s="144">
        <f ca="1">SUM(C941:C946)</f>
        <v>0</v>
      </c>
      <c r="X810" s="144">
        <f t="shared" ref="X810:AA810" ca="1" si="373">SUM(D941:D946)</f>
        <v>86.1269329</v>
      </c>
      <c r="Y810" s="144">
        <f t="shared" ca="1" si="373"/>
        <v>86.174190800000005</v>
      </c>
      <c r="Z810" s="144">
        <f t="shared" ca="1" si="373"/>
        <v>86.428648299999992</v>
      </c>
      <c r="AA810" s="144">
        <f t="shared" ca="1" si="373"/>
        <v>86.570865900000001</v>
      </c>
    </row>
    <row r="811" spans="1:27" x14ac:dyDescent="0.25">
      <c r="A811" s="140"/>
      <c r="B811" s="155" t="s">
        <v>496</v>
      </c>
      <c r="C811" s="78">
        <f t="shared" ca="1" si="358"/>
        <v>0</v>
      </c>
      <c r="D811" s="78">
        <f t="shared" ca="1" si="359"/>
        <v>0</v>
      </c>
      <c r="E811" s="78">
        <f t="shared" ca="1" si="360"/>
        <v>0</v>
      </c>
      <c r="F811" s="78">
        <f t="shared" ca="1" si="361"/>
        <v>0</v>
      </c>
      <c r="G811" s="78">
        <f t="shared" ca="1" si="362"/>
        <v>0</v>
      </c>
      <c r="H811" s="7"/>
      <c r="O811" s="8"/>
      <c r="P811" s="8"/>
      <c r="Q811" s="8"/>
      <c r="R811" s="8"/>
      <c r="S811" s="8"/>
      <c r="V811" s="148" t="s">
        <v>586</v>
      </c>
      <c r="W811" s="147">
        <f ca="1">SUM(C947:C958)+C985+C992</f>
        <v>0</v>
      </c>
      <c r="X811" s="147">
        <f t="shared" ref="X811:AA811" ca="1" si="374">SUM(D947:D958)+D985+D992</f>
        <v>0</v>
      </c>
      <c r="Y811" s="147">
        <f t="shared" ca="1" si="374"/>
        <v>0</v>
      </c>
      <c r="Z811" s="147">
        <f t="shared" ca="1" si="374"/>
        <v>0</v>
      </c>
      <c r="AA811" s="147">
        <f t="shared" ca="1" si="374"/>
        <v>0</v>
      </c>
    </row>
    <row r="812" spans="1:27" x14ac:dyDescent="0.25">
      <c r="A812" s="140"/>
      <c r="B812" s="155" t="s">
        <v>497</v>
      </c>
      <c r="C812" s="78">
        <f t="shared" ca="1" si="358"/>
        <v>0</v>
      </c>
      <c r="D812" s="78">
        <f t="shared" ca="1" si="359"/>
        <v>-9.9561990000000003E-2</v>
      </c>
      <c r="E812" s="78">
        <f t="shared" ca="1" si="360"/>
        <v>-9.9561990000000003E-2</v>
      </c>
      <c r="F812" s="78">
        <f t="shared" ca="1" si="361"/>
        <v>-9.9561990000000003E-2</v>
      </c>
      <c r="G812" s="78">
        <f t="shared" ca="1" si="362"/>
        <v>-9.9561990000000003E-2</v>
      </c>
      <c r="H812" s="7"/>
      <c r="O812" s="8"/>
      <c r="P812" s="8"/>
      <c r="Q812" s="8"/>
      <c r="R812" s="8"/>
      <c r="S812" s="8"/>
      <c r="V812" s="24" t="s">
        <v>580</v>
      </c>
      <c r="W812" s="82">
        <f ca="1">SUM(C959:C982)+SUM(C986:C989)</f>
        <v>0</v>
      </c>
      <c r="X812" s="82">
        <f t="shared" ref="X812:AA812" ca="1" si="375">SUM(D959:D982)+SUM(D986:D989)</f>
        <v>3.1471728564000001</v>
      </c>
      <c r="Y812" s="82">
        <f t="shared" ca="1" si="375"/>
        <v>6.0306161409999994</v>
      </c>
      <c r="Z812" s="82">
        <f t="shared" ca="1" si="375"/>
        <v>8.7206577359999997</v>
      </c>
      <c r="AA812" s="82">
        <f t="shared" ca="1" si="375"/>
        <v>12.48797654869</v>
      </c>
    </row>
    <row r="813" spans="1:27" x14ac:dyDescent="0.25">
      <c r="A813" s="140"/>
      <c r="B813" s="155" t="s">
        <v>498</v>
      </c>
      <c r="C813" s="53">
        <f t="shared" ca="1" si="358"/>
        <v>0</v>
      </c>
      <c r="D813" s="53">
        <f t="shared" ca="1" si="359"/>
        <v>0</v>
      </c>
      <c r="E813" s="53">
        <f t="shared" ca="1" si="360"/>
        <v>0</v>
      </c>
      <c r="F813" s="53">
        <f t="shared" ca="1" si="361"/>
        <v>0</v>
      </c>
      <c r="G813" s="53">
        <f t="shared" ca="1" si="362"/>
        <v>0</v>
      </c>
      <c r="H813" s="7"/>
      <c r="O813" s="8"/>
      <c r="P813" s="8"/>
      <c r="Q813" s="8"/>
      <c r="R813" s="8"/>
      <c r="S813" s="8"/>
      <c r="V813" s="30" t="s">
        <v>1352</v>
      </c>
      <c r="W813" s="65">
        <f ca="1">SUM(C983:C984)+SUM(C990:C991)</f>
        <v>0</v>
      </c>
      <c r="X813" s="65">
        <f t="shared" ref="X813:AA813" ca="1" si="376">SUM(D983:D984)+SUM(D990:D991)</f>
        <v>0</v>
      </c>
      <c r="Y813" s="65">
        <f t="shared" ca="1" si="376"/>
        <v>0</v>
      </c>
      <c r="Z813" s="65">
        <f t="shared" ca="1" si="376"/>
        <v>0</v>
      </c>
      <c r="AA813" s="65">
        <f t="shared" ca="1" si="376"/>
        <v>7.2295991309999997E-3</v>
      </c>
    </row>
    <row r="814" spans="1:27" x14ac:dyDescent="0.25">
      <c r="A814" s="140"/>
      <c r="B814" s="155" t="s">
        <v>499</v>
      </c>
      <c r="C814" s="53">
        <f t="shared" ca="1" si="358"/>
        <v>0</v>
      </c>
      <c r="D814" s="53">
        <f t="shared" ca="1" si="359"/>
        <v>0</v>
      </c>
      <c r="E814" s="53">
        <f t="shared" ca="1" si="360"/>
        <v>0</v>
      </c>
      <c r="F814" s="53">
        <f t="shared" ca="1" si="361"/>
        <v>0</v>
      </c>
      <c r="G814" s="53">
        <f t="shared" ca="1" si="362"/>
        <v>0</v>
      </c>
      <c r="H814" s="7"/>
      <c r="O814" s="8"/>
      <c r="P814" s="8"/>
      <c r="Q814" s="8"/>
      <c r="R814" s="8"/>
      <c r="S814" s="8"/>
    </row>
    <row r="815" spans="1:27" x14ac:dyDescent="0.25">
      <c r="A815" s="140"/>
      <c r="B815" s="155" t="s">
        <v>500</v>
      </c>
      <c r="C815" s="53">
        <f t="shared" ca="1" si="358"/>
        <v>0</v>
      </c>
      <c r="D815" s="53">
        <f t="shared" ca="1" si="359"/>
        <v>0</v>
      </c>
      <c r="E815" s="53">
        <f t="shared" ca="1" si="360"/>
        <v>0</v>
      </c>
      <c r="F815" s="53">
        <f t="shared" ca="1" si="361"/>
        <v>0</v>
      </c>
      <c r="G815" s="53">
        <f t="shared" ca="1" si="362"/>
        <v>0</v>
      </c>
      <c r="H815" s="7"/>
      <c r="O815" s="8"/>
      <c r="P815" s="8"/>
      <c r="Q815" s="8"/>
      <c r="R815" s="8"/>
      <c r="S815" s="8"/>
    </row>
    <row r="816" spans="1:27" x14ac:dyDescent="0.25">
      <c r="A816" s="140"/>
      <c r="B816" s="155" t="s">
        <v>501</v>
      </c>
      <c r="C816" s="53">
        <f t="shared" ca="1" si="358"/>
        <v>0</v>
      </c>
      <c r="D816" s="53">
        <f t="shared" ca="1" si="359"/>
        <v>0</v>
      </c>
      <c r="E816" s="53">
        <f t="shared" ca="1" si="360"/>
        <v>0</v>
      </c>
      <c r="F816" s="53">
        <f t="shared" ca="1" si="361"/>
        <v>0</v>
      </c>
      <c r="G816" s="53">
        <f t="shared" ca="1" si="362"/>
        <v>0</v>
      </c>
      <c r="H816" s="7"/>
      <c r="O816" s="8"/>
      <c r="P816" s="8"/>
      <c r="Q816" s="8"/>
      <c r="R816" s="8"/>
      <c r="S816" s="8"/>
    </row>
    <row r="817" spans="1:27" x14ac:dyDescent="0.25">
      <c r="A817" s="140"/>
      <c r="B817" s="155" t="s">
        <v>502</v>
      </c>
      <c r="C817" s="53">
        <f t="shared" ca="1" si="358"/>
        <v>0</v>
      </c>
      <c r="D817" s="53">
        <f t="shared" ca="1" si="359"/>
        <v>0</v>
      </c>
      <c r="E817" s="53">
        <f t="shared" ca="1" si="360"/>
        <v>0</v>
      </c>
      <c r="F817" s="53">
        <f t="shared" ca="1" si="361"/>
        <v>0</v>
      </c>
      <c r="G817" s="53">
        <f t="shared" ca="1" si="362"/>
        <v>0</v>
      </c>
      <c r="H817" s="7"/>
      <c r="O817" s="8"/>
      <c r="P817" s="8"/>
      <c r="Q817" s="8"/>
      <c r="R817" s="8"/>
      <c r="S817" s="8"/>
    </row>
    <row r="818" spans="1:27" x14ac:dyDescent="0.25">
      <c r="A818" s="140"/>
      <c r="B818" s="155" t="s">
        <v>503</v>
      </c>
      <c r="C818" s="53">
        <f t="shared" ca="1" si="358"/>
        <v>0</v>
      </c>
      <c r="D818" s="53">
        <f t="shared" ca="1" si="359"/>
        <v>0</v>
      </c>
      <c r="E818" s="53">
        <f t="shared" ca="1" si="360"/>
        <v>0</v>
      </c>
      <c r="F818" s="53">
        <f t="shared" ca="1" si="361"/>
        <v>0</v>
      </c>
      <c r="G818" s="53">
        <f t="shared" ca="1" si="362"/>
        <v>0</v>
      </c>
      <c r="H818" s="7"/>
      <c r="O818" s="8"/>
      <c r="P818" s="8"/>
      <c r="Q818" s="8"/>
      <c r="R818" s="8"/>
      <c r="S818" s="8"/>
    </row>
    <row r="819" spans="1:27" x14ac:dyDescent="0.25">
      <c r="A819" s="140"/>
      <c r="B819" s="155" t="s">
        <v>94</v>
      </c>
      <c r="C819" s="53">
        <f t="shared" ca="1" si="358"/>
        <v>0</v>
      </c>
      <c r="D819" s="53">
        <f t="shared" ca="1" si="359"/>
        <v>0</v>
      </c>
      <c r="E819" s="53">
        <f t="shared" ca="1" si="360"/>
        <v>0</v>
      </c>
      <c r="F819" s="53">
        <f t="shared" ca="1" si="361"/>
        <v>0</v>
      </c>
      <c r="G819" s="53">
        <f t="shared" ca="1" si="362"/>
        <v>0</v>
      </c>
      <c r="H819" s="7"/>
      <c r="O819" s="8"/>
      <c r="P819" s="8"/>
      <c r="Q819" s="8"/>
      <c r="R819" s="8"/>
      <c r="S819" s="8"/>
    </row>
    <row r="820" spans="1:27" x14ac:dyDescent="0.25">
      <c r="A820" s="140"/>
      <c r="B820" s="155" t="s">
        <v>95</v>
      </c>
      <c r="C820" s="53">
        <f t="shared" ca="1" si="358"/>
        <v>0</v>
      </c>
      <c r="D820" s="53">
        <f t="shared" ca="1" si="359"/>
        <v>0</v>
      </c>
      <c r="E820" s="53">
        <f t="shared" ca="1" si="360"/>
        <v>0</v>
      </c>
      <c r="F820" s="53">
        <f t="shared" ca="1" si="361"/>
        <v>0</v>
      </c>
      <c r="G820" s="53">
        <f t="shared" ca="1" si="362"/>
        <v>0</v>
      </c>
      <c r="H820" s="7"/>
      <c r="O820" s="8"/>
      <c r="P820" s="8"/>
      <c r="Q820" s="8"/>
      <c r="R820" s="8"/>
      <c r="S820" s="8"/>
    </row>
    <row r="821" spans="1:27" x14ac:dyDescent="0.25">
      <c r="A821" s="140"/>
      <c r="B821" s="155" t="s">
        <v>504</v>
      </c>
      <c r="C821" s="53">
        <f t="shared" ca="1" si="358"/>
        <v>0</v>
      </c>
      <c r="D821" s="53">
        <f t="shared" ca="1" si="359"/>
        <v>0</v>
      </c>
      <c r="E821" s="53">
        <f t="shared" ca="1" si="360"/>
        <v>0</v>
      </c>
      <c r="F821" s="53">
        <f t="shared" ca="1" si="361"/>
        <v>0</v>
      </c>
      <c r="G821" s="53">
        <f t="shared" ca="1" si="362"/>
        <v>0</v>
      </c>
      <c r="H821" s="7"/>
      <c r="O821" s="8"/>
      <c r="P821" s="8"/>
      <c r="Q821" s="8"/>
      <c r="R821" s="8"/>
      <c r="S821" s="8"/>
      <c r="V821" s="140" t="s">
        <v>285</v>
      </c>
      <c r="W821" s="135">
        <f ca="1">SUM(W798:W813)</f>
        <v>0</v>
      </c>
      <c r="X821" s="135">
        <f ca="1">SUM(X798:X813)</f>
        <v>21.641320740099996</v>
      </c>
      <c r="Y821" s="135">
        <f ca="1">SUM(Y798:Y813)</f>
        <v>22.145115556899999</v>
      </c>
      <c r="Z821" s="135">
        <f ca="1">SUM(Z798:Z813)</f>
        <v>22.744205411499983</v>
      </c>
      <c r="AA821" s="135">
        <f ca="1">SUM(AA798:AA813)</f>
        <v>23.645776054739024</v>
      </c>
    </row>
    <row r="822" spans="1:27" x14ac:dyDescent="0.25">
      <c r="A822" s="140"/>
      <c r="B822" s="155" t="s">
        <v>505</v>
      </c>
      <c r="C822" s="53">
        <f t="shared" ca="1" si="358"/>
        <v>0</v>
      </c>
      <c r="D822" s="53">
        <f t="shared" ca="1" si="359"/>
        <v>0</v>
      </c>
      <c r="E822" s="53">
        <f t="shared" ca="1" si="360"/>
        <v>0</v>
      </c>
      <c r="F822" s="53">
        <f t="shared" ca="1" si="361"/>
        <v>0</v>
      </c>
      <c r="G822" s="53">
        <f t="shared" ca="1" si="362"/>
        <v>0</v>
      </c>
      <c r="H822" s="7"/>
      <c r="O822" s="8"/>
      <c r="P822" s="8"/>
      <c r="Q822" s="8"/>
      <c r="R822" s="8"/>
      <c r="S822" s="8"/>
      <c r="V822" s="140" t="s">
        <v>284</v>
      </c>
      <c r="W822" s="135">
        <f ca="1">SUM(C797:C992)</f>
        <v>0</v>
      </c>
      <c r="X822" s="135">
        <f ca="1">SUM(D797:D992)</f>
        <v>21.641320740099996</v>
      </c>
      <c r="Y822" s="135">
        <f ca="1">SUM(E797:E992)</f>
        <v>22.145115556899981</v>
      </c>
      <c r="Z822" s="135">
        <f ca="1">SUM(F797:F992)</f>
        <v>22.744205411499991</v>
      </c>
      <c r="AA822" s="135">
        <f ca="1">SUM(G797:G992)</f>
        <v>23.64577605473902</v>
      </c>
    </row>
    <row r="823" spans="1:27" x14ac:dyDescent="0.25">
      <c r="A823" s="140"/>
      <c r="B823" s="155" t="s">
        <v>506</v>
      </c>
      <c r="C823" s="53">
        <f t="shared" ca="1" si="358"/>
        <v>0</v>
      </c>
      <c r="D823" s="53">
        <f t="shared" ca="1" si="359"/>
        <v>0</v>
      </c>
      <c r="E823" s="53">
        <f t="shared" ca="1" si="360"/>
        <v>-4.9566830899999997E-2</v>
      </c>
      <c r="F823" s="53">
        <f t="shared" ca="1" si="361"/>
        <v>-0.28204183199999999</v>
      </c>
      <c r="G823" s="53">
        <f t="shared" ca="1" si="362"/>
        <v>-0.41165132799999998</v>
      </c>
      <c r="H823" s="7"/>
      <c r="O823" s="8"/>
      <c r="P823" s="8"/>
      <c r="Q823" s="8"/>
      <c r="R823" s="8"/>
      <c r="S823" s="8"/>
    </row>
    <row r="824" spans="1:27" x14ac:dyDescent="0.25">
      <c r="A824" s="140"/>
      <c r="B824" s="155" t="s">
        <v>507</v>
      </c>
      <c r="C824" s="53">
        <f t="shared" ca="1" si="358"/>
        <v>0</v>
      </c>
      <c r="D824" s="53">
        <f t="shared" ca="1" si="359"/>
        <v>0</v>
      </c>
      <c r="E824" s="53">
        <f t="shared" ca="1" si="360"/>
        <v>0</v>
      </c>
      <c r="F824" s="53">
        <f t="shared" ca="1" si="361"/>
        <v>0</v>
      </c>
      <c r="G824" s="53">
        <f t="shared" ca="1" si="362"/>
        <v>0</v>
      </c>
      <c r="H824" s="7"/>
      <c r="O824" s="8"/>
      <c r="P824" s="8"/>
      <c r="Q824" s="8"/>
      <c r="R824" s="8"/>
      <c r="S824" s="8"/>
    </row>
    <row r="825" spans="1:27" x14ac:dyDescent="0.25">
      <c r="A825" s="140"/>
      <c r="B825" s="155" t="s">
        <v>508</v>
      </c>
      <c r="C825" s="53">
        <f t="shared" ca="1" si="358"/>
        <v>0</v>
      </c>
      <c r="D825" s="53">
        <f t="shared" ca="1" si="359"/>
        <v>0</v>
      </c>
      <c r="E825" s="53">
        <f t="shared" ca="1" si="360"/>
        <v>0</v>
      </c>
      <c r="F825" s="53">
        <f t="shared" ca="1" si="361"/>
        <v>0</v>
      </c>
      <c r="G825" s="53">
        <f t="shared" ca="1" si="362"/>
        <v>0</v>
      </c>
      <c r="H825" s="7"/>
      <c r="O825" s="8"/>
      <c r="P825" s="8"/>
      <c r="Q825" s="8"/>
      <c r="R825" s="8"/>
      <c r="S825" s="8"/>
    </row>
    <row r="826" spans="1:27" x14ac:dyDescent="0.25">
      <c r="A826" s="140"/>
      <c r="B826" s="155" t="s">
        <v>509</v>
      </c>
      <c r="C826" s="53">
        <f t="shared" ca="1" si="358"/>
        <v>0</v>
      </c>
      <c r="D826" s="53">
        <f t="shared" ca="1" si="359"/>
        <v>0</v>
      </c>
      <c r="E826" s="53">
        <f t="shared" ca="1" si="360"/>
        <v>0</v>
      </c>
      <c r="F826" s="53">
        <f t="shared" ca="1" si="361"/>
        <v>0</v>
      </c>
      <c r="G826" s="53">
        <f t="shared" ca="1" si="362"/>
        <v>0</v>
      </c>
      <c r="H826" s="7"/>
      <c r="O826" s="8"/>
      <c r="P826" s="8"/>
      <c r="Q826" s="8"/>
      <c r="R826" s="8"/>
      <c r="S826" s="8"/>
    </row>
    <row r="827" spans="1:27" x14ac:dyDescent="0.25">
      <c r="A827" s="140"/>
      <c r="B827" s="155" t="s">
        <v>96</v>
      </c>
      <c r="C827" s="53">
        <f t="shared" ca="1" si="358"/>
        <v>0</v>
      </c>
      <c r="D827" s="53">
        <f t="shared" ca="1" si="359"/>
        <v>0</v>
      </c>
      <c r="E827" s="53">
        <f t="shared" ca="1" si="360"/>
        <v>0</v>
      </c>
      <c r="F827" s="53">
        <f t="shared" ca="1" si="361"/>
        <v>0</v>
      </c>
      <c r="G827" s="53">
        <f t="shared" ca="1" si="362"/>
        <v>0</v>
      </c>
      <c r="H827" s="7"/>
      <c r="O827" s="8"/>
      <c r="P827" s="8"/>
      <c r="Q827" s="8"/>
      <c r="R827" s="8"/>
      <c r="S827" s="8"/>
    </row>
    <row r="828" spans="1:27" x14ac:dyDescent="0.25">
      <c r="A828" s="140"/>
      <c r="B828" s="155" t="s">
        <v>97</v>
      </c>
      <c r="C828" s="53">
        <f t="shared" ca="1" si="358"/>
        <v>0</v>
      </c>
      <c r="D828" s="53">
        <f t="shared" ca="1" si="359"/>
        <v>0</v>
      </c>
      <c r="E828" s="53">
        <f t="shared" ca="1" si="360"/>
        <v>0</v>
      </c>
      <c r="F828" s="53">
        <f t="shared" ca="1" si="361"/>
        <v>0</v>
      </c>
      <c r="G828" s="53">
        <f t="shared" ca="1" si="362"/>
        <v>0</v>
      </c>
      <c r="H828" s="7"/>
      <c r="O828" s="8"/>
      <c r="P828" s="8"/>
      <c r="Q828" s="8"/>
      <c r="R828" s="8"/>
      <c r="S828" s="8"/>
    </row>
    <row r="829" spans="1:27" x14ac:dyDescent="0.25">
      <c r="A829" s="140"/>
      <c r="B829" s="155" t="s">
        <v>510</v>
      </c>
      <c r="C829" s="41">
        <f t="shared" ca="1" si="358"/>
        <v>0</v>
      </c>
      <c r="D829" s="41">
        <f t="shared" ca="1" si="359"/>
        <v>-35.699894</v>
      </c>
      <c r="E829" s="41">
        <f t="shared" ca="1" si="360"/>
        <v>-35.699894</v>
      </c>
      <c r="F829" s="41">
        <f t="shared" ca="1" si="361"/>
        <v>-35.699894</v>
      </c>
      <c r="G829" s="41">
        <f t="shared" ca="1" si="362"/>
        <v>-35.699894</v>
      </c>
      <c r="H829" s="7"/>
      <c r="O829" s="8"/>
      <c r="P829" s="8"/>
      <c r="Q829" s="8"/>
      <c r="R829" s="8"/>
      <c r="S829" s="8"/>
    </row>
    <row r="830" spans="1:27" x14ac:dyDescent="0.25">
      <c r="A830" s="140"/>
      <c r="B830" s="155" t="s">
        <v>511</v>
      </c>
      <c r="C830" s="41">
        <f t="shared" ca="1" si="358"/>
        <v>0</v>
      </c>
      <c r="D830" s="41">
        <f t="shared" ca="1" si="359"/>
        <v>0</v>
      </c>
      <c r="E830" s="41">
        <f t="shared" ca="1" si="360"/>
        <v>0</v>
      </c>
      <c r="F830" s="41">
        <f t="shared" ca="1" si="361"/>
        <v>0</v>
      </c>
      <c r="G830" s="41">
        <f t="shared" ca="1" si="362"/>
        <v>0</v>
      </c>
      <c r="H830" s="7"/>
      <c r="O830" s="8"/>
      <c r="P830" s="8"/>
      <c r="Q830" s="8"/>
      <c r="R830" s="8"/>
      <c r="S830" s="8"/>
    </row>
    <row r="831" spans="1:27" x14ac:dyDescent="0.25">
      <c r="A831" s="140"/>
      <c r="B831" s="155" t="s">
        <v>512</v>
      </c>
      <c r="C831" s="41">
        <f t="shared" ca="1" si="358"/>
        <v>0</v>
      </c>
      <c r="D831" s="41">
        <f t="shared" ca="1" si="359"/>
        <v>-24.6858124</v>
      </c>
      <c r="E831" s="41">
        <f t="shared" ca="1" si="360"/>
        <v>-24.716579100000001</v>
      </c>
      <c r="F831" s="41">
        <f t="shared" ca="1" si="361"/>
        <v>-24.882240800000002</v>
      </c>
      <c r="G831" s="41">
        <f t="shared" ca="1" si="362"/>
        <v>-24.974830000000001</v>
      </c>
      <c r="H831" s="7"/>
      <c r="O831" s="8"/>
      <c r="P831" s="8"/>
      <c r="Q831" s="8"/>
      <c r="R831" s="8"/>
      <c r="S831" s="8"/>
    </row>
    <row r="832" spans="1:27" x14ac:dyDescent="0.25">
      <c r="A832" s="140"/>
      <c r="B832" s="155" t="s">
        <v>513</v>
      </c>
      <c r="C832" s="41">
        <f t="shared" ca="1" si="358"/>
        <v>0</v>
      </c>
      <c r="D832" s="41">
        <f t="shared" ca="1" si="359"/>
        <v>0</v>
      </c>
      <c r="E832" s="41">
        <f t="shared" ca="1" si="360"/>
        <v>0</v>
      </c>
      <c r="F832" s="41">
        <f t="shared" ca="1" si="361"/>
        <v>0</v>
      </c>
      <c r="G832" s="41">
        <f t="shared" ca="1" si="362"/>
        <v>0</v>
      </c>
      <c r="H832" s="7"/>
      <c r="O832" s="8"/>
      <c r="P832" s="8"/>
      <c r="Q832" s="8"/>
      <c r="R832" s="8"/>
      <c r="S832" s="8"/>
    </row>
    <row r="833" spans="1:19" x14ac:dyDescent="0.25">
      <c r="A833" s="140"/>
      <c r="B833" s="155" t="s">
        <v>514</v>
      </c>
      <c r="C833" s="41">
        <f t="shared" ca="1" si="358"/>
        <v>0</v>
      </c>
      <c r="D833" s="41">
        <f t="shared" ca="1" si="359"/>
        <v>0</v>
      </c>
      <c r="E833" s="41">
        <f t="shared" ca="1" si="360"/>
        <v>0</v>
      </c>
      <c r="F833" s="41">
        <f t="shared" ca="1" si="361"/>
        <v>0</v>
      </c>
      <c r="G833" s="41">
        <f t="shared" ca="1" si="362"/>
        <v>0</v>
      </c>
      <c r="H833" s="7"/>
      <c r="O833" s="8"/>
      <c r="P833" s="8"/>
      <c r="Q833" s="8"/>
      <c r="R833" s="8"/>
      <c r="S833" s="8"/>
    </row>
    <row r="834" spans="1:19" x14ac:dyDescent="0.25">
      <c r="A834" s="140"/>
      <c r="B834" s="155" t="s">
        <v>515</v>
      </c>
      <c r="C834" s="41">
        <f t="shared" ca="1" si="358"/>
        <v>0</v>
      </c>
      <c r="D834" s="41">
        <f t="shared" ca="1" si="359"/>
        <v>0</v>
      </c>
      <c r="E834" s="41">
        <f t="shared" ca="1" si="360"/>
        <v>0</v>
      </c>
      <c r="F834" s="41">
        <f t="shared" ca="1" si="361"/>
        <v>0</v>
      </c>
      <c r="G834" s="41">
        <f t="shared" ca="1" si="362"/>
        <v>0</v>
      </c>
      <c r="H834" s="7"/>
      <c r="O834" s="8"/>
      <c r="P834" s="8"/>
      <c r="Q834" s="8"/>
      <c r="R834" s="8"/>
      <c r="S834" s="8"/>
    </row>
    <row r="835" spans="1:19" x14ac:dyDescent="0.25">
      <c r="A835" s="140"/>
      <c r="B835" s="155" t="s">
        <v>62</v>
      </c>
      <c r="C835" s="41">
        <f t="shared" ca="1" si="358"/>
        <v>0</v>
      </c>
      <c r="D835" s="41">
        <f t="shared" ca="1" si="359"/>
        <v>-4.8194856899999996</v>
      </c>
      <c r="E835" s="41">
        <f t="shared" ca="1" si="360"/>
        <v>-4.8194856899999996</v>
      </c>
      <c r="F835" s="41">
        <f t="shared" ca="1" si="361"/>
        <v>-4.8194856899999996</v>
      </c>
      <c r="G835" s="41">
        <f t="shared" ca="1" si="362"/>
        <v>-4.8194856899999996</v>
      </c>
      <c r="H835" s="7"/>
      <c r="O835" s="8"/>
      <c r="P835" s="8"/>
      <c r="Q835" s="8"/>
      <c r="R835" s="8"/>
      <c r="S835" s="8"/>
    </row>
    <row r="836" spans="1:19" x14ac:dyDescent="0.25">
      <c r="A836" s="140"/>
      <c r="B836" s="155" t="s">
        <v>63</v>
      </c>
      <c r="C836" s="41">
        <f t="shared" ca="1" si="358"/>
        <v>0</v>
      </c>
      <c r="D836" s="41">
        <f t="shared" ca="1" si="359"/>
        <v>0</v>
      </c>
      <c r="E836" s="41">
        <f t="shared" ca="1" si="360"/>
        <v>0</v>
      </c>
      <c r="F836" s="41">
        <f t="shared" ca="1" si="361"/>
        <v>0</v>
      </c>
      <c r="G836" s="41">
        <f t="shared" ca="1" si="362"/>
        <v>0</v>
      </c>
      <c r="H836" s="7"/>
      <c r="O836" s="8"/>
      <c r="P836" s="8"/>
      <c r="Q836" s="8"/>
      <c r="R836" s="8"/>
      <c r="S836" s="8"/>
    </row>
    <row r="837" spans="1:19" x14ac:dyDescent="0.25">
      <c r="A837" s="140"/>
      <c r="B837" s="155" t="s">
        <v>64</v>
      </c>
      <c r="C837" s="72">
        <f t="shared" ca="1" si="358"/>
        <v>0</v>
      </c>
      <c r="D837" s="72">
        <f t="shared" ca="1" si="359"/>
        <v>0</v>
      </c>
      <c r="E837" s="72">
        <f t="shared" ca="1" si="360"/>
        <v>0</v>
      </c>
      <c r="F837" s="72">
        <f t="shared" ca="1" si="361"/>
        <v>0</v>
      </c>
      <c r="G837" s="72">
        <f t="shared" ca="1" si="362"/>
        <v>0</v>
      </c>
      <c r="H837" s="7"/>
      <c r="O837" s="8"/>
      <c r="P837" s="8"/>
      <c r="Q837" s="8"/>
      <c r="R837" s="8"/>
      <c r="S837" s="8"/>
    </row>
    <row r="838" spans="1:19" x14ac:dyDescent="0.25">
      <c r="A838" s="140"/>
      <c r="B838" s="155" t="s">
        <v>65</v>
      </c>
      <c r="C838" s="72">
        <f t="shared" ca="1" si="358"/>
        <v>0</v>
      </c>
      <c r="D838" s="72">
        <f t="shared" ca="1" si="359"/>
        <v>0</v>
      </c>
      <c r="E838" s="72">
        <f t="shared" ca="1" si="360"/>
        <v>0</v>
      </c>
      <c r="F838" s="72">
        <f t="shared" ca="1" si="361"/>
        <v>0</v>
      </c>
      <c r="G838" s="72">
        <f t="shared" ca="1" si="362"/>
        <v>0</v>
      </c>
      <c r="H838" s="7"/>
      <c r="O838" s="8"/>
      <c r="P838" s="8"/>
      <c r="Q838" s="8"/>
      <c r="R838" s="8"/>
      <c r="S838" s="8"/>
    </row>
    <row r="839" spans="1:19" x14ac:dyDescent="0.25">
      <c r="A839" s="140"/>
      <c r="B839" s="155" t="s">
        <v>66</v>
      </c>
      <c r="C839" s="72">
        <f t="shared" ca="1" si="358"/>
        <v>0</v>
      </c>
      <c r="D839" s="72">
        <f t="shared" ca="1" si="359"/>
        <v>0</v>
      </c>
      <c r="E839" s="72">
        <f t="shared" ca="1" si="360"/>
        <v>0</v>
      </c>
      <c r="F839" s="72">
        <f t="shared" ca="1" si="361"/>
        <v>0</v>
      </c>
      <c r="G839" s="72">
        <f t="shared" ca="1" si="362"/>
        <v>0</v>
      </c>
      <c r="H839" s="7"/>
      <c r="O839" s="8"/>
      <c r="P839" s="8"/>
      <c r="Q839" s="8"/>
      <c r="R839" s="8"/>
      <c r="S839" s="8"/>
    </row>
    <row r="840" spans="1:19" x14ac:dyDescent="0.25">
      <c r="A840" s="140"/>
      <c r="B840" s="155" t="s">
        <v>67</v>
      </c>
      <c r="C840" s="72">
        <f t="shared" ca="1" si="358"/>
        <v>0</v>
      </c>
      <c r="D840" s="72">
        <f t="shared" ca="1" si="359"/>
        <v>0</v>
      </c>
      <c r="E840" s="72">
        <f t="shared" ca="1" si="360"/>
        <v>0</v>
      </c>
      <c r="F840" s="72">
        <f t="shared" ca="1" si="361"/>
        <v>0</v>
      </c>
      <c r="G840" s="72">
        <f t="shared" ca="1" si="362"/>
        <v>0</v>
      </c>
      <c r="H840" s="7"/>
      <c r="O840" s="8"/>
      <c r="P840" s="8"/>
      <c r="Q840" s="8"/>
      <c r="R840" s="8"/>
      <c r="S840" s="8"/>
    </row>
    <row r="841" spans="1:19" x14ac:dyDescent="0.25">
      <c r="A841" s="140"/>
      <c r="B841" s="155" t="s">
        <v>68</v>
      </c>
      <c r="C841" s="72">
        <f t="shared" ca="1" si="358"/>
        <v>0</v>
      </c>
      <c r="D841" s="72">
        <f t="shared" ca="1" si="359"/>
        <v>0</v>
      </c>
      <c r="E841" s="72">
        <f t="shared" ca="1" si="360"/>
        <v>0</v>
      </c>
      <c r="F841" s="72">
        <f t="shared" ca="1" si="361"/>
        <v>0</v>
      </c>
      <c r="G841" s="72">
        <f t="shared" ca="1" si="362"/>
        <v>0</v>
      </c>
      <c r="H841" s="7"/>
      <c r="O841" s="8"/>
      <c r="P841" s="8"/>
      <c r="Q841" s="8"/>
      <c r="R841" s="8"/>
      <c r="S841" s="8"/>
    </row>
    <row r="842" spans="1:19" x14ac:dyDescent="0.25">
      <c r="A842" s="140"/>
      <c r="B842" s="155" t="s">
        <v>69</v>
      </c>
      <c r="C842" s="72">
        <f t="shared" ca="1" si="358"/>
        <v>0</v>
      </c>
      <c r="D842" s="72">
        <f t="shared" ca="1" si="359"/>
        <v>0</v>
      </c>
      <c r="E842" s="72">
        <f t="shared" ca="1" si="360"/>
        <v>0</v>
      </c>
      <c r="F842" s="72">
        <f t="shared" ca="1" si="361"/>
        <v>0</v>
      </c>
      <c r="G842" s="72">
        <f t="shared" ca="1" si="362"/>
        <v>0</v>
      </c>
      <c r="H842" s="7"/>
      <c r="O842" s="8"/>
      <c r="P842" s="8"/>
      <c r="Q842" s="8"/>
      <c r="R842" s="8"/>
      <c r="S842" s="8"/>
    </row>
    <row r="843" spans="1:19" x14ac:dyDescent="0.25">
      <c r="A843" s="140"/>
      <c r="B843" s="155" t="s">
        <v>70</v>
      </c>
      <c r="C843" s="72">
        <f t="shared" ca="1" si="358"/>
        <v>0</v>
      </c>
      <c r="D843" s="72">
        <f t="shared" ca="1" si="359"/>
        <v>0</v>
      </c>
      <c r="E843" s="72">
        <f t="shared" ca="1" si="360"/>
        <v>0</v>
      </c>
      <c r="F843" s="72">
        <f t="shared" ca="1" si="361"/>
        <v>0</v>
      </c>
      <c r="G843" s="72">
        <f t="shared" ca="1" si="362"/>
        <v>0</v>
      </c>
      <c r="H843" s="7"/>
      <c r="O843" s="8"/>
      <c r="P843" s="8"/>
      <c r="Q843" s="8"/>
      <c r="R843" s="8"/>
      <c r="S843" s="8"/>
    </row>
    <row r="844" spans="1:19" x14ac:dyDescent="0.25">
      <c r="A844" s="140"/>
      <c r="B844" s="155" t="s">
        <v>71</v>
      </c>
      <c r="C844" s="72">
        <f t="shared" ca="1" si="358"/>
        <v>0</v>
      </c>
      <c r="D844" s="72">
        <f t="shared" ca="1" si="359"/>
        <v>0</v>
      </c>
      <c r="E844" s="72">
        <f t="shared" ca="1" si="360"/>
        <v>0</v>
      </c>
      <c r="F844" s="72">
        <f t="shared" ca="1" si="361"/>
        <v>0</v>
      </c>
      <c r="G844" s="72">
        <f t="shared" ca="1" si="362"/>
        <v>0</v>
      </c>
      <c r="H844" s="7"/>
      <c r="O844" s="8"/>
      <c r="P844" s="8"/>
      <c r="Q844" s="8"/>
      <c r="R844" s="8"/>
      <c r="S844" s="8"/>
    </row>
    <row r="845" spans="1:19" x14ac:dyDescent="0.25">
      <c r="A845" s="140"/>
      <c r="B845" s="155" t="s">
        <v>72</v>
      </c>
      <c r="C845" s="72">
        <f t="shared" ca="1" si="358"/>
        <v>0</v>
      </c>
      <c r="D845" s="72">
        <f t="shared" ca="1" si="359"/>
        <v>0</v>
      </c>
      <c r="E845" s="72">
        <f t="shared" ca="1" si="360"/>
        <v>0</v>
      </c>
      <c r="F845" s="72">
        <f t="shared" ca="1" si="361"/>
        <v>0</v>
      </c>
      <c r="G845" s="72">
        <f t="shared" ca="1" si="362"/>
        <v>0</v>
      </c>
      <c r="H845" s="7"/>
      <c r="O845" s="8"/>
      <c r="P845" s="8"/>
      <c r="Q845" s="8"/>
      <c r="R845" s="8"/>
      <c r="S845" s="8"/>
    </row>
    <row r="846" spans="1:19" x14ac:dyDescent="0.25">
      <c r="A846" s="140"/>
      <c r="B846" s="155" t="s">
        <v>73</v>
      </c>
      <c r="C846" s="72">
        <f t="shared" ca="1" si="358"/>
        <v>0</v>
      </c>
      <c r="D846" s="72">
        <f t="shared" ca="1" si="359"/>
        <v>0</v>
      </c>
      <c r="E846" s="72">
        <f t="shared" ca="1" si="360"/>
        <v>0</v>
      </c>
      <c r="F846" s="72">
        <f t="shared" ca="1" si="361"/>
        <v>0</v>
      </c>
      <c r="G846" s="72">
        <f t="shared" ca="1" si="362"/>
        <v>0</v>
      </c>
      <c r="H846" s="7"/>
      <c r="O846" s="8"/>
      <c r="P846" s="8"/>
      <c r="Q846" s="8"/>
      <c r="R846" s="8"/>
      <c r="S846" s="8"/>
    </row>
    <row r="847" spans="1:19" x14ac:dyDescent="0.25">
      <c r="A847" s="140"/>
      <c r="B847" s="155" t="s">
        <v>74</v>
      </c>
      <c r="C847" s="72">
        <f t="shared" ca="1" si="358"/>
        <v>0</v>
      </c>
      <c r="D847" s="72">
        <f t="shared" ca="1" si="359"/>
        <v>0</v>
      </c>
      <c r="E847" s="72">
        <f t="shared" ca="1" si="360"/>
        <v>0</v>
      </c>
      <c r="F847" s="72">
        <f t="shared" ca="1" si="361"/>
        <v>0</v>
      </c>
      <c r="G847" s="72">
        <f t="shared" ca="1" si="362"/>
        <v>0</v>
      </c>
      <c r="H847" s="7"/>
      <c r="O847" s="8"/>
      <c r="P847" s="8"/>
      <c r="Q847" s="8"/>
      <c r="R847" s="8"/>
      <c r="S847" s="8"/>
    </row>
    <row r="848" spans="1:19" x14ac:dyDescent="0.25">
      <c r="A848" s="140"/>
      <c r="B848" s="155" t="s">
        <v>75</v>
      </c>
      <c r="C848" s="72">
        <f t="shared" ca="1" si="358"/>
        <v>0</v>
      </c>
      <c r="D848" s="72">
        <f t="shared" ca="1" si="359"/>
        <v>0</v>
      </c>
      <c r="E848" s="72">
        <f t="shared" ca="1" si="360"/>
        <v>0</v>
      </c>
      <c r="F848" s="72">
        <f t="shared" ca="1" si="361"/>
        <v>0</v>
      </c>
      <c r="G848" s="72">
        <f t="shared" ca="1" si="362"/>
        <v>0</v>
      </c>
      <c r="H848" s="7"/>
      <c r="O848" s="8"/>
      <c r="P848" s="8"/>
      <c r="Q848" s="8"/>
      <c r="R848" s="8"/>
      <c r="S848" s="8"/>
    </row>
    <row r="849" spans="1:19" x14ac:dyDescent="0.25">
      <c r="A849" s="140"/>
      <c r="B849" s="155" t="s">
        <v>1233</v>
      </c>
      <c r="C849" s="40">
        <f t="shared" ca="1" si="358"/>
        <v>0</v>
      </c>
      <c r="D849" s="40">
        <f t="shared" ca="1" si="359"/>
        <v>0</v>
      </c>
      <c r="E849" s="40">
        <f t="shared" ca="1" si="360"/>
        <v>0</v>
      </c>
      <c r="F849" s="40">
        <f t="shared" ca="1" si="361"/>
        <v>0</v>
      </c>
      <c r="G849" s="40">
        <f t="shared" ca="1" si="362"/>
        <v>0</v>
      </c>
      <c r="H849" s="7"/>
      <c r="O849" s="8"/>
      <c r="P849" s="8"/>
      <c r="Q849" s="8"/>
      <c r="R849" s="8"/>
      <c r="S849" s="8"/>
    </row>
    <row r="850" spans="1:19" x14ac:dyDescent="0.25">
      <c r="A850" s="140"/>
      <c r="B850" s="155" t="s">
        <v>1162</v>
      </c>
      <c r="C850" s="40">
        <f t="shared" ca="1" si="358"/>
        <v>0</v>
      </c>
      <c r="D850" s="40">
        <f t="shared" ca="1" si="359"/>
        <v>0</v>
      </c>
      <c r="E850" s="40">
        <f t="shared" ca="1" si="360"/>
        <v>0</v>
      </c>
      <c r="F850" s="40">
        <f t="shared" ca="1" si="361"/>
        <v>0</v>
      </c>
      <c r="G850" s="40">
        <f t="shared" ca="1" si="362"/>
        <v>-1.00672886E-2</v>
      </c>
      <c r="H850" s="7"/>
      <c r="O850" s="8"/>
      <c r="P850" s="8"/>
      <c r="Q850" s="8"/>
      <c r="R850" s="8"/>
      <c r="S850" s="8"/>
    </row>
    <row r="851" spans="1:19" x14ac:dyDescent="0.25">
      <c r="A851" s="140"/>
      <c r="B851" s="155" t="s">
        <v>1234</v>
      </c>
      <c r="C851" s="40">
        <f t="shared" ca="1" si="358"/>
        <v>0</v>
      </c>
      <c r="D851" s="40">
        <f t="shared" ca="1" si="359"/>
        <v>0</v>
      </c>
      <c r="E851" s="40">
        <f t="shared" ca="1" si="360"/>
        <v>0</v>
      </c>
      <c r="F851" s="40">
        <f t="shared" ca="1" si="361"/>
        <v>0</v>
      </c>
      <c r="G851" s="40">
        <f t="shared" ca="1" si="362"/>
        <v>0</v>
      </c>
      <c r="H851" s="7"/>
      <c r="O851" s="8"/>
      <c r="P851" s="8"/>
      <c r="Q851" s="8"/>
      <c r="R851" s="8"/>
      <c r="S851" s="8"/>
    </row>
    <row r="852" spans="1:19" x14ac:dyDescent="0.25">
      <c r="A852" s="140"/>
      <c r="B852" s="155" t="s">
        <v>1235</v>
      </c>
      <c r="C852" s="40">
        <f t="shared" ca="1" si="358"/>
        <v>0</v>
      </c>
      <c r="D852" s="40">
        <f t="shared" ca="1" si="359"/>
        <v>0</v>
      </c>
      <c r="E852" s="40">
        <f t="shared" ca="1" si="360"/>
        <v>0</v>
      </c>
      <c r="F852" s="40">
        <f t="shared" ca="1" si="361"/>
        <v>0</v>
      </c>
      <c r="G852" s="40">
        <f t="shared" ca="1" si="362"/>
        <v>0</v>
      </c>
      <c r="H852" s="7"/>
      <c r="O852" s="8"/>
      <c r="P852" s="8"/>
      <c r="Q852" s="8"/>
      <c r="R852" s="8"/>
      <c r="S852" s="8"/>
    </row>
    <row r="853" spans="1:19" x14ac:dyDescent="0.25">
      <c r="A853" s="140"/>
      <c r="B853" s="155" t="s">
        <v>1236</v>
      </c>
      <c r="C853" s="40">
        <f t="shared" ca="1" si="358"/>
        <v>0</v>
      </c>
      <c r="D853" s="40">
        <f t="shared" ca="1" si="359"/>
        <v>0</v>
      </c>
      <c r="E853" s="40">
        <f t="shared" ca="1" si="360"/>
        <v>0</v>
      </c>
      <c r="F853" s="40">
        <f t="shared" ca="1" si="361"/>
        <v>0</v>
      </c>
      <c r="G853" s="40">
        <f t="shared" ca="1" si="362"/>
        <v>0</v>
      </c>
      <c r="H853" s="7"/>
      <c r="O853" s="8"/>
      <c r="P853" s="8"/>
      <c r="Q853" s="8"/>
      <c r="R853" s="8"/>
      <c r="S853" s="8"/>
    </row>
    <row r="854" spans="1:19" x14ac:dyDescent="0.25">
      <c r="A854" s="140"/>
      <c r="B854" s="155" t="s">
        <v>1163</v>
      </c>
      <c r="C854" s="40">
        <f t="shared" ca="1" si="358"/>
        <v>0</v>
      </c>
      <c r="D854" s="40">
        <f t="shared" ca="1" si="359"/>
        <v>0</v>
      </c>
      <c r="E854" s="40">
        <f t="shared" ca="1" si="360"/>
        <v>0</v>
      </c>
      <c r="F854" s="40">
        <f t="shared" ca="1" si="361"/>
        <v>0</v>
      </c>
      <c r="G854" s="40">
        <f t="shared" ca="1" si="362"/>
        <v>-3.6547901900000002E-4</v>
      </c>
      <c r="H854" s="7"/>
      <c r="O854" s="8"/>
      <c r="P854" s="8"/>
      <c r="Q854" s="8"/>
      <c r="R854" s="8"/>
      <c r="S854" s="8"/>
    </row>
    <row r="855" spans="1:19" x14ac:dyDescent="0.25">
      <c r="A855" s="140"/>
      <c r="B855" s="155" t="s">
        <v>1237</v>
      </c>
      <c r="C855" s="40">
        <f t="shared" ca="1" si="358"/>
        <v>0</v>
      </c>
      <c r="D855" s="40">
        <f t="shared" ca="1" si="359"/>
        <v>0</v>
      </c>
      <c r="E855" s="40">
        <f t="shared" ca="1" si="360"/>
        <v>0</v>
      </c>
      <c r="F855" s="40">
        <f t="shared" ca="1" si="361"/>
        <v>0</v>
      </c>
      <c r="G855" s="40">
        <f t="shared" ca="1" si="362"/>
        <v>0</v>
      </c>
      <c r="H855" s="7"/>
      <c r="O855" s="8"/>
      <c r="P855" s="8"/>
      <c r="Q855" s="8"/>
      <c r="R855" s="8"/>
      <c r="S855" s="8"/>
    </row>
    <row r="856" spans="1:19" x14ac:dyDescent="0.25">
      <c r="A856" s="140"/>
      <c r="B856" s="155" t="s">
        <v>1238</v>
      </c>
      <c r="C856" s="40">
        <f t="shared" ca="1" si="358"/>
        <v>0</v>
      </c>
      <c r="D856" s="40">
        <f t="shared" ca="1" si="359"/>
        <v>0</v>
      </c>
      <c r="E856" s="40">
        <f t="shared" ca="1" si="360"/>
        <v>0</v>
      </c>
      <c r="F856" s="40">
        <f t="shared" ca="1" si="361"/>
        <v>0</v>
      </c>
      <c r="G856" s="40">
        <f t="shared" ca="1" si="362"/>
        <v>0</v>
      </c>
      <c r="H856" s="7"/>
      <c r="O856" s="8"/>
      <c r="P856" s="8"/>
      <c r="Q856" s="8"/>
      <c r="R856" s="8"/>
      <c r="S856" s="8"/>
    </row>
    <row r="857" spans="1:19" x14ac:dyDescent="0.25">
      <c r="A857" s="140"/>
      <c r="B857" s="155" t="s">
        <v>156</v>
      </c>
      <c r="C857" s="40">
        <f t="shared" ca="1" si="358"/>
        <v>0</v>
      </c>
      <c r="D857" s="40">
        <f t="shared" ca="1" si="359"/>
        <v>0</v>
      </c>
      <c r="E857" s="40">
        <f t="shared" ca="1" si="360"/>
        <v>0</v>
      </c>
      <c r="F857" s="40">
        <f t="shared" ca="1" si="361"/>
        <v>0</v>
      </c>
      <c r="G857" s="40">
        <f t="shared" ca="1" si="362"/>
        <v>0</v>
      </c>
      <c r="H857" s="7"/>
      <c r="O857" s="8"/>
      <c r="P857" s="8"/>
      <c r="Q857" s="8"/>
      <c r="R857" s="8"/>
      <c r="S857" s="8"/>
    </row>
    <row r="858" spans="1:19" x14ac:dyDescent="0.25">
      <c r="A858" s="140"/>
      <c r="B858" s="155" t="s">
        <v>144</v>
      </c>
      <c r="C858" s="40">
        <f t="shared" ca="1" si="358"/>
        <v>0</v>
      </c>
      <c r="D858" s="40">
        <f t="shared" ca="1" si="359"/>
        <v>0</v>
      </c>
      <c r="E858" s="40">
        <f t="shared" ca="1" si="360"/>
        <v>0</v>
      </c>
      <c r="F858" s="40">
        <f t="shared" ca="1" si="361"/>
        <v>0</v>
      </c>
      <c r="G858" s="40">
        <f t="shared" ca="1" si="362"/>
        <v>-4.79394696E-2</v>
      </c>
      <c r="H858" s="7"/>
      <c r="O858" s="8"/>
      <c r="P858" s="8"/>
      <c r="Q858" s="8"/>
      <c r="R858" s="8"/>
      <c r="S858" s="8"/>
    </row>
    <row r="859" spans="1:19" x14ac:dyDescent="0.25">
      <c r="A859" s="140"/>
      <c r="B859" s="155" t="s">
        <v>157</v>
      </c>
      <c r="C859" s="40">
        <f t="shared" ca="1" si="358"/>
        <v>0</v>
      </c>
      <c r="D859" s="40">
        <f t="shared" ca="1" si="359"/>
        <v>0</v>
      </c>
      <c r="E859" s="40">
        <f t="shared" ca="1" si="360"/>
        <v>0</v>
      </c>
      <c r="F859" s="40">
        <f t="shared" ca="1" si="361"/>
        <v>0</v>
      </c>
      <c r="G859" s="40">
        <f t="shared" ca="1" si="362"/>
        <v>0</v>
      </c>
      <c r="H859" s="7"/>
      <c r="O859" s="8"/>
      <c r="P859" s="8"/>
      <c r="Q859" s="8"/>
      <c r="R859" s="8"/>
      <c r="S859" s="8"/>
    </row>
    <row r="860" spans="1:19" x14ac:dyDescent="0.25">
      <c r="A860" s="140"/>
      <c r="B860" s="155" t="s">
        <v>158</v>
      </c>
      <c r="C860" s="40">
        <f t="shared" ca="1" si="358"/>
        <v>0</v>
      </c>
      <c r="D860" s="40">
        <f t="shared" ca="1" si="359"/>
        <v>0</v>
      </c>
      <c r="E860" s="40">
        <f t="shared" ca="1" si="360"/>
        <v>0</v>
      </c>
      <c r="F860" s="40">
        <f t="shared" ca="1" si="361"/>
        <v>0</v>
      </c>
      <c r="G860" s="40">
        <f t="shared" ca="1" si="362"/>
        <v>0</v>
      </c>
      <c r="H860" s="7"/>
      <c r="O860" s="8"/>
      <c r="P860" s="8"/>
      <c r="Q860" s="8"/>
      <c r="R860" s="8"/>
      <c r="S860" s="8"/>
    </row>
    <row r="861" spans="1:19" x14ac:dyDescent="0.25">
      <c r="A861" s="140"/>
      <c r="B861" s="155" t="s">
        <v>159</v>
      </c>
      <c r="C861" s="40">
        <f t="shared" ref="C861:C924" ca="1" si="377">IFERROR(VLOOKUP($B861,INDIRECT($I$797),2,FALSE),0)</f>
        <v>0</v>
      </c>
      <c r="D861" s="40">
        <f t="shared" ref="D861:D924" ca="1" si="378">IFERROR(VLOOKUP($B861,INDIRECT($J$797),2,FALSE),0)</f>
        <v>0</v>
      </c>
      <c r="E861" s="40">
        <f t="shared" ref="E861:E924" ca="1" si="379">IFERROR(VLOOKUP($B861,INDIRECT($K$797),2,FALSE),0)</f>
        <v>0</v>
      </c>
      <c r="F861" s="40">
        <f t="shared" ref="F861:F924" ca="1" si="380">IFERROR(VLOOKUP($B861,INDIRECT($L$797),2,FALSE),0)</f>
        <v>0</v>
      </c>
      <c r="G861" s="40">
        <f t="shared" ref="G861:G924" ca="1" si="381">IFERROR(VLOOKUP($B861,INDIRECT($M$797),2,FALSE),0)</f>
        <v>0</v>
      </c>
      <c r="H861" s="7"/>
      <c r="O861" s="8"/>
      <c r="P861" s="8"/>
      <c r="Q861" s="8"/>
      <c r="R861" s="8"/>
      <c r="S861" s="8"/>
    </row>
    <row r="862" spans="1:19" x14ac:dyDescent="0.25">
      <c r="A862" s="140"/>
      <c r="B862" s="155" t="s">
        <v>145</v>
      </c>
      <c r="C862" s="40">
        <f t="shared" ca="1" si="377"/>
        <v>0</v>
      </c>
      <c r="D862" s="40">
        <f t="shared" ca="1" si="378"/>
        <v>0</v>
      </c>
      <c r="E862" s="40">
        <f t="shared" ca="1" si="379"/>
        <v>0</v>
      </c>
      <c r="F862" s="40">
        <f t="shared" ca="1" si="380"/>
        <v>0</v>
      </c>
      <c r="G862" s="40">
        <f t="shared" ca="1" si="381"/>
        <v>-1.74037628E-3</v>
      </c>
      <c r="H862" s="7"/>
      <c r="O862" s="8"/>
      <c r="P862" s="8"/>
      <c r="Q862" s="8"/>
      <c r="R862" s="8"/>
      <c r="S862" s="8"/>
    </row>
    <row r="863" spans="1:19" x14ac:dyDescent="0.25">
      <c r="A863" s="140"/>
      <c r="B863" s="155" t="s">
        <v>160</v>
      </c>
      <c r="C863" s="40">
        <f t="shared" ca="1" si="377"/>
        <v>0</v>
      </c>
      <c r="D863" s="40">
        <f t="shared" ca="1" si="378"/>
        <v>0</v>
      </c>
      <c r="E863" s="40">
        <f t="shared" ca="1" si="379"/>
        <v>0</v>
      </c>
      <c r="F863" s="40">
        <f t="shared" ca="1" si="380"/>
        <v>0</v>
      </c>
      <c r="G863" s="40">
        <f t="shared" ca="1" si="381"/>
        <v>0</v>
      </c>
      <c r="H863" s="7"/>
      <c r="O863" s="8"/>
      <c r="P863" s="8"/>
      <c r="Q863" s="8"/>
      <c r="R863" s="8"/>
      <c r="S863" s="8"/>
    </row>
    <row r="864" spans="1:19" x14ac:dyDescent="0.25">
      <c r="A864" s="140"/>
      <c r="B864" s="155" t="s">
        <v>161</v>
      </c>
      <c r="C864" s="40">
        <f t="shared" ca="1" si="377"/>
        <v>0</v>
      </c>
      <c r="D864" s="40">
        <f t="shared" ca="1" si="378"/>
        <v>0</v>
      </c>
      <c r="E864" s="40">
        <f t="shared" ca="1" si="379"/>
        <v>0</v>
      </c>
      <c r="F864" s="40">
        <f t="shared" ca="1" si="380"/>
        <v>0</v>
      </c>
      <c r="G864" s="40">
        <f t="shared" ca="1" si="381"/>
        <v>0</v>
      </c>
      <c r="H864" s="7"/>
      <c r="O864" s="8"/>
      <c r="P864" s="8"/>
      <c r="Q864" s="8"/>
      <c r="R864" s="8"/>
      <c r="S864" s="8"/>
    </row>
    <row r="865" spans="1:19" x14ac:dyDescent="0.25">
      <c r="A865" s="140"/>
      <c r="B865" s="155" t="s">
        <v>162</v>
      </c>
      <c r="C865" s="40">
        <f t="shared" ca="1" si="377"/>
        <v>0</v>
      </c>
      <c r="D865" s="40">
        <f t="shared" ca="1" si="378"/>
        <v>0</v>
      </c>
      <c r="E865" s="40">
        <f t="shared" ca="1" si="379"/>
        <v>0</v>
      </c>
      <c r="F865" s="40">
        <f t="shared" ca="1" si="380"/>
        <v>0</v>
      </c>
      <c r="G865" s="40">
        <f t="shared" ca="1" si="381"/>
        <v>0</v>
      </c>
      <c r="H865" s="7"/>
      <c r="O865" s="8"/>
      <c r="P865" s="8"/>
      <c r="Q865" s="8"/>
      <c r="R865" s="8"/>
      <c r="S865" s="8"/>
    </row>
    <row r="866" spans="1:19" x14ac:dyDescent="0.25">
      <c r="A866" s="140"/>
      <c r="B866" s="155" t="s">
        <v>146</v>
      </c>
      <c r="C866" s="40">
        <f t="shared" ca="1" si="377"/>
        <v>0</v>
      </c>
      <c r="D866" s="40">
        <f t="shared" ca="1" si="378"/>
        <v>0</v>
      </c>
      <c r="E866" s="40">
        <f t="shared" ca="1" si="379"/>
        <v>0</v>
      </c>
      <c r="F866" s="40">
        <f t="shared" ca="1" si="380"/>
        <v>0</v>
      </c>
      <c r="G866" s="40">
        <f t="shared" ca="1" si="381"/>
        <v>-0.75436666399999996</v>
      </c>
      <c r="H866" s="7"/>
      <c r="O866" s="8"/>
      <c r="P866" s="8"/>
      <c r="Q866" s="8"/>
      <c r="R866" s="8"/>
      <c r="S866" s="8"/>
    </row>
    <row r="867" spans="1:19" x14ac:dyDescent="0.25">
      <c r="A867" s="140"/>
      <c r="B867" s="155" t="s">
        <v>163</v>
      </c>
      <c r="C867" s="40">
        <f t="shared" ca="1" si="377"/>
        <v>0</v>
      </c>
      <c r="D867" s="40">
        <f t="shared" ca="1" si="378"/>
        <v>0</v>
      </c>
      <c r="E867" s="40">
        <f t="shared" ca="1" si="379"/>
        <v>0</v>
      </c>
      <c r="F867" s="40">
        <f t="shared" ca="1" si="380"/>
        <v>0</v>
      </c>
      <c r="G867" s="40">
        <f t="shared" ca="1" si="381"/>
        <v>0</v>
      </c>
      <c r="H867" s="7"/>
      <c r="O867" s="8"/>
      <c r="P867" s="8"/>
      <c r="Q867" s="8"/>
      <c r="R867" s="8"/>
      <c r="S867" s="8"/>
    </row>
    <row r="868" spans="1:19" x14ac:dyDescent="0.25">
      <c r="A868" s="140"/>
      <c r="B868" s="155" t="s">
        <v>164</v>
      </c>
      <c r="C868" s="40">
        <f t="shared" ca="1" si="377"/>
        <v>0</v>
      </c>
      <c r="D868" s="40">
        <f t="shared" ca="1" si="378"/>
        <v>0</v>
      </c>
      <c r="E868" s="40">
        <f t="shared" ca="1" si="379"/>
        <v>0</v>
      </c>
      <c r="F868" s="40">
        <f t="shared" ca="1" si="380"/>
        <v>0</v>
      </c>
      <c r="G868" s="40">
        <f t="shared" ca="1" si="381"/>
        <v>0</v>
      </c>
      <c r="H868" s="7"/>
      <c r="O868" s="8"/>
      <c r="P868" s="8"/>
      <c r="Q868" s="8"/>
      <c r="R868" s="8"/>
      <c r="S868" s="8"/>
    </row>
    <row r="869" spans="1:19" x14ac:dyDescent="0.25">
      <c r="A869" s="140"/>
      <c r="B869" s="155" t="s">
        <v>165</v>
      </c>
      <c r="C869" s="40">
        <f t="shared" ca="1" si="377"/>
        <v>0</v>
      </c>
      <c r="D869" s="40">
        <f t="shared" ca="1" si="378"/>
        <v>0</v>
      </c>
      <c r="E869" s="40">
        <f t="shared" ca="1" si="379"/>
        <v>0</v>
      </c>
      <c r="F869" s="40">
        <f t="shared" ca="1" si="380"/>
        <v>0</v>
      </c>
      <c r="G869" s="40">
        <f t="shared" ca="1" si="381"/>
        <v>0</v>
      </c>
      <c r="H869" s="7"/>
      <c r="O869" s="8"/>
      <c r="P869" s="8"/>
      <c r="Q869" s="8"/>
      <c r="R869" s="8"/>
      <c r="S869" s="8"/>
    </row>
    <row r="870" spans="1:19" x14ac:dyDescent="0.25">
      <c r="A870" s="140"/>
      <c r="B870" s="155" t="s">
        <v>147</v>
      </c>
      <c r="C870" s="40">
        <f t="shared" ca="1" si="377"/>
        <v>0</v>
      </c>
      <c r="D870" s="40">
        <f t="shared" ca="1" si="378"/>
        <v>0</v>
      </c>
      <c r="E870" s="40">
        <f t="shared" ca="1" si="379"/>
        <v>0</v>
      </c>
      <c r="F870" s="40">
        <f t="shared" ca="1" si="380"/>
        <v>0</v>
      </c>
      <c r="G870" s="40">
        <f t="shared" ca="1" si="381"/>
        <v>-1.81010011E-3</v>
      </c>
      <c r="H870" s="7"/>
      <c r="O870" s="8"/>
      <c r="P870" s="8"/>
      <c r="Q870" s="8"/>
      <c r="R870" s="8"/>
      <c r="S870" s="8"/>
    </row>
    <row r="871" spans="1:19" x14ac:dyDescent="0.25">
      <c r="A871" s="140"/>
      <c r="B871" s="155" t="s">
        <v>166</v>
      </c>
      <c r="C871" s="40">
        <f t="shared" ca="1" si="377"/>
        <v>0</v>
      </c>
      <c r="D871" s="40">
        <f t="shared" ca="1" si="378"/>
        <v>0</v>
      </c>
      <c r="E871" s="40">
        <f t="shared" ca="1" si="379"/>
        <v>0</v>
      </c>
      <c r="F871" s="40">
        <f t="shared" ca="1" si="380"/>
        <v>0</v>
      </c>
      <c r="G871" s="40">
        <f t="shared" ca="1" si="381"/>
        <v>0</v>
      </c>
      <c r="H871" s="7"/>
      <c r="O871" s="8"/>
      <c r="P871" s="8"/>
      <c r="Q871" s="8"/>
      <c r="R871" s="8"/>
      <c r="S871" s="8"/>
    </row>
    <row r="872" spans="1:19" x14ac:dyDescent="0.25">
      <c r="A872" s="140"/>
      <c r="B872" s="155" t="s">
        <v>167</v>
      </c>
      <c r="C872" s="40">
        <f t="shared" ca="1" si="377"/>
        <v>0</v>
      </c>
      <c r="D872" s="40">
        <f t="shared" ca="1" si="378"/>
        <v>0</v>
      </c>
      <c r="E872" s="40">
        <f t="shared" ca="1" si="379"/>
        <v>0</v>
      </c>
      <c r="F872" s="40">
        <f t="shared" ca="1" si="380"/>
        <v>0</v>
      </c>
      <c r="G872" s="40">
        <f t="shared" ca="1" si="381"/>
        <v>0</v>
      </c>
      <c r="H872" s="7"/>
      <c r="O872" s="8"/>
      <c r="P872" s="8"/>
      <c r="Q872" s="8"/>
      <c r="R872" s="8"/>
      <c r="S872" s="8"/>
    </row>
    <row r="873" spans="1:19" x14ac:dyDescent="0.25">
      <c r="A873" s="140"/>
      <c r="B873" s="155" t="s">
        <v>168</v>
      </c>
      <c r="C873" s="40">
        <f t="shared" ca="1" si="377"/>
        <v>0</v>
      </c>
      <c r="D873" s="40">
        <f t="shared" ca="1" si="378"/>
        <v>0</v>
      </c>
      <c r="E873" s="40">
        <f t="shared" ca="1" si="379"/>
        <v>0</v>
      </c>
      <c r="F873" s="40">
        <f t="shared" ca="1" si="380"/>
        <v>0</v>
      </c>
      <c r="G873" s="40">
        <f t="shared" ca="1" si="381"/>
        <v>0</v>
      </c>
      <c r="H873" s="7"/>
      <c r="O873" s="8"/>
      <c r="P873" s="8"/>
      <c r="Q873" s="8"/>
      <c r="R873" s="8"/>
      <c r="S873" s="8"/>
    </row>
    <row r="874" spans="1:19" x14ac:dyDescent="0.25">
      <c r="A874" s="140"/>
      <c r="B874" s="155" t="s">
        <v>148</v>
      </c>
      <c r="C874" s="40">
        <f t="shared" ca="1" si="377"/>
        <v>0</v>
      </c>
      <c r="D874" s="40">
        <f t="shared" ca="1" si="378"/>
        <v>0</v>
      </c>
      <c r="E874" s="40">
        <f t="shared" ca="1" si="379"/>
        <v>0</v>
      </c>
      <c r="F874" s="40">
        <f t="shared" ca="1" si="380"/>
        <v>0</v>
      </c>
      <c r="G874" s="40">
        <f t="shared" ca="1" si="381"/>
        <v>0</v>
      </c>
      <c r="H874" s="7"/>
      <c r="O874" s="8"/>
      <c r="P874" s="8"/>
      <c r="Q874" s="8"/>
      <c r="R874" s="8"/>
      <c r="S874" s="8"/>
    </row>
    <row r="875" spans="1:19" x14ac:dyDescent="0.25">
      <c r="A875" s="140"/>
      <c r="B875" s="155" t="s">
        <v>169</v>
      </c>
      <c r="C875" s="40">
        <f t="shared" ca="1" si="377"/>
        <v>0</v>
      </c>
      <c r="D875" s="40">
        <f t="shared" ca="1" si="378"/>
        <v>0</v>
      </c>
      <c r="E875" s="40">
        <f t="shared" ca="1" si="379"/>
        <v>0</v>
      </c>
      <c r="F875" s="40">
        <f t="shared" ca="1" si="380"/>
        <v>0</v>
      </c>
      <c r="G875" s="40">
        <f t="shared" ca="1" si="381"/>
        <v>0</v>
      </c>
      <c r="H875" s="7"/>
      <c r="O875" s="8"/>
      <c r="P875" s="8"/>
      <c r="Q875" s="8"/>
      <c r="R875" s="8"/>
      <c r="S875" s="8"/>
    </row>
    <row r="876" spans="1:19" x14ac:dyDescent="0.25">
      <c r="A876" s="140"/>
      <c r="B876" s="155" t="s">
        <v>170</v>
      </c>
      <c r="C876" s="40">
        <f t="shared" ca="1" si="377"/>
        <v>0</v>
      </c>
      <c r="D876" s="40">
        <f t="shared" ca="1" si="378"/>
        <v>0</v>
      </c>
      <c r="E876" s="40">
        <f t="shared" ca="1" si="379"/>
        <v>0</v>
      </c>
      <c r="F876" s="40">
        <f t="shared" ca="1" si="380"/>
        <v>0</v>
      </c>
      <c r="G876" s="40">
        <f t="shared" ca="1" si="381"/>
        <v>0</v>
      </c>
      <c r="H876" s="7"/>
      <c r="O876" s="8"/>
      <c r="P876" s="8"/>
      <c r="Q876" s="8"/>
      <c r="R876" s="8"/>
      <c r="S876" s="8"/>
    </row>
    <row r="877" spans="1:19" x14ac:dyDescent="0.25">
      <c r="A877" s="140"/>
      <c r="B877" s="155" t="s">
        <v>171</v>
      </c>
      <c r="C877" s="40">
        <f t="shared" ca="1" si="377"/>
        <v>0</v>
      </c>
      <c r="D877" s="40">
        <f t="shared" ca="1" si="378"/>
        <v>0</v>
      </c>
      <c r="E877" s="40">
        <f t="shared" ca="1" si="379"/>
        <v>0</v>
      </c>
      <c r="F877" s="40">
        <f t="shared" ca="1" si="380"/>
        <v>0</v>
      </c>
      <c r="G877" s="40">
        <f t="shared" ca="1" si="381"/>
        <v>0</v>
      </c>
      <c r="H877" s="7"/>
      <c r="O877" s="8"/>
      <c r="P877" s="8"/>
      <c r="Q877" s="8"/>
      <c r="R877" s="8"/>
      <c r="S877" s="8"/>
    </row>
    <row r="878" spans="1:19" x14ac:dyDescent="0.25">
      <c r="A878" s="140"/>
      <c r="B878" s="155" t="s">
        <v>149</v>
      </c>
      <c r="C878" s="40">
        <f t="shared" ca="1" si="377"/>
        <v>0</v>
      </c>
      <c r="D878" s="40">
        <f t="shared" ca="1" si="378"/>
        <v>0</v>
      </c>
      <c r="E878" s="40">
        <f t="shared" ca="1" si="379"/>
        <v>0</v>
      </c>
      <c r="F878" s="40">
        <f t="shared" ca="1" si="380"/>
        <v>0</v>
      </c>
      <c r="G878" s="40">
        <f t="shared" ca="1" si="381"/>
        <v>0</v>
      </c>
      <c r="H878" s="7"/>
      <c r="O878" s="8"/>
      <c r="P878" s="8"/>
      <c r="Q878" s="8"/>
      <c r="R878" s="8"/>
      <c r="S878" s="8"/>
    </row>
    <row r="879" spans="1:19" x14ac:dyDescent="0.25">
      <c r="A879" s="140"/>
      <c r="B879" s="155" t="s">
        <v>172</v>
      </c>
      <c r="C879" s="40">
        <f t="shared" ca="1" si="377"/>
        <v>0</v>
      </c>
      <c r="D879" s="40">
        <f t="shared" ca="1" si="378"/>
        <v>0</v>
      </c>
      <c r="E879" s="40">
        <f t="shared" ca="1" si="379"/>
        <v>0</v>
      </c>
      <c r="F879" s="40">
        <f t="shared" ca="1" si="380"/>
        <v>0</v>
      </c>
      <c r="G879" s="40">
        <f t="shared" ca="1" si="381"/>
        <v>0</v>
      </c>
      <c r="H879" s="7"/>
      <c r="O879" s="8"/>
      <c r="P879" s="8"/>
      <c r="Q879" s="8"/>
      <c r="R879" s="8"/>
      <c r="S879" s="8"/>
    </row>
    <row r="880" spans="1:19" x14ac:dyDescent="0.25">
      <c r="A880" s="140"/>
      <c r="B880" s="155" t="s">
        <v>173</v>
      </c>
      <c r="C880" s="40">
        <f t="shared" ca="1" si="377"/>
        <v>0</v>
      </c>
      <c r="D880" s="40">
        <f t="shared" ca="1" si="378"/>
        <v>0</v>
      </c>
      <c r="E880" s="40">
        <f t="shared" ca="1" si="379"/>
        <v>0</v>
      </c>
      <c r="F880" s="40">
        <f t="shared" ca="1" si="380"/>
        <v>0</v>
      </c>
      <c r="G880" s="40">
        <f t="shared" ca="1" si="381"/>
        <v>0</v>
      </c>
      <c r="H880" s="7"/>
      <c r="O880" s="8"/>
      <c r="P880" s="8"/>
      <c r="Q880" s="8"/>
      <c r="R880" s="8"/>
      <c r="S880" s="8"/>
    </row>
    <row r="881" spans="1:19" x14ac:dyDescent="0.25">
      <c r="B881" s="155" t="s">
        <v>1164</v>
      </c>
      <c r="C881" s="180">
        <f t="shared" ca="1" si="377"/>
        <v>0</v>
      </c>
      <c r="D881" s="180">
        <f t="shared" ca="1" si="378"/>
        <v>0</v>
      </c>
      <c r="E881" s="180">
        <f t="shared" ca="1" si="379"/>
        <v>0</v>
      </c>
      <c r="F881" s="180">
        <f t="shared" ca="1" si="380"/>
        <v>0</v>
      </c>
      <c r="G881" s="180">
        <f t="shared" ca="1" si="381"/>
        <v>-5.6374364499999999E-3</v>
      </c>
      <c r="H881" s="7"/>
      <c r="O881" s="8"/>
      <c r="P881" s="8"/>
      <c r="Q881" s="8"/>
      <c r="R881" s="8"/>
      <c r="S881" s="8"/>
    </row>
    <row r="882" spans="1:19" x14ac:dyDescent="0.25">
      <c r="B882" s="155" t="s">
        <v>1165</v>
      </c>
      <c r="C882" s="180">
        <f t="shared" ca="1" si="377"/>
        <v>0</v>
      </c>
      <c r="D882" s="180">
        <f t="shared" ca="1" si="378"/>
        <v>0</v>
      </c>
      <c r="E882" s="180">
        <f t="shared" ca="1" si="379"/>
        <v>0</v>
      </c>
      <c r="F882" s="180">
        <f t="shared" ca="1" si="380"/>
        <v>0</v>
      </c>
      <c r="G882" s="180">
        <f t="shared" ca="1" si="381"/>
        <v>-3.1643641599999998E-4</v>
      </c>
      <c r="H882" s="7"/>
      <c r="O882" s="8"/>
      <c r="P882" s="8"/>
      <c r="Q882" s="8"/>
      <c r="R882" s="8"/>
      <c r="S882" s="8"/>
    </row>
    <row r="883" spans="1:19" x14ac:dyDescent="0.25">
      <c r="B883" s="155" t="s">
        <v>939</v>
      </c>
      <c r="C883" s="72">
        <f t="shared" ca="1" si="377"/>
        <v>0</v>
      </c>
      <c r="D883" s="72">
        <f t="shared" ca="1" si="378"/>
        <v>0</v>
      </c>
      <c r="E883" s="72">
        <f t="shared" ca="1" si="379"/>
        <v>0</v>
      </c>
      <c r="F883" s="72">
        <f t="shared" ca="1" si="380"/>
        <v>0</v>
      </c>
      <c r="G883" s="72">
        <f t="shared" ca="1" si="381"/>
        <v>0</v>
      </c>
      <c r="H883" s="7"/>
      <c r="O883" s="8"/>
      <c r="P883" s="8"/>
      <c r="Q883" s="8"/>
      <c r="R883" s="8"/>
      <c r="S883" s="8"/>
    </row>
    <row r="884" spans="1:19" x14ac:dyDescent="0.25">
      <c r="A884" s="140"/>
      <c r="B884" s="155" t="s">
        <v>1239</v>
      </c>
      <c r="C884" s="40">
        <f t="shared" ca="1" si="377"/>
        <v>0</v>
      </c>
      <c r="D884" s="40">
        <f t="shared" ca="1" si="378"/>
        <v>0</v>
      </c>
      <c r="E884" s="40">
        <f t="shared" ca="1" si="379"/>
        <v>0</v>
      </c>
      <c r="F884" s="40">
        <f t="shared" ca="1" si="380"/>
        <v>0</v>
      </c>
      <c r="G884" s="40">
        <f t="shared" ca="1" si="381"/>
        <v>0</v>
      </c>
      <c r="H884" s="7"/>
      <c r="O884" s="8"/>
      <c r="P884" s="8"/>
      <c r="Q884" s="8"/>
      <c r="R884" s="8"/>
      <c r="S884" s="8"/>
    </row>
    <row r="885" spans="1:19" x14ac:dyDescent="0.25">
      <c r="A885" s="140"/>
      <c r="B885" s="155" t="s">
        <v>1240</v>
      </c>
      <c r="C885" s="40">
        <f t="shared" ca="1" si="377"/>
        <v>0</v>
      </c>
      <c r="D885" s="40">
        <f t="shared" ca="1" si="378"/>
        <v>-0.43442758100000001</v>
      </c>
      <c r="E885" s="40">
        <f t="shared" ca="1" si="379"/>
        <v>-0.832450617</v>
      </c>
      <c r="F885" s="40">
        <f t="shared" ca="1" si="380"/>
        <v>-1.20377698</v>
      </c>
      <c r="G885" s="40">
        <f t="shared" ca="1" si="381"/>
        <v>-1.55632718</v>
      </c>
      <c r="H885" s="7"/>
      <c r="O885" s="8"/>
      <c r="P885" s="8"/>
      <c r="Q885" s="8"/>
      <c r="R885" s="8"/>
      <c r="S885" s="8"/>
    </row>
    <row r="886" spans="1:19" x14ac:dyDescent="0.25">
      <c r="A886" s="140"/>
      <c r="B886" s="155" t="s">
        <v>1241</v>
      </c>
      <c r="C886" s="40">
        <f t="shared" ca="1" si="377"/>
        <v>0</v>
      </c>
      <c r="D886" s="40">
        <f t="shared" ca="1" si="378"/>
        <v>0</v>
      </c>
      <c r="E886" s="40">
        <f t="shared" ca="1" si="379"/>
        <v>0</v>
      </c>
      <c r="F886" s="40">
        <f t="shared" ca="1" si="380"/>
        <v>0</v>
      </c>
      <c r="G886" s="40">
        <f t="shared" ca="1" si="381"/>
        <v>0</v>
      </c>
      <c r="H886" s="7"/>
      <c r="O886" s="8"/>
      <c r="P886" s="8"/>
      <c r="Q886" s="8"/>
      <c r="R886" s="8"/>
      <c r="S886" s="8"/>
    </row>
    <row r="887" spans="1:19" x14ac:dyDescent="0.25">
      <c r="A887" s="140"/>
      <c r="B887" s="155" t="s">
        <v>1242</v>
      </c>
      <c r="C887" s="40">
        <f t="shared" ca="1" si="377"/>
        <v>0</v>
      </c>
      <c r="D887" s="40">
        <f t="shared" ca="1" si="378"/>
        <v>-2.0687027699999998</v>
      </c>
      <c r="E887" s="40">
        <f t="shared" ca="1" si="379"/>
        <v>-3.96405056</v>
      </c>
      <c r="F887" s="40">
        <f t="shared" ca="1" si="380"/>
        <v>-5.7322713600000004</v>
      </c>
      <c r="G887" s="40">
        <f t="shared" ca="1" si="381"/>
        <v>-7.4110818299999996</v>
      </c>
      <c r="H887" s="7"/>
      <c r="O887" s="8"/>
      <c r="P887" s="8"/>
      <c r="Q887" s="8"/>
      <c r="R887" s="8"/>
      <c r="S887" s="8"/>
    </row>
    <row r="888" spans="1:19" x14ac:dyDescent="0.25">
      <c r="A888" s="140"/>
      <c r="B888" s="155" t="s">
        <v>1243</v>
      </c>
      <c r="C888" s="40">
        <f t="shared" ca="1" si="377"/>
        <v>0</v>
      </c>
      <c r="D888" s="40">
        <f t="shared" ca="1" si="378"/>
        <v>-8.7917370199999997E-2</v>
      </c>
      <c r="E888" s="40">
        <f t="shared" ca="1" si="379"/>
        <v>-0.16846736300000001</v>
      </c>
      <c r="F888" s="40">
        <f t="shared" ca="1" si="380"/>
        <v>-0.24361461200000001</v>
      </c>
      <c r="G888" s="40">
        <f t="shared" ca="1" si="381"/>
        <v>-0.31483259400000002</v>
      </c>
      <c r="H888" s="7"/>
      <c r="O888" s="8"/>
      <c r="P888" s="8"/>
      <c r="Q888" s="8"/>
      <c r="R888" s="8"/>
      <c r="S888" s="8"/>
    </row>
    <row r="889" spans="1:19" x14ac:dyDescent="0.25">
      <c r="A889" s="140"/>
      <c r="B889" s="155" t="s">
        <v>1244</v>
      </c>
      <c r="C889" s="40">
        <f t="shared" ca="1" si="377"/>
        <v>0</v>
      </c>
      <c r="D889" s="40">
        <f t="shared" ca="1" si="378"/>
        <v>-4.0424702600000001E-2</v>
      </c>
      <c r="E889" s="40">
        <f t="shared" ca="1" si="379"/>
        <v>-7.7461860300000004E-2</v>
      </c>
      <c r="F889" s="40">
        <f t="shared" ca="1" si="380"/>
        <v>-0.112014818</v>
      </c>
      <c r="G889" s="40">
        <f t="shared" ca="1" si="381"/>
        <v>-0.146400683</v>
      </c>
      <c r="H889" s="7"/>
      <c r="O889" s="8"/>
      <c r="P889" s="8"/>
      <c r="Q889" s="8"/>
      <c r="R889" s="8"/>
      <c r="S889" s="8"/>
    </row>
    <row r="890" spans="1:19" x14ac:dyDescent="0.25">
      <c r="A890" s="140"/>
      <c r="B890" s="155" t="s">
        <v>1245</v>
      </c>
      <c r="C890" s="180">
        <f t="shared" ca="1" si="377"/>
        <v>0</v>
      </c>
      <c r="D890" s="180">
        <f t="shared" ca="1" si="378"/>
        <v>0</v>
      </c>
      <c r="E890" s="180">
        <f t="shared" ca="1" si="379"/>
        <v>0</v>
      </c>
      <c r="F890" s="180">
        <f t="shared" ca="1" si="380"/>
        <v>0</v>
      </c>
      <c r="G890" s="180">
        <f t="shared" ca="1" si="381"/>
        <v>0</v>
      </c>
      <c r="H890" s="7"/>
      <c r="O890" s="8"/>
      <c r="P890" s="8"/>
      <c r="Q890" s="8"/>
      <c r="R890" s="8"/>
      <c r="S890" s="8"/>
    </row>
    <row r="891" spans="1:19" x14ac:dyDescent="0.25">
      <c r="A891" s="140"/>
      <c r="B891" s="155" t="s">
        <v>1246</v>
      </c>
      <c r="C891" s="180">
        <f t="shared" ca="1" si="377"/>
        <v>0</v>
      </c>
      <c r="D891" s="180">
        <f t="shared" ca="1" si="378"/>
        <v>0</v>
      </c>
      <c r="E891" s="180">
        <f t="shared" ca="1" si="379"/>
        <v>0</v>
      </c>
      <c r="F891" s="180">
        <f t="shared" ca="1" si="380"/>
        <v>0</v>
      </c>
      <c r="G891" s="180">
        <f t="shared" ca="1" si="381"/>
        <v>0</v>
      </c>
      <c r="H891" s="7"/>
      <c r="O891" s="8"/>
      <c r="P891" s="8"/>
      <c r="Q891" s="8"/>
      <c r="R891" s="8"/>
      <c r="S891" s="8"/>
    </row>
    <row r="892" spans="1:19" x14ac:dyDescent="0.25">
      <c r="A892" s="140"/>
      <c r="B892" s="155" t="s">
        <v>1247</v>
      </c>
      <c r="C892" s="72">
        <f t="shared" ca="1" si="377"/>
        <v>0</v>
      </c>
      <c r="D892" s="72">
        <f t="shared" ca="1" si="378"/>
        <v>0</v>
      </c>
      <c r="E892" s="72">
        <f t="shared" ca="1" si="379"/>
        <v>0</v>
      </c>
      <c r="F892" s="72">
        <f t="shared" ca="1" si="380"/>
        <v>0</v>
      </c>
      <c r="G892" s="72">
        <f t="shared" ca="1" si="381"/>
        <v>0</v>
      </c>
      <c r="H892" s="7"/>
      <c r="O892" s="8"/>
      <c r="P892" s="8"/>
      <c r="Q892" s="8"/>
      <c r="R892" s="8"/>
      <c r="S892" s="8"/>
    </row>
    <row r="893" spans="1:19" x14ac:dyDescent="0.25">
      <c r="A893" s="140"/>
      <c r="B893" s="155" t="s">
        <v>44</v>
      </c>
      <c r="C893" s="89">
        <f t="shared" ca="1" si="377"/>
        <v>0</v>
      </c>
      <c r="D893" s="89">
        <f t="shared" ca="1" si="378"/>
        <v>0</v>
      </c>
      <c r="E893" s="89">
        <f t="shared" ca="1" si="379"/>
        <v>0</v>
      </c>
      <c r="F893" s="89">
        <f t="shared" ca="1" si="380"/>
        <v>0</v>
      </c>
      <c r="G893" s="89">
        <f t="shared" ca="1" si="381"/>
        <v>0</v>
      </c>
      <c r="H893" s="7"/>
      <c r="O893" s="8"/>
      <c r="P893" s="8"/>
      <c r="Q893" s="8"/>
      <c r="R893" s="8"/>
      <c r="S893" s="8"/>
    </row>
    <row r="894" spans="1:19" x14ac:dyDescent="0.25">
      <c r="A894" s="140"/>
      <c r="B894" s="155" t="s">
        <v>45</v>
      </c>
      <c r="C894" s="89">
        <f t="shared" ca="1" si="377"/>
        <v>0</v>
      </c>
      <c r="D894" s="89">
        <f t="shared" ca="1" si="378"/>
        <v>2.81230102E-2</v>
      </c>
      <c r="E894" s="89">
        <f t="shared" ca="1" si="379"/>
        <v>2.81230102E-2</v>
      </c>
      <c r="F894" s="89">
        <f t="shared" ca="1" si="380"/>
        <v>2.81230102E-2</v>
      </c>
      <c r="G894" s="89">
        <f t="shared" ca="1" si="381"/>
        <v>2.6873098599999999E-2</v>
      </c>
      <c r="H894" s="7"/>
      <c r="O894" s="8"/>
      <c r="P894" s="8"/>
      <c r="Q894" s="8"/>
      <c r="R894" s="8"/>
      <c r="S894" s="8"/>
    </row>
    <row r="895" spans="1:19" x14ac:dyDescent="0.25">
      <c r="A895" s="140"/>
      <c r="B895" s="155" t="s">
        <v>46</v>
      </c>
      <c r="C895" s="89">
        <f t="shared" ca="1" si="377"/>
        <v>0</v>
      </c>
      <c r="D895" s="89">
        <f t="shared" ca="1" si="378"/>
        <v>0</v>
      </c>
      <c r="E895" s="89">
        <f t="shared" ca="1" si="379"/>
        <v>0</v>
      </c>
      <c r="F895" s="89">
        <f t="shared" ca="1" si="380"/>
        <v>0</v>
      </c>
      <c r="G895" s="89">
        <f t="shared" ca="1" si="381"/>
        <v>0</v>
      </c>
      <c r="H895" s="7"/>
      <c r="O895" s="8"/>
      <c r="P895" s="8"/>
      <c r="Q895" s="8"/>
      <c r="R895" s="8"/>
      <c r="S895" s="8"/>
    </row>
    <row r="896" spans="1:19" x14ac:dyDescent="0.25">
      <c r="A896" s="140"/>
      <c r="B896" s="155" t="s">
        <v>47</v>
      </c>
      <c r="C896" s="89">
        <f t="shared" ca="1" si="377"/>
        <v>0</v>
      </c>
      <c r="D896" s="89">
        <f t="shared" ca="1" si="378"/>
        <v>6.0509691000000003E-3</v>
      </c>
      <c r="E896" s="89">
        <f t="shared" ca="1" si="379"/>
        <v>6.0509691000000003E-3</v>
      </c>
      <c r="F896" s="89">
        <f t="shared" ca="1" si="380"/>
        <v>6.0509691000000003E-3</v>
      </c>
      <c r="G896" s="89">
        <f t="shared" ca="1" si="381"/>
        <v>1.6815016800000001E-3</v>
      </c>
      <c r="H896" s="7"/>
      <c r="O896" s="8"/>
      <c r="P896" s="8"/>
      <c r="Q896" s="8"/>
      <c r="R896" s="8"/>
      <c r="S896" s="8"/>
    </row>
    <row r="897" spans="1:19" x14ac:dyDescent="0.25">
      <c r="A897" s="140"/>
      <c r="B897" s="155" t="s">
        <v>48</v>
      </c>
      <c r="C897" s="89">
        <f t="shared" ca="1" si="377"/>
        <v>0</v>
      </c>
      <c r="D897" s="89">
        <f t="shared" ca="1" si="378"/>
        <v>0</v>
      </c>
      <c r="E897" s="89">
        <f t="shared" ca="1" si="379"/>
        <v>0</v>
      </c>
      <c r="F897" s="89">
        <f t="shared" ca="1" si="380"/>
        <v>0</v>
      </c>
      <c r="G897" s="89">
        <f t="shared" ca="1" si="381"/>
        <v>0</v>
      </c>
      <c r="H897" s="7"/>
      <c r="O897" s="8"/>
      <c r="P897" s="8"/>
      <c r="Q897" s="8"/>
      <c r="R897" s="8"/>
      <c r="S897" s="8"/>
    </row>
    <row r="898" spans="1:19" x14ac:dyDescent="0.25">
      <c r="A898" s="140"/>
      <c r="B898" s="155" t="s">
        <v>49</v>
      </c>
      <c r="C898" s="89">
        <f t="shared" ca="1" si="377"/>
        <v>0</v>
      </c>
      <c r="D898" s="89">
        <f t="shared" ca="1" si="378"/>
        <v>0</v>
      </c>
      <c r="E898" s="89">
        <f t="shared" ca="1" si="379"/>
        <v>0</v>
      </c>
      <c r="F898" s="89">
        <f t="shared" ca="1" si="380"/>
        <v>0</v>
      </c>
      <c r="G898" s="89">
        <f t="shared" ca="1" si="381"/>
        <v>0</v>
      </c>
      <c r="H898" s="7"/>
      <c r="O898" s="8"/>
      <c r="P898" s="8"/>
      <c r="Q898" s="8"/>
      <c r="R898" s="8"/>
      <c r="S898" s="8"/>
    </row>
    <row r="899" spans="1:19" x14ac:dyDescent="0.25">
      <c r="A899" s="140"/>
      <c r="B899" s="155" t="s">
        <v>516</v>
      </c>
      <c r="C899" s="91">
        <f t="shared" ca="1" si="377"/>
        <v>0</v>
      </c>
      <c r="D899" s="91">
        <f t="shared" ca="1" si="378"/>
        <v>0</v>
      </c>
      <c r="E899" s="91">
        <f t="shared" ca="1" si="379"/>
        <v>0</v>
      </c>
      <c r="F899" s="91">
        <f t="shared" ca="1" si="380"/>
        <v>0</v>
      </c>
      <c r="G899" s="91">
        <f t="shared" ca="1" si="381"/>
        <v>0</v>
      </c>
      <c r="H899" s="7"/>
      <c r="O899" s="8"/>
      <c r="P899" s="8"/>
      <c r="Q899" s="8"/>
      <c r="R899" s="8"/>
      <c r="S899" s="8"/>
    </row>
    <row r="900" spans="1:19" x14ac:dyDescent="0.25">
      <c r="A900" s="140"/>
      <c r="B900" s="155" t="s">
        <v>517</v>
      </c>
      <c r="C900" s="91">
        <f t="shared" ca="1" si="377"/>
        <v>0</v>
      </c>
      <c r="D900" s="91">
        <f t="shared" ca="1" si="378"/>
        <v>0.72785051700000003</v>
      </c>
      <c r="E900" s="91">
        <f t="shared" ca="1" si="379"/>
        <v>0.72785051700000003</v>
      </c>
      <c r="F900" s="91">
        <f t="shared" ca="1" si="380"/>
        <v>0.72785051700000003</v>
      </c>
      <c r="G900" s="91">
        <f t="shared" ca="1" si="381"/>
        <v>0.72785051700000003</v>
      </c>
      <c r="H900" s="7"/>
      <c r="O900" s="8"/>
      <c r="P900" s="8"/>
      <c r="Q900" s="8"/>
      <c r="R900" s="8"/>
      <c r="S900" s="8"/>
    </row>
    <row r="901" spans="1:19" x14ac:dyDescent="0.25">
      <c r="A901" s="140"/>
      <c r="B901" s="155" t="s">
        <v>518</v>
      </c>
      <c r="C901" s="91">
        <f t="shared" ca="1" si="377"/>
        <v>0</v>
      </c>
      <c r="D901" s="91">
        <f t="shared" ca="1" si="378"/>
        <v>0</v>
      </c>
      <c r="E901" s="91">
        <f t="shared" ca="1" si="379"/>
        <v>0</v>
      </c>
      <c r="F901" s="91">
        <f t="shared" ca="1" si="380"/>
        <v>0</v>
      </c>
      <c r="G901" s="91">
        <f t="shared" ca="1" si="381"/>
        <v>0</v>
      </c>
      <c r="H901" s="7"/>
      <c r="O901" s="8"/>
      <c r="P901" s="8"/>
      <c r="Q901" s="8"/>
      <c r="R901" s="8"/>
      <c r="S901" s="8"/>
    </row>
    <row r="902" spans="1:19" x14ac:dyDescent="0.25">
      <c r="A902" s="140"/>
      <c r="B902" s="155" t="s">
        <v>519</v>
      </c>
      <c r="C902" s="91">
        <f t="shared" ca="1" si="377"/>
        <v>0</v>
      </c>
      <c r="D902" s="91">
        <f t="shared" ca="1" si="378"/>
        <v>9.5540976E-2</v>
      </c>
      <c r="E902" s="91">
        <f t="shared" ca="1" si="379"/>
        <v>9.5540976E-2</v>
      </c>
      <c r="F902" s="91">
        <f t="shared" ca="1" si="380"/>
        <v>9.5540976E-2</v>
      </c>
      <c r="G902" s="91">
        <f t="shared" ca="1" si="381"/>
        <v>9.5540976E-2</v>
      </c>
      <c r="H902" s="7"/>
      <c r="O902" s="8"/>
      <c r="P902" s="8"/>
      <c r="Q902" s="8"/>
      <c r="R902" s="8"/>
      <c r="S902" s="8"/>
    </row>
    <row r="903" spans="1:19" x14ac:dyDescent="0.25">
      <c r="A903" s="140"/>
      <c r="B903" s="155" t="s">
        <v>520</v>
      </c>
      <c r="C903" s="91">
        <f t="shared" ca="1" si="377"/>
        <v>0</v>
      </c>
      <c r="D903" s="91">
        <f t="shared" ca="1" si="378"/>
        <v>0</v>
      </c>
      <c r="E903" s="91">
        <f t="shared" ca="1" si="379"/>
        <v>0</v>
      </c>
      <c r="F903" s="91">
        <f t="shared" ca="1" si="380"/>
        <v>0</v>
      </c>
      <c r="G903" s="91">
        <f t="shared" ca="1" si="381"/>
        <v>0</v>
      </c>
      <c r="H903" s="7"/>
      <c r="O903" s="8"/>
      <c r="P903" s="8"/>
      <c r="Q903" s="8"/>
      <c r="R903" s="8"/>
      <c r="S903" s="8"/>
    </row>
    <row r="904" spans="1:19" x14ac:dyDescent="0.25">
      <c r="A904" s="140"/>
      <c r="B904" s="155" t="s">
        <v>521</v>
      </c>
      <c r="C904" s="91">
        <f t="shared" ca="1" si="377"/>
        <v>0</v>
      </c>
      <c r="D904" s="91">
        <f t="shared" ca="1" si="378"/>
        <v>0</v>
      </c>
      <c r="E904" s="91">
        <f t="shared" ca="1" si="379"/>
        <v>0</v>
      </c>
      <c r="F904" s="91">
        <f t="shared" ca="1" si="380"/>
        <v>0</v>
      </c>
      <c r="G904" s="91">
        <f t="shared" ca="1" si="381"/>
        <v>0</v>
      </c>
      <c r="H904" s="7"/>
      <c r="O904" s="8"/>
      <c r="P904" s="8"/>
      <c r="Q904" s="8"/>
      <c r="R904" s="8"/>
      <c r="S904" s="8"/>
    </row>
    <row r="905" spans="1:19" x14ac:dyDescent="0.25">
      <c r="A905" s="140"/>
      <c r="B905" s="155" t="s">
        <v>50</v>
      </c>
      <c r="C905" s="143">
        <f t="shared" ca="1" si="377"/>
        <v>0</v>
      </c>
      <c r="D905" s="143">
        <f t="shared" ca="1" si="378"/>
        <v>0</v>
      </c>
      <c r="E905" s="143">
        <f t="shared" ca="1" si="379"/>
        <v>0</v>
      </c>
      <c r="F905" s="143">
        <f t="shared" ca="1" si="380"/>
        <v>0</v>
      </c>
      <c r="G905" s="143">
        <f t="shared" ca="1" si="381"/>
        <v>0</v>
      </c>
      <c r="H905" s="7"/>
      <c r="O905" s="8"/>
      <c r="P905" s="8"/>
      <c r="Q905" s="8"/>
      <c r="R905" s="8"/>
      <c r="S905" s="8"/>
    </row>
    <row r="906" spans="1:19" x14ac:dyDescent="0.25">
      <c r="A906" s="140"/>
      <c r="B906" s="155" t="s">
        <v>51</v>
      </c>
      <c r="C906" s="143">
        <f t="shared" ca="1" si="377"/>
        <v>0</v>
      </c>
      <c r="D906" s="143">
        <f t="shared" ca="1" si="378"/>
        <v>0</v>
      </c>
      <c r="E906" s="143">
        <f t="shared" ca="1" si="379"/>
        <v>0</v>
      </c>
      <c r="F906" s="143">
        <f t="shared" ca="1" si="380"/>
        <v>0</v>
      </c>
      <c r="G906" s="143">
        <f t="shared" ca="1" si="381"/>
        <v>0</v>
      </c>
      <c r="H906" s="7"/>
      <c r="O906" s="8"/>
      <c r="P906" s="8"/>
      <c r="Q906" s="8"/>
      <c r="R906" s="8"/>
      <c r="S906" s="8"/>
    </row>
    <row r="907" spans="1:19" x14ac:dyDescent="0.25">
      <c r="A907" s="140"/>
      <c r="B907" s="155" t="s">
        <v>52</v>
      </c>
      <c r="C907" s="143">
        <f t="shared" ca="1" si="377"/>
        <v>0</v>
      </c>
      <c r="D907" s="143">
        <f t="shared" ca="1" si="378"/>
        <v>0</v>
      </c>
      <c r="E907" s="143">
        <f t="shared" ca="1" si="379"/>
        <v>0</v>
      </c>
      <c r="F907" s="143">
        <f t="shared" ca="1" si="380"/>
        <v>0</v>
      </c>
      <c r="G907" s="143">
        <f t="shared" ca="1" si="381"/>
        <v>0</v>
      </c>
      <c r="H907" s="7"/>
      <c r="O907" s="8"/>
      <c r="P907" s="8"/>
      <c r="Q907" s="8"/>
      <c r="R907" s="8"/>
      <c r="S907" s="8"/>
    </row>
    <row r="908" spans="1:19" x14ac:dyDescent="0.25">
      <c r="A908" s="140"/>
      <c r="B908" s="155" t="s">
        <v>53</v>
      </c>
      <c r="C908" s="143">
        <f t="shared" ca="1" si="377"/>
        <v>0</v>
      </c>
      <c r="D908" s="143">
        <f t="shared" ca="1" si="378"/>
        <v>0</v>
      </c>
      <c r="E908" s="143">
        <f t="shared" ca="1" si="379"/>
        <v>0</v>
      </c>
      <c r="F908" s="143">
        <f t="shared" ca="1" si="380"/>
        <v>0</v>
      </c>
      <c r="G908" s="143">
        <f t="shared" ca="1" si="381"/>
        <v>0</v>
      </c>
      <c r="H908" s="7"/>
      <c r="O908" s="8"/>
      <c r="P908" s="8"/>
      <c r="Q908" s="8"/>
      <c r="R908" s="8"/>
      <c r="S908" s="8"/>
    </row>
    <row r="909" spans="1:19" x14ac:dyDescent="0.25">
      <c r="A909" s="140"/>
      <c r="B909" s="155" t="s">
        <v>54</v>
      </c>
      <c r="C909" s="143">
        <f t="shared" ca="1" si="377"/>
        <v>0</v>
      </c>
      <c r="D909" s="143">
        <f t="shared" ca="1" si="378"/>
        <v>0</v>
      </c>
      <c r="E909" s="143">
        <f t="shared" ca="1" si="379"/>
        <v>0</v>
      </c>
      <c r="F909" s="143">
        <f t="shared" ca="1" si="380"/>
        <v>0</v>
      </c>
      <c r="G909" s="143">
        <f t="shared" ca="1" si="381"/>
        <v>0</v>
      </c>
      <c r="H909" s="7"/>
      <c r="O909" s="8"/>
      <c r="P909" s="8"/>
      <c r="Q909" s="8"/>
      <c r="R909" s="8"/>
      <c r="S909" s="8"/>
    </row>
    <row r="910" spans="1:19" x14ac:dyDescent="0.25">
      <c r="A910" s="140"/>
      <c r="B910" s="155" t="s">
        <v>55</v>
      </c>
      <c r="C910" s="143">
        <f t="shared" ca="1" si="377"/>
        <v>0</v>
      </c>
      <c r="D910" s="143">
        <f t="shared" ca="1" si="378"/>
        <v>0</v>
      </c>
      <c r="E910" s="143">
        <f t="shared" ca="1" si="379"/>
        <v>0</v>
      </c>
      <c r="F910" s="143">
        <f t="shared" ca="1" si="380"/>
        <v>0</v>
      </c>
      <c r="G910" s="143">
        <f t="shared" ca="1" si="381"/>
        <v>0</v>
      </c>
      <c r="H910" s="7"/>
      <c r="O910" s="8"/>
      <c r="P910" s="8"/>
      <c r="Q910" s="8"/>
      <c r="R910" s="8"/>
      <c r="S910" s="8"/>
    </row>
    <row r="911" spans="1:19" x14ac:dyDescent="0.25">
      <c r="A911" s="140"/>
      <c r="B911" s="155" t="s">
        <v>56</v>
      </c>
      <c r="C911" s="143">
        <f t="shared" ca="1" si="377"/>
        <v>0</v>
      </c>
      <c r="D911" s="143">
        <f t="shared" ca="1" si="378"/>
        <v>0</v>
      </c>
      <c r="E911" s="143">
        <f t="shared" ca="1" si="379"/>
        <v>0</v>
      </c>
      <c r="F911" s="143">
        <f t="shared" ca="1" si="380"/>
        <v>0</v>
      </c>
      <c r="G911" s="143">
        <f t="shared" ca="1" si="381"/>
        <v>0</v>
      </c>
      <c r="H911" s="7"/>
      <c r="O911" s="8"/>
      <c r="P911" s="8"/>
      <c r="Q911" s="8"/>
      <c r="R911" s="8"/>
      <c r="S911" s="8"/>
    </row>
    <row r="912" spans="1:19" x14ac:dyDescent="0.25">
      <c r="A912" s="140"/>
      <c r="B912" s="155" t="s">
        <v>57</v>
      </c>
      <c r="C912" s="143">
        <f t="shared" ca="1" si="377"/>
        <v>0</v>
      </c>
      <c r="D912" s="143">
        <f t="shared" ca="1" si="378"/>
        <v>0</v>
      </c>
      <c r="E912" s="143">
        <f t="shared" ca="1" si="379"/>
        <v>0</v>
      </c>
      <c r="F912" s="143">
        <f t="shared" ca="1" si="380"/>
        <v>0</v>
      </c>
      <c r="G912" s="143">
        <f t="shared" ca="1" si="381"/>
        <v>0</v>
      </c>
      <c r="H912" s="7"/>
      <c r="O912" s="8"/>
      <c r="P912" s="8"/>
      <c r="Q912" s="8"/>
      <c r="R912" s="8"/>
      <c r="S912" s="8"/>
    </row>
    <row r="913" spans="1:19" x14ac:dyDescent="0.25">
      <c r="A913" s="140"/>
      <c r="B913" s="155" t="s">
        <v>58</v>
      </c>
      <c r="C913" s="143">
        <f t="shared" ca="1" si="377"/>
        <v>0</v>
      </c>
      <c r="D913" s="143">
        <f t="shared" ca="1" si="378"/>
        <v>0</v>
      </c>
      <c r="E913" s="143">
        <f t="shared" ca="1" si="379"/>
        <v>0</v>
      </c>
      <c r="F913" s="143">
        <f t="shared" ca="1" si="380"/>
        <v>0</v>
      </c>
      <c r="G913" s="143">
        <f t="shared" ca="1" si="381"/>
        <v>0</v>
      </c>
      <c r="H913" s="7"/>
      <c r="O913" s="8"/>
      <c r="P913" s="8"/>
      <c r="Q913" s="8"/>
      <c r="R913" s="8"/>
      <c r="S913" s="8"/>
    </row>
    <row r="914" spans="1:19" x14ac:dyDescent="0.25">
      <c r="A914" s="140"/>
      <c r="B914" s="155" t="s">
        <v>59</v>
      </c>
      <c r="C914" s="143">
        <f t="shared" ca="1" si="377"/>
        <v>0</v>
      </c>
      <c r="D914" s="143">
        <f t="shared" ca="1" si="378"/>
        <v>0</v>
      </c>
      <c r="E914" s="143">
        <f t="shared" ca="1" si="379"/>
        <v>0</v>
      </c>
      <c r="F914" s="143">
        <f t="shared" ca="1" si="380"/>
        <v>0</v>
      </c>
      <c r="G914" s="143">
        <f t="shared" ca="1" si="381"/>
        <v>0</v>
      </c>
      <c r="H914" s="7"/>
      <c r="O914" s="8"/>
      <c r="P914" s="8"/>
      <c r="Q914" s="8"/>
      <c r="R914" s="8"/>
      <c r="S914" s="8"/>
    </row>
    <row r="915" spans="1:19" x14ac:dyDescent="0.25">
      <c r="A915" s="140"/>
      <c r="B915" s="155" t="s">
        <v>60</v>
      </c>
      <c r="C915" s="143">
        <f t="shared" ca="1" si="377"/>
        <v>0</v>
      </c>
      <c r="D915" s="143">
        <f t="shared" ca="1" si="378"/>
        <v>0</v>
      </c>
      <c r="E915" s="143">
        <f t="shared" ca="1" si="379"/>
        <v>0</v>
      </c>
      <c r="F915" s="143">
        <f t="shared" ca="1" si="380"/>
        <v>0</v>
      </c>
      <c r="G915" s="143">
        <f t="shared" ca="1" si="381"/>
        <v>0</v>
      </c>
      <c r="H915" s="7"/>
      <c r="O915" s="8"/>
      <c r="P915" s="8"/>
      <c r="Q915" s="8"/>
      <c r="R915" s="8"/>
      <c r="S915" s="8"/>
    </row>
    <row r="916" spans="1:19" x14ac:dyDescent="0.25">
      <c r="A916" s="140"/>
      <c r="B916" s="155" t="s">
        <v>61</v>
      </c>
      <c r="C916" s="143">
        <f t="shared" ca="1" si="377"/>
        <v>0</v>
      </c>
      <c r="D916" s="143">
        <f t="shared" ca="1" si="378"/>
        <v>0</v>
      </c>
      <c r="E916" s="143">
        <f t="shared" ca="1" si="379"/>
        <v>0</v>
      </c>
      <c r="F916" s="143">
        <f t="shared" ca="1" si="380"/>
        <v>0</v>
      </c>
      <c r="G916" s="143">
        <f t="shared" ca="1" si="381"/>
        <v>0</v>
      </c>
      <c r="H916" s="7"/>
      <c r="O916" s="8"/>
      <c r="P916" s="8"/>
      <c r="Q916" s="8"/>
      <c r="R916" s="8"/>
      <c r="S916" s="8"/>
    </row>
    <row r="917" spans="1:19" x14ac:dyDescent="0.25">
      <c r="A917" s="140"/>
      <c r="B917" s="155" t="s">
        <v>522</v>
      </c>
      <c r="C917" s="143">
        <f t="shared" ca="1" si="377"/>
        <v>0</v>
      </c>
      <c r="D917" s="143">
        <f t="shared" ca="1" si="378"/>
        <v>0</v>
      </c>
      <c r="E917" s="143">
        <f t="shared" ca="1" si="379"/>
        <v>0</v>
      </c>
      <c r="F917" s="143">
        <f t="shared" ca="1" si="380"/>
        <v>0</v>
      </c>
      <c r="G917" s="143">
        <f t="shared" ca="1" si="381"/>
        <v>0</v>
      </c>
      <c r="H917" s="7"/>
      <c r="O917" s="8"/>
      <c r="P917" s="8"/>
      <c r="Q917" s="8"/>
      <c r="R917" s="8"/>
      <c r="S917" s="8"/>
    </row>
    <row r="918" spans="1:19" x14ac:dyDescent="0.25">
      <c r="A918" s="140"/>
      <c r="B918" s="155" t="s">
        <v>523</v>
      </c>
      <c r="C918" s="143">
        <f t="shared" ca="1" si="377"/>
        <v>0</v>
      </c>
      <c r="D918" s="143">
        <f t="shared" ca="1" si="378"/>
        <v>0</v>
      </c>
      <c r="E918" s="143">
        <f t="shared" ca="1" si="379"/>
        <v>0</v>
      </c>
      <c r="F918" s="143">
        <f t="shared" ca="1" si="380"/>
        <v>0</v>
      </c>
      <c r="G918" s="143">
        <f t="shared" ca="1" si="381"/>
        <v>0</v>
      </c>
      <c r="H918" s="7"/>
      <c r="O918" s="8"/>
      <c r="P918" s="8"/>
      <c r="Q918" s="8"/>
      <c r="R918" s="8"/>
      <c r="S918" s="8"/>
    </row>
    <row r="919" spans="1:19" x14ac:dyDescent="0.25">
      <c r="A919" s="140"/>
      <c r="B919" s="155" t="s">
        <v>524</v>
      </c>
      <c r="C919" s="143">
        <f t="shared" ca="1" si="377"/>
        <v>0</v>
      </c>
      <c r="D919" s="143">
        <f t="shared" ca="1" si="378"/>
        <v>0</v>
      </c>
      <c r="E919" s="143">
        <f t="shared" ca="1" si="379"/>
        <v>0</v>
      </c>
      <c r="F919" s="143">
        <f t="shared" ca="1" si="380"/>
        <v>0</v>
      </c>
      <c r="G919" s="143">
        <f t="shared" ca="1" si="381"/>
        <v>0</v>
      </c>
      <c r="H919" s="7"/>
      <c r="O919" s="8"/>
      <c r="P919" s="8"/>
      <c r="Q919" s="8"/>
      <c r="R919" s="8"/>
      <c r="S919" s="8"/>
    </row>
    <row r="920" spans="1:19" x14ac:dyDescent="0.25">
      <c r="A920" s="140"/>
      <c r="B920" s="155" t="s">
        <v>525</v>
      </c>
      <c r="C920" s="143">
        <f t="shared" ca="1" si="377"/>
        <v>0</v>
      </c>
      <c r="D920" s="143">
        <f t="shared" ca="1" si="378"/>
        <v>0</v>
      </c>
      <c r="E920" s="143">
        <f t="shared" ca="1" si="379"/>
        <v>0</v>
      </c>
      <c r="F920" s="143">
        <f t="shared" ca="1" si="380"/>
        <v>0</v>
      </c>
      <c r="G920" s="143">
        <f t="shared" ca="1" si="381"/>
        <v>0</v>
      </c>
      <c r="H920" s="7"/>
      <c r="O920" s="8"/>
      <c r="P920" s="8"/>
      <c r="Q920" s="8"/>
      <c r="R920" s="8"/>
      <c r="S920" s="8"/>
    </row>
    <row r="921" spans="1:19" x14ac:dyDescent="0.25">
      <c r="A921" s="140"/>
      <c r="B921" s="155" t="s">
        <v>526</v>
      </c>
      <c r="C921" s="143">
        <f t="shared" ca="1" si="377"/>
        <v>0</v>
      </c>
      <c r="D921" s="143">
        <f t="shared" ca="1" si="378"/>
        <v>0</v>
      </c>
      <c r="E921" s="143">
        <f t="shared" ca="1" si="379"/>
        <v>0</v>
      </c>
      <c r="F921" s="143">
        <f t="shared" ca="1" si="380"/>
        <v>0</v>
      </c>
      <c r="G921" s="143">
        <f t="shared" ca="1" si="381"/>
        <v>0</v>
      </c>
      <c r="H921" s="7"/>
      <c r="O921" s="8"/>
      <c r="P921" s="8"/>
      <c r="Q921" s="8"/>
      <c r="R921" s="8"/>
      <c r="S921" s="8"/>
    </row>
    <row r="922" spans="1:19" x14ac:dyDescent="0.25">
      <c r="A922" s="140"/>
      <c r="B922" s="155" t="s">
        <v>527</v>
      </c>
      <c r="C922" s="143">
        <f t="shared" ca="1" si="377"/>
        <v>0</v>
      </c>
      <c r="D922" s="143">
        <f t="shared" ca="1" si="378"/>
        <v>0</v>
      </c>
      <c r="E922" s="143">
        <f t="shared" ca="1" si="379"/>
        <v>0</v>
      </c>
      <c r="F922" s="143">
        <f t="shared" ca="1" si="380"/>
        <v>0</v>
      </c>
      <c r="G922" s="143">
        <f t="shared" ca="1" si="381"/>
        <v>0</v>
      </c>
      <c r="H922" s="7"/>
      <c r="O922" s="8"/>
      <c r="P922" s="8"/>
      <c r="Q922" s="8"/>
      <c r="R922" s="8"/>
      <c r="S922" s="8"/>
    </row>
    <row r="923" spans="1:19" x14ac:dyDescent="0.25">
      <c r="A923" s="140"/>
      <c r="B923" s="155" t="s">
        <v>98</v>
      </c>
      <c r="C923" s="143">
        <f t="shared" ca="1" si="377"/>
        <v>0</v>
      </c>
      <c r="D923" s="143">
        <f t="shared" ca="1" si="378"/>
        <v>0</v>
      </c>
      <c r="E923" s="143">
        <f t="shared" ca="1" si="379"/>
        <v>0</v>
      </c>
      <c r="F923" s="143">
        <f t="shared" ca="1" si="380"/>
        <v>0</v>
      </c>
      <c r="G923" s="143">
        <f t="shared" ca="1" si="381"/>
        <v>0</v>
      </c>
      <c r="H923" s="7"/>
      <c r="O923" s="8"/>
      <c r="P923" s="8"/>
      <c r="Q923" s="8"/>
      <c r="R923" s="8"/>
      <c r="S923" s="8"/>
    </row>
    <row r="924" spans="1:19" x14ac:dyDescent="0.25">
      <c r="A924" s="140"/>
      <c r="B924" s="155" t="s">
        <v>99</v>
      </c>
      <c r="C924" s="143">
        <f t="shared" ca="1" si="377"/>
        <v>0</v>
      </c>
      <c r="D924" s="143">
        <f t="shared" ca="1" si="378"/>
        <v>0</v>
      </c>
      <c r="E924" s="143">
        <f t="shared" ca="1" si="379"/>
        <v>0</v>
      </c>
      <c r="F924" s="143">
        <f t="shared" ca="1" si="380"/>
        <v>0</v>
      </c>
      <c r="G924" s="143">
        <f t="shared" ca="1" si="381"/>
        <v>0</v>
      </c>
      <c r="H924" s="7"/>
      <c r="O924" s="8"/>
      <c r="P924" s="8"/>
      <c r="Q924" s="8"/>
      <c r="R924" s="8"/>
      <c r="S924" s="8"/>
    </row>
    <row r="925" spans="1:19" x14ac:dyDescent="0.25">
      <c r="A925" s="140"/>
      <c r="B925" s="155" t="s">
        <v>100</v>
      </c>
      <c r="C925" s="143">
        <f t="shared" ref="C925:C988" ca="1" si="382">IFERROR(VLOOKUP($B925,INDIRECT($I$797),2,FALSE),0)</f>
        <v>0</v>
      </c>
      <c r="D925" s="143">
        <f t="shared" ref="D925:D988" ca="1" si="383">IFERROR(VLOOKUP($B925,INDIRECT($J$797),2,FALSE),0)</f>
        <v>0</v>
      </c>
      <c r="E925" s="143">
        <f t="shared" ref="E925:E988" ca="1" si="384">IFERROR(VLOOKUP($B925,INDIRECT($K$797),2,FALSE),0)</f>
        <v>6.4385139600000002E-2</v>
      </c>
      <c r="F925" s="143">
        <f t="shared" ref="F925:F988" ca="1" si="385">IFERROR(VLOOKUP($B925,INDIRECT($L$797),2,FALSE),0)</f>
        <v>0.36635996999999998</v>
      </c>
      <c r="G925" s="143">
        <f t="shared" ref="G925:G988" ca="1" si="386">IFERROR(VLOOKUP($B925,INDIRECT($M$797),2,FALSE),0)</f>
        <v>0.53471702099999996</v>
      </c>
      <c r="H925" s="7"/>
      <c r="O925" s="8"/>
      <c r="P925" s="8"/>
      <c r="Q925" s="8"/>
      <c r="R925" s="8"/>
      <c r="S925" s="8"/>
    </row>
    <row r="926" spans="1:19" x14ac:dyDescent="0.25">
      <c r="A926" s="140"/>
      <c r="B926" s="155" t="s">
        <v>101</v>
      </c>
      <c r="C926" s="143">
        <f t="shared" ca="1" si="382"/>
        <v>0</v>
      </c>
      <c r="D926" s="143">
        <f t="shared" ca="1" si="383"/>
        <v>0</v>
      </c>
      <c r="E926" s="143">
        <f t="shared" ca="1" si="384"/>
        <v>0</v>
      </c>
      <c r="F926" s="143">
        <f t="shared" ca="1" si="385"/>
        <v>0</v>
      </c>
      <c r="G926" s="143">
        <f t="shared" ca="1" si="386"/>
        <v>0</v>
      </c>
      <c r="H926" s="7"/>
      <c r="O926" s="8"/>
      <c r="P926" s="8"/>
      <c r="Q926" s="8"/>
      <c r="R926" s="8"/>
      <c r="S926" s="8"/>
    </row>
    <row r="927" spans="1:19" x14ac:dyDescent="0.25">
      <c r="A927" s="140"/>
      <c r="B927" s="155" t="s">
        <v>102</v>
      </c>
      <c r="C927" s="143">
        <f t="shared" ca="1" si="382"/>
        <v>0</v>
      </c>
      <c r="D927" s="143">
        <f t="shared" ca="1" si="383"/>
        <v>0</v>
      </c>
      <c r="E927" s="143">
        <f t="shared" ca="1" si="384"/>
        <v>0</v>
      </c>
      <c r="F927" s="143">
        <f t="shared" ca="1" si="385"/>
        <v>0</v>
      </c>
      <c r="G927" s="143">
        <f t="shared" ca="1" si="386"/>
        <v>0</v>
      </c>
      <c r="H927" s="7"/>
      <c r="O927" s="8"/>
      <c r="P927" s="8"/>
      <c r="Q927" s="8"/>
      <c r="R927" s="8"/>
      <c r="S927" s="8"/>
    </row>
    <row r="928" spans="1:19" x14ac:dyDescent="0.25">
      <c r="A928" s="140"/>
      <c r="B928" s="155" t="s">
        <v>103</v>
      </c>
      <c r="C928" s="143">
        <f t="shared" ca="1" si="382"/>
        <v>0</v>
      </c>
      <c r="D928" s="143">
        <f t="shared" ca="1" si="383"/>
        <v>0</v>
      </c>
      <c r="E928" s="143">
        <f t="shared" ca="1" si="384"/>
        <v>0</v>
      </c>
      <c r="F928" s="143">
        <f t="shared" ca="1" si="385"/>
        <v>0</v>
      </c>
      <c r="G928" s="143">
        <f t="shared" ca="1" si="386"/>
        <v>0</v>
      </c>
      <c r="H928" s="7"/>
      <c r="O928" s="8"/>
      <c r="P928" s="8"/>
      <c r="Q928" s="8"/>
      <c r="R928" s="8"/>
      <c r="S928" s="8"/>
    </row>
    <row r="929" spans="1:19" x14ac:dyDescent="0.25">
      <c r="A929" s="140"/>
      <c r="B929" s="155" t="s">
        <v>104</v>
      </c>
      <c r="C929" s="143">
        <f t="shared" ca="1" si="382"/>
        <v>0</v>
      </c>
      <c r="D929" s="143">
        <f t="shared" ca="1" si="383"/>
        <v>0</v>
      </c>
      <c r="E929" s="143">
        <f t="shared" ca="1" si="384"/>
        <v>0</v>
      </c>
      <c r="F929" s="143">
        <f t="shared" ca="1" si="385"/>
        <v>0</v>
      </c>
      <c r="G929" s="143">
        <f t="shared" ca="1" si="386"/>
        <v>0</v>
      </c>
      <c r="H929" s="7"/>
      <c r="O929" s="8"/>
      <c r="P929" s="8"/>
      <c r="Q929" s="8"/>
      <c r="R929" s="8"/>
      <c r="S929" s="8"/>
    </row>
    <row r="930" spans="1:19" x14ac:dyDescent="0.25">
      <c r="A930" s="140"/>
      <c r="B930" s="155" t="s">
        <v>105</v>
      </c>
      <c r="C930" s="143">
        <f t="shared" ca="1" si="382"/>
        <v>0</v>
      </c>
      <c r="D930" s="143">
        <f t="shared" ca="1" si="383"/>
        <v>0</v>
      </c>
      <c r="E930" s="143">
        <f t="shared" ca="1" si="384"/>
        <v>0</v>
      </c>
      <c r="F930" s="143">
        <f t="shared" ca="1" si="385"/>
        <v>0</v>
      </c>
      <c r="G930" s="143">
        <f t="shared" ca="1" si="386"/>
        <v>0</v>
      </c>
      <c r="H930" s="7"/>
      <c r="O930" s="8"/>
      <c r="P930" s="8"/>
      <c r="Q930" s="8"/>
      <c r="R930" s="8"/>
      <c r="S930" s="8"/>
    </row>
    <row r="931" spans="1:19" x14ac:dyDescent="0.25">
      <c r="A931" s="140"/>
      <c r="B931" s="155" t="s">
        <v>106</v>
      </c>
      <c r="C931" s="143">
        <f t="shared" ca="1" si="382"/>
        <v>0</v>
      </c>
      <c r="D931" s="143">
        <f t="shared" ca="1" si="383"/>
        <v>0</v>
      </c>
      <c r="E931" s="143">
        <f t="shared" ca="1" si="384"/>
        <v>0</v>
      </c>
      <c r="F931" s="143">
        <f t="shared" ca="1" si="385"/>
        <v>0</v>
      </c>
      <c r="G931" s="143">
        <f t="shared" ca="1" si="386"/>
        <v>0</v>
      </c>
      <c r="H931" s="7"/>
      <c r="O931" s="8"/>
      <c r="P931" s="8"/>
      <c r="Q931" s="8"/>
      <c r="R931" s="8"/>
      <c r="S931" s="8"/>
    </row>
    <row r="932" spans="1:19" x14ac:dyDescent="0.25">
      <c r="A932" s="140"/>
      <c r="B932" s="155" t="s">
        <v>107</v>
      </c>
      <c r="C932" s="143">
        <f t="shared" ca="1" si="382"/>
        <v>0</v>
      </c>
      <c r="D932" s="143">
        <f t="shared" ca="1" si="383"/>
        <v>0</v>
      </c>
      <c r="E932" s="143">
        <f t="shared" ca="1" si="384"/>
        <v>0</v>
      </c>
      <c r="F932" s="143">
        <f t="shared" ca="1" si="385"/>
        <v>0</v>
      </c>
      <c r="G932" s="143">
        <f t="shared" ca="1" si="386"/>
        <v>0</v>
      </c>
      <c r="H932" s="7"/>
      <c r="O932" s="8"/>
      <c r="P932" s="8"/>
      <c r="Q932" s="8"/>
      <c r="R932" s="8"/>
      <c r="S932" s="8"/>
    </row>
    <row r="933" spans="1:19" x14ac:dyDescent="0.25">
      <c r="A933" s="140"/>
      <c r="B933" s="155" t="s">
        <v>108</v>
      </c>
      <c r="C933" s="143">
        <f t="shared" ca="1" si="382"/>
        <v>0</v>
      </c>
      <c r="D933" s="143">
        <f t="shared" ca="1" si="383"/>
        <v>0</v>
      </c>
      <c r="E933" s="143">
        <f t="shared" ca="1" si="384"/>
        <v>0</v>
      </c>
      <c r="F933" s="143">
        <f t="shared" ca="1" si="385"/>
        <v>0</v>
      </c>
      <c r="G933" s="143">
        <f t="shared" ca="1" si="386"/>
        <v>0</v>
      </c>
      <c r="H933" s="7"/>
      <c r="O933" s="8"/>
      <c r="P933" s="8"/>
      <c r="Q933" s="8"/>
      <c r="R933" s="8"/>
      <c r="S933" s="8"/>
    </row>
    <row r="934" spans="1:19" x14ac:dyDescent="0.25">
      <c r="A934" s="140"/>
      <c r="B934" s="155" t="s">
        <v>109</v>
      </c>
      <c r="C934" s="143">
        <f t="shared" ca="1" si="382"/>
        <v>0</v>
      </c>
      <c r="D934" s="143">
        <f t="shared" ca="1" si="383"/>
        <v>0</v>
      </c>
      <c r="E934" s="143">
        <f t="shared" ca="1" si="384"/>
        <v>0</v>
      </c>
      <c r="F934" s="143">
        <f t="shared" ca="1" si="385"/>
        <v>0</v>
      </c>
      <c r="G934" s="143">
        <f t="shared" ca="1" si="386"/>
        <v>0</v>
      </c>
      <c r="H934" s="7"/>
      <c r="O934" s="8"/>
      <c r="P934" s="8"/>
      <c r="Q934" s="8"/>
      <c r="R934" s="8"/>
      <c r="S934" s="8"/>
    </row>
    <row r="935" spans="1:19" x14ac:dyDescent="0.25">
      <c r="A935" s="140"/>
      <c r="B935" s="155" t="s">
        <v>528</v>
      </c>
      <c r="C935" s="143">
        <f t="shared" ca="1" si="382"/>
        <v>0</v>
      </c>
      <c r="D935" s="143">
        <f t="shared" ca="1" si="383"/>
        <v>0</v>
      </c>
      <c r="E935" s="143">
        <f t="shared" ca="1" si="384"/>
        <v>0</v>
      </c>
      <c r="F935" s="143">
        <f t="shared" ca="1" si="385"/>
        <v>0</v>
      </c>
      <c r="G935" s="143">
        <f t="shared" ca="1" si="386"/>
        <v>0</v>
      </c>
      <c r="H935" s="7"/>
      <c r="O935" s="8"/>
      <c r="P935" s="8"/>
      <c r="Q935" s="8"/>
      <c r="R935" s="8"/>
      <c r="S935" s="8"/>
    </row>
    <row r="936" spans="1:19" x14ac:dyDescent="0.25">
      <c r="A936" s="140"/>
      <c r="B936" s="155" t="s">
        <v>529</v>
      </c>
      <c r="C936" s="143">
        <f t="shared" ca="1" si="382"/>
        <v>0</v>
      </c>
      <c r="D936" s="143">
        <f t="shared" ca="1" si="383"/>
        <v>0</v>
      </c>
      <c r="E936" s="143">
        <f t="shared" ca="1" si="384"/>
        <v>0</v>
      </c>
      <c r="F936" s="143">
        <f t="shared" ca="1" si="385"/>
        <v>0</v>
      </c>
      <c r="G936" s="143">
        <f t="shared" ca="1" si="386"/>
        <v>0</v>
      </c>
      <c r="H936" s="7"/>
      <c r="O936" s="8"/>
      <c r="P936" s="8"/>
      <c r="Q936" s="8"/>
      <c r="R936" s="8"/>
      <c r="S936" s="8"/>
    </row>
    <row r="937" spans="1:19" x14ac:dyDescent="0.25">
      <c r="A937" s="140"/>
      <c r="B937" s="155" t="s">
        <v>530</v>
      </c>
      <c r="C937" s="143">
        <f t="shared" ca="1" si="382"/>
        <v>0</v>
      </c>
      <c r="D937" s="143">
        <f t="shared" ca="1" si="383"/>
        <v>0</v>
      </c>
      <c r="E937" s="143">
        <f t="shared" ca="1" si="384"/>
        <v>0</v>
      </c>
      <c r="F937" s="143">
        <f t="shared" ca="1" si="385"/>
        <v>0</v>
      </c>
      <c r="G937" s="143">
        <f t="shared" ca="1" si="386"/>
        <v>0</v>
      </c>
      <c r="H937" s="7"/>
      <c r="O937" s="8"/>
      <c r="P937" s="8"/>
      <c r="Q937" s="8"/>
      <c r="R937" s="8"/>
      <c r="S937" s="8"/>
    </row>
    <row r="938" spans="1:19" x14ac:dyDescent="0.25">
      <c r="A938" s="140"/>
      <c r="B938" s="155" t="s">
        <v>531</v>
      </c>
      <c r="C938" s="143">
        <f t="shared" ca="1" si="382"/>
        <v>0</v>
      </c>
      <c r="D938" s="143">
        <f t="shared" ca="1" si="383"/>
        <v>0</v>
      </c>
      <c r="E938" s="143">
        <f t="shared" ca="1" si="384"/>
        <v>0</v>
      </c>
      <c r="F938" s="143">
        <f t="shared" ca="1" si="385"/>
        <v>0</v>
      </c>
      <c r="G938" s="143">
        <f t="shared" ca="1" si="386"/>
        <v>0</v>
      </c>
      <c r="H938" s="7"/>
      <c r="O938" s="8"/>
      <c r="P938" s="8"/>
      <c r="Q938" s="8"/>
      <c r="R938" s="8"/>
      <c r="S938" s="8"/>
    </row>
    <row r="939" spans="1:19" x14ac:dyDescent="0.25">
      <c r="A939" s="140"/>
      <c r="B939" s="155" t="s">
        <v>532</v>
      </c>
      <c r="C939" s="143">
        <f t="shared" ca="1" si="382"/>
        <v>0</v>
      </c>
      <c r="D939" s="143">
        <f t="shared" ca="1" si="383"/>
        <v>0</v>
      </c>
      <c r="E939" s="143">
        <f t="shared" ca="1" si="384"/>
        <v>0</v>
      </c>
      <c r="F939" s="143">
        <f t="shared" ca="1" si="385"/>
        <v>0</v>
      </c>
      <c r="G939" s="143">
        <f t="shared" ca="1" si="386"/>
        <v>0</v>
      </c>
      <c r="H939" s="7"/>
      <c r="O939" s="8"/>
      <c r="P939" s="8"/>
      <c r="Q939" s="8"/>
      <c r="R939" s="8"/>
      <c r="S939" s="8"/>
    </row>
    <row r="940" spans="1:19" x14ac:dyDescent="0.25">
      <c r="A940" s="140"/>
      <c r="B940" s="155" t="s">
        <v>533</v>
      </c>
      <c r="C940" s="143">
        <f t="shared" ca="1" si="382"/>
        <v>0</v>
      </c>
      <c r="D940" s="143">
        <f t="shared" ca="1" si="383"/>
        <v>0</v>
      </c>
      <c r="E940" s="143">
        <f t="shared" ca="1" si="384"/>
        <v>0</v>
      </c>
      <c r="F940" s="143">
        <f t="shared" ca="1" si="385"/>
        <v>0</v>
      </c>
      <c r="G940" s="143">
        <f t="shared" ca="1" si="386"/>
        <v>0</v>
      </c>
      <c r="H940" s="7"/>
      <c r="O940" s="8"/>
      <c r="P940" s="8"/>
      <c r="Q940" s="8"/>
      <c r="R940" s="8"/>
      <c r="S940" s="8"/>
    </row>
    <row r="941" spans="1:19" x14ac:dyDescent="0.25">
      <c r="A941" s="140"/>
      <c r="B941" s="155" t="s">
        <v>76</v>
      </c>
      <c r="C941" s="144">
        <f t="shared" ca="1" si="382"/>
        <v>0</v>
      </c>
      <c r="D941" s="144">
        <f t="shared" ca="1" si="383"/>
        <v>48.209353800000002</v>
      </c>
      <c r="E941" s="144">
        <f t="shared" ca="1" si="384"/>
        <v>48.209353800000002</v>
      </c>
      <c r="F941" s="144">
        <f t="shared" ca="1" si="385"/>
        <v>48.209353800000002</v>
      </c>
      <c r="G941" s="144">
        <f t="shared" ca="1" si="386"/>
        <v>48.209353800000002</v>
      </c>
      <c r="H941" s="7"/>
      <c r="O941" s="8"/>
      <c r="P941" s="8"/>
      <c r="Q941" s="8"/>
      <c r="R941" s="8"/>
      <c r="S941" s="8"/>
    </row>
    <row r="942" spans="1:19" x14ac:dyDescent="0.25">
      <c r="A942" s="140"/>
      <c r="B942" s="155" t="s">
        <v>77</v>
      </c>
      <c r="C942" s="144">
        <f t="shared" ca="1" si="382"/>
        <v>0</v>
      </c>
      <c r="D942" s="144">
        <f t="shared" ca="1" si="383"/>
        <v>0</v>
      </c>
      <c r="E942" s="144">
        <f t="shared" ca="1" si="384"/>
        <v>0</v>
      </c>
      <c r="F942" s="144">
        <f t="shared" ca="1" si="385"/>
        <v>0</v>
      </c>
      <c r="G942" s="144">
        <f t="shared" ca="1" si="386"/>
        <v>0</v>
      </c>
      <c r="H942" s="7"/>
      <c r="O942" s="8"/>
      <c r="P942" s="8"/>
      <c r="Q942" s="8"/>
      <c r="R942" s="8"/>
      <c r="S942" s="8"/>
    </row>
    <row r="943" spans="1:19" x14ac:dyDescent="0.25">
      <c r="A943" s="140"/>
      <c r="B943" s="155" t="s">
        <v>78</v>
      </c>
      <c r="C943" s="144">
        <f t="shared" ca="1" si="382"/>
        <v>0</v>
      </c>
      <c r="D943" s="144">
        <f t="shared" ca="1" si="383"/>
        <v>37.917579099999998</v>
      </c>
      <c r="E943" s="144">
        <f t="shared" ca="1" si="384"/>
        <v>37.964837000000003</v>
      </c>
      <c r="F943" s="144">
        <f t="shared" ca="1" si="385"/>
        <v>38.219294499999997</v>
      </c>
      <c r="G943" s="144">
        <f t="shared" ca="1" si="386"/>
        <v>38.361512099999999</v>
      </c>
      <c r="H943" s="7"/>
      <c r="O943" s="8"/>
      <c r="P943" s="8"/>
      <c r="Q943" s="8"/>
      <c r="R943" s="8"/>
      <c r="S943" s="8"/>
    </row>
    <row r="944" spans="1:19" x14ac:dyDescent="0.25">
      <c r="A944" s="140"/>
      <c r="B944" s="155" t="s">
        <v>79</v>
      </c>
      <c r="C944" s="144">
        <f t="shared" ca="1" si="382"/>
        <v>0</v>
      </c>
      <c r="D944" s="144">
        <f t="shared" ca="1" si="383"/>
        <v>0</v>
      </c>
      <c r="E944" s="144">
        <f t="shared" ca="1" si="384"/>
        <v>0</v>
      </c>
      <c r="F944" s="144">
        <f t="shared" ca="1" si="385"/>
        <v>0</v>
      </c>
      <c r="G944" s="144">
        <f t="shared" ca="1" si="386"/>
        <v>0</v>
      </c>
      <c r="H944" s="7"/>
      <c r="O944" s="8"/>
      <c r="P944" s="8"/>
      <c r="Q944" s="8"/>
      <c r="R944" s="8"/>
      <c r="S944" s="8"/>
    </row>
    <row r="945" spans="1:28" x14ac:dyDescent="0.25">
      <c r="A945" s="140"/>
      <c r="B945" s="155" t="s">
        <v>80</v>
      </c>
      <c r="C945" s="144">
        <f t="shared" ca="1" si="382"/>
        <v>0</v>
      </c>
      <c r="D945" s="144">
        <f t="shared" ca="1" si="383"/>
        <v>0</v>
      </c>
      <c r="E945" s="144">
        <f t="shared" ca="1" si="384"/>
        <v>0</v>
      </c>
      <c r="F945" s="144">
        <f t="shared" ca="1" si="385"/>
        <v>0</v>
      </c>
      <c r="G945" s="144">
        <f t="shared" ca="1" si="386"/>
        <v>0</v>
      </c>
      <c r="H945" s="7"/>
      <c r="O945" s="8"/>
      <c r="P945" s="8"/>
      <c r="Q945" s="8"/>
      <c r="R945" s="8"/>
      <c r="S945" s="8"/>
    </row>
    <row r="946" spans="1:28" x14ac:dyDescent="0.25">
      <c r="A946" s="140"/>
      <c r="B946" s="155" t="s">
        <v>81</v>
      </c>
      <c r="C946" s="144">
        <f t="shared" ca="1" si="382"/>
        <v>0</v>
      </c>
      <c r="D946" s="144">
        <f t="shared" ca="1" si="383"/>
        <v>0</v>
      </c>
      <c r="E946" s="144">
        <f t="shared" ca="1" si="384"/>
        <v>0</v>
      </c>
      <c r="F946" s="144">
        <f t="shared" ca="1" si="385"/>
        <v>0</v>
      </c>
      <c r="G946" s="144">
        <f t="shared" ca="1" si="386"/>
        <v>0</v>
      </c>
      <c r="H946" s="7"/>
      <c r="O946" s="8"/>
      <c r="P946" s="8"/>
      <c r="Q946" s="8"/>
      <c r="R946" s="8"/>
      <c r="S946" s="8"/>
    </row>
    <row r="947" spans="1:28" x14ac:dyDescent="0.25">
      <c r="A947" s="140"/>
      <c r="B947" s="155" t="s">
        <v>82</v>
      </c>
      <c r="C947" s="147">
        <f t="shared" ca="1" si="382"/>
        <v>0</v>
      </c>
      <c r="D947" s="147">
        <f t="shared" ca="1" si="383"/>
        <v>0</v>
      </c>
      <c r="E947" s="147">
        <f t="shared" ca="1" si="384"/>
        <v>0</v>
      </c>
      <c r="F947" s="147">
        <f t="shared" ca="1" si="385"/>
        <v>0</v>
      </c>
      <c r="G947" s="147">
        <f t="shared" ca="1" si="386"/>
        <v>0</v>
      </c>
      <c r="H947" s="7"/>
      <c r="O947" s="8"/>
      <c r="P947" s="8"/>
      <c r="Q947" s="8"/>
      <c r="R947" s="8"/>
      <c r="S947" s="8"/>
    </row>
    <row r="948" spans="1:28" x14ac:dyDescent="0.25">
      <c r="A948" s="140"/>
      <c r="B948" s="155" t="s">
        <v>83</v>
      </c>
      <c r="C948" s="147">
        <f t="shared" ca="1" si="382"/>
        <v>0</v>
      </c>
      <c r="D948" s="147">
        <f t="shared" ca="1" si="383"/>
        <v>0</v>
      </c>
      <c r="E948" s="147">
        <f t="shared" ca="1" si="384"/>
        <v>0</v>
      </c>
      <c r="F948" s="147">
        <f t="shared" ca="1" si="385"/>
        <v>0</v>
      </c>
      <c r="G948" s="147">
        <f t="shared" ca="1" si="386"/>
        <v>0</v>
      </c>
      <c r="H948" s="7"/>
      <c r="O948" s="8"/>
      <c r="P948" s="8"/>
      <c r="Q948" s="8"/>
      <c r="R948" s="8"/>
      <c r="S948" s="8"/>
    </row>
    <row r="949" spans="1:28" x14ac:dyDescent="0.25">
      <c r="A949" s="140"/>
      <c r="B949" s="155" t="s">
        <v>84</v>
      </c>
      <c r="C949" s="147">
        <f t="shared" ca="1" si="382"/>
        <v>0</v>
      </c>
      <c r="D949" s="147">
        <f t="shared" ca="1" si="383"/>
        <v>0</v>
      </c>
      <c r="E949" s="147">
        <f t="shared" ca="1" si="384"/>
        <v>0</v>
      </c>
      <c r="F949" s="147">
        <f t="shared" ca="1" si="385"/>
        <v>0</v>
      </c>
      <c r="G949" s="147">
        <f t="shared" ca="1" si="386"/>
        <v>0</v>
      </c>
      <c r="H949" s="7"/>
      <c r="O949" s="8"/>
      <c r="P949" s="8"/>
      <c r="Q949" s="8"/>
      <c r="R949" s="8"/>
      <c r="S949" s="8"/>
    </row>
    <row r="950" spans="1:28" x14ac:dyDescent="0.25">
      <c r="A950" s="140"/>
      <c r="B950" s="155" t="s">
        <v>85</v>
      </c>
      <c r="C950" s="147">
        <f t="shared" ca="1" si="382"/>
        <v>0</v>
      </c>
      <c r="D950" s="147">
        <f t="shared" ca="1" si="383"/>
        <v>0</v>
      </c>
      <c r="E950" s="147">
        <f t="shared" ca="1" si="384"/>
        <v>0</v>
      </c>
      <c r="F950" s="147">
        <f t="shared" ca="1" si="385"/>
        <v>0</v>
      </c>
      <c r="G950" s="147">
        <f t="shared" ca="1" si="386"/>
        <v>0</v>
      </c>
    </row>
    <row r="951" spans="1:28" x14ac:dyDescent="0.25">
      <c r="A951" s="140"/>
      <c r="B951" s="155" t="s">
        <v>86</v>
      </c>
      <c r="C951" s="147">
        <f t="shared" ca="1" si="382"/>
        <v>0</v>
      </c>
      <c r="D951" s="147">
        <f t="shared" ca="1" si="383"/>
        <v>0</v>
      </c>
      <c r="E951" s="147">
        <f t="shared" ca="1" si="384"/>
        <v>0</v>
      </c>
      <c r="F951" s="147">
        <f t="shared" ca="1" si="385"/>
        <v>0</v>
      </c>
      <c r="G951" s="147">
        <f t="shared" ca="1" si="386"/>
        <v>0</v>
      </c>
    </row>
    <row r="952" spans="1:28" x14ac:dyDescent="0.25">
      <c r="A952" s="140"/>
      <c r="B952" s="155" t="s">
        <v>87</v>
      </c>
      <c r="C952" s="147">
        <f t="shared" ca="1" si="382"/>
        <v>0</v>
      </c>
      <c r="D952" s="147">
        <f t="shared" ca="1" si="383"/>
        <v>0</v>
      </c>
      <c r="E952" s="147">
        <f t="shared" ca="1" si="384"/>
        <v>0</v>
      </c>
      <c r="F952" s="147">
        <f t="shared" ca="1" si="385"/>
        <v>0</v>
      </c>
      <c r="G952" s="147">
        <f t="shared" ca="1" si="386"/>
        <v>0</v>
      </c>
    </row>
    <row r="953" spans="1:28" x14ac:dyDescent="0.25">
      <c r="A953" s="140"/>
      <c r="B953" s="155" t="s">
        <v>88</v>
      </c>
      <c r="C953" s="147">
        <f t="shared" ca="1" si="382"/>
        <v>0</v>
      </c>
      <c r="D953" s="147">
        <f t="shared" ca="1" si="383"/>
        <v>0</v>
      </c>
      <c r="E953" s="147">
        <f t="shared" ca="1" si="384"/>
        <v>0</v>
      </c>
      <c r="F953" s="147">
        <f t="shared" ca="1" si="385"/>
        <v>0</v>
      </c>
      <c r="G953" s="147">
        <f t="shared" ca="1" si="386"/>
        <v>0</v>
      </c>
    </row>
    <row r="954" spans="1:28" x14ac:dyDescent="0.25">
      <c r="A954" s="140"/>
      <c r="B954" s="155" t="s">
        <v>89</v>
      </c>
      <c r="C954" s="147">
        <f t="shared" ca="1" si="382"/>
        <v>0</v>
      </c>
      <c r="D954" s="147">
        <f t="shared" ca="1" si="383"/>
        <v>0</v>
      </c>
      <c r="E954" s="147">
        <f t="shared" ca="1" si="384"/>
        <v>0</v>
      </c>
      <c r="F954" s="147">
        <f t="shared" ca="1" si="385"/>
        <v>0</v>
      </c>
      <c r="G954" s="147">
        <f t="shared" ca="1" si="386"/>
        <v>0</v>
      </c>
    </row>
    <row r="955" spans="1:28" x14ac:dyDescent="0.25">
      <c r="A955" s="140"/>
      <c r="B955" s="155" t="s">
        <v>90</v>
      </c>
      <c r="C955" s="147">
        <f t="shared" ca="1" si="382"/>
        <v>0</v>
      </c>
      <c r="D955" s="147">
        <f t="shared" ca="1" si="383"/>
        <v>0</v>
      </c>
      <c r="E955" s="147">
        <f t="shared" ca="1" si="384"/>
        <v>0</v>
      </c>
      <c r="F955" s="147">
        <f t="shared" ca="1" si="385"/>
        <v>0</v>
      </c>
      <c r="G955" s="147">
        <f t="shared" ca="1" si="386"/>
        <v>0</v>
      </c>
      <c r="AB955" s="108"/>
    </row>
    <row r="956" spans="1:28" x14ac:dyDescent="0.25">
      <c r="A956" s="140"/>
      <c r="B956" s="155" t="s">
        <v>91</v>
      </c>
      <c r="C956" s="147">
        <f t="shared" ca="1" si="382"/>
        <v>0</v>
      </c>
      <c r="D956" s="147">
        <f t="shared" ca="1" si="383"/>
        <v>0</v>
      </c>
      <c r="E956" s="147">
        <f t="shared" ca="1" si="384"/>
        <v>0</v>
      </c>
      <c r="F956" s="147">
        <f t="shared" ca="1" si="385"/>
        <v>0</v>
      </c>
      <c r="G956" s="147">
        <f t="shared" ca="1" si="386"/>
        <v>0</v>
      </c>
    </row>
    <row r="957" spans="1:28" x14ac:dyDescent="0.25">
      <c r="A957" s="140"/>
      <c r="B957" s="155" t="s">
        <v>92</v>
      </c>
      <c r="C957" s="147">
        <f t="shared" ca="1" si="382"/>
        <v>0</v>
      </c>
      <c r="D957" s="147">
        <f t="shared" ca="1" si="383"/>
        <v>0</v>
      </c>
      <c r="E957" s="147">
        <f t="shared" ca="1" si="384"/>
        <v>0</v>
      </c>
      <c r="F957" s="147">
        <f t="shared" ca="1" si="385"/>
        <v>0</v>
      </c>
      <c r="G957" s="147">
        <f t="shared" ca="1" si="386"/>
        <v>0</v>
      </c>
    </row>
    <row r="958" spans="1:28" x14ac:dyDescent="0.25">
      <c r="A958" s="140"/>
      <c r="B958" s="155" t="s">
        <v>93</v>
      </c>
      <c r="C958" s="147">
        <f t="shared" ca="1" si="382"/>
        <v>0</v>
      </c>
      <c r="D958" s="147">
        <f t="shared" ca="1" si="383"/>
        <v>0</v>
      </c>
      <c r="E958" s="147">
        <f t="shared" ca="1" si="384"/>
        <v>0</v>
      </c>
      <c r="F958" s="147">
        <f t="shared" ca="1" si="385"/>
        <v>0</v>
      </c>
      <c r="G958" s="147">
        <f t="shared" ca="1" si="386"/>
        <v>0</v>
      </c>
      <c r="H958" s="7"/>
      <c r="O958" s="8"/>
      <c r="P958" s="8"/>
      <c r="Q958" s="8"/>
      <c r="R958" s="8"/>
      <c r="S958" s="8"/>
    </row>
    <row r="959" spans="1:28" x14ac:dyDescent="0.25">
      <c r="A959" s="140"/>
      <c r="B959" s="155" t="s">
        <v>1248</v>
      </c>
      <c r="C959" s="82">
        <f t="shared" ca="1" si="382"/>
        <v>0</v>
      </c>
      <c r="D959" s="82">
        <f t="shared" ca="1" si="383"/>
        <v>0</v>
      </c>
      <c r="E959" s="82">
        <f t="shared" ca="1" si="384"/>
        <v>0</v>
      </c>
      <c r="F959" s="82">
        <f t="shared" ca="1" si="385"/>
        <v>0</v>
      </c>
      <c r="G959" s="82">
        <f t="shared" ca="1" si="386"/>
        <v>0</v>
      </c>
      <c r="H959" s="7"/>
      <c r="O959" s="8"/>
      <c r="P959" s="8"/>
      <c r="Q959" s="8"/>
      <c r="R959" s="8"/>
      <c r="S959" s="8"/>
    </row>
    <row r="960" spans="1:28" x14ac:dyDescent="0.25">
      <c r="A960" s="140"/>
      <c r="B960" s="155" t="s">
        <v>1175</v>
      </c>
      <c r="C960" s="82">
        <f t="shared" ca="1" si="382"/>
        <v>0</v>
      </c>
      <c r="D960" s="82">
        <f t="shared" ca="1" si="383"/>
        <v>0</v>
      </c>
      <c r="E960" s="82">
        <f t="shared" ca="1" si="384"/>
        <v>0</v>
      </c>
      <c r="F960" s="82">
        <f t="shared" ca="1" si="385"/>
        <v>0</v>
      </c>
      <c r="G960" s="82">
        <f t="shared" ca="1" si="386"/>
        <v>6.8447094E-2</v>
      </c>
      <c r="H960" s="7"/>
      <c r="O960" s="8"/>
      <c r="P960" s="8"/>
      <c r="Q960" s="8"/>
      <c r="R960" s="8"/>
      <c r="S960" s="8"/>
    </row>
    <row r="961" spans="1:19" x14ac:dyDescent="0.25">
      <c r="A961" s="140"/>
      <c r="B961" s="155" t="s">
        <v>1249</v>
      </c>
      <c r="C961" s="82">
        <f t="shared" ca="1" si="382"/>
        <v>0</v>
      </c>
      <c r="D961" s="82">
        <f t="shared" ca="1" si="383"/>
        <v>0</v>
      </c>
      <c r="E961" s="82">
        <f t="shared" ca="1" si="384"/>
        <v>0</v>
      </c>
      <c r="F961" s="82">
        <f t="shared" ca="1" si="385"/>
        <v>0</v>
      </c>
      <c r="G961" s="82">
        <f t="shared" ca="1" si="386"/>
        <v>0</v>
      </c>
      <c r="H961" s="7"/>
      <c r="O961" s="8"/>
      <c r="P961" s="8"/>
      <c r="Q961" s="8"/>
      <c r="R961" s="8"/>
      <c r="S961" s="8"/>
    </row>
    <row r="962" spans="1:19" x14ac:dyDescent="0.25">
      <c r="A962" s="140"/>
      <c r="B962" s="155" t="s">
        <v>1250</v>
      </c>
      <c r="C962" s="82">
        <f t="shared" ca="1" si="382"/>
        <v>0</v>
      </c>
      <c r="D962" s="82">
        <f t="shared" ca="1" si="383"/>
        <v>0</v>
      </c>
      <c r="E962" s="82">
        <f t="shared" ca="1" si="384"/>
        <v>0</v>
      </c>
      <c r="F962" s="82">
        <f t="shared" ca="1" si="385"/>
        <v>0</v>
      </c>
      <c r="G962" s="82">
        <f t="shared" ca="1" si="386"/>
        <v>0</v>
      </c>
      <c r="H962" s="7"/>
      <c r="O962" s="8"/>
      <c r="P962" s="8"/>
      <c r="Q962" s="8"/>
      <c r="R962" s="8"/>
      <c r="S962" s="8"/>
    </row>
    <row r="963" spans="1:19" x14ac:dyDescent="0.25">
      <c r="A963" s="140"/>
      <c r="B963" s="155" t="s">
        <v>1251</v>
      </c>
      <c r="C963" s="82">
        <f t="shared" ca="1" si="382"/>
        <v>0</v>
      </c>
      <c r="D963" s="82">
        <f t="shared" ca="1" si="383"/>
        <v>0</v>
      </c>
      <c r="E963" s="82">
        <f t="shared" ca="1" si="384"/>
        <v>0</v>
      </c>
      <c r="F963" s="82">
        <f t="shared" ca="1" si="385"/>
        <v>0</v>
      </c>
      <c r="G963" s="82">
        <f t="shared" ca="1" si="386"/>
        <v>0</v>
      </c>
      <c r="H963" s="7"/>
      <c r="O963" s="8"/>
      <c r="P963" s="8"/>
      <c r="Q963" s="8"/>
      <c r="R963" s="8"/>
      <c r="S963" s="8"/>
    </row>
    <row r="964" spans="1:19" x14ac:dyDescent="0.25">
      <c r="A964" s="140"/>
      <c r="B964" s="155" t="s">
        <v>1176</v>
      </c>
      <c r="C964" s="82">
        <f t="shared" ca="1" si="382"/>
        <v>0</v>
      </c>
      <c r="D964" s="82">
        <f t="shared" ca="1" si="383"/>
        <v>0</v>
      </c>
      <c r="E964" s="82">
        <f t="shared" ca="1" si="384"/>
        <v>0</v>
      </c>
      <c r="F964" s="82">
        <f t="shared" ca="1" si="385"/>
        <v>0</v>
      </c>
      <c r="G964" s="82">
        <f t="shared" ca="1" si="386"/>
        <v>2.4848772800000001E-3</v>
      </c>
      <c r="H964" s="7"/>
      <c r="O964" s="8"/>
      <c r="P964" s="8"/>
      <c r="Q964" s="8"/>
      <c r="R964" s="8"/>
      <c r="S964" s="8"/>
    </row>
    <row r="965" spans="1:19" x14ac:dyDescent="0.25">
      <c r="A965" s="140"/>
      <c r="B965" s="155" t="s">
        <v>1252</v>
      </c>
      <c r="C965" s="82">
        <f t="shared" ca="1" si="382"/>
        <v>0</v>
      </c>
      <c r="D965" s="82">
        <f t="shared" ca="1" si="383"/>
        <v>0</v>
      </c>
      <c r="E965" s="82">
        <f t="shared" ca="1" si="384"/>
        <v>0</v>
      </c>
      <c r="F965" s="82">
        <f t="shared" ca="1" si="385"/>
        <v>0</v>
      </c>
      <c r="G965" s="82">
        <f t="shared" ca="1" si="386"/>
        <v>0</v>
      </c>
      <c r="H965" s="7"/>
      <c r="O965" s="8"/>
      <c r="P965" s="8"/>
      <c r="Q965" s="8"/>
      <c r="R965" s="8"/>
      <c r="S965" s="8"/>
    </row>
    <row r="966" spans="1:19" x14ac:dyDescent="0.25">
      <c r="A966" s="140"/>
      <c r="B966" s="155" t="s">
        <v>1253</v>
      </c>
      <c r="C966" s="82">
        <f t="shared" ca="1" si="382"/>
        <v>0</v>
      </c>
      <c r="D966" s="82">
        <f t="shared" ca="1" si="383"/>
        <v>0</v>
      </c>
      <c r="E966" s="82">
        <f t="shared" ca="1" si="384"/>
        <v>0</v>
      </c>
      <c r="F966" s="82">
        <f t="shared" ca="1" si="385"/>
        <v>0</v>
      </c>
      <c r="G966" s="82">
        <f t="shared" ca="1" si="386"/>
        <v>0</v>
      </c>
      <c r="H966" s="7"/>
      <c r="O966" s="8"/>
      <c r="P966" s="8"/>
      <c r="Q966" s="8"/>
      <c r="R966" s="8"/>
      <c r="S966" s="8"/>
    </row>
    <row r="967" spans="1:19" x14ac:dyDescent="0.25">
      <c r="A967" s="140"/>
      <c r="B967" s="155" t="s">
        <v>1254</v>
      </c>
      <c r="C967" s="82">
        <f t="shared" ca="1" si="382"/>
        <v>0</v>
      </c>
      <c r="D967" s="82">
        <f t="shared" ca="1" si="383"/>
        <v>0</v>
      </c>
      <c r="E967" s="82">
        <f t="shared" ca="1" si="384"/>
        <v>0</v>
      </c>
      <c r="F967" s="82">
        <f t="shared" ca="1" si="385"/>
        <v>0</v>
      </c>
      <c r="G967" s="82">
        <f t="shared" ca="1" si="386"/>
        <v>0</v>
      </c>
      <c r="H967" s="7"/>
      <c r="O967" s="8"/>
      <c r="P967" s="8"/>
      <c r="Q967" s="8"/>
      <c r="R967" s="8"/>
      <c r="S967" s="8"/>
    </row>
    <row r="968" spans="1:19" x14ac:dyDescent="0.25">
      <c r="A968" s="140"/>
      <c r="B968" s="155" t="s">
        <v>1177</v>
      </c>
      <c r="C968" s="82">
        <f t="shared" ca="1" si="382"/>
        <v>0</v>
      </c>
      <c r="D968" s="82">
        <f t="shared" ca="1" si="383"/>
        <v>0</v>
      </c>
      <c r="E968" s="82">
        <f t="shared" ca="1" si="384"/>
        <v>0</v>
      </c>
      <c r="F968" s="82">
        <f t="shared" ca="1" si="385"/>
        <v>0</v>
      </c>
      <c r="G968" s="82">
        <f t="shared" ca="1" si="386"/>
        <v>1.13745092</v>
      </c>
      <c r="H968" s="7"/>
      <c r="O968" s="8"/>
      <c r="P968" s="8"/>
      <c r="Q968" s="8"/>
      <c r="R968" s="8"/>
      <c r="S968" s="8"/>
    </row>
    <row r="969" spans="1:19" x14ac:dyDescent="0.25">
      <c r="A969" s="140"/>
      <c r="B969" s="155" t="s">
        <v>1255</v>
      </c>
      <c r="C969" s="82">
        <f t="shared" ca="1" si="382"/>
        <v>0</v>
      </c>
      <c r="D969" s="82">
        <f t="shared" ca="1" si="383"/>
        <v>0</v>
      </c>
      <c r="E969" s="82">
        <f t="shared" ca="1" si="384"/>
        <v>0</v>
      </c>
      <c r="F969" s="82">
        <f t="shared" ca="1" si="385"/>
        <v>0</v>
      </c>
      <c r="G969" s="82">
        <f t="shared" ca="1" si="386"/>
        <v>0</v>
      </c>
      <c r="H969" s="7"/>
      <c r="O969" s="8"/>
      <c r="P969" s="8"/>
      <c r="Q969" s="8"/>
      <c r="R969" s="8"/>
      <c r="S969" s="8"/>
    </row>
    <row r="970" spans="1:19" x14ac:dyDescent="0.25">
      <c r="A970" s="140"/>
      <c r="B970" s="155" t="s">
        <v>1256</v>
      </c>
      <c r="C970" s="82">
        <f t="shared" ca="1" si="382"/>
        <v>0</v>
      </c>
      <c r="D970" s="82">
        <f t="shared" ca="1" si="383"/>
        <v>0</v>
      </c>
      <c r="E970" s="82">
        <f t="shared" ca="1" si="384"/>
        <v>0</v>
      </c>
      <c r="F970" s="82">
        <f t="shared" ca="1" si="385"/>
        <v>0</v>
      </c>
      <c r="G970" s="82">
        <f t="shared" ca="1" si="386"/>
        <v>0</v>
      </c>
      <c r="H970" s="7"/>
      <c r="O970" s="8"/>
      <c r="P970" s="8"/>
      <c r="Q970" s="8"/>
      <c r="R970" s="8"/>
      <c r="S970" s="8"/>
    </row>
    <row r="971" spans="1:19" x14ac:dyDescent="0.25">
      <c r="A971" s="140"/>
      <c r="B971" s="155" t="s">
        <v>1257</v>
      </c>
      <c r="C971" s="82">
        <f t="shared" ca="1" si="382"/>
        <v>0</v>
      </c>
      <c r="D971" s="82">
        <f t="shared" ca="1" si="383"/>
        <v>0</v>
      </c>
      <c r="E971" s="82">
        <f t="shared" ca="1" si="384"/>
        <v>0</v>
      </c>
      <c r="F971" s="82">
        <f t="shared" ca="1" si="385"/>
        <v>0</v>
      </c>
      <c r="G971" s="82">
        <f t="shared" ca="1" si="386"/>
        <v>0</v>
      </c>
      <c r="H971" s="7"/>
      <c r="O971" s="8"/>
      <c r="P971" s="8"/>
      <c r="Q971" s="8"/>
      <c r="R971" s="8"/>
      <c r="S971" s="8"/>
    </row>
    <row r="972" spans="1:19" x14ac:dyDescent="0.25">
      <c r="A972" s="140"/>
      <c r="B972" s="155" t="s">
        <v>1178</v>
      </c>
      <c r="C972" s="82">
        <f t="shared" ca="1" si="382"/>
        <v>0</v>
      </c>
      <c r="D972" s="82">
        <f t="shared" ca="1" si="383"/>
        <v>0</v>
      </c>
      <c r="E972" s="82">
        <f t="shared" ca="1" si="384"/>
        <v>0</v>
      </c>
      <c r="F972" s="82">
        <f t="shared" ca="1" si="385"/>
        <v>0</v>
      </c>
      <c r="G972" s="82">
        <f t="shared" ca="1" si="386"/>
        <v>2.7293094100000002E-3</v>
      </c>
      <c r="H972" s="7"/>
      <c r="O972" s="8"/>
      <c r="P972" s="8"/>
      <c r="Q972" s="8"/>
      <c r="R972" s="8"/>
      <c r="S972" s="8"/>
    </row>
    <row r="973" spans="1:19" x14ac:dyDescent="0.25">
      <c r="A973" s="140"/>
      <c r="B973" s="155" t="s">
        <v>1258</v>
      </c>
      <c r="C973" s="82">
        <f t="shared" ca="1" si="382"/>
        <v>0</v>
      </c>
      <c r="D973" s="82">
        <f t="shared" ca="1" si="383"/>
        <v>0</v>
      </c>
      <c r="E973" s="82">
        <f t="shared" ca="1" si="384"/>
        <v>0</v>
      </c>
      <c r="F973" s="82">
        <f t="shared" ca="1" si="385"/>
        <v>0</v>
      </c>
      <c r="G973" s="82">
        <f t="shared" ca="1" si="386"/>
        <v>0</v>
      </c>
      <c r="H973" s="7"/>
      <c r="O973" s="8"/>
      <c r="P973" s="8"/>
      <c r="Q973" s="8"/>
      <c r="R973" s="8"/>
      <c r="S973" s="8"/>
    </row>
    <row r="974" spans="1:19" x14ac:dyDescent="0.25">
      <c r="A974" s="140"/>
      <c r="B974" s="155" t="s">
        <v>1259</v>
      </c>
      <c r="C974" s="82">
        <f t="shared" ca="1" si="382"/>
        <v>0</v>
      </c>
      <c r="D974" s="82">
        <f t="shared" ca="1" si="383"/>
        <v>0</v>
      </c>
      <c r="E974" s="82">
        <f t="shared" ca="1" si="384"/>
        <v>0</v>
      </c>
      <c r="F974" s="82">
        <f t="shared" ca="1" si="385"/>
        <v>0</v>
      </c>
      <c r="G974" s="82">
        <f t="shared" ca="1" si="386"/>
        <v>0</v>
      </c>
      <c r="H974" s="7"/>
      <c r="O974" s="8"/>
      <c r="P974" s="8"/>
      <c r="Q974" s="8"/>
      <c r="R974" s="8"/>
      <c r="S974" s="8"/>
    </row>
    <row r="975" spans="1:19" x14ac:dyDescent="0.25">
      <c r="A975" s="140"/>
      <c r="B975" s="155" t="s">
        <v>1260</v>
      </c>
      <c r="C975" s="82">
        <f t="shared" ca="1" si="382"/>
        <v>0</v>
      </c>
      <c r="D975" s="82">
        <f t="shared" ca="1" si="383"/>
        <v>0</v>
      </c>
      <c r="E975" s="82">
        <f t="shared" ca="1" si="384"/>
        <v>0</v>
      </c>
      <c r="F975" s="82">
        <f t="shared" ca="1" si="385"/>
        <v>0</v>
      </c>
      <c r="G975" s="82">
        <f t="shared" ca="1" si="386"/>
        <v>0</v>
      </c>
      <c r="H975" s="7"/>
      <c r="O975" s="8"/>
      <c r="P975" s="8"/>
      <c r="Q975" s="8"/>
      <c r="R975" s="8"/>
      <c r="S975" s="8"/>
    </row>
    <row r="976" spans="1:19" x14ac:dyDescent="0.25">
      <c r="A976" s="140"/>
      <c r="B976" s="155" t="s">
        <v>1179</v>
      </c>
      <c r="C976" s="82">
        <f t="shared" ca="1" si="382"/>
        <v>0</v>
      </c>
      <c r="D976" s="82">
        <f t="shared" ca="1" si="383"/>
        <v>0</v>
      </c>
      <c r="E976" s="82">
        <f t="shared" ca="1" si="384"/>
        <v>0</v>
      </c>
      <c r="F976" s="82">
        <f t="shared" ca="1" si="385"/>
        <v>0</v>
      </c>
      <c r="G976" s="82">
        <f t="shared" ca="1" si="386"/>
        <v>0</v>
      </c>
      <c r="H976" s="7"/>
      <c r="O976" s="8"/>
      <c r="P976" s="8"/>
      <c r="Q976" s="8"/>
      <c r="R976" s="8"/>
      <c r="S976" s="8"/>
    </row>
    <row r="977" spans="1:19" x14ac:dyDescent="0.25">
      <c r="A977" s="140"/>
      <c r="B977" s="155" t="s">
        <v>1261</v>
      </c>
      <c r="C977" s="82">
        <f t="shared" ca="1" si="382"/>
        <v>0</v>
      </c>
      <c r="D977" s="82">
        <f t="shared" ca="1" si="383"/>
        <v>0</v>
      </c>
      <c r="E977" s="82">
        <f t="shared" ca="1" si="384"/>
        <v>0</v>
      </c>
      <c r="F977" s="82">
        <f t="shared" ca="1" si="385"/>
        <v>0</v>
      </c>
      <c r="G977" s="82">
        <f t="shared" ca="1" si="386"/>
        <v>0</v>
      </c>
      <c r="H977" s="7"/>
      <c r="O977" s="8"/>
      <c r="P977" s="8"/>
      <c r="Q977" s="8"/>
      <c r="R977" s="8"/>
      <c r="S977" s="8"/>
    </row>
    <row r="978" spans="1:19" x14ac:dyDescent="0.25">
      <c r="A978" s="140"/>
      <c r="B978" s="155" t="s">
        <v>1262</v>
      </c>
      <c r="C978" s="82">
        <f t="shared" ca="1" si="382"/>
        <v>0</v>
      </c>
      <c r="D978" s="82">
        <f t="shared" ca="1" si="383"/>
        <v>0</v>
      </c>
      <c r="E978" s="82">
        <f t="shared" ca="1" si="384"/>
        <v>0</v>
      </c>
      <c r="F978" s="82">
        <f t="shared" ca="1" si="385"/>
        <v>0</v>
      </c>
      <c r="G978" s="82">
        <f t="shared" ca="1" si="386"/>
        <v>0</v>
      </c>
      <c r="H978" s="7"/>
      <c r="O978" s="8"/>
      <c r="P978" s="8"/>
      <c r="Q978" s="8"/>
      <c r="R978" s="8"/>
      <c r="S978" s="8"/>
    </row>
    <row r="979" spans="1:19" x14ac:dyDescent="0.25">
      <c r="A979" s="140"/>
      <c r="B979" s="155" t="s">
        <v>1263</v>
      </c>
      <c r="C979" s="82">
        <f t="shared" ca="1" si="382"/>
        <v>0</v>
      </c>
      <c r="D979" s="82">
        <f t="shared" ca="1" si="383"/>
        <v>0</v>
      </c>
      <c r="E979" s="82">
        <f t="shared" ca="1" si="384"/>
        <v>0</v>
      </c>
      <c r="F979" s="82">
        <f t="shared" ca="1" si="385"/>
        <v>0</v>
      </c>
      <c r="G979" s="82">
        <f t="shared" ca="1" si="386"/>
        <v>0</v>
      </c>
      <c r="H979" s="7"/>
      <c r="O979" s="8"/>
      <c r="P979" s="8"/>
      <c r="Q979" s="8"/>
      <c r="R979" s="8"/>
      <c r="S979" s="8"/>
    </row>
    <row r="980" spans="1:19" x14ac:dyDescent="0.25">
      <c r="A980" s="140"/>
      <c r="B980" s="155" t="s">
        <v>1180</v>
      </c>
      <c r="C980" s="82">
        <f t="shared" ca="1" si="382"/>
        <v>0</v>
      </c>
      <c r="D980" s="82">
        <f t="shared" ca="1" si="383"/>
        <v>0</v>
      </c>
      <c r="E980" s="82">
        <f t="shared" ca="1" si="384"/>
        <v>0</v>
      </c>
      <c r="F980" s="82">
        <f t="shared" ca="1" si="385"/>
        <v>0</v>
      </c>
      <c r="G980" s="82">
        <f t="shared" ca="1" si="386"/>
        <v>0</v>
      </c>
      <c r="H980" s="7"/>
      <c r="O980" s="8"/>
      <c r="P980" s="8"/>
      <c r="Q980" s="8"/>
      <c r="R980" s="8"/>
      <c r="S980" s="8"/>
    </row>
    <row r="981" spans="1:19" x14ac:dyDescent="0.25">
      <c r="A981" s="140"/>
      <c r="B981" s="155" t="s">
        <v>1264</v>
      </c>
      <c r="C981" s="82">
        <f t="shared" ca="1" si="382"/>
        <v>0</v>
      </c>
      <c r="D981" s="82">
        <f t="shared" ca="1" si="383"/>
        <v>0</v>
      </c>
      <c r="E981" s="82">
        <f t="shared" ca="1" si="384"/>
        <v>0</v>
      </c>
      <c r="F981" s="82">
        <f t="shared" ca="1" si="385"/>
        <v>0</v>
      </c>
      <c r="G981" s="82">
        <f t="shared" ca="1" si="386"/>
        <v>0</v>
      </c>
      <c r="H981" s="7"/>
      <c r="O981" s="8"/>
      <c r="P981" s="8"/>
      <c r="Q981" s="8"/>
      <c r="R981" s="8"/>
      <c r="S981" s="8"/>
    </row>
    <row r="982" spans="1:19" x14ac:dyDescent="0.25">
      <c r="A982" s="140"/>
      <c r="B982" s="155" t="s">
        <v>1265</v>
      </c>
      <c r="C982" s="82">
        <f t="shared" ca="1" si="382"/>
        <v>0</v>
      </c>
      <c r="D982" s="82">
        <f t="shared" ca="1" si="383"/>
        <v>0</v>
      </c>
      <c r="E982" s="82">
        <f t="shared" ca="1" si="384"/>
        <v>0</v>
      </c>
      <c r="F982" s="82">
        <f t="shared" ca="1" si="385"/>
        <v>0</v>
      </c>
      <c r="G982" s="82">
        <f t="shared" ca="1" si="386"/>
        <v>0</v>
      </c>
      <c r="H982" s="7"/>
      <c r="O982" s="8"/>
      <c r="P982" s="8"/>
      <c r="Q982" s="8"/>
      <c r="R982" s="8"/>
      <c r="S982" s="8"/>
    </row>
    <row r="983" spans="1:19" x14ac:dyDescent="0.25">
      <c r="A983" s="140"/>
      <c r="B983" s="155" t="s">
        <v>940</v>
      </c>
      <c r="C983" s="65">
        <f t="shared" ca="1" si="382"/>
        <v>0</v>
      </c>
      <c r="D983" s="65">
        <f t="shared" ca="1" si="383"/>
        <v>0</v>
      </c>
      <c r="E983" s="65">
        <f t="shared" ca="1" si="384"/>
        <v>0</v>
      </c>
      <c r="F983" s="65">
        <f t="shared" ca="1" si="385"/>
        <v>0</v>
      </c>
      <c r="G983" s="65">
        <f t="shared" ca="1" si="386"/>
        <v>6.84536042E-3</v>
      </c>
      <c r="H983" s="7"/>
      <c r="O983" s="8"/>
      <c r="P983" s="8"/>
      <c r="Q983" s="8"/>
      <c r="R983" s="8"/>
      <c r="S983" s="8"/>
    </row>
    <row r="984" spans="1:19" x14ac:dyDescent="0.25">
      <c r="A984" s="140"/>
      <c r="B984" s="155" t="s">
        <v>941</v>
      </c>
      <c r="C984" s="65">
        <f t="shared" ca="1" si="382"/>
        <v>0</v>
      </c>
      <c r="D984" s="65">
        <f t="shared" ca="1" si="383"/>
        <v>0</v>
      </c>
      <c r="E984" s="65">
        <f t="shared" ca="1" si="384"/>
        <v>0</v>
      </c>
      <c r="F984" s="65">
        <f t="shared" ca="1" si="385"/>
        <v>0</v>
      </c>
      <c r="G984" s="65">
        <f t="shared" ca="1" si="386"/>
        <v>3.8423871099999999E-4</v>
      </c>
      <c r="H984" s="7"/>
      <c r="O984" s="8"/>
      <c r="P984" s="8"/>
      <c r="Q984" s="8"/>
      <c r="R984" s="8"/>
      <c r="S984" s="8"/>
    </row>
    <row r="985" spans="1:19" x14ac:dyDescent="0.25">
      <c r="A985" s="140"/>
      <c r="B985" s="155" t="s">
        <v>942</v>
      </c>
      <c r="C985" s="147">
        <f t="shared" ca="1" si="382"/>
        <v>0</v>
      </c>
      <c r="D985" s="147">
        <f t="shared" ca="1" si="383"/>
        <v>0</v>
      </c>
      <c r="E985" s="147">
        <f t="shared" ca="1" si="384"/>
        <v>0</v>
      </c>
      <c r="F985" s="147">
        <f t="shared" ca="1" si="385"/>
        <v>0</v>
      </c>
      <c r="G985" s="147">
        <f t="shared" ca="1" si="386"/>
        <v>0</v>
      </c>
      <c r="H985" s="7"/>
      <c r="O985" s="8"/>
      <c r="P985" s="8"/>
      <c r="Q985" s="8"/>
      <c r="R985" s="8"/>
      <c r="S985" s="8"/>
    </row>
    <row r="986" spans="1:19" x14ac:dyDescent="0.25">
      <c r="A986" s="140"/>
      <c r="B986" s="155" t="s">
        <v>1266</v>
      </c>
      <c r="C986" s="82">
        <f t="shared" ca="1" si="382"/>
        <v>0</v>
      </c>
      <c r="D986" s="82">
        <f t="shared" ca="1" si="383"/>
        <v>0</v>
      </c>
      <c r="E986" s="82">
        <f t="shared" ca="1" si="384"/>
        <v>0</v>
      </c>
      <c r="F986" s="82">
        <f t="shared" ca="1" si="385"/>
        <v>0</v>
      </c>
      <c r="G986" s="82">
        <f t="shared" ca="1" si="386"/>
        <v>0</v>
      </c>
      <c r="H986" s="7"/>
      <c r="O986" s="8"/>
      <c r="P986" s="8"/>
      <c r="Q986" s="8"/>
      <c r="R986" s="8"/>
      <c r="S986" s="8"/>
    </row>
    <row r="987" spans="1:19" x14ac:dyDescent="0.25">
      <c r="A987" s="140"/>
      <c r="B987" s="155" t="s">
        <v>1267</v>
      </c>
      <c r="C987" s="82">
        <f t="shared" ca="1" si="382"/>
        <v>0</v>
      </c>
      <c r="D987" s="82">
        <f t="shared" ca="1" si="383"/>
        <v>2.9536558099999999</v>
      </c>
      <c r="E987" s="82">
        <f t="shared" ca="1" si="384"/>
        <v>5.6597985599999996</v>
      </c>
      <c r="F987" s="82">
        <f t="shared" ca="1" si="385"/>
        <v>8.18443173</v>
      </c>
      <c r="G987" s="82">
        <f t="shared" ca="1" si="386"/>
        <v>10.5814065</v>
      </c>
      <c r="H987" s="7"/>
      <c r="O987" s="8"/>
      <c r="P987" s="8"/>
      <c r="Q987" s="8"/>
      <c r="R987" s="8"/>
      <c r="S987" s="8"/>
    </row>
    <row r="988" spans="1:19" x14ac:dyDescent="0.25">
      <c r="A988" s="140"/>
      <c r="B988" s="155" t="s">
        <v>1268</v>
      </c>
      <c r="C988" s="82">
        <f t="shared" ca="1" si="382"/>
        <v>0</v>
      </c>
      <c r="D988" s="82">
        <f t="shared" ca="1" si="383"/>
        <v>0.13256377599999999</v>
      </c>
      <c r="E988" s="82">
        <f t="shared" ca="1" si="384"/>
        <v>0.25401885600000002</v>
      </c>
      <c r="F988" s="82">
        <f t="shared" ca="1" si="385"/>
        <v>0.36732755900000003</v>
      </c>
      <c r="G988" s="82">
        <f t="shared" ca="1" si="386"/>
        <v>0.474711624</v>
      </c>
      <c r="H988" s="7"/>
      <c r="O988" s="8"/>
      <c r="P988" s="8"/>
      <c r="Q988" s="8"/>
      <c r="R988" s="8"/>
      <c r="S988" s="8"/>
    </row>
    <row r="989" spans="1:19" x14ac:dyDescent="0.25">
      <c r="A989" s="140"/>
      <c r="B989" s="155" t="s">
        <v>1269</v>
      </c>
      <c r="C989" s="82">
        <f t="shared" ref="C989:C992" ca="1" si="387">IFERROR(VLOOKUP($B989,INDIRECT($I$797),2,FALSE),0)</f>
        <v>0</v>
      </c>
      <c r="D989" s="82">
        <f t="shared" ref="D989:D992" ca="1" si="388">IFERROR(VLOOKUP($B989,INDIRECT($J$797),2,FALSE),0)</f>
        <v>6.0953270400000002E-2</v>
      </c>
      <c r="E989" s="82">
        <f t="shared" ref="E989:E992" ca="1" si="389">IFERROR(VLOOKUP($B989,INDIRECT($K$797),2,FALSE),0)</f>
        <v>0.11679872500000001</v>
      </c>
      <c r="F989" s="82">
        <f t="shared" ref="F989:F992" ca="1" si="390">IFERROR(VLOOKUP($B989,INDIRECT($L$797),2,FALSE),0)</f>
        <v>0.16889844700000001</v>
      </c>
      <c r="G989" s="82">
        <f t="shared" ref="G989:G992" ca="1" si="391">IFERROR(VLOOKUP($B989,INDIRECT($M$797),2,FALSE),0)</f>
        <v>0.22074622399999999</v>
      </c>
      <c r="H989" s="7"/>
      <c r="O989" s="8"/>
      <c r="P989" s="8"/>
      <c r="Q989" s="8"/>
      <c r="R989" s="8"/>
      <c r="S989" s="8"/>
    </row>
    <row r="990" spans="1:19" x14ac:dyDescent="0.25">
      <c r="A990" s="140"/>
      <c r="B990" s="155" t="s">
        <v>1270</v>
      </c>
      <c r="C990" s="65">
        <f t="shared" ca="1" si="387"/>
        <v>0</v>
      </c>
      <c r="D990" s="65">
        <f t="shared" ca="1" si="388"/>
        <v>0</v>
      </c>
      <c r="E990" s="65">
        <f t="shared" ca="1" si="389"/>
        <v>0</v>
      </c>
      <c r="F990" s="65">
        <f t="shared" ca="1" si="390"/>
        <v>0</v>
      </c>
      <c r="G990" s="65">
        <f t="shared" ca="1" si="391"/>
        <v>0</v>
      </c>
      <c r="H990" s="7"/>
      <c r="O990" s="8"/>
      <c r="P990" s="8"/>
      <c r="Q990" s="8"/>
      <c r="R990" s="8"/>
      <c r="S990" s="8"/>
    </row>
    <row r="991" spans="1:19" x14ac:dyDescent="0.25">
      <c r="A991" s="140"/>
      <c r="B991" s="155" t="s">
        <v>1271</v>
      </c>
      <c r="C991" s="65">
        <f t="shared" ca="1" si="387"/>
        <v>0</v>
      </c>
      <c r="D991" s="65">
        <f t="shared" ca="1" si="388"/>
        <v>0</v>
      </c>
      <c r="E991" s="65">
        <f t="shared" ca="1" si="389"/>
        <v>0</v>
      </c>
      <c r="F991" s="65">
        <f t="shared" ca="1" si="390"/>
        <v>0</v>
      </c>
      <c r="G991" s="65">
        <f t="shared" ca="1" si="391"/>
        <v>0</v>
      </c>
      <c r="H991" s="7"/>
      <c r="O991" s="8"/>
      <c r="P991" s="8"/>
      <c r="Q991" s="8"/>
      <c r="R991" s="8"/>
      <c r="S991" s="8"/>
    </row>
    <row r="992" spans="1:19" x14ac:dyDescent="0.25">
      <c r="A992" s="140"/>
      <c r="B992" s="155" t="s">
        <v>1272</v>
      </c>
      <c r="C992" s="147">
        <f t="shared" ca="1" si="387"/>
        <v>0</v>
      </c>
      <c r="D992" s="147">
        <f t="shared" ca="1" si="388"/>
        <v>0</v>
      </c>
      <c r="E992" s="147">
        <f t="shared" ca="1" si="389"/>
        <v>0</v>
      </c>
      <c r="F992" s="147">
        <f t="shared" ca="1" si="390"/>
        <v>0</v>
      </c>
      <c r="G992" s="147">
        <f t="shared" ca="1" si="391"/>
        <v>0</v>
      </c>
      <c r="H992" s="7"/>
      <c r="O992" s="8"/>
      <c r="P992" s="8"/>
      <c r="Q992" s="8"/>
      <c r="R992" s="8"/>
      <c r="S992" s="8"/>
    </row>
    <row r="993" spans="1:27" x14ac:dyDescent="0.25">
      <c r="A993" s="140"/>
      <c r="B993" s="155"/>
      <c r="C993" s="7"/>
      <c r="D993" s="7"/>
      <c r="E993" s="7"/>
      <c r="F993" s="7"/>
      <c r="G993" s="7"/>
      <c r="H993" s="7"/>
      <c r="I993" s="103" t="s">
        <v>244</v>
      </c>
      <c r="O993" s="138" t="s">
        <v>245</v>
      </c>
      <c r="P993" s="8"/>
      <c r="Q993" s="8"/>
      <c r="R993" s="8"/>
      <c r="S993" s="8"/>
      <c r="V993" s="106" t="s">
        <v>341</v>
      </c>
      <c r="W993" s="9">
        <v>2010</v>
      </c>
      <c r="X993" s="9">
        <v>2020</v>
      </c>
      <c r="Y993" s="9">
        <v>2030</v>
      </c>
      <c r="Z993" s="9">
        <v>2040</v>
      </c>
      <c r="AA993" s="9">
        <v>2050</v>
      </c>
    </row>
    <row r="994" spans="1:27" x14ac:dyDescent="0.25">
      <c r="A994" s="106"/>
      <c r="B994" s="106" t="s">
        <v>574</v>
      </c>
      <c r="C994" s="9">
        <v>2010</v>
      </c>
      <c r="D994" s="9">
        <v>2020</v>
      </c>
      <c r="E994" s="9">
        <v>2030</v>
      </c>
      <c r="F994" s="9">
        <v>2040</v>
      </c>
      <c r="G994" s="9">
        <v>2050</v>
      </c>
      <c r="H994" s="9"/>
      <c r="I994" s="106">
        <v>2010</v>
      </c>
      <c r="J994" s="106">
        <v>2020</v>
      </c>
      <c r="K994" s="106">
        <v>2030</v>
      </c>
      <c r="L994" s="106">
        <v>2040</v>
      </c>
      <c r="M994" s="106">
        <v>2050</v>
      </c>
      <c r="O994" s="6">
        <v>2010</v>
      </c>
      <c r="P994" s="6">
        <v>2020</v>
      </c>
      <c r="Q994" s="6">
        <v>2030</v>
      </c>
      <c r="R994" s="6">
        <v>2040</v>
      </c>
      <c r="S994" s="6">
        <v>2050</v>
      </c>
      <c r="V994" s="87" t="s">
        <v>337</v>
      </c>
    </row>
    <row r="995" spans="1:27" x14ac:dyDescent="0.25">
      <c r="A995" s="140"/>
      <c r="B995" s="155" t="s">
        <v>470</v>
      </c>
      <c r="C995" s="41">
        <f t="shared" ref="C995:C1000" ca="1" si="392">IFERROR(VLOOKUP($B995,INDIRECT($I$995),2,FALSE),0)</f>
        <v>0</v>
      </c>
      <c r="D995" s="41">
        <f t="shared" ref="D995:D1000" ca="1" si="393">IFERROR(VLOOKUP($B995,INDIRECT($J$995),2,FALSE),0)</f>
        <v>35.699894</v>
      </c>
      <c r="E995" s="41">
        <f t="shared" ref="E995:E1000" ca="1" si="394">IFERROR(VLOOKUP($B995,INDIRECT($K$995),2,FALSE),0)</f>
        <v>35.699894</v>
      </c>
      <c r="F995" s="41">
        <f t="shared" ref="F995:F1000" ca="1" si="395">IFERROR(VLOOKUP($B995,INDIRECT($L$995),2,FALSE),0)</f>
        <v>35.699894</v>
      </c>
      <c r="G995" s="41">
        <f t="shared" ref="G995:G1000" ca="1" si="396">IFERROR(VLOOKUP($B995,INDIRECT($M$995),2,FALSE),0)</f>
        <v>35.699894</v>
      </c>
      <c r="H995" s="7"/>
      <c r="I995" s="140" t="str">
        <f>"Modeloutput!$A$"&amp;O995&amp;":$B$"&amp;O996</f>
        <v>Modeloutput!$A$4902:$B$4907</v>
      </c>
      <c r="J995" s="140" t="str">
        <f>"Modeloutput!$A$"&amp;P995&amp;":$B$"&amp;P996</f>
        <v>Modeloutput!$A$5837:$B$5842</v>
      </c>
      <c r="K995" s="140" t="str">
        <f>"Modeloutput!$A$"&amp;Q995&amp;":$B$"&amp;Q996</f>
        <v>Modeloutput!$A$6772:$B$6777</v>
      </c>
      <c r="L995" s="140" t="str">
        <f>"Modeloutput!$A$"&amp;R995&amp;":$B$"&amp;R996</f>
        <v>Modeloutput!$A$7707:$B$7712</v>
      </c>
      <c r="M995" s="140" t="str">
        <f>"Modeloutput!$A$"&amp;S995&amp;":$B$"&amp;S996</f>
        <v>Modeloutput!$A$8642:$B$8647</v>
      </c>
      <c r="O995" s="140">
        <f>Run4_Var1!O995+Run4_Var2!$G$10</f>
        <v>4902</v>
      </c>
      <c r="P995" s="140">
        <f>Run4_Var1!P995+Run4_Var2!$G$10</f>
        <v>5837</v>
      </c>
      <c r="Q995" s="140">
        <f>Run4_Var1!Q995+Run4_Var2!$G$10</f>
        <v>6772</v>
      </c>
      <c r="R995" s="140">
        <f>Run4_Var1!R995+Run4_Var2!$G$10</f>
        <v>7707</v>
      </c>
      <c r="S995" s="140">
        <f>Run4_Var1!S995+Run4_Var2!$G$10</f>
        <v>8642</v>
      </c>
      <c r="V995" s="22" t="s">
        <v>342</v>
      </c>
      <c r="W995" s="23">
        <f ca="1">SUM(C995:C1000)</f>
        <v>0</v>
      </c>
      <c r="X995" s="23">
        <f t="shared" ref="X995:AA995" ca="1" si="397">SUM(D995:D1000)</f>
        <v>60.385706400000004</v>
      </c>
      <c r="Y995" s="23">
        <f t="shared" ca="1" si="397"/>
        <v>60.416473100000005</v>
      </c>
      <c r="Z995" s="23">
        <f t="shared" ca="1" si="397"/>
        <v>60.582134800000006</v>
      </c>
      <c r="AA995" s="23">
        <f t="shared" ca="1" si="397"/>
        <v>60.674723999999998</v>
      </c>
    </row>
    <row r="996" spans="1:27" x14ac:dyDescent="0.25">
      <c r="A996" s="140"/>
      <c r="B996" s="155" t="s">
        <v>471</v>
      </c>
      <c r="C996" s="41">
        <f t="shared" ca="1" si="392"/>
        <v>0</v>
      </c>
      <c r="D996" s="41">
        <f t="shared" ca="1" si="393"/>
        <v>0</v>
      </c>
      <c r="E996" s="41">
        <f t="shared" ca="1" si="394"/>
        <v>0</v>
      </c>
      <c r="F996" s="41">
        <f t="shared" ca="1" si="395"/>
        <v>0</v>
      </c>
      <c r="G996" s="41">
        <f t="shared" ca="1" si="396"/>
        <v>0</v>
      </c>
      <c r="H996" s="7"/>
      <c r="O996" s="140">
        <f>Run4_Var1!O996+Run4_Var2!$G$10</f>
        <v>4907</v>
      </c>
      <c r="P996" s="140">
        <f>Run4_Var1!P996+Run4_Var2!$G$10</f>
        <v>5842</v>
      </c>
      <c r="Q996" s="140">
        <f>Run4_Var1!Q996+Run4_Var2!$G$10</f>
        <v>6777</v>
      </c>
      <c r="R996" s="140">
        <f>Run4_Var1!R996+Run4_Var2!$G$10</f>
        <v>7712</v>
      </c>
      <c r="S996" s="140">
        <f>Run4_Var1!S996+Run4_Var2!$G$10</f>
        <v>8647</v>
      </c>
      <c r="V996" s="8"/>
      <c r="W996" s="42"/>
      <c r="X996" s="42"/>
      <c r="Y996" s="42"/>
      <c r="Z996" s="42"/>
      <c r="AA996" s="42"/>
    </row>
    <row r="997" spans="1:27" x14ac:dyDescent="0.25">
      <c r="A997" s="140"/>
      <c r="B997" s="155" t="s">
        <v>486</v>
      </c>
      <c r="C997" s="41">
        <f t="shared" ca="1" si="392"/>
        <v>0</v>
      </c>
      <c r="D997" s="41">
        <f t="shared" ca="1" si="393"/>
        <v>24.6858124</v>
      </c>
      <c r="E997" s="41">
        <f t="shared" ca="1" si="394"/>
        <v>24.716579100000001</v>
      </c>
      <c r="F997" s="41">
        <f t="shared" ca="1" si="395"/>
        <v>24.882240800000002</v>
      </c>
      <c r="G997" s="41">
        <f t="shared" ca="1" si="396"/>
        <v>24.974830000000001</v>
      </c>
      <c r="H997" s="7"/>
      <c r="O997" s="8"/>
      <c r="P997" s="8"/>
      <c r="Q997" s="8"/>
      <c r="R997" s="8"/>
      <c r="S997" s="8"/>
      <c r="V997" s="140" t="s">
        <v>285</v>
      </c>
      <c r="W997" s="135">
        <f ca="1">SUM(W995)</f>
        <v>0</v>
      </c>
      <c r="X997" s="135">
        <f t="shared" ref="X997:AA997" ca="1" si="398">SUM(X995)</f>
        <v>60.385706400000004</v>
      </c>
      <c r="Y997" s="135">
        <f t="shared" ca="1" si="398"/>
        <v>60.416473100000005</v>
      </c>
      <c r="Z997" s="135">
        <f t="shared" ca="1" si="398"/>
        <v>60.582134800000006</v>
      </c>
      <c r="AA997" s="135">
        <f t="shared" ca="1" si="398"/>
        <v>60.674723999999998</v>
      </c>
    </row>
    <row r="998" spans="1:27" x14ac:dyDescent="0.25">
      <c r="A998" s="140"/>
      <c r="B998" s="155" t="s">
        <v>487</v>
      </c>
      <c r="C998" s="41">
        <f t="shared" ca="1" si="392"/>
        <v>0</v>
      </c>
      <c r="D998" s="41">
        <f t="shared" ca="1" si="393"/>
        <v>0</v>
      </c>
      <c r="E998" s="41">
        <f t="shared" ca="1" si="394"/>
        <v>0</v>
      </c>
      <c r="F998" s="41">
        <f t="shared" ca="1" si="395"/>
        <v>0</v>
      </c>
      <c r="G998" s="41">
        <f t="shared" ca="1" si="396"/>
        <v>0</v>
      </c>
      <c r="H998" s="7"/>
      <c r="O998" s="8"/>
      <c r="P998" s="8"/>
      <c r="Q998" s="8"/>
      <c r="R998" s="8"/>
      <c r="S998" s="8"/>
      <c r="V998" s="140" t="s">
        <v>284</v>
      </c>
      <c r="W998" s="135">
        <f ca="1">SUM(C995:C1000)</f>
        <v>0</v>
      </c>
      <c r="X998" s="135">
        <f t="shared" ref="X998:AA998" ca="1" si="399">SUM(D995:D1000)</f>
        <v>60.385706400000004</v>
      </c>
      <c r="Y998" s="135">
        <f t="shared" ca="1" si="399"/>
        <v>60.416473100000005</v>
      </c>
      <c r="Z998" s="135">
        <f t="shared" ca="1" si="399"/>
        <v>60.582134800000006</v>
      </c>
      <c r="AA998" s="135">
        <f t="shared" ca="1" si="399"/>
        <v>60.674723999999998</v>
      </c>
    </row>
    <row r="999" spans="1:27" x14ac:dyDescent="0.25">
      <c r="A999" s="140"/>
      <c r="B999" s="155" t="s">
        <v>488</v>
      </c>
      <c r="C999" s="41">
        <f t="shared" ca="1" si="392"/>
        <v>0</v>
      </c>
      <c r="D999" s="41">
        <f t="shared" ca="1" si="393"/>
        <v>0</v>
      </c>
      <c r="E999" s="41">
        <f t="shared" ca="1" si="394"/>
        <v>0</v>
      </c>
      <c r="F999" s="41">
        <f t="shared" ca="1" si="395"/>
        <v>0</v>
      </c>
      <c r="G999" s="41">
        <f t="shared" ca="1" si="396"/>
        <v>0</v>
      </c>
      <c r="H999" s="7"/>
      <c r="O999" s="8"/>
      <c r="P999" s="8"/>
      <c r="Q999" s="8"/>
      <c r="R999" s="8"/>
      <c r="S999" s="8"/>
      <c r="V999" s="8"/>
      <c r="W999" s="42"/>
      <c r="X999" s="42"/>
      <c r="Y999" s="42"/>
      <c r="Z999" s="42"/>
      <c r="AA999" s="42"/>
    </row>
    <row r="1000" spans="1:27" x14ac:dyDescent="0.25">
      <c r="A1000" s="140"/>
      <c r="B1000" s="155" t="s">
        <v>489</v>
      </c>
      <c r="C1000" s="41">
        <f t="shared" ca="1" si="392"/>
        <v>0</v>
      </c>
      <c r="D1000" s="41">
        <f t="shared" ca="1" si="393"/>
        <v>0</v>
      </c>
      <c r="E1000" s="41">
        <f t="shared" ca="1" si="394"/>
        <v>0</v>
      </c>
      <c r="F1000" s="41">
        <f t="shared" ca="1" si="395"/>
        <v>0</v>
      </c>
      <c r="G1000" s="41">
        <f t="shared" ca="1" si="396"/>
        <v>0</v>
      </c>
      <c r="H1000" s="7"/>
      <c r="O1000" s="8"/>
      <c r="P1000" s="8"/>
      <c r="Q1000" s="8"/>
      <c r="R1000" s="8"/>
      <c r="S1000" s="8"/>
    </row>
    <row r="1001" spans="1:27" x14ac:dyDescent="0.25">
      <c r="A1001" s="140"/>
      <c r="B1001" s="155"/>
      <c r="C1001" s="7"/>
      <c r="D1001" s="7"/>
      <c r="E1001" s="7"/>
      <c r="F1001" s="7"/>
      <c r="G1001" s="7"/>
      <c r="H1001" s="7"/>
      <c r="I1001" s="103" t="s">
        <v>244</v>
      </c>
      <c r="O1001" s="138" t="s">
        <v>245</v>
      </c>
      <c r="P1001" s="8"/>
      <c r="Q1001" s="8"/>
      <c r="R1001" s="8"/>
      <c r="S1001" s="8"/>
    </row>
    <row r="1002" spans="1:27" x14ac:dyDescent="0.25">
      <c r="A1002" s="106"/>
      <c r="B1002" s="106" t="s">
        <v>340</v>
      </c>
      <c r="C1002" s="9">
        <v>2010</v>
      </c>
      <c r="D1002" s="9">
        <v>2020</v>
      </c>
      <c r="E1002" s="9">
        <v>2030</v>
      </c>
      <c r="F1002" s="9">
        <v>2040</v>
      </c>
      <c r="G1002" s="9">
        <v>2050</v>
      </c>
      <c r="H1002" s="9"/>
      <c r="I1002" s="106">
        <v>2010</v>
      </c>
      <c r="J1002" s="106">
        <v>2020</v>
      </c>
      <c r="K1002" s="106">
        <v>2030</v>
      </c>
      <c r="L1002" s="106">
        <v>2040</v>
      </c>
      <c r="M1002" s="106">
        <v>2050</v>
      </c>
      <c r="O1002" s="6">
        <v>2010</v>
      </c>
      <c r="P1002" s="6">
        <v>2020</v>
      </c>
      <c r="Q1002" s="6">
        <v>2030</v>
      </c>
      <c r="R1002" s="6">
        <v>2040</v>
      </c>
      <c r="S1002" s="6">
        <v>2050</v>
      </c>
      <c r="V1002" s="106" t="s">
        <v>587</v>
      </c>
      <c r="W1002" s="9">
        <v>2010</v>
      </c>
      <c r="X1002" s="9">
        <v>2020</v>
      </c>
      <c r="Y1002" s="9">
        <v>2030</v>
      </c>
      <c r="Z1002" s="9">
        <v>2040</v>
      </c>
      <c r="AA1002" s="9">
        <v>2050</v>
      </c>
    </row>
    <row r="1003" spans="1:27" x14ac:dyDescent="0.25">
      <c r="A1003" s="140"/>
      <c r="B1003" s="155" t="s">
        <v>466</v>
      </c>
      <c r="C1003" s="78">
        <f t="shared" ref="C1003:C1014" ca="1" si="400">IFERROR(VLOOKUP($B1003,INDIRECT($I$1003),2,FALSE),0)</f>
        <v>0</v>
      </c>
      <c r="D1003" s="78">
        <f t="shared" ref="D1003:D1014" ca="1" si="401">IFERROR(VLOOKUP($B1003,INDIRECT($J$1003),2,FALSE),0)</f>
        <v>0</v>
      </c>
      <c r="E1003" s="78">
        <f t="shared" ref="E1003:E1014" ca="1" si="402">IFERROR(VLOOKUP($B1003,INDIRECT($K$1003),2,FALSE),0)</f>
        <v>0</v>
      </c>
      <c r="F1003" s="78">
        <f t="shared" ref="F1003:F1014" ca="1" si="403">IFERROR(VLOOKUP($B1003,INDIRECT($L$1003),2,FALSE),0)</f>
        <v>0</v>
      </c>
      <c r="G1003" s="78">
        <f t="shared" ref="G1003:G1014" ca="1" si="404">IFERROR(VLOOKUP($B1003,INDIRECT($M$1003),2,FALSE),0)</f>
        <v>0</v>
      </c>
      <c r="H1003" s="7"/>
      <c r="I1003" s="140" t="str">
        <f>"Modeloutput!$A$"&amp;O1003&amp;":$B$"&amp;O1004</f>
        <v>Modeloutput!$A$5357:$B$5368</v>
      </c>
      <c r="J1003" s="140" t="str">
        <f>"Modeloutput!$A$"&amp;P1003&amp;":$B$"&amp;P1004</f>
        <v>Modeloutput!$A$6292:$B$6303</v>
      </c>
      <c r="K1003" s="140" t="str">
        <f>"Modeloutput!$A$"&amp;Q1003&amp;":$B$"&amp;Q1004</f>
        <v>Modeloutput!$A$7227:$B$7238</v>
      </c>
      <c r="L1003" s="140" t="str">
        <f>"Modeloutput!$A$"&amp;R1003&amp;":$B$"&amp;R1004</f>
        <v>Modeloutput!$A$8162:$B$8173</v>
      </c>
      <c r="M1003" s="140" t="str">
        <f>"Modeloutput!$A$"&amp;S1003&amp;":$B$"&amp;S1004</f>
        <v>Modeloutput!$A$9097:$B$9108</v>
      </c>
      <c r="N1003" s="140" t="s">
        <v>246</v>
      </c>
      <c r="O1003" s="140">
        <f>Run4_Var1!O1003+Run4_Var2!$G$10</f>
        <v>5357</v>
      </c>
      <c r="P1003" s="140">
        <f>Run4_Var1!P1003+Run4_Var2!$G$10</f>
        <v>6292</v>
      </c>
      <c r="Q1003" s="140">
        <f>Run4_Var1!Q1003+Run4_Var2!$G$10</f>
        <v>7227</v>
      </c>
      <c r="R1003" s="140">
        <f>Run4_Var1!R1003+Run4_Var2!$G$10</f>
        <v>8162</v>
      </c>
      <c r="S1003" s="140">
        <f>Run4_Var1!S1003+Run4_Var2!$G$10</f>
        <v>9097</v>
      </c>
      <c r="V1003" s="87"/>
    </row>
    <row r="1004" spans="1:27" x14ac:dyDescent="0.25">
      <c r="A1004" s="140"/>
      <c r="B1004" s="155" t="s">
        <v>467</v>
      </c>
      <c r="C1004" s="78">
        <f t="shared" ca="1" si="400"/>
        <v>0</v>
      </c>
      <c r="D1004" s="78">
        <f t="shared" ca="1" si="401"/>
        <v>0</v>
      </c>
      <c r="E1004" s="78">
        <f t="shared" ca="1" si="402"/>
        <v>0</v>
      </c>
      <c r="F1004" s="78">
        <f t="shared" ca="1" si="403"/>
        <v>0</v>
      </c>
      <c r="G1004" s="78">
        <f t="shared" ca="1" si="404"/>
        <v>0</v>
      </c>
      <c r="H1004" s="7"/>
      <c r="O1004" s="140">
        <f>Run4_Var1!O1004+Run4_Var2!$G$10</f>
        <v>5368</v>
      </c>
      <c r="P1004" s="140">
        <f>Run4_Var1!P1004+Run4_Var2!$G$10</f>
        <v>6303</v>
      </c>
      <c r="Q1004" s="140">
        <f>Run4_Var1!Q1004+Run4_Var2!$G$10</f>
        <v>7238</v>
      </c>
      <c r="R1004" s="140">
        <f>Run4_Var1!R1004+Run4_Var2!$G$10</f>
        <v>8173</v>
      </c>
      <c r="S1004" s="140">
        <f>Run4_Var1!S1004+Run4_Var2!$G$10</f>
        <v>9108</v>
      </c>
      <c r="V1004" s="76" t="s">
        <v>288</v>
      </c>
      <c r="W1004" s="77">
        <f ca="1">SUM(C1003:C1014)</f>
        <v>0</v>
      </c>
      <c r="X1004" s="77">
        <f t="shared" ref="X1004:AA1004" ca="1" si="405">SUM(D1003:D1014)</f>
        <v>0</v>
      </c>
      <c r="Y1004" s="77">
        <f t="shared" ca="1" si="405"/>
        <v>4.9566830899999997E-2</v>
      </c>
      <c r="Z1004" s="77">
        <f t="shared" ca="1" si="405"/>
        <v>0.28204183199999999</v>
      </c>
      <c r="AA1004" s="77">
        <f t="shared" ca="1" si="405"/>
        <v>0.41165132799999998</v>
      </c>
    </row>
    <row r="1005" spans="1:27" x14ac:dyDescent="0.25">
      <c r="A1005" s="140"/>
      <c r="B1005" s="155" t="s">
        <v>540</v>
      </c>
      <c r="C1005" s="78">
        <f t="shared" ca="1" si="400"/>
        <v>0</v>
      </c>
      <c r="D1005" s="78">
        <f t="shared" ca="1" si="401"/>
        <v>0</v>
      </c>
      <c r="E1005" s="78">
        <f t="shared" ca="1" si="402"/>
        <v>0</v>
      </c>
      <c r="F1005" s="78">
        <f t="shared" ca="1" si="403"/>
        <v>0</v>
      </c>
      <c r="G1005" s="78">
        <f t="shared" ca="1" si="404"/>
        <v>0</v>
      </c>
      <c r="H1005" s="7"/>
      <c r="O1005" s="8"/>
      <c r="P1005" s="8"/>
      <c r="Q1005" s="8"/>
      <c r="R1005" s="8"/>
      <c r="S1005" s="8"/>
      <c r="V1005" s="87"/>
    </row>
    <row r="1006" spans="1:27" x14ac:dyDescent="0.25">
      <c r="A1006" s="140"/>
      <c r="B1006" s="155" t="s">
        <v>541</v>
      </c>
      <c r="C1006" s="78">
        <f t="shared" ca="1" si="400"/>
        <v>0</v>
      </c>
      <c r="D1006" s="78">
        <f t="shared" ca="1" si="401"/>
        <v>0</v>
      </c>
      <c r="E1006" s="78">
        <f t="shared" ca="1" si="402"/>
        <v>0</v>
      </c>
      <c r="F1006" s="78">
        <f t="shared" ca="1" si="403"/>
        <v>0</v>
      </c>
      <c r="G1006" s="78">
        <f t="shared" ca="1" si="404"/>
        <v>0</v>
      </c>
      <c r="H1006" s="7"/>
      <c r="O1006" s="8"/>
      <c r="P1006" s="8"/>
      <c r="Q1006" s="8"/>
      <c r="R1006" s="8"/>
      <c r="S1006" s="8"/>
      <c r="V1006" s="8"/>
      <c r="W1006" s="42"/>
      <c r="X1006" s="42"/>
      <c r="Y1006" s="42"/>
      <c r="Z1006" s="42"/>
      <c r="AA1006" s="42"/>
    </row>
    <row r="1007" spans="1:27" x14ac:dyDescent="0.25">
      <c r="A1007" s="140"/>
      <c r="B1007" s="155" t="s">
        <v>542</v>
      </c>
      <c r="C1007" s="78">
        <f t="shared" ca="1" si="400"/>
        <v>0</v>
      </c>
      <c r="D1007" s="78">
        <f t="shared" ca="1" si="401"/>
        <v>0</v>
      </c>
      <c r="E1007" s="78">
        <f t="shared" ca="1" si="402"/>
        <v>0</v>
      </c>
      <c r="F1007" s="78">
        <f t="shared" ca="1" si="403"/>
        <v>0</v>
      </c>
      <c r="G1007" s="78">
        <f t="shared" ca="1" si="404"/>
        <v>0</v>
      </c>
      <c r="H1007" s="7"/>
      <c r="O1007" s="8"/>
      <c r="P1007" s="8"/>
      <c r="Q1007" s="8"/>
      <c r="R1007" s="8"/>
      <c r="S1007" s="8"/>
      <c r="V1007" s="8"/>
      <c r="W1007" s="42"/>
      <c r="X1007" s="42"/>
      <c r="Y1007" s="42"/>
      <c r="Z1007" s="42"/>
      <c r="AA1007" s="42"/>
    </row>
    <row r="1008" spans="1:27" x14ac:dyDescent="0.25">
      <c r="A1008" s="140"/>
      <c r="B1008" s="155" t="s">
        <v>543</v>
      </c>
      <c r="C1008" s="78">
        <f t="shared" ca="1" si="400"/>
        <v>0</v>
      </c>
      <c r="D1008" s="78">
        <f t="shared" ca="1" si="401"/>
        <v>0</v>
      </c>
      <c r="E1008" s="78">
        <f t="shared" ca="1" si="402"/>
        <v>0</v>
      </c>
      <c r="F1008" s="78">
        <f t="shared" ca="1" si="403"/>
        <v>0</v>
      </c>
      <c r="G1008" s="78">
        <f t="shared" ca="1" si="404"/>
        <v>0</v>
      </c>
      <c r="H1008" s="7"/>
      <c r="O1008" s="8"/>
      <c r="P1008" s="8"/>
      <c r="Q1008" s="8"/>
      <c r="R1008" s="8"/>
      <c r="S1008" s="8"/>
      <c r="V1008" s="140" t="s">
        <v>285</v>
      </c>
      <c r="W1008" s="135">
        <f ca="1">SUM(W1004:W1006)</f>
        <v>0</v>
      </c>
      <c r="X1008" s="135">
        <f t="shared" ref="X1008:AA1008" ca="1" si="406">SUM(X1004:X1006)</f>
        <v>0</v>
      </c>
      <c r="Y1008" s="135">
        <f t="shared" ca="1" si="406"/>
        <v>4.9566830899999997E-2</v>
      </c>
      <c r="Z1008" s="135">
        <f t="shared" ca="1" si="406"/>
        <v>0.28204183199999999</v>
      </c>
      <c r="AA1008" s="135">
        <f t="shared" ca="1" si="406"/>
        <v>0.41165132799999998</v>
      </c>
    </row>
    <row r="1009" spans="1:28" x14ac:dyDescent="0.25">
      <c r="A1009" s="140"/>
      <c r="B1009" s="155" t="s">
        <v>468</v>
      </c>
      <c r="C1009" s="78">
        <f t="shared" ca="1" si="400"/>
        <v>0</v>
      </c>
      <c r="D1009" s="78">
        <f t="shared" ca="1" si="401"/>
        <v>0</v>
      </c>
      <c r="E1009" s="78">
        <f t="shared" ca="1" si="402"/>
        <v>0</v>
      </c>
      <c r="F1009" s="78">
        <f t="shared" ca="1" si="403"/>
        <v>0</v>
      </c>
      <c r="G1009" s="78">
        <f t="shared" ca="1" si="404"/>
        <v>0</v>
      </c>
      <c r="H1009" s="7"/>
      <c r="O1009" s="8"/>
      <c r="P1009" s="8"/>
      <c r="Q1009" s="8"/>
      <c r="R1009" s="8"/>
      <c r="S1009" s="8"/>
      <c r="V1009" s="140" t="s">
        <v>284</v>
      </c>
      <c r="W1009" s="135">
        <f ca="1">SUM(C1003:C1014)</f>
        <v>0</v>
      </c>
      <c r="X1009" s="135">
        <f t="shared" ref="X1009:AA1009" ca="1" si="407">SUM(D1003:D1014)</f>
        <v>0</v>
      </c>
      <c r="Y1009" s="135">
        <f t="shared" ca="1" si="407"/>
        <v>4.9566830899999997E-2</v>
      </c>
      <c r="Z1009" s="135">
        <f t="shared" ca="1" si="407"/>
        <v>0.28204183199999999</v>
      </c>
      <c r="AA1009" s="135">
        <f t="shared" ca="1" si="407"/>
        <v>0.41165132799999998</v>
      </c>
    </row>
    <row r="1010" spans="1:28" x14ac:dyDescent="0.25">
      <c r="A1010" s="140"/>
      <c r="B1010" s="155" t="s">
        <v>469</v>
      </c>
      <c r="C1010" s="78">
        <f t="shared" ca="1" si="400"/>
        <v>0</v>
      </c>
      <c r="D1010" s="78">
        <f t="shared" ca="1" si="401"/>
        <v>0</v>
      </c>
      <c r="E1010" s="78">
        <f t="shared" ca="1" si="402"/>
        <v>0</v>
      </c>
      <c r="F1010" s="78">
        <f t="shared" ca="1" si="403"/>
        <v>0</v>
      </c>
      <c r="G1010" s="78">
        <f t="shared" ca="1" si="404"/>
        <v>0</v>
      </c>
      <c r="H1010" s="7"/>
      <c r="O1010" s="8"/>
      <c r="P1010" s="8"/>
      <c r="Q1010" s="8"/>
      <c r="R1010" s="8"/>
      <c r="S1010" s="8"/>
    </row>
    <row r="1011" spans="1:28" x14ac:dyDescent="0.25">
      <c r="A1011" s="140"/>
      <c r="B1011" s="155" t="s">
        <v>544</v>
      </c>
      <c r="C1011" s="78">
        <f t="shared" ca="1" si="400"/>
        <v>0</v>
      </c>
      <c r="D1011" s="78">
        <f t="shared" ca="1" si="401"/>
        <v>0</v>
      </c>
      <c r="E1011" s="78">
        <f t="shared" ca="1" si="402"/>
        <v>4.9566830899999997E-2</v>
      </c>
      <c r="F1011" s="78">
        <f t="shared" ca="1" si="403"/>
        <v>0.28204183199999999</v>
      </c>
      <c r="G1011" s="78">
        <f t="shared" ca="1" si="404"/>
        <v>0.41165132799999998</v>
      </c>
      <c r="H1011" s="7"/>
      <c r="O1011" s="8"/>
      <c r="P1011" s="8"/>
      <c r="Q1011" s="8"/>
      <c r="R1011" s="8"/>
      <c r="S1011" s="8"/>
    </row>
    <row r="1012" spans="1:28" x14ac:dyDescent="0.25">
      <c r="A1012" s="140"/>
      <c r="B1012" s="155" t="s">
        <v>545</v>
      </c>
      <c r="C1012" s="78">
        <f t="shared" ca="1" si="400"/>
        <v>0</v>
      </c>
      <c r="D1012" s="78">
        <f t="shared" ca="1" si="401"/>
        <v>0</v>
      </c>
      <c r="E1012" s="78">
        <f t="shared" ca="1" si="402"/>
        <v>0</v>
      </c>
      <c r="F1012" s="78">
        <f t="shared" ca="1" si="403"/>
        <v>0</v>
      </c>
      <c r="G1012" s="78">
        <f t="shared" ca="1" si="404"/>
        <v>0</v>
      </c>
      <c r="H1012" s="7"/>
      <c r="O1012" s="8"/>
      <c r="P1012" s="8"/>
      <c r="Q1012" s="8"/>
      <c r="R1012" s="8"/>
      <c r="S1012" s="8"/>
    </row>
    <row r="1013" spans="1:28" x14ac:dyDescent="0.25">
      <c r="A1013" s="140"/>
      <c r="B1013" s="155" t="s">
        <v>546</v>
      </c>
      <c r="C1013" s="78">
        <f t="shared" ca="1" si="400"/>
        <v>0</v>
      </c>
      <c r="D1013" s="78">
        <f t="shared" ca="1" si="401"/>
        <v>0</v>
      </c>
      <c r="E1013" s="78">
        <f t="shared" ca="1" si="402"/>
        <v>0</v>
      </c>
      <c r="F1013" s="78">
        <f t="shared" ca="1" si="403"/>
        <v>0</v>
      </c>
      <c r="G1013" s="78">
        <f t="shared" ca="1" si="404"/>
        <v>0</v>
      </c>
      <c r="H1013" s="7"/>
      <c r="O1013" s="8"/>
      <c r="P1013" s="8"/>
      <c r="Q1013" s="8"/>
      <c r="R1013" s="8"/>
      <c r="S1013" s="8"/>
    </row>
    <row r="1014" spans="1:28" x14ac:dyDescent="0.25">
      <c r="A1014" s="140"/>
      <c r="B1014" s="155" t="s">
        <v>547</v>
      </c>
      <c r="C1014" s="78">
        <f t="shared" ca="1" si="400"/>
        <v>0</v>
      </c>
      <c r="D1014" s="78">
        <f t="shared" ca="1" si="401"/>
        <v>0</v>
      </c>
      <c r="E1014" s="78">
        <f t="shared" ca="1" si="402"/>
        <v>0</v>
      </c>
      <c r="F1014" s="78">
        <f t="shared" ca="1" si="403"/>
        <v>0</v>
      </c>
      <c r="G1014" s="78">
        <f t="shared" ca="1" si="404"/>
        <v>0</v>
      </c>
      <c r="H1014" s="7"/>
      <c r="O1014" s="8"/>
      <c r="P1014" s="8"/>
      <c r="Q1014" s="8"/>
      <c r="R1014" s="8"/>
      <c r="S1014" s="8"/>
    </row>
    <row r="1015" spans="1:28" x14ac:dyDescent="0.25">
      <c r="A1015" s="140"/>
      <c r="B1015" s="155"/>
      <c r="C1015" s="7"/>
      <c r="D1015" s="7"/>
      <c r="E1015" s="7"/>
      <c r="F1015" s="7"/>
      <c r="G1015" s="7"/>
      <c r="H1015" s="7"/>
      <c r="I1015" s="103" t="s">
        <v>244</v>
      </c>
      <c r="O1015" s="138" t="s">
        <v>245</v>
      </c>
      <c r="P1015" s="8"/>
      <c r="Q1015" s="8"/>
      <c r="R1015" s="8"/>
      <c r="S1015" s="8"/>
    </row>
    <row r="1016" spans="1:28" x14ac:dyDescent="0.25">
      <c r="A1016" s="140"/>
      <c r="B1016" s="106" t="s">
        <v>247</v>
      </c>
      <c r="C1016" s="9">
        <v>2010</v>
      </c>
      <c r="D1016" s="9">
        <v>2020</v>
      </c>
      <c r="E1016" s="9">
        <v>2030</v>
      </c>
      <c r="F1016" s="9">
        <v>2040</v>
      </c>
      <c r="G1016" s="9">
        <v>2050</v>
      </c>
      <c r="H1016" s="7"/>
      <c r="I1016" s="106">
        <v>2010</v>
      </c>
      <c r="J1016" s="106">
        <v>2020</v>
      </c>
      <c r="K1016" s="106">
        <v>2030</v>
      </c>
      <c r="L1016" s="106">
        <v>2040</v>
      </c>
      <c r="M1016" s="106">
        <v>2050</v>
      </c>
      <c r="O1016" s="6">
        <v>2010</v>
      </c>
      <c r="P1016" s="6">
        <v>2020</v>
      </c>
      <c r="Q1016" s="6">
        <v>2030</v>
      </c>
      <c r="R1016" s="6">
        <v>2040</v>
      </c>
      <c r="S1016" s="6">
        <v>2050</v>
      </c>
      <c r="V1016" s="106" t="s">
        <v>343</v>
      </c>
      <c r="W1016" s="9">
        <v>2010</v>
      </c>
      <c r="X1016" s="9">
        <v>2020</v>
      </c>
      <c r="Y1016" s="9">
        <v>2030</v>
      </c>
      <c r="Z1016" s="9">
        <v>2040</v>
      </c>
      <c r="AA1016" s="9">
        <v>2050</v>
      </c>
      <c r="AB1016" s="140" t="s">
        <v>990</v>
      </c>
    </row>
    <row r="1017" spans="1:28" x14ac:dyDescent="0.25">
      <c r="A1017" s="140"/>
      <c r="B1017" s="155" t="s">
        <v>121</v>
      </c>
      <c r="C1017" s="28">
        <f t="shared" ref="C1017:C1080" ca="1" si="408">IFERROR(VLOOKUP($B1017,INDIRECT($I$1017),2,FALSE),0)</f>
        <v>0</v>
      </c>
      <c r="D1017" s="28">
        <f t="shared" ref="D1017:D1080" ca="1" si="409">IFERROR(VLOOKUP($B1017,INDIRECT($J$1017),2,FALSE),0)</f>
        <v>0</v>
      </c>
      <c r="E1017" s="28">
        <f t="shared" ref="E1017:E1080" ca="1" si="410">IFERROR(VLOOKUP($B1017,INDIRECT($K$1017),2,FALSE),0)</f>
        <v>0</v>
      </c>
      <c r="F1017" s="28">
        <f t="shared" ref="F1017:F1080" ca="1" si="411">IFERROR(VLOOKUP($B1017,INDIRECT($L$1017),2,FALSE),0)</f>
        <v>0</v>
      </c>
      <c r="G1017" s="28">
        <f t="shared" ref="G1017:G1080" ca="1" si="412">IFERROR(VLOOKUP($B1017,INDIRECT($M$1017),2,FALSE),0)</f>
        <v>0</v>
      </c>
      <c r="H1017" s="7"/>
      <c r="I1017" s="140" t="str">
        <f>"Modeloutput!$A$"&amp;O1017&amp;":$B$"&amp;O1018</f>
        <v>Modeloutput!$A$5123:$B$5254</v>
      </c>
      <c r="J1017" s="140" t="str">
        <f>"Modeloutput!$A$"&amp;P1017&amp;":$B$"&amp;P1018</f>
        <v>Modeloutput!$A$6058:$B$6189</v>
      </c>
      <c r="K1017" s="140" t="str">
        <f>"Modeloutput!$A$"&amp;Q1017&amp;":$B$"&amp;Q1018</f>
        <v>Modeloutput!$A$6993:$B$7124</v>
      </c>
      <c r="L1017" s="140" t="str">
        <f>"Modeloutput!$A$"&amp;R1017&amp;":$B$"&amp;R1018</f>
        <v>Modeloutput!$A$7928:$B$8059</v>
      </c>
      <c r="M1017" s="140" t="str">
        <f>"Modeloutput!$A$"&amp;S1017&amp;":$B$"&amp;S1018</f>
        <v>Modeloutput!$A$8863:$B$8994</v>
      </c>
      <c r="N1017" s="140" t="s">
        <v>246</v>
      </c>
      <c r="O1017" s="140">
        <f>Run4_Var1!O1017+Run4_Var2!$G$10</f>
        <v>5123</v>
      </c>
      <c r="P1017" s="140">
        <f>Run4_Var1!P1017+Run4_Var2!$G$10</f>
        <v>6058</v>
      </c>
      <c r="Q1017" s="140">
        <f>Run4_Var1!Q1017+Run4_Var2!$G$10</f>
        <v>6993</v>
      </c>
      <c r="R1017" s="140">
        <f>Run4_Var1!R1017+Run4_Var2!$G$10</f>
        <v>7928</v>
      </c>
      <c r="S1017" s="140">
        <f>Run4_Var1!S1017+Run4_Var2!$G$10</f>
        <v>8863</v>
      </c>
      <c r="V1017" s="87" t="s">
        <v>337</v>
      </c>
      <c r="W1017" s="236"/>
      <c r="X1017" s="236"/>
      <c r="Y1017" s="236"/>
      <c r="Z1017" s="236"/>
      <c r="AA1017" s="236"/>
    </row>
    <row r="1018" spans="1:28" x14ac:dyDescent="0.25">
      <c r="A1018" s="140"/>
      <c r="B1018" s="155" t="s">
        <v>114</v>
      </c>
      <c r="C1018" s="28">
        <f t="shared" ca="1" si="408"/>
        <v>0</v>
      </c>
      <c r="D1018" s="28">
        <f t="shared" ca="1" si="409"/>
        <v>0</v>
      </c>
      <c r="E1018" s="28">
        <f t="shared" ca="1" si="410"/>
        <v>0</v>
      </c>
      <c r="F1018" s="28">
        <f t="shared" ca="1" si="411"/>
        <v>0</v>
      </c>
      <c r="G1018" s="28">
        <f t="shared" ca="1" si="412"/>
        <v>-5.9585903699999998E-2</v>
      </c>
      <c r="H1018" s="7"/>
      <c r="O1018" s="140">
        <f>Run4_Var1!O1018+Run4_Var2!$G$10</f>
        <v>5254</v>
      </c>
      <c r="P1018" s="140">
        <f>Run4_Var1!P1018+Run4_Var2!$G$10</f>
        <v>6189</v>
      </c>
      <c r="Q1018" s="140">
        <f>Run4_Var1!Q1018+Run4_Var2!$G$10</f>
        <v>7124</v>
      </c>
      <c r="R1018" s="140">
        <f>Run4_Var1!R1018+Run4_Var2!$G$10</f>
        <v>8059</v>
      </c>
      <c r="S1018" s="140">
        <f>Run4_Var1!S1018+Run4_Var2!$G$10</f>
        <v>8994</v>
      </c>
      <c r="V1018" s="96" t="s">
        <v>344</v>
      </c>
      <c r="W1018" s="174">
        <f ca="1">SUM(C1017:C1040)+SUM(C1073:C1076)</f>
        <v>0</v>
      </c>
      <c r="X1018" s="174">
        <f t="shared" ref="X1018:Z1018" ca="1" si="413">SUM(D1017:D1040)+SUM(D1073:D1076)</f>
        <v>-2.7307957971000003</v>
      </c>
      <c r="Y1018" s="174">
        <f t="shared" ca="1" si="413"/>
        <v>-5.2327539577</v>
      </c>
      <c r="Z1018" s="174">
        <f t="shared" ca="1" si="413"/>
        <v>-7.5668978470000008</v>
      </c>
      <c r="AA1018" s="174">
        <f ca="1">SUM(G1017:G1040)+SUM(G1073:G1076)</f>
        <v>-10.78645023324</v>
      </c>
    </row>
    <row r="1019" spans="1:28" x14ac:dyDescent="0.25">
      <c r="A1019" s="140"/>
      <c r="B1019" s="155" t="s">
        <v>122</v>
      </c>
      <c r="C1019" s="28">
        <f t="shared" ca="1" si="408"/>
        <v>0</v>
      </c>
      <c r="D1019" s="28">
        <f t="shared" ca="1" si="409"/>
        <v>0</v>
      </c>
      <c r="E1019" s="28">
        <f t="shared" ca="1" si="410"/>
        <v>0</v>
      </c>
      <c r="F1019" s="28">
        <f t="shared" ca="1" si="411"/>
        <v>0</v>
      </c>
      <c r="G1019" s="28">
        <f t="shared" ca="1" si="412"/>
        <v>0</v>
      </c>
      <c r="H1019" s="7"/>
      <c r="O1019" s="8"/>
      <c r="P1019" s="8"/>
      <c r="Q1019" s="8"/>
      <c r="R1019" s="8"/>
      <c r="S1019" s="8"/>
      <c r="V1019" s="92" t="s">
        <v>345</v>
      </c>
      <c r="W1019" s="94">
        <f ca="1">SUM(C1049:C1056)+SUM(C1079:C1080)</f>
        <v>0</v>
      </c>
      <c r="X1019" s="94">
        <f t="shared" ref="X1019:AA1019" ca="1" si="414">SUM(D1049:D1056)+SUM(D1079:D1080)</f>
        <v>-7.8739281499999994E-2</v>
      </c>
      <c r="Y1019" s="94">
        <f t="shared" ca="1" si="414"/>
        <v>-0.15747856299999999</v>
      </c>
      <c r="Z1019" s="94">
        <f t="shared" ca="1" si="414"/>
        <v>-0.23621784500000001</v>
      </c>
      <c r="AA1019" s="94">
        <f t="shared" ca="1" si="414"/>
        <v>-2.6424797369999999</v>
      </c>
    </row>
    <row r="1020" spans="1:28" x14ac:dyDescent="0.25">
      <c r="A1020" s="140"/>
      <c r="B1020" s="155" t="s">
        <v>123</v>
      </c>
      <c r="C1020" s="28">
        <f t="shared" ca="1" si="408"/>
        <v>0</v>
      </c>
      <c r="D1020" s="28">
        <f t="shared" ca="1" si="409"/>
        <v>0</v>
      </c>
      <c r="E1020" s="28">
        <f t="shared" ca="1" si="410"/>
        <v>0</v>
      </c>
      <c r="F1020" s="28">
        <f t="shared" ca="1" si="411"/>
        <v>0</v>
      </c>
      <c r="G1020" s="28">
        <f t="shared" ca="1" si="412"/>
        <v>0</v>
      </c>
      <c r="H1020" s="7"/>
      <c r="O1020" s="8"/>
      <c r="P1020" s="8"/>
      <c r="Q1020" s="8"/>
      <c r="R1020" s="8"/>
      <c r="S1020" s="8"/>
      <c r="V1020" s="34" t="s">
        <v>346</v>
      </c>
      <c r="W1020" s="59">
        <f ca="1">SUM(C1057:C1064)</f>
        <v>0</v>
      </c>
      <c r="X1020" s="59">
        <f t="shared" ref="X1020:AA1020" ca="1" si="415">SUM(D1057:D1064)</f>
        <v>0</v>
      </c>
      <c r="Y1020" s="59">
        <f t="shared" ca="1" si="415"/>
        <v>0</v>
      </c>
      <c r="Z1020" s="59">
        <f t="shared" ca="1" si="415"/>
        <v>0</v>
      </c>
      <c r="AA1020" s="59">
        <f t="shared" ca="1" si="415"/>
        <v>-0.80664961800000001</v>
      </c>
    </row>
    <row r="1021" spans="1:28" x14ac:dyDescent="0.25">
      <c r="A1021" s="140"/>
      <c r="B1021" s="155" t="s">
        <v>124</v>
      </c>
      <c r="C1021" s="28">
        <f t="shared" ca="1" si="408"/>
        <v>0</v>
      </c>
      <c r="D1021" s="28">
        <f t="shared" ca="1" si="409"/>
        <v>0</v>
      </c>
      <c r="E1021" s="28">
        <f t="shared" ca="1" si="410"/>
        <v>0</v>
      </c>
      <c r="F1021" s="28">
        <f t="shared" ca="1" si="411"/>
        <v>0</v>
      </c>
      <c r="G1021" s="28">
        <f t="shared" ca="1" si="412"/>
        <v>0</v>
      </c>
      <c r="H1021" s="7"/>
      <c r="O1021" s="8"/>
      <c r="P1021" s="8"/>
      <c r="Q1021" s="8"/>
      <c r="R1021" s="8"/>
      <c r="S1021" s="8"/>
      <c r="V1021" s="83" t="s">
        <v>347</v>
      </c>
      <c r="W1021" s="39">
        <f ca="1">SUM(C1065:C1072)+SUM(C1081:C1082)</f>
        <v>0</v>
      </c>
      <c r="X1021" s="39">
        <f t="shared" ref="X1021:AA1021" ca="1" si="416">SUM(D1065:D1072)+SUM(D1081:D1082)</f>
        <v>-1.9773230500000001</v>
      </c>
      <c r="Y1021" s="39">
        <f t="shared" ca="1" si="416"/>
        <v>-3.9546461000000002</v>
      </c>
      <c r="Z1021" s="39">
        <f t="shared" ca="1" si="416"/>
        <v>-5.9319691499999996</v>
      </c>
      <c r="AA1021" s="39">
        <f t="shared" ca="1" si="416"/>
        <v>-8.111729329000001</v>
      </c>
    </row>
    <row r="1022" spans="1:28" x14ac:dyDescent="0.25">
      <c r="A1022" s="140"/>
      <c r="B1022" s="155" t="s">
        <v>115</v>
      </c>
      <c r="C1022" s="28">
        <f t="shared" ca="1" si="408"/>
        <v>0</v>
      </c>
      <c r="D1022" s="28">
        <f t="shared" ca="1" si="409"/>
        <v>0</v>
      </c>
      <c r="E1022" s="28">
        <f t="shared" ca="1" si="410"/>
        <v>0</v>
      </c>
      <c r="F1022" s="28">
        <f t="shared" ca="1" si="411"/>
        <v>0</v>
      </c>
      <c r="G1022" s="28">
        <f t="shared" ca="1" si="412"/>
        <v>-2.1631839899999999E-3</v>
      </c>
      <c r="H1022" s="7"/>
      <c r="O1022" s="8"/>
      <c r="P1022" s="8"/>
      <c r="Q1022" s="8"/>
      <c r="R1022" s="8"/>
      <c r="S1022" s="8"/>
      <c r="V1022" s="237" t="s">
        <v>1369</v>
      </c>
      <c r="W1022" s="238">
        <f ca="1">SUM(C1041:C1048)+SUM(C1077:C1078)</f>
        <v>0</v>
      </c>
      <c r="X1022" s="238">
        <f t="shared" ref="X1022:AA1022" ca="1" si="417">SUM(D1041:D1048)+SUM(D1077:D1078)</f>
        <v>-1.18568769</v>
      </c>
      <c r="Y1022" s="238">
        <f t="shared" ca="1" si="417"/>
        <v>-0.99847384800000005</v>
      </c>
      <c r="Z1022" s="238">
        <f t="shared" ca="1" si="417"/>
        <v>-0.88146519400000001</v>
      </c>
      <c r="AA1022" s="238">
        <f t="shared" ca="1" si="417"/>
        <v>0.64412134500000007</v>
      </c>
    </row>
    <row r="1023" spans="1:28" x14ac:dyDescent="0.25">
      <c r="A1023" s="140"/>
      <c r="B1023" s="155" t="s">
        <v>125</v>
      </c>
      <c r="C1023" s="28">
        <f t="shared" ca="1" si="408"/>
        <v>0</v>
      </c>
      <c r="D1023" s="28">
        <f t="shared" ca="1" si="409"/>
        <v>0</v>
      </c>
      <c r="E1023" s="28">
        <f t="shared" ca="1" si="410"/>
        <v>0</v>
      </c>
      <c r="F1023" s="28">
        <f t="shared" ca="1" si="411"/>
        <v>0</v>
      </c>
      <c r="G1023" s="28">
        <f t="shared" ca="1" si="412"/>
        <v>0</v>
      </c>
      <c r="H1023" s="7"/>
      <c r="O1023" s="8"/>
      <c r="P1023" s="8"/>
      <c r="Q1023" s="8"/>
      <c r="R1023" s="8"/>
      <c r="S1023" s="8"/>
      <c r="W1023" s="7"/>
      <c r="X1023" s="7"/>
      <c r="Y1023" s="7"/>
      <c r="Z1023" s="7"/>
      <c r="AA1023" s="7"/>
    </row>
    <row r="1024" spans="1:28" x14ac:dyDescent="0.25">
      <c r="A1024" s="140"/>
      <c r="B1024" s="155" t="s">
        <v>126</v>
      </c>
      <c r="C1024" s="28">
        <f t="shared" ca="1" si="408"/>
        <v>0</v>
      </c>
      <c r="D1024" s="28">
        <f t="shared" ca="1" si="409"/>
        <v>0</v>
      </c>
      <c r="E1024" s="28">
        <f t="shared" ca="1" si="410"/>
        <v>0</v>
      </c>
      <c r="F1024" s="28">
        <f t="shared" ca="1" si="411"/>
        <v>0</v>
      </c>
      <c r="G1024" s="28">
        <f t="shared" ca="1" si="412"/>
        <v>0</v>
      </c>
      <c r="H1024" s="7"/>
      <c r="O1024" s="8"/>
      <c r="P1024" s="8"/>
      <c r="Q1024" s="8"/>
      <c r="R1024" s="8"/>
      <c r="S1024" s="8"/>
      <c r="V1024" s="87" t="s">
        <v>338</v>
      </c>
      <c r="W1024" s="235"/>
      <c r="X1024" s="235"/>
      <c r="Y1024" s="235"/>
      <c r="Z1024" s="235"/>
      <c r="AA1024" s="235"/>
    </row>
    <row r="1025" spans="1:27" x14ac:dyDescent="0.25">
      <c r="A1025" s="140"/>
      <c r="B1025" s="155" t="s">
        <v>127</v>
      </c>
      <c r="C1025" s="28">
        <f t="shared" ca="1" si="408"/>
        <v>0</v>
      </c>
      <c r="D1025" s="28">
        <f t="shared" ca="1" si="409"/>
        <v>0</v>
      </c>
      <c r="E1025" s="28">
        <f t="shared" ca="1" si="410"/>
        <v>0</v>
      </c>
      <c r="F1025" s="28">
        <f t="shared" ca="1" si="411"/>
        <v>0</v>
      </c>
      <c r="G1025" s="28">
        <f t="shared" ca="1" si="412"/>
        <v>0</v>
      </c>
      <c r="H1025" s="7"/>
      <c r="O1025" s="8"/>
      <c r="P1025" s="8"/>
      <c r="Q1025" s="8"/>
      <c r="R1025" s="8"/>
      <c r="S1025" s="8"/>
      <c r="V1025" s="98" t="s">
        <v>344</v>
      </c>
      <c r="W1025" s="175">
        <f ca="1">SUM(C1083:C1106)+SUM(C1139:C1142)</f>
        <v>0</v>
      </c>
      <c r="X1025" s="175">
        <f t="shared" ref="X1025:AA1025" ca="1" si="418">SUM(D1083:D1106)</f>
        <v>0</v>
      </c>
      <c r="Y1025" s="175">
        <f t="shared" ca="1" si="418"/>
        <v>0</v>
      </c>
      <c r="Z1025" s="175">
        <f t="shared" ca="1" si="418"/>
        <v>0</v>
      </c>
      <c r="AA1025" s="175">
        <f t="shared" ca="1" si="418"/>
        <v>0.80585660998999997</v>
      </c>
    </row>
    <row r="1026" spans="1:27" x14ac:dyDescent="0.25">
      <c r="A1026" s="140"/>
      <c r="B1026" s="155" t="s">
        <v>116</v>
      </c>
      <c r="C1026" s="28">
        <f t="shared" ca="1" si="408"/>
        <v>0</v>
      </c>
      <c r="D1026" s="28">
        <f t="shared" ca="1" si="409"/>
        <v>0</v>
      </c>
      <c r="E1026" s="28">
        <f t="shared" ca="1" si="410"/>
        <v>0</v>
      </c>
      <c r="F1026" s="28">
        <f t="shared" ca="1" si="411"/>
        <v>0</v>
      </c>
      <c r="G1026" s="28">
        <f t="shared" ca="1" si="412"/>
        <v>-0.93763280400000004</v>
      </c>
      <c r="H1026" s="7"/>
      <c r="O1026" s="8"/>
      <c r="P1026" s="8"/>
      <c r="Q1026" s="8"/>
      <c r="R1026" s="8"/>
      <c r="S1026" s="8"/>
      <c r="V1026" s="66" t="s">
        <v>345</v>
      </c>
      <c r="W1026" s="69">
        <f ca="1">SUM(C1115:C1122)+SUM(C1145:C1146)</f>
        <v>0</v>
      </c>
      <c r="X1026" s="69">
        <f t="shared" ref="X1026:AA1026" ca="1" si="419">SUM(D1115:D1122)+SUM(D1145:D1146)</f>
        <v>0.101668591</v>
      </c>
      <c r="Y1026" s="69">
        <f t="shared" ca="1" si="419"/>
        <v>0.20333718200000001</v>
      </c>
      <c r="Z1026" s="69">
        <f t="shared" ca="1" si="419"/>
        <v>0.30500577299999998</v>
      </c>
      <c r="AA1026" s="69">
        <f t="shared" ca="1" si="419"/>
        <v>3.4119842839999999</v>
      </c>
    </row>
    <row r="1027" spans="1:27" x14ac:dyDescent="0.25">
      <c r="A1027" s="140"/>
      <c r="B1027" s="155" t="s">
        <v>128</v>
      </c>
      <c r="C1027" s="239">
        <f t="shared" ca="1" si="408"/>
        <v>0</v>
      </c>
      <c r="D1027" s="239">
        <f t="shared" ca="1" si="409"/>
        <v>0</v>
      </c>
      <c r="E1027" s="239">
        <f t="shared" ca="1" si="410"/>
        <v>0</v>
      </c>
      <c r="F1027" s="239">
        <f t="shared" ca="1" si="411"/>
        <v>0</v>
      </c>
      <c r="G1027" s="239">
        <f t="shared" ca="1" si="412"/>
        <v>0</v>
      </c>
      <c r="H1027" s="7"/>
      <c r="O1027" s="8"/>
      <c r="P1027" s="8"/>
      <c r="Q1027" s="8"/>
      <c r="R1027" s="8"/>
      <c r="S1027" s="8"/>
      <c r="V1027" s="36" t="s">
        <v>346</v>
      </c>
      <c r="W1027" s="38">
        <f ca="1">SUM(C1123:C1130)</f>
        <v>0</v>
      </c>
      <c r="X1027" s="38"/>
      <c r="Y1027" s="38"/>
      <c r="Z1027" s="38"/>
      <c r="AA1027" s="38"/>
    </row>
    <row r="1028" spans="1:27" x14ac:dyDescent="0.25">
      <c r="A1028" s="140"/>
      <c r="B1028" s="155" t="s">
        <v>129</v>
      </c>
      <c r="C1028" s="28">
        <f t="shared" ca="1" si="408"/>
        <v>0</v>
      </c>
      <c r="D1028" s="28">
        <f t="shared" ca="1" si="409"/>
        <v>0</v>
      </c>
      <c r="E1028" s="28">
        <f t="shared" ca="1" si="410"/>
        <v>0</v>
      </c>
      <c r="F1028" s="28">
        <f t="shared" ca="1" si="411"/>
        <v>0</v>
      </c>
      <c r="G1028" s="28">
        <f t="shared" ca="1" si="412"/>
        <v>0</v>
      </c>
      <c r="H1028" s="9"/>
      <c r="O1028" s="8"/>
      <c r="P1028" s="8"/>
      <c r="Q1028" s="8"/>
      <c r="R1028" s="8"/>
      <c r="S1028" s="8"/>
      <c r="V1028" s="29" t="s">
        <v>347</v>
      </c>
      <c r="W1028" s="58">
        <f ca="1">SUM(C1131:C1138)+SUM(C1147:C1148)</f>
        <v>0</v>
      </c>
      <c r="X1028" s="58">
        <f t="shared" ref="X1028:AA1028" ca="1" si="420">SUM(D1131:D1138)+SUM(D1147:D1148)</f>
        <v>2.5531303400000001</v>
      </c>
      <c r="Y1028" s="58">
        <f t="shared" ca="1" si="420"/>
        <v>5.1062606800000001</v>
      </c>
      <c r="Z1028" s="58">
        <f t="shared" ca="1" si="420"/>
        <v>7.6593910100000002</v>
      </c>
      <c r="AA1028" s="58">
        <f t="shared" ca="1" si="420"/>
        <v>10.473909305999999</v>
      </c>
    </row>
    <row r="1029" spans="1:27" x14ac:dyDescent="0.25">
      <c r="A1029" s="140"/>
      <c r="B1029" s="155" t="s">
        <v>130</v>
      </c>
      <c r="C1029" s="28">
        <f t="shared" ca="1" si="408"/>
        <v>0</v>
      </c>
      <c r="D1029" s="28">
        <f t="shared" ca="1" si="409"/>
        <v>0</v>
      </c>
      <c r="E1029" s="28">
        <f t="shared" ca="1" si="410"/>
        <v>0</v>
      </c>
      <c r="F1029" s="28">
        <f t="shared" ca="1" si="411"/>
        <v>0</v>
      </c>
      <c r="G1029" s="28">
        <f t="shared" ca="1" si="412"/>
        <v>0</v>
      </c>
      <c r="H1029" s="7"/>
      <c r="O1029" s="8"/>
      <c r="P1029" s="8"/>
      <c r="Q1029" s="8"/>
      <c r="R1029" s="8"/>
      <c r="S1029" s="8"/>
      <c r="V1029" s="30" t="s">
        <v>1369</v>
      </c>
      <c r="W1029" s="65">
        <f ca="1">SUM(C1107:C1114)+SUM(C1143:C1144)</f>
        <v>0</v>
      </c>
      <c r="X1029" s="65">
        <f t="shared" ref="X1029:AA1029" ca="1" si="421">SUM(D1107:D1114)+SUM(D1143:D1144)</f>
        <v>1.53096644</v>
      </c>
      <c r="Y1029" s="65">
        <f t="shared" ca="1" si="421"/>
        <v>1.2892348899999999</v>
      </c>
      <c r="Z1029" s="65">
        <f t="shared" ca="1" si="421"/>
        <v>1.1381526799999999</v>
      </c>
      <c r="AA1029" s="65">
        <f t="shared" ca="1" si="421"/>
        <v>-0.83169300000000002</v>
      </c>
    </row>
    <row r="1030" spans="1:27" x14ac:dyDescent="0.25">
      <c r="A1030" s="140"/>
      <c r="B1030" s="155" t="s">
        <v>117</v>
      </c>
      <c r="C1030" s="28">
        <f t="shared" ca="1" si="408"/>
        <v>0</v>
      </c>
      <c r="D1030" s="28">
        <f t="shared" ca="1" si="409"/>
        <v>0</v>
      </c>
      <c r="E1030" s="28">
        <f t="shared" ca="1" si="410"/>
        <v>0</v>
      </c>
      <c r="F1030" s="28">
        <f t="shared" ca="1" si="411"/>
        <v>0</v>
      </c>
      <c r="G1030" s="28">
        <f t="shared" ca="1" si="412"/>
        <v>-2.2498465500000002E-3</v>
      </c>
      <c r="H1030" s="7"/>
      <c r="O1030" s="8"/>
      <c r="P1030" s="8"/>
      <c r="Q1030" s="8"/>
      <c r="R1030" s="8"/>
      <c r="S1030" s="8"/>
    </row>
    <row r="1031" spans="1:27" x14ac:dyDescent="0.25">
      <c r="A1031" s="140"/>
      <c r="B1031" s="155" t="s">
        <v>131</v>
      </c>
      <c r="C1031" s="28">
        <f t="shared" ca="1" si="408"/>
        <v>0</v>
      </c>
      <c r="D1031" s="28">
        <f t="shared" ca="1" si="409"/>
        <v>0</v>
      </c>
      <c r="E1031" s="28">
        <f t="shared" ca="1" si="410"/>
        <v>0</v>
      </c>
      <c r="F1031" s="28">
        <f t="shared" ca="1" si="411"/>
        <v>0</v>
      </c>
      <c r="G1031" s="28">
        <f t="shared" ca="1" si="412"/>
        <v>0</v>
      </c>
      <c r="H1031" s="7"/>
      <c r="O1031" s="8"/>
      <c r="P1031" s="8"/>
      <c r="Q1031" s="8"/>
      <c r="R1031" s="8"/>
      <c r="S1031" s="8"/>
    </row>
    <row r="1032" spans="1:27" x14ac:dyDescent="0.25">
      <c r="A1032" s="140"/>
      <c r="B1032" s="155" t="s">
        <v>132</v>
      </c>
      <c r="C1032" s="28">
        <f t="shared" ca="1" si="408"/>
        <v>0</v>
      </c>
      <c r="D1032" s="28">
        <f t="shared" ca="1" si="409"/>
        <v>0</v>
      </c>
      <c r="E1032" s="28">
        <f t="shared" ca="1" si="410"/>
        <v>0</v>
      </c>
      <c r="F1032" s="28">
        <f t="shared" ca="1" si="411"/>
        <v>0</v>
      </c>
      <c r="G1032" s="28">
        <f t="shared" ca="1" si="412"/>
        <v>0</v>
      </c>
      <c r="H1032" s="7"/>
      <c r="O1032" s="8"/>
      <c r="P1032" s="8"/>
      <c r="Q1032" s="8"/>
      <c r="R1032" s="8"/>
      <c r="S1032" s="8"/>
    </row>
    <row r="1033" spans="1:27" x14ac:dyDescent="0.25">
      <c r="A1033" s="140"/>
      <c r="B1033" s="155" t="s">
        <v>133</v>
      </c>
      <c r="C1033" s="28">
        <f t="shared" ca="1" si="408"/>
        <v>0</v>
      </c>
      <c r="D1033" s="28">
        <f t="shared" ca="1" si="409"/>
        <v>0</v>
      </c>
      <c r="E1033" s="28">
        <f t="shared" ca="1" si="410"/>
        <v>0</v>
      </c>
      <c r="F1033" s="28">
        <f t="shared" ca="1" si="411"/>
        <v>0</v>
      </c>
      <c r="G1033" s="28">
        <f t="shared" ca="1" si="412"/>
        <v>0</v>
      </c>
      <c r="H1033" s="7"/>
      <c r="O1033" s="8"/>
      <c r="P1033" s="8"/>
      <c r="Q1033" s="8"/>
      <c r="R1033" s="8"/>
      <c r="S1033" s="8"/>
    </row>
    <row r="1034" spans="1:27" x14ac:dyDescent="0.25">
      <c r="A1034" s="140"/>
      <c r="B1034" s="155" t="s">
        <v>118</v>
      </c>
      <c r="C1034" s="28">
        <f t="shared" ca="1" si="408"/>
        <v>0</v>
      </c>
      <c r="D1034" s="28">
        <f t="shared" ca="1" si="409"/>
        <v>0</v>
      </c>
      <c r="E1034" s="28">
        <f t="shared" ca="1" si="410"/>
        <v>0</v>
      </c>
      <c r="F1034" s="28">
        <f t="shared" ca="1" si="411"/>
        <v>0</v>
      </c>
      <c r="G1034" s="28">
        <f t="shared" ca="1" si="412"/>
        <v>0</v>
      </c>
      <c r="H1034" s="7"/>
      <c r="O1034" s="8"/>
      <c r="P1034" s="8"/>
      <c r="Q1034" s="8"/>
      <c r="R1034" s="8"/>
      <c r="S1034" s="8"/>
      <c r="V1034" s="140" t="s">
        <v>285</v>
      </c>
      <c r="W1034" s="135">
        <f ca="1">SUM(W1018:W1026)</f>
        <v>0</v>
      </c>
      <c r="X1034" s="135">
        <f ca="1">SUM(X1018:X1026)</f>
        <v>-5.8708772276000003</v>
      </c>
      <c r="Y1034" s="135">
        <f ca="1">SUM(Y1018:Y1026)</f>
        <v>-10.140015286699999</v>
      </c>
      <c r="Z1034" s="135">
        <f ca="1">SUM(Z1018:Z1026)</f>
        <v>-14.311544263</v>
      </c>
      <c r="AA1034" s="135">
        <f ca="1">SUM(AA1018:AA1026)</f>
        <v>-17.485346678250004</v>
      </c>
    </row>
    <row r="1035" spans="1:27" x14ac:dyDescent="0.25">
      <c r="A1035" s="140"/>
      <c r="B1035" s="155" t="s">
        <v>134</v>
      </c>
      <c r="C1035" s="28">
        <f t="shared" ca="1" si="408"/>
        <v>0</v>
      </c>
      <c r="D1035" s="28">
        <f t="shared" ca="1" si="409"/>
        <v>0</v>
      </c>
      <c r="E1035" s="28">
        <f t="shared" ca="1" si="410"/>
        <v>0</v>
      </c>
      <c r="F1035" s="28">
        <f t="shared" ca="1" si="411"/>
        <v>0</v>
      </c>
      <c r="G1035" s="28">
        <f t="shared" ca="1" si="412"/>
        <v>0</v>
      </c>
      <c r="H1035" s="7"/>
      <c r="O1035" s="8"/>
      <c r="P1035" s="8"/>
      <c r="Q1035" s="8"/>
      <c r="R1035" s="8"/>
      <c r="S1035" s="8"/>
      <c r="V1035" s="140" t="s">
        <v>284</v>
      </c>
      <c r="W1035" s="135">
        <f ca="1">SUM(C1017:C1110)</f>
        <v>0</v>
      </c>
      <c r="X1035" s="135">
        <f ca="1">SUM(D1017:D1110)</f>
        <v>-5.9725458186000004</v>
      </c>
      <c r="Y1035" s="135">
        <f ca="1">SUM(E1017:E1110)</f>
        <v>-10.343352468699999</v>
      </c>
      <c r="Z1035" s="135">
        <f ca="1">SUM(F1017:F1110)</f>
        <v>-14.616550036</v>
      </c>
      <c r="AA1035" s="135">
        <f ca="1">SUM(G1017:G1110)</f>
        <v>-22.760399732250001</v>
      </c>
    </row>
    <row r="1036" spans="1:27" x14ac:dyDescent="0.25">
      <c r="A1036" s="140"/>
      <c r="B1036" s="155" t="s">
        <v>135</v>
      </c>
      <c r="C1036" s="28">
        <f t="shared" ca="1" si="408"/>
        <v>0</v>
      </c>
      <c r="D1036" s="28">
        <f t="shared" ca="1" si="409"/>
        <v>0</v>
      </c>
      <c r="E1036" s="28">
        <f t="shared" ca="1" si="410"/>
        <v>0</v>
      </c>
      <c r="F1036" s="28">
        <f t="shared" ca="1" si="411"/>
        <v>0</v>
      </c>
      <c r="G1036" s="28">
        <f t="shared" ca="1" si="412"/>
        <v>0</v>
      </c>
      <c r="H1036" s="7"/>
      <c r="O1036" s="8"/>
      <c r="P1036" s="8"/>
      <c r="Q1036" s="8"/>
      <c r="R1036" s="8"/>
      <c r="S1036" s="8"/>
    </row>
    <row r="1037" spans="1:27" x14ac:dyDescent="0.25">
      <c r="A1037" s="140"/>
      <c r="B1037" s="155" t="s">
        <v>136</v>
      </c>
      <c r="C1037" s="28">
        <f t="shared" ca="1" si="408"/>
        <v>0</v>
      </c>
      <c r="D1037" s="28">
        <f t="shared" ca="1" si="409"/>
        <v>0</v>
      </c>
      <c r="E1037" s="28">
        <f t="shared" ca="1" si="410"/>
        <v>0</v>
      </c>
      <c r="F1037" s="28">
        <f t="shared" ca="1" si="411"/>
        <v>0</v>
      </c>
      <c r="G1037" s="28">
        <f t="shared" ca="1" si="412"/>
        <v>0</v>
      </c>
      <c r="H1037" s="7"/>
      <c r="O1037" s="8"/>
      <c r="P1037" s="8"/>
      <c r="Q1037" s="8"/>
      <c r="R1037" s="8"/>
      <c r="S1037" s="8"/>
    </row>
    <row r="1038" spans="1:27" x14ac:dyDescent="0.25">
      <c r="A1038" s="140"/>
      <c r="B1038" s="155" t="s">
        <v>119</v>
      </c>
      <c r="C1038" s="28">
        <f t="shared" ca="1" si="408"/>
        <v>0</v>
      </c>
      <c r="D1038" s="28">
        <f t="shared" ca="1" si="409"/>
        <v>0</v>
      </c>
      <c r="E1038" s="28">
        <f t="shared" ca="1" si="410"/>
        <v>0</v>
      </c>
      <c r="F1038" s="28">
        <f t="shared" ca="1" si="411"/>
        <v>0</v>
      </c>
      <c r="G1038" s="28">
        <f t="shared" ca="1" si="412"/>
        <v>0</v>
      </c>
      <c r="H1038" s="7"/>
      <c r="O1038" s="8"/>
      <c r="P1038" s="8"/>
      <c r="Q1038" s="8"/>
      <c r="R1038" s="8"/>
      <c r="S1038" s="8"/>
    </row>
    <row r="1039" spans="1:27" x14ac:dyDescent="0.25">
      <c r="A1039" s="140"/>
      <c r="B1039" s="155" t="s">
        <v>137</v>
      </c>
      <c r="C1039" s="28">
        <f t="shared" ca="1" si="408"/>
        <v>0</v>
      </c>
      <c r="D1039" s="28">
        <f t="shared" ca="1" si="409"/>
        <v>0</v>
      </c>
      <c r="E1039" s="28">
        <f t="shared" ca="1" si="410"/>
        <v>0</v>
      </c>
      <c r="F1039" s="28">
        <f t="shared" ca="1" si="411"/>
        <v>0</v>
      </c>
      <c r="G1039" s="28">
        <f t="shared" ca="1" si="412"/>
        <v>0</v>
      </c>
      <c r="H1039" s="7"/>
      <c r="O1039" s="8"/>
      <c r="P1039" s="8"/>
      <c r="Q1039" s="8"/>
      <c r="R1039" s="8"/>
      <c r="S1039" s="8"/>
    </row>
    <row r="1040" spans="1:27" x14ac:dyDescent="0.25">
      <c r="A1040" s="140"/>
      <c r="B1040" s="155" t="s">
        <v>138</v>
      </c>
      <c r="C1040" s="28">
        <f t="shared" ca="1" si="408"/>
        <v>0</v>
      </c>
      <c r="D1040" s="28">
        <f t="shared" ca="1" si="409"/>
        <v>0</v>
      </c>
      <c r="E1040" s="28">
        <f t="shared" ca="1" si="410"/>
        <v>0</v>
      </c>
      <c r="F1040" s="28">
        <f t="shared" ca="1" si="411"/>
        <v>0</v>
      </c>
      <c r="G1040" s="28">
        <f t="shared" ca="1" si="412"/>
        <v>0</v>
      </c>
      <c r="H1040" s="7"/>
      <c r="O1040" s="8"/>
      <c r="P1040" s="8"/>
      <c r="Q1040" s="8"/>
      <c r="R1040" s="8"/>
      <c r="S1040" s="8"/>
    </row>
    <row r="1041" spans="1:19" x14ac:dyDescent="0.25">
      <c r="B1041" s="155" t="s">
        <v>1021</v>
      </c>
      <c r="C1041" s="238">
        <f t="shared" ca="1" si="408"/>
        <v>0</v>
      </c>
      <c r="D1041" s="238">
        <f t="shared" ca="1" si="409"/>
        <v>0</v>
      </c>
      <c r="E1041" s="238">
        <f t="shared" ca="1" si="410"/>
        <v>0</v>
      </c>
      <c r="F1041" s="238">
        <f t="shared" ca="1" si="411"/>
        <v>0</v>
      </c>
      <c r="G1041" s="238">
        <f t="shared" ca="1" si="412"/>
        <v>0</v>
      </c>
      <c r="H1041" s="7"/>
      <c r="O1041" s="8"/>
      <c r="P1041" s="8"/>
      <c r="Q1041" s="8"/>
      <c r="R1041" s="8"/>
      <c r="S1041" s="8"/>
    </row>
    <row r="1042" spans="1:19" x14ac:dyDescent="0.25">
      <c r="B1042" s="155" t="s">
        <v>992</v>
      </c>
      <c r="C1042" s="238">
        <f t="shared" ca="1" si="408"/>
        <v>0</v>
      </c>
      <c r="D1042" s="238">
        <f t="shared" ca="1" si="409"/>
        <v>0</v>
      </c>
      <c r="E1042" s="238">
        <f t="shared" ca="1" si="410"/>
        <v>0</v>
      </c>
      <c r="F1042" s="238">
        <f t="shared" ca="1" si="411"/>
        <v>0</v>
      </c>
      <c r="G1042" s="238">
        <f t="shared" ca="1" si="412"/>
        <v>1.44289102</v>
      </c>
      <c r="H1042" s="7"/>
      <c r="O1042" s="8"/>
      <c r="P1042" s="8"/>
      <c r="Q1042" s="8"/>
      <c r="R1042" s="8"/>
      <c r="S1042" s="8"/>
    </row>
    <row r="1043" spans="1:19" x14ac:dyDescent="0.25">
      <c r="B1043" s="155" t="s">
        <v>1022</v>
      </c>
      <c r="C1043" s="238">
        <f t="shared" ca="1" si="408"/>
        <v>0</v>
      </c>
      <c r="D1043" s="238">
        <f t="shared" ca="1" si="409"/>
        <v>0</v>
      </c>
      <c r="E1043" s="238">
        <f t="shared" ca="1" si="410"/>
        <v>0</v>
      </c>
      <c r="F1043" s="238">
        <f t="shared" ca="1" si="411"/>
        <v>0</v>
      </c>
      <c r="G1043" s="238">
        <f t="shared" ca="1" si="412"/>
        <v>0</v>
      </c>
      <c r="H1043" s="7"/>
      <c r="O1043" s="8"/>
      <c r="P1043" s="8"/>
      <c r="Q1043" s="8"/>
      <c r="R1043" s="8"/>
      <c r="S1043" s="8"/>
    </row>
    <row r="1044" spans="1:19" x14ac:dyDescent="0.25">
      <c r="B1044" s="155" t="s">
        <v>1023</v>
      </c>
      <c r="C1044" s="238">
        <f t="shared" ca="1" si="408"/>
        <v>0</v>
      </c>
      <c r="D1044" s="238">
        <f t="shared" ca="1" si="409"/>
        <v>0</v>
      </c>
      <c r="E1044" s="238">
        <f t="shared" ca="1" si="410"/>
        <v>0</v>
      </c>
      <c r="F1044" s="238">
        <f t="shared" ca="1" si="411"/>
        <v>0</v>
      </c>
      <c r="G1044" s="238">
        <f t="shared" ca="1" si="412"/>
        <v>0</v>
      </c>
      <c r="H1044" s="7"/>
      <c r="O1044" s="8"/>
      <c r="P1044" s="8"/>
      <c r="Q1044" s="8"/>
      <c r="R1044" s="8"/>
      <c r="S1044" s="8"/>
    </row>
    <row r="1045" spans="1:19" x14ac:dyDescent="0.25">
      <c r="B1045" s="155" t="s">
        <v>1024</v>
      </c>
      <c r="C1045" s="238">
        <f t="shared" ca="1" si="408"/>
        <v>0</v>
      </c>
      <c r="D1045" s="238">
        <f t="shared" ca="1" si="409"/>
        <v>0</v>
      </c>
      <c r="E1045" s="238">
        <f t="shared" ca="1" si="410"/>
        <v>0</v>
      </c>
      <c r="F1045" s="238">
        <f t="shared" ca="1" si="411"/>
        <v>0</v>
      </c>
      <c r="G1045" s="238">
        <f t="shared" ca="1" si="412"/>
        <v>0</v>
      </c>
      <c r="H1045" s="7"/>
      <c r="O1045" s="8"/>
      <c r="P1045" s="8"/>
      <c r="Q1045" s="8"/>
      <c r="R1045" s="8"/>
      <c r="S1045" s="8"/>
    </row>
    <row r="1046" spans="1:19" x14ac:dyDescent="0.25">
      <c r="A1046" s="140"/>
      <c r="B1046" s="155" t="s">
        <v>993</v>
      </c>
      <c r="C1046" s="238">
        <f t="shared" ca="1" si="408"/>
        <v>0</v>
      </c>
      <c r="D1046" s="238">
        <f t="shared" ca="1" si="409"/>
        <v>0</v>
      </c>
      <c r="E1046" s="238">
        <f t="shared" ca="1" si="410"/>
        <v>0</v>
      </c>
      <c r="F1046" s="238">
        <f t="shared" ca="1" si="411"/>
        <v>0</v>
      </c>
      <c r="G1046" s="238">
        <f t="shared" ca="1" si="412"/>
        <v>0</v>
      </c>
      <c r="H1046" s="7"/>
      <c r="O1046" s="8"/>
      <c r="P1046" s="8"/>
      <c r="Q1046" s="8"/>
      <c r="R1046" s="8"/>
      <c r="S1046" s="8"/>
    </row>
    <row r="1047" spans="1:19" x14ac:dyDescent="0.25">
      <c r="A1047" s="140"/>
      <c r="B1047" s="155" t="s">
        <v>1025</v>
      </c>
      <c r="C1047" s="238">
        <f t="shared" ca="1" si="408"/>
        <v>0</v>
      </c>
      <c r="D1047" s="238">
        <f t="shared" ca="1" si="409"/>
        <v>0</v>
      </c>
      <c r="E1047" s="238">
        <f t="shared" ca="1" si="410"/>
        <v>0</v>
      </c>
      <c r="F1047" s="238">
        <f t="shared" ca="1" si="411"/>
        <v>0</v>
      </c>
      <c r="G1047" s="238">
        <f t="shared" ca="1" si="412"/>
        <v>0</v>
      </c>
      <c r="H1047" s="7"/>
      <c r="O1047" s="8"/>
      <c r="P1047" s="8"/>
      <c r="Q1047" s="8"/>
      <c r="R1047" s="8"/>
      <c r="S1047" s="8"/>
    </row>
    <row r="1048" spans="1:19" x14ac:dyDescent="0.25">
      <c r="A1048" s="140"/>
      <c r="B1048" s="155" t="s">
        <v>1026</v>
      </c>
      <c r="C1048" s="238">
        <f t="shared" ca="1" si="408"/>
        <v>0</v>
      </c>
      <c r="D1048" s="238">
        <f t="shared" ca="1" si="409"/>
        <v>0</v>
      </c>
      <c r="E1048" s="238">
        <f t="shared" ca="1" si="410"/>
        <v>0</v>
      </c>
      <c r="F1048" s="238">
        <f t="shared" ca="1" si="411"/>
        <v>0</v>
      </c>
      <c r="G1048" s="238">
        <f t="shared" ca="1" si="412"/>
        <v>0</v>
      </c>
      <c r="H1048" s="7"/>
      <c r="O1048" s="8"/>
      <c r="P1048" s="8"/>
      <c r="Q1048" s="8"/>
      <c r="R1048" s="8"/>
      <c r="S1048" s="8"/>
    </row>
    <row r="1049" spans="1:19" x14ac:dyDescent="0.25">
      <c r="A1049" s="140"/>
      <c r="B1049" s="155" t="s">
        <v>1027</v>
      </c>
      <c r="C1049" s="94">
        <f t="shared" ca="1" si="408"/>
        <v>0</v>
      </c>
      <c r="D1049" s="94">
        <f t="shared" ca="1" si="409"/>
        <v>0</v>
      </c>
      <c r="E1049" s="94">
        <f t="shared" ca="1" si="410"/>
        <v>0</v>
      </c>
      <c r="F1049" s="94">
        <f t="shared" ca="1" si="411"/>
        <v>0</v>
      </c>
      <c r="G1049" s="94">
        <f t="shared" ca="1" si="412"/>
        <v>0</v>
      </c>
      <c r="O1049" s="8"/>
      <c r="P1049" s="8"/>
      <c r="Q1049" s="8"/>
      <c r="R1049" s="8"/>
      <c r="S1049" s="8"/>
    </row>
    <row r="1050" spans="1:19" x14ac:dyDescent="0.25">
      <c r="A1050" s="140"/>
      <c r="B1050" s="155" t="s">
        <v>994</v>
      </c>
      <c r="C1050" s="94">
        <f t="shared" ca="1" si="408"/>
        <v>0</v>
      </c>
      <c r="D1050" s="94">
        <f t="shared" ca="1" si="409"/>
        <v>0</v>
      </c>
      <c r="E1050" s="94">
        <f t="shared" ca="1" si="410"/>
        <v>0</v>
      </c>
      <c r="F1050" s="94">
        <f t="shared" ca="1" si="411"/>
        <v>0</v>
      </c>
      <c r="G1050" s="94">
        <f t="shared" ca="1" si="412"/>
        <v>-2.3266988999999998</v>
      </c>
      <c r="O1050" s="8"/>
      <c r="P1050" s="8"/>
      <c r="Q1050" s="8"/>
      <c r="R1050" s="8"/>
      <c r="S1050" s="8"/>
    </row>
    <row r="1051" spans="1:19" x14ac:dyDescent="0.25">
      <c r="A1051" s="140"/>
      <c r="B1051" s="155" t="s">
        <v>1028</v>
      </c>
      <c r="C1051" s="94">
        <f t="shared" ca="1" si="408"/>
        <v>0</v>
      </c>
      <c r="D1051" s="94">
        <f t="shared" ca="1" si="409"/>
        <v>0</v>
      </c>
      <c r="E1051" s="94">
        <f t="shared" ca="1" si="410"/>
        <v>0</v>
      </c>
      <c r="F1051" s="94">
        <f t="shared" ca="1" si="411"/>
        <v>0</v>
      </c>
      <c r="G1051" s="94">
        <f t="shared" ca="1" si="412"/>
        <v>0</v>
      </c>
      <c r="O1051" s="8"/>
      <c r="P1051" s="8"/>
      <c r="Q1051" s="8"/>
      <c r="R1051" s="8"/>
      <c r="S1051" s="8"/>
    </row>
    <row r="1052" spans="1:19" x14ac:dyDescent="0.25">
      <c r="A1052" s="140"/>
      <c r="B1052" s="155" t="s">
        <v>1029</v>
      </c>
      <c r="C1052" s="94">
        <f t="shared" ca="1" si="408"/>
        <v>0</v>
      </c>
      <c r="D1052" s="94">
        <f t="shared" ca="1" si="409"/>
        <v>0</v>
      </c>
      <c r="E1052" s="94">
        <f t="shared" ca="1" si="410"/>
        <v>0</v>
      </c>
      <c r="F1052" s="94">
        <f t="shared" ca="1" si="411"/>
        <v>0</v>
      </c>
      <c r="G1052" s="94">
        <f t="shared" ca="1" si="412"/>
        <v>0</v>
      </c>
      <c r="O1052" s="8"/>
      <c r="P1052" s="8"/>
      <c r="Q1052" s="8"/>
      <c r="R1052" s="8"/>
      <c r="S1052" s="8"/>
    </row>
    <row r="1053" spans="1:19" x14ac:dyDescent="0.25">
      <c r="A1053" s="140"/>
      <c r="B1053" s="155" t="s">
        <v>1030</v>
      </c>
      <c r="C1053" s="94">
        <f t="shared" ca="1" si="408"/>
        <v>0</v>
      </c>
      <c r="D1053" s="94">
        <f t="shared" ca="1" si="409"/>
        <v>0</v>
      </c>
      <c r="E1053" s="94">
        <f t="shared" ca="1" si="410"/>
        <v>0</v>
      </c>
      <c r="F1053" s="94">
        <f t="shared" ca="1" si="411"/>
        <v>0</v>
      </c>
      <c r="G1053" s="94">
        <f t="shared" ca="1" si="412"/>
        <v>0</v>
      </c>
      <c r="O1053" s="8"/>
      <c r="P1053" s="8"/>
      <c r="Q1053" s="8"/>
      <c r="R1053" s="8"/>
      <c r="S1053" s="8"/>
    </row>
    <row r="1054" spans="1:19" x14ac:dyDescent="0.25">
      <c r="A1054" s="140"/>
      <c r="B1054" s="155" t="s">
        <v>995</v>
      </c>
      <c r="C1054" s="94">
        <f t="shared" ca="1" si="408"/>
        <v>0</v>
      </c>
      <c r="D1054" s="94">
        <f t="shared" ca="1" si="409"/>
        <v>0</v>
      </c>
      <c r="E1054" s="94">
        <f t="shared" ca="1" si="410"/>
        <v>0</v>
      </c>
      <c r="F1054" s="94">
        <f t="shared" ca="1" si="411"/>
        <v>0</v>
      </c>
      <c r="G1054" s="94">
        <f t="shared" ca="1" si="412"/>
        <v>0</v>
      </c>
      <c r="O1054" s="8"/>
      <c r="P1054" s="8"/>
      <c r="Q1054" s="8"/>
      <c r="R1054" s="8"/>
      <c r="S1054" s="8"/>
    </row>
    <row r="1055" spans="1:19" x14ac:dyDescent="0.25">
      <c r="A1055" s="140"/>
      <c r="B1055" s="155" t="s">
        <v>1031</v>
      </c>
      <c r="C1055" s="94">
        <f t="shared" ca="1" si="408"/>
        <v>0</v>
      </c>
      <c r="D1055" s="94">
        <f t="shared" ca="1" si="409"/>
        <v>0</v>
      </c>
      <c r="E1055" s="94">
        <f t="shared" ca="1" si="410"/>
        <v>0</v>
      </c>
      <c r="F1055" s="94">
        <f t="shared" ca="1" si="411"/>
        <v>0</v>
      </c>
      <c r="G1055" s="94">
        <f t="shared" ca="1" si="412"/>
        <v>0</v>
      </c>
      <c r="O1055" s="8"/>
      <c r="P1055" s="8"/>
      <c r="Q1055" s="8"/>
      <c r="R1055" s="8"/>
      <c r="S1055" s="8"/>
    </row>
    <row r="1056" spans="1:19" x14ac:dyDescent="0.25">
      <c r="A1056" s="140"/>
      <c r="B1056" s="155" t="s">
        <v>1032</v>
      </c>
      <c r="C1056" s="94">
        <f t="shared" ca="1" si="408"/>
        <v>0</v>
      </c>
      <c r="D1056" s="94">
        <f t="shared" ca="1" si="409"/>
        <v>0</v>
      </c>
      <c r="E1056" s="94">
        <f t="shared" ca="1" si="410"/>
        <v>0</v>
      </c>
      <c r="F1056" s="94">
        <f t="shared" ca="1" si="411"/>
        <v>0</v>
      </c>
      <c r="G1056" s="94">
        <f t="shared" ca="1" si="412"/>
        <v>0</v>
      </c>
      <c r="O1056" s="8"/>
      <c r="P1056" s="8"/>
      <c r="Q1056" s="8"/>
      <c r="R1056" s="8"/>
      <c r="S1056" s="8"/>
    </row>
    <row r="1057" spans="1:19" x14ac:dyDescent="0.25">
      <c r="A1057" s="140"/>
      <c r="B1057" s="155" t="s">
        <v>17</v>
      </c>
      <c r="C1057" s="59">
        <f t="shared" ca="1" si="408"/>
        <v>0</v>
      </c>
      <c r="D1057" s="59">
        <f t="shared" ca="1" si="409"/>
        <v>0</v>
      </c>
      <c r="E1057" s="59">
        <f t="shared" ca="1" si="410"/>
        <v>0</v>
      </c>
      <c r="F1057" s="59">
        <f t="shared" ca="1" si="411"/>
        <v>0</v>
      </c>
      <c r="G1057" s="59">
        <f t="shared" ca="1" si="412"/>
        <v>0</v>
      </c>
      <c r="O1057" s="8"/>
      <c r="P1057" s="8"/>
      <c r="Q1057" s="8"/>
      <c r="R1057" s="8"/>
      <c r="S1057" s="8"/>
    </row>
    <row r="1058" spans="1:19" x14ac:dyDescent="0.25">
      <c r="A1058" s="140"/>
      <c r="B1058" s="155" t="s">
        <v>14</v>
      </c>
      <c r="C1058" s="59">
        <f t="shared" ca="1" si="408"/>
        <v>0</v>
      </c>
      <c r="D1058" s="59">
        <f t="shared" ca="1" si="409"/>
        <v>0</v>
      </c>
      <c r="E1058" s="59">
        <f t="shared" ca="1" si="410"/>
        <v>0</v>
      </c>
      <c r="F1058" s="59">
        <f t="shared" ca="1" si="411"/>
        <v>0</v>
      </c>
      <c r="G1058" s="59">
        <f t="shared" ca="1" si="412"/>
        <v>-0.80664961800000001</v>
      </c>
      <c r="O1058" s="8"/>
      <c r="P1058" s="8"/>
      <c r="Q1058" s="8"/>
      <c r="R1058" s="8"/>
      <c r="S1058" s="8"/>
    </row>
    <row r="1059" spans="1:19" x14ac:dyDescent="0.25">
      <c r="A1059" s="140"/>
      <c r="B1059" s="155" t="s">
        <v>18</v>
      </c>
      <c r="C1059" s="59">
        <f t="shared" ca="1" si="408"/>
        <v>0</v>
      </c>
      <c r="D1059" s="59">
        <f t="shared" ca="1" si="409"/>
        <v>0</v>
      </c>
      <c r="E1059" s="59">
        <f t="shared" ca="1" si="410"/>
        <v>0</v>
      </c>
      <c r="F1059" s="59">
        <f t="shared" ca="1" si="411"/>
        <v>0</v>
      </c>
      <c r="G1059" s="59">
        <f t="shared" ca="1" si="412"/>
        <v>0</v>
      </c>
      <c r="O1059" s="8"/>
      <c r="P1059" s="8"/>
      <c r="Q1059" s="8"/>
      <c r="R1059" s="8"/>
      <c r="S1059" s="8"/>
    </row>
    <row r="1060" spans="1:19" x14ac:dyDescent="0.25">
      <c r="A1060" s="140"/>
      <c r="B1060" s="155" t="s">
        <v>19</v>
      </c>
      <c r="C1060" s="59">
        <f t="shared" ca="1" si="408"/>
        <v>0</v>
      </c>
      <c r="D1060" s="59">
        <f t="shared" ca="1" si="409"/>
        <v>0</v>
      </c>
      <c r="E1060" s="59">
        <f t="shared" ca="1" si="410"/>
        <v>0</v>
      </c>
      <c r="F1060" s="59">
        <f t="shared" ca="1" si="411"/>
        <v>0</v>
      </c>
      <c r="G1060" s="59">
        <f t="shared" ca="1" si="412"/>
        <v>0</v>
      </c>
      <c r="O1060" s="8"/>
      <c r="P1060" s="8"/>
      <c r="Q1060" s="8"/>
      <c r="R1060" s="8"/>
      <c r="S1060" s="8"/>
    </row>
    <row r="1061" spans="1:19" x14ac:dyDescent="0.25">
      <c r="A1061" s="140"/>
      <c r="B1061" s="155" t="s">
        <v>1033</v>
      </c>
      <c r="C1061" s="59">
        <f t="shared" ca="1" si="408"/>
        <v>0</v>
      </c>
      <c r="D1061" s="59">
        <f t="shared" ca="1" si="409"/>
        <v>0</v>
      </c>
      <c r="E1061" s="59">
        <f t="shared" ca="1" si="410"/>
        <v>0</v>
      </c>
      <c r="F1061" s="59">
        <f t="shared" ca="1" si="411"/>
        <v>0</v>
      </c>
      <c r="G1061" s="59">
        <f t="shared" ca="1" si="412"/>
        <v>0</v>
      </c>
      <c r="O1061" s="8"/>
      <c r="P1061" s="8"/>
      <c r="Q1061" s="8"/>
      <c r="R1061" s="8"/>
      <c r="S1061" s="8"/>
    </row>
    <row r="1062" spans="1:19" x14ac:dyDescent="0.25">
      <c r="A1062" s="140"/>
      <c r="B1062" s="155" t="s">
        <v>996</v>
      </c>
      <c r="C1062" s="59">
        <f t="shared" ca="1" si="408"/>
        <v>0</v>
      </c>
      <c r="D1062" s="59">
        <f t="shared" ca="1" si="409"/>
        <v>0</v>
      </c>
      <c r="E1062" s="59">
        <f t="shared" ca="1" si="410"/>
        <v>0</v>
      </c>
      <c r="F1062" s="59">
        <f t="shared" ca="1" si="411"/>
        <v>0</v>
      </c>
      <c r="G1062" s="59">
        <f t="shared" ca="1" si="412"/>
        <v>0</v>
      </c>
      <c r="O1062" s="8"/>
      <c r="P1062" s="8"/>
      <c r="Q1062" s="8"/>
      <c r="R1062" s="8"/>
      <c r="S1062" s="8"/>
    </row>
    <row r="1063" spans="1:19" x14ac:dyDescent="0.25">
      <c r="A1063" s="140"/>
      <c r="B1063" s="155" t="s">
        <v>1034</v>
      </c>
      <c r="C1063" s="59">
        <f t="shared" ca="1" si="408"/>
        <v>0</v>
      </c>
      <c r="D1063" s="59">
        <f t="shared" ca="1" si="409"/>
        <v>0</v>
      </c>
      <c r="E1063" s="59">
        <f t="shared" ca="1" si="410"/>
        <v>0</v>
      </c>
      <c r="F1063" s="59">
        <f t="shared" ca="1" si="411"/>
        <v>0</v>
      </c>
      <c r="G1063" s="59">
        <f t="shared" ca="1" si="412"/>
        <v>0</v>
      </c>
      <c r="O1063" s="8"/>
      <c r="P1063" s="8"/>
      <c r="Q1063" s="8"/>
      <c r="R1063" s="8"/>
      <c r="S1063" s="8"/>
    </row>
    <row r="1064" spans="1:19" x14ac:dyDescent="0.25">
      <c r="A1064" s="140"/>
      <c r="B1064" s="155" t="s">
        <v>1035</v>
      </c>
      <c r="C1064" s="59">
        <f t="shared" ca="1" si="408"/>
        <v>0</v>
      </c>
      <c r="D1064" s="59">
        <f t="shared" ca="1" si="409"/>
        <v>0</v>
      </c>
      <c r="E1064" s="59">
        <f t="shared" ca="1" si="410"/>
        <v>0</v>
      </c>
      <c r="F1064" s="59">
        <f t="shared" ca="1" si="411"/>
        <v>0</v>
      </c>
      <c r="G1064" s="59">
        <f t="shared" ca="1" si="412"/>
        <v>0</v>
      </c>
      <c r="O1064" s="8"/>
      <c r="P1064" s="8"/>
      <c r="Q1064" s="8"/>
      <c r="R1064" s="8"/>
      <c r="S1064" s="8"/>
    </row>
    <row r="1065" spans="1:19" x14ac:dyDescent="0.25">
      <c r="A1065" s="140"/>
      <c r="B1065" s="155" t="s">
        <v>535</v>
      </c>
      <c r="C1065" s="39">
        <f t="shared" ca="1" si="408"/>
        <v>0</v>
      </c>
      <c r="D1065" s="39">
        <f t="shared" ca="1" si="409"/>
        <v>0</v>
      </c>
      <c r="E1065" s="39">
        <f t="shared" ca="1" si="410"/>
        <v>0</v>
      </c>
      <c r="F1065" s="39">
        <f t="shared" ca="1" si="411"/>
        <v>0</v>
      </c>
      <c r="G1065" s="39">
        <f t="shared" ca="1" si="412"/>
        <v>0</v>
      </c>
      <c r="O1065" s="8"/>
      <c r="P1065" s="8"/>
      <c r="Q1065" s="8"/>
      <c r="R1065" s="8"/>
      <c r="S1065" s="8"/>
    </row>
    <row r="1066" spans="1:19" x14ac:dyDescent="0.25">
      <c r="A1066" s="140"/>
      <c r="B1066" s="155" t="s">
        <v>534</v>
      </c>
      <c r="C1066" s="39">
        <f t="shared" ca="1" si="408"/>
        <v>0</v>
      </c>
      <c r="D1066" s="39">
        <f t="shared" ca="1" si="409"/>
        <v>0</v>
      </c>
      <c r="E1066" s="39">
        <f t="shared" ca="1" si="410"/>
        <v>0</v>
      </c>
      <c r="F1066" s="39">
        <f t="shared" ca="1" si="411"/>
        <v>0</v>
      </c>
      <c r="G1066" s="39">
        <f t="shared" ca="1" si="412"/>
        <v>-0.19286140900000001</v>
      </c>
      <c r="O1066" s="8"/>
      <c r="P1066" s="8"/>
      <c r="Q1066" s="8"/>
      <c r="R1066" s="8"/>
      <c r="S1066" s="8"/>
    </row>
    <row r="1067" spans="1:19" x14ac:dyDescent="0.25">
      <c r="A1067" s="140"/>
      <c r="B1067" s="155" t="s">
        <v>536</v>
      </c>
      <c r="C1067" s="39">
        <f t="shared" ca="1" si="408"/>
        <v>0</v>
      </c>
      <c r="D1067" s="39">
        <f t="shared" ca="1" si="409"/>
        <v>0</v>
      </c>
      <c r="E1067" s="39">
        <f t="shared" ca="1" si="410"/>
        <v>0</v>
      </c>
      <c r="F1067" s="39">
        <f t="shared" ca="1" si="411"/>
        <v>0</v>
      </c>
      <c r="G1067" s="39">
        <f t="shared" ca="1" si="412"/>
        <v>0</v>
      </c>
      <c r="O1067" s="8"/>
      <c r="P1067" s="8"/>
      <c r="Q1067" s="8"/>
      <c r="R1067" s="8"/>
      <c r="S1067" s="8"/>
    </row>
    <row r="1068" spans="1:19" x14ac:dyDescent="0.25">
      <c r="A1068" s="140"/>
      <c r="B1068" s="155" t="s">
        <v>537</v>
      </c>
      <c r="C1068" s="39">
        <f t="shared" ca="1" si="408"/>
        <v>0</v>
      </c>
      <c r="D1068" s="39">
        <f t="shared" ca="1" si="409"/>
        <v>0</v>
      </c>
      <c r="E1068" s="39">
        <f t="shared" ca="1" si="410"/>
        <v>0</v>
      </c>
      <c r="F1068" s="39">
        <f t="shared" ca="1" si="411"/>
        <v>0</v>
      </c>
      <c r="G1068" s="39">
        <f t="shared" ca="1" si="412"/>
        <v>0</v>
      </c>
      <c r="O1068" s="8"/>
      <c r="P1068" s="8"/>
      <c r="Q1068" s="8"/>
      <c r="R1068" s="8"/>
      <c r="S1068" s="8"/>
    </row>
    <row r="1069" spans="1:19" x14ac:dyDescent="0.25">
      <c r="A1069" s="140"/>
      <c r="B1069" s="155" t="s">
        <v>1036</v>
      </c>
      <c r="C1069" s="39">
        <f t="shared" ca="1" si="408"/>
        <v>0</v>
      </c>
      <c r="D1069" s="39">
        <f t="shared" ca="1" si="409"/>
        <v>0</v>
      </c>
      <c r="E1069" s="39">
        <f t="shared" ca="1" si="410"/>
        <v>0</v>
      </c>
      <c r="F1069" s="39">
        <f t="shared" ca="1" si="411"/>
        <v>0</v>
      </c>
      <c r="G1069" s="39">
        <f t="shared" ca="1" si="412"/>
        <v>0</v>
      </c>
      <c r="O1069" s="8"/>
      <c r="P1069" s="8"/>
      <c r="Q1069" s="8"/>
      <c r="R1069" s="8"/>
      <c r="S1069" s="8"/>
    </row>
    <row r="1070" spans="1:19" x14ac:dyDescent="0.25">
      <c r="A1070" s="140"/>
      <c r="B1070" s="155" t="s">
        <v>997</v>
      </c>
      <c r="C1070" s="39">
        <f t="shared" ca="1" si="408"/>
        <v>0</v>
      </c>
      <c r="D1070" s="39">
        <f t="shared" ca="1" si="409"/>
        <v>0</v>
      </c>
      <c r="E1070" s="39">
        <f t="shared" ca="1" si="410"/>
        <v>0</v>
      </c>
      <c r="F1070" s="39">
        <f t="shared" ca="1" si="411"/>
        <v>0</v>
      </c>
      <c r="G1070" s="39">
        <f t="shared" ca="1" si="412"/>
        <v>0</v>
      </c>
      <c r="O1070" s="8"/>
      <c r="P1070" s="8"/>
      <c r="Q1070" s="8"/>
      <c r="R1070" s="8"/>
      <c r="S1070" s="8"/>
    </row>
    <row r="1071" spans="1:19" x14ac:dyDescent="0.25">
      <c r="A1071" s="140"/>
      <c r="B1071" s="155" t="s">
        <v>1037</v>
      </c>
      <c r="C1071" s="39">
        <f t="shared" ca="1" si="408"/>
        <v>0</v>
      </c>
      <c r="D1071" s="39">
        <f t="shared" ca="1" si="409"/>
        <v>0</v>
      </c>
      <c r="E1071" s="39">
        <f t="shared" ca="1" si="410"/>
        <v>0</v>
      </c>
      <c r="F1071" s="39">
        <f t="shared" ca="1" si="411"/>
        <v>0</v>
      </c>
      <c r="G1071" s="39">
        <f t="shared" ca="1" si="412"/>
        <v>0</v>
      </c>
      <c r="O1071" s="8"/>
      <c r="P1071" s="8"/>
      <c r="Q1071" s="8"/>
      <c r="R1071" s="8"/>
      <c r="S1071" s="8"/>
    </row>
    <row r="1072" spans="1:19" x14ac:dyDescent="0.25">
      <c r="A1072" s="140"/>
      <c r="B1072" s="155" t="s">
        <v>1038</v>
      </c>
      <c r="C1072" s="39">
        <f t="shared" ca="1" si="408"/>
        <v>0</v>
      </c>
      <c r="D1072" s="39">
        <f t="shared" ca="1" si="409"/>
        <v>0</v>
      </c>
      <c r="E1072" s="39">
        <f t="shared" ca="1" si="410"/>
        <v>0</v>
      </c>
      <c r="F1072" s="39">
        <f t="shared" ca="1" si="411"/>
        <v>0</v>
      </c>
      <c r="G1072" s="39">
        <f t="shared" ca="1" si="412"/>
        <v>0</v>
      </c>
      <c r="O1072" s="8"/>
      <c r="P1072" s="8"/>
      <c r="Q1072" s="8"/>
      <c r="R1072" s="8"/>
      <c r="S1072" s="8"/>
    </row>
    <row r="1073" spans="1:19" x14ac:dyDescent="0.25">
      <c r="A1073" s="140"/>
      <c r="B1073" s="155" t="s">
        <v>1273</v>
      </c>
      <c r="C1073" s="28">
        <f t="shared" ca="1" si="408"/>
        <v>0</v>
      </c>
      <c r="D1073" s="28">
        <f t="shared" ca="1" si="409"/>
        <v>0</v>
      </c>
      <c r="E1073" s="28">
        <f t="shared" ca="1" si="410"/>
        <v>0</v>
      </c>
      <c r="F1073" s="28">
        <f t="shared" ca="1" si="411"/>
        <v>0</v>
      </c>
      <c r="G1073" s="28">
        <f t="shared" ca="1" si="412"/>
        <v>0</v>
      </c>
      <c r="O1073" s="8"/>
      <c r="P1073" s="8"/>
      <c r="Q1073" s="8"/>
      <c r="R1073" s="8"/>
      <c r="S1073" s="8"/>
    </row>
    <row r="1074" spans="1:19" x14ac:dyDescent="0.25">
      <c r="A1074" s="140"/>
      <c r="B1074" s="155" t="s">
        <v>1274</v>
      </c>
      <c r="C1074" s="28">
        <f t="shared" ca="1" si="408"/>
        <v>0</v>
      </c>
      <c r="D1074" s="28">
        <f t="shared" ca="1" si="409"/>
        <v>-2.5712742500000001</v>
      </c>
      <c r="E1074" s="28">
        <f t="shared" ca="1" si="410"/>
        <v>-4.9270785899999998</v>
      </c>
      <c r="F1074" s="28">
        <f t="shared" ca="1" si="411"/>
        <v>-7.1248716600000002</v>
      </c>
      <c r="G1074" s="28">
        <f t="shared" ca="1" si="412"/>
        <v>-9.2115330199999992</v>
      </c>
      <c r="O1074" s="8"/>
      <c r="P1074" s="8"/>
      <c r="Q1074" s="8"/>
      <c r="R1074" s="8"/>
      <c r="S1074" s="8"/>
    </row>
    <row r="1075" spans="1:19" x14ac:dyDescent="0.25">
      <c r="A1075" s="140"/>
      <c r="B1075" s="155" t="s">
        <v>1275</v>
      </c>
      <c r="C1075" s="28">
        <f t="shared" ca="1" si="408"/>
        <v>0</v>
      </c>
      <c r="D1075" s="28">
        <f t="shared" ca="1" si="409"/>
        <v>-0.109276051</v>
      </c>
      <c r="E1075" s="28">
        <f t="shared" ca="1" si="410"/>
        <v>-0.209394892</v>
      </c>
      <c r="F1075" s="28">
        <f t="shared" ca="1" si="411"/>
        <v>-0.302798444</v>
      </c>
      <c r="G1075" s="28">
        <f t="shared" ca="1" si="412"/>
        <v>-0.391318151</v>
      </c>
      <c r="O1075" s="8"/>
      <c r="P1075" s="8"/>
      <c r="Q1075" s="8"/>
      <c r="R1075" s="8"/>
      <c r="S1075" s="8"/>
    </row>
    <row r="1076" spans="1:19" x14ac:dyDescent="0.25">
      <c r="A1076" s="140"/>
      <c r="B1076" s="155" t="s">
        <v>1276</v>
      </c>
      <c r="C1076" s="28">
        <f t="shared" ca="1" si="408"/>
        <v>0</v>
      </c>
      <c r="D1076" s="28">
        <f t="shared" ca="1" si="409"/>
        <v>-5.0245496100000002E-2</v>
      </c>
      <c r="E1076" s="28">
        <f t="shared" ca="1" si="410"/>
        <v>-9.6280475700000007E-2</v>
      </c>
      <c r="F1076" s="28">
        <f t="shared" ca="1" si="411"/>
        <v>-0.13922774299999999</v>
      </c>
      <c r="G1076" s="28">
        <f t="shared" ca="1" si="412"/>
        <v>-0.18196732400000001</v>
      </c>
      <c r="O1076" s="8"/>
      <c r="P1076" s="8"/>
      <c r="Q1076" s="8"/>
      <c r="R1076" s="8"/>
      <c r="S1076" s="8"/>
    </row>
    <row r="1077" spans="1:19" x14ac:dyDescent="0.25">
      <c r="A1077" s="140"/>
      <c r="B1077" s="155" t="s">
        <v>1277</v>
      </c>
      <c r="C1077" s="238">
        <f t="shared" ca="1" si="408"/>
        <v>0</v>
      </c>
      <c r="D1077" s="238">
        <f t="shared" ca="1" si="409"/>
        <v>-1.18568769</v>
      </c>
      <c r="E1077" s="238">
        <f t="shared" ca="1" si="410"/>
        <v>-0.99847384800000005</v>
      </c>
      <c r="F1077" s="238">
        <f t="shared" ca="1" si="411"/>
        <v>-0.88146519400000001</v>
      </c>
      <c r="G1077" s="238">
        <f t="shared" ca="1" si="412"/>
        <v>-0.79876967499999996</v>
      </c>
      <c r="O1077" s="8"/>
      <c r="P1077" s="8"/>
      <c r="Q1077" s="8"/>
      <c r="R1077" s="8"/>
      <c r="S1077" s="8"/>
    </row>
    <row r="1078" spans="1:19" x14ac:dyDescent="0.25">
      <c r="A1078" s="140"/>
      <c r="B1078" s="155" t="s">
        <v>1278</v>
      </c>
      <c r="C1078" s="238">
        <f t="shared" ca="1" si="408"/>
        <v>0</v>
      </c>
      <c r="D1078" s="238">
        <f t="shared" ca="1" si="409"/>
        <v>0</v>
      </c>
      <c r="E1078" s="238">
        <f t="shared" ca="1" si="410"/>
        <v>0</v>
      </c>
      <c r="F1078" s="238">
        <f t="shared" ca="1" si="411"/>
        <v>0</v>
      </c>
      <c r="G1078" s="238">
        <f t="shared" ca="1" si="412"/>
        <v>0</v>
      </c>
      <c r="O1078" s="8"/>
      <c r="P1078" s="8"/>
      <c r="Q1078" s="8"/>
      <c r="R1078" s="8"/>
      <c r="S1078" s="8"/>
    </row>
    <row r="1079" spans="1:19" x14ac:dyDescent="0.25">
      <c r="A1079" s="140"/>
      <c r="B1079" s="155" t="s">
        <v>1279</v>
      </c>
      <c r="C1079" s="94">
        <f t="shared" ca="1" si="408"/>
        <v>0</v>
      </c>
      <c r="D1079" s="94">
        <f t="shared" ca="1" si="409"/>
        <v>-7.8739281499999994E-2</v>
      </c>
      <c r="E1079" s="94">
        <f t="shared" ca="1" si="410"/>
        <v>-0.15747856299999999</v>
      </c>
      <c r="F1079" s="94">
        <f t="shared" ca="1" si="411"/>
        <v>-0.23621784500000001</v>
      </c>
      <c r="G1079" s="94">
        <f t="shared" ca="1" si="412"/>
        <v>-0.31578083699999998</v>
      </c>
      <c r="O1079" s="8"/>
      <c r="P1079" s="8"/>
      <c r="Q1079" s="8"/>
      <c r="R1079" s="8"/>
      <c r="S1079" s="8"/>
    </row>
    <row r="1080" spans="1:19" x14ac:dyDescent="0.25">
      <c r="A1080" s="140"/>
      <c r="B1080" s="155" t="s">
        <v>1280</v>
      </c>
      <c r="C1080" s="94">
        <f t="shared" ca="1" si="408"/>
        <v>0</v>
      </c>
      <c r="D1080" s="94">
        <f t="shared" ca="1" si="409"/>
        <v>0</v>
      </c>
      <c r="E1080" s="94">
        <f t="shared" ca="1" si="410"/>
        <v>0</v>
      </c>
      <c r="F1080" s="94">
        <f t="shared" ca="1" si="411"/>
        <v>0</v>
      </c>
      <c r="G1080" s="94">
        <f t="shared" ca="1" si="412"/>
        <v>0</v>
      </c>
      <c r="O1080" s="8"/>
      <c r="P1080" s="8"/>
      <c r="Q1080" s="8"/>
      <c r="R1080" s="8"/>
      <c r="S1080" s="8"/>
    </row>
    <row r="1081" spans="1:19" x14ac:dyDescent="0.25">
      <c r="A1081" s="140"/>
      <c r="B1081" s="155" t="s">
        <v>1281</v>
      </c>
      <c r="C1081" s="39">
        <f t="shared" ref="C1081:C1144" ca="1" si="422">IFERROR(VLOOKUP($B1081,INDIRECT($I$1017),2,FALSE),0)</f>
        <v>0</v>
      </c>
      <c r="D1081" s="39">
        <f t="shared" ref="D1081:D1144" ca="1" si="423">IFERROR(VLOOKUP($B1081,INDIRECT($J$1017),2,FALSE),0)</f>
        <v>-1.9773230500000001</v>
      </c>
      <c r="E1081" s="39">
        <f t="shared" ref="E1081:E1144" ca="1" si="424">IFERROR(VLOOKUP($B1081,INDIRECT($K$1017),2,FALSE),0)</f>
        <v>-3.9546461000000002</v>
      </c>
      <c r="F1081" s="39">
        <f t="shared" ref="F1081:F1144" ca="1" si="425">IFERROR(VLOOKUP($B1081,INDIRECT($L$1017),2,FALSE),0)</f>
        <v>-5.9319691499999996</v>
      </c>
      <c r="G1081" s="39">
        <f t="shared" ref="G1081:G1144" ca="1" si="426">IFERROR(VLOOKUP($B1081,INDIRECT($M$1017),2,FALSE),0)</f>
        <v>-7.9188679200000003</v>
      </c>
      <c r="O1081" s="8"/>
      <c r="P1081" s="8"/>
      <c r="Q1081" s="8"/>
      <c r="R1081" s="8"/>
      <c r="S1081" s="8"/>
    </row>
    <row r="1082" spans="1:19" x14ac:dyDescent="0.25">
      <c r="A1082" s="140"/>
      <c r="B1082" s="155" t="s">
        <v>1282</v>
      </c>
      <c r="C1082" s="39">
        <f t="shared" ca="1" si="422"/>
        <v>0</v>
      </c>
      <c r="D1082" s="39">
        <f t="shared" ca="1" si="423"/>
        <v>0</v>
      </c>
      <c r="E1082" s="39">
        <f t="shared" ca="1" si="424"/>
        <v>0</v>
      </c>
      <c r="F1082" s="39">
        <f t="shared" ca="1" si="425"/>
        <v>0</v>
      </c>
      <c r="G1082" s="39">
        <f t="shared" ca="1" si="426"/>
        <v>0</v>
      </c>
      <c r="O1082" s="8"/>
      <c r="P1082" s="8"/>
      <c r="Q1082" s="8"/>
      <c r="R1082" s="8"/>
      <c r="S1082" s="8"/>
    </row>
    <row r="1083" spans="1:19" x14ac:dyDescent="0.25">
      <c r="A1083" s="140"/>
      <c r="B1083" s="155" t="s">
        <v>1209</v>
      </c>
      <c r="C1083" s="61">
        <f t="shared" ca="1" si="422"/>
        <v>0</v>
      </c>
      <c r="D1083" s="61">
        <f t="shared" ca="1" si="423"/>
        <v>0</v>
      </c>
      <c r="E1083" s="61">
        <f t="shared" ca="1" si="424"/>
        <v>0</v>
      </c>
      <c r="F1083" s="61">
        <f t="shared" ca="1" si="425"/>
        <v>0</v>
      </c>
      <c r="G1083" s="61">
        <f t="shared" ca="1" si="426"/>
        <v>0</v>
      </c>
      <c r="O1083" s="8"/>
      <c r="P1083" s="8"/>
      <c r="Q1083" s="8"/>
      <c r="R1083" s="8"/>
      <c r="S1083" s="8"/>
    </row>
    <row r="1084" spans="1:19" x14ac:dyDescent="0.25">
      <c r="A1084" s="140"/>
      <c r="B1084" s="155" t="s">
        <v>1119</v>
      </c>
      <c r="C1084" s="61">
        <f t="shared" ca="1" si="422"/>
        <v>0</v>
      </c>
      <c r="D1084" s="61">
        <f t="shared" ca="1" si="423"/>
        <v>0</v>
      </c>
      <c r="E1084" s="61">
        <f t="shared" ca="1" si="424"/>
        <v>0</v>
      </c>
      <c r="F1084" s="61">
        <f t="shared" ca="1" si="425"/>
        <v>0</v>
      </c>
      <c r="G1084" s="61">
        <f t="shared" ca="1" si="426"/>
        <v>4.79394696E-2</v>
      </c>
      <c r="O1084" s="8"/>
      <c r="P1084" s="8"/>
      <c r="Q1084" s="8"/>
      <c r="R1084" s="8"/>
      <c r="S1084" s="8"/>
    </row>
    <row r="1085" spans="1:19" x14ac:dyDescent="0.25">
      <c r="A1085" s="140"/>
      <c r="B1085" s="155" t="s">
        <v>1210</v>
      </c>
      <c r="C1085" s="61">
        <f t="shared" ca="1" si="422"/>
        <v>0</v>
      </c>
      <c r="D1085" s="61">
        <f t="shared" ca="1" si="423"/>
        <v>0</v>
      </c>
      <c r="E1085" s="61">
        <f t="shared" ca="1" si="424"/>
        <v>0</v>
      </c>
      <c r="F1085" s="61">
        <f t="shared" ca="1" si="425"/>
        <v>0</v>
      </c>
      <c r="G1085" s="61">
        <f t="shared" ca="1" si="426"/>
        <v>0</v>
      </c>
      <c r="O1085" s="8"/>
      <c r="P1085" s="8"/>
      <c r="Q1085" s="8"/>
      <c r="R1085" s="8"/>
      <c r="S1085" s="8"/>
    </row>
    <row r="1086" spans="1:19" x14ac:dyDescent="0.25">
      <c r="A1086" s="140"/>
      <c r="B1086" s="155" t="s">
        <v>1211</v>
      </c>
      <c r="C1086" s="61">
        <f t="shared" ca="1" si="422"/>
        <v>0</v>
      </c>
      <c r="D1086" s="61">
        <f t="shared" ca="1" si="423"/>
        <v>0</v>
      </c>
      <c r="E1086" s="61">
        <f t="shared" ca="1" si="424"/>
        <v>0</v>
      </c>
      <c r="F1086" s="61">
        <f t="shared" ca="1" si="425"/>
        <v>0</v>
      </c>
      <c r="G1086" s="61">
        <f t="shared" ca="1" si="426"/>
        <v>0</v>
      </c>
      <c r="O1086" s="8"/>
      <c r="P1086" s="8"/>
      <c r="Q1086" s="8"/>
      <c r="R1086" s="8"/>
      <c r="S1086" s="8"/>
    </row>
    <row r="1087" spans="1:19" x14ac:dyDescent="0.25">
      <c r="A1087" s="140"/>
      <c r="B1087" s="155" t="s">
        <v>1212</v>
      </c>
      <c r="C1087" s="61">
        <f t="shared" ca="1" si="422"/>
        <v>0</v>
      </c>
      <c r="D1087" s="61">
        <f t="shared" ca="1" si="423"/>
        <v>0</v>
      </c>
      <c r="E1087" s="61">
        <f t="shared" ca="1" si="424"/>
        <v>0</v>
      </c>
      <c r="F1087" s="61">
        <f t="shared" ca="1" si="425"/>
        <v>0</v>
      </c>
      <c r="G1087" s="61">
        <f t="shared" ca="1" si="426"/>
        <v>0</v>
      </c>
      <c r="O1087" s="8"/>
      <c r="P1087" s="8"/>
      <c r="Q1087" s="8"/>
      <c r="R1087" s="8"/>
      <c r="S1087" s="8"/>
    </row>
    <row r="1088" spans="1:19" x14ac:dyDescent="0.25">
      <c r="B1088" s="155" t="s">
        <v>1120</v>
      </c>
      <c r="C1088" s="61">
        <f t="shared" ca="1" si="422"/>
        <v>0</v>
      </c>
      <c r="D1088" s="61">
        <f t="shared" ca="1" si="423"/>
        <v>0</v>
      </c>
      <c r="E1088" s="61">
        <f t="shared" ca="1" si="424"/>
        <v>0</v>
      </c>
      <c r="F1088" s="61">
        <f t="shared" ca="1" si="425"/>
        <v>0</v>
      </c>
      <c r="G1088" s="61">
        <f t="shared" ca="1" si="426"/>
        <v>1.74037628E-3</v>
      </c>
      <c r="O1088" s="8"/>
      <c r="P1088" s="8"/>
      <c r="Q1088" s="8"/>
      <c r="R1088" s="8"/>
      <c r="S1088" s="8"/>
    </row>
    <row r="1089" spans="1:19" x14ac:dyDescent="0.25">
      <c r="B1089" s="155" t="s">
        <v>1213</v>
      </c>
      <c r="C1089" s="61">
        <f t="shared" ca="1" si="422"/>
        <v>0</v>
      </c>
      <c r="D1089" s="61">
        <f t="shared" ca="1" si="423"/>
        <v>0</v>
      </c>
      <c r="E1089" s="61">
        <f t="shared" ca="1" si="424"/>
        <v>0</v>
      </c>
      <c r="F1089" s="61">
        <f t="shared" ca="1" si="425"/>
        <v>0</v>
      </c>
      <c r="G1089" s="61">
        <f t="shared" ca="1" si="426"/>
        <v>0</v>
      </c>
      <c r="O1089" s="8"/>
      <c r="P1089" s="8"/>
      <c r="Q1089" s="8"/>
      <c r="R1089" s="8"/>
      <c r="S1089" s="8"/>
    </row>
    <row r="1090" spans="1:19" x14ac:dyDescent="0.25">
      <c r="B1090" s="155" t="s">
        <v>1214</v>
      </c>
      <c r="C1090" s="61">
        <f t="shared" ca="1" si="422"/>
        <v>0</v>
      </c>
      <c r="D1090" s="61">
        <f t="shared" ca="1" si="423"/>
        <v>0</v>
      </c>
      <c r="E1090" s="61">
        <f t="shared" ca="1" si="424"/>
        <v>0</v>
      </c>
      <c r="F1090" s="61">
        <f t="shared" ca="1" si="425"/>
        <v>0</v>
      </c>
      <c r="G1090" s="61">
        <f t="shared" ca="1" si="426"/>
        <v>0</v>
      </c>
      <c r="O1090" s="8"/>
      <c r="P1090" s="8"/>
      <c r="Q1090" s="8"/>
      <c r="R1090" s="8"/>
      <c r="S1090" s="8"/>
    </row>
    <row r="1091" spans="1:19" x14ac:dyDescent="0.25">
      <c r="B1091" s="155" t="s">
        <v>1283</v>
      </c>
      <c r="C1091" s="61">
        <f t="shared" ca="1" si="422"/>
        <v>0</v>
      </c>
      <c r="D1091" s="61">
        <f t="shared" ca="1" si="423"/>
        <v>0</v>
      </c>
      <c r="E1091" s="61">
        <f t="shared" ca="1" si="424"/>
        <v>0</v>
      </c>
      <c r="F1091" s="61">
        <f t="shared" ca="1" si="425"/>
        <v>0</v>
      </c>
      <c r="G1091" s="61">
        <f t="shared" ca="1" si="426"/>
        <v>0</v>
      </c>
      <c r="O1091" s="8"/>
      <c r="P1091" s="8"/>
      <c r="Q1091" s="8"/>
      <c r="R1091" s="8"/>
      <c r="S1091" s="8"/>
    </row>
    <row r="1092" spans="1:19" x14ac:dyDescent="0.25">
      <c r="B1092" s="155" t="s">
        <v>1184</v>
      </c>
      <c r="C1092" s="61">
        <f t="shared" ca="1" si="422"/>
        <v>0</v>
      </c>
      <c r="D1092" s="61">
        <f t="shared" ca="1" si="423"/>
        <v>0</v>
      </c>
      <c r="E1092" s="61">
        <f t="shared" ca="1" si="424"/>
        <v>0</v>
      </c>
      <c r="F1092" s="61">
        <f t="shared" ca="1" si="425"/>
        <v>0</v>
      </c>
      <c r="G1092" s="61">
        <f t="shared" ca="1" si="426"/>
        <v>0.75436666399999996</v>
      </c>
      <c r="O1092" s="8"/>
      <c r="P1092" s="8"/>
      <c r="Q1092" s="8"/>
      <c r="R1092" s="8"/>
      <c r="S1092" s="8"/>
    </row>
    <row r="1093" spans="1:19" x14ac:dyDescent="0.25">
      <c r="A1093" s="140"/>
      <c r="B1093" s="155" t="s">
        <v>1284</v>
      </c>
      <c r="C1093" s="61">
        <f t="shared" ca="1" si="422"/>
        <v>0</v>
      </c>
      <c r="D1093" s="61">
        <f t="shared" ca="1" si="423"/>
        <v>0</v>
      </c>
      <c r="E1093" s="61">
        <f t="shared" ca="1" si="424"/>
        <v>0</v>
      </c>
      <c r="F1093" s="61">
        <f t="shared" ca="1" si="425"/>
        <v>0</v>
      </c>
      <c r="G1093" s="61">
        <f t="shared" ca="1" si="426"/>
        <v>0</v>
      </c>
      <c r="O1093" s="8"/>
      <c r="P1093" s="8"/>
      <c r="Q1093" s="8"/>
      <c r="R1093" s="8"/>
      <c r="S1093" s="8"/>
    </row>
    <row r="1094" spans="1:19" x14ac:dyDescent="0.25">
      <c r="A1094" s="140"/>
      <c r="B1094" s="155" t="s">
        <v>1285</v>
      </c>
      <c r="C1094" s="61">
        <f t="shared" ca="1" si="422"/>
        <v>0</v>
      </c>
      <c r="D1094" s="61">
        <f t="shared" ca="1" si="423"/>
        <v>0</v>
      </c>
      <c r="E1094" s="61">
        <f t="shared" ca="1" si="424"/>
        <v>0</v>
      </c>
      <c r="F1094" s="61">
        <f t="shared" ca="1" si="425"/>
        <v>0</v>
      </c>
      <c r="G1094" s="61">
        <f t="shared" ca="1" si="426"/>
        <v>0</v>
      </c>
      <c r="O1094" s="8"/>
      <c r="P1094" s="8"/>
      <c r="Q1094" s="8"/>
      <c r="R1094" s="8"/>
      <c r="S1094" s="8"/>
    </row>
    <row r="1095" spans="1:19" x14ac:dyDescent="0.25">
      <c r="A1095" s="140"/>
      <c r="B1095" s="155" t="s">
        <v>1286</v>
      </c>
      <c r="C1095" s="61">
        <f t="shared" ca="1" si="422"/>
        <v>0</v>
      </c>
      <c r="D1095" s="61">
        <f t="shared" ca="1" si="423"/>
        <v>0</v>
      </c>
      <c r="E1095" s="61">
        <f t="shared" ca="1" si="424"/>
        <v>0</v>
      </c>
      <c r="F1095" s="61">
        <f t="shared" ca="1" si="425"/>
        <v>0</v>
      </c>
      <c r="G1095" s="61">
        <f t="shared" ca="1" si="426"/>
        <v>0</v>
      </c>
      <c r="O1095" s="8"/>
      <c r="P1095" s="8"/>
      <c r="Q1095" s="8"/>
      <c r="R1095" s="8"/>
      <c r="S1095" s="8"/>
    </row>
    <row r="1096" spans="1:19" x14ac:dyDescent="0.25">
      <c r="A1096" s="140"/>
      <c r="B1096" s="155" t="s">
        <v>1185</v>
      </c>
      <c r="C1096" s="61">
        <f t="shared" ca="1" si="422"/>
        <v>0</v>
      </c>
      <c r="D1096" s="61">
        <f t="shared" ca="1" si="423"/>
        <v>0</v>
      </c>
      <c r="E1096" s="61">
        <f t="shared" ca="1" si="424"/>
        <v>0</v>
      </c>
      <c r="F1096" s="61">
        <f t="shared" ca="1" si="425"/>
        <v>0</v>
      </c>
      <c r="G1096" s="61">
        <f t="shared" ca="1" si="426"/>
        <v>1.81010011E-3</v>
      </c>
      <c r="O1096" s="8"/>
      <c r="P1096" s="8"/>
      <c r="Q1096" s="8"/>
      <c r="R1096" s="8"/>
      <c r="S1096" s="8"/>
    </row>
    <row r="1097" spans="1:19" x14ac:dyDescent="0.25">
      <c r="A1097" s="140"/>
      <c r="B1097" s="155" t="s">
        <v>1287</v>
      </c>
      <c r="C1097" s="61">
        <f t="shared" ca="1" si="422"/>
        <v>0</v>
      </c>
      <c r="D1097" s="61">
        <f t="shared" ca="1" si="423"/>
        <v>0</v>
      </c>
      <c r="E1097" s="61">
        <f t="shared" ca="1" si="424"/>
        <v>0</v>
      </c>
      <c r="F1097" s="61">
        <f t="shared" ca="1" si="425"/>
        <v>0</v>
      </c>
      <c r="G1097" s="61">
        <f t="shared" ca="1" si="426"/>
        <v>0</v>
      </c>
      <c r="O1097" s="8"/>
      <c r="P1097" s="8"/>
      <c r="Q1097" s="8"/>
      <c r="R1097" s="8"/>
      <c r="S1097" s="8"/>
    </row>
    <row r="1098" spans="1:19" x14ac:dyDescent="0.25">
      <c r="A1098" s="140"/>
      <c r="B1098" s="155" t="s">
        <v>1288</v>
      </c>
      <c r="C1098" s="61">
        <f t="shared" ca="1" si="422"/>
        <v>0</v>
      </c>
      <c r="D1098" s="61">
        <f t="shared" ca="1" si="423"/>
        <v>0</v>
      </c>
      <c r="E1098" s="61">
        <f t="shared" ca="1" si="424"/>
        <v>0</v>
      </c>
      <c r="F1098" s="61">
        <f t="shared" ca="1" si="425"/>
        <v>0</v>
      </c>
      <c r="G1098" s="61">
        <f t="shared" ca="1" si="426"/>
        <v>0</v>
      </c>
      <c r="O1098" s="8"/>
      <c r="P1098" s="8"/>
      <c r="Q1098" s="8"/>
      <c r="R1098" s="8"/>
      <c r="S1098" s="8"/>
    </row>
    <row r="1099" spans="1:19" x14ac:dyDescent="0.25">
      <c r="A1099" s="140"/>
      <c r="B1099" s="155" t="s">
        <v>1289</v>
      </c>
      <c r="C1099" s="61">
        <f t="shared" ca="1" si="422"/>
        <v>0</v>
      </c>
      <c r="D1099" s="61">
        <f t="shared" ca="1" si="423"/>
        <v>0</v>
      </c>
      <c r="E1099" s="61">
        <f t="shared" ca="1" si="424"/>
        <v>0</v>
      </c>
      <c r="F1099" s="61">
        <f t="shared" ca="1" si="425"/>
        <v>0</v>
      </c>
      <c r="G1099" s="61">
        <f t="shared" ca="1" si="426"/>
        <v>0</v>
      </c>
      <c r="O1099" s="8"/>
      <c r="P1099" s="8"/>
      <c r="Q1099" s="8"/>
      <c r="R1099" s="8"/>
      <c r="S1099" s="8"/>
    </row>
    <row r="1100" spans="1:19" x14ac:dyDescent="0.25">
      <c r="A1100" s="140"/>
      <c r="B1100" s="155" t="s">
        <v>1186</v>
      </c>
      <c r="C1100" s="61">
        <f t="shared" ca="1" si="422"/>
        <v>0</v>
      </c>
      <c r="D1100" s="61">
        <f t="shared" ca="1" si="423"/>
        <v>0</v>
      </c>
      <c r="E1100" s="61">
        <f t="shared" ca="1" si="424"/>
        <v>0</v>
      </c>
      <c r="F1100" s="61">
        <f t="shared" ca="1" si="425"/>
        <v>0</v>
      </c>
      <c r="G1100" s="61">
        <f t="shared" ca="1" si="426"/>
        <v>0</v>
      </c>
      <c r="O1100" s="8"/>
      <c r="P1100" s="8"/>
      <c r="Q1100" s="8"/>
      <c r="R1100" s="8"/>
      <c r="S1100" s="8"/>
    </row>
    <row r="1101" spans="1:19" x14ac:dyDescent="0.25">
      <c r="A1101" s="140"/>
      <c r="B1101" s="155" t="s">
        <v>1290</v>
      </c>
      <c r="C1101" s="61">
        <f t="shared" ca="1" si="422"/>
        <v>0</v>
      </c>
      <c r="D1101" s="61">
        <f t="shared" ca="1" si="423"/>
        <v>0</v>
      </c>
      <c r="E1101" s="61">
        <f t="shared" ca="1" si="424"/>
        <v>0</v>
      </c>
      <c r="F1101" s="61">
        <f t="shared" ca="1" si="425"/>
        <v>0</v>
      </c>
      <c r="G1101" s="61">
        <f t="shared" ca="1" si="426"/>
        <v>0</v>
      </c>
      <c r="O1101" s="8"/>
      <c r="P1101" s="8"/>
      <c r="Q1101" s="8"/>
      <c r="R1101" s="8"/>
      <c r="S1101" s="8"/>
    </row>
    <row r="1102" spans="1:19" x14ac:dyDescent="0.25">
      <c r="A1102" s="140"/>
      <c r="B1102" s="155" t="s">
        <v>1291</v>
      </c>
      <c r="C1102" s="61">
        <f t="shared" ca="1" si="422"/>
        <v>0</v>
      </c>
      <c r="D1102" s="61">
        <f t="shared" ca="1" si="423"/>
        <v>0</v>
      </c>
      <c r="E1102" s="61">
        <f t="shared" ca="1" si="424"/>
        <v>0</v>
      </c>
      <c r="F1102" s="61">
        <f t="shared" ca="1" si="425"/>
        <v>0</v>
      </c>
      <c r="G1102" s="61">
        <f t="shared" ca="1" si="426"/>
        <v>0</v>
      </c>
      <c r="O1102" s="8"/>
      <c r="P1102" s="8"/>
      <c r="Q1102" s="8"/>
      <c r="R1102" s="8"/>
      <c r="S1102" s="8"/>
    </row>
    <row r="1103" spans="1:19" x14ac:dyDescent="0.25">
      <c r="A1103" s="140"/>
      <c r="B1103" s="155" t="s">
        <v>1292</v>
      </c>
      <c r="C1103" s="61">
        <f t="shared" ca="1" si="422"/>
        <v>0</v>
      </c>
      <c r="D1103" s="61">
        <f t="shared" ca="1" si="423"/>
        <v>0</v>
      </c>
      <c r="E1103" s="61">
        <f t="shared" ca="1" si="424"/>
        <v>0</v>
      </c>
      <c r="F1103" s="61">
        <f t="shared" ca="1" si="425"/>
        <v>0</v>
      </c>
      <c r="G1103" s="61">
        <f t="shared" ca="1" si="426"/>
        <v>0</v>
      </c>
      <c r="O1103" s="8"/>
      <c r="P1103" s="8"/>
      <c r="Q1103" s="8"/>
      <c r="R1103" s="8"/>
      <c r="S1103" s="8"/>
    </row>
    <row r="1104" spans="1:19" x14ac:dyDescent="0.25">
      <c r="A1104" s="140"/>
      <c r="B1104" s="155" t="s">
        <v>1187</v>
      </c>
      <c r="C1104" s="61">
        <f t="shared" ca="1" si="422"/>
        <v>0</v>
      </c>
      <c r="D1104" s="61">
        <f t="shared" ca="1" si="423"/>
        <v>0</v>
      </c>
      <c r="E1104" s="61">
        <f t="shared" ca="1" si="424"/>
        <v>0</v>
      </c>
      <c r="F1104" s="61">
        <f t="shared" ca="1" si="425"/>
        <v>0</v>
      </c>
      <c r="G1104" s="61">
        <f t="shared" ca="1" si="426"/>
        <v>0</v>
      </c>
      <c r="O1104" s="8"/>
      <c r="P1104" s="8"/>
      <c r="Q1104" s="8"/>
      <c r="R1104" s="8"/>
      <c r="S1104" s="8"/>
    </row>
    <row r="1105" spans="1:19" x14ac:dyDescent="0.25">
      <c r="A1105" s="140"/>
      <c r="B1105" s="155" t="s">
        <v>1293</v>
      </c>
      <c r="C1105" s="61">
        <f t="shared" ca="1" si="422"/>
        <v>0</v>
      </c>
      <c r="D1105" s="61">
        <f t="shared" ca="1" si="423"/>
        <v>0</v>
      </c>
      <c r="E1105" s="61">
        <f t="shared" ca="1" si="424"/>
        <v>0</v>
      </c>
      <c r="F1105" s="61">
        <f t="shared" ca="1" si="425"/>
        <v>0</v>
      </c>
      <c r="G1105" s="61">
        <f t="shared" ca="1" si="426"/>
        <v>0</v>
      </c>
      <c r="O1105" s="8"/>
      <c r="P1105" s="8"/>
      <c r="Q1105" s="8"/>
      <c r="R1105" s="8"/>
      <c r="S1105" s="8"/>
    </row>
    <row r="1106" spans="1:19" x14ac:dyDescent="0.25">
      <c r="A1106" s="140"/>
      <c r="B1106" s="155" t="s">
        <v>1294</v>
      </c>
      <c r="C1106" s="61">
        <f t="shared" ca="1" si="422"/>
        <v>0</v>
      </c>
      <c r="D1106" s="61">
        <f t="shared" ca="1" si="423"/>
        <v>0</v>
      </c>
      <c r="E1106" s="61">
        <f t="shared" ca="1" si="424"/>
        <v>0</v>
      </c>
      <c r="F1106" s="61">
        <f t="shared" ca="1" si="425"/>
        <v>0</v>
      </c>
      <c r="G1106" s="61">
        <f t="shared" ca="1" si="426"/>
        <v>0</v>
      </c>
      <c r="O1106" s="8"/>
      <c r="P1106" s="8"/>
      <c r="Q1106" s="8"/>
      <c r="R1106" s="8"/>
      <c r="S1106" s="8"/>
    </row>
    <row r="1107" spans="1:19" x14ac:dyDescent="0.25">
      <c r="A1107" s="140"/>
      <c r="B1107" s="155" t="s">
        <v>948</v>
      </c>
      <c r="C1107" s="65">
        <f t="shared" ca="1" si="422"/>
        <v>0</v>
      </c>
      <c r="D1107" s="65">
        <f t="shared" ca="1" si="423"/>
        <v>0</v>
      </c>
      <c r="E1107" s="65">
        <f t="shared" ca="1" si="424"/>
        <v>0</v>
      </c>
      <c r="F1107" s="65">
        <f t="shared" ca="1" si="425"/>
        <v>0</v>
      </c>
      <c r="G1107" s="65">
        <f t="shared" ca="1" si="426"/>
        <v>0</v>
      </c>
      <c r="O1107" s="8"/>
      <c r="P1107" s="8"/>
      <c r="Q1107" s="8"/>
      <c r="R1107" s="8"/>
      <c r="S1107" s="8"/>
    </row>
    <row r="1108" spans="1:19" x14ac:dyDescent="0.25">
      <c r="A1108" s="140"/>
      <c r="B1108" s="155" t="s">
        <v>945</v>
      </c>
      <c r="C1108" s="65">
        <f t="shared" ca="1" si="422"/>
        <v>0</v>
      </c>
      <c r="D1108" s="65">
        <f t="shared" ca="1" si="423"/>
        <v>0</v>
      </c>
      <c r="E1108" s="65">
        <f t="shared" ca="1" si="424"/>
        <v>0</v>
      </c>
      <c r="F1108" s="65">
        <f t="shared" ca="1" si="425"/>
        <v>0</v>
      </c>
      <c r="G1108" s="65">
        <f t="shared" ca="1" si="426"/>
        <v>-1.8630687699999999</v>
      </c>
      <c r="O1108" s="8"/>
      <c r="P1108" s="8"/>
      <c r="Q1108" s="8"/>
      <c r="R1108" s="8"/>
      <c r="S1108" s="8"/>
    </row>
    <row r="1109" spans="1:19" x14ac:dyDescent="0.25">
      <c r="A1109" s="140"/>
      <c r="B1109" s="155" t="s">
        <v>949</v>
      </c>
      <c r="C1109" s="65">
        <f t="shared" ca="1" si="422"/>
        <v>0</v>
      </c>
      <c r="D1109" s="65">
        <f t="shared" ca="1" si="423"/>
        <v>0</v>
      </c>
      <c r="E1109" s="65">
        <f t="shared" ca="1" si="424"/>
        <v>0</v>
      </c>
      <c r="F1109" s="65">
        <f t="shared" ca="1" si="425"/>
        <v>0</v>
      </c>
      <c r="G1109" s="65">
        <f t="shared" ca="1" si="426"/>
        <v>0</v>
      </c>
      <c r="O1109" s="8"/>
      <c r="P1109" s="8"/>
      <c r="Q1109" s="8"/>
      <c r="R1109" s="8"/>
      <c r="S1109" s="8"/>
    </row>
    <row r="1110" spans="1:19" x14ac:dyDescent="0.25">
      <c r="A1110" s="140"/>
      <c r="B1110" s="155" t="s">
        <v>950</v>
      </c>
      <c r="C1110" s="65">
        <f t="shared" ca="1" si="422"/>
        <v>0</v>
      </c>
      <c r="D1110" s="65">
        <f t="shared" ca="1" si="423"/>
        <v>0</v>
      </c>
      <c r="E1110" s="65">
        <f t="shared" ca="1" si="424"/>
        <v>0</v>
      </c>
      <c r="F1110" s="65">
        <f t="shared" ca="1" si="425"/>
        <v>0</v>
      </c>
      <c r="G1110" s="65">
        <f t="shared" ca="1" si="426"/>
        <v>0</v>
      </c>
      <c r="O1110" s="8"/>
      <c r="P1110" s="8"/>
      <c r="Q1110" s="8"/>
      <c r="R1110" s="8"/>
      <c r="S1110" s="8"/>
    </row>
    <row r="1111" spans="1:19" x14ac:dyDescent="0.25">
      <c r="A1111" s="140"/>
      <c r="B1111" s="155" t="s">
        <v>1039</v>
      </c>
      <c r="C1111" s="65">
        <f t="shared" ca="1" si="422"/>
        <v>0</v>
      </c>
      <c r="D1111" s="65">
        <f t="shared" ca="1" si="423"/>
        <v>0</v>
      </c>
      <c r="E1111" s="65">
        <f t="shared" ca="1" si="424"/>
        <v>0</v>
      </c>
      <c r="F1111" s="65">
        <f t="shared" ca="1" si="425"/>
        <v>0</v>
      </c>
      <c r="G1111" s="65">
        <f t="shared" ca="1" si="426"/>
        <v>0</v>
      </c>
      <c r="O1111" s="8"/>
      <c r="P1111" s="8"/>
      <c r="Q1111" s="8"/>
      <c r="R1111" s="8"/>
      <c r="S1111" s="8"/>
    </row>
    <row r="1112" spans="1:19" x14ac:dyDescent="0.25">
      <c r="A1112" s="140"/>
      <c r="B1112" s="155" t="s">
        <v>998</v>
      </c>
      <c r="C1112" s="65">
        <f t="shared" ca="1" si="422"/>
        <v>0</v>
      </c>
      <c r="D1112" s="65">
        <f t="shared" ca="1" si="423"/>
        <v>0</v>
      </c>
      <c r="E1112" s="65">
        <f t="shared" ca="1" si="424"/>
        <v>0</v>
      </c>
      <c r="F1112" s="65">
        <f t="shared" ca="1" si="425"/>
        <v>0</v>
      </c>
      <c r="G1112" s="65">
        <f t="shared" ca="1" si="426"/>
        <v>0</v>
      </c>
      <c r="O1112" s="8"/>
      <c r="P1112" s="8"/>
      <c r="Q1112" s="8"/>
      <c r="R1112" s="8"/>
      <c r="S1112" s="8"/>
    </row>
    <row r="1113" spans="1:19" x14ac:dyDescent="0.25">
      <c r="A1113" s="140"/>
      <c r="B1113" s="155" t="s">
        <v>1040</v>
      </c>
      <c r="C1113" s="65">
        <f t="shared" ca="1" si="422"/>
        <v>0</v>
      </c>
      <c r="D1113" s="65">
        <f t="shared" ca="1" si="423"/>
        <v>0</v>
      </c>
      <c r="E1113" s="65">
        <f t="shared" ca="1" si="424"/>
        <v>0</v>
      </c>
      <c r="F1113" s="65">
        <f t="shared" ca="1" si="425"/>
        <v>0</v>
      </c>
      <c r="G1113" s="65">
        <f t="shared" ca="1" si="426"/>
        <v>0</v>
      </c>
      <c r="O1113" s="8"/>
      <c r="P1113" s="8"/>
      <c r="Q1113" s="8"/>
      <c r="R1113" s="8"/>
      <c r="S1113" s="8"/>
    </row>
    <row r="1114" spans="1:19" x14ac:dyDescent="0.25">
      <c r="A1114" s="140"/>
      <c r="B1114" s="155" t="s">
        <v>1041</v>
      </c>
      <c r="C1114" s="65">
        <f t="shared" ca="1" si="422"/>
        <v>0</v>
      </c>
      <c r="D1114" s="65">
        <f t="shared" ca="1" si="423"/>
        <v>0</v>
      </c>
      <c r="E1114" s="65">
        <f t="shared" ca="1" si="424"/>
        <v>0</v>
      </c>
      <c r="F1114" s="65">
        <f t="shared" ca="1" si="425"/>
        <v>0</v>
      </c>
      <c r="G1114" s="65">
        <f t="shared" ca="1" si="426"/>
        <v>0</v>
      </c>
      <c r="O1114" s="8"/>
      <c r="P1114" s="8"/>
      <c r="Q1114" s="8"/>
      <c r="R1114" s="8"/>
      <c r="S1114" s="8"/>
    </row>
    <row r="1115" spans="1:19" x14ac:dyDescent="0.25">
      <c r="A1115" s="140"/>
      <c r="B1115" s="155" t="s">
        <v>458</v>
      </c>
      <c r="C1115" s="69">
        <f t="shared" ca="1" si="422"/>
        <v>0</v>
      </c>
      <c r="D1115" s="69">
        <f t="shared" ca="1" si="423"/>
        <v>0</v>
      </c>
      <c r="E1115" s="69">
        <f t="shared" ca="1" si="424"/>
        <v>0</v>
      </c>
      <c r="F1115" s="69">
        <f t="shared" ca="1" si="425"/>
        <v>0</v>
      </c>
      <c r="G1115" s="69">
        <f t="shared" ca="1" si="426"/>
        <v>0</v>
      </c>
      <c r="O1115" s="8"/>
      <c r="P1115" s="8"/>
      <c r="Q1115" s="8"/>
      <c r="R1115" s="8"/>
      <c r="S1115" s="8"/>
    </row>
    <row r="1116" spans="1:19" x14ac:dyDescent="0.25">
      <c r="A1116" s="140"/>
      <c r="B1116" s="155" t="s">
        <v>456</v>
      </c>
      <c r="C1116" s="69">
        <f t="shared" ca="1" si="422"/>
        <v>0</v>
      </c>
      <c r="D1116" s="69">
        <f t="shared" ca="1" si="423"/>
        <v>0</v>
      </c>
      <c r="E1116" s="69">
        <f t="shared" ca="1" si="424"/>
        <v>0</v>
      </c>
      <c r="F1116" s="69">
        <f t="shared" ca="1" si="425"/>
        <v>0</v>
      </c>
      <c r="G1116" s="69">
        <f t="shared" ca="1" si="426"/>
        <v>3.0042463399999999</v>
      </c>
      <c r="O1116" s="8"/>
      <c r="P1116" s="8"/>
      <c r="Q1116" s="8"/>
      <c r="R1116" s="8"/>
      <c r="S1116" s="8"/>
    </row>
    <row r="1117" spans="1:19" x14ac:dyDescent="0.25">
      <c r="A1117" s="140"/>
      <c r="B1117" s="155" t="s">
        <v>459</v>
      </c>
      <c r="C1117" s="69">
        <f t="shared" ca="1" si="422"/>
        <v>0</v>
      </c>
      <c r="D1117" s="69">
        <f t="shared" ca="1" si="423"/>
        <v>0</v>
      </c>
      <c r="E1117" s="69">
        <f t="shared" ca="1" si="424"/>
        <v>0</v>
      </c>
      <c r="F1117" s="69">
        <f t="shared" ca="1" si="425"/>
        <v>0</v>
      </c>
      <c r="G1117" s="69">
        <f t="shared" ca="1" si="426"/>
        <v>0</v>
      </c>
      <c r="O1117" s="8"/>
      <c r="P1117" s="8"/>
      <c r="Q1117" s="8"/>
      <c r="R1117" s="8"/>
      <c r="S1117" s="8"/>
    </row>
    <row r="1118" spans="1:19" x14ac:dyDescent="0.25">
      <c r="A1118" s="140"/>
      <c r="B1118" s="155" t="s">
        <v>460</v>
      </c>
      <c r="C1118" s="69">
        <f t="shared" ca="1" si="422"/>
        <v>0</v>
      </c>
      <c r="D1118" s="69">
        <f t="shared" ca="1" si="423"/>
        <v>0</v>
      </c>
      <c r="E1118" s="69">
        <f t="shared" ca="1" si="424"/>
        <v>0</v>
      </c>
      <c r="F1118" s="69">
        <f t="shared" ca="1" si="425"/>
        <v>0</v>
      </c>
      <c r="G1118" s="69">
        <f t="shared" ca="1" si="426"/>
        <v>0</v>
      </c>
      <c r="O1118" s="8"/>
      <c r="P1118" s="8"/>
      <c r="Q1118" s="8"/>
      <c r="R1118" s="8"/>
      <c r="S1118" s="8"/>
    </row>
    <row r="1119" spans="1:19" x14ac:dyDescent="0.25">
      <c r="A1119" s="140"/>
      <c r="B1119" s="155" t="s">
        <v>1042</v>
      </c>
      <c r="C1119" s="69">
        <f t="shared" ca="1" si="422"/>
        <v>0</v>
      </c>
      <c r="D1119" s="69">
        <f t="shared" ca="1" si="423"/>
        <v>0</v>
      </c>
      <c r="E1119" s="69">
        <f t="shared" ca="1" si="424"/>
        <v>0</v>
      </c>
      <c r="F1119" s="69">
        <f t="shared" ca="1" si="425"/>
        <v>0</v>
      </c>
      <c r="G1119" s="69">
        <f t="shared" ca="1" si="426"/>
        <v>0</v>
      </c>
      <c r="O1119" s="8"/>
      <c r="P1119" s="8"/>
      <c r="Q1119" s="8"/>
      <c r="R1119" s="8"/>
      <c r="S1119" s="8"/>
    </row>
    <row r="1120" spans="1:19" x14ac:dyDescent="0.25">
      <c r="A1120" s="140"/>
      <c r="B1120" s="155" t="s">
        <v>999</v>
      </c>
      <c r="C1120" s="69">
        <f t="shared" ca="1" si="422"/>
        <v>0</v>
      </c>
      <c r="D1120" s="69">
        <f t="shared" ca="1" si="423"/>
        <v>0</v>
      </c>
      <c r="E1120" s="69">
        <f t="shared" ca="1" si="424"/>
        <v>0</v>
      </c>
      <c r="F1120" s="69">
        <f t="shared" ca="1" si="425"/>
        <v>0</v>
      </c>
      <c r="G1120" s="69">
        <f t="shared" ca="1" si="426"/>
        <v>0</v>
      </c>
      <c r="O1120" s="8"/>
      <c r="P1120" s="8"/>
      <c r="Q1120" s="8"/>
      <c r="R1120" s="8"/>
      <c r="S1120" s="8"/>
    </row>
    <row r="1121" spans="1:19" x14ac:dyDescent="0.25">
      <c r="A1121" s="140"/>
      <c r="B1121" s="155" t="s">
        <v>1043</v>
      </c>
      <c r="C1121" s="69">
        <f t="shared" ca="1" si="422"/>
        <v>0</v>
      </c>
      <c r="D1121" s="69">
        <f t="shared" ca="1" si="423"/>
        <v>0</v>
      </c>
      <c r="E1121" s="69">
        <f t="shared" ca="1" si="424"/>
        <v>0</v>
      </c>
      <c r="F1121" s="69">
        <f t="shared" ca="1" si="425"/>
        <v>0</v>
      </c>
      <c r="G1121" s="69">
        <f t="shared" ca="1" si="426"/>
        <v>0</v>
      </c>
      <c r="O1121" s="8"/>
      <c r="P1121" s="8"/>
      <c r="Q1121" s="8"/>
      <c r="R1121" s="8"/>
      <c r="S1121" s="8"/>
    </row>
    <row r="1122" spans="1:19" x14ac:dyDescent="0.25">
      <c r="A1122" s="140"/>
      <c r="B1122" s="155" t="s">
        <v>1044</v>
      </c>
      <c r="C1122" s="69">
        <f t="shared" ca="1" si="422"/>
        <v>0</v>
      </c>
      <c r="D1122" s="69">
        <f t="shared" ca="1" si="423"/>
        <v>0</v>
      </c>
      <c r="E1122" s="69">
        <f t="shared" ca="1" si="424"/>
        <v>0</v>
      </c>
      <c r="F1122" s="69">
        <f t="shared" ca="1" si="425"/>
        <v>0</v>
      </c>
      <c r="G1122" s="69">
        <f t="shared" ca="1" si="426"/>
        <v>0</v>
      </c>
      <c r="O1122" s="8"/>
      <c r="P1122" s="8"/>
      <c r="Q1122" s="8"/>
      <c r="R1122" s="8"/>
      <c r="S1122" s="8"/>
    </row>
    <row r="1123" spans="1:19" x14ac:dyDescent="0.25">
      <c r="A1123" s="140"/>
      <c r="B1123" s="155" t="s">
        <v>461</v>
      </c>
      <c r="C1123" s="38">
        <f t="shared" ca="1" si="422"/>
        <v>0</v>
      </c>
      <c r="D1123" s="38">
        <f t="shared" ca="1" si="423"/>
        <v>0</v>
      </c>
      <c r="E1123" s="38">
        <f t="shared" ca="1" si="424"/>
        <v>0</v>
      </c>
      <c r="F1123" s="38">
        <f t="shared" ca="1" si="425"/>
        <v>0</v>
      </c>
      <c r="G1123" s="38">
        <f t="shared" ca="1" si="426"/>
        <v>0</v>
      </c>
      <c r="O1123" s="8"/>
      <c r="P1123" s="8"/>
      <c r="Q1123" s="8"/>
      <c r="R1123" s="8"/>
      <c r="S1123" s="8"/>
    </row>
    <row r="1124" spans="1:19" x14ac:dyDescent="0.25">
      <c r="A1124" s="140"/>
      <c r="B1124" s="155" t="s">
        <v>457</v>
      </c>
      <c r="C1124" s="38">
        <f t="shared" ca="1" si="422"/>
        <v>0</v>
      </c>
      <c r="D1124" s="38">
        <f t="shared" ca="1" si="423"/>
        <v>0</v>
      </c>
      <c r="E1124" s="38">
        <f t="shared" ca="1" si="424"/>
        <v>0</v>
      </c>
      <c r="F1124" s="38">
        <f t="shared" ca="1" si="425"/>
        <v>0</v>
      </c>
      <c r="G1124" s="38">
        <f t="shared" ca="1" si="426"/>
        <v>1.0415504</v>
      </c>
      <c r="O1124" s="8"/>
      <c r="P1124" s="8"/>
      <c r="Q1124" s="8"/>
      <c r="R1124" s="8"/>
      <c r="S1124" s="8"/>
    </row>
    <row r="1125" spans="1:19" x14ac:dyDescent="0.25">
      <c r="A1125" s="140"/>
      <c r="B1125" s="155" t="s">
        <v>462</v>
      </c>
      <c r="C1125" s="38">
        <f t="shared" ca="1" si="422"/>
        <v>0</v>
      </c>
      <c r="D1125" s="38">
        <f t="shared" ca="1" si="423"/>
        <v>0</v>
      </c>
      <c r="E1125" s="38">
        <f t="shared" ca="1" si="424"/>
        <v>0</v>
      </c>
      <c r="F1125" s="38">
        <f t="shared" ca="1" si="425"/>
        <v>0</v>
      </c>
      <c r="G1125" s="38">
        <f t="shared" ca="1" si="426"/>
        <v>0</v>
      </c>
      <c r="O1125" s="8"/>
      <c r="P1125" s="8"/>
      <c r="Q1125" s="8"/>
      <c r="R1125" s="8"/>
      <c r="S1125" s="8"/>
    </row>
    <row r="1126" spans="1:19" x14ac:dyDescent="0.25">
      <c r="A1126" s="140"/>
      <c r="B1126" s="155" t="s">
        <v>463</v>
      </c>
      <c r="C1126" s="38">
        <f t="shared" ca="1" si="422"/>
        <v>0</v>
      </c>
      <c r="D1126" s="38">
        <f t="shared" ca="1" si="423"/>
        <v>0</v>
      </c>
      <c r="E1126" s="38">
        <f t="shared" ca="1" si="424"/>
        <v>0</v>
      </c>
      <c r="F1126" s="38">
        <f t="shared" ca="1" si="425"/>
        <v>0</v>
      </c>
      <c r="G1126" s="38">
        <f t="shared" ca="1" si="426"/>
        <v>0</v>
      </c>
      <c r="O1126" s="8"/>
      <c r="P1126" s="8"/>
      <c r="Q1126" s="8"/>
      <c r="R1126" s="8"/>
      <c r="S1126" s="8"/>
    </row>
    <row r="1127" spans="1:19" x14ac:dyDescent="0.25">
      <c r="A1127" s="140"/>
      <c r="B1127" s="155" t="s">
        <v>1045</v>
      </c>
      <c r="C1127" s="38">
        <f t="shared" ca="1" si="422"/>
        <v>0</v>
      </c>
      <c r="D1127" s="38">
        <f t="shared" ca="1" si="423"/>
        <v>0</v>
      </c>
      <c r="E1127" s="38">
        <f t="shared" ca="1" si="424"/>
        <v>0</v>
      </c>
      <c r="F1127" s="38">
        <f t="shared" ca="1" si="425"/>
        <v>0</v>
      </c>
      <c r="G1127" s="38">
        <f t="shared" ca="1" si="426"/>
        <v>0</v>
      </c>
      <c r="O1127" s="8"/>
      <c r="P1127" s="8"/>
      <c r="Q1127" s="8"/>
      <c r="R1127" s="8"/>
      <c r="S1127" s="8"/>
    </row>
    <row r="1128" spans="1:19" x14ac:dyDescent="0.25">
      <c r="A1128" s="140"/>
      <c r="B1128" s="155" t="s">
        <v>1000</v>
      </c>
      <c r="C1128" s="38">
        <f t="shared" ca="1" si="422"/>
        <v>0</v>
      </c>
      <c r="D1128" s="38">
        <f t="shared" ca="1" si="423"/>
        <v>0</v>
      </c>
      <c r="E1128" s="38">
        <f t="shared" ca="1" si="424"/>
        <v>0</v>
      </c>
      <c r="F1128" s="38">
        <f t="shared" ca="1" si="425"/>
        <v>0</v>
      </c>
      <c r="G1128" s="38">
        <f t="shared" ca="1" si="426"/>
        <v>0</v>
      </c>
      <c r="O1128" s="8"/>
      <c r="P1128" s="8"/>
      <c r="Q1128" s="8"/>
      <c r="R1128" s="8"/>
      <c r="S1128" s="8"/>
    </row>
    <row r="1129" spans="1:19" x14ac:dyDescent="0.25">
      <c r="A1129" s="140"/>
      <c r="B1129" s="155" t="s">
        <v>1046</v>
      </c>
      <c r="C1129" s="38">
        <f t="shared" ca="1" si="422"/>
        <v>0</v>
      </c>
      <c r="D1129" s="38">
        <f t="shared" ca="1" si="423"/>
        <v>0</v>
      </c>
      <c r="E1129" s="38">
        <f t="shared" ca="1" si="424"/>
        <v>0</v>
      </c>
      <c r="F1129" s="38">
        <f t="shared" ca="1" si="425"/>
        <v>0</v>
      </c>
      <c r="G1129" s="38">
        <f t="shared" ca="1" si="426"/>
        <v>0</v>
      </c>
      <c r="O1129" s="8"/>
      <c r="P1129" s="8"/>
      <c r="Q1129" s="8"/>
      <c r="R1129" s="8"/>
      <c r="S1129" s="8"/>
    </row>
    <row r="1130" spans="1:19" x14ac:dyDescent="0.25">
      <c r="A1130" s="140"/>
      <c r="B1130" s="155" t="s">
        <v>1047</v>
      </c>
      <c r="C1130" s="38">
        <f t="shared" ca="1" si="422"/>
        <v>0</v>
      </c>
      <c r="D1130" s="38">
        <f t="shared" ca="1" si="423"/>
        <v>0</v>
      </c>
      <c r="E1130" s="38">
        <f t="shared" ca="1" si="424"/>
        <v>0</v>
      </c>
      <c r="F1130" s="38">
        <f t="shared" ca="1" si="425"/>
        <v>0</v>
      </c>
      <c r="G1130" s="38">
        <f t="shared" ca="1" si="426"/>
        <v>0</v>
      </c>
      <c r="O1130" s="8"/>
      <c r="P1130" s="8"/>
      <c r="Q1130" s="8"/>
      <c r="R1130" s="8"/>
      <c r="S1130" s="8"/>
    </row>
    <row r="1131" spans="1:19" x14ac:dyDescent="0.25">
      <c r="A1131" s="140"/>
      <c r="B1131" s="155" t="s">
        <v>139</v>
      </c>
      <c r="C1131" s="58">
        <f t="shared" ca="1" si="422"/>
        <v>0</v>
      </c>
      <c r="D1131" s="58">
        <f t="shared" ca="1" si="423"/>
        <v>0</v>
      </c>
      <c r="E1131" s="58">
        <f t="shared" ca="1" si="424"/>
        <v>0</v>
      </c>
      <c r="F1131" s="58">
        <f t="shared" ca="1" si="425"/>
        <v>0</v>
      </c>
      <c r="G1131" s="58">
        <f t="shared" ca="1" si="426"/>
        <v>0</v>
      </c>
      <c r="O1131" s="8"/>
      <c r="P1131" s="8"/>
      <c r="Q1131" s="8"/>
      <c r="R1131" s="8"/>
      <c r="S1131" s="8"/>
    </row>
    <row r="1132" spans="1:19" x14ac:dyDescent="0.25">
      <c r="A1132" s="140"/>
      <c r="B1132" s="155" t="s">
        <v>120</v>
      </c>
      <c r="C1132" s="58">
        <f t="shared" ca="1" si="422"/>
        <v>0</v>
      </c>
      <c r="D1132" s="58">
        <f t="shared" ca="1" si="423"/>
        <v>0</v>
      </c>
      <c r="E1132" s="58">
        <f t="shared" ca="1" si="424"/>
        <v>0</v>
      </c>
      <c r="F1132" s="58">
        <f t="shared" ca="1" si="425"/>
        <v>0</v>
      </c>
      <c r="G1132" s="58">
        <f t="shared" ca="1" si="426"/>
        <v>0.24902370600000001</v>
      </c>
      <c r="O1132" s="8"/>
      <c r="P1132" s="8"/>
      <c r="Q1132" s="8"/>
      <c r="R1132" s="8"/>
      <c r="S1132" s="8"/>
    </row>
    <row r="1133" spans="1:19" x14ac:dyDescent="0.25">
      <c r="A1133" s="140"/>
      <c r="B1133" s="155" t="s">
        <v>140</v>
      </c>
      <c r="C1133" s="58">
        <f t="shared" ca="1" si="422"/>
        <v>0</v>
      </c>
      <c r="D1133" s="58">
        <f t="shared" ca="1" si="423"/>
        <v>0</v>
      </c>
      <c r="E1133" s="58">
        <f t="shared" ca="1" si="424"/>
        <v>0</v>
      </c>
      <c r="F1133" s="58">
        <f t="shared" ca="1" si="425"/>
        <v>0</v>
      </c>
      <c r="G1133" s="58">
        <f t="shared" ca="1" si="426"/>
        <v>0</v>
      </c>
      <c r="O1133" s="8"/>
      <c r="P1133" s="8"/>
      <c r="Q1133" s="8"/>
      <c r="R1133" s="8"/>
      <c r="S1133" s="8"/>
    </row>
    <row r="1134" spans="1:19" x14ac:dyDescent="0.25">
      <c r="A1134" s="140"/>
      <c r="B1134" s="155" t="s">
        <v>141</v>
      </c>
      <c r="C1134" s="58">
        <f t="shared" ca="1" si="422"/>
        <v>0</v>
      </c>
      <c r="D1134" s="58">
        <f t="shared" ca="1" si="423"/>
        <v>0</v>
      </c>
      <c r="E1134" s="58">
        <f t="shared" ca="1" si="424"/>
        <v>0</v>
      </c>
      <c r="F1134" s="58">
        <f t="shared" ca="1" si="425"/>
        <v>0</v>
      </c>
      <c r="G1134" s="58">
        <f t="shared" ca="1" si="426"/>
        <v>0</v>
      </c>
      <c r="O1134" s="8"/>
      <c r="P1134" s="8"/>
      <c r="Q1134" s="8"/>
      <c r="R1134" s="8"/>
      <c r="S1134" s="8"/>
    </row>
    <row r="1135" spans="1:19" x14ac:dyDescent="0.25">
      <c r="A1135" s="140"/>
      <c r="B1135" s="155" t="s">
        <v>1048</v>
      </c>
      <c r="C1135" s="58">
        <f t="shared" ca="1" si="422"/>
        <v>0</v>
      </c>
      <c r="D1135" s="58">
        <f t="shared" ca="1" si="423"/>
        <v>0</v>
      </c>
      <c r="E1135" s="58">
        <f t="shared" ca="1" si="424"/>
        <v>0</v>
      </c>
      <c r="F1135" s="58">
        <f t="shared" ca="1" si="425"/>
        <v>0</v>
      </c>
      <c r="G1135" s="58">
        <f t="shared" ca="1" si="426"/>
        <v>0</v>
      </c>
      <c r="O1135" s="8"/>
      <c r="P1135" s="8"/>
      <c r="Q1135" s="8"/>
      <c r="R1135" s="8"/>
      <c r="S1135" s="8"/>
    </row>
    <row r="1136" spans="1:19" x14ac:dyDescent="0.25">
      <c r="A1136" s="140"/>
      <c r="B1136" s="155" t="s">
        <v>1001</v>
      </c>
      <c r="C1136" s="58">
        <f t="shared" ca="1" si="422"/>
        <v>0</v>
      </c>
      <c r="D1136" s="58">
        <f t="shared" ca="1" si="423"/>
        <v>0</v>
      </c>
      <c r="E1136" s="58">
        <f t="shared" ca="1" si="424"/>
        <v>0</v>
      </c>
      <c r="F1136" s="58">
        <f t="shared" ca="1" si="425"/>
        <v>0</v>
      </c>
      <c r="G1136" s="58">
        <f t="shared" ca="1" si="426"/>
        <v>0</v>
      </c>
      <c r="O1136" s="8"/>
      <c r="P1136" s="8"/>
      <c r="Q1136" s="8"/>
      <c r="R1136" s="8"/>
      <c r="S1136" s="8"/>
    </row>
    <row r="1137" spans="1:27" x14ac:dyDescent="0.25">
      <c r="A1137" s="140"/>
      <c r="B1137" s="155" t="s">
        <v>1049</v>
      </c>
      <c r="C1137" s="58">
        <f t="shared" ca="1" si="422"/>
        <v>0</v>
      </c>
      <c r="D1137" s="58">
        <f t="shared" ca="1" si="423"/>
        <v>0</v>
      </c>
      <c r="E1137" s="58">
        <f t="shared" ca="1" si="424"/>
        <v>0</v>
      </c>
      <c r="F1137" s="58">
        <f t="shared" ca="1" si="425"/>
        <v>0</v>
      </c>
      <c r="G1137" s="58">
        <f t="shared" ca="1" si="426"/>
        <v>0</v>
      </c>
      <c r="O1137" s="8"/>
      <c r="P1137" s="8"/>
      <c r="Q1137" s="8"/>
      <c r="R1137" s="8"/>
      <c r="S1137" s="8"/>
    </row>
    <row r="1138" spans="1:27" x14ac:dyDescent="0.25">
      <c r="A1138" s="140"/>
      <c r="B1138" s="155" t="s">
        <v>1050</v>
      </c>
      <c r="C1138" s="58">
        <f t="shared" ca="1" si="422"/>
        <v>0</v>
      </c>
      <c r="D1138" s="58">
        <f t="shared" ca="1" si="423"/>
        <v>0</v>
      </c>
      <c r="E1138" s="58">
        <f t="shared" ca="1" si="424"/>
        <v>0</v>
      </c>
      <c r="F1138" s="58">
        <f t="shared" ca="1" si="425"/>
        <v>0</v>
      </c>
      <c r="G1138" s="58">
        <f t="shared" ca="1" si="426"/>
        <v>0</v>
      </c>
      <c r="O1138" s="8"/>
      <c r="P1138" s="8"/>
      <c r="Q1138" s="8"/>
      <c r="R1138" s="8"/>
      <c r="S1138" s="8"/>
    </row>
    <row r="1139" spans="1:27" x14ac:dyDescent="0.25">
      <c r="A1139" s="140"/>
      <c r="B1139" s="155" t="s">
        <v>1227</v>
      </c>
      <c r="C1139" s="61">
        <f t="shared" ca="1" si="422"/>
        <v>0</v>
      </c>
      <c r="D1139" s="61">
        <f t="shared" ca="1" si="423"/>
        <v>0</v>
      </c>
      <c r="E1139" s="61">
        <f t="shared" ca="1" si="424"/>
        <v>0</v>
      </c>
      <c r="F1139" s="61">
        <f t="shared" ca="1" si="425"/>
        <v>0</v>
      </c>
      <c r="G1139" s="61">
        <f t="shared" ca="1" si="426"/>
        <v>0</v>
      </c>
      <c r="O1139" s="8"/>
      <c r="P1139" s="8"/>
      <c r="Q1139" s="8"/>
      <c r="R1139" s="8"/>
      <c r="S1139" s="8"/>
    </row>
    <row r="1140" spans="1:27" x14ac:dyDescent="0.25">
      <c r="A1140" s="140"/>
      <c r="B1140" s="155" t="s">
        <v>1228</v>
      </c>
      <c r="C1140" s="61">
        <f t="shared" ca="1" si="422"/>
        <v>0</v>
      </c>
      <c r="D1140" s="61">
        <f t="shared" ca="1" si="423"/>
        <v>2.0687027699999998</v>
      </c>
      <c r="E1140" s="61">
        <f t="shared" ca="1" si="424"/>
        <v>3.96405056</v>
      </c>
      <c r="F1140" s="61">
        <f t="shared" ca="1" si="425"/>
        <v>5.7322713600000004</v>
      </c>
      <c r="G1140" s="61">
        <f t="shared" ca="1" si="426"/>
        <v>7.4110818299999996</v>
      </c>
      <c r="O1140" s="8"/>
      <c r="P1140" s="8"/>
      <c r="Q1140" s="8"/>
      <c r="R1140" s="8"/>
      <c r="S1140" s="8"/>
    </row>
    <row r="1141" spans="1:27" x14ac:dyDescent="0.25">
      <c r="A1141" s="140"/>
      <c r="B1141" s="155" t="s">
        <v>1295</v>
      </c>
      <c r="C1141" s="61">
        <f t="shared" ca="1" si="422"/>
        <v>0</v>
      </c>
      <c r="D1141" s="61">
        <f t="shared" ca="1" si="423"/>
        <v>8.7917370199999997E-2</v>
      </c>
      <c r="E1141" s="61">
        <f t="shared" ca="1" si="424"/>
        <v>0.16846736300000001</v>
      </c>
      <c r="F1141" s="61">
        <f t="shared" ca="1" si="425"/>
        <v>0.24361461200000001</v>
      </c>
      <c r="G1141" s="61">
        <f t="shared" ca="1" si="426"/>
        <v>0.31483259400000002</v>
      </c>
      <c r="O1141" s="8"/>
      <c r="P1141" s="8"/>
      <c r="Q1141" s="8"/>
      <c r="R1141" s="8"/>
      <c r="S1141" s="8"/>
    </row>
    <row r="1142" spans="1:27" x14ac:dyDescent="0.25">
      <c r="A1142" s="140"/>
      <c r="B1142" s="155" t="s">
        <v>1296</v>
      </c>
      <c r="C1142" s="61">
        <f t="shared" ca="1" si="422"/>
        <v>0</v>
      </c>
      <c r="D1142" s="61">
        <f t="shared" ca="1" si="423"/>
        <v>4.0424702600000001E-2</v>
      </c>
      <c r="E1142" s="61">
        <f t="shared" ca="1" si="424"/>
        <v>7.7461860300000004E-2</v>
      </c>
      <c r="F1142" s="61">
        <f t="shared" ca="1" si="425"/>
        <v>0.112014818</v>
      </c>
      <c r="G1142" s="61">
        <f t="shared" ca="1" si="426"/>
        <v>0.146400683</v>
      </c>
      <c r="O1142" s="8"/>
      <c r="P1142" s="8"/>
      <c r="Q1142" s="8"/>
      <c r="R1142" s="8"/>
      <c r="S1142" s="8"/>
    </row>
    <row r="1143" spans="1:27" x14ac:dyDescent="0.25">
      <c r="A1143" s="140"/>
      <c r="B1143" s="155" t="s">
        <v>1297</v>
      </c>
      <c r="C1143" s="65">
        <f t="shared" ca="1" si="422"/>
        <v>0</v>
      </c>
      <c r="D1143" s="65">
        <f t="shared" ca="1" si="423"/>
        <v>1.53096644</v>
      </c>
      <c r="E1143" s="65">
        <f t="shared" ca="1" si="424"/>
        <v>1.2892348899999999</v>
      </c>
      <c r="F1143" s="65">
        <f t="shared" ca="1" si="425"/>
        <v>1.1381526799999999</v>
      </c>
      <c r="G1143" s="65">
        <f t="shared" ca="1" si="426"/>
        <v>1.0313757699999999</v>
      </c>
      <c r="O1143" s="8"/>
      <c r="P1143" s="8"/>
      <c r="Q1143" s="8"/>
      <c r="R1143" s="8"/>
      <c r="S1143" s="8"/>
    </row>
    <row r="1144" spans="1:27" x14ac:dyDescent="0.25">
      <c r="A1144" s="140"/>
      <c r="B1144" s="155" t="s">
        <v>1298</v>
      </c>
      <c r="C1144" s="65">
        <f t="shared" ca="1" si="422"/>
        <v>0</v>
      </c>
      <c r="D1144" s="65">
        <f t="shared" ca="1" si="423"/>
        <v>0</v>
      </c>
      <c r="E1144" s="65">
        <f t="shared" ca="1" si="424"/>
        <v>0</v>
      </c>
      <c r="F1144" s="65">
        <f t="shared" ca="1" si="425"/>
        <v>0</v>
      </c>
      <c r="G1144" s="65">
        <f t="shared" ca="1" si="426"/>
        <v>0</v>
      </c>
      <c r="O1144" s="8"/>
      <c r="P1144" s="8"/>
      <c r="Q1144" s="8"/>
      <c r="R1144" s="8"/>
      <c r="S1144" s="8"/>
    </row>
    <row r="1145" spans="1:27" x14ac:dyDescent="0.25">
      <c r="A1145" s="140"/>
      <c r="B1145" s="155" t="s">
        <v>1299</v>
      </c>
      <c r="C1145" s="69">
        <f t="shared" ref="C1145:C1148" ca="1" si="427">IFERROR(VLOOKUP($B1145,INDIRECT($I$1017),2,FALSE),0)</f>
        <v>0</v>
      </c>
      <c r="D1145" s="69">
        <f t="shared" ref="D1145:D1148" ca="1" si="428">IFERROR(VLOOKUP($B1145,INDIRECT($J$1017),2,FALSE),0)</f>
        <v>0.101668591</v>
      </c>
      <c r="E1145" s="69">
        <f t="shared" ref="E1145:E1148" ca="1" si="429">IFERROR(VLOOKUP($B1145,INDIRECT($K$1017),2,FALSE),0)</f>
        <v>0.20333718200000001</v>
      </c>
      <c r="F1145" s="69">
        <f t="shared" ref="F1145:F1148" ca="1" si="430">IFERROR(VLOOKUP($B1145,INDIRECT($L$1017),2,FALSE),0)</f>
        <v>0.30500577299999998</v>
      </c>
      <c r="G1145" s="69">
        <f t="shared" ref="G1145:G1148" ca="1" si="431">IFERROR(VLOOKUP($B1145,INDIRECT($M$1017),2,FALSE),0)</f>
        <v>0.40773794400000002</v>
      </c>
      <c r="O1145" s="8"/>
      <c r="P1145" s="8"/>
      <c r="Q1145" s="8"/>
      <c r="R1145" s="8"/>
      <c r="S1145" s="8"/>
    </row>
    <row r="1146" spans="1:27" x14ac:dyDescent="0.25">
      <c r="A1146" s="140"/>
      <c r="B1146" s="155" t="s">
        <v>1300</v>
      </c>
      <c r="C1146" s="69">
        <f t="shared" ca="1" si="427"/>
        <v>0</v>
      </c>
      <c r="D1146" s="69">
        <f t="shared" ca="1" si="428"/>
        <v>0</v>
      </c>
      <c r="E1146" s="69">
        <f t="shared" ca="1" si="429"/>
        <v>0</v>
      </c>
      <c r="F1146" s="69">
        <f t="shared" ca="1" si="430"/>
        <v>0</v>
      </c>
      <c r="G1146" s="69">
        <f t="shared" ca="1" si="431"/>
        <v>0</v>
      </c>
      <c r="O1146" s="8"/>
      <c r="P1146" s="8"/>
      <c r="Q1146" s="8"/>
      <c r="R1146" s="8"/>
      <c r="S1146" s="8"/>
    </row>
    <row r="1147" spans="1:27" x14ac:dyDescent="0.25">
      <c r="A1147" s="140"/>
      <c r="B1147" s="155" t="s">
        <v>1301</v>
      </c>
      <c r="C1147" s="58">
        <f t="shared" ca="1" si="427"/>
        <v>0</v>
      </c>
      <c r="D1147" s="58">
        <f t="shared" ca="1" si="428"/>
        <v>2.5531303400000001</v>
      </c>
      <c r="E1147" s="58">
        <f t="shared" ca="1" si="429"/>
        <v>5.1062606800000001</v>
      </c>
      <c r="F1147" s="58">
        <f t="shared" ca="1" si="430"/>
        <v>7.6593910100000002</v>
      </c>
      <c r="G1147" s="58">
        <f t="shared" ca="1" si="431"/>
        <v>10.2248856</v>
      </c>
      <c r="O1147" s="8"/>
      <c r="P1147" s="8"/>
      <c r="Q1147" s="8"/>
      <c r="R1147" s="8"/>
      <c r="S1147" s="8"/>
    </row>
    <row r="1148" spans="1:27" x14ac:dyDescent="0.25">
      <c r="A1148" s="140"/>
      <c r="B1148" s="155" t="s">
        <v>1302</v>
      </c>
      <c r="C1148" s="58">
        <f t="shared" ca="1" si="427"/>
        <v>0</v>
      </c>
      <c r="D1148" s="58">
        <f t="shared" ca="1" si="428"/>
        <v>0</v>
      </c>
      <c r="E1148" s="58">
        <f t="shared" ca="1" si="429"/>
        <v>0</v>
      </c>
      <c r="F1148" s="58">
        <f t="shared" ca="1" si="430"/>
        <v>0</v>
      </c>
      <c r="G1148" s="58">
        <f t="shared" ca="1" si="431"/>
        <v>0</v>
      </c>
      <c r="O1148" s="8"/>
      <c r="P1148" s="8"/>
      <c r="Q1148" s="8"/>
      <c r="R1148" s="8"/>
      <c r="S1148" s="8"/>
    </row>
    <row r="1149" spans="1:27" x14ac:dyDescent="0.25">
      <c r="A1149" s="140"/>
      <c r="B1149" s="155"/>
      <c r="C1149" s="7"/>
      <c r="D1149" s="7"/>
      <c r="E1149" s="7"/>
      <c r="F1149" s="7"/>
      <c r="G1149" s="7"/>
      <c r="H1149" s="7"/>
      <c r="I1149" s="103" t="s">
        <v>244</v>
      </c>
      <c r="O1149" s="138" t="s">
        <v>245</v>
      </c>
      <c r="P1149" s="8"/>
      <c r="Q1149" s="8"/>
      <c r="R1149" s="8"/>
      <c r="S1149" s="8"/>
    </row>
    <row r="1150" spans="1:27" x14ac:dyDescent="0.25">
      <c r="A1150" s="106"/>
      <c r="B1150" s="106" t="s">
        <v>567</v>
      </c>
      <c r="C1150" s="9">
        <v>2010</v>
      </c>
      <c r="D1150" s="9">
        <v>2020</v>
      </c>
      <c r="E1150" s="9">
        <v>2030</v>
      </c>
      <c r="F1150" s="9">
        <v>2040</v>
      </c>
      <c r="G1150" s="9">
        <v>2050</v>
      </c>
      <c r="H1150" s="7"/>
      <c r="I1150" s="106">
        <v>2010</v>
      </c>
      <c r="J1150" s="106">
        <v>2020</v>
      </c>
      <c r="K1150" s="106">
        <v>2030</v>
      </c>
      <c r="L1150" s="106">
        <v>2040</v>
      </c>
      <c r="M1150" s="106">
        <v>2050</v>
      </c>
      <c r="O1150" s="6">
        <v>2010</v>
      </c>
      <c r="P1150" s="6">
        <v>2020</v>
      </c>
      <c r="Q1150" s="6">
        <v>2030</v>
      </c>
      <c r="R1150" s="6">
        <v>2040</v>
      </c>
      <c r="S1150" s="6">
        <v>2050</v>
      </c>
      <c r="V1150" s="106" t="s">
        <v>567</v>
      </c>
      <c r="W1150" s="9">
        <v>2010</v>
      </c>
      <c r="X1150" s="9">
        <v>2020</v>
      </c>
      <c r="Y1150" s="9">
        <v>2030</v>
      </c>
      <c r="Z1150" s="9">
        <v>2040</v>
      </c>
      <c r="AA1150" s="9">
        <v>2050</v>
      </c>
    </row>
    <row r="1151" spans="1:27" x14ac:dyDescent="0.25">
      <c r="A1151" s="140"/>
      <c r="B1151" s="155" t="s">
        <v>478</v>
      </c>
      <c r="C1151" s="28">
        <f t="shared" ref="C1151:C1171" ca="1" si="432">IFERROR(VLOOKUP($B1151,INDIRECT($I$1151),2,FALSE),0)</f>
        <v>-13.990016000000001</v>
      </c>
      <c r="D1151" s="28">
        <f t="shared" ref="D1151:D1171" ca="1" si="433">IFERROR(VLOOKUP($B1151,INDIRECT($J$1151),2,FALSE),0)</f>
        <v>-14.8036329</v>
      </c>
      <c r="E1151" s="28">
        <f t="shared" ref="E1151:E1171" ca="1" si="434">IFERROR(VLOOKUP($B1151,INDIRECT($K$1151),2,FALSE),0)</f>
        <v>-14.779784299999999</v>
      </c>
      <c r="F1151" s="28">
        <f t="shared" ref="F1151:F1171" ca="1" si="435">IFERROR(VLOOKUP($B1151,INDIRECT($L$1151),2,FALSE),0)</f>
        <v>-14.6440948</v>
      </c>
      <c r="G1151" s="28">
        <f t="shared" ref="G1151:G1171" ca="1" si="436">IFERROR(VLOOKUP($B1151,INDIRECT($M$1151),2,FALSE),0)</f>
        <v>-14.4108547</v>
      </c>
      <c r="H1151" s="7"/>
      <c r="I1151" s="140" t="str">
        <f>"Modeloutput!$A$"&amp;O1151&amp;":$B$"&amp;O1152</f>
        <v>Modeloutput!$A$4878:$B$4898</v>
      </c>
      <c r="J1151" s="140" t="str">
        <f>"Modeloutput!$A$"&amp;P1151&amp;":$B$"&amp;P1152</f>
        <v>Modeloutput!$A$5813:$B$5833</v>
      </c>
      <c r="K1151" s="140" t="str">
        <f>"Modeloutput!$A$"&amp;Q1151&amp;":$B$"&amp;Q1152</f>
        <v>Modeloutput!$A$6748:$B$6768</v>
      </c>
      <c r="L1151" s="140" t="str">
        <f>"Modeloutput!$A$"&amp;R1151&amp;":$B$"&amp;R1152</f>
        <v>Modeloutput!$A$7683:$B$7703</v>
      </c>
      <c r="M1151" s="140" t="str">
        <f>"Modeloutput!$A$"&amp;S1151&amp;":$B$"&amp;S1152</f>
        <v>Modeloutput!$A$8618:$B$8638</v>
      </c>
      <c r="N1151" s="140" t="s">
        <v>246</v>
      </c>
      <c r="O1151" s="140">
        <f>Run4_Var1!O1151+Run4_Var2!$G$10</f>
        <v>4878</v>
      </c>
      <c r="P1151" s="140">
        <f>Run4_Var1!P1151+Run4_Var2!$G$10</f>
        <v>5813</v>
      </c>
      <c r="Q1151" s="140">
        <f>Run4_Var1!Q1151+Run4_Var2!$G$10</f>
        <v>6748</v>
      </c>
      <c r="R1151" s="140">
        <f>Run4_Var1!R1151+Run4_Var2!$G$10</f>
        <v>7683</v>
      </c>
      <c r="S1151" s="140">
        <f>Run4_Var1!S1151+Run4_Var2!$G$10</f>
        <v>8618</v>
      </c>
      <c r="V1151" s="96" t="s">
        <v>568</v>
      </c>
      <c r="W1151" s="97">
        <f t="shared" ref="W1151:AA1153" ca="1" si="437">SUM(C1151)</f>
        <v>-13.990016000000001</v>
      </c>
      <c r="X1151" s="97">
        <f t="shared" ca="1" si="437"/>
        <v>-14.8036329</v>
      </c>
      <c r="Y1151" s="97">
        <f t="shared" ca="1" si="437"/>
        <v>-14.779784299999999</v>
      </c>
      <c r="Z1151" s="97">
        <f t="shared" ca="1" si="437"/>
        <v>-14.6440948</v>
      </c>
      <c r="AA1151" s="97">
        <f t="shared" ca="1" si="437"/>
        <v>-14.4108547</v>
      </c>
    </row>
    <row r="1152" spans="1:27" x14ac:dyDescent="0.25">
      <c r="A1152" s="140"/>
      <c r="B1152" s="155" t="s">
        <v>479</v>
      </c>
      <c r="C1152" s="94">
        <f t="shared" ca="1" si="432"/>
        <v>0</v>
      </c>
      <c r="D1152" s="94">
        <f t="shared" ca="1" si="433"/>
        <v>0</v>
      </c>
      <c r="E1152" s="94">
        <f t="shared" ca="1" si="434"/>
        <v>0</v>
      </c>
      <c r="F1152" s="94">
        <f t="shared" ca="1" si="435"/>
        <v>0</v>
      </c>
      <c r="G1152" s="94">
        <f t="shared" ca="1" si="436"/>
        <v>-0.78942994300000002</v>
      </c>
      <c r="H1152" s="7"/>
      <c r="O1152" s="140">
        <f>Run4_Var1!O1152+Run4_Var2!$G$10</f>
        <v>4898</v>
      </c>
      <c r="P1152" s="140">
        <f>Run4_Var1!P1152+Run4_Var2!$G$10</f>
        <v>5833</v>
      </c>
      <c r="Q1152" s="140">
        <f>Run4_Var1!Q1152+Run4_Var2!$G$10</f>
        <v>6768</v>
      </c>
      <c r="R1152" s="140">
        <f>Run4_Var1!R1152+Run4_Var2!$G$10</f>
        <v>7703</v>
      </c>
      <c r="S1152" s="140">
        <f>Run4_Var1!S1152+Run4_Var2!$G$10</f>
        <v>8638</v>
      </c>
      <c r="V1152" s="92" t="s">
        <v>569</v>
      </c>
      <c r="W1152" s="93">
        <f t="shared" ca="1" si="437"/>
        <v>0</v>
      </c>
      <c r="X1152" s="93">
        <f t="shared" ca="1" si="437"/>
        <v>0</v>
      </c>
      <c r="Y1152" s="93">
        <f t="shared" ca="1" si="437"/>
        <v>0</v>
      </c>
      <c r="Z1152" s="93">
        <f t="shared" ca="1" si="437"/>
        <v>0</v>
      </c>
      <c r="AA1152" s="93">
        <f t="shared" ca="1" si="437"/>
        <v>-0.78942994300000002</v>
      </c>
    </row>
    <row r="1153" spans="1:27" x14ac:dyDescent="0.25">
      <c r="A1153" s="140"/>
      <c r="B1153" s="155" t="s">
        <v>184</v>
      </c>
      <c r="C1153" s="59">
        <f t="shared" ca="1" si="432"/>
        <v>-29.6259163</v>
      </c>
      <c r="D1153" s="59">
        <f t="shared" ca="1" si="433"/>
        <v>-31.3035441</v>
      </c>
      <c r="E1153" s="59">
        <f t="shared" ca="1" si="434"/>
        <v>-31.141345999999999</v>
      </c>
      <c r="F1153" s="59">
        <f t="shared" ca="1" si="435"/>
        <v>-30.470976499999999</v>
      </c>
      <c r="G1153" s="59">
        <f t="shared" ca="1" si="436"/>
        <v>-28.783589299999999</v>
      </c>
      <c r="H1153" s="7"/>
      <c r="O1153" s="8"/>
      <c r="P1153" s="8"/>
      <c r="Q1153" s="8"/>
      <c r="R1153" s="8"/>
      <c r="S1153" s="8"/>
      <c r="V1153" s="34" t="s">
        <v>570</v>
      </c>
      <c r="W1153" s="35">
        <f t="shared" ca="1" si="437"/>
        <v>-29.6259163</v>
      </c>
      <c r="X1153" s="35">
        <f t="shared" ca="1" si="437"/>
        <v>-31.3035441</v>
      </c>
      <c r="Y1153" s="35">
        <f t="shared" ca="1" si="437"/>
        <v>-31.141345999999999</v>
      </c>
      <c r="Z1153" s="35">
        <f t="shared" ca="1" si="437"/>
        <v>-30.470976499999999</v>
      </c>
      <c r="AA1153" s="35">
        <f t="shared" ca="1" si="437"/>
        <v>-28.783589299999999</v>
      </c>
    </row>
    <row r="1154" spans="1:27" x14ac:dyDescent="0.25">
      <c r="A1154" s="140"/>
      <c r="B1154" s="155" t="s">
        <v>1142</v>
      </c>
      <c r="C1154" s="39">
        <f t="shared" ca="1" si="432"/>
        <v>15.541586300000001</v>
      </c>
      <c r="D1154" s="39">
        <f t="shared" ca="1" si="433"/>
        <v>12.259664600000001</v>
      </c>
      <c r="E1154" s="39">
        <f t="shared" ca="1" si="434"/>
        <v>12.016611899999999</v>
      </c>
      <c r="F1154" s="39">
        <f t="shared" ca="1" si="435"/>
        <v>11.774045299999999</v>
      </c>
      <c r="G1154" s="39">
        <f t="shared" ca="1" si="436"/>
        <v>11.3749573</v>
      </c>
      <c r="H1154" s="7"/>
      <c r="O1154" s="8"/>
      <c r="P1154" s="8"/>
      <c r="Q1154" s="8"/>
      <c r="R1154" s="8"/>
      <c r="S1154" s="8"/>
      <c r="V1154" s="83" t="s">
        <v>571</v>
      </c>
      <c r="W1154" s="84">
        <f ca="1">SUM(C1154:C1159)</f>
        <v>20.106906120000001</v>
      </c>
      <c r="X1154" s="84">
        <f ca="1">SUM(D1154:D1159)</f>
        <v>14.630669557750002</v>
      </c>
      <c r="Y1154" s="84">
        <f ca="1">SUM(E1154:E1159)</f>
        <v>14.317061272469999</v>
      </c>
      <c r="Z1154" s="84">
        <f ca="1">SUM(F1154:F1159)</f>
        <v>13.97467823659</v>
      </c>
      <c r="AA1154" s="84">
        <f ca="1">SUM(G1154:G1159)</f>
        <v>12.640569747590002</v>
      </c>
    </row>
    <row r="1155" spans="1:27" x14ac:dyDescent="0.25">
      <c r="A1155" s="140"/>
      <c r="B1155" s="155" t="s">
        <v>1143</v>
      </c>
      <c r="C1155" s="39">
        <f t="shared" ca="1" si="432"/>
        <v>0</v>
      </c>
      <c r="D1155" s="39">
        <f t="shared" ca="1" si="433"/>
        <v>4.42400638E-2</v>
      </c>
      <c r="E1155" s="39">
        <f t="shared" ca="1" si="434"/>
        <v>4.3382220499999999E-2</v>
      </c>
      <c r="F1155" s="39">
        <f t="shared" ca="1" si="435"/>
        <v>4.25265014E-2</v>
      </c>
      <c r="G1155" s="39">
        <f t="shared" ca="1" si="436"/>
        <v>4.0026835300000001E-2</v>
      </c>
      <c r="H1155" s="7"/>
      <c r="O1155" s="8"/>
      <c r="P1155" s="8"/>
      <c r="Q1155" s="8"/>
      <c r="R1155" s="8"/>
      <c r="S1155" s="8"/>
      <c r="V1155" s="98" t="s">
        <v>573</v>
      </c>
      <c r="W1155" s="99">
        <f ca="1">SUM(C1160:C1165)</f>
        <v>23.509026239999997</v>
      </c>
      <c r="X1155" s="99">
        <f ca="1">SUM(D1160:D1165)</f>
        <v>23.184149519999995</v>
      </c>
      <c r="Y1155" s="99">
        <f ca="1">SUM(E1160:E1165)</f>
        <v>23.154732719999995</v>
      </c>
      <c r="Z1155" s="99">
        <f ca="1">SUM(F1160:F1165)</f>
        <v>22.994544719999997</v>
      </c>
      <c r="AA1155" s="99">
        <f ca="1">SUM(G1160:G1165)</f>
        <v>19.835681040000001</v>
      </c>
    </row>
    <row r="1156" spans="1:27" x14ac:dyDescent="0.25">
      <c r="A1156" s="140"/>
      <c r="B1156" s="155" t="s">
        <v>1144</v>
      </c>
      <c r="C1156" s="39">
        <f t="shared" ca="1" si="432"/>
        <v>4.56531982</v>
      </c>
      <c r="D1156" s="39">
        <f t="shared" ca="1" si="433"/>
        <v>2.31892685</v>
      </c>
      <c r="E1156" s="39">
        <f t="shared" ca="1" si="434"/>
        <v>2.2494248300000002</v>
      </c>
      <c r="F1156" s="39">
        <f t="shared" ca="1" si="435"/>
        <v>2.1506593399999998</v>
      </c>
      <c r="G1156" s="39">
        <f t="shared" ca="1" si="436"/>
        <v>1.22301294</v>
      </c>
      <c r="H1156" s="7"/>
      <c r="O1156" s="8"/>
      <c r="P1156" s="8"/>
      <c r="Q1156" s="8"/>
      <c r="R1156" s="8"/>
      <c r="S1156" s="8"/>
      <c r="V1156" s="66" t="s">
        <v>572</v>
      </c>
      <c r="W1156" s="67">
        <f ca="1">SUM(C1166:C1171)</f>
        <v>0</v>
      </c>
      <c r="X1156" s="67">
        <f ca="1">SUM(D1166:D1171)</f>
        <v>2.1764520000000002E-2</v>
      </c>
      <c r="Y1156" s="67">
        <f ca="1">SUM(E1166:E1171)</f>
        <v>2.1764520000000002E-2</v>
      </c>
      <c r="Z1156" s="67">
        <f ca="1">SUM(F1166:F1171)</f>
        <v>2.1764520000000002E-2</v>
      </c>
      <c r="AA1156" s="67">
        <f ca="1">SUM(G1166:G1171)</f>
        <v>1.8462071317000003E-2</v>
      </c>
    </row>
    <row r="1157" spans="1:27" x14ac:dyDescent="0.25">
      <c r="A1157" s="140"/>
      <c r="B1157" s="155" t="s">
        <v>1145</v>
      </c>
      <c r="C1157" s="39">
        <f t="shared" ca="1" si="432"/>
        <v>0</v>
      </c>
      <c r="D1157" s="39">
        <f t="shared" ca="1" si="433"/>
        <v>7.8380439499999999E-3</v>
      </c>
      <c r="E1157" s="39">
        <f t="shared" ca="1" si="434"/>
        <v>7.6423219700000001E-3</v>
      </c>
      <c r="F1157" s="39">
        <f t="shared" ca="1" si="435"/>
        <v>7.44709519E-3</v>
      </c>
      <c r="G1157" s="39">
        <f t="shared" ca="1" si="436"/>
        <v>2.5726722899999999E-3</v>
      </c>
      <c r="H1157" s="7"/>
      <c r="O1157" s="8"/>
      <c r="P1157" s="8"/>
      <c r="Q1157" s="8"/>
      <c r="R1157" s="8"/>
      <c r="S1157" s="8"/>
    </row>
    <row r="1158" spans="1:27" x14ac:dyDescent="0.25">
      <c r="A1158" s="140"/>
      <c r="B1158" s="155" t="s">
        <v>1146</v>
      </c>
      <c r="C1158" s="39">
        <f t="shared" ca="1" si="432"/>
        <v>0</v>
      </c>
      <c r="D1158" s="39">
        <f t="shared" ca="1" si="433"/>
        <v>0</v>
      </c>
      <c r="E1158" s="39">
        <f t="shared" ca="1" si="434"/>
        <v>0</v>
      </c>
      <c r="F1158" s="39">
        <f t="shared" ca="1" si="435"/>
        <v>0</v>
      </c>
      <c r="G1158" s="39">
        <f t="shared" ca="1" si="436"/>
        <v>0</v>
      </c>
      <c r="H1158" s="7"/>
      <c r="O1158" s="8"/>
      <c r="P1158" s="8"/>
      <c r="Q1158" s="8"/>
      <c r="R1158" s="8"/>
      <c r="S1158" s="8"/>
      <c r="V1158" s="8"/>
      <c r="W1158" s="42"/>
      <c r="X1158" s="42"/>
      <c r="Y1158" s="42"/>
      <c r="Z1158" s="42"/>
      <c r="AA1158" s="42"/>
    </row>
    <row r="1159" spans="1:27" x14ac:dyDescent="0.25">
      <c r="A1159" s="140"/>
      <c r="B1159" s="155" t="s">
        <v>1147</v>
      </c>
      <c r="C1159" s="39">
        <f t="shared" ca="1" si="432"/>
        <v>0</v>
      </c>
      <c r="D1159" s="39">
        <f t="shared" ca="1" si="433"/>
        <v>0</v>
      </c>
      <c r="E1159" s="39">
        <f t="shared" ca="1" si="434"/>
        <v>0</v>
      </c>
      <c r="F1159" s="39">
        <f t="shared" ca="1" si="435"/>
        <v>0</v>
      </c>
      <c r="G1159" s="39">
        <f t="shared" ca="1" si="436"/>
        <v>0</v>
      </c>
      <c r="H1159" s="7"/>
      <c r="O1159" s="8"/>
      <c r="P1159" s="8"/>
      <c r="Q1159" s="8"/>
      <c r="R1159" s="8"/>
      <c r="S1159" s="8"/>
      <c r="V1159" s="140" t="s">
        <v>285</v>
      </c>
      <c r="W1159" s="135">
        <f ca="1">SUM(W1151:W1156)</f>
        <v>6.0000001411708581E-8</v>
      </c>
      <c r="X1159" s="135">
        <f ca="1">SUM(X1151:X1156)</f>
        <v>-8.2705934022500021</v>
      </c>
      <c r="Y1159" s="135">
        <f ca="1">SUM(Y1151:Y1156)</f>
        <v>-8.4275717875300078</v>
      </c>
      <c r="Z1159" s="135">
        <f ca="1">SUM(Z1151:Z1156)</f>
        <v>-8.1240838234099986</v>
      </c>
      <c r="AA1159" s="135">
        <f ca="1">SUM(AA1151:AA1156)</f>
        <v>-11.489161084092999</v>
      </c>
    </row>
    <row r="1160" spans="1:27" x14ac:dyDescent="0.25">
      <c r="A1160" s="140"/>
      <c r="B1160" s="155" t="s">
        <v>2</v>
      </c>
      <c r="C1160" s="61">
        <f t="shared" ca="1" si="432"/>
        <v>16.806215999999999</v>
      </c>
      <c r="D1160" s="61">
        <f t="shared" ca="1" si="433"/>
        <v>16.648631999999999</v>
      </c>
      <c r="E1160" s="61">
        <f t="shared" ca="1" si="434"/>
        <v>16.648631999999999</v>
      </c>
      <c r="F1160" s="61">
        <f t="shared" ca="1" si="435"/>
        <v>16.648631999999999</v>
      </c>
      <c r="G1160" s="61">
        <f t="shared" ca="1" si="436"/>
        <v>16.383023999999999</v>
      </c>
      <c r="H1160" s="7"/>
      <c r="O1160" s="8"/>
      <c r="P1160" s="8"/>
      <c r="Q1160" s="8"/>
      <c r="R1160" s="8"/>
      <c r="S1160" s="8"/>
      <c r="V1160" s="140" t="s">
        <v>284</v>
      </c>
      <c r="W1160" s="135">
        <f ca="1">SUM(C1151:C1171)</f>
        <v>5.9999999635351742E-8</v>
      </c>
      <c r="X1160" s="135">
        <f ca="1">SUM(D1151:D1171)</f>
        <v>-8.2705934022500056</v>
      </c>
      <c r="Y1160" s="135">
        <f ca="1">SUM(E1151:E1171)</f>
        <v>-8.4275717875300042</v>
      </c>
      <c r="Z1160" s="135">
        <f ca="1">SUM(F1151:F1171)</f>
        <v>-8.1240838234100039</v>
      </c>
      <c r="AA1160" s="135">
        <f ca="1">SUM(G1151:G1171)</f>
        <v>-11.489161084093004</v>
      </c>
    </row>
    <row r="1161" spans="1:27" x14ac:dyDescent="0.25">
      <c r="A1161" s="140"/>
      <c r="B1161" s="155" t="s">
        <v>3</v>
      </c>
      <c r="C1161" s="61">
        <f t="shared" ca="1" si="432"/>
        <v>0</v>
      </c>
      <c r="D1161" s="61">
        <f t="shared" ca="1" si="433"/>
        <v>8.3159999999999998E-2</v>
      </c>
      <c r="E1161" s="61">
        <f t="shared" ca="1" si="434"/>
        <v>8.3159999999999998E-2</v>
      </c>
      <c r="F1161" s="61">
        <f t="shared" ca="1" si="435"/>
        <v>8.3159999999999998E-2</v>
      </c>
      <c r="G1161" s="61">
        <f t="shared" ca="1" si="436"/>
        <v>7.9464000000000007E-2</v>
      </c>
      <c r="H1161" s="7"/>
      <c r="O1161" s="8"/>
      <c r="P1161" s="8"/>
      <c r="Q1161" s="8"/>
      <c r="R1161" s="8"/>
      <c r="S1161" s="8"/>
    </row>
    <row r="1162" spans="1:27" x14ac:dyDescent="0.25">
      <c r="A1162" s="140"/>
      <c r="B1162" s="155" t="s">
        <v>4</v>
      </c>
      <c r="C1162" s="61">
        <f t="shared" ca="1" si="432"/>
        <v>6.7028102399999998</v>
      </c>
      <c r="D1162" s="61">
        <f t="shared" ca="1" si="433"/>
        <v>6.4315003199999996</v>
      </c>
      <c r="E1162" s="61">
        <f t="shared" ca="1" si="434"/>
        <v>6.4020835199999997</v>
      </c>
      <c r="F1162" s="61">
        <f t="shared" ca="1" si="435"/>
        <v>6.2418955199999999</v>
      </c>
      <c r="G1162" s="61">
        <f t="shared" ca="1" si="436"/>
        <v>3.3673970400000002</v>
      </c>
      <c r="H1162" s="9"/>
      <c r="O1162" s="8"/>
      <c r="P1162" s="8"/>
      <c r="Q1162" s="8"/>
      <c r="R1162" s="8"/>
      <c r="S1162" s="8"/>
      <c r="V1162" s="8"/>
      <c r="W1162" s="42"/>
      <c r="X1162" s="42"/>
      <c r="Y1162" s="42"/>
      <c r="Z1162" s="42"/>
      <c r="AA1162" s="42"/>
    </row>
    <row r="1163" spans="1:27" x14ac:dyDescent="0.25">
      <c r="A1163" s="140"/>
      <c r="B1163" s="155" t="s">
        <v>5</v>
      </c>
      <c r="C1163" s="61">
        <f t="shared" ca="1" si="432"/>
        <v>0</v>
      </c>
      <c r="D1163" s="61">
        <f t="shared" ca="1" si="433"/>
        <v>2.0857199999999999E-2</v>
      </c>
      <c r="E1163" s="61">
        <f t="shared" ca="1" si="434"/>
        <v>2.0857199999999999E-2</v>
      </c>
      <c r="F1163" s="61">
        <f t="shared" ca="1" si="435"/>
        <v>2.0857199999999999E-2</v>
      </c>
      <c r="G1163" s="61">
        <f t="shared" ca="1" si="436"/>
        <v>5.7959999999999999E-3</v>
      </c>
      <c r="H1163" s="7"/>
      <c r="O1163" s="8"/>
      <c r="P1163" s="8"/>
      <c r="Q1163" s="8"/>
      <c r="R1163" s="8"/>
      <c r="S1163" s="8"/>
      <c r="V1163" s="8"/>
      <c r="W1163" s="42"/>
      <c r="X1163" s="42"/>
      <c r="Y1163" s="42"/>
      <c r="Z1163" s="42"/>
      <c r="AA1163" s="42"/>
    </row>
    <row r="1164" spans="1:27" x14ac:dyDescent="0.25">
      <c r="A1164" s="140"/>
      <c r="B1164" s="155" t="s">
        <v>6</v>
      </c>
      <c r="C1164" s="61">
        <f t="shared" ca="1" si="432"/>
        <v>0</v>
      </c>
      <c r="D1164" s="61">
        <f t="shared" ca="1" si="433"/>
        <v>0</v>
      </c>
      <c r="E1164" s="61">
        <f t="shared" ca="1" si="434"/>
        <v>0</v>
      </c>
      <c r="F1164" s="61">
        <f t="shared" ca="1" si="435"/>
        <v>0</v>
      </c>
      <c r="G1164" s="61">
        <f t="shared" ca="1" si="436"/>
        <v>0</v>
      </c>
      <c r="H1164" s="7"/>
      <c r="O1164" s="8"/>
      <c r="P1164" s="8"/>
      <c r="Q1164" s="8"/>
      <c r="R1164" s="8"/>
      <c r="S1164" s="8"/>
    </row>
    <row r="1165" spans="1:27" x14ac:dyDescent="0.25">
      <c r="A1165" s="140"/>
      <c r="B1165" s="155" t="s">
        <v>7</v>
      </c>
      <c r="C1165" s="61">
        <f t="shared" ca="1" si="432"/>
        <v>0</v>
      </c>
      <c r="D1165" s="61">
        <f t="shared" ca="1" si="433"/>
        <v>0</v>
      </c>
      <c r="E1165" s="61">
        <f t="shared" ca="1" si="434"/>
        <v>0</v>
      </c>
      <c r="F1165" s="61">
        <f t="shared" ca="1" si="435"/>
        <v>0</v>
      </c>
      <c r="G1165" s="61">
        <f t="shared" ca="1" si="436"/>
        <v>0</v>
      </c>
      <c r="H1165" s="7"/>
      <c r="O1165" s="8"/>
      <c r="P1165" s="8"/>
      <c r="Q1165" s="8"/>
      <c r="R1165" s="8"/>
      <c r="S1165" s="8"/>
    </row>
    <row r="1166" spans="1:27" x14ac:dyDescent="0.25">
      <c r="A1166" s="140"/>
      <c r="B1166" s="155" t="s">
        <v>1148</v>
      </c>
      <c r="C1166" s="69">
        <f t="shared" ca="1" si="432"/>
        <v>0</v>
      </c>
      <c r="D1166" s="69">
        <f t="shared" ca="1" si="433"/>
        <v>0</v>
      </c>
      <c r="E1166" s="69">
        <f t="shared" ca="1" si="434"/>
        <v>0</v>
      </c>
      <c r="F1166" s="69">
        <f t="shared" ca="1" si="435"/>
        <v>0</v>
      </c>
      <c r="G1166" s="69">
        <f t="shared" ca="1" si="436"/>
        <v>0</v>
      </c>
      <c r="H1166" s="7"/>
      <c r="O1166" s="8"/>
      <c r="P1166" s="8"/>
      <c r="Q1166" s="8"/>
      <c r="R1166" s="8"/>
      <c r="S1166" s="8"/>
    </row>
    <row r="1167" spans="1:27" x14ac:dyDescent="0.25">
      <c r="A1167" s="140"/>
      <c r="B1167" s="155" t="s">
        <v>1149</v>
      </c>
      <c r="C1167" s="69">
        <f t="shared" ca="1" si="432"/>
        <v>0</v>
      </c>
      <c r="D1167" s="69">
        <f t="shared" ca="1" si="433"/>
        <v>1.8318667600000001E-2</v>
      </c>
      <c r="E1167" s="69">
        <f t="shared" ca="1" si="434"/>
        <v>1.8318667600000001E-2</v>
      </c>
      <c r="F1167" s="69">
        <f t="shared" ca="1" si="435"/>
        <v>1.8318667600000001E-2</v>
      </c>
      <c r="G1167" s="69">
        <f t="shared" ca="1" si="436"/>
        <v>1.7504504600000002E-2</v>
      </c>
      <c r="H1167" s="7"/>
      <c r="O1167" s="8"/>
      <c r="P1167" s="8"/>
      <c r="Q1167" s="8"/>
      <c r="R1167" s="8"/>
      <c r="S1167" s="8"/>
    </row>
    <row r="1168" spans="1:27" x14ac:dyDescent="0.25">
      <c r="A1168" s="140"/>
      <c r="B1168" s="155" t="s">
        <v>1150</v>
      </c>
      <c r="C1168" s="69">
        <f t="shared" ca="1" si="432"/>
        <v>0</v>
      </c>
      <c r="D1168" s="69">
        <f t="shared" ca="1" si="433"/>
        <v>0</v>
      </c>
      <c r="E1168" s="69">
        <f t="shared" ca="1" si="434"/>
        <v>0</v>
      </c>
      <c r="F1168" s="69">
        <f t="shared" ca="1" si="435"/>
        <v>0</v>
      </c>
      <c r="G1168" s="69">
        <f t="shared" ca="1" si="436"/>
        <v>0</v>
      </c>
      <c r="H1168" s="7"/>
      <c r="O1168" s="8"/>
      <c r="P1168" s="8"/>
      <c r="Q1168" s="8"/>
      <c r="R1168" s="8"/>
      <c r="S1168" s="8"/>
    </row>
    <row r="1169" spans="1:27" x14ac:dyDescent="0.25">
      <c r="A1169" s="140"/>
      <c r="B1169" s="155" t="s">
        <v>1151</v>
      </c>
      <c r="C1169" s="69">
        <f t="shared" ca="1" si="432"/>
        <v>0</v>
      </c>
      <c r="D1169" s="69">
        <f t="shared" ca="1" si="433"/>
        <v>3.4458523999999998E-3</v>
      </c>
      <c r="E1169" s="69">
        <f t="shared" ca="1" si="434"/>
        <v>3.4458523999999998E-3</v>
      </c>
      <c r="F1169" s="69">
        <f t="shared" ca="1" si="435"/>
        <v>3.4458523999999998E-3</v>
      </c>
      <c r="G1169" s="69">
        <f t="shared" ca="1" si="436"/>
        <v>9.5756671700000004E-4</v>
      </c>
      <c r="H1169" s="7"/>
      <c r="O1169" s="8"/>
      <c r="P1169" s="8"/>
      <c r="Q1169" s="8"/>
      <c r="R1169" s="8"/>
      <c r="S1169" s="8"/>
    </row>
    <row r="1170" spans="1:27" x14ac:dyDescent="0.25">
      <c r="A1170" s="140"/>
      <c r="B1170" s="155" t="s">
        <v>1152</v>
      </c>
      <c r="C1170" s="69">
        <f t="shared" ca="1" si="432"/>
        <v>0</v>
      </c>
      <c r="D1170" s="69">
        <f t="shared" ca="1" si="433"/>
        <v>0</v>
      </c>
      <c r="E1170" s="69">
        <f t="shared" ca="1" si="434"/>
        <v>0</v>
      </c>
      <c r="F1170" s="69">
        <f t="shared" ca="1" si="435"/>
        <v>0</v>
      </c>
      <c r="G1170" s="69">
        <f t="shared" ca="1" si="436"/>
        <v>0</v>
      </c>
      <c r="H1170" s="7"/>
      <c r="O1170" s="8"/>
      <c r="P1170" s="8"/>
      <c r="Q1170" s="8"/>
      <c r="R1170" s="8"/>
      <c r="S1170" s="8"/>
    </row>
    <row r="1171" spans="1:27" x14ac:dyDescent="0.25">
      <c r="A1171" s="140"/>
      <c r="B1171" s="155" t="s">
        <v>1153</v>
      </c>
      <c r="C1171" s="69">
        <f t="shared" ca="1" si="432"/>
        <v>0</v>
      </c>
      <c r="D1171" s="69">
        <f t="shared" ca="1" si="433"/>
        <v>0</v>
      </c>
      <c r="E1171" s="69">
        <f t="shared" ca="1" si="434"/>
        <v>0</v>
      </c>
      <c r="F1171" s="69">
        <f t="shared" ca="1" si="435"/>
        <v>0</v>
      </c>
      <c r="G1171" s="69">
        <f t="shared" ca="1" si="436"/>
        <v>0</v>
      </c>
      <c r="H1171" s="7"/>
      <c r="O1171" s="8"/>
      <c r="P1171" s="8"/>
      <c r="Q1171" s="8"/>
      <c r="R1171" s="8"/>
      <c r="S1171" s="8"/>
    </row>
    <row r="1172" spans="1:27" x14ac:dyDescent="0.25">
      <c r="B1172" s="166"/>
      <c r="C1172" s="7"/>
      <c r="D1172" s="7"/>
      <c r="E1172" s="7"/>
      <c r="F1172" s="7"/>
      <c r="G1172" s="7"/>
      <c r="H1172" s="7"/>
      <c r="I1172" s="103" t="s">
        <v>244</v>
      </c>
      <c r="O1172" s="138" t="s">
        <v>245</v>
      </c>
      <c r="P1172" s="8"/>
      <c r="Q1172" s="8"/>
      <c r="R1172" s="8"/>
      <c r="S1172" s="8"/>
    </row>
    <row r="1173" spans="1:27" x14ac:dyDescent="0.25">
      <c r="A1173" s="6"/>
      <c r="B1173" s="6" t="s">
        <v>588</v>
      </c>
      <c r="C1173" s="9">
        <v>2010</v>
      </c>
      <c r="D1173" s="9">
        <v>2020</v>
      </c>
      <c r="E1173" s="9">
        <v>2030</v>
      </c>
      <c r="F1173" s="9">
        <v>2040</v>
      </c>
      <c r="G1173" s="9">
        <v>2050</v>
      </c>
      <c r="H1173" s="7"/>
      <c r="I1173" s="106">
        <v>2010</v>
      </c>
      <c r="J1173" s="106">
        <v>2020</v>
      </c>
      <c r="K1173" s="106">
        <v>2030</v>
      </c>
      <c r="L1173" s="106">
        <v>2040</v>
      </c>
      <c r="M1173" s="106">
        <v>2050</v>
      </c>
      <c r="O1173" s="6">
        <v>2010</v>
      </c>
      <c r="P1173" s="6">
        <v>2020</v>
      </c>
      <c r="Q1173" s="6">
        <v>2030</v>
      </c>
      <c r="R1173" s="6">
        <v>2040</v>
      </c>
      <c r="S1173" s="6">
        <v>2050</v>
      </c>
      <c r="V1173" s="106" t="s">
        <v>567</v>
      </c>
      <c r="W1173" s="9">
        <v>2010</v>
      </c>
      <c r="X1173" s="9">
        <v>2020</v>
      </c>
      <c r="Y1173" s="9">
        <v>2030</v>
      </c>
      <c r="Z1173" s="9">
        <v>2040</v>
      </c>
      <c r="AA1173" s="9">
        <v>2050</v>
      </c>
    </row>
    <row r="1174" spans="1:27" x14ac:dyDescent="0.25">
      <c r="A1174" s="140"/>
      <c r="B1174" s="155" t="s">
        <v>548</v>
      </c>
      <c r="C1174" s="28">
        <f ca="1">IFERROR(VLOOKUP($B1174,INDIRECT($I$1174),2,FALSE),0)</f>
        <v>13.990016000000001</v>
      </c>
      <c r="D1174" s="28">
        <f ca="1">IFERROR(VLOOKUP($B1174,INDIRECT($J$1174),2,FALSE),0)</f>
        <v>14.8036329</v>
      </c>
      <c r="E1174" s="28">
        <f ca="1">IFERROR(VLOOKUP($B1174,INDIRECT($K$1174),2,FALSE),0)</f>
        <v>14.779784299999999</v>
      </c>
      <c r="F1174" s="28">
        <f ca="1">IFERROR(VLOOKUP($B1174,INDIRECT($L$1174),2,FALSE),0)</f>
        <v>14.6440948</v>
      </c>
      <c r="G1174" s="28">
        <f ca="1">IFERROR(VLOOKUP($B1174,INDIRECT($M$1174),2,FALSE),0)</f>
        <v>14.4108547</v>
      </c>
      <c r="H1174" s="7"/>
      <c r="I1174" s="140" t="str">
        <f>"Modeloutput!$A$"&amp;O1174&amp;":$B$"&amp;O1175</f>
        <v>Modeloutput!$A$5372:$B$5375</v>
      </c>
      <c r="J1174" s="140" t="str">
        <f>"Modeloutput!$A$"&amp;P1174&amp;":$B$"&amp;P1175</f>
        <v>Modeloutput!$A$6307:$B$6310</v>
      </c>
      <c r="K1174" s="140" t="str">
        <f>"Modeloutput!$A$"&amp;Q1174&amp;":$B$"&amp;Q1175</f>
        <v>Modeloutput!$A$7242:$B$7245</v>
      </c>
      <c r="L1174" s="140" t="str">
        <f>"Modeloutput!$A$"&amp;R1174&amp;":$B$"&amp;R1175</f>
        <v>Modeloutput!$A$8177:$B$8180</v>
      </c>
      <c r="M1174" s="140" t="str">
        <f>"Modeloutput!$A$"&amp;S1174&amp;":$B$"&amp;S1175</f>
        <v>Modeloutput!$A$9112:$B$9115</v>
      </c>
      <c r="N1174" s="140" t="s">
        <v>246</v>
      </c>
      <c r="O1174" s="140">
        <f>Run4_Var1!O1174+Run4_Var2!$G$10</f>
        <v>5372</v>
      </c>
      <c r="P1174" s="140">
        <f>Run4_Var1!P1174+Run4_Var2!$G$10</f>
        <v>6307</v>
      </c>
      <c r="Q1174" s="140">
        <f>Run4_Var1!Q1174+Run4_Var2!$G$10</f>
        <v>7242</v>
      </c>
      <c r="R1174" s="140">
        <f>Run4_Var1!R1174+Run4_Var2!$G$10</f>
        <v>8177</v>
      </c>
      <c r="S1174" s="140">
        <f>Run4_Var1!S1174+Run4_Var2!$G$10</f>
        <v>9112</v>
      </c>
      <c r="V1174" s="96" t="s">
        <v>568</v>
      </c>
      <c r="W1174" s="97">
        <f ca="1">SUM(C1174)</f>
        <v>13.990016000000001</v>
      </c>
      <c r="X1174" s="97">
        <f t="shared" ref="W1174:AA1176" ca="1" si="438">SUM(D1174)</f>
        <v>14.8036329</v>
      </c>
      <c r="Y1174" s="97">
        <f t="shared" ca="1" si="438"/>
        <v>14.779784299999999</v>
      </c>
      <c r="Z1174" s="97">
        <f t="shared" ca="1" si="438"/>
        <v>14.6440948</v>
      </c>
      <c r="AA1174" s="97">
        <f t="shared" ca="1" si="438"/>
        <v>14.4108547</v>
      </c>
    </row>
    <row r="1175" spans="1:27" x14ac:dyDescent="0.25">
      <c r="A1175" s="140"/>
      <c r="B1175" s="155" t="s">
        <v>549</v>
      </c>
      <c r="C1175" s="94">
        <f ca="1">IFERROR(VLOOKUP($B1175,INDIRECT($I$1174),2,FALSE),0)</f>
        <v>0</v>
      </c>
      <c r="D1175" s="94">
        <f ca="1">IFERROR(VLOOKUP($B1175,INDIRECT($J$1174),2,FALSE),0)</f>
        <v>0</v>
      </c>
      <c r="E1175" s="94">
        <f ca="1">IFERROR(VLOOKUP($B1175,INDIRECT($K$1174),2,FALSE),0)</f>
        <v>0</v>
      </c>
      <c r="F1175" s="94">
        <f ca="1">IFERROR(VLOOKUP($B1175,INDIRECT($L$1174),2,FALSE),0)</f>
        <v>0</v>
      </c>
      <c r="G1175" s="94">
        <f ca="1">IFERROR(VLOOKUP($B1175,INDIRECT($M$1174),2,FALSE),0)</f>
        <v>0.78942994300000002</v>
      </c>
      <c r="H1175" s="7"/>
      <c r="O1175" s="140">
        <f>Run4_Var1!O1175+Run4_Var2!$G$10</f>
        <v>5375</v>
      </c>
      <c r="P1175" s="140">
        <f>Run4_Var1!P1175+Run4_Var2!$G$10</f>
        <v>6310</v>
      </c>
      <c r="Q1175" s="140">
        <f>Run4_Var1!Q1175+Run4_Var2!$G$10</f>
        <v>7245</v>
      </c>
      <c r="R1175" s="140">
        <f>Run4_Var1!R1175+Run4_Var2!$G$10</f>
        <v>8180</v>
      </c>
      <c r="S1175" s="140">
        <f>Run4_Var1!S1175+Run4_Var2!$G$10</f>
        <v>9115</v>
      </c>
      <c r="V1175" s="92" t="s">
        <v>569</v>
      </c>
      <c r="W1175" s="93">
        <f t="shared" ca="1" si="438"/>
        <v>0</v>
      </c>
      <c r="X1175" s="93">
        <f t="shared" ca="1" si="438"/>
        <v>0</v>
      </c>
      <c r="Y1175" s="93">
        <f t="shared" ca="1" si="438"/>
        <v>0</v>
      </c>
      <c r="Z1175" s="93">
        <f t="shared" ca="1" si="438"/>
        <v>0</v>
      </c>
      <c r="AA1175" s="93">
        <f t="shared" ca="1" si="438"/>
        <v>0.78942994300000002</v>
      </c>
    </row>
    <row r="1176" spans="1:27" x14ac:dyDescent="0.25">
      <c r="A1176" s="140"/>
      <c r="B1176" s="155" t="s">
        <v>550</v>
      </c>
      <c r="C1176" s="145">
        <f ca="1">IFERROR(VLOOKUP($B1176,INDIRECT($I$1174),2,FALSE),0)</f>
        <v>10.4301844</v>
      </c>
      <c r="D1176" s="145">
        <f ca="1">IFERROR(VLOOKUP($B1176,INDIRECT($J$1174),2,FALSE),0)</f>
        <v>10.515108100000001</v>
      </c>
      <c r="E1176" s="145">
        <f ca="1">IFERROR(VLOOKUP($B1176,INDIRECT($K$1174),2,FALSE),0)</f>
        <v>10.5150673</v>
      </c>
      <c r="F1176" s="145">
        <f ca="1">IFERROR(VLOOKUP($B1176,INDIRECT($L$1174),2,FALSE),0)</f>
        <v>10.5148335</v>
      </c>
      <c r="G1176" s="145">
        <f ca="1">IFERROR(VLOOKUP($B1176,INDIRECT($M$1174),2,FALSE),0)</f>
        <v>10.5145816</v>
      </c>
      <c r="H1176" s="7"/>
      <c r="O1176" s="8"/>
      <c r="P1176" s="8"/>
      <c r="Q1176" s="8"/>
      <c r="R1176" s="8"/>
      <c r="S1176" s="8"/>
      <c r="V1176" s="149" t="s">
        <v>589</v>
      </c>
      <c r="W1176" s="150">
        <f t="shared" ca="1" si="438"/>
        <v>10.4301844</v>
      </c>
      <c r="X1176" s="150">
        <f t="shared" ca="1" si="438"/>
        <v>10.515108100000001</v>
      </c>
      <c r="Y1176" s="150">
        <f t="shared" ca="1" si="438"/>
        <v>10.5150673</v>
      </c>
      <c r="Z1176" s="150">
        <f t="shared" ca="1" si="438"/>
        <v>10.5148335</v>
      </c>
      <c r="AA1176" s="150">
        <f t="shared" ca="1" si="438"/>
        <v>10.5145816</v>
      </c>
    </row>
    <row r="1177" spans="1:27" x14ac:dyDescent="0.25">
      <c r="A1177" s="140"/>
      <c r="B1177" s="155" t="s">
        <v>551</v>
      </c>
      <c r="C1177" s="19">
        <f ca="1">IFERROR(VLOOKUP($B1177,INDIRECT($I$1174),2,FALSE),0)</f>
        <v>0</v>
      </c>
      <c r="D1177" s="19">
        <f ca="1">IFERROR(VLOOKUP($B1177,INDIRECT($J$1174),2,FALSE),0)</f>
        <v>4.0976995500000002E-2</v>
      </c>
      <c r="E1177" s="19">
        <f ca="1">IFERROR(VLOOKUP($B1177,INDIRECT($K$1174),2,FALSE),0)</f>
        <v>4.1801917199999997E-2</v>
      </c>
      <c r="F1177" s="19">
        <f ca="1">IFERROR(VLOOKUP($B1177,INDIRECT($L$1174),2,FALSE),0)</f>
        <v>4.6480516899999998E-2</v>
      </c>
      <c r="G1177" s="19">
        <f ca="1">IFERROR(VLOOKUP($B1177,INDIRECT($M$1174),2,FALSE),0)</f>
        <v>5.0319885199999997E-2</v>
      </c>
      <c r="H1177" s="7"/>
      <c r="O1177" s="8"/>
      <c r="P1177" s="8"/>
      <c r="Q1177" s="8"/>
      <c r="R1177" s="8"/>
      <c r="S1177" s="8"/>
      <c r="V1177" s="20" t="s">
        <v>590</v>
      </c>
      <c r="W1177" s="21">
        <f ca="1">C1177</f>
        <v>0</v>
      </c>
      <c r="X1177" s="21">
        <f t="shared" ref="X1177:AA1177" ca="1" si="439">D1177</f>
        <v>4.0976995500000002E-2</v>
      </c>
      <c r="Y1177" s="21">
        <f t="shared" ca="1" si="439"/>
        <v>4.1801917199999997E-2</v>
      </c>
      <c r="Z1177" s="21">
        <f t="shared" ca="1" si="439"/>
        <v>4.6480516899999998E-2</v>
      </c>
      <c r="AA1177" s="21">
        <f t="shared" ca="1" si="439"/>
        <v>5.0319885199999997E-2</v>
      </c>
    </row>
    <row r="1178" spans="1:27" x14ac:dyDescent="0.25">
      <c r="A1178" s="140"/>
      <c r="B1178" s="155"/>
      <c r="O1178" s="8"/>
      <c r="P1178" s="8"/>
      <c r="Q1178" s="8"/>
      <c r="R1178" s="8"/>
      <c r="S1178" s="8"/>
    </row>
    <row r="1179" spans="1:27" x14ac:dyDescent="0.25">
      <c r="A1179" s="140"/>
      <c r="B1179" s="155"/>
      <c r="O1179" s="8"/>
      <c r="P1179" s="8"/>
      <c r="Q1179" s="8"/>
      <c r="R1179" s="8"/>
      <c r="S1179" s="8"/>
      <c r="V1179" s="140" t="s">
        <v>285</v>
      </c>
      <c r="W1179" s="135">
        <f ca="1">SUM(W1174:W1177)</f>
        <v>24.420200399999999</v>
      </c>
      <c r="X1179" s="135">
        <f t="shared" ref="X1179:AA1179" ca="1" si="440">SUM(X1174:X1177)</f>
        <v>25.359717995500002</v>
      </c>
      <c r="Y1179" s="135">
        <f t="shared" ca="1" si="440"/>
        <v>25.336653517200002</v>
      </c>
      <c r="Z1179" s="135">
        <f t="shared" ca="1" si="440"/>
        <v>25.2054088169</v>
      </c>
      <c r="AA1179" s="135">
        <f t="shared" ca="1" si="440"/>
        <v>25.7651861282</v>
      </c>
    </row>
    <row r="1180" spans="1:27" x14ac:dyDescent="0.25">
      <c r="A1180" s="140"/>
      <c r="B1180" s="155"/>
      <c r="O1180" s="8"/>
      <c r="P1180" s="8"/>
      <c r="Q1180" s="8"/>
      <c r="R1180" s="8"/>
      <c r="S1180" s="8"/>
      <c r="V1180" s="140" t="s">
        <v>284</v>
      </c>
      <c r="W1180" s="135">
        <f ca="1">SUM(C1174:C1177)</f>
        <v>24.420200399999999</v>
      </c>
      <c r="X1180" s="135">
        <f t="shared" ref="X1180:AA1180" ca="1" si="441">SUM(D1174:D1177)</f>
        <v>25.359717995500002</v>
      </c>
      <c r="Y1180" s="135">
        <f t="shared" ca="1" si="441"/>
        <v>25.336653517200002</v>
      </c>
      <c r="Z1180" s="135">
        <f t="shared" ca="1" si="441"/>
        <v>25.2054088169</v>
      </c>
      <c r="AA1180" s="135">
        <f t="shared" ca="1" si="441"/>
        <v>25.7651861282</v>
      </c>
    </row>
    <row r="1181" spans="1:27" x14ac:dyDescent="0.25">
      <c r="B1181" s="166"/>
      <c r="C1181" s="7"/>
      <c r="D1181" s="7"/>
      <c r="E1181" s="7"/>
      <c r="F1181" s="7"/>
      <c r="G1181" s="7"/>
      <c r="H1181" s="7"/>
      <c r="I1181" s="103" t="s">
        <v>244</v>
      </c>
      <c r="O1181" s="138" t="s">
        <v>245</v>
      </c>
      <c r="P1181" s="8"/>
      <c r="Q1181" s="8"/>
      <c r="R1181" s="8"/>
      <c r="S1181" s="8"/>
    </row>
    <row r="1182" spans="1:27" x14ac:dyDescent="0.25">
      <c r="A1182" s="6"/>
      <c r="B1182" s="6" t="s">
        <v>593</v>
      </c>
      <c r="C1182" s="9">
        <v>2010</v>
      </c>
      <c r="D1182" s="9">
        <v>2020</v>
      </c>
      <c r="E1182" s="9">
        <v>2030</v>
      </c>
      <c r="F1182" s="9">
        <v>2040</v>
      </c>
      <c r="G1182" s="9">
        <v>2050</v>
      </c>
      <c r="H1182" s="7"/>
      <c r="I1182" s="106">
        <v>2010</v>
      </c>
      <c r="J1182" s="106">
        <v>2020</v>
      </c>
      <c r="K1182" s="106">
        <v>2030</v>
      </c>
      <c r="L1182" s="106">
        <v>2040</v>
      </c>
      <c r="M1182" s="106">
        <v>2050</v>
      </c>
      <c r="O1182" s="6">
        <v>2010</v>
      </c>
      <c r="P1182" s="6">
        <v>2020</v>
      </c>
      <c r="Q1182" s="6">
        <v>2030</v>
      </c>
      <c r="R1182" s="6">
        <v>2040</v>
      </c>
      <c r="S1182" s="6">
        <v>2050</v>
      </c>
      <c r="V1182" s="106" t="s">
        <v>594</v>
      </c>
      <c r="W1182" s="9">
        <v>2010</v>
      </c>
      <c r="X1182" s="9">
        <v>2020</v>
      </c>
      <c r="Y1182" s="9">
        <v>2030</v>
      </c>
      <c r="Z1182" s="9">
        <v>2040</v>
      </c>
      <c r="AA1182" s="9">
        <v>2050</v>
      </c>
    </row>
    <row r="1183" spans="1:27" x14ac:dyDescent="0.25">
      <c r="A1183" s="140"/>
      <c r="B1183" s="155" t="s">
        <v>111</v>
      </c>
      <c r="C1183" s="40">
        <f ca="1">IFERROR(VLOOKUP($B1183,INDIRECT($I$1183),2,FALSE),0)</f>
        <v>0</v>
      </c>
      <c r="D1183" s="40">
        <f ca="1">IFERROR(VLOOKUP($B1183,INDIRECT($J$1183),2,FALSE),0)</f>
        <v>0</v>
      </c>
      <c r="E1183" s="40">
        <f ca="1">IFERROR(VLOOKUP($B1183,INDIRECT($K$1183),2,FALSE),0)</f>
        <v>0</v>
      </c>
      <c r="F1183" s="40">
        <f ca="1">IFERROR(VLOOKUP($B1183,INDIRECT($L$1183),2,FALSE),0)</f>
        <v>0</v>
      </c>
      <c r="G1183" s="40">
        <f ca="1">IFERROR(VLOOKUP($B1183,INDIRECT($M$1183),2,FALSE),0)</f>
        <v>0</v>
      </c>
      <c r="H1183" s="7"/>
      <c r="I1183" s="140" t="str">
        <f>"Modeloutput!$A$"&amp;O1183&amp;":$B$"&amp;O1184</f>
        <v>Modeloutput!$A$5407:$B$5411</v>
      </c>
      <c r="J1183" s="140" t="str">
        <f>"Modeloutput!$A$"&amp;P1183&amp;":$B$"&amp;P1184</f>
        <v>Modeloutput!$A$6342:$B$6346</v>
      </c>
      <c r="K1183" s="140" t="str">
        <f>"Modeloutput!$A$"&amp;Q1183&amp;":$B$"&amp;Q1184</f>
        <v>Modeloutput!$A$7277:$B$7281</v>
      </c>
      <c r="L1183" s="140" t="str">
        <f>"Modeloutput!$A$"&amp;R1183&amp;":$B$"&amp;R1184</f>
        <v>Modeloutput!$A$8212:$B$8216</v>
      </c>
      <c r="M1183" s="140" t="str">
        <f>"Modeloutput!$A$"&amp;S1183&amp;":$B$"&amp;S1184</f>
        <v>Modeloutput!$A$9147:$B$9151</v>
      </c>
      <c r="N1183" s="140" t="s">
        <v>246</v>
      </c>
      <c r="O1183" s="140">
        <f>Run4_Var1!O1183+Run4_Var2!$G$10</f>
        <v>5407</v>
      </c>
      <c r="P1183" s="140">
        <f>Run4_Var1!P1183+Run4_Var2!$G$10</f>
        <v>6342</v>
      </c>
      <c r="Q1183" s="140">
        <f>Run4_Var1!Q1183+Run4_Var2!$G$10</f>
        <v>7277</v>
      </c>
      <c r="R1183" s="140">
        <f>Run4_Var1!R1183+Run4_Var2!$G$10</f>
        <v>8212</v>
      </c>
      <c r="S1183" s="140">
        <f>Run4_Var1!S1183+Run4_Var2!$G$10</f>
        <v>9147</v>
      </c>
      <c r="V1183" s="151" t="s">
        <v>595</v>
      </c>
      <c r="W1183" s="152">
        <f ca="1">SUM(C1183:C1187)</f>
        <v>0</v>
      </c>
      <c r="X1183" s="152">
        <f t="shared" ref="X1183:AA1183" ca="1" si="442">SUM(D1183:D1187)</f>
        <v>1.9773230500000001</v>
      </c>
      <c r="Y1183" s="152">
        <f t="shared" ca="1" si="442"/>
        <v>3.9546461000000002</v>
      </c>
      <c r="Z1183" s="152">
        <f t="shared" ca="1" si="442"/>
        <v>5.9319691499999996</v>
      </c>
      <c r="AA1183" s="152">
        <f t="shared" ca="1" si="442"/>
        <v>8.111729329000001</v>
      </c>
    </row>
    <row r="1184" spans="1:27" x14ac:dyDescent="0.25">
      <c r="A1184" s="140"/>
      <c r="B1184" s="155" t="s">
        <v>110</v>
      </c>
      <c r="C1184" s="40">
        <f ca="1">IFERROR(VLOOKUP($B1184,INDIRECT($I$1183),2,FALSE),0)</f>
        <v>0</v>
      </c>
      <c r="D1184" s="40">
        <f ca="1">IFERROR(VLOOKUP($B1184,INDIRECT($J$1183),2,FALSE),0)</f>
        <v>0</v>
      </c>
      <c r="E1184" s="40">
        <f ca="1">IFERROR(VLOOKUP($B1184,INDIRECT($K$1183),2,FALSE),0)</f>
        <v>0</v>
      </c>
      <c r="F1184" s="40">
        <f ca="1">IFERROR(VLOOKUP($B1184,INDIRECT($L$1183),2,FALSE),0)</f>
        <v>0</v>
      </c>
      <c r="G1184" s="40">
        <f ca="1">IFERROR(VLOOKUP($B1184,INDIRECT($M$1183),2,FALSE),0)</f>
        <v>0.19286140900000001</v>
      </c>
      <c r="H1184" s="7"/>
      <c r="O1184" s="140">
        <f>Run4_Var1!O1184+Run4_Var2!$G$10</f>
        <v>5411</v>
      </c>
      <c r="P1184" s="140">
        <f>Run4_Var1!P1184+Run4_Var2!$G$10</f>
        <v>6346</v>
      </c>
      <c r="Q1184" s="140">
        <f>Run4_Var1!Q1184+Run4_Var2!$G$10</f>
        <v>7281</v>
      </c>
      <c r="R1184" s="140">
        <f>Run4_Var1!R1184+Run4_Var2!$G$10</f>
        <v>8216</v>
      </c>
      <c r="S1184" s="140">
        <f>Run4_Var1!S1184+Run4_Var2!$G$10</f>
        <v>9151</v>
      </c>
      <c r="V1184" s="8"/>
      <c r="W1184" s="42"/>
      <c r="X1184" s="42"/>
      <c r="Y1184" s="42"/>
      <c r="Z1184" s="42"/>
      <c r="AA1184" s="42"/>
    </row>
    <row r="1185" spans="1:28" x14ac:dyDescent="0.25">
      <c r="A1185" s="140"/>
      <c r="B1185" s="155" t="s">
        <v>112</v>
      </c>
      <c r="C1185" s="40">
        <f ca="1">IFERROR(VLOOKUP($B1185,INDIRECT($I$1183),2,FALSE),0)</f>
        <v>0</v>
      </c>
      <c r="D1185" s="40">
        <f ca="1">IFERROR(VLOOKUP($B1185,INDIRECT($J$1183),2,FALSE),0)</f>
        <v>0</v>
      </c>
      <c r="E1185" s="40">
        <f ca="1">IFERROR(VLOOKUP($B1185,INDIRECT($K$1183),2,FALSE),0)</f>
        <v>0</v>
      </c>
      <c r="F1185" s="40">
        <f ca="1">IFERROR(VLOOKUP($B1185,INDIRECT($L$1183),2,FALSE),0)</f>
        <v>0</v>
      </c>
      <c r="G1185" s="40">
        <f ca="1">IFERROR(VLOOKUP($B1185,INDIRECT($M$1183),2,FALSE),0)</f>
        <v>0</v>
      </c>
      <c r="H1185" s="7"/>
      <c r="O1185" s="8"/>
      <c r="P1185" s="8"/>
      <c r="Q1185" s="8"/>
      <c r="R1185" s="8"/>
      <c r="S1185" s="8"/>
      <c r="V1185" s="140" t="s">
        <v>285</v>
      </c>
      <c r="W1185" s="135">
        <f ca="1">SUM(W1183)</f>
        <v>0</v>
      </c>
      <c r="X1185" s="135">
        <f t="shared" ref="X1185:AA1185" ca="1" si="443">SUM(X1183)</f>
        <v>1.9773230500000001</v>
      </c>
      <c r="Y1185" s="135">
        <f t="shared" ca="1" si="443"/>
        <v>3.9546461000000002</v>
      </c>
      <c r="Z1185" s="135">
        <f t="shared" ca="1" si="443"/>
        <v>5.9319691499999996</v>
      </c>
      <c r="AA1185" s="135">
        <f t="shared" ca="1" si="443"/>
        <v>8.111729329000001</v>
      </c>
    </row>
    <row r="1186" spans="1:28" x14ac:dyDescent="0.25">
      <c r="A1186" s="140"/>
      <c r="B1186" s="155" t="s">
        <v>113</v>
      </c>
      <c r="C1186" s="40">
        <f ca="1">IFERROR(VLOOKUP($B1186,INDIRECT($I$1183),2,FALSE),0)</f>
        <v>0</v>
      </c>
      <c r="D1186" s="40">
        <f ca="1">IFERROR(VLOOKUP($B1186,INDIRECT($J$1183),2,FALSE),0)</f>
        <v>0</v>
      </c>
      <c r="E1186" s="40">
        <f ca="1">IFERROR(VLOOKUP($B1186,INDIRECT($K$1183),2,FALSE),0)</f>
        <v>0</v>
      </c>
      <c r="F1186" s="40">
        <f ca="1">IFERROR(VLOOKUP($B1186,INDIRECT($L$1183),2,FALSE),0)</f>
        <v>0</v>
      </c>
      <c r="G1186" s="40">
        <f ca="1">IFERROR(VLOOKUP($B1186,INDIRECT($M$1183),2,FALSE),0)</f>
        <v>0</v>
      </c>
      <c r="H1186" s="7"/>
      <c r="O1186" s="8"/>
      <c r="P1186" s="8"/>
      <c r="Q1186" s="8"/>
      <c r="R1186" s="8"/>
      <c r="S1186" s="8"/>
      <c r="V1186" s="140" t="s">
        <v>284</v>
      </c>
      <c r="W1186" s="135">
        <f ca="1">SUM(C1183:C1187)</f>
        <v>0</v>
      </c>
      <c r="X1186" s="135">
        <f t="shared" ref="X1186:AA1186" ca="1" si="444">SUM(D1183:D1187)</f>
        <v>1.9773230500000001</v>
      </c>
      <c r="Y1186" s="135">
        <f t="shared" ca="1" si="444"/>
        <v>3.9546461000000002</v>
      </c>
      <c r="Z1186" s="135">
        <f t="shared" ca="1" si="444"/>
        <v>5.9319691499999996</v>
      </c>
      <c r="AA1186" s="135">
        <f t="shared" ca="1" si="444"/>
        <v>8.111729329000001</v>
      </c>
    </row>
    <row r="1187" spans="1:28" x14ac:dyDescent="0.25">
      <c r="A1187" s="140"/>
      <c r="B1187" s="155" t="s">
        <v>1334</v>
      </c>
      <c r="C1187" s="40">
        <f ca="1">IFERROR(VLOOKUP($B1187,INDIRECT($I$1183),2,FALSE),0)</f>
        <v>0</v>
      </c>
      <c r="D1187" s="40">
        <f ca="1">IFERROR(VLOOKUP($B1187,INDIRECT($J$1183),2,FALSE),0)</f>
        <v>1.9773230500000001</v>
      </c>
      <c r="E1187" s="40">
        <f ca="1">IFERROR(VLOOKUP($B1187,INDIRECT($K$1183),2,FALSE),0)</f>
        <v>3.9546461000000002</v>
      </c>
      <c r="F1187" s="40">
        <f ca="1">IFERROR(VLOOKUP($B1187,INDIRECT($L$1183),2,FALSE),0)</f>
        <v>5.9319691499999996</v>
      </c>
      <c r="G1187" s="40">
        <f ca="1">IFERROR(VLOOKUP($B1187,INDIRECT($M$1183),2,FALSE),0)</f>
        <v>7.9188679200000003</v>
      </c>
      <c r="H1187" s="7"/>
      <c r="O1187" s="8"/>
      <c r="P1187" s="8"/>
      <c r="Q1187" s="8"/>
      <c r="R1187" s="8"/>
      <c r="S1187" s="8"/>
      <c r="W1187" s="42"/>
      <c r="X1187" s="42"/>
      <c r="Y1187" s="42"/>
      <c r="Z1187" s="42"/>
      <c r="AA1187" s="42"/>
    </row>
    <row r="1188" spans="1:28" x14ac:dyDescent="0.25">
      <c r="A1188" s="140"/>
      <c r="B1188" s="166"/>
      <c r="C1188" s="7"/>
      <c r="D1188" s="7"/>
      <c r="E1188" s="7"/>
      <c r="F1188" s="7"/>
      <c r="G1188" s="7"/>
      <c r="H1188" s="7"/>
      <c r="I1188" s="103" t="s">
        <v>244</v>
      </c>
      <c r="O1188" s="138" t="s">
        <v>245</v>
      </c>
      <c r="P1188" s="8"/>
      <c r="Q1188" s="8"/>
      <c r="R1188" s="8"/>
      <c r="S1188" s="8"/>
    </row>
    <row r="1189" spans="1:28" x14ac:dyDescent="0.25">
      <c r="A1189" s="140"/>
      <c r="B1189" s="6" t="s">
        <v>597</v>
      </c>
      <c r="C1189" s="9">
        <v>2010</v>
      </c>
      <c r="D1189" s="9">
        <v>2020</v>
      </c>
      <c r="E1189" s="9">
        <v>2030</v>
      </c>
      <c r="F1189" s="9">
        <v>2040</v>
      </c>
      <c r="G1189" s="9">
        <v>2050</v>
      </c>
      <c r="H1189" s="7"/>
      <c r="I1189" s="106">
        <v>2010</v>
      </c>
      <c r="J1189" s="106">
        <v>2020</v>
      </c>
      <c r="K1189" s="106">
        <v>2030</v>
      </c>
      <c r="L1189" s="106">
        <v>2040</v>
      </c>
      <c r="M1189" s="106">
        <v>2050</v>
      </c>
      <c r="O1189" s="6">
        <v>2010</v>
      </c>
      <c r="P1189" s="6">
        <v>2020</v>
      </c>
      <c r="Q1189" s="6">
        <v>2030</v>
      </c>
      <c r="R1189" s="6">
        <v>2040</v>
      </c>
      <c r="S1189" s="6">
        <v>2050</v>
      </c>
      <c r="V1189" s="6" t="s">
        <v>597</v>
      </c>
      <c r="W1189" s="9">
        <v>2010</v>
      </c>
      <c r="X1189" s="9">
        <v>2020</v>
      </c>
      <c r="Y1189" s="9">
        <v>2030</v>
      </c>
      <c r="Z1189" s="9">
        <v>2040</v>
      </c>
      <c r="AA1189" s="9">
        <v>2050</v>
      </c>
    </row>
    <row r="1190" spans="1:28" x14ac:dyDescent="0.25">
      <c r="A1190" s="140"/>
      <c r="B1190" s="155" t="s">
        <v>111</v>
      </c>
      <c r="C1190" s="40">
        <f ca="1">IFERROR(VLOOKUP($B1190,INDIRECT($I$1190),2,FALSE),0)</f>
        <v>0</v>
      </c>
      <c r="D1190" s="40">
        <f ca="1">IFERROR(VLOOKUP($B1190,INDIRECT($J$1190),2,FALSE),0)</f>
        <v>0</v>
      </c>
      <c r="E1190" s="40">
        <f ca="1">IFERROR(VLOOKUP($B1190,INDIRECT($K$1190),2,FALSE),0)</f>
        <v>0</v>
      </c>
      <c r="F1190" s="40">
        <f ca="1">IFERROR(VLOOKUP($B1190,INDIRECT($L$1190),2,FALSE),0)</f>
        <v>0</v>
      </c>
      <c r="G1190" s="40">
        <f ca="1">IFERROR(VLOOKUP($B1190,INDIRECT($M$1190),2,FALSE),0)</f>
        <v>0</v>
      </c>
      <c r="H1190" s="7"/>
      <c r="I1190" s="140" t="str">
        <f>"Modeloutput!$A$"&amp;O1190&amp;":$B$"&amp;O1191</f>
        <v>Modeloutput!$A$5427:$B$5430</v>
      </c>
      <c r="J1190" s="140" t="str">
        <f>"Modeloutput!$A$"&amp;P1190&amp;":$B$"&amp;P1191</f>
        <v>Modeloutput!$A$6362:$B$6365</v>
      </c>
      <c r="K1190" s="140" t="str">
        <f>"Modeloutput!$A$"&amp;Q1190&amp;":$B$"&amp;Q1191</f>
        <v>Modeloutput!$A$7297:$B$7300</v>
      </c>
      <c r="L1190" s="140" t="str">
        <f>"Modeloutput!$A$"&amp;R1190&amp;":$B$"&amp;R1191</f>
        <v>Modeloutput!$A$8232:$B$8235</v>
      </c>
      <c r="M1190" s="140" t="str">
        <f>"Modeloutput!$A$"&amp;S1190&amp;":$B$"&amp;S1191</f>
        <v>Modeloutput!$A$9167:$B$9170</v>
      </c>
      <c r="N1190" s="140" t="s">
        <v>246</v>
      </c>
      <c r="O1190" s="140">
        <f>Run4_Var1!O1190+Run4_Var2!$G$10</f>
        <v>5427</v>
      </c>
      <c r="P1190" s="140">
        <f>Run4_Var1!P1190+Run4_Var2!$G$10</f>
        <v>6362</v>
      </c>
      <c r="Q1190" s="140">
        <f>Run4_Var1!Q1190+Run4_Var2!$G$10</f>
        <v>7297</v>
      </c>
      <c r="R1190" s="140">
        <f>Run4_Var1!R1190+Run4_Var2!$G$10</f>
        <v>8232</v>
      </c>
      <c r="S1190" s="140">
        <f>Run4_Var1!S1190+Run4_Var2!$G$10</f>
        <v>9167</v>
      </c>
      <c r="V1190" s="151" t="s">
        <v>598</v>
      </c>
      <c r="W1190" s="152">
        <f ca="1">SUM(C1190:C1193)</f>
        <v>0</v>
      </c>
      <c r="X1190" s="152">
        <f t="shared" ref="X1190:AA1190" ca="1" si="445">SUM(D1190:D1193)</f>
        <v>0</v>
      </c>
      <c r="Y1190" s="152">
        <f t="shared" ca="1" si="445"/>
        <v>0</v>
      </c>
      <c r="Z1190" s="152">
        <f t="shared" ca="1" si="445"/>
        <v>0</v>
      </c>
      <c r="AA1190" s="152">
        <f t="shared" ca="1" si="445"/>
        <v>0.80664961800000001</v>
      </c>
    </row>
    <row r="1191" spans="1:28" x14ac:dyDescent="0.25">
      <c r="A1191" s="140"/>
      <c r="B1191" s="155" t="s">
        <v>110</v>
      </c>
      <c r="C1191" s="40">
        <f ca="1">IFERROR(VLOOKUP($B1191,INDIRECT($I$1190),2,FALSE),0)</f>
        <v>0</v>
      </c>
      <c r="D1191" s="40">
        <f ca="1">IFERROR(VLOOKUP($B1191,INDIRECT($J$1190),2,FALSE),0)</f>
        <v>0</v>
      </c>
      <c r="E1191" s="40">
        <f ca="1">IFERROR(VLOOKUP($B1191,INDIRECT($K$1190),2,FALSE),0)</f>
        <v>0</v>
      </c>
      <c r="F1191" s="40">
        <f ca="1">IFERROR(VLOOKUP($B1191,INDIRECT($L$1190),2,FALSE),0)</f>
        <v>0</v>
      </c>
      <c r="G1191" s="40">
        <f ca="1">IFERROR(VLOOKUP($B1191,INDIRECT($M$1190),2,FALSE),0)</f>
        <v>0.80664961800000001</v>
      </c>
      <c r="H1191" s="7"/>
      <c r="O1191" s="140">
        <f>Run4_Var1!O1191+Run4_Var2!$G$10</f>
        <v>5430</v>
      </c>
      <c r="P1191" s="140">
        <f>Run4_Var1!P1191+Run4_Var2!$G$10</f>
        <v>6365</v>
      </c>
      <c r="Q1191" s="140">
        <f>Run4_Var1!Q1191+Run4_Var2!$G$10</f>
        <v>7300</v>
      </c>
      <c r="R1191" s="140">
        <f>Run4_Var1!R1191+Run4_Var2!$G$10</f>
        <v>8235</v>
      </c>
      <c r="S1191" s="140">
        <f>Run4_Var1!S1191+Run4_Var2!$G$10</f>
        <v>9170</v>
      </c>
      <c r="V1191" s="8"/>
      <c r="W1191" s="42"/>
      <c r="X1191" s="42"/>
      <c r="Y1191" s="42"/>
      <c r="Z1191" s="42"/>
      <c r="AA1191" s="42"/>
    </row>
    <row r="1192" spans="1:28" x14ac:dyDescent="0.25">
      <c r="A1192" s="140"/>
      <c r="B1192" s="155" t="s">
        <v>112</v>
      </c>
      <c r="C1192" s="40">
        <f ca="1">IFERROR(VLOOKUP($B1192,INDIRECT($I$1190),2,FALSE),0)</f>
        <v>0</v>
      </c>
      <c r="D1192" s="40">
        <f ca="1">IFERROR(VLOOKUP($B1192,INDIRECT($J$1190),2,FALSE),0)</f>
        <v>0</v>
      </c>
      <c r="E1192" s="40">
        <f ca="1">IFERROR(VLOOKUP($B1192,INDIRECT($K$1190),2,FALSE),0)</f>
        <v>0</v>
      </c>
      <c r="F1192" s="40">
        <f ca="1">IFERROR(VLOOKUP($B1192,INDIRECT($L$1190),2,FALSE),0)</f>
        <v>0</v>
      </c>
      <c r="G1192" s="40">
        <f ca="1">IFERROR(VLOOKUP($B1192,INDIRECT($M$1190),2,FALSE),0)</f>
        <v>0</v>
      </c>
      <c r="H1192" s="7"/>
      <c r="O1192" s="8"/>
      <c r="P1192" s="8"/>
      <c r="Q1192" s="8"/>
      <c r="R1192" s="8"/>
      <c r="S1192" s="8"/>
      <c r="V1192" s="140" t="s">
        <v>285</v>
      </c>
      <c r="W1192" s="135">
        <f ca="1">SUM(W1190)</f>
        <v>0</v>
      </c>
      <c r="X1192" s="135">
        <f t="shared" ref="X1192:AA1192" ca="1" si="446">SUM(X1190)</f>
        <v>0</v>
      </c>
      <c r="Y1192" s="135">
        <f t="shared" ca="1" si="446"/>
        <v>0</v>
      </c>
      <c r="Z1192" s="135">
        <f t="shared" ca="1" si="446"/>
        <v>0</v>
      </c>
      <c r="AA1192" s="135">
        <f t="shared" ca="1" si="446"/>
        <v>0.80664961800000001</v>
      </c>
    </row>
    <row r="1193" spans="1:28" x14ac:dyDescent="0.25">
      <c r="A1193" s="140"/>
      <c r="B1193" s="155" t="s">
        <v>113</v>
      </c>
      <c r="C1193" s="40">
        <f ca="1">IFERROR(VLOOKUP($B1193,INDIRECT($I$1190),2,FALSE),0)</f>
        <v>0</v>
      </c>
      <c r="D1193" s="40">
        <f ca="1">IFERROR(VLOOKUP($B1193,INDIRECT($J$1190),2,FALSE),0)</f>
        <v>0</v>
      </c>
      <c r="E1193" s="40">
        <f ca="1">IFERROR(VLOOKUP($B1193,INDIRECT($K$1190),2,FALSE),0)</f>
        <v>0</v>
      </c>
      <c r="F1193" s="40">
        <f ca="1">IFERROR(VLOOKUP($B1193,INDIRECT($L$1190),2,FALSE),0)</f>
        <v>0</v>
      </c>
      <c r="G1193" s="40">
        <f ca="1">IFERROR(VLOOKUP($B1193,INDIRECT($M$1190),2,FALSE),0)</f>
        <v>0</v>
      </c>
      <c r="H1193" s="7"/>
      <c r="O1193" s="8"/>
      <c r="P1193" s="8"/>
      <c r="Q1193" s="8"/>
      <c r="R1193" s="8"/>
      <c r="S1193" s="8"/>
      <c r="V1193" s="140" t="s">
        <v>284</v>
      </c>
      <c r="W1193" s="135">
        <f ca="1">SUM(C1190:C1193)</f>
        <v>0</v>
      </c>
      <c r="X1193" s="135">
        <f ca="1">SUM(D1190:D1193)</f>
        <v>0</v>
      </c>
      <c r="Y1193" s="135">
        <f ca="1">SUM(E1190:E1193)</f>
        <v>0</v>
      </c>
      <c r="Z1193" s="135">
        <f ca="1">SUM(F1190:F1193)</f>
        <v>0</v>
      </c>
      <c r="AA1193" s="135">
        <f ca="1">SUM(G1190:G1193)</f>
        <v>0.80664961800000001</v>
      </c>
    </row>
    <row r="1194" spans="1:28" x14ac:dyDescent="0.25">
      <c r="A1194" s="140"/>
      <c r="B1194" s="166"/>
      <c r="C1194" s="7"/>
      <c r="D1194" s="7"/>
      <c r="E1194" s="7"/>
      <c r="F1194" s="7"/>
      <c r="G1194" s="7"/>
      <c r="H1194" s="7"/>
      <c r="I1194" s="103" t="s">
        <v>244</v>
      </c>
      <c r="O1194" s="138" t="s">
        <v>245</v>
      </c>
      <c r="P1194" s="8"/>
      <c r="Q1194" s="8"/>
      <c r="R1194" s="8"/>
      <c r="S1194" s="8"/>
    </row>
    <row r="1195" spans="1:28" x14ac:dyDescent="0.25">
      <c r="A1195" s="140"/>
      <c r="B1195" s="6" t="s">
        <v>599</v>
      </c>
      <c r="C1195" s="9">
        <v>2010</v>
      </c>
      <c r="D1195" s="9">
        <v>2020</v>
      </c>
      <c r="E1195" s="9">
        <v>2030</v>
      </c>
      <c r="F1195" s="9">
        <v>2040</v>
      </c>
      <c r="G1195" s="9">
        <v>2050</v>
      </c>
      <c r="H1195" s="7"/>
      <c r="I1195" s="106">
        <v>2010</v>
      </c>
      <c r="J1195" s="106">
        <v>2020</v>
      </c>
      <c r="K1195" s="106">
        <v>2030</v>
      </c>
      <c r="L1195" s="106">
        <v>2040</v>
      </c>
      <c r="M1195" s="106">
        <v>2050</v>
      </c>
      <c r="O1195" s="6">
        <v>2010</v>
      </c>
      <c r="P1195" s="6">
        <v>2020</v>
      </c>
      <c r="Q1195" s="6">
        <v>2030</v>
      </c>
      <c r="R1195" s="6">
        <v>2040</v>
      </c>
      <c r="S1195" s="6">
        <v>2050</v>
      </c>
      <c r="V1195" s="6" t="s">
        <v>599</v>
      </c>
      <c r="W1195" s="9">
        <v>2010</v>
      </c>
      <c r="X1195" s="9">
        <v>2020</v>
      </c>
      <c r="Y1195" s="9">
        <v>2030</v>
      </c>
      <c r="Z1195" s="9">
        <v>2040</v>
      </c>
      <c r="AA1195" s="9">
        <v>2050</v>
      </c>
    </row>
    <row r="1196" spans="1:28" x14ac:dyDescent="0.25">
      <c r="A1196" s="140"/>
      <c r="B1196" s="155" t="s">
        <v>111</v>
      </c>
      <c r="C1196" s="40">
        <f ca="1">IFERROR(VLOOKUP($B1196,INDIRECT($I$1196),2,FALSE),0)</f>
        <v>0</v>
      </c>
      <c r="D1196" s="40">
        <f ca="1">IFERROR(VLOOKUP($B1196,INDIRECT($J$1196),2,FALSE),0)</f>
        <v>0</v>
      </c>
      <c r="E1196" s="40">
        <f ca="1">IFERROR(VLOOKUP($B1196,INDIRECT($K$1196),2,FALSE),0)</f>
        <v>0</v>
      </c>
      <c r="F1196" s="40">
        <f ca="1">IFERROR(VLOOKUP($B1196,INDIRECT($L$1196),2,FALSE),0)</f>
        <v>0</v>
      </c>
      <c r="G1196" s="40">
        <f ca="1">IFERROR(VLOOKUP($B1196,INDIRECT($M$1196),2,FALSE),0)</f>
        <v>0</v>
      </c>
      <c r="H1196" s="7"/>
      <c r="I1196" s="140" t="str">
        <f>"Modeloutput!$A$"&amp;O1196&amp;":$B$"&amp;O1197</f>
        <v>Modeloutput!$A$5584:$B$5588</v>
      </c>
      <c r="J1196" s="140" t="str">
        <f>"Modeloutput!$A$"&amp;P1196&amp;":$B$"&amp;P1197</f>
        <v>Modeloutput!$A$6519:$B$6523</v>
      </c>
      <c r="K1196" s="140" t="str">
        <f>"Modeloutput!$A$"&amp;Q1196&amp;":$B$"&amp;Q1197</f>
        <v>Modeloutput!$A$7454:$B$7458</v>
      </c>
      <c r="L1196" s="140" t="str">
        <f>"Modeloutput!$A$"&amp;R1196&amp;":$B$"&amp;R1197</f>
        <v>Modeloutput!$A$8389:$B$8393</v>
      </c>
      <c r="M1196" s="140" t="str">
        <f>"Modeloutput!$A$"&amp;S1196&amp;":$B$"&amp;S1197</f>
        <v>Modeloutput!$A$9324:$B$9328</v>
      </c>
      <c r="N1196" s="140" t="s">
        <v>246</v>
      </c>
      <c r="O1196" s="140">
        <f>Run4_Var1!O1196+Run4_Var2!$G$10</f>
        <v>5584</v>
      </c>
      <c r="P1196" s="140">
        <f>Run4_Var1!P1196+Run4_Var2!$G$10</f>
        <v>6519</v>
      </c>
      <c r="Q1196" s="140">
        <f>Run4_Var1!Q1196+Run4_Var2!$G$10</f>
        <v>7454</v>
      </c>
      <c r="R1196" s="140">
        <f>Run4_Var1!R1196+Run4_Var2!$G$10</f>
        <v>8389</v>
      </c>
      <c r="S1196" s="140">
        <f>Run4_Var1!S1196+Run4_Var2!$G$10</f>
        <v>9324</v>
      </c>
      <c r="V1196" s="151" t="s">
        <v>598</v>
      </c>
      <c r="W1196" s="152">
        <f ca="1">SUM(C1196:C1200)</f>
        <v>0</v>
      </c>
      <c r="X1196" s="152">
        <f t="shared" ref="X1196:AA1196" ca="1" si="447">SUM(D1196:D1200)</f>
        <v>7.8739281499999994E-2</v>
      </c>
      <c r="Y1196" s="152">
        <f t="shared" ca="1" si="447"/>
        <v>0.15747856299999999</v>
      </c>
      <c r="Z1196" s="152">
        <f t="shared" ca="1" si="447"/>
        <v>0.23621784500000001</v>
      </c>
      <c r="AA1196" s="152">
        <f t="shared" ca="1" si="447"/>
        <v>2.6424797369999999</v>
      </c>
    </row>
    <row r="1197" spans="1:28" x14ac:dyDescent="0.25">
      <c r="A1197" s="140"/>
      <c r="B1197" s="155" t="s">
        <v>110</v>
      </c>
      <c r="C1197" s="40">
        <f ca="1">IFERROR(VLOOKUP($B1197,INDIRECT($I$1196),2,FALSE),0)</f>
        <v>0</v>
      </c>
      <c r="D1197" s="40">
        <f ca="1">IFERROR(VLOOKUP($B1197,INDIRECT($J$1196),2,FALSE),0)</f>
        <v>0</v>
      </c>
      <c r="E1197" s="40">
        <f ca="1">IFERROR(VLOOKUP($B1197,INDIRECT($K$1196),2,FALSE),0)</f>
        <v>0</v>
      </c>
      <c r="F1197" s="40">
        <f ca="1">IFERROR(VLOOKUP($B1197,INDIRECT($L$1196),2,FALSE),0)</f>
        <v>0</v>
      </c>
      <c r="G1197" s="40">
        <f ca="1">IFERROR(VLOOKUP($B1197,INDIRECT($M$1196),2,FALSE),0)</f>
        <v>2.3266988999999998</v>
      </c>
      <c r="H1197" s="7"/>
      <c r="O1197" s="140">
        <f>Run4_Var1!O1197+Run4_Var2!$G$10</f>
        <v>5588</v>
      </c>
      <c r="P1197" s="140">
        <f>Run4_Var1!P1197+Run4_Var2!$G$10</f>
        <v>6523</v>
      </c>
      <c r="Q1197" s="140">
        <f>Run4_Var1!Q1197+Run4_Var2!$G$10</f>
        <v>7458</v>
      </c>
      <c r="R1197" s="140">
        <f>Run4_Var1!R1197+Run4_Var2!$G$10</f>
        <v>8393</v>
      </c>
      <c r="S1197" s="140">
        <f>Run4_Var1!S1197+Run4_Var2!$G$10</f>
        <v>9328</v>
      </c>
      <c r="V1197" s="8"/>
      <c r="W1197" s="42"/>
      <c r="X1197" s="42"/>
      <c r="Y1197" s="42"/>
      <c r="Z1197" s="42"/>
      <c r="AA1197" s="42"/>
    </row>
    <row r="1198" spans="1:28" x14ac:dyDescent="0.25">
      <c r="A1198" s="140"/>
      <c r="B1198" s="155" t="s">
        <v>112</v>
      </c>
      <c r="C1198" s="40">
        <f ca="1">IFERROR(VLOOKUP($B1198,INDIRECT($I$1196),2,FALSE),0)</f>
        <v>0</v>
      </c>
      <c r="D1198" s="40">
        <f ca="1">IFERROR(VLOOKUP($B1198,INDIRECT($J$1196),2,FALSE),0)</f>
        <v>0</v>
      </c>
      <c r="E1198" s="40">
        <f ca="1">IFERROR(VLOOKUP($B1198,INDIRECT($K$1196),2,FALSE),0)</f>
        <v>0</v>
      </c>
      <c r="F1198" s="40">
        <f ca="1">IFERROR(VLOOKUP($B1198,INDIRECT($L$1196),2,FALSE),0)</f>
        <v>0</v>
      </c>
      <c r="G1198" s="40">
        <f ca="1">IFERROR(VLOOKUP($B1198,INDIRECT($M$1196),2,FALSE),0)</f>
        <v>0</v>
      </c>
      <c r="H1198" s="7"/>
      <c r="O1198" s="8"/>
      <c r="P1198" s="8"/>
      <c r="Q1198" s="8"/>
      <c r="R1198" s="8"/>
      <c r="S1198" s="8"/>
      <c r="V1198" s="140" t="s">
        <v>285</v>
      </c>
      <c r="W1198" s="135">
        <f ca="1">SUM(W1196)</f>
        <v>0</v>
      </c>
      <c r="X1198" s="135">
        <f t="shared" ref="X1198:AA1198" ca="1" si="448">SUM(X1196)</f>
        <v>7.8739281499999994E-2</v>
      </c>
      <c r="Y1198" s="135">
        <f t="shared" ca="1" si="448"/>
        <v>0.15747856299999999</v>
      </c>
      <c r="Z1198" s="135">
        <f t="shared" ca="1" si="448"/>
        <v>0.23621784500000001</v>
      </c>
      <c r="AA1198" s="135">
        <f t="shared" ca="1" si="448"/>
        <v>2.6424797369999999</v>
      </c>
    </row>
    <row r="1199" spans="1:28" x14ac:dyDescent="0.25">
      <c r="A1199" s="140"/>
      <c r="B1199" s="155" t="s">
        <v>113</v>
      </c>
      <c r="C1199" s="40">
        <f ca="1">IFERROR(VLOOKUP($B1199,INDIRECT($I$1196),2,FALSE),0)</f>
        <v>0</v>
      </c>
      <c r="D1199" s="40">
        <f ca="1">IFERROR(VLOOKUP($B1199,INDIRECT($J$1196),2,FALSE),0)</f>
        <v>0</v>
      </c>
      <c r="E1199" s="40">
        <f ca="1">IFERROR(VLOOKUP($B1199,INDIRECT($K$1196),2,FALSE),0)</f>
        <v>0</v>
      </c>
      <c r="F1199" s="40">
        <f ca="1">IFERROR(VLOOKUP($B1199,INDIRECT($L$1196),2,FALSE),0)</f>
        <v>0</v>
      </c>
      <c r="G1199" s="40">
        <f ca="1">IFERROR(VLOOKUP($B1199,INDIRECT($M$1196),2,FALSE),0)</f>
        <v>0</v>
      </c>
      <c r="H1199" s="7"/>
      <c r="O1199" s="8"/>
      <c r="P1199" s="8"/>
      <c r="Q1199" s="8"/>
      <c r="R1199" s="8"/>
      <c r="S1199" s="8"/>
      <c r="V1199" s="140" t="s">
        <v>284</v>
      </c>
      <c r="W1199" s="135">
        <f ca="1">SUM(C1196:C1200)</f>
        <v>0</v>
      </c>
      <c r="X1199" s="135">
        <f t="shared" ref="X1199:AA1199" ca="1" si="449">SUM(D1196:D1200)</f>
        <v>7.8739281499999994E-2</v>
      </c>
      <c r="Y1199" s="135">
        <f t="shared" ca="1" si="449"/>
        <v>0.15747856299999999</v>
      </c>
      <c r="Z1199" s="135">
        <f t="shared" ca="1" si="449"/>
        <v>0.23621784500000001</v>
      </c>
      <c r="AA1199" s="135">
        <f t="shared" ca="1" si="449"/>
        <v>2.6424797369999999</v>
      </c>
    </row>
    <row r="1200" spans="1:28" x14ac:dyDescent="0.25">
      <c r="A1200" s="140"/>
      <c r="B1200" s="155" t="s">
        <v>1334</v>
      </c>
      <c r="C1200" s="40">
        <f ca="1">IFERROR(VLOOKUP($B1200,INDIRECT($I$1196),2,FALSE),0)</f>
        <v>0</v>
      </c>
      <c r="D1200" s="40">
        <f ca="1">IFERROR(VLOOKUP($B1200,INDIRECT($J$1196),2,FALSE),0)</f>
        <v>7.8739281499999994E-2</v>
      </c>
      <c r="E1200" s="40">
        <f ca="1">IFERROR(VLOOKUP($B1200,INDIRECT($K$1196),2,FALSE),0)</f>
        <v>0.15747856299999999</v>
      </c>
      <c r="F1200" s="40">
        <f ca="1">IFERROR(VLOOKUP($B1200,INDIRECT($L$1196),2,FALSE),0)</f>
        <v>0.23621784500000001</v>
      </c>
      <c r="G1200" s="40">
        <f ca="1">IFERROR(VLOOKUP($B1200,INDIRECT($M$1196),2,FALSE),0)</f>
        <v>0.31578083699999998</v>
      </c>
      <c r="O1200" s="8"/>
      <c r="P1200" s="8"/>
      <c r="Q1200" s="8"/>
      <c r="R1200" s="8"/>
      <c r="S1200" s="8"/>
      <c r="V1200" s="8"/>
      <c r="W1200" s="42"/>
      <c r="X1200" s="42"/>
      <c r="Y1200" s="42"/>
      <c r="Z1200" s="42"/>
      <c r="AA1200" s="42"/>
      <c r="AB1200" s="8"/>
    </row>
    <row r="1201" spans="1:28" x14ac:dyDescent="0.25">
      <c r="A1201" s="140"/>
      <c r="B1201" s="155"/>
      <c r="I1201" s="103" t="s">
        <v>244</v>
      </c>
      <c r="O1201" s="138" t="s">
        <v>245</v>
      </c>
      <c r="P1201" s="8"/>
      <c r="Q1201" s="8"/>
      <c r="R1201" s="8"/>
      <c r="S1201" s="8"/>
      <c r="V1201" s="8"/>
      <c r="W1201" s="42"/>
      <c r="X1201" s="42"/>
      <c r="Y1201" s="42"/>
      <c r="Z1201" s="42"/>
      <c r="AA1201" s="42"/>
      <c r="AB1201" s="8"/>
    </row>
    <row r="1202" spans="1:28" x14ac:dyDescent="0.25">
      <c r="A1202" s="140"/>
      <c r="B1202" s="106" t="s">
        <v>1422</v>
      </c>
      <c r="C1202" s="9">
        <v>2010</v>
      </c>
      <c r="D1202" s="9">
        <v>2020</v>
      </c>
      <c r="E1202" s="9">
        <v>2030</v>
      </c>
      <c r="F1202" s="9">
        <v>2040</v>
      </c>
      <c r="G1202" s="9">
        <v>2050</v>
      </c>
      <c r="I1202" s="106">
        <v>2010</v>
      </c>
      <c r="J1202" s="106">
        <v>2020</v>
      </c>
      <c r="K1202" s="106">
        <v>2030</v>
      </c>
      <c r="L1202" s="106">
        <v>2040</v>
      </c>
      <c r="M1202" s="106">
        <v>2050</v>
      </c>
      <c r="O1202" s="6">
        <v>2010</v>
      </c>
      <c r="P1202" s="6">
        <v>2020</v>
      </c>
      <c r="Q1202" s="6">
        <v>2030</v>
      </c>
      <c r="R1202" s="6">
        <v>2040</v>
      </c>
      <c r="S1202" s="6">
        <v>2050</v>
      </c>
      <c r="V1202" s="106" t="s">
        <v>1422</v>
      </c>
      <c r="W1202" s="9">
        <v>2010</v>
      </c>
      <c r="X1202" s="9">
        <v>2020</v>
      </c>
      <c r="Y1202" s="9">
        <v>2030</v>
      </c>
      <c r="Z1202" s="9">
        <v>2040</v>
      </c>
      <c r="AA1202" s="9">
        <v>2050</v>
      </c>
      <c r="AB1202" s="8"/>
    </row>
    <row r="1203" spans="1:28" x14ac:dyDescent="0.25">
      <c r="A1203" s="140"/>
      <c r="B1203" s="140" t="s">
        <v>478</v>
      </c>
      <c r="C1203" s="28">
        <f ca="1">IFERROR(VLOOKUP($B1203,INDIRECT($I$1203),2,FALSE),0)</f>
        <v>-10.4301844</v>
      </c>
      <c r="D1203" s="28">
        <f ca="1">IFERROR(VLOOKUP($B1203,INDIRECT($J$1203),2,FALSE),0)</f>
        <v>-10.515108100000001</v>
      </c>
      <c r="E1203" s="28">
        <f ca="1">IFERROR(VLOOKUP($B1203,INDIRECT($K$1203),2,FALSE),0)</f>
        <v>-10.5150673</v>
      </c>
      <c r="F1203" s="28">
        <f ca="1">IFERROR(VLOOKUP($B1203,INDIRECT($L$1203),2,FALSE),0)</f>
        <v>-10.5148335</v>
      </c>
      <c r="G1203" s="28">
        <f ca="1">IFERROR(VLOOKUP($B1203,INDIRECT($M$1203),2,FALSE),0)</f>
        <v>-10.5145816</v>
      </c>
      <c r="I1203" s="140" t="str">
        <f>"Modeloutput!$A$"&amp;O1203&amp;":$B$"&amp;O1204</f>
        <v>Modeloutput!$A$4814:$B$4834</v>
      </c>
      <c r="J1203" s="140" t="str">
        <f>"Modeloutput!$A$"&amp;P1203&amp;":$B$"&amp;P1204</f>
        <v>Modeloutput!$A$5749:$B$5769</v>
      </c>
      <c r="K1203" s="140" t="str">
        <f>"Modeloutput!$A$"&amp;Q1203&amp;":$B$"&amp;Q1204</f>
        <v>Modeloutput!$A$6684:$B$6704</v>
      </c>
      <c r="L1203" s="140" t="str">
        <f>"Modeloutput!$A$"&amp;R1203&amp;":$B$"&amp;R1204</f>
        <v>Modeloutput!$A$7619:$B$7639</v>
      </c>
      <c r="M1203" s="140" t="str">
        <f>"Modeloutput!$A$"&amp;S1203&amp;":$B$"&amp;S1204</f>
        <v>Modeloutput!$A$8554:$B$8574</v>
      </c>
      <c r="N1203" s="140" t="s">
        <v>246</v>
      </c>
      <c r="O1203" s="140">
        <f>Run4_Var1!O1203+Run4_Var2!$G$10</f>
        <v>4814</v>
      </c>
      <c r="P1203" s="140">
        <f>Run4_Var1!P1203+Run4_Var2!$G$10</f>
        <v>5749</v>
      </c>
      <c r="Q1203" s="140">
        <f>Run4_Var1!Q1203+Run4_Var2!$G$10</f>
        <v>6684</v>
      </c>
      <c r="R1203" s="140">
        <f>Run4_Var1!R1203+Run4_Var2!$G$10</f>
        <v>7619</v>
      </c>
      <c r="S1203" s="140">
        <f>Run4_Var1!S1203+Run4_Var2!$G$10</f>
        <v>8554</v>
      </c>
      <c r="V1203" s="96" t="s">
        <v>589</v>
      </c>
      <c r="W1203" s="97">
        <f t="shared" ref="W1203:AA1205" ca="1" si="450">SUM(C1203)</f>
        <v>-10.4301844</v>
      </c>
      <c r="X1203" s="97">
        <f t="shared" ca="1" si="450"/>
        <v>-10.515108100000001</v>
      </c>
      <c r="Y1203" s="97">
        <f t="shared" ca="1" si="450"/>
        <v>-10.5150673</v>
      </c>
      <c r="Z1203" s="97">
        <f t="shared" ca="1" si="450"/>
        <v>-10.5148335</v>
      </c>
      <c r="AA1203" s="97">
        <f t="shared" ca="1" si="450"/>
        <v>-10.5145816</v>
      </c>
      <c r="AB1203" s="8"/>
    </row>
    <row r="1204" spans="1:28" x14ac:dyDescent="0.25">
      <c r="A1204" s="140"/>
      <c r="B1204" s="140" t="s">
        <v>932</v>
      </c>
      <c r="C1204" s="94">
        <f t="shared" ref="C1204:C1223" ca="1" si="451">IFERROR(VLOOKUP($B1204,INDIRECT($I$1203),2,FALSE),0)</f>
        <v>0</v>
      </c>
      <c r="D1204" s="94">
        <f t="shared" ref="D1204:D1223" ca="1" si="452">IFERROR(VLOOKUP($B1204,INDIRECT($J$1203),2,FALSE),0)</f>
        <v>-4.0976995500000002E-2</v>
      </c>
      <c r="E1204" s="94">
        <f t="shared" ref="E1204:E1223" ca="1" si="453">IFERROR(VLOOKUP($B1204,INDIRECT($K$1203),2,FALSE),0)</f>
        <v>-4.1801917199999997E-2</v>
      </c>
      <c r="F1204" s="94">
        <f t="shared" ref="F1204:F1223" ca="1" si="454">IFERROR(VLOOKUP($B1204,INDIRECT($L$1203),2,FALSE),0)</f>
        <v>-4.6480516899999998E-2</v>
      </c>
      <c r="G1204" s="94">
        <f t="shared" ref="G1204:G1223" ca="1" si="455">IFERROR(VLOOKUP($B1204,INDIRECT($M$1203),2,FALSE),0)</f>
        <v>-5.0319885199999997E-2</v>
      </c>
      <c r="O1204" s="140">
        <f>Run4_Var1!O1204+Run4_Var2!$G$10</f>
        <v>4834</v>
      </c>
      <c r="P1204" s="140">
        <f>Run4_Var1!P1204+Run4_Var2!$G$10</f>
        <v>5769</v>
      </c>
      <c r="Q1204" s="140">
        <f>Run4_Var1!Q1204+Run4_Var2!$G$10</f>
        <v>6704</v>
      </c>
      <c r="R1204" s="140">
        <f>Run4_Var1!R1204+Run4_Var2!$G$10</f>
        <v>7639</v>
      </c>
      <c r="S1204" s="140">
        <f>Run4_Var1!S1204+Run4_Var2!$G$10</f>
        <v>8574</v>
      </c>
      <c r="V1204" s="92" t="s">
        <v>1429</v>
      </c>
      <c r="W1204" s="93">
        <f t="shared" ca="1" si="450"/>
        <v>0</v>
      </c>
      <c r="X1204" s="93">
        <f t="shared" ca="1" si="450"/>
        <v>-4.0976995500000002E-2</v>
      </c>
      <c r="Y1204" s="93">
        <f t="shared" ca="1" si="450"/>
        <v>-4.1801917199999997E-2</v>
      </c>
      <c r="Z1204" s="93">
        <f t="shared" ca="1" si="450"/>
        <v>-4.6480516899999998E-2</v>
      </c>
      <c r="AA1204" s="93">
        <f t="shared" ca="1" si="450"/>
        <v>-5.0319885199999997E-2</v>
      </c>
      <c r="AB1204" s="8"/>
    </row>
    <row r="1205" spans="1:28" x14ac:dyDescent="0.25">
      <c r="A1205" s="140"/>
      <c r="B1205" s="140" t="s">
        <v>184</v>
      </c>
      <c r="C1205" s="59">
        <f t="shared" ca="1" si="451"/>
        <v>-48.4258563</v>
      </c>
      <c r="D1205" s="59">
        <f t="shared" ca="1" si="452"/>
        <v>-48.820144800000001</v>
      </c>
      <c r="E1205" s="59">
        <f t="shared" ca="1" si="453"/>
        <v>-48.819955499999999</v>
      </c>
      <c r="F1205" s="59">
        <f t="shared" ca="1" si="454"/>
        <v>-48.8188697</v>
      </c>
      <c r="G1205" s="59">
        <f t="shared" ca="1" si="455"/>
        <v>-48.817700299999998</v>
      </c>
      <c r="O1205" s="8"/>
      <c r="P1205" s="8"/>
      <c r="Q1205" s="8"/>
      <c r="R1205" s="8"/>
      <c r="S1205" s="8"/>
      <c r="V1205" s="34" t="s">
        <v>1423</v>
      </c>
      <c r="W1205" s="35">
        <f t="shared" ca="1" si="450"/>
        <v>-48.4258563</v>
      </c>
      <c r="X1205" s="35">
        <f t="shared" ca="1" si="450"/>
        <v>-48.820144800000001</v>
      </c>
      <c r="Y1205" s="35">
        <f t="shared" ca="1" si="450"/>
        <v>-48.819955499999999</v>
      </c>
      <c r="Z1205" s="35">
        <f t="shared" ca="1" si="450"/>
        <v>-48.8188697</v>
      </c>
      <c r="AA1205" s="35">
        <f t="shared" ca="1" si="450"/>
        <v>-48.817700299999998</v>
      </c>
      <c r="AB1205" s="8"/>
    </row>
    <row r="1206" spans="1:28" x14ac:dyDescent="0.25">
      <c r="A1206" s="140"/>
      <c r="B1206" s="140" t="s">
        <v>933</v>
      </c>
      <c r="C1206" s="39">
        <f t="shared" ca="1" si="451"/>
        <v>0</v>
      </c>
      <c r="D1206" s="39">
        <f t="shared" ca="1" si="452"/>
        <v>0</v>
      </c>
      <c r="E1206" s="39">
        <f t="shared" ca="1" si="453"/>
        <v>0</v>
      </c>
      <c r="F1206" s="39">
        <f t="shared" ca="1" si="454"/>
        <v>0</v>
      </c>
      <c r="G1206" s="39">
        <f t="shared" ca="1" si="455"/>
        <v>0</v>
      </c>
      <c r="O1206" s="8"/>
      <c r="P1206" s="8"/>
      <c r="Q1206" s="8"/>
      <c r="R1206" s="8"/>
      <c r="S1206" s="8"/>
      <c r="V1206" s="83" t="s">
        <v>1424</v>
      </c>
      <c r="W1206" s="84">
        <f ca="1">SUM(C1206:C1211)</f>
        <v>7.5153870899999999</v>
      </c>
      <c r="X1206" s="84">
        <f ca="1">SUM(D1206:D1211)</f>
        <v>9.10242474</v>
      </c>
      <c r="Y1206" s="84">
        <f ca="1">SUM(E1206:E1211)</f>
        <v>9.1030324199999981</v>
      </c>
      <c r="Z1206" s="84">
        <f ca="1">SUM(F1206:F1211)</f>
        <v>9.1082706800000004</v>
      </c>
      <c r="AA1206" s="84">
        <f ca="1">SUM(G1206:G1211)</f>
        <v>9.110998103</v>
      </c>
      <c r="AB1206" s="8"/>
    </row>
    <row r="1207" spans="1:28" x14ac:dyDescent="0.25">
      <c r="A1207" s="140"/>
      <c r="B1207" s="140" t="s">
        <v>934</v>
      </c>
      <c r="C1207" s="39">
        <f t="shared" ca="1" si="451"/>
        <v>0</v>
      </c>
      <c r="D1207" s="39">
        <f t="shared" ca="1" si="452"/>
        <v>1.25367929</v>
      </c>
      <c r="E1207" s="39">
        <f t="shared" ca="1" si="453"/>
        <v>1.25367929</v>
      </c>
      <c r="F1207" s="39">
        <f t="shared" ca="1" si="454"/>
        <v>1.25367929</v>
      </c>
      <c r="G1207" s="39">
        <f t="shared" ca="1" si="455"/>
        <v>1.25367929</v>
      </c>
      <c r="O1207" s="8"/>
      <c r="P1207" s="8"/>
      <c r="Q1207" s="8"/>
      <c r="R1207" s="8"/>
      <c r="S1207" s="8"/>
      <c r="V1207" s="98" t="s">
        <v>1425</v>
      </c>
      <c r="W1207" s="99">
        <f ca="1">SUM(C1212:C1217)</f>
        <v>51.340653600000003</v>
      </c>
      <c r="X1207" s="99">
        <f ca="1">SUM(D1212:D1217)</f>
        <v>55.866132000000007</v>
      </c>
      <c r="Y1207" s="99">
        <f ca="1">SUM(E1212:E1217)</f>
        <v>55.866132000000007</v>
      </c>
      <c r="Z1207" s="99">
        <f ca="1">SUM(F1212:F1217)</f>
        <v>55.866132000000007</v>
      </c>
      <c r="AA1207" s="99">
        <f ca="1">SUM(G1212:G1217)</f>
        <v>55.866132000000007</v>
      </c>
      <c r="AB1207" s="8"/>
    </row>
    <row r="1208" spans="1:28" x14ac:dyDescent="0.25">
      <c r="A1208" s="140"/>
      <c r="B1208" s="140" t="s">
        <v>935</v>
      </c>
      <c r="C1208" s="39">
        <f t="shared" ca="1" si="451"/>
        <v>7.5153870899999999</v>
      </c>
      <c r="D1208" s="39">
        <f t="shared" ca="1" si="452"/>
        <v>7.4608189899999999</v>
      </c>
      <c r="E1208" s="39">
        <f t="shared" ca="1" si="453"/>
        <v>7.4614266699999998</v>
      </c>
      <c r="F1208" s="39">
        <f t="shared" ca="1" si="454"/>
        <v>7.4666649300000003</v>
      </c>
      <c r="G1208" s="39">
        <f t="shared" ca="1" si="455"/>
        <v>7.4700745</v>
      </c>
      <c r="O1208" s="8"/>
      <c r="P1208" s="8"/>
      <c r="Q1208" s="8"/>
      <c r="R1208" s="8"/>
      <c r="S1208" s="8"/>
      <c r="V1208" s="66" t="s">
        <v>1426</v>
      </c>
      <c r="W1208" s="67">
        <f ca="1">SUM(C1218:C1223)</f>
        <v>0</v>
      </c>
      <c r="X1208" s="67">
        <f ca="1">SUM(D1218:D1223)</f>
        <v>0.52851254459999997</v>
      </c>
      <c r="Y1208" s="67">
        <f ca="1">SUM(E1218:E1223)</f>
        <v>0.52851254459999997</v>
      </c>
      <c r="Z1208" s="67">
        <f ca="1">SUM(F1218:F1223)</f>
        <v>0.52851254459999997</v>
      </c>
      <c r="AA1208" s="67">
        <f ca="1">SUM(G1218:G1223)</f>
        <v>0.52851254459999997</v>
      </c>
      <c r="AB1208" s="8"/>
    </row>
    <row r="1209" spans="1:28" x14ac:dyDescent="0.25">
      <c r="A1209" s="140"/>
      <c r="B1209" s="140" t="s">
        <v>936</v>
      </c>
      <c r="C1209" s="39">
        <f t="shared" ca="1" si="451"/>
        <v>0</v>
      </c>
      <c r="D1209" s="39">
        <f t="shared" ca="1" si="452"/>
        <v>0.38792645999999997</v>
      </c>
      <c r="E1209" s="39">
        <f t="shared" ca="1" si="453"/>
        <v>0.38792645999999997</v>
      </c>
      <c r="F1209" s="39">
        <f t="shared" ca="1" si="454"/>
        <v>0.38792645999999997</v>
      </c>
      <c r="G1209" s="39">
        <f t="shared" ca="1" si="455"/>
        <v>0.38724431300000001</v>
      </c>
      <c r="O1209" s="8"/>
      <c r="P1209" s="8"/>
      <c r="Q1209" s="8"/>
      <c r="R1209" s="8"/>
      <c r="S1209" s="8"/>
      <c r="AB1209" s="8"/>
    </row>
    <row r="1210" spans="1:28" x14ac:dyDescent="0.25">
      <c r="A1210" s="140"/>
      <c r="B1210" s="140" t="s">
        <v>937</v>
      </c>
      <c r="C1210" s="39">
        <f t="shared" ca="1" si="451"/>
        <v>0</v>
      </c>
      <c r="D1210" s="39">
        <f t="shared" ca="1" si="452"/>
        <v>0</v>
      </c>
      <c r="E1210" s="39">
        <f t="shared" ca="1" si="453"/>
        <v>0</v>
      </c>
      <c r="F1210" s="39">
        <f t="shared" ca="1" si="454"/>
        <v>0</v>
      </c>
      <c r="G1210" s="39">
        <f t="shared" ca="1" si="455"/>
        <v>0</v>
      </c>
      <c r="O1210" s="8"/>
      <c r="P1210" s="8"/>
      <c r="Q1210" s="8"/>
      <c r="R1210" s="8"/>
      <c r="S1210" s="8"/>
      <c r="V1210" s="8"/>
      <c r="W1210" s="42"/>
      <c r="X1210" s="42"/>
      <c r="Y1210" s="42"/>
      <c r="Z1210" s="42"/>
      <c r="AA1210" s="42"/>
      <c r="AB1210" s="8"/>
    </row>
    <row r="1211" spans="1:28" x14ac:dyDescent="0.25">
      <c r="A1211" s="140"/>
      <c r="B1211" s="140" t="s">
        <v>938</v>
      </c>
      <c r="C1211" s="39">
        <f t="shared" ca="1" si="451"/>
        <v>0</v>
      </c>
      <c r="D1211" s="39">
        <f t="shared" ca="1" si="452"/>
        <v>0</v>
      </c>
      <c r="E1211" s="39">
        <f t="shared" ca="1" si="453"/>
        <v>0</v>
      </c>
      <c r="F1211" s="39">
        <f t="shared" ca="1" si="454"/>
        <v>0</v>
      </c>
      <c r="G1211" s="39">
        <f t="shared" ca="1" si="455"/>
        <v>0</v>
      </c>
      <c r="O1211" s="8"/>
      <c r="P1211" s="8"/>
      <c r="Q1211" s="8"/>
      <c r="R1211" s="8"/>
      <c r="S1211" s="8"/>
      <c r="V1211" s="140" t="s">
        <v>285</v>
      </c>
      <c r="W1211" s="135">
        <f ca="1">SUM(W1203:W1208)</f>
        <v>-1.000000082740371E-8</v>
      </c>
      <c r="X1211" s="135">
        <f ca="1">SUM(X1203:X1208)</f>
        <v>6.1208393891000075</v>
      </c>
      <c r="Y1211" s="135">
        <f ca="1">SUM(Y1203:Y1208)</f>
        <v>6.1208522474000038</v>
      </c>
      <c r="Z1211" s="135">
        <f ca="1">SUM(Z1203:Z1208)</f>
        <v>6.1227315077000046</v>
      </c>
      <c r="AA1211" s="135">
        <f ca="1">SUM(AA1203:AA1208)</f>
        <v>6.1230408624000123</v>
      </c>
      <c r="AB1211" s="8"/>
    </row>
    <row r="1212" spans="1:28" x14ac:dyDescent="0.25">
      <c r="A1212" s="140"/>
      <c r="B1212" s="140" t="s">
        <v>2</v>
      </c>
      <c r="C1212" s="61">
        <f t="shared" ca="1" si="451"/>
        <v>35.490720000000003</v>
      </c>
      <c r="D1212" s="61">
        <f t="shared" ca="1" si="452"/>
        <v>35.1708</v>
      </c>
      <c r="E1212" s="61">
        <f t="shared" ca="1" si="453"/>
        <v>35.1708</v>
      </c>
      <c r="F1212" s="61">
        <f t="shared" ca="1" si="454"/>
        <v>35.1708</v>
      </c>
      <c r="G1212" s="61">
        <f t="shared" ca="1" si="455"/>
        <v>35.1708</v>
      </c>
      <c r="O1212" s="8"/>
      <c r="P1212" s="8"/>
      <c r="Q1212" s="8"/>
      <c r="R1212" s="8"/>
      <c r="S1212" s="8"/>
      <c r="V1212" s="140" t="s">
        <v>284</v>
      </c>
      <c r="W1212" s="135">
        <f ca="1">SUM(C1203:C1223)</f>
        <v>-1.000000082740371E-8</v>
      </c>
      <c r="X1212" s="135">
        <f ca="1">SUM(D1203:D1223)</f>
        <v>6.1208393890999995</v>
      </c>
      <c r="Y1212" s="135">
        <f ca="1">SUM(E1203:E1223)</f>
        <v>6.1208522474000029</v>
      </c>
      <c r="Z1212" s="135">
        <f ca="1">SUM(F1203:F1223)</f>
        <v>6.1227315077000037</v>
      </c>
      <c r="AA1212" s="135">
        <f ca="1">SUM(G1203:G1223)</f>
        <v>6.1230408624000043</v>
      </c>
      <c r="AB1212" s="8"/>
    </row>
    <row r="1213" spans="1:28" x14ac:dyDescent="0.25">
      <c r="A1213" s="140"/>
      <c r="B1213" s="140" t="s">
        <v>3</v>
      </c>
      <c r="C1213" s="61">
        <f t="shared" ca="1" si="451"/>
        <v>0</v>
      </c>
      <c r="D1213" s="61">
        <f t="shared" ca="1" si="452"/>
        <v>4.4042399999999997</v>
      </c>
      <c r="E1213" s="61">
        <f t="shared" ca="1" si="453"/>
        <v>4.4042399999999997</v>
      </c>
      <c r="F1213" s="61">
        <f t="shared" ca="1" si="454"/>
        <v>4.4042399999999997</v>
      </c>
      <c r="G1213" s="61">
        <f t="shared" ca="1" si="455"/>
        <v>4.4042399999999997</v>
      </c>
      <c r="O1213" s="8"/>
      <c r="P1213" s="8"/>
      <c r="Q1213" s="8"/>
      <c r="R1213" s="8"/>
      <c r="S1213" s="8"/>
      <c r="V1213" s="166"/>
      <c r="W1213" s="95"/>
      <c r="X1213" s="95"/>
      <c r="Y1213" s="95"/>
      <c r="Z1213" s="95"/>
      <c r="AA1213" s="95"/>
      <c r="AB1213" s="8"/>
    </row>
    <row r="1214" spans="1:28" x14ac:dyDescent="0.25">
      <c r="A1214" s="140"/>
      <c r="B1214" s="140" t="s">
        <v>4</v>
      </c>
      <c r="C1214" s="61">
        <f t="shared" ca="1" si="451"/>
        <v>15.8499336</v>
      </c>
      <c r="D1214" s="61">
        <f t="shared" ca="1" si="452"/>
        <v>15.820632</v>
      </c>
      <c r="E1214" s="61">
        <f t="shared" ca="1" si="453"/>
        <v>15.820632</v>
      </c>
      <c r="F1214" s="61">
        <f t="shared" ca="1" si="454"/>
        <v>15.820632</v>
      </c>
      <c r="G1214" s="61">
        <f t="shared" ca="1" si="455"/>
        <v>15.820632</v>
      </c>
      <c r="O1214" s="8"/>
      <c r="P1214" s="8"/>
      <c r="Q1214" s="8"/>
      <c r="R1214" s="8"/>
      <c r="S1214" s="8"/>
      <c r="V1214" s="8"/>
      <c r="W1214" s="42"/>
      <c r="X1214" s="42"/>
      <c r="Y1214" s="42"/>
      <c r="Z1214" s="42"/>
      <c r="AA1214" s="42"/>
      <c r="AB1214" s="8"/>
    </row>
    <row r="1215" spans="1:28" x14ac:dyDescent="0.25">
      <c r="A1215" s="140"/>
      <c r="B1215" s="140" t="s">
        <v>5</v>
      </c>
      <c r="C1215" s="61">
        <f t="shared" ca="1" si="451"/>
        <v>0</v>
      </c>
      <c r="D1215" s="61">
        <f t="shared" ca="1" si="452"/>
        <v>0.47045999999999999</v>
      </c>
      <c r="E1215" s="61">
        <f t="shared" ca="1" si="453"/>
        <v>0.47045999999999999</v>
      </c>
      <c r="F1215" s="61">
        <f t="shared" ca="1" si="454"/>
        <v>0.47045999999999999</v>
      </c>
      <c r="G1215" s="61">
        <f t="shared" ca="1" si="455"/>
        <v>0.47045999999999999</v>
      </c>
      <c r="O1215" s="8"/>
      <c r="P1215" s="8"/>
      <c r="Q1215" s="8"/>
      <c r="R1215" s="8"/>
      <c r="S1215" s="8"/>
      <c r="V1215" s="8"/>
      <c r="W1215" s="42"/>
      <c r="X1215" s="42"/>
      <c r="Y1215" s="42"/>
      <c r="Z1215" s="42"/>
      <c r="AA1215" s="42"/>
      <c r="AB1215" s="8"/>
    </row>
    <row r="1216" spans="1:28" x14ac:dyDescent="0.25">
      <c r="A1216" s="140"/>
      <c r="B1216" s="140" t="s">
        <v>6</v>
      </c>
      <c r="C1216" s="61">
        <f t="shared" ca="1" si="451"/>
        <v>0</v>
      </c>
      <c r="D1216" s="61">
        <f t="shared" ca="1" si="452"/>
        <v>0</v>
      </c>
      <c r="E1216" s="61">
        <f t="shared" ca="1" si="453"/>
        <v>0</v>
      </c>
      <c r="F1216" s="61">
        <f t="shared" ca="1" si="454"/>
        <v>0</v>
      </c>
      <c r="G1216" s="61">
        <f t="shared" ca="1" si="455"/>
        <v>0</v>
      </c>
      <c r="O1216" s="8"/>
      <c r="P1216" s="8"/>
      <c r="Q1216" s="8"/>
      <c r="R1216" s="8"/>
      <c r="S1216" s="8"/>
      <c r="V1216" s="8"/>
      <c r="W1216" s="42"/>
      <c r="X1216" s="42"/>
      <c r="Y1216" s="42"/>
      <c r="Z1216" s="42"/>
      <c r="AA1216" s="42"/>
      <c r="AB1216" s="8"/>
    </row>
    <row r="1217" spans="1:28" x14ac:dyDescent="0.25">
      <c r="A1217" s="140"/>
      <c r="B1217" s="140" t="s">
        <v>7</v>
      </c>
      <c r="C1217" s="61">
        <f t="shared" ca="1" si="451"/>
        <v>0</v>
      </c>
      <c r="D1217" s="61">
        <f t="shared" ca="1" si="452"/>
        <v>0</v>
      </c>
      <c r="E1217" s="61">
        <f t="shared" ca="1" si="453"/>
        <v>0</v>
      </c>
      <c r="F1217" s="61">
        <f t="shared" ca="1" si="454"/>
        <v>0</v>
      </c>
      <c r="G1217" s="61">
        <f t="shared" ca="1" si="455"/>
        <v>0</v>
      </c>
      <c r="O1217" s="8"/>
      <c r="P1217" s="8"/>
      <c r="Q1217" s="8"/>
      <c r="R1217" s="8"/>
      <c r="S1217" s="8"/>
      <c r="V1217" s="8"/>
      <c r="W1217" s="8"/>
      <c r="X1217" s="8"/>
      <c r="Y1217" s="8"/>
      <c r="Z1217" s="8"/>
      <c r="AA1217" s="8"/>
      <c r="AB1217" s="8"/>
    </row>
    <row r="1218" spans="1:28" x14ac:dyDescent="0.25">
      <c r="A1218" s="140"/>
      <c r="B1218" s="140" t="s">
        <v>480</v>
      </c>
      <c r="C1218" s="69">
        <f t="shared" ca="1" si="451"/>
        <v>0</v>
      </c>
      <c r="D1218" s="69">
        <f t="shared" ca="1" si="452"/>
        <v>0</v>
      </c>
      <c r="E1218" s="69">
        <f t="shared" ca="1" si="453"/>
        <v>0</v>
      </c>
      <c r="F1218" s="69">
        <f t="shared" ca="1" si="454"/>
        <v>0</v>
      </c>
      <c r="G1218" s="69">
        <f t="shared" ca="1" si="455"/>
        <v>0</v>
      </c>
      <c r="O1218" s="8"/>
      <c r="P1218" s="8"/>
      <c r="Q1218" s="8"/>
      <c r="R1218" s="8"/>
      <c r="S1218" s="8"/>
      <c r="V1218" s="6"/>
      <c r="W1218" s="165"/>
      <c r="X1218" s="165"/>
      <c r="Y1218" s="165"/>
      <c r="Z1218" s="165"/>
      <c r="AA1218" s="165"/>
      <c r="AB1218" s="8"/>
    </row>
    <row r="1219" spans="1:28" x14ac:dyDescent="0.25">
      <c r="A1219" s="140"/>
      <c r="B1219" s="140" t="s">
        <v>481</v>
      </c>
      <c r="C1219" s="69">
        <f t="shared" ca="1" si="451"/>
        <v>0</v>
      </c>
      <c r="D1219" s="69">
        <f t="shared" ca="1" si="452"/>
        <v>0.47410471399999998</v>
      </c>
      <c r="E1219" s="69">
        <f t="shared" ca="1" si="453"/>
        <v>0.47410471399999998</v>
      </c>
      <c r="F1219" s="69">
        <f t="shared" ca="1" si="454"/>
        <v>0.47410471399999998</v>
      </c>
      <c r="G1219" s="69">
        <f t="shared" ca="1" si="455"/>
        <v>0.47410471399999998</v>
      </c>
      <c r="O1219" s="8"/>
      <c r="P1219" s="8"/>
      <c r="Q1219" s="8"/>
      <c r="R1219" s="8"/>
      <c r="S1219" s="8"/>
      <c r="V1219" s="166"/>
      <c r="W1219" s="95"/>
      <c r="X1219" s="95"/>
      <c r="Y1219" s="95"/>
      <c r="Z1219" s="95"/>
      <c r="AA1219" s="95"/>
      <c r="AB1219" s="8"/>
    </row>
    <row r="1220" spans="1:28" x14ac:dyDescent="0.25">
      <c r="A1220" s="140"/>
      <c r="B1220" s="140" t="s">
        <v>482</v>
      </c>
      <c r="C1220" s="69">
        <f t="shared" ca="1" si="451"/>
        <v>0</v>
      </c>
      <c r="D1220" s="69">
        <f t="shared" ca="1" si="452"/>
        <v>0</v>
      </c>
      <c r="E1220" s="69">
        <f t="shared" ca="1" si="453"/>
        <v>0</v>
      </c>
      <c r="F1220" s="69">
        <f t="shared" ca="1" si="454"/>
        <v>0</v>
      </c>
      <c r="G1220" s="69">
        <f t="shared" ca="1" si="455"/>
        <v>0</v>
      </c>
      <c r="O1220" s="8"/>
      <c r="P1220" s="8"/>
      <c r="Q1220" s="8"/>
      <c r="R1220" s="8"/>
      <c r="S1220" s="8"/>
      <c r="V1220" s="8"/>
      <c r="W1220" s="42"/>
      <c r="X1220" s="42"/>
      <c r="Y1220" s="42"/>
      <c r="Z1220" s="42"/>
      <c r="AA1220" s="42"/>
      <c r="AB1220" s="8"/>
    </row>
    <row r="1221" spans="1:28" x14ac:dyDescent="0.25">
      <c r="A1221" s="140"/>
      <c r="B1221" s="140" t="s">
        <v>483</v>
      </c>
      <c r="C1221" s="69">
        <f t="shared" ca="1" si="451"/>
        <v>0</v>
      </c>
      <c r="D1221" s="69">
        <f t="shared" ca="1" si="452"/>
        <v>5.4407830599999998E-2</v>
      </c>
      <c r="E1221" s="69">
        <f t="shared" ca="1" si="453"/>
        <v>5.4407830599999998E-2</v>
      </c>
      <c r="F1221" s="69">
        <f t="shared" ca="1" si="454"/>
        <v>5.4407830599999998E-2</v>
      </c>
      <c r="G1221" s="69">
        <f t="shared" ca="1" si="455"/>
        <v>5.4407830599999998E-2</v>
      </c>
      <c r="O1221" s="8"/>
      <c r="P1221" s="8"/>
      <c r="Q1221" s="8"/>
      <c r="R1221" s="8"/>
      <c r="S1221" s="8"/>
      <c r="V1221" s="8"/>
      <c r="W1221" s="42"/>
      <c r="X1221" s="42"/>
      <c r="Y1221" s="42"/>
      <c r="Z1221" s="42"/>
      <c r="AA1221" s="42"/>
      <c r="AB1221" s="8"/>
    </row>
    <row r="1222" spans="1:28" x14ac:dyDescent="0.25">
      <c r="A1222" s="140"/>
      <c r="B1222" s="140" t="s">
        <v>484</v>
      </c>
      <c r="C1222" s="69">
        <f t="shared" ca="1" si="451"/>
        <v>0</v>
      </c>
      <c r="D1222" s="69">
        <f t="shared" ca="1" si="452"/>
        <v>0</v>
      </c>
      <c r="E1222" s="69">
        <f t="shared" ca="1" si="453"/>
        <v>0</v>
      </c>
      <c r="F1222" s="69">
        <f t="shared" ca="1" si="454"/>
        <v>0</v>
      </c>
      <c r="G1222" s="69">
        <f t="shared" ca="1" si="455"/>
        <v>0</v>
      </c>
      <c r="O1222" s="8"/>
      <c r="P1222" s="8"/>
      <c r="Q1222" s="8"/>
      <c r="R1222" s="8"/>
      <c r="S1222" s="8"/>
      <c r="V1222" s="8"/>
      <c r="W1222" s="42"/>
      <c r="X1222" s="42"/>
      <c r="Y1222" s="42"/>
      <c r="Z1222" s="42"/>
      <c r="AA1222" s="42"/>
      <c r="AB1222" s="8"/>
    </row>
    <row r="1223" spans="1:28" x14ac:dyDescent="0.25">
      <c r="A1223" s="140"/>
      <c r="B1223" s="140" t="s">
        <v>485</v>
      </c>
      <c r="C1223" s="69">
        <f t="shared" ca="1" si="451"/>
        <v>0</v>
      </c>
      <c r="D1223" s="69">
        <f t="shared" ca="1" si="452"/>
        <v>0</v>
      </c>
      <c r="E1223" s="69">
        <f t="shared" ca="1" si="453"/>
        <v>0</v>
      </c>
      <c r="F1223" s="69">
        <f t="shared" ca="1" si="454"/>
        <v>0</v>
      </c>
      <c r="G1223" s="69">
        <f t="shared" ca="1" si="455"/>
        <v>0</v>
      </c>
      <c r="O1223" s="8"/>
      <c r="P1223" s="8"/>
      <c r="Q1223" s="8"/>
      <c r="R1223" s="8"/>
      <c r="S1223" s="8"/>
      <c r="V1223" s="8"/>
      <c r="W1223" s="8"/>
      <c r="X1223" s="8"/>
      <c r="Y1223" s="8"/>
      <c r="Z1223" s="8"/>
      <c r="AA1223" s="8"/>
      <c r="AB1223" s="8"/>
    </row>
    <row r="1224" spans="1:28" x14ac:dyDescent="0.25">
      <c r="A1224" s="140"/>
      <c r="B1224" s="155"/>
      <c r="O1224" s="8"/>
      <c r="P1224" s="8"/>
      <c r="Q1224" s="8"/>
      <c r="R1224" s="8"/>
      <c r="S1224" s="8"/>
      <c r="V1224" s="8"/>
      <c r="W1224" s="8"/>
      <c r="X1224" s="8"/>
      <c r="Y1224" s="8"/>
      <c r="Z1224" s="8"/>
      <c r="AA1224" s="8"/>
      <c r="AB1224" s="8"/>
    </row>
    <row r="1225" spans="1:28" x14ac:dyDescent="0.25">
      <c r="A1225" s="140"/>
      <c r="B1225" s="155"/>
      <c r="O1225" s="8"/>
      <c r="P1225" s="8"/>
      <c r="Q1225" s="8"/>
      <c r="R1225" s="8"/>
      <c r="S1225" s="8"/>
    </row>
    <row r="1226" spans="1:28" x14ac:dyDescent="0.25">
      <c r="A1226" s="140"/>
      <c r="B1226" s="155"/>
      <c r="O1226" s="8"/>
      <c r="P1226" s="8"/>
      <c r="Q1226" s="8"/>
      <c r="R1226" s="8"/>
      <c r="S1226" s="8"/>
    </row>
    <row r="1227" spans="1:28" x14ac:dyDescent="0.25">
      <c r="A1227" s="140"/>
      <c r="B1227" s="155"/>
      <c r="O1227" s="8"/>
      <c r="P1227" s="8"/>
      <c r="Q1227" s="8"/>
      <c r="R1227" s="8"/>
      <c r="S1227" s="8"/>
    </row>
    <row r="1228" spans="1:28" x14ac:dyDescent="0.25">
      <c r="A1228" s="140"/>
      <c r="B1228" s="155"/>
      <c r="O1228" s="8"/>
      <c r="P1228" s="8"/>
      <c r="Q1228" s="8"/>
      <c r="R1228" s="8"/>
      <c r="S1228" s="8"/>
    </row>
    <row r="1229" spans="1:28" x14ac:dyDescent="0.25">
      <c r="A1229" s="140"/>
      <c r="B1229" s="155"/>
      <c r="O1229" s="8"/>
      <c r="P1229" s="8"/>
      <c r="Q1229" s="8"/>
      <c r="R1229" s="8"/>
      <c r="S1229" s="8"/>
    </row>
    <row r="1230" spans="1:28" x14ac:dyDescent="0.25">
      <c r="A1230" s="140"/>
      <c r="B1230" s="155"/>
      <c r="O1230" s="8"/>
      <c r="P1230" s="8"/>
      <c r="Q1230" s="8"/>
      <c r="R1230" s="8"/>
      <c r="S1230" s="8"/>
    </row>
    <row r="1231" spans="1:28" x14ac:dyDescent="0.25">
      <c r="A1231" s="140"/>
      <c r="B1231" s="155"/>
      <c r="O1231" s="8"/>
      <c r="P1231" s="8"/>
      <c r="Q1231" s="8"/>
      <c r="R1231" s="8"/>
      <c r="S1231" s="8"/>
    </row>
    <row r="1232" spans="1:28" x14ac:dyDescent="0.25">
      <c r="A1232" s="140"/>
      <c r="B1232" s="155"/>
      <c r="O1232" s="8"/>
      <c r="P1232" s="8"/>
      <c r="Q1232" s="8"/>
      <c r="R1232" s="8"/>
      <c r="S1232" s="8"/>
    </row>
    <row r="1233" spans="1:19" x14ac:dyDescent="0.25">
      <c r="A1233" s="140"/>
      <c r="B1233" s="155"/>
      <c r="O1233" s="8"/>
      <c r="P1233" s="8"/>
      <c r="Q1233" s="8"/>
      <c r="R1233" s="8"/>
      <c r="S1233" s="8"/>
    </row>
    <row r="1234" spans="1:19" x14ac:dyDescent="0.25">
      <c r="A1234" s="140"/>
      <c r="B1234" s="155"/>
      <c r="O1234" s="8"/>
      <c r="P1234" s="8"/>
      <c r="Q1234" s="8"/>
      <c r="R1234" s="8"/>
      <c r="S1234" s="8"/>
    </row>
    <row r="1235" spans="1:19" x14ac:dyDescent="0.25">
      <c r="A1235" s="140"/>
      <c r="B1235" s="155"/>
      <c r="O1235" s="8"/>
      <c r="P1235" s="8"/>
      <c r="Q1235" s="8"/>
      <c r="R1235" s="8"/>
      <c r="S1235" s="8"/>
    </row>
    <row r="1236" spans="1:19" x14ac:dyDescent="0.25">
      <c r="A1236" s="140"/>
      <c r="B1236" s="155"/>
      <c r="O1236" s="8"/>
      <c r="P1236" s="8"/>
      <c r="Q1236" s="8"/>
      <c r="R1236" s="8"/>
      <c r="S1236" s="8"/>
    </row>
    <row r="1237" spans="1:19" x14ac:dyDescent="0.25">
      <c r="A1237" s="140"/>
      <c r="B1237" s="155"/>
      <c r="O1237" s="8"/>
      <c r="P1237" s="8"/>
      <c r="Q1237" s="8"/>
      <c r="R1237" s="8"/>
      <c r="S1237" s="8"/>
    </row>
    <row r="1238" spans="1:19" x14ac:dyDescent="0.25">
      <c r="A1238" s="140"/>
      <c r="B1238" s="155"/>
      <c r="O1238" s="8"/>
      <c r="P1238" s="8"/>
      <c r="Q1238" s="8"/>
      <c r="R1238" s="8"/>
      <c r="S1238" s="8"/>
    </row>
    <row r="1239" spans="1:19" x14ac:dyDescent="0.25">
      <c r="A1239" s="140"/>
      <c r="B1239" s="155"/>
      <c r="O1239" s="8"/>
      <c r="P1239" s="8"/>
      <c r="Q1239" s="8"/>
      <c r="R1239" s="8"/>
      <c r="S1239" s="8"/>
    </row>
    <row r="1240" spans="1:19" x14ac:dyDescent="0.25">
      <c r="A1240" s="140"/>
      <c r="B1240" s="155"/>
      <c r="O1240" s="8"/>
      <c r="P1240" s="8"/>
      <c r="Q1240" s="8"/>
      <c r="R1240" s="8"/>
      <c r="S1240" s="8"/>
    </row>
    <row r="1241" spans="1:19" x14ac:dyDescent="0.25">
      <c r="A1241" s="140"/>
      <c r="B1241" s="155"/>
      <c r="O1241" s="8"/>
      <c r="P1241" s="8"/>
      <c r="Q1241" s="8"/>
      <c r="R1241" s="8"/>
      <c r="S1241" s="8"/>
    </row>
    <row r="1242" spans="1:19" x14ac:dyDescent="0.25">
      <c r="A1242" s="140"/>
      <c r="B1242" s="155"/>
      <c r="O1242" s="8"/>
      <c r="P1242" s="8"/>
      <c r="Q1242" s="8"/>
      <c r="R1242" s="8"/>
      <c r="S1242" s="8"/>
    </row>
    <row r="1243" spans="1:19" x14ac:dyDescent="0.25">
      <c r="A1243" s="140"/>
      <c r="B1243" s="155"/>
      <c r="O1243" s="8"/>
      <c r="P1243" s="8"/>
      <c r="Q1243" s="8"/>
      <c r="R1243" s="8"/>
      <c r="S1243" s="8"/>
    </row>
    <row r="1244" spans="1:19" x14ac:dyDescent="0.25">
      <c r="A1244" s="140"/>
      <c r="B1244" s="155"/>
      <c r="O1244" s="8"/>
      <c r="P1244" s="8"/>
      <c r="Q1244" s="8"/>
      <c r="R1244" s="8"/>
      <c r="S1244" s="8"/>
    </row>
    <row r="1245" spans="1:19" x14ac:dyDescent="0.25">
      <c r="A1245" s="140"/>
      <c r="B1245" s="155"/>
      <c r="O1245" s="8"/>
      <c r="P1245" s="8"/>
      <c r="Q1245" s="8"/>
      <c r="R1245" s="8"/>
      <c r="S1245" s="8"/>
    </row>
    <row r="1246" spans="1:19" x14ac:dyDescent="0.25">
      <c r="A1246" s="140"/>
      <c r="B1246" s="155"/>
      <c r="O1246" s="8"/>
      <c r="P1246" s="8"/>
      <c r="Q1246" s="8"/>
      <c r="R1246" s="8"/>
      <c r="S1246" s="8"/>
    </row>
    <row r="1247" spans="1:19" x14ac:dyDescent="0.25">
      <c r="A1247" s="140"/>
      <c r="B1247" s="155"/>
      <c r="O1247" s="8"/>
      <c r="P1247" s="8"/>
      <c r="Q1247" s="8"/>
      <c r="R1247" s="8"/>
      <c r="S1247" s="8"/>
    </row>
    <row r="1248" spans="1:19" x14ac:dyDescent="0.25">
      <c r="A1248" s="140"/>
      <c r="B1248" s="155"/>
      <c r="O1248" s="8"/>
      <c r="P1248" s="8"/>
      <c r="Q1248" s="8"/>
      <c r="R1248" s="8"/>
      <c r="S1248" s="8"/>
    </row>
    <row r="1249" spans="1:19" x14ac:dyDescent="0.25">
      <c r="A1249" s="140"/>
      <c r="B1249" s="155"/>
      <c r="O1249" s="8"/>
      <c r="P1249" s="8"/>
      <c r="Q1249" s="8"/>
      <c r="R1249" s="8"/>
      <c r="S1249" s="8"/>
    </row>
    <row r="1250" spans="1:19" x14ac:dyDescent="0.25">
      <c r="A1250" s="140"/>
      <c r="B1250" s="155"/>
      <c r="O1250" s="8"/>
      <c r="P1250" s="8"/>
      <c r="Q1250" s="8"/>
      <c r="R1250" s="8"/>
      <c r="S1250" s="8"/>
    </row>
    <row r="1251" spans="1:19" x14ac:dyDescent="0.25">
      <c r="A1251" s="140"/>
      <c r="B1251" s="155"/>
      <c r="O1251" s="8"/>
      <c r="P1251" s="8"/>
      <c r="Q1251" s="8"/>
      <c r="R1251" s="8"/>
      <c r="S1251" s="8"/>
    </row>
    <row r="1252" spans="1:19" x14ac:dyDescent="0.25">
      <c r="A1252" s="140"/>
      <c r="B1252" s="155"/>
      <c r="O1252" s="8"/>
      <c r="P1252" s="8"/>
      <c r="Q1252" s="8"/>
      <c r="R1252" s="8"/>
      <c r="S1252" s="8"/>
    </row>
    <row r="1253" spans="1:19" x14ac:dyDescent="0.25">
      <c r="A1253" s="140"/>
      <c r="B1253" s="155"/>
      <c r="O1253" s="8"/>
      <c r="P1253" s="8"/>
      <c r="Q1253" s="8"/>
      <c r="R1253" s="8"/>
      <c r="S1253" s="8"/>
    </row>
    <row r="1254" spans="1:19" x14ac:dyDescent="0.25">
      <c r="A1254" s="140"/>
      <c r="B1254" s="155"/>
      <c r="O1254" s="8"/>
      <c r="P1254" s="8"/>
      <c r="Q1254" s="8"/>
      <c r="R1254" s="8"/>
      <c r="S1254" s="8"/>
    </row>
    <row r="1255" spans="1:19" x14ac:dyDescent="0.25">
      <c r="A1255" s="140"/>
      <c r="B1255" s="155"/>
      <c r="O1255" s="8"/>
      <c r="P1255" s="8"/>
      <c r="Q1255" s="8"/>
      <c r="R1255" s="8"/>
      <c r="S1255" s="8"/>
    </row>
    <row r="1256" spans="1:19" x14ac:dyDescent="0.25">
      <c r="A1256" s="140"/>
      <c r="B1256" s="155"/>
      <c r="O1256" s="8"/>
      <c r="P1256" s="8"/>
      <c r="Q1256" s="8"/>
      <c r="R1256" s="8"/>
      <c r="S1256" s="8"/>
    </row>
    <row r="1257" spans="1:19" x14ac:dyDescent="0.25">
      <c r="A1257" s="140"/>
      <c r="B1257" s="155"/>
      <c r="O1257" s="8"/>
      <c r="P1257" s="8"/>
      <c r="Q1257" s="8"/>
      <c r="R1257" s="8"/>
      <c r="S1257" s="8"/>
    </row>
    <row r="1258" spans="1:19" x14ac:dyDescent="0.25">
      <c r="A1258" s="140"/>
      <c r="B1258" s="155"/>
      <c r="O1258" s="8"/>
      <c r="P1258" s="8"/>
      <c r="Q1258" s="8"/>
      <c r="R1258" s="8"/>
      <c r="S1258" s="8"/>
    </row>
    <row r="1259" spans="1:19" x14ac:dyDescent="0.25">
      <c r="A1259" s="140"/>
      <c r="B1259" s="155"/>
      <c r="O1259" s="8"/>
      <c r="P1259" s="8"/>
      <c r="Q1259" s="8"/>
      <c r="R1259" s="8"/>
      <c r="S1259" s="8"/>
    </row>
    <row r="1260" spans="1:19" x14ac:dyDescent="0.25">
      <c r="A1260" s="140"/>
      <c r="B1260" s="155"/>
      <c r="O1260" s="8"/>
      <c r="P1260" s="8"/>
      <c r="Q1260" s="8"/>
      <c r="R1260" s="8"/>
      <c r="S1260" s="8"/>
    </row>
    <row r="1261" spans="1:19" x14ac:dyDescent="0.25">
      <c r="A1261" s="140"/>
      <c r="B1261" s="155"/>
      <c r="O1261" s="8"/>
      <c r="P1261" s="8"/>
      <c r="Q1261" s="8"/>
      <c r="R1261" s="8"/>
      <c r="S1261" s="8"/>
    </row>
    <row r="1262" spans="1:19" x14ac:dyDescent="0.25">
      <c r="A1262" s="140"/>
      <c r="B1262" s="155"/>
      <c r="O1262" s="8"/>
      <c r="P1262" s="8"/>
      <c r="Q1262" s="8"/>
      <c r="R1262" s="8"/>
      <c r="S1262" s="8"/>
    </row>
    <row r="1263" spans="1:19" x14ac:dyDescent="0.25">
      <c r="A1263" s="140"/>
      <c r="B1263" s="155"/>
      <c r="O1263" s="8"/>
      <c r="P1263" s="8"/>
      <c r="Q1263" s="8"/>
      <c r="R1263" s="8"/>
      <c r="S1263" s="8"/>
    </row>
    <row r="1264" spans="1:19" x14ac:dyDescent="0.25">
      <c r="A1264" s="140"/>
      <c r="B1264" s="155"/>
      <c r="O1264" s="8"/>
      <c r="P1264" s="8"/>
      <c r="Q1264" s="8"/>
      <c r="R1264" s="8"/>
      <c r="S1264" s="8"/>
    </row>
    <row r="1265" spans="1:19" x14ac:dyDescent="0.25">
      <c r="A1265" s="140"/>
      <c r="B1265" s="155"/>
      <c r="O1265" s="8"/>
      <c r="P1265" s="8"/>
      <c r="Q1265" s="8"/>
      <c r="R1265" s="8"/>
      <c r="S1265" s="8"/>
    </row>
    <row r="1266" spans="1:19" x14ac:dyDescent="0.25">
      <c r="A1266" s="140"/>
      <c r="B1266" s="155"/>
      <c r="O1266" s="8"/>
      <c r="P1266" s="8"/>
      <c r="Q1266" s="8"/>
      <c r="R1266" s="8"/>
      <c r="S1266" s="8"/>
    </row>
    <row r="1267" spans="1:19" x14ac:dyDescent="0.25">
      <c r="A1267" s="140"/>
      <c r="B1267" s="155"/>
      <c r="O1267" s="8"/>
      <c r="P1267" s="8"/>
      <c r="Q1267" s="8"/>
      <c r="R1267" s="8"/>
      <c r="S1267" s="8"/>
    </row>
    <row r="1268" spans="1:19" x14ac:dyDescent="0.25">
      <c r="A1268" s="140"/>
      <c r="B1268" s="155"/>
      <c r="O1268" s="8"/>
      <c r="P1268" s="8"/>
      <c r="Q1268" s="8"/>
      <c r="R1268" s="8"/>
      <c r="S1268" s="8"/>
    </row>
    <row r="1269" spans="1:19" x14ac:dyDescent="0.25">
      <c r="A1269" s="140"/>
      <c r="B1269" s="155"/>
      <c r="O1269" s="8"/>
      <c r="P1269" s="8"/>
      <c r="Q1269" s="8"/>
      <c r="R1269" s="8"/>
      <c r="S1269" s="8"/>
    </row>
    <row r="1270" spans="1:19" x14ac:dyDescent="0.25">
      <c r="A1270" s="140"/>
      <c r="B1270" s="155"/>
      <c r="O1270" s="8"/>
      <c r="P1270" s="8"/>
      <c r="Q1270" s="8"/>
      <c r="R1270" s="8"/>
      <c r="S1270" s="8"/>
    </row>
    <row r="1271" spans="1:19" x14ac:dyDescent="0.25">
      <c r="A1271" s="140"/>
      <c r="B1271" s="155"/>
      <c r="O1271" s="8"/>
      <c r="P1271" s="8"/>
      <c r="Q1271" s="8"/>
      <c r="R1271" s="8"/>
      <c r="S1271" s="8"/>
    </row>
    <row r="1272" spans="1:19" x14ac:dyDescent="0.25">
      <c r="A1272" s="140"/>
      <c r="B1272" s="155"/>
      <c r="O1272" s="8"/>
      <c r="P1272" s="8"/>
      <c r="Q1272" s="8"/>
      <c r="R1272" s="8"/>
      <c r="S1272" s="8"/>
    </row>
    <row r="1273" spans="1:19" x14ac:dyDescent="0.25">
      <c r="A1273" s="140"/>
      <c r="B1273" s="155"/>
      <c r="O1273" s="8"/>
      <c r="P1273" s="8"/>
      <c r="Q1273" s="8"/>
      <c r="R1273" s="8"/>
      <c r="S1273" s="8"/>
    </row>
    <row r="1274" spans="1:19" x14ac:dyDescent="0.25">
      <c r="A1274" s="140"/>
      <c r="B1274" s="155"/>
      <c r="O1274" s="8"/>
      <c r="P1274" s="8"/>
      <c r="Q1274" s="8"/>
      <c r="R1274" s="8"/>
      <c r="S1274" s="8"/>
    </row>
    <row r="1275" spans="1:19" x14ac:dyDescent="0.25">
      <c r="A1275" s="140"/>
      <c r="B1275" s="155"/>
      <c r="O1275" s="8"/>
      <c r="P1275" s="8"/>
      <c r="Q1275" s="8"/>
      <c r="R1275" s="8"/>
      <c r="S1275" s="8"/>
    </row>
    <row r="1276" spans="1:19" x14ac:dyDescent="0.25">
      <c r="A1276" s="140"/>
      <c r="B1276" s="155"/>
      <c r="O1276" s="8"/>
      <c r="P1276" s="8"/>
      <c r="Q1276" s="8"/>
      <c r="R1276" s="8"/>
      <c r="S1276" s="8"/>
    </row>
    <row r="1277" spans="1:19" x14ac:dyDescent="0.25">
      <c r="A1277" s="140"/>
      <c r="B1277" s="155"/>
      <c r="O1277" s="8"/>
      <c r="P1277" s="8"/>
      <c r="Q1277" s="8"/>
      <c r="R1277" s="8"/>
      <c r="S1277" s="8"/>
    </row>
    <row r="1278" spans="1:19" x14ac:dyDescent="0.25">
      <c r="A1278" s="140"/>
      <c r="B1278" s="155"/>
      <c r="O1278" s="8"/>
      <c r="P1278" s="8"/>
      <c r="Q1278" s="8"/>
      <c r="R1278" s="8"/>
      <c r="S1278" s="8"/>
    </row>
    <row r="1279" spans="1:19" x14ac:dyDescent="0.25">
      <c r="A1279" s="140"/>
      <c r="B1279" s="155"/>
      <c r="O1279" s="8"/>
      <c r="P1279" s="8"/>
      <c r="Q1279" s="8"/>
      <c r="R1279" s="8"/>
      <c r="S1279" s="8"/>
    </row>
    <row r="1280" spans="1:19" x14ac:dyDescent="0.25">
      <c r="A1280" s="140"/>
      <c r="B1280" s="155"/>
      <c r="O1280" s="8"/>
      <c r="P1280" s="8"/>
      <c r="Q1280" s="8"/>
      <c r="R1280" s="8"/>
      <c r="S1280" s="8"/>
    </row>
    <row r="1281" spans="1:19" x14ac:dyDescent="0.25">
      <c r="A1281" s="140"/>
      <c r="B1281" s="155"/>
      <c r="O1281" s="8"/>
      <c r="P1281" s="8"/>
      <c r="Q1281" s="8"/>
      <c r="R1281" s="8"/>
      <c r="S1281" s="8"/>
    </row>
    <row r="1282" spans="1:19" x14ac:dyDescent="0.25">
      <c r="A1282" s="140"/>
      <c r="B1282" s="155"/>
      <c r="O1282" s="8"/>
      <c r="P1282" s="8"/>
      <c r="Q1282" s="8"/>
      <c r="R1282" s="8"/>
      <c r="S1282" s="8"/>
    </row>
    <row r="1283" spans="1:19" x14ac:dyDescent="0.25">
      <c r="A1283" s="140"/>
      <c r="B1283" s="155"/>
      <c r="O1283" s="8"/>
      <c r="P1283" s="8"/>
      <c r="Q1283" s="8"/>
      <c r="R1283" s="8"/>
      <c r="S1283" s="8"/>
    </row>
    <row r="1284" spans="1:19" x14ac:dyDescent="0.25">
      <c r="A1284" s="140"/>
      <c r="B1284" s="155"/>
      <c r="O1284" s="8"/>
      <c r="P1284" s="8"/>
      <c r="Q1284" s="8"/>
      <c r="R1284" s="8"/>
      <c r="S1284" s="8"/>
    </row>
    <row r="1285" spans="1:19" x14ac:dyDescent="0.25">
      <c r="A1285" s="140"/>
      <c r="B1285" s="155"/>
      <c r="O1285" s="8"/>
      <c r="P1285" s="8"/>
      <c r="Q1285" s="8"/>
      <c r="R1285" s="8"/>
      <c r="S1285" s="8"/>
    </row>
    <row r="1286" spans="1:19" x14ac:dyDescent="0.25">
      <c r="A1286" s="140"/>
      <c r="B1286" s="155"/>
      <c r="O1286" s="8"/>
      <c r="P1286" s="8"/>
      <c r="Q1286" s="8"/>
      <c r="R1286" s="8"/>
      <c r="S1286" s="8"/>
    </row>
    <row r="1287" spans="1:19" x14ac:dyDescent="0.25">
      <c r="A1287" s="140"/>
      <c r="B1287" s="155"/>
      <c r="O1287" s="8"/>
      <c r="P1287" s="8"/>
      <c r="Q1287" s="8"/>
      <c r="R1287" s="8"/>
      <c r="S1287" s="8"/>
    </row>
    <row r="1288" spans="1:19" x14ac:dyDescent="0.25">
      <c r="A1288" s="140"/>
      <c r="B1288" s="155"/>
      <c r="O1288" s="8"/>
      <c r="P1288" s="8"/>
      <c r="Q1288" s="8"/>
      <c r="R1288" s="8"/>
      <c r="S1288" s="8"/>
    </row>
    <row r="1289" spans="1:19" x14ac:dyDescent="0.25">
      <c r="A1289" s="140"/>
      <c r="B1289" s="155"/>
      <c r="O1289" s="8"/>
      <c r="P1289" s="8"/>
      <c r="Q1289" s="8"/>
      <c r="R1289" s="8"/>
      <c r="S1289" s="8"/>
    </row>
    <row r="1290" spans="1:19" x14ac:dyDescent="0.25">
      <c r="A1290" s="140"/>
      <c r="B1290" s="155"/>
      <c r="O1290" s="8"/>
      <c r="P1290" s="8"/>
      <c r="Q1290" s="8"/>
      <c r="R1290" s="8"/>
      <c r="S1290" s="8"/>
    </row>
    <row r="1291" spans="1:19" x14ac:dyDescent="0.25">
      <c r="A1291" s="140"/>
      <c r="B1291" s="155"/>
      <c r="O1291" s="8"/>
      <c r="P1291" s="8"/>
      <c r="Q1291" s="8"/>
      <c r="R1291" s="8"/>
      <c r="S1291" s="8"/>
    </row>
    <row r="1292" spans="1:19" x14ac:dyDescent="0.25">
      <c r="A1292" s="140"/>
      <c r="B1292" s="155"/>
      <c r="O1292" s="8"/>
      <c r="P1292" s="8"/>
      <c r="Q1292" s="8"/>
      <c r="R1292" s="8"/>
      <c r="S1292" s="8"/>
    </row>
    <row r="1293" spans="1:19" x14ac:dyDescent="0.25">
      <c r="A1293" s="140"/>
      <c r="B1293" s="155"/>
      <c r="O1293" s="8"/>
      <c r="P1293" s="8"/>
      <c r="Q1293" s="8"/>
      <c r="R1293" s="8"/>
      <c r="S1293" s="8"/>
    </row>
    <row r="1294" spans="1:19" x14ac:dyDescent="0.25">
      <c r="A1294" s="140"/>
      <c r="B1294" s="155"/>
      <c r="O1294" s="8"/>
      <c r="P1294" s="8"/>
      <c r="Q1294" s="8"/>
      <c r="R1294" s="8"/>
      <c r="S1294" s="8"/>
    </row>
    <row r="1295" spans="1:19" x14ac:dyDescent="0.25">
      <c r="A1295" s="140"/>
      <c r="B1295" s="155"/>
      <c r="O1295" s="8"/>
      <c r="P1295" s="8"/>
      <c r="Q1295" s="8"/>
      <c r="R1295" s="8"/>
      <c r="S1295" s="8"/>
    </row>
    <row r="1296" spans="1:19" x14ac:dyDescent="0.25">
      <c r="A1296" s="140"/>
      <c r="B1296" s="155"/>
      <c r="O1296" s="8"/>
      <c r="P1296" s="8"/>
      <c r="Q1296" s="8"/>
      <c r="R1296" s="8"/>
      <c r="S1296" s="8"/>
    </row>
    <row r="1297" spans="1:19" x14ac:dyDescent="0.25">
      <c r="A1297" s="140"/>
      <c r="B1297" s="155"/>
      <c r="O1297" s="8"/>
      <c r="P1297" s="8"/>
      <c r="Q1297" s="8"/>
      <c r="R1297" s="8"/>
      <c r="S1297" s="8"/>
    </row>
    <row r="1298" spans="1:19" x14ac:dyDescent="0.25">
      <c r="A1298" s="140"/>
      <c r="B1298" s="155"/>
      <c r="O1298" s="8"/>
      <c r="P1298" s="8"/>
      <c r="Q1298" s="8"/>
      <c r="R1298" s="8"/>
      <c r="S1298" s="8"/>
    </row>
    <row r="1299" spans="1:19" x14ac:dyDescent="0.25">
      <c r="A1299" s="140"/>
      <c r="B1299" s="155"/>
      <c r="O1299" s="8"/>
      <c r="P1299" s="8"/>
      <c r="Q1299" s="8"/>
      <c r="R1299" s="8"/>
      <c r="S1299" s="8"/>
    </row>
    <row r="1300" spans="1:19" x14ac:dyDescent="0.25">
      <c r="A1300" s="140"/>
      <c r="B1300" s="155"/>
      <c r="O1300" s="8"/>
      <c r="P1300" s="8"/>
      <c r="Q1300" s="8"/>
      <c r="R1300" s="8"/>
      <c r="S1300" s="8"/>
    </row>
    <row r="1301" spans="1:19" x14ac:dyDescent="0.25">
      <c r="A1301" s="140"/>
      <c r="B1301" s="155"/>
      <c r="O1301" s="8"/>
      <c r="P1301" s="8"/>
      <c r="Q1301" s="8"/>
      <c r="R1301" s="8"/>
      <c r="S1301" s="8"/>
    </row>
    <row r="1302" spans="1:19" x14ac:dyDescent="0.25">
      <c r="A1302" s="140"/>
      <c r="B1302" s="155"/>
      <c r="O1302" s="8"/>
      <c r="P1302" s="8"/>
      <c r="Q1302" s="8"/>
      <c r="R1302" s="8"/>
      <c r="S1302" s="8"/>
    </row>
    <row r="1303" spans="1:19" x14ac:dyDescent="0.25">
      <c r="A1303" s="140"/>
      <c r="B1303" s="155"/>
      <c r="O1303" s="8"/>
      <c r="P1303" s="8"/>
      <c r="Q1303" s="8"/>
      <c r="R1303" s="8"/>
      <c r="S1303" s="8"/>
    </row>
    <row r="1304" spans="1:19" x14ac:dyDescent="0.25">
      <c r="A1304" s="140"/>
      <c r="B1304" s="155"/>
      <c r="O1304" s="8"/>
      <c r="P1304" s="8"/>
      <c r="Q1304" s="8"/>
      <c r="R1304" s="8"/>
      <c r="S1304" s="8"/>
    </row>
    <row r="1305" spans="1:19" x14ac:dyDescent="0.25">
      <c r="A1305" s="140"/>
      <c r="B1305" s="155"/>
      <c r="O1305" s="8"/>
      <c r="P1305" s="8"/>
      <c r="Q1305" s="8"/>
      <c r="R1305" s="8"/>
      <c r="S1305" s="8"/>
    </row>
    <row r="1306" spans="1:19" x14ac:dyDescent="0.25">
      <c r="A1306" s="140"/>
      <c r="B1306" s="155"/>
      <c r="O1306" s="8"/>
      <c r="P1306" s="8"/>
      <c r="Q1306" s="8"/>
      <c r="R1306" s="8"/>
      <c r="S1306" s="8"/>
    </row>
    <row r="1307" spans="1:19" x14ac:dyDescent="0.25">
      <c r="A1307" s="140"/>
      <c r="B1307" s="155"/>
      <c r="O1307" s="8"/>
      <c r="P1307" s="8"/>
      <c r="Q1307" s="8"/>
      <c r="R1307" s="8"/>
      <c r="S1307" s="8"/>
    </row>
    <row r="1308" spans="1:19" x14ac:dyDescent="0.25">
      <c r="A1308" s="140"/>
      <c r="B1308" s="155"/>
      <c r="O1308" s="8"/>
      <c r="P1308" s="8"/>
      <c r="Q1308" s="8"/>
      <c r="R1308" s="8"/>
      <c r="S1308" s="8"/>
    </row>
    <row r="1309" spans="1:19" x14ac:dyDescent="0.25">
      <c r="A1309" s="140"/>
      <c r="B1309" s="155"/>
      <c r="O1309" s="8"/>
      <c r="P1309" s="8"/>
      <c r="Q1309" s="8"/>
      <c r="R1309" s="8"/>
      <c r="S1309" s="8"/>
    </row>
    <row r="1310" spans="1:19" x14ac:dyDescent="0.25">
      <c r="A1310" s="140"/>
      <c r="B1310" s="155"/>
      <c r="O1310" s="8"/>
      <c r="P1310" s="8"/>
      <c r="Q1310" s="8"/>
      <c r="R1310" s="8"/>
      <c r="S1310" s="8"/>
    </row>
    <row r="1311" spans="1:19" x14ac:dyDescent="0.25">
      <c r="A1311" s="140"/>
      <c r="B1311" s="155"/>
      <c r="O1311" s="8"/>
      <c r="P1311" s="8"/>
      <c r="Q1311" s="8"/>
      <c r="R1311" s="8"/>
      <c r="S1311" s="8"/>
    </row>
    <row r="1312" spans="1:19" x14ac:dyDescent="0.25">
      <c r="A1312" s="140"/>
      <c r="B1312" s="155"/>
      <c r="O1312" s="8"/>
      <c r="P1312" s="8"/>
      <c r="Q1312" s="8"/>
      <c r="R1312" s="8"/>
      <c r="S1312" s="8"/>
    </row>
    <row r="1313" spans="1:19" x14ac:dyDescent="0.25">
      <c r="A1313" s="140"/>
      <c r="B1313" s="155"/>
      <c r="O1313" s="8"/>
      <c r="P1313" s="8"/>
      <c r="Q1313" s="8"/>
      <c r="R1313" s="8"/>
      <c r="S1313" s="8"/>
    </row>
    <row r="1314" spans="1:19" x14ac:dyDescent="0.25">
      <c r="A1314" s="140"/>
      <c r="B1314" s="155"/>
      <c r="O1314" s="8"/>
      <c r="P1314" s="8"/>
      <c r="Q1314" s="8"/>
      <c r="R1314" s="8"/>
      <c r="S1314" s="8"/>
    </row>
    <row r="1315" spans="1:19" x14ac:dyDescent="0.25">
      <c r="A1315" s="140"/>
      <c r="B1315" s="155"/>
      <c r="O1315" s="8"/>
      <c r="P1315" s="8"/>
      <c r="Q1315" s="8"/>
      <c r="R1315" s="8"/>
      <c r="S1315" s="8"/>
    </row>
    <row r="1316" spans="1:19" x14ac:dyDescent="0.25">
      <c r="A1316" s="140"/>
      <c r="B1316" s="155"/>
      <c r="O1316" s="8"/>
      <c r="P1316" s="8"/>
      <c r="Q1316" s="8"/>
      <c r="R1316" s="8"/>
      <c r="S1316" s="8"/>
    </row>
    <row r="1317" spans="1:19" x14ac:dyDescent="0.25">
      <c r="A1317" s="140"/>
      <c r="B1317" s="155"/>
      <c r="O1317" s="8"/>
      <c r="P1317" s="8"/>
      <c r="Q1317" s="8"/>
      <c r="R1317" s="8"/>
      <c r="S1317" s="8"/>
    </row>
    <row r="1318" spans="1:19" x14ac:dyDescent="0.25">
      <c r="A1318" s="140"/>
      <c r="B1318" s="155"/>
      <c r="O1318" s="8"/>
      <c r="P1318" s="8"/>
      <c r="Q1318" s="8"/>
      <c r="R1318" s="8"/>
      <c r="S1318" s="8"/>
    </row>
    <row r="1319" spans="1:19" x14ac:dyDescent="0.25">
      <c r="A1319" s="140"/>
      <c r="B1319" s="155"/>
      <c r="O1319" s="8"/>
      <c r="P1319" s="8"/>
      <c r="Q1319" s="8"/>
      <c r="R1319" s="8"/>
      <c r="S1319" s="8"/>
    </row>
    <row r="1320" spans="1:19" x14ac:dyDescent="0.25">
      <c r="A1320" s="140"/>
      <c r="B1320" s="155"/>
      <c r="O1320" s="8"/>
      <c r="P1320" s="8"/>
      <c r="Q1320" s="8"/>
      <c r="R1320" s="8"/>
      <c r="S1320" s="8"/>
    </row>
    <row r="1321" spans="1:19" x14ac:dyDescent="0.25">
      <c r="A1321" s="140"/>
      <c r="B1321" s="155"/>
      <c r="O1321" s="8"/>
      <c r="P1321" s="8"/>
      <c r="Q1321" s="8"/>
      <c r="R1321" s="8"/>
      <c r="S1321" s="8"/>
    </row>
    <row r="1322" spans="1:19" x14ac:dyDescent="0.25">
      <c r="A1322" s="140"/>
      <c r="B1322" s="155"/>
      <c r="O1322" s="8"/>
      <c r="P1322" s="8"/>
      <c r="Q1322" s="8"/>
      <c r="R1322" s="8"/>
      <c r="S1322" s="8"/>
    </row>
    <row r="1323" spans="1:19" x14ac:dyDescent="0.25">
      <c r="A1323" s="140"/>
      <c r="B1323" s="155"/>
      <c r="O1323" s="8"/>
      <c r="P1323" s="8"/>
      <c r="Q1323" s="8"/>
      <c r="R1323" s="8"/>
      <c r="S1323" s="8"/>
    </row>
    <row r="1324" spans="1:19" x14ac:dyDescent="0.25">
      <c r="A1324" s="140"/>
      <c r="B1324" s="155"/>
      <c r="O1324" s="8"/>
      <c r="P1324" s="8"/>
      <c r="Q1324" s="8"/>
      <c r="R1324" s="8"/>
      <c r="S1324" s="8"/>
    </row>
    <row r="1325" spans="1:19" x14ac:dyDescent="0.25">
      <c r="A1325" s="140"/>
      <c r="B1325" s="155"/>
      <c r="O1325" s="8"/>
      <c r="P1325" s="8"/>
      <c r="Q1325" s="8"/>
      <c r="R1325" s="8"/>
      <c r="S1325" s="8"/>
    </row>
    <row r="1326" spans="1:19" x14ac:dyDescent="0.25">
      <c r="A1326" s="140"/>
      <c r="B1326" s="155"/>
      <c r="O1326" s="8"/>
      <c r="P1326" s="8"/>
      <c r="Q1326" s="8"/>
      <c r="R1326" s="8"/>
      <c r="S1326" s="8"/>
    </row>
    <row r="1327" spans="1:19" x14ac:dyDescent="0.25">
      <c r="A1327" s="140"/>
      <c r="B1327" s="155"/>
      <c r="O1327" s="8"/>
      <c r="P1327" s="8"/>
      <c r="Q1327" s="8"/>
      <c r="R1327" s="8"/>
      <c r="S1327" s="8"/>
    </row>
    <row r="1328" spans="1:19" x14ac:dyDescent="0.25">
      <c r="A1328" s="140"/>
      <c r="B1328" s="155"/>
      <c r="O1328" s="8"/>
      <c r="P1328" s="8"/>
      <c r="Q1328" s="8"/>
      <c r="R1328" s="8"/>
      <c r="S1328" s="8"/>
    </row>
    <row r="1329" spans="1:19" x14ac:dyDescent="0.25">
      <c r="A1329" s="140"/>
      <c r="B1329" s="155"/>
      <c r="O1329" s="8"/>
      <c r="P1329" s="8"/>
      <c r="Q1329" s="8"/>
      <c r="R1329" s="8"/>
      <c r="S1329" s="8"/>
    </row>
    <row r="1330" spans="1:19" x14ac:dyDescent="0.25">
      <c r="A1330" s="140"/>
      <c r="B1330" s="155"/>
      <c r="O1330" s="8"/>
      <c r="P1330" s="8"/>
      <c r="Q1330" s="8"/>
      <c r="R1330" s="8"/>
      <c r="S1330" s="8"/>
    </row>
    <row r="1331" spans="1:19" x14ac:dyDescent="0.25">
      <c r="A1331" s="140"/>
      <c r="B1331" s="155"/>
      <c r="O1331" s="8"/>
      <c r="P1331" s="8"/>
      <c r="Q1331" s="8"/>
      <c r="R1331" s="8"/>
      <c r="S1331" s="8"/>
    </row>
    <row r="1332" spans="1:19" x14ac:dyDescent="0.25">
      <c r="A1332" s="140"/>
      <c r="B1332" s="155"/>
      <c r="O1332" s="8"/>
      <c r="P1332" s="8"/>
      <c r="Q1332" s="8"/>
      <c r="R1332" s="8"/>
      <c r="S1332" s="8"/>
    </row>
    <row r="1333" spans="1:19" x14ac:dyDescent="0.25">
      <c r="A1333" s="140"/>
      <c r="B1333" s="155"/>
      <c r="O1333" s="8"/>
      <c r="P1333" s="8"/>
      <c r="Q1333" s="8"/>
      <c r="R1333" s="8"/>
      <c r="S1333" s="8"/>
    </row>
    <row r="1334" spans="1:19" x14ac:dyDescent="0.25">
      <c r="A1334" s="140"/>
      <c r="B1334" s="155"/>
      <c r="O1334" s="8"/>
      <c r="P1334" s="8"/>
      <c r="Q1334" s="8"/>
      <c r="R1334" s="8"/>
      <c r="S1334" s="8"/>
    </row>
    <row r="1335" spans="1:19" x14ac:dyDescent="0.25">
      <c r="A1335" s="140"/>
      <c r="B1335" s="155"/>
      <c r="O1335" s="8"/>
      <c r="P1335" s="8"/>
      <c r="Q1335" s="8"/>
      <c r="R1335" s="8"/>
      <c r="S1335" s="8"/>
    </row>
    <row r="1336" spans="1:19" x14ac:dyDescent="0.25">
      <c r="A1336" s="140"/>
      <c r="B1336" s="155"/>
      <c r="O1336" s="8"/>
      <c r="P1336" s="8"/>
      <c r="Q1336" s="8"/>
      <c r="R1336" s="8"/>
      <c r="S1336" s="8"/>
    </row>
    <row r="1337" spans="1:19" x14ac:dyDescent="0.25">
      <c r="A1337" s="140"/>
      <c r="B1337" s="155"/>
      <c r="O1337" s="8"/>
      <c r="P1337" s="8"/>
      <c r="Q1337" s="8"/>
      <c r="R1337" s="8"/>
      <c r="S1337" s="8"/>
    </row>
    <row r="1338" spans="1:19" x14ac:dyDescent="0.25">
      <c r="A1338" s="140"/>
      <c r="B1338" s="155"/>
      <c r="O1338" s="8"/>
      <c r="P1338" s="8"/>
      <c r="Q1338" s="8"/>
      <c r="R1338" s="8"/>
      <c r="S1338" s="8"/>
    </row>
    <row r="1339" spans="1:19" x14ac:dyDescent="0.25">
      <c r="A1339" s="140"/>
      <c r="B1339" s="155"/>
      <c r="O1339" s="8"/>
      <c r="P1339" s="8"/>
      <c r="Q1339" s="8"/>
      <c r="R1339" s="8"/>
      <c r="S1339" s="8"/>
    </row>
    <row r="1340" spans="1:19" x14ac:dyDescent="0.25">
      <c r="A1340" s="140"/>
      <c r="B1340" s="155"/>
      <c r="O1340" s="8"/>
      <c r="P1340" s="8"/>
      <c r="Q1340" s="8"/>
      <c r="R1340" s="8"/>
      <c r="S1340" s="8"/>
    </row>
    <row r="1341" spans="1:19" x14ac:dyDescent="0.25">
      <c r="A1341" s="140"/>
      <c r="B1341" s="155"/>
      <c r="O1341" s="8"/>
      <c r="P1341" s="8"/>
      <c r="Q1341" s="8"/>
      <c r="R1341" s="8"/>
      <c r="S1341" s="8"/>
    </row>
    <row r="1342" spans="1:19" x14ac:dyDescent="0.25">
      <c r="A1342" s="140"/>
      <c r="B1342" s="155"/>
      <c r="O1342" s="8"/>
      <c r="P1342" s="8"/>
      <c r="Q1342" s="8"/>
      <c r="R1342" s="8"/>
      <c r="S1342" s="8"/>
    </row>
    <row r="1343" spans="1:19" x14ac:dyDescent="0.25">
      <c r="A1343" s="140"/>
      <c r="B1343" s="155"/>
      <c r="O1343" s="8"/>
      <c r="P1343" s="8"/>
      <c r="Q1343" s="8"/>
      <c r="R1343" s="8"/>
      <c r="S1343" s="8"/>
    </row>
    <row r="1344" spans="1:19" x14ac:dyDescent="0.25">
      <c r="A1344" s="140"/>
      <c r="B1344" s="155"/>
      <c r="O1344" s="8"/>
      <c r="P1344" s="8"/>
      <c r="Q1344" s="8"/>
      <c r="R1344" s="8"/>
      <c r="S1344" s="8"/>
    </row>
    <row r="1345" spans="1:19" x14ac:dyDescent="0.25">
      <c r="A1345" s="140"/>
      <c r="B1345" s="155"/>
      <c r="O1345" s="8"/>
      <c r="P1345" s="8"/>
      <c r="Q1345" s="8"/>
      <c r="R1345" s="8"/>
      <c r="S1345" s="8"/>
    </row>
    <row r="1346" spans="1:19" x14ac:dyDescent="0.25">
      <c r="A1346" s="140"/>
      <c r="B1346" s="155"/>
      <c r="O1346" s="8"/>
      <c r="P1346" s="8"/>
      <c r="Q1346" s="8"/>
      <c r="R1346" s="8"/>
      <c r="S1346" s="8"/>
    </row>
    <row r="1347" spans="1:19" x14ac:dyDescent="0.25">
      <c r="A1347" s="140"/>
      <c r="B1347" s="155"/>
      <c r="O1347" s="8"/>
      <c r="P1347" s="8"/>
      <c r="Q1347" s="8"/>
      <c r="R1347" s="8"/>
      <c r="S1347" s="8"/>
    </row>
    <row r="1348" spans="1:19" x14ac:dyDescent="0.25">
      <c r="A1348" s="140"/>
      <c r="B1348" s="155"/>
      <c r="O1348" s="8"/>
      <c r="P1348" s="8"/>
      <c r="Q1348" s="8"/>
      <c r="R1348" s="8"/>
      <c r="S1348" s="8"/>
    </row>
    <row r="1349" spans="1:19" x14ac:dyDescent="0.25">
      <c r="A1349" s="140"/>
      <c r="B1349" s="155"/>
      <c r="O1349" s="8"/>
      <c r="P1349" s="8"/>
      <c r="Q1349" s="8"/>
      <c r="R1349" s="8"/>
      <c r="S1349" s="8"/>
    </row>
    <row r="1350" spans="1:19" x14ac:dyDescent="0.25">
      <c r="A1350" s="140"/>
      <c r="B1350" s="155"/>
      <c r="O1350" s="8"/>
      <c r="P1350" s="8"/>
      <c r="Q1350" s="8"/>
      <c r="R1350" s="8"/>
      <c r="S1350" s="8"/>
    </row>
    <row r="1351" spans="1:19" x14ac:dyDescent="0.25">
      <c r="A1351" s="140"/>
      <c r="B1351" s="155"/>
      <c r="O1351" s="8"/>
      <c r="P1351" s="8"/>
      <c r="Q1351" s="8"/>
      <c r="R1351" s="8"/>
      <c r="S1351" s="8"/>
    </row>
    <row r="1352" spans="1:19" x14ac:dyDescent="0.25">
      <c r="A1352" s="140"/>
      <c r="B1352" s="155"/>
      <c r="O1352" s="8"/>
      <c r="P1352" s="8"/>
      <c r="Q1352" s="8"/>
      <c r="R1352" s="8"/>
      <c r="S1352" s="8"/>
    </row>
    <row r="1353" spans="1:19" x14ac:dyDescent="0.25">
      <c r="A1353" s="140"/>
      <c r="B1353" s="155"/>
      <c r="O1353" s="8"/>
      <c r="P1353" s="8"/>
      <c r="Q1353" s="8"/>
      <c r="R1353" s="8"/>
      <c r="S1353" s="8"/>
    </row>
    <row r="1354" spans="1:19" x14ac:dyDescent="0.25">
      <c r="A1354" s="140"/>
      <c r="B1354" s="155"/>
      <c r="O1354" s="8"/>
      <c r="P1354" s="8"/>
      <c r="Q1354" s="8"/>
      <c r="R1354" s="8"/>
      <c r="S1354" s="8"/>
    </row>
    <row r="1355" spans="1:19" x14ac:dyDescent="0.25">
      <c r="A1355" s="140"/>
      <c r="B1355" s="155"/>
      <c r="O1355" s="8"/>
      <c r="P1355" s="8"/>
      <c r="Q1355" s="8"/>
      <c r="R1355" s="8"/>
      <c r="S1355" s="8"/>
    </row>
    <row r="1356" spans="1:19" x14ac:dyDescent="0.25">
      <c r="A1356" s="140"/>
      <c r="B1356" s="155"/>
      <c r="O1356" s="8"/>
      <c r="P1356" s="8"/>
      <c r="Q1356" s="8"/>
      <c r="R1356" s="8"/>
      <c r="S1356" s="8"/>
    </row>
    <row r="1357" spans="1:19" x14ac:dyDescent="0.25">
      <c r="A1357" s="140"/>
      <c r="B1357" s="155"/>
      <c r="O1357" s="8"/>
      <c r="P1357" s="8"/>
      <c r="Q1357" s="8"/>
      <c r="R1357" s="8"/>
      <c r="S1357" s="8"/>
    </row>
    <row r="1358" spans="1:19" x14ac:dyDescent="0.25">
      <c r="A1358" s="140"/>
      <c r="B1358" s="155"/>
      <c r="O1358" s="8"/>
      <c r="P1358" s="8"/>
      <c r="Q1358" s="8"/>
      <c r="R1358" s="8"/>
      <c r="S1358" s="8"/>
    </row>
    <row r="1359" spans="1:19" x14ac:dyDescent="0.25">
      <c r="B1359" s="155"/>
      <c r="O1359" s="8"/>
      <c r="P1359" s="8"/>
      <c r="Q1359" s="8"/>
      <c r="R1359" s="8"/>
      <c r="S1359" s="8"/>
    </row>
    <row r="1360" spans="1:19" x14ac:dyDescent="0.25">
      <c r="B1360" s="155"/>
      <c r="O1360" s="8"/>
      <c r="P1360" s="8"/>
      <c r="Q1360" s="8"/>
      <c r="R1360" s="8"/>
      <c r="S1360" s="8"/>
    </row>
    <row r="1361" spans="1:24" x14ac:dyDescent="0.25">
      <c r="B1361" s="155"/>
      <c r="O1361" s="8"/>
      <c r="P1361" s="8"/>
      <c r="Q1361" s="8"/>
      <c r="R1361" s="8"/>
      <c r="S1361" s="8"/>
    </row>
    <row r="1362" spans="1:24" x14ac:dyDescent="0.25">
      <c r="B1362" s="155"/>
      <c r="O1362" s="8"/>
      <c r="P1362" s="8"/>
      <c r="Q1362" s="8"/>
      <c r="R1362" s="8"/>
      <c r="S1362" s="8"/>
    </row>
    <row r="1363" spans="1:24" x14ac:dyDescent="0.25">
      <c r="B1363" s="155"/>
      <c r="O1363" s="8"/>
      <c r="P1363" s="8"/>
      <c r="Q1363" s="8"/>
      <c r="R1363" s="8"/>
      <c r="S1363" s="8"/>
    </row>
    <row r="1364" spans="1:24" x14ac:dyDescent="0.25">
      <c r="B1364" s="155"/>
      <c r="O1364" s="8"/>
      <c r="P1364" s="8"/>
      <c r="Q1364" s="8"/>
      <c r="R1364" s="8"/>
      <c r="S1364" s="8"/>
    </row>
    <row r="1365" spans="1:24" x14ac:dyDescent="0.25">
      <c r="B1365" s="155"/>
      <c r="O1365" s="8"/>
      <c r="P1365" s="8"/>
      <c r="Q1365" s="8"/>
      <c r="R1365" s="8"/>
      <c r="S1365" s="8"/>
    </row>
    <row r="1366" spans="1:24" x14ac:dyDescent="0.25">
      <c r="B1366" s="155"/>
      <c r="O1366" s="8"/>
      <c r="P1366" s="8"/>
      <c r="Q1366" s="8"/>
      <c r="R1366" s="8"/>
      <c r="S1366" s="8"/>
    </row>
    <row r="1367" spans="1:24" x14ac:dyDescent="0.25">
      <c r="B1367" s="155"/>
      <c r="C1367" s="7"/>
      <c r="D1367" s="7"/>
      <c r="E1367" s="7"/>
      <c r="F1367" s="7"/>
      <c r="G1367" s="7"/>
      <c r="O1367" s="8"/>
      <c r="P1367" s="8"/>
      <c r="Q1367" s="8"/>
      <c r="R1367" s="8"/>
      <c r="S1367" s="8"/>
    </row>
    <row r="1368" spans="1:24" x14ac:dyDescent="0.25">
      <c r="B1368" s="166"/>
      <c r="C1368" s="5"/>
      <c r="D1368" s="5"/>
      <c r="E1368" s="5"/>
      <c r="F1368" s="5"/>
      <c r="G1368" s="5"/>
      <c r="H1368" s="8"/>
      <c r="I1368" s="8"/>
      <c r="J1368" s="8"/>
      <c r="K1368" s="8"/>
      <c r="L1368" s="8"/>
      <c r="M1368" s="8"/>
      <c r="N1368" s="8"/>
      <c r="O1368" s="8"/>
      <c r="P1368" s="8"/>
      <c r="Q1368" s="8"/>
      <c r="R1368" s="8"/>
      <c r="S1368" s="8"/>
      <c r="T1368" s="8"/>
      <c r="U1368" s="8"/>
      <c r="V1368" s="8"/>
      <c r="W1368" s="8"/>
      <c r="X1368" s="8"/>
    </row>
    <row r="1369" spans="1:24" x14ac:dyDescent="0.25">
      <c r="B1369" s="166"/>
      <c r="C1369" s="5"/>
      <c r="D1369" s="5"/>
      <c r="E1369" s="5"/>
      <c r="F1369" s="5"/>
      <c r="G1369" s="5"/>
      <c r="H1369" s="8"/>
      <c r="I1369" s="8"/>
      <c r="J1369" s="8"/>
      <c r="K1369" s="8"/>
      <c r="L1369" s="8"/>
      <c r="M1369" s="8"/>
      <c r="N1369" s="8"/>
      <c r="O1369" s="8"/>
      <c r="P1369" s="8"/>
      <c r="Q1369" s="8"/>
      <c r="R1369" s="8"/>
      <c r="S1369" s="8"/>
      <c r="T1369" s="8"/>
      <c r="U1369" s="8"/>
      <c r="V1369" s="8"/>
      <c r="W1369" s="8"/>
      <c r="X1369" s="8"/>
    </row>
    <row r="1370" spans="1:24" ht="21" x14ac:dyDescent="0.35">
      <c r="A1370" s="4"/>
      <c r="B1370" s="166"/>
      <c r="C1370" s="5"/>
      <c r="D1370" s="5"/>
      <c r="E1370" s="5"/>
      <c r="F1370" s="5"/>
      <c r="G1370" s="5"/>
      <c r="H1370" s="8"/>
      <c r="I1370" s="8"/>
      <c r="J1370" s="8"/>
      <c r="K1370" s="8"/>
      <c r="L1370" s="8"/>
      <c r="M1370" s="8"/>
      <c r="N1370" s="8"/>
      <c r="O1370" s="8"/>
      <c r="P1370" s="8"/>
      <c r="Q1370" s="8"/>
      <c r="R1370" s="8"/>
      <c r="S1370" s="8"/>
      <c r="T1370" s="8"/>
      <c r="U1370" s="8"/>
      <c r="V1370" s="8"/>
      <c r="W1370" s="8"/>
      <c r="X1370" s="8"/>
    </row>
    <row r="1371" spans="1:24" ht="21" x14ac:dyDescent="0.35">
      <c r="A1371" s="4"/>
      <c r="B1371" s="155"/>
      <c r="C1371" s="7"/>
      <c r="D1371" s="7"/>
      <c r="E1371" s="7"/>
      <c r="F1371" s="7"/>
      <c r="G1371" s="7"/>
      <c r="O1371" s="8"/>
      <c r="P1371" s="8"/>
      <c r="Q1371" s="8"/>
      <c r="R1371" s="8"/>
      <c r="S1371" s="8"/>
    </row>
    <row r="1372" spans="1:24" x14ac:dyDescent="0.25">
      <c r="B1372" s="155"/>
      <c r="C1372" s="7"/>
      <c r="D1372" s="7"/>
      <c r="E1372" s="7"/>
      <c r="F1372" s="7"/>
      <c r="G1372" s="7"/>
      <c r="O1372" s="8"/>
      <c r="P1372" s="8"/>
      <c r="Q1372" s="8"/>
      <c r="R1372" s="8"/>
      <c r="S1372" s="8"/>
    </row>
    <row r="1373" spans="1:24" x14ac:dyDescent="0.25">
      <c r="B1373" s="155"/>
      <c r="C1373" s="7"/>
      <c r="D1373" s="7"/>
      <c r="E1373" s="7"/>
      <c r="F1373" s="7"/>
      <c r="G1373" s="7"/>
      <c r="O1373" s="8"/>
      <c r="P1373" s="8"/>
      <c r="Q1373" s="8"/>
      <c r="R1373" s="8"/>
      <c r="S1373" s="8"/>
    </row>
    <row r="1374" spans="1:24" x14ac:dyDescent="0.25">
      <c r="B1374" s="155"/>
      <c r="O1374" s="8"/>
      <c r="P1374" s="8"/>
      <c r="Q1374" s="8"/>
      <c r="R1374" s="8"/>
      <c r="S1374" s="8"/>
    </row>
    <row r="1375" spans="1:24" x14ac:dyDescent="0.25">
      <c r="A1375" s="140"/>
      <c r="B1375" s="155"/>
      <c r="O1375" s="8"/>
      <c r="P1375" s="8"/>
      <c r="Q1375" s="8"/>
      <c r="R1375" s="8"/>
      <c r="S1375" s="8"/>
    </row>
    <row r="1376" spans="1:24" x14ac:dyDescent="0.25">
      <c r="A1376" s="140"/>
      <c r="B1376" s="155"/>
      <c r="O1376" s="8"/>
      <c r="P1376" s="8"/>
      <c r="Q1376" s="8"/>
      <c r="R1376" s="8"/>
      <c r="S1376" s="8"/>
    </row>
    <row r="1377" spans="1:19" x14ac:dyDescent="0.25">
      <c r="A1377" s="140"/>
      <c r="B1377" s="155"/>
      <c r="O1377" s="8"/>
      <c r="P1377" s="8"/>
      <c r="Q1377" s="8"/>
      <c r="R1377" s="8"/>
      <c r="S1377" s="8"/>
    </row>
    <row r="1378" spans="1:19" x14ac:dyDescent="0.25">
      <c r="A1378" s="140"/>
      <c r="B1378" s="155"/>
      <c r="O1378" s="8"/>
      <c r="P1378" s="8"/>
      <c r="Q1378" s="8"/>
      <c r="R1378" s="8"/>
      <c r="S1378" s="8"/>
    </row>
    <row r="1379" spans="1:19" x14ac:dyDescent="0.25">
      <c r="A1379" s="140"/>
      <c r="B1379" s="155"/>
      <c r="O1379" s="8"/>
      <c r="P1379" s="8"/>
      <c r="Q1379" s="8"/>
      <c r="R1379" s="8"/>
      <c r="S1379" s="8"/>
    </row>
    <row r="1380" spans="1:19" x14ac:dyDescent="0.25">
      <c r="A1380" s="140"/>
      <c r="B1380" s="155"/>
      <c r="O1380" s="8"/>
      <c r="P1380" s="8"/>
      <c r="Q1380" s="8"/>
      <c r="R1380" s="8"/>
      <c r="S1380" s="8"/>
    </row>
    <row r="1381" spans="1:19" x14ac:dyDescent="0.25">
      <c r="A1381" s="140"/>
      <c r="B1381" s="155"/>
      <c r="O1381" s="8"/>
      <c r="P1381" s="8"/>
      <c r="Q1381" s="8"/>
      <c r="R1381" s="8"/>
      <c r="S1381" s="8"/>
    </row>
    <row r="1382" spans="1:19" x14ac:dyDescent="0.25">
      <c r="A1382" s="140"/>
      <c r="B1382" s="155"/>
      <c r="O1382" s="8"/>
      <c r="P1382" s="8"/>
      <c r="Q1382" s="8"/>
      <c r="R1382" s="8"/>
      <c r="S1382" s="8"/>
    </row>
    <row r="1383" spans="1:19" x14ac:dyDescent="0.25">
      <c r="A1383" s="140"/>
      <c r="B1383" s="155"/>
      <c r="O1383" s="8"/>
      <c r="P1383" s="8"/>
      <c r="Q1383" s="8"/>
      <c r="R1383" s="8"/>
      <c r="S1383" s="8"/>
    </row>
    <row r="1384" spans="1:19" x14ac:dyDescent="0.25">
      <c r="A1384" s="140"/>
      <c r="B1384" s="155"/>
      <c r="O1384" s="8"/>
      <c r="P1384" s="8"/>
      <c r="Q1384" s="8"/>
      <c r="R1384" s="8"/>
      <c r="S1384" s="8"/>
    </row>
    <row r="1385" spans="1:19" x14ac:dyDescent="0.25">
      <c r="A1385" s="140"/>
      <c r="B1385" s="155"/>
      <c r="O1385" s="8"/>
      <c r="P1385" s="8"/>
      <c r="Q1385" s="8"/>
      <c r="R1385" s="8"/>
      <c r="S1385" s="8"/>
    </row>
    <row r="1386" spans="1:19" x14ac:dyDescent="0.25">
      <c r="A1386" s="140"/>
      <c r="B1386" s="155"/>
      <c r="O1386" s="8"/>
      <c r="P1386" s="8"/>
      <c r="Q1386" s="8"/>
      <c r="R1386" s="8"/>
      <c r="S1386" s="8"/>
    </row>
    <row r="1387" spans="1:19" x14ac:dyDescent="0.25">
      <c r="A1387" s="140"/>
      <c r="B1387" s="155"/>
      <c r="O1387" s="8"/>
      <c r="P1387" s="8"/>
      <c r="Q1387" s="8"/>
      <c r="R1387" s="8"/>
      <c r="S1387" s="8"/>
    </row>
    <row r="1388" spans="1:19" x14ac:dyDescent="0.25">
      <c r="A1388" s="140"/>
      <c r="B1388" s="155"/>
      <c r="O1388" s="8"/>
      <c r="P1388" s="8"/>
      <c r="Q1388" s="8"/>
      <c r="R1388" s="8"/>
      <c r="S1388" s="8"/>
    </row>
    <row r="1389" spans="1:19" x14ac:dyDescent="0.25">
      <c r="A1389" s="140"/>
      <c r="B1389" s="155"/>
      <c r="O1389" s="8"/>
      <c r="P1389" s="8"/>
      <c r="Q1389" s="8"/>
      <c r="R1389" s="8"/>
      <c r="S1389" s="8"/>
    </row>
    <row r="1390" spans="1:19" x14ac:dyDescent="0.25">
      <c r="A1390" s="140"/>
      <c r="B1390" s="155"/>
      <c r="O1390" s="8"/>
      <c r="P1390" s="8"/>
      <c r="Q1390" s="8"/>
      <c r="R1390" s="8"/>
      <c r="S1390" s="8"/>
    </row>
    <row r="1391" spans="1:19" x14ac:dyDescent="0.25">
      <c r="A1391" s="140"/>
      <c r="B1391" s="155"/>
      <c r="O1391" s="8"/>
      <c r="P1391" s="8"/>
      <c r="Q1391" s="8"/>
      <c r="R1391" s="8"/>
      <c r="S1391" s="8"/>
    </row>
    <row r="1392" spans="1:19" x14ac:dyDescent="0.25">
      <c r="A1392" s="140"/>
      <c r="B1392" s="155"/>
      <c r="O1392" s="8"/>
      <c r="P1392" s="8"/>
      <c r="Q1392" s="8"/>
      <c r="R1392" s="8"/>
      <c r="S1392" s="8"/>
    </row>
    <row r="1393" spans="1:19" x14ac:dyDescent="0.25">
      <c r="A1393" s="140"/>
      <c r="B1393" s="155"/>
      <c r="O1393" s="8"/>
      <c r="P1393" s="8"/>
      <c r="Q1393" s="8"/>
      <c r="R1393" s="8"/>
      <c r="S1393" s="8"/>
    </row>
    <row r="1394" spans="1:19" x14ac:dyDescent="0.25">
      <c r="A1394" s="140"/>
      <c r="B1394" s="155"/>
      <c r="O1394" s="8"/>
      <c r="P1394" s="8"/>
      <c r="Q1394" s="8"/>
      <c r="R1394" s="8"/>
      <c r="S1394" s="8"/>
    </row>
    <row r="1395" spans="1:19" x14ac:dyDescent="0.25">
      <c r="A1395" s="140"/>
      <c r="B1395" s="155"/>
      <c r="O1395" s="8"/>
      <c r="P1395" s="8"/>
      <c r="Q1395" s="8"/>
      <c r="R1395" s="8"/>
      <c r="S1395" s="8"/>
    </row>
    <row r="1396" spans="1:19" x14ac:dyDescent="0.25">
      <c r="A1396" s="140"/>
      <c r="B1396" s="155"/>
      <c r="O1396" s="8"/>
      <c r="P1396" s="8"/>
      <c r="Q1396" s="8"/>
      <c r="R1396" s="8"/>
      <c r="S1396" s="8"/>
    </row>
    <row r="1397" spans="1:19" x14ac:dyDescent="0.25">
      <c r="A1397" s="140"/>
      <c r="B1397" s="155"/>
      <c r="O1397" s="8"/>
      <c r="P1397" s="8"/>
      <c r="Q1397" s="8"/>
      <c r="R1397" s="8"/>
      <c r="S1397" s="8"/>
    </row>
    <row r="1398" spans="1:19" x14ac:dyDescent="0.25">
      <c r="A1398" s="140"/>
      <c r="B1398" s="155"/>
      <c r="O1398" s="8"/>
      <c r="P1398" s="8"/>
      <c r="Q1398" s="8"/>
      <c r="R1398" s="8"/>
      <c r="S1398" s="8"/>
    </row>
    <row r="1399" spans="1:19" x14ac:dyDescent="0.25">
      <c r="A1399" s="140"/>
      <c r="B1399" s="155"/>
      <c r="O1399" s="8"/>
      <c r="P1399" s="8"/>
      <c r="Q1399" s="8"/>
      <c r="R1399" s="8"/>
      <c r="S1399" s="8"/>
    </row>
    <row r="1400" spans="1:19" x14ac:dyDescent="0.25">
      <c r="A1400" s="140"/>
      <c r="B1400" s="155"/>
      <c r="O1400" s="8"/>
      <c r="P1400" s="8"/>
      <c r="Q1400" s="8"/>
      <c r="R1400" s="8"/>
      <c r="S1400" s="8"/>
    </row>
    <row r="1401" spans="1:19" x14ac:dyDescent="0.25">
      <c r="A1401" s="140"/>
      <c r="B1401" s="155"/>
      <c r="O1401" s="8"/>
      <c r="P1401" s="8"/>
      <c r="Q1401" s="8"/>
      <c r="R1401" s="8"/>
      <c r="S1401" s="8"/>
    </row>
    <row r="1402" spans="1:19" x14ac:dyDescent="0.25">
      <c r="A1402" s="140"/>
      <c r="B1402" s="155"/>
      <c r="O1402" s="8"/>
      <c r="P1402" s="8"/>
      <c r="Q1402" s="8"/>
      <c r="R1402" s="8"/>
      <c r="S1402" s="8"/>
    </row>
    <row r="1403" spans="1:19" x14ac:dyDescent="0.25">
      <c r="A1403" s="140"/>
      <c r="B1403" s="155"/>
      <c r="O1403" s="8"/>
      <c r="P1403" s="8"/>
      <c r="Q1403" s="8"/>
      <c r="R1403" s="8"/>
      <c r="S1403" s="8"/>
    </row>
    <row r="1404" spans="1:19" x14ac:dyDescent="0.25">
      <c r="A1404" s="140"/>
      <c r="B1404" s="155"/>
      <c r="O1404" s="8"/>
      <c r="P1404" s="8"/>
      <c r="Q1404" s="8"/>
      <c r="R1404" s="8"/>
      <c r="S1404" s="8"/>
    </row>
    <row r="1405" spans="1:19" x14ac:dyDescent="0.25">
      <c r="A1405" s="140"/>
      <c r="B1405" s="155"/>
      <c r="O1405" s="8"/>
      <c r="P1405" s="8"/>
      <c r="Q1405" s="8"/>
      <c r="R1405" s="8"/>
      <c r="S1405" s="8"/>
    </row>
    <row r="1406" spans="1:19" x14ac:dyDescent="0.25">
      <c r="A1406" s="140"/>
      <c r="B1406" s="155"/>
      <c r="O1406" s="8"/>
      <c r="P1406" s="8"/>
      <c r="Q1406" s="8"/>
      <c r="R1406" s="8"/>
      <c r="S1406" s="8"/>
    </row>
    <row r="1407" spans="1:19" x14ac:dyDescent="0.25">
      <c r="A1407" s="140"/>
      <c r="B1407" s="155"/>
      <c r="O1407" s="8"/>
      <c r="P1407" s="8"/>
      <c r="Q1407" s="8"/>
      <c r="R1407" s="8"/>
      <c r="S1407" s="8"/>
    </row>
    <row r="1408" spans="1:19" x14ac:dyDescent="0.25">
      <c r="A1408" s="140"/>
      <c r="B1408" s="155"/>
      <c r="O1408" s="8"/>
      <c r="P1408" s="8"/>
      <c r="Q1408" s="8"/>
      <c r="R1408" s="8"/>
      <c r="S1408" s="8"/>
    </row>
    <row r="1409" spans="1:19" x14ac:dyDescent="0.25">
      <c r="A1409" s="140"/>
      <c r="B1409" s="155"/>
      <c r="O1409" s="8"/>
      <c r="P1409" s="8"/>
      <c r="Q1409" s="8"/>
      <c r="R1409" s="8"/>
      <c r="S1409" s="8"/>
    </row>
    <row r="1410" spans="1:19" x14ac:dyDescent="0.25">
      <c r="A1410" s="140"/>
      <c r="B1410" s="155"/>
      <c r="O1410" s="8"/>
      <c r="P1410" s="8"/>
      <c r="Q1410" s="8"/>
      <c r="R1410" s="8"/>
      <c r="S1410" s="8"/>
    </row>
    <row r="1411" spans="1:19" x14ac:dyDescent="0.25">
      <c r="A1411" s="140"/>
      <c r="B1411" s="155"/>
      <c r="O1411" s="8"/>
      <c r="P1411" s="8"/>
      <c r="Q1411" s="8"/>
      <c r="R1411" s="8"/>
      <c r="S1411" s="8"/>
    </row>
    <row r="1412" spans="1:19" x14ac:dyDescent="0.25">
      <c r="A1412" s="140"/>
      <c r="B1412" s="155"/>
      <c r="O1412" s="8"/>
      <c r="P1412" s="8"/>
      <c r="Q1412" s="8"/>
      <c r="R1412" s="8"/>
      <c r="S1412" s="8"/>
    </row>
    <row r="1413" spans="1:19" x14ac:dyDescent="0.25">
      <c r="A1413" s="140"/>
      <c r="B1413" s="155"/>
      <c r="O1413" s="8"/>
      <c r="P1413" s="8"/>
      <c r="Q1413" s="8"/>
      <c r="R1413" s="8"/>
      <c r="S1413" s="8"/>
    </row>
    <row r="1414" spans="1:19" x14ac:dyDescent="0.25">
      <c r="A1414" s="140"/>
      <c r="B1414" s="155"/>
      <c r="O1414" s="8"/>
      <c r="P1414" s="8"/>
      <c r="Q1414" s="8"/>
      <c r="R1414" s="8"/>
      <c r="S1414" s="8"/>
    </row>
    <row r="1415" spans="1:19" x14ac:dyDescent="0.25">
      <c r="A1415" s="140"/>
      <c r="B1415" s="155"/>
      <c r="O1415" s="8"/>
      <c r="P1415" s="8"/>
      <c r="Q1415" s="8"/>
      <c r="R1415" s="8"/>
      <c r="S1415" s="8"/>
    </row>
    <row r="1416" spans="1:19" x14ac:dyDescent="0.25">
      <c r="A1416" s="140"/>
      <c r="B1416" s="155"/>
      <c r="O1416" s="8"/>
      <c r="P1416" s="8"/>
      <c r="Q1416" s="8"/>
      <c r="R1416" s="8"/>
      <c r="S1416" s="8"/>
    </row>
    <row r="1417" spans="1:19" x14ac:dyDescent="0.25">
      <c r="A1417" s="140"/>
      <c r="B1417" s="155"/>
      <c r="O1417" s="8"/>
      <c r="P1417" s="8"/>
      <c r="Q1417" s="8"/>
      <c r="R1417" s="8"/>
      <c r="S1417" s="8"/>
    </row>
    <row r="1418" spans="1:19" x14ac:dyDescent="0.25">
      <c r="A1418" s="140"/>
      <c r="B1418" s="155"/>
      <c r="O1418" s="8"/>
      <c r="P1418" s="8"/>
      <c r="Q1418" s="8"/>
      <c r="R1418" s="8"/>
      <c r="S1418" s="8"/>
    </row>
    <row r="1419" spans="1:19" x14ac:dyDescent="0.25">
      <c r="A1419" s="140"/>
      <c r="B1419" s="155"/>
      <c r="O1419" s="8"/>
      <c r="P1419" s="8"/>
      <c r="Q1419" s="8"/>
      <c r="R1419" s="8"/>
      <c r="S1419" s="8"/>
    </row>
    <row r="1420" spans="1:19" x14ac:dyDescent="0.25">
      <c r="A1420" s="140"/>
      <c r="B1420" s="155"/>
      <c r="O1420" s="8"/>
      <c r="P1420" s="8"/>
      <c r="Q1420" s="8"/>
      <c r="R1420" s="8"/>
      <c r="S1420" s="8"/>
    </row>
    <row r="1421" spans="1:19" x14ac:dyDescent="0.25">
      <c r="A1421" s="140"/>
      <c r="B1421" s="155"/>
      <c r="O1421" s="8"/>
      <c r="P1421" s="8"/>
      <c r="Q1421" s="8"/>
      <c r="R1421" s="8"/>
      <c r="S1421" s="8"/>
    </row>
    <row r="1422" spans="1:19" x14ac:dyDescent="0.25">
      <c r="A1422" s="140"/>
      <c r="B1422" s="155"/>
      <c r="O1422" s="8"/>
      <c r="P1422" s="8"/>
      <c r="Q1422" s="8"/>
      <c r="R1422" s="8"/>
      <c r="S1422" s="8"/>
    </row>
    <row r="1423" spans="1:19" x14ac:dyDescent="0.25">
      <c r="A1423" s="140"/>
      <c r="B1423" s="155"/>
      <c r="O1423" s="8"/>
      <c r="P1423" s="8"/>
      <c r="Q1423" s="8"/>
      <c r="R1423" s="8"/>
      <c r="S1423" s="8"/>
    </row>
    <row r="1424" spans="1:19" x14ac:dyDescent="0.25">
      <c r="A1424" s="140"/>
      <c r="B1424" s="155"/>
      <c r="O1424" s="8"/>
      <c r="P1424" s="8"/>
      <c r="Q1424" s="8"/>
      <c r="R1424" s="8"/>
      <c r="S1424" s="8"/>
    </row>
    <row r="1425" spans="1:19" x14ac:dyDescent="0.25">
      <c r="A1425" s="140"/>
      <c r="B1425" s="155"/>
      <c r="O1425" s="8"/>
      <c r="P1425" s="8"/>
      <c r="Q1425" s="8"/>
      <c r="R1425" s="8"/>
      <c r="S1425" s="8"/>
    </row>
    <row r="1426" spans="1:19" x14ac:dyDescent="0.25">
      <c r="A1426" s="140"/>
      <c r="B1426" s="155"/>
      <c r="O1426" s="8"/>
      <c r="P1426" s="8"/>
      <c r="Q1426" s="8"/>
      <c r="R1426" s="8"/>
      <c r="S1426" s="8"/>
    </row>
    <row r="1427" spans="1:19" x14ac:dyDescent="0.25">
      <c r="A1427" s="140"/>
      <c r="B1427" s="155"/>
      <c r="O1427" s="8"/>
      <c r="P1427" s="8"/>
      <c r="Q1427" s="8"/>
      <c r="R1427" s="8"/>
      <c r="S1427" s="8"/>
    </row>
    <row r="1428" spans="1:19" x14ac:dyDescent="0.25">
      <c r="A1428" s="140"/>
      <c r="B1428" s="155"/>
      <c r="O1428" s="8"/>
      <c r="P1428" s="8"/>
      <c r="Q1428" s="8"/>
      <c r="R1428" s="8"/>
      <c r="S1428" s="8"/>
    </row>
    <row r="1429" spans="1:19" x14ac:dyDescent="0.25">
      <c r="A1429" s="140"/>
      <c r="B1429" s="155"/>
      <c r="O1429" s="8"/>
      <c r="P1429" s="8"/>
      <c r="Q1429" s="8"/>
      <c r="R1429" s="8"/>
      <c r="S1429" s="8"/>
    </row>
    <row r="1430" spans="1:19" x14ac:dyDescent="0.25">
      <c r="A1430" s="140"/>
      <c r="B1430" s="155"/>
      <c r="O1430" s="8"/>
      <c r="P1430" s="8"/>
      <c r="Q1430" s="8"/>
      <c r="R1430" s="8"/>
      <c r="S1430" s="8"/>
    </row>
    <row r="1431" spans="1:19" x14ac:dyDescent="0.25">
      <c r="A1431" s="140"/>
      <c r="B1431" s="155"/>
      <c r="O1431" s="8"/>
      <c r="P1431" s="8"/>
      <c r="Q1431" s="8"/>
      <c r="R1431" s="8"/>
      <c r="S1431" s="8"/>
    </row>
    <row r="1432" spans="1:19" x14ac:dyDescent="0.25">
      <c r="A1432" s="140"/>
      <c r="B1432" s="155"/>
      <c r="O1432" s="8"/>
      <c r="P1432" s="8"/>
      <c r="Q1432" s="8"/>
      <c r="R1432" s="8"/>
      <c r="S1432" s="8"/>
    </row>
    <row r="1433" spans="1:19" x14ac:dyDescent="0.25">
      <c r="A1433" s="140"/>
      <c r="B1433" s="155"/>
      <c r="O1433" s="8"/>
      <c r="P1433" s="8"/>
      <c r="Q1433" s="8"/>
      <c r="R1433" s="8"/>
      <c r="S1433" s="8"/>
    </row>
    <row r="1434" spans="1:19" x14ac:dyDescent="0.25">
      <c r="A1434" s="140"/>
      <c r="B1434" s="155"/>
      <c r="O1434" s="8"/>
      <c r="P1434" s="8"/>
      <c r="Q1434" s="8"/>
      <c r="R1434" s="8"/>
      <c r="S1434" s="8"/>
    </row>
    <row r="1435" spans="1:19" x14ac:dyDescent="0.25">
      <c r="A1435" s="140"/>
      <c r="B1435" s="155"/>
      <c r="O1435" s="8"/>
      <c r="P1435" s="8"/>
      <c r="Q1435" s="8"/>
      <c r="R1435" s="8"/>
      <c r="S1435" s="8"/>
    </row>
    <row r="1436" spans="1:19" x14ac:dyDescent="0.25">
      <c r="A1436" s="140"/>
      <c r="B1436" s="155"/>
      <c r="O1436" s="8"/>
      <c r="P1436" s="8"/>
      <c r="Q1436" s="8"/>
      <c r="R1436" s="8"/>
      <c r="S1436" s="8"/>
    </row>
    <row r="1437" spans="1:19" x14ac:dyDescent="0.25">
      <c r="A1437" s="140"/>
      <c r="B1437" s="155"/>
      <c r="O1437" s="8"/>
      <c r="P1437" s="8"/>
      <c r="Q1437" s="8"/>
      <c r="R1437" s="8"/>
      <c r="S1437" s="8"/>
    </row>
    <row r="1438" spans="1:19" x14ac:dyDescent="0.25">
      <c r="A1438" s="140"/>
      <c r="B1438" s="155"/>
      <c r="O1438" s="8"/>
      <c r="P1438" s="8"/>
      <c r="Q1438" s="8"/>
      <c r="R1438" s="8"/>
      <c r="S1438" s="8"/>
    </row>
    <row r="1439" spans="1:19" x14ac:dyDescent="0.25">
      <c r="A1439" s="140"/>
      <c r="B1439" s="155"/>
      <c r="O1439" s="8"/>
      <c r="P1439" s="8"/>
      <c r="Q1439" s="8"/>
      <c r="R1439" s="8"/>
      <c r="S1439" s="8"/>
    </row>
    <row r="1440" spans="1:19" x14ac:dyDescent="0.25">
      <c r="A1440" s="140"/>
      <c r="B1440" s="155"/>
      <c r="O1440" s="8"/>
      <c r="P1440" s="8"/>
      <c r="Q1440" s="8"/>
      <c r="R1440" s="8"/>
      <c r="S1440" s="8"/>
    </row>
    <row r="1441" spans="1:19" x14ac:dyDescent="0.25">
      <c r="A1441" s="140"/>
      <c r="B1441" s="155"/>
      <c r="O1441" s="8"/>
      <c r="P1441" s="8"/>
      <c r="Q1441" s="8"/>
      <c r="R1441" s="8"/>
      <c r="S1441" s="8"/>
    </row>
    <row r="1442" spans="1:19" x14ac:dyDescent="0.25">
      <c r="A1442" s="140"/>
      <c r="B1442" s="155"/>
      <c r="O1442" s="8"/>
      <c r="P1442" s="8"/>
      <c r="Q1442" s="8"/>
      <c r="R1442" s="8"/>
      <c r="S1442" s="8"/>
    </row>
    <row r="1443" spans="1:19" x14ac:dyDescent="0.25">
      <c r="A1443" s="140"/>
      <c r="B1443" s="155"/>
      <c r="O1443" s="8"/>
      <c r="P1443" s="8"/>
      <c r="Q1443" s="8"/>
      <c r="R1443" s="8"/>
      <c r="S1443" s="8"/>
    </row>
    <row r="1444" spans="1:19" x14ac:dyDescent="0.25">
      <c r="A1444" s="140"/>
      <c r="B1444" s="155"/>
      <c r="O1444" s="8"/>
      <c r="P1444" s="8"/>
      <c r="Q1444" s="8"/>
      <c r="R1444" s="8"/>
      <c r="S1444" s="8"/>
    </row>
    <row r="1445" spans="1:19" x14ac:dyDescent="0.25">
      <c r="A1445" s="140"/>
      <c r="B1445" s="155"/>
      <c r="O1445" s="8"/>
      <c r="P1445" s="8"/>
      <c r="Q1445" s="8"/>
      <c r="R1445" s="8"/>
      <c r="S1445" s="8"/>
    </row>
    <row r="1446" spans="1:19" x14ac:dyDescent="0.25">
      <c r="A1446" s="140"/>
      <c r="B1446" s="155"/>
      <c r="O1446" s="8"/>
      <c r="P1446" s="8"/>
      <c r="Q1446" s="8"/>
      <c r="R1446" s="8"/>
      <c r="S1446" s="8"/>
    </row>
    <row r="1447" spans="1:19" x14ac:dyDescent="0.25">
      <c r="A1447" s="140"/>
      <c r="B1447" s="155"/>
      <c r="O1447" s="8"/>
      <c r="P1447" s="8"/>
      <c r="Q1447" s="8"/>
      <c r="R1447" s="8"/>
      <c r="S1447" s="8"/>
    </row>
    <row r="1448" spans="1:19" x14ac:dyDescent="0.25">
      <c r="A1448" s="140"/>
      <c r="B1448" s="155"/>
      <c r="O1448" s="8"/>
      <c r="P1448" s="8"/>
      <c r="Q1448" s="8"/>
      <c r="R1448" s="8"/>
      <c r="S1448" s="8"/>
    </row>
    <row r="1449" spans="1:19" x14ac:dyDescent="0.25">
      <c r="A1449" s="140"/>
      <c r="B1449" s="155"/>
      <c r="O1449" s="8"/>
      <c r="P1449" s="8"/>
      <c r="Q1449" s="8"/>
      <c r="R1449" s="8"/>
      <c r="S1449" s="8"/>
    </row>
    <row r="1450" spans="1:19" x14ac:dyDescent="0.25">
      <c r="A1450" s="140"/>
      <c r="B1450" s="155"/>
      <c r="O1450" s="8"/>
      <c r="P1450" s="8"/>
      <c r="Q1450" s="8"/>
      <c r="R1450" s="8"/>
      <c r="S1450" s="8"/>
    </row>
    <row r="1451" spans="1:19" x14ac:dyDescent="0.25">
      <c r="A1451" s="140"/>
      <c r="B1451" s="155"/>
      <c r="O1451" s="8"/>
      <c r="P1451" s="8"/>
      <c r="Q1451" s="8"/>
      <c r="R1451" s="8"/>
      <c r="S1451" s="8"/>
    </row>
    <row r="1452" spans="1:19" x14ac:dyDescent="0.25">
      <c r="A1452" s="140"/>
      <c r="B1452" s="155"/>
      <c r="O1452" s="8"/>
      <c r="P1452" s="8"/>
      <c r="Q1452" s="8"/>
      <c r="R1452" s="8"/>
      <c r="S1452" s="8"/>
    </row>
    <row r="1453" spans="1:19" x14ac:dyDescent="0.25">
      <c r="A1453" s="140"/>
      <c r="B1453" s="155"/>
      <c r="O1453" s="8"/>
      <c r="P1453" s="8"/>
      <c r="Q1453" s="8"/>
      <c r="R1453" s="8"/>
      <c r="S1453" s="8"/>
    </row>
    <row r="1454" spans="1:19" x14ac:dyDescent="0.25">
      <c r="A1454" s="140"/>
      <c r="B1454" s="155"/>
      <c r="O1454" s="8"/>
      <c r="P1454" s="8"/>
      <c r="Q1454" s="8"/>
      <c r="R1454" s="8"/>
      <c r="S1454" s="8"/>
    </row>
    <row r="1455" spans="1:19" x14ac:dyDescent="0.25">
      <c r="A1455" s="140"/>
      <c r="B1455" s="155"/>
      <c r="O1455" s="8"/>
      <c r="P1455" s="8"/>
      <c r="Q1455" s="8"/>
      <c r="R1455" s="8"/>
      <c r="S1455" s="8"/>
    </row>
    <row r="1456" spans="1:19" x14ac:dyDescent="0.25">
      <c r="A1456" s="140"/>
      <c r="B1456" s="155"/>
      <c r="O1456" s="8"/>
      <c r="P1456" s="8"/>
      <c r="Q1456" s="8"/>
      <c r="R1456" s="8"/>
      <c r="S1456" s="8"/>
    </row>
    <row r="1457" spans="1:19" x14ac:dyDescent="0.25">
      <c r="A1457" s="140"/>
      <c r="B1457" s="155"/>
      <c r="O1457" s="8"/>
      <c r="P1457" s="8"/>
      <c r="Q1457" s="8"/>
      <c r="R1457" s="8"/>
      <c r="S1457" s="8"/>
    </row>
    <row r="1458" spans="1:19" x14ac:dyDescent="0.25">
      <c r="A1458" s="140"/>
      <c r="B1458" s="155"/>
      <c r="O1458" s="8"/>
      <c r="P1458" s="8"/>
      <c r="Q1458" s="8"/>
      <c r="R1458" s="8"/>
      <c r="S1458" s="8"/>
    </row>
    <row r="1459" spans="1:19" x14ac:dyDescent="0.25">
      <c r="A1459" s="140"/>
      <c r="B1459" s="155"/>
      <c r="O1459" s="8"/>
      <c r="P1459" s="8"/>
      <c r="Q1459" s="8"/>
      <c r="R1459" s="8"/>
      <c r="S1459" s="8"/>
    </row>
    <row r="1460" spans="1:19" x14ac:dyDescent="0.25">
      <c r="A1460" s="140"/>
      <c r="B1460" s="155"/>
      <c r="O1460" s="8"/>
      <c r="P1460" s="8"/>
      <c r="Q1460" s="8"/>
      <c r="R1460" s="8"/>
      <c r="S1460" s="8"/>
    </row>
    <row r="1461" spans="1:19" x14ac:dyDescent="0.25">
      <c r="A1461" s="140"/>
      <c r="B1461" s="155"/>
      <c r="O1461" s="8"/>
      <c r="P1461" s="8"/>
      <c r="Q1461" s="8"/>
      <c r="R1461" s="8"/>
      <c r="S1461" s="8"/>
    </row>
    <row r="1462" spans="1:19" x14ac:dyDescent="0.25">
      <c r="A1462" s="140"/>
      <c r="B1462" s="155"/>
      <c r="O1462" s="8"/>
      <c r="P1462" s="8"/>
      <c r="Q1462" s="8"/>
      <c r="R1462" s="8"/>
      <c r="S1462" s="8"/>
    </row>
    <row r="1463" spans="1:19" x14ac:dyDescent="0.25">
      <c r="A1463" s="140"/>
      <c r="B1463" s="155"/>
      <c r="O1463" s="8"/>
      <c r="P1463" s="8"/>
      <c r="Q1463" s="8"/>
      <c r="R1463" s="8"/>
      <c r="S1463" s="8"/>
    </row>
    <row r="1464" spans="1:19" x14ac:dyDescent="0.25">
      <c r="A1464" s="140"/>
      <c r="B1464" s="155"/>
      <c r="O1464" s="8"/>
      <c r="P1464" s="8"/>
      <c r="Q1464" s="8"/>
      <c r="R1464" s="8"/>
      <c r="S1464" s="8"/>
    </row>
    <row r="1465" spans="1:19" x14ac:dyDescent="0.25">
      <c r="A1465" s="140"/>
      <c r="B1465" s="155"/>
      <c r="O1465" s="8"/>
      <c r="P1465" s="8"/>
      <c r="Q1465" s="8"/>
      <c r="R1465" s="8"/>
      <c r="S1465" s="8"/>
    </row>
    <row r="1466" spans="1:19" x14ac:dyDescent="0.25">
      <c r="A1466" s="140"/>
      <c r="B1466" s="155"/>
      <c r="O1466" s="8"/>
      <c r="P1466" s="8"/>
      <c r="Q1466" s="8"/>
      <c r="R1466" s="8"/>
      <c r="S1466" s="8"/>
    </row>
    <row r="1467" spans="1:19" x14ac:dyDescent="0.25">
      <c r="A1467" s="140"/>
      <c r="B1467" s="155"/>
      <c r="O1467" s="8"/>
      <c r="P1467" s="8"/>
      <c r="Q1467" s="8"/>
      <c r="R1467" s="8"/>
      <c r="S1467" s="8"/>
    </row>
    <row r="1468" spans="1:19" x14ac:dyDescent="0.25">
      <c r="A1468" s="140"/>
      <c r="B1468" s="155"/>
      <c r="O1468" s="8"/>
      <c r="P1468" s="8"/>
      <c r="Q1468" s="8"/>
      <c r="R1468" s="8"/>
      <c r="S1468" s="8"/>
    </row>
    <row r="1469" spans="1:19" x14ac:dyDescent="0.25">
      <c r="A1469" s="140"/>
      <c r="B1469" s="155"/>
      <c r="O1469" s="8"/>
      <c r="P1469" s="8"/>
      <c r="Q1469" s="8"/>
      <c r="R1469" s="8"/>
      <c r="S1469" s="8"/>
    </row>
    <row r="1470" spans="1:19" x14ac:dyDescent="0.25">
      <c r="A1470" s="140"/>
      <c r="B1470" s="155"/>
      <c r="O1470" s="8"/>
      <c r="P1470" s="8"/>
      <c r="Q1470" s="8"/>
      <c r="R1470" s="8"/>
      <c r="S1470" s="8"/>
    </row>
    <row r="1471" spans="1:19" x14ac:dyDescent="0.25">
      <c r="A1471" s="140"/>
      <c r="B1471" s="155"/>
      <c r="O1471" s="8"/>
      <c r="P1471" s="8"/>
      <c r="Q1471" s="8"/>
      <c r="R1471" s="8"/>
      <c r="S1471" s="8"/>
    </row>
    <row r="1472" spans="1:19" x14ac:dyDescent="0.25">
      <c r="A1472" s="140"/>
      <c r="B1472" s="155"/>
      <c r="O1472" s="8"/>
      <c r="P1472" s="8"/>
      <c r="Q1472" s="8"/>
      <c r="R1472" s="8"/>
      <c r="S1472" s="8"/>
    </row>
    <row r="1473" spans="1:19" x14ac:dyDescent="0.25">
      <c r="A1473" s="140"/>
      <c r="B1473" s="155"/>
      <c r="O1473" s="8"/>
      <c r="P1473" s="8"/>
      <c r="Q1473" s="8"/>
      <c r="R1473" s="8"/>
      <c r="S1473" s="8"/>
    </row>
    <row r="1474" spans="1:19" x14ac:dyDescent="0.25">
      <c r="A1474" s="140"/>
      <c r="B1474" s="155"/>
      <c r="O1474" s="8"/>
      <c r="P1474" s="8"/>
      <c r="Q1474" s="8"/>
      <c r="R1474" s="8"/>
      <c r="S1474" s="8"/>
    </row>
    <row r="1475" spans="1:19" x14ac:dyDescent="0.25">
      <c r="B1475" s="155"/>
    </row>
    <row r="1476" spans="1:19" x14ac:dyDescent="0.25">
      <c r="B1476" s="155"/>
    </row>
    <row r="1477" spans="1:19" x14ac:dyDescent="0.25">
      <c r="B1477" s="155"/>
    </row>
    <row r="1478" spans="1:19" x14ac:dyDescent="0.25">
      <c r="B1478" s="155"/>
    </row>
    <row r="1479" spans="1:19" x14ac:dyDescent="0.25">
      <c r="B1479" s="155"/>
    </row>
    <row r="1480" spans="1:19" x14ac:dyDescent="0.25">
      <c r="B1480" s="155"/>
    </row>
    <row r="1481" spans="1:19" x14ac:dyDescent="0.25">
      <c r="B1481" s="155"/>
    </row>
    <row r="1482" spans="1:19" x14ac:dyDescent="0.25">
      <c r="B1482" s="155"/>
    </row>
    <row r="1483" spans="1:19" x14ac:dyDescent="0.25">
      <c r="B1483" s="155"/>
    </row>
    <row r="1484" spans="1:19" x14ac:dyDescent="0.25">
      <c r="B1484" s="155"/>
    </row>
    <row r="1485" spans="1:19" x14ac:dyDescent="0.25">
      <c r="B1485" s="155"/>
    </row>
    <row r="1486" spans="1:19" x14ac:dyDescent="0.25">
      <c r="B1486" s="155"/>
    </row>
    <row r="1487" spans="1:19" x14ac:dyDescent="0.25">
      <c r="B1487" s="155"/>
    </row>
    <row r="1488" spans="1:19" x14ac:dyDescent="0.25">
      <c r="B1488" s="155"/>
    </row>
    <row r="1489" spans="2:2" x14ac:dyDescent="0.25">
      <c r="B1489" s="155"/>
    </row>
    <row r="1490" spans="2:2" x14ac:dyDescent="0.25">
      <c r="B1490" s="155"/>
    </row>
    <row r="1491" spans="2:2" x14ac:dyDescent="0.25">
      <c r="B1491" s="155"/>
    </row>
    <row r="1492" spans="2:2" x14ac:dyDescent="0.25">
      <c r="B1492" s="155"/>
    </row>
    <row r="1493" spans="2:2" x14ac:dyDescent="0.25">
      <c r="B1493" s="155"/>
    </row>
    <row r="1494" spans="2:2" x14ac:dyDescent="0.25">
      <c r="B1494" s="155"/>
    </row>
    <row r="1495" spans="2:2" x14ac:dyDescent="0.25">
      <c r="B1495" s="155"/>
    </row>
    <row r="1496" spans="2:2" x14ac:dyDescent="0.25">
      <c r="B1496" s="155"/>
    </row>
    <row r="1497" spans="2:2" x14ac:dyDescent="0.25">
      <c r="B1497" s="155"/>
    </row>
    <row r="1498" spans="2:2" x14ac:dyDescent="0.25">
      <c r="B1498" s="155"/>
    </row>
    <row r="1499" spans="2:2" x14ac:dyDescent="0.25">
      <c r="B1499" s="155"/>
    </row>
    <row r="1500" spans="2:2" x14ac:dyDescent="0.25">
      <c r="B1500" s="155"/>
    </row>
    <row r="1501" spans="2:2" x14ac:dyDescent="0.25">
      <c r="B1501" s="155"/>
    </row>
    <row r="1502" spans="2:2" x14ac:dyDescent="0.25">
      <c r="B1502" s="155"/>
    </row>
    <row r="1503" spans="2:2" x14ac:dyDescent="0.25">
      <c r="B1503" s="155"/>
    </row>
    <row r="1504" spans="2:2" x14ac:dyDescent="0.25">
      <c r="B1504" s="155"/>
    </row>
    <row r="1505" spans="2:2" x14ac:dyDescent="0.25">
      <c r="B1505" s="155"/>
    </row>
    <row r="1506" spans="2:2" x14ac:dyDescent="0.25">
      <c r="B1506" s="155"/>
    </row>
    <row r="1507" spans="2:2" x14ac:dyDescent="0.25">
      <c r="B1507" s="155"/>
    </row>
    <row r="1508" spans="2:2" x14ac:dyDescent="0.25">
      <c r="B1508" s="155"/>
    </row>
    <row r="1509" spans="2:2" x14ac:dyDescent="0.25">
      <c r="B1509" s="155"/>
    </row>
    <row r="1510" spans="2:2" x14ac:dyDescent="0.25">
      <c r="B1510" s="155"/>
    </row>
    <row r="1511" spans="2:2" x14ac:dyDescent="0.25">
      <c r="B1511" s="155"/>
    </row>
    <row r="1512" spans="2:2" x14ac:dyDescent="0.25">
      <c r="B1512" s="155"/>
    </row>
    <row r="1513" spans="2:2" x14ac:dyDescent="0.25">
      <c r="B1513" s="155"/>
    </row>
    <row r="1514" spans="2:2" x14ac:dyDescent="0.25">
      <c r="B1514" s="155"/>
    </row>
    <row r="1515" spans="2:2" x14ac:dyDescent="0.25">
      <c r="B1515" s="155"/>
    </row>
    <row r="1516" spans="2:2" x14ac:dyDescent="0.25">
      <c r="B1516" s="155"/>
    </row>
    <row r="1517" spans="2:2" x14ac:dyDescent="0.25">
      <c r="B1517" s="155"/>
    </row>
    <row r="1518" spans="2:2" x14ac:dyDescent="0.25">
      <c r="B1518" s="155"/>
    </row>
    <row r="1519" spans="2:2" x14ac:dyDescent="0.25">
      <c r="B1519" s="155"/>
    </row>
    <row r="1520" spans="2:2" x14ac:dyDescent="0.25">
      <c r="B1520" s="155"/>
    </row>
    <row r="1521" spans="2:2" x14ac:dyDescent="0.25">
      <c r="B1521" s="155"/>
    </row>
    <row r="1522" spans="2:2" x14ac:dyDescent="0.25">
      <c r="B1522" s="155"/>
    </row>
    <row r="1523" spans="2:2" x14ac:dyDescent="0.25">
      <c r="B1523" s="155"/>
    </row>
    <row r="1524" spans="2:2" x14ac:dyDescent="0.25">
      <c r="B1524" s="155"/>
    </row>
    <row r="1525" spans="2:2" x14ac:dyDescent="0.25">
      <c r="B1525" s="155"/>
    </row>
    <row r="1526" spans="2:2" x14ac:dyDescent="0.25">
      <c r="B1526" s="155"/>
    </row>
    <row r="1527" spans="2:2" x14ac:dyDescent="0.25">
      <c r="B1527" s="155"/>
    </row>
    <row r="1528" spans="2:2" x14ac:dyDescent="0.25">
      <c r="B1528" s="155"/>
    </row>
    <row r="1529" spans="2:2" x14ac:dyDescent="0.25">
      <c r="B1529" s="155"/>
    </row>
    <row r="1530" spans="2:2" x14ac:dyDescent="0.25">
      <c r="B1530" s="155"/>
    </row>
    <row r="1531" spans="2:2" x14ac:dyDescent="0.25">
      <c r="B1531" s="155"/>
    </row>
    <row r="1532" spans="2:2" x14ac:dyDescent="0.25">
      <c r="B1532" s="155"/>
    </row>
    <row r="1533" spans="2:2" x14ac:dyDescent="0.25">
      <c r="B1533" s="155"/>
    </row>
    <row r="1534" spans="2:2" x14ac:dyDescent="0.25">
      <c r="B1534" s="155"/>
    </row>
    <row r="1535" spans="2:2" x14ac:dyDescent="0.25">
      <c r="B1535" s="155"/>
    </row>
    <row r="1536" spans="2:2" x14ac:dyDescent="0.25">
      <c r="B1536" s="155"/>
    </row>
    <row r="1537" spans="2:2" x14ac:dyDescent="0.25">
      <c r="B1537" s="155"/>
    </row>
    <row r="1538" spans="2:2" x14ac:dyDescent="0.25">
      <c r="B1538" s="155"/>
    </row>
    <row r="1539" spans="2:2" x14ac:dyDescent="0.25">
      <c r="B1539" s="155"/>
    </row>
    <row r="1540" spans="2:2" x14ac:dyDescent="0.25">
      <c r="B1540" s="155"/>
    </row>
    <row r="1541" spans="2:2" x14ac:dyDescent="0.25">
      <c r="B1541" s="155"/>
    </row>
    <row r="1542" spans="2:2" x14ac:dyDescent="0.25">
      <c r="B1542" s="155"/>
    </row>
    <row r="1543" spans="2:2" x14ac:dyDescent="0.25">
      <c r="B1543" s="155"/>
    </row>
    <row r="1544" spans="2:2" x14ac:dyDescent="0.25">
      <c r="B1544" s="155"/>
    </row>
    <row r="1545" spans="2:2" x14ac:dyDescent="0.25">
      <c r="B1545" s="155"/>
    </row>
    <row r="1546" spans="2:2" x14ac:dyDescent="0.25">
      <c r="B1546" s="155"/>
    </row>
    <row r="1547" spans="2:2" x14ac:dyDescent="0.25">
      <c r="B1547" s="155"/>
    </row>
    <row r="1548" spans="2:2" x14ac:dyDescent="0.25">
      <c r="B1548" s="155"/>
    </row>
    <row r="1549" spans="2:2" x14ac:dyDescent="0.25">
      <c r="B1549" s="155"/>
    </row>
    <row r="1550" spans="2:2" x14ac:dyDescent="0.25">
      <c r="B1550" s="155"/>
    </row>
    <row r="1551" spans="2:2" x14ac:dyDescent="0.25">
      <c r="B1551" s="155"/>
    </row>
    <row r="1552" spans="2:2" x14ac:dyDescent="0.25">
      <c r="B1552" s="155"/>
    </row>
    <row r="1553" spans="2:2" x14ac:dyDescent="0.25">
      <c r="B1553" s="155"/>
    </row>
    <row r="1554" spans="2:2" x14ac:dyDescent="0.25">
      <c r="B1554" s="155"/>
    </row>
    <row r="1555" spans="2:2" x14ac:dyDescent="0.25">
      <c r="B1555" s="155"/>
    </row>
    <row r="1556" spans="2:2" x14ac:dyDescent="0.25">
      <c r="B1556" s="155"/>
    </row>
    <row r="1557" spans="2:2" x14ac:dyDescent="0.25">
      <c r="B1557" s="155"/>
    </row>
    <row r="1558" spans="2:2" x14ac:dyDescent="0.25">
      <c r="B1558" s="155"/>
    </row>
    <row r="1559" spans="2:2" x14ac:dyDescent="0.25">
      <c r="B1559" s="155"/>
    </row>
    <row r="1560" spans="2:2" x14ac:dyDescent="0.25">
      <c r="B1560" s="155"/>
    </row>
    <row r="1561" spans="2:2" x14ac:dyDescent="0.25">
      <c r="B1561" s="155"/>
    </row>
    <row r="1562" spans="2:2" x14ac:dyDescent="0.25">
      <c r="B1562" s="155"/>
    </row>
    <row r="1563" spans="2:2" x14ac:dyDescent="0.25">
      <c r="B1563" s="155"/>
    </row>
    <row r="1564" spans="2:2" x14ac:dyDescent="0.25">
      <c r="B1564" s="155"/>
    </row>
    <row r="1565" spans="2:2" x14ac:dyDescent="0.25">
      <c r="B1565" s="155"/>
    </row>
    <row r="1566" spans="2:2" x14ac:dyDescent="0.25">
      <c r="B1566" s="155"/>
    </row>
    <row r="1567" spans="2:2" x14ac:dyDescent="0.25">
      <c r="B1567" s="155"/>
    </row>
    <row r="1568" spans="2:2" x14ac:dyDescent="0.25">
      <c r="B1568" s="155"/>
    </row>
    <row r="1569" spans="2:2" x14ac:dyDescent="0.25">
      <c r="B1569" s="155"/>
    </row>
    <row r="1570" spans="2:2" x14ac:dyDescent="0.25">
      <c r="B1570" s="155"/>
    </row>
    <row r="1571" spans="2:2" x14ac:dyDescent="0.25">
      <c r="B1571" s="155"/>
    </row>
    <row r="1572" spans="2:2" x14ac:dyDescent="0.25">
      <c r="B1572" s="155"/>
    </row>
    <row r="1573" spans="2:2" x14ac:dyDescent="0.25">
      <c r="B1573" s="155"/>
    </row>
    <row r="1574" spans="2:2" x14ac:dyDescent="0.25">
      <c r="B1574" s="155"/>
    </row>
    <row r="1575" spans="2:2" x14ac:dyDescent="0.25">
      <c r="B1575" s="155"/>
    </row>
    <row r="1576" spans="2:2" x14ac:dyDescent="0.25">
      <c r="B1576" s="155"/>
    </row>
    <row r="1577" spans="2:2" x14ac:dyDescent="0.25">
      <c r="B1577" s="155"/>
    </row>
    <row r="1578" spans="2:2" x14ac:dyDescent="0.25">
      <c r="B1578" s="155"/>
    </row>
    <row r="1579" spans="2:2" x14ac:dyDescent="0.25">
      <c r="B1579" s="155"/>
    </row>
    <row r="1580" spans="2:2" x14ac:dyDescent="0.25">
      <c r="B1580" s="155"/>
    </row>
    <row r="1581" spans="2:2" x14ac:dyDescent="0.25">
      <c r="B1581" s="155"/>
    </row>
    <row r="1582" spans="2:2" x14ac:dyDescent="0.25">
      <c r="B1582" s="155"/>
    </row>
    <row r="1583" spans="2:2" x14ac:dyDescent="0.25">
      <c r="B1583" s="155"/>
    </row>
    <row r="1584" spans="2:2" x14ac:dyDescent="0.25">
      <c r="B1584" s="155"/>
    </row>
    <row r="1585" spans="2:2" x14ac:dyDescent="0.25">
      <c r="B1585" s="155"/>
    </row>
    <row r="1586" spans="2:2" x14ac:dyDescent="0.25">
      <c r="B1586" s="155"/>
    </row>
    <row r="1587" spans="2:2" x14ac:dyDescent="0.25">
      <c r="B1587" s="155"/>
    </row>
    <row r="1588" spans="2:2" x14ac:dyDescent="0.25">
      <c r="B1588" s="155"/>
    </row>
    <row r="1589" spans="2:2" x14ac:dyDescent="0.25">
      <c r="B1589" s="155"/>
    </row>
    <row r="1590" spans="2:2" x14ac:dyDescent="0.25">
      <c r="B1590" s="155"/>
    </row>
    <row r="1591" spans="2:2" x14ac:dyDescent="0.25">
      <c r="B1591" s="155"/>
    </row>
    <row r="1592" spans="2:2" x14ac:dyDescent="0.25">
      <c r="B1592" s="155"/>
    </row>
    <row r="1593" spans="2:2" x14ac:dyDescent="0.25">
      <c r="B1593" s="155"/>
    </row>
    <row r="1594" spans="2:2" x14ac:dyDescent="0.25">
      <c r="B1594" s="155"/>
    </row>
    <row r="1595" spans="2:2" x14ac:dyDescent="0.25">
      <c r="B1595" s="155"/>
    </row>
    <row r="1596" spans="2:2" x14ac:dyDescent="0.25">
      <c r="B1596" s="155"/>
    </row>
    <row r="1597" spans="2:2" x14ac:dyDescent="0.25">
      <c r="B1597" s="155"/>
    </row>
    <row r="1598" spans="2:2" x14ac:dyDescent="0.25">
      <c r="B1598" s="155"/>
    </row>
    <row r="1599" spans="2:2" x14ac:dyDescent="0.25">
      <c r="B1599" s="155"/>
    </row>
    <row r="1600" spans="2:2" x14ac:dyDescent="0.25">
      <c r="B1600" s="155"/>
    </row>
    <row r="1601" spans="2:2" x14ac:dyDescent="0.25">
      <c r="B1601" s="155"/>
    </row>
    <row r="1602" spans="2:2" x14ac:dyDescent="0.25">
      <c r="B1602" s="155"/>
    </row>
    <row r="1603" spans="2:2" x14ac:dyDescent="0.25">
      <c r="B1603" s="155"/>
    </row>
    <row r="1604" spans="2:2" x14ac:dyDescent="0.25">
      <c r="B1604" s="155"/>
    </row>
    <row r="1605" spans="2:2" x14ac:dyDescent="0.25">
      <c r="B1605" s="155"/>
    </row>
    <row r="1606" spans="2:2" x14ac:dyDescent="0.25">
      <c r="B1606" s="155"/>
    </row>
    <row r="1607" spans="2:2" x14ac:dyDescent="0.25">
      <c r="B1607" s="155"/>
    </row>
    <row r="1608" spans="2:2" x14ac:dyDescent="0.25">
      <c r="B1608" s="155"/>
    </row>
    <row r="1609" spans="2:2" x14ac:dyDescent="0.25">
      <c r="B1609" s="155"/>
    </row>
    <row r="1610" spans="2:2" x14ac:dyDescent="0.25">
      <c r="B1610" s="155"/>
    </row>
    <row r="1611" spans="2:2" x14ac:dyDescent="0.25">
      <c r="B1611" s="155"/>
    </row>
    <row r="1612" spans="2:2" x14ac:dyDescent="0.25">
      <c r="B1612" s="155"/>
    </row>
    <row r="1613" spans="2:2" x14ac:dyDescent="0.25">
      <c r="B1613" s="155"/>
    </row>
    <row r="1614" spans="2:2" x14ac:dyDescent="0.25">
      <c r="B1614" s="155"/>
    </row>
    <row r="1615" spans="2:2" x14ac:dyDescent="0.25">
      <c r="B1615" s="155"/>
    </row>
    <row r="1616" spans="2:2" x14ac:dyDescent="0.25">
      <c r="B1616" s="155"/>
    </row>
    <row r="1617" spans="2:2" x14ac:dyDescent="0.25">
      <c r="B1617" s="155"/>
    </row>
    <row r="1618" spans="2:2" x14ac:dyDescent="0.25">
      <c r="B1618" s="155"/>
    </row>
    <row r="1619" spans="2:2" x14ac:dyDescent="0.25">
      <c r="B1619" s="155"/>
    </row>
    <row r="1620" spans="2:2" x14ac:dyDescent="0.25">
      <c r="B1620" s="155"/>
    </row>
    <row r="1621" spans="2:2" x14ac:dyDescent="0.25">
      <c r="B1621" s="155"/>
    </row>
    <row r="1622" spans="2:2" x14ac:dyDescent="0.25">
      <c r="B1622" s="155"/>
    </row>
    <row r="1623" spans="2:2" x14ac:dyDescent="0.25">
      <c r="B1623" s="155"/>
    </row>
    <row r="1624" spans="2:2" x14ac:dyDescent="0.25">
      <c r="B1624" s="155"/>
    </row>
    <row r="1625" spans="2:2" x14ac:dyDescent="0.25">
      <c r="B1625" s="155"/>
    </row>
    <row r="1626" spans="2:2" x14ac:dyDescent="0.25">
      <c r="B1626" s="155"/>
    </row>
    <row r="1627" spans="2:2" x14ac:dyDescent="0.25">
      <c r="B1627" s="155"/>
    </row>
    <row r="1628" spans="2:2" x14ac:dyDescent="0.25">
      <c r="B1628" s="155"/>
    </row>
    <row r="1629" spans="2:2" x14ac:dyDescent="0.25">
      <c r="B1629" s="155"/>
    </row>
    <row r="1630" spans="2:2" x14ac:dyDescent="0.25">
      <c r="B1630" s="155"/>
    </row>
    <row r="1631" spans="2:2" x14ac:dyDescent="0.25">
      <c r="B1631" s="155"/>
    </row>
    <row r="1632" spans="2:2" x14ac:dyDescent="0.25">
      <c r="B1632" s="155"/>
    </row>
    <row r="1633" spans="1:2" x14ac:dyDescent="0.25">
      <c r="B1633" s="155"/>
    </row>
    <row r="1634" spans="1:2" x14ac:dyDescent="0.25">
      <c r="B1634" s="155"/>
    </row>
    <row r="1635" spans="1:2" x14ac:dyDescent="0.25">
      <c r="B1635" s="155"/>
    </row>
    <row r="1636" spans="1:2" x14ac:dyDescent="0.25">
      <c r="B1636" s="155"/>
    </row>
    <row r="1637" spans="1:2" x14ac:dyDescent="0.25">
      <c r="B1637" s="155"/>
    </row>
    <row r="1638" spans="1:2" x14ac:dyDescent="0.25">
      <c r="B1638" s="155"/>
    </row>
    <row r="1639" spans="1:2" x14ac:dyDescent="0.25">
      <c r="B1639" s="155"/>
    </row>
    <row r="1640" spans="1:2" x14ac:dyDescent="0.25">
      <c r="B1640" s="155"/>
    </row>
    <row r="1641" spans="1:2" x14ac:dyDescent="0.25">
      <c r="B1641" s="155"/>
    </row>
    <row r="1642" spans="1:2" x14ac:dyDescent="0.25">
      <c r="B1642" s="155"/>
    </row>
    <row r="1643" spans="1:2" x14ac:dyDescent="0.25">
      <c r="A1643" s="140"/>
      <c r="B1643" s="155"/>
    </row>
    <row r="1644" spans="1:2" x14ac:dyDescent="0.25">
      <c r="A1644" s="140"/>
      <c r="B1644" s="155"/>
    </row>
    <row r="1645" spans="1:2" x14ac:dyDescent="0.25">
      <c r="A1645" s="140"/>
      <c r="B1645" s="155"/>
    </row>
    <row r="1646" spans="1:2" x14ac:dyDescent="0.25">
      <c r="A1646" s="140"/>
      <c r="B1646" s="155"/>
    </row>
    <row r="1647" spans="1:2" x14ac:dyDescent="0.25">
      <c r="A1647" s="140"/>
      <c r="B1647" s="155"/>
    </row>
    <row r="1648" spans="1:2" x14ac:dyDescent="0.25">
      <c r="A1648" s="140"/>
      <c r="B1648" s="155"/>
    </row>
    <row r="1649" spans="1:2" x14ac:dyDescent="0.25">
      <c r="A1649" s="140"/>
      <c r="B1649" s="155"/>
    </row>
    <row r="1650" spans="1:2" x14ac:dyDescent="0.25">
      <c r="A1650" s="140"/>
      <c r="B1650" s="155"/>
    </row>
    <row r="1651" spans="1:2" x14ac:dyDescent="0.25">
      <c r="A1651" s="140"/>
      <c r="B1651" s="155"/>
    </row>
    <row r="1652" spans="1:2" x14ac:dyDescent="0.25">
      <c r="A1652" s="140"/>
      <c r="B1652" s="155"/>
    </row>
    <row r="1653" spans="1:2" x14ac:dyDescent="0.25">
      <c r="A1653" s="140"/>
      <c r="B1653" s="155"/>
    </row>
    <row r="1654" spans="1:2" x14ac:dyDescent="0.25">
      <c r="A1654" s="140"/>
      <c r="B1654" s="155"/>
    </row>
    <row r="1655" spans="1:2" x14ac:dyDescent="0.25">
      <c r="A1655" s="140"/>
      <c r="B1655" s="155"/>
    </row>
    <row r="1656" spans="1:2" x14ac:dyDescent="0.25">
      <c r="A1656" s="140"/>
      <c r="B1656" s="155"/>
    </row>
    <row r="1657" spans="1:2" x14ac:dyDescent="0.25">
      <c r="A1657" s="140"/>
      <c r="B1657" s="155"/>
    </row>
    <row r="1658" spans="1:2" x14ac:dyDescent="0.25">
      <c r="A1658" s="140"/>
      <c r="B1658" s="155"/>
    </row>
    <row r="1659" spans="1:2" x14ac:dyDescent="0.25">
      <c r="A1659" s="140"/>
      <c r="B1659" s="155"/>
    </row>
    <row r="1660" spans="1:2" x14ac:dyDescent="0.25">
      <c r="A1660" s="140"/>
      <c r="B1660" s="155"/>
    </row>
    <row r="1661" spans="1:2" x14ac:dyDescent="0.25">
      <c r="B1661" s="155"/>
    </row>
    <row r="1662" spans="1:2" x14ac:dyDescent="0.25">
      <c r="B1662" s="155"/>
    </row>
    <row r="1663" spans="1:2" x14ac:dyDescent="0.25">
      <c r="B1663" s="155"/>
    </row>
    <row r="1664" spans="1:2" x14ac:dyDescent="0.25">
      <c r="B1664" s="155"/>
    </row>
    <row r="1665" spans="2:2" x14ac:dyDescent="0.25">
      <c r="B1665" s="155"/>
    </row>
    <row r="1666" spans="2:2" x14ac:dyDescent="0.25">
      <c r="B1666" s="155"/>
    </row>
    <row r="1667" spans="2:2" x14ac:dyDescent="0.25">
      <c r="B1667" s="155"/>
    </row>
    <row r="1668" spans="2:2" x14ac:dyDescent="0.25">
      <c r="B1668" s="155"/>
    </row>
    <row r="1669" spans="2:2" x14ac:dyDescent="0.25">
      <c r="B1669" s="155"/>
    </row>
    <row r="1670" spans="2:2" x14ac:dyDescent="0.25">
      <c r="B1670" s="155"/>
    </row>
    <row r="1671" spans="2:2" x14ac:dyDescent="0.25">
      <c r="B1671" s="155"/>
    </row>
    <row r="1672" spans="2:2" x14ac:dyDescent="0.25">
      <c r="B1672" s="155"/>
    </row>
    <row r="1673" spans="2:2" x14ac:dyDescent="0.25">
      <c r="B1673" s="155"/>
    </row>
    <row r="1708" spans="1:7" x14ac:dyDescent="0.25">
      <c r="A1708" s="140"/>
      <c r="C1708" s="7"/>
      <c r="D1708" s="7"/>
      <c r="E1708" s="7"/>
      <c r="F1708" s="7"/>
      <c r="G1708" s="7"/>
    </row>
    <row r="1709" spans="1:7" x14ac:dyDescent="0.25">
      <c r="A1709" s="140"/>
      <c r="C1709" s="7"/>
      <c r="D1709" s="7"/>
      <c r="E1709" s="7"/>
      <c r="F1709" s="7"/>
      <c r="G1709" s="7"/>
    </row>
    <row r="1710" spans="1:7" x14ac:dyDescent="0.25">
      <c r="A1710" s="140"/>
      <c r="C1710" s="7"/>
      <c r="D1710" s="7"/>
      <c r="E1710" s="7"/>
      <c r="F1710" s="7"/>
      <c r="G1710" s="7"/>
    </row>
    <row r="1711" spans="1:7" x14ac:dyDescent="0.25">
      <c r="A1711" s="140"/>
      <c r="C1711" s="7"/>
      <c r="D1711" s="7"/>
      <c r="E1711" s="7"/>
      <c r="F1711" s="7"/>
      <c r="G1711" s="7"/>
    </row>
    <row r="1712" spans="1:7" x14ac:dyDescent="0.25">
      <c r="A1712" s="140"/>
      <c r="C1712" s="7"/>
      <c r="D1712" s="7"/>
      <c r="E1712" s="7"/>
      <c r="F1712" s="7"/>
      <c r="G1712" s="7"/>
    </row>
  </sheetData>
  <pageMargins left="0.7" right="0.7" top="0.75" bottom="0.75" header="0.3" footer="0.3"/>
  <pageSetup paperSize="0" orientation="portrait" horizontalDpi="0" verticalDpi="0" copie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E1712"/>
  <sheetViews>
    <sheetView topLeftCell="A376" zoomScale="60" zoomScaleNormal="60" workbookViewId="0">
      <selection activeCell="AA376" sqref="W376:AA377"/>
    </sheetView>
  </sheetViews>
  <sheetFormatPr defaultRowHeight="15" x14ac:dyDescent="0.25"/>
  <cols>
    <col min="1" max="1" width="32.5703125" style="8" customWidth="1"/>
    <col min="2" max="2" width="50.140625" style="140" customWidth="1"/>
    <col min="3" max="7" width="13" style="140" customWidth="1"/>
    <col min="8" max="8" width="3.140625" style="140" customWidth="1"/>
    <col min="9" max="13" width="8" style="140" customWidth="1"/>
    <col min="14" max="14" width="2.28515625" style="140" customWidth="1"/>
    <col min="15" max="19" width="8.28515625" style="140" customWidth="1"/>
    <col min="20" max="20" width="2.28515625" style="140" customWidth="1"/>
    <col min="21" max="21" width="2.5703125" style="140" customWidth="1"/>
    <col min="22" max="22" width="61.42578125" style="140" customWidth="1"/>
    <col min="23" max="27" width="9.140625" style="140"/>
    <col min="28" max="28" width="13.140625" style="140" customWidth="1"/>
    <col min="29" max="16384" width="9.140625" style="140"/>
  </cols>
  <sheetData>
    <row r="2" spans="1:19" x14ac:dyDescent="0.25">
      <c r="B2" s="140" t="s">
        <v>0</v>
      </c>
    </row>
    <row r="3" spans="1:19" x14ac:dyDescent="0.25">
      <c r="B3" s="2" t="s">
        <v>1085</v>
      </c>
    </row>
    <row r="4" spans="1:19" x14ac:dyDescent="0.25">
      <c r="B4" s="3" t="s">
        <v>620</v>
      </c>
    </row>
    <row r="5" spans="1:19" s="8" customFormat="1" x14ac:dyDescent="0.25"/>
    <row r="6" spans="1:19" s="8" customFormat="1" ht="21" x14ac:dyDescent="0.35">
      <c r="B6" s="4" t="s">
        <v>1</v>
      </c>
    </row>
    <row r="7" spans="1:19" s="8" customFormat="1" x14ac:dyDescent="0.25"/>
    <row r="8" spans="1:19" s="8" customFormat="1" ht="15.75" thickBot="1" x14ac:dyDescent="0.3"/>
    <row r="9" spans="1:19" s="8" customFormat="1" ht="15.75" thickBot="1" x14ac:dyDescent="0.3">
      <c r="A9" s="8" t="s">
        <v>269</v>
      </c>
      <c r="G9" s="13">
        <f>1615*2</f>
        <v>3230</v>
      </c>
    </row>
    <row r="10" spans="1:19" s="8" customFormat="1" ht="15.75" thickBot="1" x14ac:dyDescent="0.3">
      <c r="A10" s="8" t="s">
        <v>270</v>
      </c>
      <c r="G10" s="13">
        <f>4675*2</f>
        <v>9350</v>
      </c>
    </row>
    <row r="11" spans="1:19" s="8" customFormat="1" x14ac:dyDescent="0.25"/>
    <row r="12" spans="1:19" s="8" customFormat="1" ht="26.25" x14ac:dyDescent="0.4">
      <c r="A12" s="153" t="s">
        <v>255</v>
      </c>
    </row>
    <row r="13" spans="1:19" s="8" customFormat="1" x14ac:dyDescent="0.25"/>
    <row r="14" spans="1:19" s="8" customFormat="1" x14ac:dyDescent="0.25"/>
    <row r="15" spans="1:19" s="8" customFormat="1" x14ac:dyDescent="0.25"/>
    <row r="16" spans="1:19" s="8" customFormat="1" x14ac:dyDescent="0.25">
      <c r="B16" s="140"/>
      <c r="C16" s="7"/>
      <c r="D16" s="7"/>
      <c r="E16" s="7"/>
      <c r="F16" s="7"/>
      <c r="G16" s="7"/>
      <c r="H16" s="140"/>
      <c r="I16" s="103" t="s">
        <v>244</v>
      </c>
      <c r="J16" s="140"/>
      <c r="K16" s="140"/>
      <c r="L16" s="140"/>
      <c r="M16" s="140"/>
      <c r="N16" s="140"/>
      <c r="O16" s="103" t="s">
        <v>245</v>
      </c>
      <c r="P16" s="140"/>
      <c r="Q16" s="140"/>
      <c r="R16" s="140"/>
      <c r="S16" s="140"/>
    </row>
    <row r="17" spans="1:31" s="8" customFormat="1" x14ac:dyDescent="0.25">
      <c r="B17" s="106" t="s">
        <v>266</v>
      </c>
      <c r="C17" s="9">
        <v>2010</v>
      </c>
      <c r="D17" s="9">
        <v>2020</v>
      </c>
      <c r="E17" s="9">
        <v>2030</v>
      </c>
      <c r="F17" s="9">
        <v>2040</v>
      </c>
      <c r="G17" s="9">
        <v>2050</v>
      </c>
      <c r="H17" s="140"/>
      <c r="I17" s="106">
        <v>2010</v>
      </c>
      <c r="J17" s="106">
        <v>2020</v>
      </c>
      <c r="K17" s="106">
        <v>2030</v>
      </c>
      <c r="L17" s="106">
        <v>2040</v>
      </c>
      <c r="M17" s="106">
        <v>2050</v>
      </c>
      <c r="N17" s="140"/>
      <c r="O17" s="106">
        <v>2010</v>
      </c>
      <c r="P17" s="106">
        <v>2020</v>
      </c>
      <c r="Q17" s="106">
        <v>2030</v>
      </c>
      <c r="R17" s="106">
        <v>2040</v>
      </c>
      <c r="S17" s="106">
        <v>2050</v>
      </c>
      <c r="V17" s="106" t="s">
        <v>266</v>
      </c>
      <c r="W17" s="106">
        <v>2010</v>
      </c>
      <c r="X17" s="106">
        <v>2020</v>
      </c>
      <c r="Y17" s="106">
        <v>2030</v>
      </c>
      <c r="Z17" s="106">
        <v>2040</v>
      </c>
      <c r="AA17" s="106">
        <v>2050</v>
      </c>
    </row>
    <row r="18" spans="1:31" s="8" customFormat="1" x14ac:dyDescent="0.25">
      <c r="A18" s="163"/>
      <c r="B18" s="155" t="s">
        <v>600</v>
      </c>
      <c r="C18" s="167">
        <f t="shared" ref="C18:C49" ca="1" si="0">IFERROR(VLOOKUP($B18,INDIRECT($I$18),2,FALSE),0)</f>
        <v>0</v>
      </c>
      <c r="D18" s="167">
        <f t="shared" ref="D18:D49" ca="1" si="1">IFERROR(VLOOKUP($B18,INDIRECT($J$18),2,FALSE),0)</f>
        <v>0</v>
      </c>
      <c r="E18" s="167">
        <f t="shared" ref="E18:E49" ca="1" si="2">IFERROR(VLOOKUP($B18,INDIRECT($K$18),2,FALSE),0)</f>
        <v>0</v>
      </c>
      <c r="F18" s="167">
        <f t="shared" ref="F18:F49" ca="1" si="3">IFERROR(VLOOKUP($B18,INDIRECT($L$18),2,FALSE),0)</f>
        <v>0</v>
      </c>
      <c r="G18" s="167">
        <f t="shared" ref="G18:G49" ca="1" si="4">IFERROR(VLOOKUP($B18,INDIRECT($M$18),2,FALSE),0)</f>
        <v>0</v>
      </c>
      <c r="H18" s="140"/>
      <c r="I18" s="140" t="str">
        <f>"Modeloutput!$D$"&amp;O18&amp;":$E$"&amp;O19</f>
        <v>Modeloutput!$D$3483:$E$3518</v>
      </c>
      <c r="J18" s="140" t="str">
        <f>"Modeloutput!$D$"&amp;P18&amp;":$E$"&amp;P19</f>
        <v>Modeloutput!$D$3806:$E$3841</v>
      </c>
      <c r="K18" s="140" t="str">
        <f>"Modeloutput!$D$"&amp;Q18&amp;":$E$"&amp;Q19</f>
        <v>Modeloutput!$D$4129:$E$4164</v>
      </c>
      <c r="L18" s="140" t="str">
        <f>"Modeloutput!$D$"&amp;R18&amp;":$E$"&amp;R19</f>
        <v>Modeloutput!$D$4452:$E$4487</v>
      </c>
      <c r="M18" s="140" t="str">
        <f>"Modeloutput!$D$"&amp;S18&amp;":$E$"&amp;S19</f>
        <v>Modeloutput!$D$4775:$E$4810</v>
      </c>
      <c r="N18" s="140" t="s">
        <v>246</v>
      </c>
      <c r="O18" s="140">
        <f>Run4_Var1!O18+Run4_Var3!$G$9</f>
        <v>3483</v>
      </c>
      <c r="P18" s="140">
        <f>Run4_Var1!P18+Run4_Var3!$G$9</f>
        <v>3806</v>
      </c>
      <c r="Q18" s="140">
        <f>Run4_Var1!Q18+Run4_Var3!$G$9</f>
        <v>4129</v>
      </c>
      <c r="R18" s="140">
        <f>Run4_Var1!R18+Run4_Var3!$G$9</f>
        <v>4452</v>
      </c>
      <c r="S18" s="140">
        <f>Run4_Var1!S18+Run4_Var3!$G$9</f>
        <v>4775</v>
      </c>
      <c r="V18" s="14" t="s">
        <v>271</v>
      </c>
      <c r="W18" s="167">
        <f ca="1">C18</f>
        <v>0</v>
      </c>
      <c r="X18" s="167">
        <f t="shared" ref="X18:AA19" ca="1" si="5">D18</f>
        <v>0</v>
      </c>
      <c r="Y18" s="167">
        <f t="shared" ca="1" si="5"/>
        <v>0</v>
      </c>
      <c r="Z18" s="167">
        <f t="shared" ca="1" si="5"/>
        <v>0</v>
      </c>
      <c r="AA18" s="167">
        <f t="shared" ca="1" si="5"/>
        <v>0</v>
      </c>
      <c r="AE18" s="140"/>
    </row>
    <row r="19" spans="1:31" s="8" customFormat="1" x14ac:dyDescent="0.25">
      <c r="A19" s="163"/>
      <c r="B19" s="155" t="s">
        <v>601</v>
      </c>
      <c r="C19" s="168">
        <f t="shared" ca="1" si="0"/>
        <v>0</v>
      </c>
      <c r="D19" s="168">
        <f t="shared" ca="1" si="1"/>
        <v>0</v>
      </c>
      <c r="E19" s="168">
        <f t="shared" ca="1" si="2"/>
        <v>0</v>
      </c>
      <c r="F19" s="168">
        <f t="shared" ca="1" si="3"/>
        <v>0</v>
      </c>
      <c r="G19" s="168">
        <f t="shared" ca="1" si="4"/>
        <v>0</v>
      </c>
      <c r="H19" s="140"/>
      <c r="I19" s="140"/>
      <c r="J19" s="140"/>
      <c r="K19" s="140"/>
      <c r="L19" s="140"/>
      <c r="M19" s="140"/>
      <c r="N19" s="140"/>
      <c r="O19" s="140">
        <f>Run4_Var1!O19+Run4_Var3!$G$9</f>
        <v>3518</v>
      </c>
      <c r="P19" s="140">
        <f>Run4_Var1!P19+Run4_Var3!$G$9</f>
        <v>3841</v>
      </c>
      <c r="Q19" s="140">
        <f>Run4_Var1!Q19+Run4_Var3!$G$9</f>
        <v>4164</v>
      </c>
      <c r="R19" s="140">
        <f>Run4_Var1!R19+Run4_Var3!$G$9</f>
        <v>4487</v>
      </c>
      <c r="S19" s="140">
        <f>Run4_Var1!S19+Run4_Var3!$G$9</f>
        <v>4810</v>
      </c>
      <c r="V19" s="20" t="s">
        <v>613</v>
      </c>
      <c r="W19" s="19">
        <f ca="1">C19</f>
        <v>0</v>
      </c>
      <c r="X19" s="19">
        <f t="shared" ca="1" si="5"/>
        <v>0</v>
      </c>
      <c r="Y19" s="19">
        <f t="shared" ca="1" si="5"/>
        <v>0</v>
      </c>
      <c r="Z19" s="19">
        <f t="shared" ca="1" si="5"/>
        <v>0</v>
      </c>
      <c r="AA19" s="19">
        <f t="shared" ca="1" si="5"/>
        <v>0</v>
      </c>
      <c r="AE19" s="140"/>
    </row>
    <row r="20" spans="1:31" s="8" customFormat="1" x14ac:dyDescent="0.25">
      <c r="A20" s="163"/>
      <c r="B20" s="155" t="s">
        <v>192</v>
      </c>
      <c r="C20" s="169">
        <f t="shared" ca="1" si="0"/>
        <v>0</v>
      </c>
      <c r="D20" s="169">
        <f t="shared" ca="1" si="1"/>
        <v>0</v>
      </c>
      <c r="E20" s="169">
        <f t="shared" ca="1" si="2"/>
        <v>0</v>
      </c>
      <c r="F20" s="169">
        <f t="shared" ca="1" si="3"/>
        <v>0</v>
      </c>
      <c r="G20" s="169">
        <f t="shared" ca="1" si="4"/>
        <v>0</v>
      </c>
      <c r="H20" s="140"/>
      <c r="I20" s="140"/>
      <c r="J20" s="140"/>
      <c r="K20" s="140"/>
      <c r="L20" s="140"/>
      <c r="M20" s="140"/>
      <c r="N20" s="140"/>
      <c r="O20" s="140"/>
      <c r="P20" s="140"/>
      <c r="Q20" s="140"/>
      <c r="R20" s="140"/>
      <c r="S20" s="140"/>
      <c r="V20" s="27" t="s">
        <v>281</v>
      </c>
      <c r="W20" s="28">
        <f ca="1">SUM(C29:C32)+C36</f>
        <v>0</v>
      </c>
      <c r="X20" s="28">
        <f t="shared" ref="X20:AA20" ca="1" si="6">SUM(D29:D32)+D36</f>
        <v>-4.1889227399999998</v>
      </c>
      <c r="Y20" s="28">
        <f t="shared" ca="1" si="6"/>
        <v>-8.0609970499999992</v>
      </c>
      <c r="Z20" s="28">
        <f t="shared" ca="1" si="6"/>
        <v>-11.7946452</v>
      </c>
      <c r="AA20" s="28">
        <f t="shared" ca="1" si="6"/>
        <v>-15.414981300000001</v>
      </c>
      <c r="AE20" s="140"/>
    </row>
    <row r="21" spans="1:31" s="8" customFormat="1" x14ac:dyDescent="0.25">
      <c r="A21" s="163"/>
      <c r="B21" s="155" t="s">
        <v>193</v>
      </c>
      <c r="C21" s="169">
        <f t="shared" ca="1" si="0"/>
        <v>0</v>
      </c>
      <c r="D21" s="169">
        <f t="shared" ca="1" si="1"/>
        <v>0</v>
      </c>
      <c r="E21" s="169">
        <f t="shared" ca="1" si="2"/>
        <v>0</v>
      </c>
      <c r="F21" s="169">
        <f t="shared" ca="1" si="3"/>
        <v>0</v>
      </c>
      <c r="G21" s="169">
        <f t="shared" ca="1" si="4"/>
        <v>0</v>
      </c>
      <c r="H21" s="140"/>
      <c r="I21" s="140"/>
      <c r="J21" s="140"/>
      <c r="K21" s="140"/>
      <c r="L21" s="140"/>
      <c r="M21" s="140"/>
      <c r="N21" s="140"/>
      <c r="O21" s="140"/>
      <c r="P21" s="140"/>
      <c r="Q21" s="140"/>
      <c r="R21" s="140"/>
      <c r="S21" s="140"/>
      <c r="V21" s="17" t="s">
        <v>1349</v>
      </c>
      <c r="W21" s="18">
        <f ca="1">SUM(C20:C27)</f>
        <v>0</v>
      </c>
      <c r="X21" s="18">
        <f t="shared" ref="X21:AA21" ca="1" si="7">SUM(D20:D27)</f>
        <v>0</v>
      </c>
      <c r="Y21" s="18">
        <f t="shared" ca="1" si="7"/>
        <v>0</v>
      </c>
      <c r="Z21" s="18">
        <f t="shared" ca="1" si="7"/>
        <v>0</v>
      </c>
      <c r="AA21" s="18">
        <f t="shared" ca="1" si="7"/>
        <v>0</v>
      </c>
      <c r="AE21" s="140"/>
    </row>
    <row r="22" spans="1:31" s="8" customFormat="1" x14ac:dyDescent="0.25">
      <c r="A22" s="163"/>
      <c r="B22" s="155" t="s">
        <v>602</v>
      </c>
      <c r="C22" s="169">
        <f t="shared" ca="1" si="0"/>
        <v>0</v>
      </c>
      <c r="D22" s="169">
        <f t="shared" ca="1" si="1"/>
        <v>0</v>
      </c>
      <c r="E22" s="169">
        <f t="shared" ca="1" si="2"/>
        <v>0</v>
      </c>
      <c r="F22" s="169">
        <f t="shared" ca="1" si="3"/>
        <v>0</v>
      </c>
      <c r="G22" s="169">
        <f t="shared" ca="1" si="4"/>
        <v>0</v>
      </c>
      <c r="H22" s="140"/>
      <c r="I22" s="140"/>
      <c r="J22" s="140"/>
      <c r="K22" s="140"/>
      <c r="L22" s="140"/>
      <c r="M22" s="140"/>
      <c r="N22" s="140"/>
      <c r="O22" s="140"/>
      <c r="P22" s="140"/>
      <c r="Q22" s="140"/>
      <c r="R22" s="140"/>
      <c r="S22" s="140"/>
      <c r="V22" s="22" t="s">
        <v>1350</v>
      </c>
      <c r="W22" s="41">
        <f ca="1">C28</f>
        <v>0</v>
      </c>
      <c r="X22" s="41">
        <f t="shared" ref="X22:AA22" ca="1" si="8">D28</f>
        <v>-94.035464300000001</v>
      </c>
      <c r="Y22" s="41">
        <f t="shared" ca="1" si="8"/>
        <v>-94.035464300000001</v>
      </c>
      <c r="Z22" s="41">
        <f t="shared" ca="1" si="8"/>
        <v>-94.035464300000001</v>
      </c>
      <c r="AA22" s="41">
        <f t="shared" ca="1" si="8"/>
        <v>-94.035464300000001</v>
      </c>
      <c r="AE22" s="140"/>
    </row>
    <row r="23" spans="1:31" s="8" customFormat="1" x14ac:dyDescent="0.25">
      <c r="A23" s="163"/>
      <c r="B23" s="155" t="s">
        <v>603</v>
      </c>
      <c r="C23" s="169">
        <f t="shared" ca="1" si="0"/>
        <v>0</v>
      </c>
      <c r="D23" s="169">
        <f t="shared" ca="1" si="1"/>
        <v>0</v>
      </c>
      <c r="E23" s="169">
        <f t="shared" ca="1" si="2"/>
        <v>0</v>
      </c>
      <c r="F23" s="169">
        <f t="shared" ca="1" si="3"/>
        <v>0</v>
      </c>
      <c r="G23" s="169">
        <f t="shared" ca="1" si="4"/>
        <v>0</v>
      </c>
      <c r="H23" s="140"/>
      <c r="I23" s="140"/>
      <c r="J23" s="140"/>
      <c r="K23" s="140"/>
      <c r="L23" s="140"/>
      <c r="M23" s="140"/>
      <c r="N23" s="140"/>
      <c r="O23" s="140"/>
      <c r="P23" s="140"/>
      <c r="Q23" s="140"/>
      <c r="R23" s="140"/>
      <c r="S23" s="140"/>
      <c r="V23" s="36" t="s">
        <v>1351</v>
      </c>
      <c r="W23" s="38">
        <f ca="1">SUM(C39:C41)</f>
        <v>0</v>
      </c>
      <c r="X23" s="38">
        <f t="shared" ref="X23:AA23" ca="1" si="9">SUM(D39:D41)</f>
        <v>38.4904376</v>
      </c>
      <c r="Y23" s="38">
        <f t="shared" ca="1" si="9"/>
        <v>38.4904376</v>
      </c>
      <c r="Z23" s="38">
        <f t="shared" ca="1" si="9"/>
        <v>38.4904376</v>
      </c>
      <c r="AA23" s="38">
        <f t="shared" ca="1" si="9"/>
        <v>38.4904376</v>
      </c>
      <c r="AE23" s="140"/>
    </row>
    <row r="24" spans="1:31" s="8" customFormat="1" x14ac:dyDescent="0.25">
      <c r="A24" s="163"/>
      <c r="B24" s="155" t="s">
        <v>604</v>
      </c>
      <c r="C24" s="169">
        <f t="shared" ca="1" si="0"/>
        <v>0</v>
      </c>
      <c r="D24" s="169">
        <f t="shared" ca="1" si="1"/>
        <v>0</v>
      </c>
      <c r="E24" s="169">
        <f t="shared" ca="1" si="2"/>
        <v>0</v>
      </c>
      <c r="F24" s="169">
        <f t="shared" ca="1" si="3"/>
        <v>0</v>
      </c>
      <c r="G24" s="169">
        <f t="shared" ca="1" si="4"/>
        <v>0</v>
      </c>
      <c r="H24" s="140"/>
      <c r="I24" s="140"/>
      <c r="J24" s="140"/>
      <c r="K24" s="140"/>
      <c r="L24" s="140"/>
      <c r="M24" s="140"/>
      <c r="N24" s="140"/>
      <c r="O24" s="140"/>
      <c r="P24" s="140"/>
      <c r="Q24" s="140"/>
      <c r="R24" s="140"/>
      <c r="S24" s="140"/>
      <c r="V24" s="70" t="s">
        <v>615</v>
      </c>
      <c r="W24" s="72">
        <f ca="1">C35</f>
        <v>-1.2853600000000001</v>
      </c>
      <c r="X24" s="72">
        <f t="shared" ref="X24:AA24" ca="1" si="10">D35</f>
        <v>-1.2791999999999999</v>
      </c>
      <c r="Y24" s="72">
        <f t="shared" ca="1" si="10"/>
        <v>-1.2791999999999999</v>
      </c>
      <c r="Z24" s="72">
        <f t="shared" ca="1" si="10"/>
        <v>-1.2791999999999999</v>
      </c>
      <c r="AA24" s="72">
        <f t="shared" ca="1" si="10"/>
        <v>-1.2791999999999999</v>
      </c>
      <c r="AE24" s="140"/>
    </row>
    <row r="25" spans="1:31" s="8" customFormat="1" x14ac:dyDescent="0.25">
      <c r="A25" s="163"/>
      <c r="B25" s="155" t="s">
        <v>605</v>
      </c>
      <c r="C25" s="169">
        <f t="shared" ca="1" si="0"/>
        <v>0</v>
      </c>
      <c r="D25" s="169">
        <f t="shared" ca="1" si="1"/>
        <v>0</v>
      </c>
      <c r="E25" s="169">
        <f t="shared" ca="1" si="2"/>
        <v>0</v>
      </c>
      <c r="F25" s="169">
        <f t="shared" ca="1" si="3"/>
        <v>0</v>
      </c>
      <c r="G25" s="169">
        <f t="shared" ca="1" si="4"/>
        <v>0</v>
      </c>
      <c r="H25" s="140"/>
      <c r="I25" s="140"/>
      <c r="J25" s="140"/>
      <c r="K25" s="140"/>
      <c r="L25" s="140"/>
      <c r="M25" s="140"/>
      <c r="N25" s="140"/>
      <c r="O25" s="140"/>
      <c r="P25" s="140"/>
      <c r="Q25" s="140"/>
      <c r="R25" s="140"/>
      <c r="S25" s="140"/>
      <c r="V25" s="170" t="s">
        <v>1352</v>
      </c>
      <c r="W25" s="61">
        <f ca="1">C33+C34+C37+C38</f>
        <v>0</v>
      </c>
      <c r="X25" s="61">
        <f t="shared" ref="X25:AA25" ca="1" si="11">D33+D34+D37+D38</f>
        <v>-1.213557869</v>
      </c>
      <c r="Y25" s="61">
        <f t="shared" ca="1" si="11"/>
        <v>-9.5902041300000001E-3</v>
      </c>
      <c r="Z25" s="61">
        <f t="shared" ca="1" si="11"/>
        <v>-5.4215096899999995E-2</v>
      </c>
      <c r="AA25" s="61">
        <f t="shared" ca="1" si="11"/>
        <v>-4.4163806299999997E-2</v>
      </c>
      <c r="AE25" s="140"/>
    </row>
    <row r="26" spans="1:31" s="8" customFormat="1" x14ac:dyDescent="0.25">
      <c r="A26" s="163"/>
      <c r="B26" s="155" t="s">
        <v>194</v>
      </c>
      <c r="C26" s="169">
        <f t="shared" ca="1" si="0"/>
        <v>0</v>
      </c>
      <c r="D26" s="169">
        <f t="shared" ca="1" si="1"/>
        <v>0</v>
      </c>
      <c r="E26" s="169">
        <f t="shared" ca="1" si="2"/>
        <v>0</v>
      </c>
      <c r="F26" s="169">
        <f t="shared" ca="1" si="3"/>
        <v>0</v>
      </c>
      <c r="G26" s="169">
        <f t="shared" ca="1" si="4"/>
        <v>0</v>
      </c>
      <c r="H26" s="140"/>
      <c r="I26" s="140"/>
      <c r="J26" s="140"/>
      <c r="K26" s="140"/>
      <c r="L26" s="140"/>
      <c r="M26" s="140"/>
      <c r="N26" s="140"/>
      <c r="O26" s="140"/>
      <c r="P26" s="140"/>
      <c r="Q26" s="140"/>
      <c r="R26" s="140"/>
      <c r="S26" s="140"/>
      <c r="V26" s="171" t="s">
        <v>252</v>
      </c>
      <c r="W26" s="172">
        <f ca="1">SUM(C42:C46)+C48+C49</f>
        <v>0</v>
      </c>
      <c r="X26" s="172">
        <f t="shared" ref="X26:AA26" ca="1" si="12">SUM(D42:D46)+D48+D49</f>
        <v>0</v>
      </c>
      <c r="Y26" s="172">
        <f t="shared" ca="1" si="12"/>
        <v>0</v>
      </c>
      <c r="Z26" s="172">
        <f t="shared" ca="1" si="12"/>
        <v>0</v>
      </c>
      <c r="AA26" s="172">
        <f t="shared" ca="1" si="12"/>
        <v>0</v>
      </c>
      <c r="AE26" s="140"/>
    </row>
    <row r="27" spans="1:31" s="8" customFormat="1" x14ac:dyDescent="0.25">
      <c r="A27" s="140"/>
      <c r="B27" s="155" t="s">
        <v>217</v>
      </c>
      <c r="C27" s="169">
        <f t="shared" ca="1" si="0"/>
        <v>0</v>
      </c>
      <c r="D27" s="169">
        <f t="shared" ca="1" si="1"/>
        <v>0</v>
      </c>
      <c r="E27" s="169">
        <f t="shared" ca="1" si="2"/>
        <v>0</v>
      </c>
      <c r="F27" s="169">
        <f t="shared" ca="1" si="3"/>
        <v>0</v>
      </c>
      <c r="G27" s="169">
        <f t="shared" ca="1" si="4"/>
        <v>0</v>
      </c>
      <c r="H27" s="140"/>
      <c r="I27" s="140"/>
      <c r="J27" s="140"/>
      <c r="K27" s="140"/>
      <c r="L27" s="140"/>
      <c r="M27" s="140"/>
      <c r="N27" s="140"/>
      <c r="O27" s="140"/>
      <c r="P27" s="140"/>
      <c r="Q27" s="140"/>
      <c r="R27" s="140"/>
      <c r="S27" s="140"/>
      <c r="V27" s="140"/>
      <c r="W27" s="42"/>
      <c r="X27" s="42"/>
      <c r="Y27" s="42"/>
      <c r="Z27" s="42"/>
      <c r="AA27" s="42"/>
      <c r="AE27" s="140"/>
    </row>
    <row r="28" spans="1:31" s="8" customFormat="1" x14ac:dyDescent="0.25">
      <c r="A28" s="140"/>
      <c r="B28" s="155" t="s">
        <v>606</v>
      </c>
      <c r="C28" s="173">
        <f t="shared" ca="1" si="0"/>
        <v>0</v>
      </c>
      <c r="D28" s="173">
        <f t="shared" ca="1" si="1"/>
        <v>-94.035464300000001</v>
      </c>
      <c r="E28" s="173">
        <f t="shared" ca="1" si="2"/>
        <v>-94.035464300000001</v>
      </c>
      <c r="F28" s="173">
        <f t="shared" ca="1" si="3"/>
        <v>-94.035464300000001</v>
      </c>
      <c r="G28" s="173">
        <f t="shared" ca="1" si="4"/>
        <v>-94.035464300000001</v>
      </c>
      <c r="H28" s="140"/>
      <c r="I28" s="140"/>
      <c r="J28" s="140"/>
      <c r="K28" s="140"/>
      <c r="L28" s="140"/>
      <c r="M28" s="140"/>
      <c r="N28" s="140"/>
      <c r="O28" s="140"/>
      <c r="P28" s="140"/>
      <c r="Q28" s="140"/>
      <c r="R28" s="140"/>
      <c r="S28" s="140"/>
      <c r="V28" s="140" t="s">
        <v>285</v>
      </c>
      <c r="W28" s="135">
        <f ca="1">SUM(W18:W26)</f>
        <v>-1.2853600000000001</v>
      </c>
      <c r="X28" s="135">
        <f t="shared" ref="X28:AA28" ca="1" si="13">SUM(X18:X26)</f>
        <v>-62.226707308999998</v>
      </c>
      <c r="Y28" s="135">
        <f t="shared" ca="1" si="13"/>
        <v>-64.894813954130001</v>
      </c>
      <c r="Z28" s="135">
        <f t="shared" ca="1" si="13"/>
        <v>-68.673086996900011</v>
      </c>
      <c r="AA28" s="135">
        <f t="shared" ca="1" si="13"/>
        <v>-72.283371806299996</v>
      </c>
      <c r="AE28" s="140"/>
    </row>
    <row r="29" spans="1:31" s="8" customFormat="1" x14ac:dyDescent="0.25">
      <c r="A29" s="140"/>
      <c r="B29" s="155" t="s">
        <v>1166</v>
      </c>
      <c r="C29" s="174">
        <f t="shared" ca="1" si="0"/>
        <v>0</v>
      </c>
      <c r="D29" s="174">
        <f t="shared" ca="1" si="1"/>
        <v>0</v>
      </c>
      <c r="E29" s="174">
        <f t="shared" ca="1" si="2"/>
        <v>0</v>
      </c>
      <c r="F29" s="174">
        <f t="shared" ca="1" si="3"/>
        <v>0</v>
      </c>
      <c r="G29" s="174">
        <f t="shared" ca="1" si="4"/>
        <v>0</v>
      </c>
      <c r="H29" s="140"/>
      <c r="I29" s="140"/>
      <c r="J29" s="140"/>
      <c r="K29" s="140"/>
      <c r="L29" s="140"/>
      <c r="M29" s="140"/>
      <c r="N29" s="140"/>
      <c r="O29" s="140"/>
      <c r="P29" s="140"/>
      <c r="Q29" s="140"/>
      <c r="R29" s="140"/>
      <c r="S29" s="140"/>
      <c r="V29" s="140" t="s">
        <v>284</v>
      </c>
      <c r="W29" s="135">
        <f ca="1">SUM(C18:C46)+C48+C49</f>
        <v>-1.2853600000000001</v>
      </c>
      <c r="X29" s="135">
        <f t="shared" ref="X29:AA29" ca="1" si="14">SUM(D18:D46)+D48+D49</f>
        <v>-62.226707308999998</v>
      </c>
      <c r="Y29" s="135">
        <f t="shared" ca="1" si="14"/>
        <v>-64.894813954130001</v>
      </c>
      <c r="Z29" s="135">
        <f t="shared" ca="1" si="14"/>
        <v>-68.673086996899997</v>
      </c>
      <c r="AA29" s="135">
        <f t="shared" ca="1" si="14"/>
        <v>-72.283371806299982</v>
      </c>
      <c r="AE29" s="140"/>
    </row>
    <row r="30" spans="1:31" s="8" customFormat="1" x14ac:dyDescent="0.25">
      <c r="A30" s="140"/>
      <c r="B30" s="155" t="s">
        <v>1098</v>
      </c>
      <c r="C30" s="174">
        <f t="shared" ca="1" si="0"/>
        <v>0</v>
      </c>
      <c r="D30" s="174">
        <f t="shared" ca="1" si="1"/>
        <v>0</v>
      </c>
      <c r="E30" s="174">
        <f t="shared" ca="1" si="2"/>
        <v>0</v>
      </c>
      <c r="F30" s="174">
        <f t="shared" ca="1" si="3"/>
        <v>0</v>
      </c>
      <c r="G30" s="174">
        <f t="shared" ca="1" si="4"/>
        <v>0</v>
      </c>
      <c r="H30" s="140"/>
      <c r="I30" s="140"/>
      <c r="J30" s="140"/>
      <c r="K30" s="140"/>
      <c r="L30" s="140"/>
      <c r="M30" s="140"/>
      <c r="N30" s="140"/>
      <c r="O30" s="140"/>
      <c r="P30" s="140"/>
      <c r="Q30" s="140"/>
      <c r="R30" s="140"/>
      <c r="S30" s="140"/>
      <c r="AE30" s="140"/>
    </row>
    <row r="31" spans="1:31" s="8" customFormat="1" x14ac:dyDescent="0.25">
      <c r="A31" s="140"/>
      <c r="B31" s="155" t="s">
        <v>1167</v>
      </c>
      <c r="C31" s="174">
        <f t="shared" ca="1" si="0"/>
        <v>0</v>
      </c>
      <c r="D31" s="174">
        <f t="shared" ca="1" si="1"/>
        <v>0</v>
      </c>
      <c r="E31" s="174">
        <f t="shared" ca="1" si="2"/>
        <v>0</v>
      </c>
      <c r="F31" s="174">
        <f t="shared" ca="1" si="3"/>
        <v>0</v>
      </c>
      <c r="G31" s="174">
        <f t="shared" ca="1" si="4"/>
        <v>0</v>
      </c>
      <c r="H31" s="140"/>
      <c r="I31" s="140"/>
      <c r="J31" s="140"/>
      <c r="K31" s="140"/>
      <c r="L31" s="140"/>
      <c r="M31" s="140"/>
      <c r="N31" s="140"/>
      <c r="O31" s="140"/>
      <c r="P31" s="140"/>
      <c r="Q31" s="140"/>
      <c r="R31" s="140"/>
      <c r="S31" s="140"/>
      <c r="AE31" s="140"/>
    </row>
    <row r="32" spans="1:31" s="8" customFormat="1" x14ac:dyDescent="0.25">
      <c r="A32" s="140"/>
      <c r="B32" s="155" t="s">
        <v>1168</v>
      </c>
      <c r="C32" s="174">
        <f t="shared" ca="1" si="0"/>
        <v>0</v>
      </c>
      <c r="D32" s="174">
        <f t="shared" ca="1" si="1"/>
        <v>0</v>
      </c>
      <c r="E32" s="174">
        <f t="shared" ca="1" si="2"/>
        <v>0</v>
      </c>
      <c r="F32" s="174">
        <f t="shared" ca="1" si="3"/>
        <v>0</v>
      </c>
      <c r="G32" s="174">
        <f t="shared" ca="1" si="4"/>
        <v>0</v>
      </c>
      <c r="H32" s="140"/>
      <c r="I32" s="140"/>
      <c r="J32" s="140"/>
      <c r="K32" s="140"/>
      <c r="L32" s="140"/>
      <c r="M32" s="140"/>
      <c r="N32" s="140"/>
      <c r="O32" s="140"/>
      <c r="P32" s="140"/>
      <c r="Q32" s="140"/>
      <c r="R32" s="140"/>
      <c r="S32" s="140"/>
      <c r="AE32" s="140"/>
    </row>
    <row r="33" spans="1:31" s="8" customFormat="1" x14ac:dyDescent="0.25">
      <c r="A33" s="140"/>
      <c r="B33" s="155" t="s">
        <v>951</v>
      </c>
      <c r="C33" s="175">
        <f t="shared" ca="1" si="0"/>
        <v>0</v>
      </c>
      <c r="D33" s="175">
        <f t="shared" ca="1" si="1"/>
        <v>0</v>
      </c>
      <c r="E33" s="175">
        <f t="shared" ca="1" si="2"/>
        <v>0</v>
      </c>
      <c r="F33" s="175">
        <f t="shared" ca="1" si="3"/>
        <v>0</v>
      </c>
      <c r="G33" s="175">
        <f t="shared" ca="1" si="4"/>
        <v>0</v>
      </c>
      <c r="H33" s="140"/>
      <c r="I33" s="140"/>
      <c r="J33" s="140"/>
      <c r="K33" s="140"/>
      <c r="L33" s="140"/>
      <c r="M33" s="140"/>
      <c r="N33" s="140"/>
      <c r="O33" s="140"/>
      <c r="P33" s="140"/>
      <c r="Q33" s="140"/>
      <c r="R33" s="140"/>
      <c r="S33" s="140"/>
      <c r="V33" s="6"/>
      <c r="W33" s="6"/>
      <c r="X33" s="6"/>
      <c r="Y33" s="6"/>
      <c r="Z33" s="6"/>
      <c r="AA33" s="6"/>
      <c r="AE33" s="140"/>
    </row>
    <row r="34" spans="1:31" s="8" customFormat="1" x14ac:dyDescent="0.25">
      <c r="A34" s="140"/>
      <c r="B34" s="155" t="s">
        <v>952</v>
      </c>
      <c r="C34" s="175">
        <f t="shared" ca="1" si="0"/>
        <v>0</v>
      </c>
      <c r="D34" s="175">
        <f t="shared" ca="1" si="1"/>
        <v>0</v>
      </c>
      <c r="E34" s="175">
        <f t="shared" ca="1" si="2"/>
        <v>0</v>
      </c>
      <c r="F34" s="175">
        <f t="shared" ca="1" si="3"/>
        <v>0</v>
      </c>
      <c r="G34" s="175">
        <f t="shared" ca="1" si="4"/>
        <v>0</v>
      </c>
      <c r="H34" s="140"/>
      <c r="I34" s="140"/>
      <c r="J34" s="140"/>
      <c r="K34" s="140"/>
      <c r="L34" s="140"/>
      <c r="M34" s="140"/>
      <c r="N34" s="140"/>
      <c r="O34" s="140"/>
      <c r="P34" s="140"/>
      <c r="Q34" s="140"/>
      <c r="R34" s="140"/>
      <c r="S34" s="140"/>
      <c r="W34" s="176"/>
      <c r="X34" s="5"/>
      <c r="Y34" s="5"/>
      <c r="Z34" s="5"/>
      <c r="AA34" s="5"/>
      <c r="AE34" s="140"/>
    </row>
    <row r="35" spans="1:31" s="8" customFormat="1" x14ac:dyDescent="0.25">
      <c r="A35" s="140"/>
      <c r="B35" s="155" t="s">
        <v>953</v>
      </c>
      <c r="C35" s="177">
        <f t="shared" ca="1" si="0"/>
        <v>-1.2853600000000001</v>
      </c>
      <c r="D35" s="177">
        <f t="shared" ca="1" si="1"/>
        <v>-1.2791999999999999</v>
      </c>
      <c r="E35" s="177">
        <f t="shared" ca="1" si="2"/>
        <v>-1.2791999999999999</v>
      </c>
      <c r="F35" s="177">
        <f t="shared" ca="1" si="3"/>
        <v>-1.2791999999999999</v>
      </c>
      <c r="G35" s="177">
        <f t="shared" ca="1" si="4"/>
        <v>-1.2791999999999999</v>
      </c>
      <c r="H35" s="140"/>
      <c r="I35" s="140"/>
      <c r="J35" s="140"/>
      <c r="K35" s="140"/>
      <c r="L35" s="140"/>
      <c r="M35" s="140"/>
      <c r="N35" s="140"/>
      <c r="O35" s="140"/>
      <c r="P35" s="140"/>
      <c r="Q35" s="140"/>
      <c r="R35" s="140"/>
      <c r="S35" s="140"/>
      <c r="W35" s="5"/>
      <c r="X35" s="5"/>
      <c r="Y35" s="5"/>
      <c r="Z35" s="5"/>
      <c r="AA35" s="5"/>
      <c r="AE35" s="140"/>
    </row>
    <row r="36" spans="1:31" s="8" customFormat="1" x14ac:dyDescent="0.25">
      <c r="A36" s="140"/>
      <c r="B36" s="155" t="s">
        <v>1181</v>
      </c>
      <c r="C36" s="174">
        <f t="shared" ca="1" si="0"/>
        <v>0</v>
      </c>
      <c r="D36" s="174">
        <f t="shared" ca="1" si="1"/>
        <v>-4.1889227399999998</v>
      </c>
      <c r="E36" s="174">
        <f t="shared" ca="1" si="2"/>
        <v>-8.0609970499999992</v>
      </c>
      <c r="F36" s="174">
        <f t="shared" ca="1" si="3"/>
        <v>-11.7946452</v>
      </c>
      <c r="G36" s="174">
        <f t="shared" ca="1" si="4"/>
        <v>-15.414981300000001</v>
      </c>
      <c r="H36" s="140"/>
      <c r="I36" s="140"/>
      <c r="J36" s="140"/>
      <c r="K36" s="140"/>
      <c r="L36" s="140"/>
      <c r="M36" s="140"/>
      <c r="N36" s="140"/>
      <c r="O36" s="140"/>
      <c r="P36" s="140"/>
      <c r="Q36" s="140"/>
      <c r="R36" s="140"/>
      <c r="S36" s="140"/>
      <c r="W36" s="5"/>
      <c r="X36" s="5"/>
      <c r="Y36" s="5"/>
      <c r="Z36" s="5"/>
      <c r="AA36" s="5"/>
      <c r="AE36" s="140"/>
    </row>
    <row r="37" spans="1:31" s="8" customFormat="1" x14ac:dyDescent="0.25">
      <c r="A37" s="140"/>
      <c r="B37" s="155" t="s">
        <v>1195</v>
      </c>
      <c r="C37" s="175">
        <f t="shared" ca="1" si="0"/>
        <v>0</v>
      </c>
      <c r="D37" s="175">
        <f t="shared" ca="1" si="1"/>
        <v>-0.86560508599999997</v>
      </c>
      <c r="E37" s="175">
        <f t="shared" ca="1" si="2"/>
        <v>-6.9596468000000002E-3</v>
      </c>
      <c r="F37" s="175">
        <f t="shared" ca="1" si="3"/>
        <v>-3.7387411799999999E-2</v>
      </c>
      <c r="G37" s="175">
        <f t="shared" ca="1" si="4"/>
        <v>-3.00454967E-2</v>
      </c>
      <c r="H37" s="140"/>
      <c r="I37" s="140"/>
      <c r="J37" s="140"/>
      <c r="K37" s="140"/>
      <c r="L37" s="140"/>
      <c r="M37" s="140"/>
      <c r="N37" s="140"/>
      <c r="O37" s="140"/>
      <c r="P37" s="140"/>
      <c r="Q37" s="140"/>
      <c r="R37" s="140"/>
      <c r="S37" s="140"/>
      <c r="W37" s="5"/>
      <c r="X37" s="5"/>
      <c r="Y37" s="5"/>
      <c r="Z37" s="5"/>
      <c r="AA37" s="5"/>
      <c r="AE37" s="140"/>
    </row>
    <row r="38" spans="1:31" s="8" customFormat="1" x14ac:dyDescent="0.25">
      <c r="A38" s="140"/>
      <c r="B38" s="155" t="s">
        <v>1196</v>
      </c>
      <c r="C38" s="175">
        <f t="shared" ca="1" si="0"/>
        <v>0</v>
      </c>
      <c r="D38" s="175">
        <f t="shared" ca="1" si="1"/>
        <v>-0.34795278299999999</v>
      </c>
      <c r="E38" s="175">
        <f t="shared" ca="1" si="2"/>
        <v>-2.6305573299999999E-3</v>
      </c>
      <c r="F38" s="175">
        <f t="shared" ca="1" si="3"/>
        <v>-1.68276851E-2</v>
      </c>
      <c r="G38" s="175">
        <f t="shared" ca="1" si="4"/>
        <v>-1.41183096E-2</v>
      </c>
      <c r="H38" s="140"/>
      <c r="I38" s="140"/>
      <c r="J38" s="140"/>
      <c r="K38" s="140"/>
      <c r="L38" s="140"/>
      <c r="M38" s="140"/>
      <c r="N38" s="140"/>
      <c r="O38" s="140"/>
      <c r="P38" s="140"/>
      <c r="Q38" s="140"/>
      <c r="R38" s="140"/>
      <c r="S38" s="140"/>
      <c r="W38" s="5"/>
      <c r="X38" s="5"/>
      <c r="Y38" s="5"/>
      <c r="Z38" s="5"/>
      <c r="AA38" s="5"/>
      <c r="AE38" s="140"/>
    </row>
    <row r="39" spans="1:31" s="8" customFormat="1" x14ac:dyDescent="0.25">
      <c r="A39" s="140"/>
      <c r="B39" s="155" t="s">
        <v>231</v>
      </c>
      <c r="C39" s="178">
        <f t="shared" ca="1" si="0"/>
        <v>0</v>
      </c>
      <c r="D39" s="178">
        <f t="shared" ca="1" si="1"/>
        <v>38.4904376</v>
      </c>
      <c r="E39" s="178">
        <f t="shared" ca="1" si="2"/>
        <v>38.4904376</v>
      </c>
      <c r="F39" s="178">
        <f t="shared" ca="1" si="3"/>
        <v>38.4904376</v>
      </c>
      <c r="G39" s="178">
        <f t="shared" ca="1" si="4"/>
        <v>38.4904376</v>
      </c>
      <c r="H39" s="140"/>
      <c r="I39" s="140"/>
      <c r="J39" s="140"/>
      <c r="K39" s="140"/>
      <c r="L39" s="140"/>
      <c r="M39" s="140"/>
      <c r="N39" s="140"/>
      <c r="O39" s="140"/>
      <c r="P39" s="140"/>
      <c r="Q39" s="140"/>
      <c r="R39" s="140"/>
      <c r="S39" s="140"/>
      <c r="W39" s="5"/>
      <c r="X39" s="5"/>
      <c r="Y39" s="5"/>
      <c r="Z39" s="5"/>
      <c r="AA39" s="5"/>
      <c r="AE39" s="140"/>
    </row>
    <row r="40" spans="1:31" s="8" customFormat="1" x14ac:dyDescent="0.25">
      <c r="A40" s="140"/>
      <c r="B40" s="155" t="s">
        <v>232</v>
      </c>
      <c r="C40" s="178">
        <f t="shared" ca="1" si="0"/>
        <v>0</v>
      </c>
      <c r="D40" s="178">
        <f t="shared" ca="1" si="1"/>
        <v>0</v>
      </c>
      <c r="E40" s="178">
        <f t="shared" ca="1" si="2"/>
        <v>0</v>
      </c>
      <c r="F40" s="178">
        <f t="shared" ca="1" si="3"/>
        <v>0</v>
      </c>
      <c r="G40" s="178">
        <f t="shared" ca="1" si="4"/>
        <v>0</v>
      </c>
      <c r="H40" s="140"/>
      <c r="I40" s="140"/>
      <c r="J40" s="140"/>
      <c r="K40" s="140"/>
      <c r="L40" s="140"/>
      <c r="M40" s="140"/>
      <c r="N40" s="140"/>
      <c r="O40" s="140"/>
      <c r="P40" s="140"/>
      <c r="Q40" s="140"/>
      <c r="R40" s="140"/>
      <c r="S40" s="140"/>
      <c r="W40" s="5"/>
      <c r="X40" s="5"/>
      <c r="Y40" s="5"/>
      <c r="Z40" s="5"/>
      <c r="AA40" s="5"/>
      <c r="AE40" s="140"/>
    </row>
    <row r="41" spans="1:31" s="8" customFormat="1" x14ac:dyDescent="0.25">
      <c r="A41" s="140"/>
      <c r="B41" s="155" t="s">
        <v>233</v>
      </c>
      <c r="C41" s="178">
        <f t="shared" ca="1" si="0"/>
        <v>0</v>
      </c>
      <c r="D41" s="178">
        <f t="shared" ca="1" si="1"/>
        <v>0</v>
      </c>
      <c r="E41" s="178">
        <f t="shared" ca="1" si="2"/>
        <v>0</v>
      </c>
      <c r="F41" s="178">
        <f t="shared" ca="1" si="3"/>
        <v>0</v>
      </c>
      <c r="G41" s="178">
        <f t="shared" ca="1" si="4"/>
        <v>0</v>
      </c>
      <c r="H41" s="140"/>
      <c r="I41" s="140"/>
      <c r="J41" s="140"/>
      <c r="K41" s="140"/>
      <c r="L41" s="140"/>
      <c r="M41" s="140"/>
      <c r="N41" s="140"/>
      <c r="O41" s="140"/>
      <c r="P41" s="140"/>
      <c r="Q41" s="140"/>
      <c r="R41" s="140"/>
      <c r="S41" s="140"/>
      <c r="AE41" s="140"/>
    </row>
    <row r="42" spans="1:31" s="8" customFormat="1" x14ac:dyDescent="0.25">
      <c r="A42" s="140"/>
      <c r="B42" s="155" t="s">
        <v>198</v>
      </c>
      <c r="C42" s="179">
        <f t="shared" ca="1" si="0"/>
        <v>0</v>
      </c>
      <c r="D42" s="179">
        <f t="shared" ca="1" si="1"/>
        <v>0</v>
      </c>
      <c r="E42" s="179">
        <f t="shared" ca="1" si="2"/>
        <v>0</v>
      </c>
      <c r="F42" s="179">
        <f t="shared" ca="1" si="3"/>
        <v>0</v>
      </c>
      <c r="G42" s="179">
        <f t="shared" ca="1" si="4"/>
        <v>0</v>
      </c>
      <c r="H42" s="140"/>
      <c r="I42" s="140"/>
      <c r="J42" s="140"/>
      <c r="K42" s="140"/>
      <c r="L42" s="140"/>
      <c r="M42" s="140"/>
      <c r="N42" s="140"/>
      <c r="O42" s="140"/>
      <c r="P42" s="140"/>
      <c r="Q42" s="140"/>
      <c r="R42" s="140"/>
      <c r="S42" s="140"/>
    </row>
    <row r="43" spans="1:31" s="8" customFormat="1" x14ac:dyDescent="0.25">
      <c r="A43" s="140"/>
      <c r="B43" s="155" t="s">
        <v>607</v>
      </c>
      <c r="C43" s="179">
        <f t="shared" ca="1" si="0"/>
        <v>0</v>
      </c>
      <c r="D43" s="179">
        <f t="shared" ca="1" si="1"/>
        <v>0</v>
      </c>
      <c r="E43" s="179">
        <f t="shared" ca="1" si="2"/>
        <v>0</v>
      </c>
      <c r="F43" s="179">
        <f t="shared" ca="1" si="3"/>
        <v>0</v>
      </c>
      <c r="G43" s="179">
        <f t="shared" ca="1" si="4"/>
        <v>0</v>
      </c>
      <c r="H43" s="140"/>
      <c r="I43" s="140"/>
      <c r="J43" s="140"/>
      <c r="K43" s="140"/>
      <c r="L43" s="140"/>
      <c r="M43" s="140"/>
      <c r="N43" s="140"/>
      <c r="O43" s="140"/>
      <c r="P43" s="140"/>
      <c r="Q43" s="140"/>
      <c r="R43" s="140"/>
      <c r="S43" s="140"/>
      <c r="W43" s="42"/>
      <c r="X43" s="42"/>
      <c r="Y43" s="42"/>
      <c r="Z43" s="42"/>
      <c r="AA43" s="42"/>
    </row>
    <row r="44" spans="1:31" s="8" customFormat="1" x14ac:dyDescent="0.25">
      <c r="A44" s="140"/>
      <c r="B44" s="155" t="s">
        <v>608</v>
      </c>
      <c r="C44" s="179">
        <f t="shared" ca="1" si="0"/>
        <v>0</v>
      </c>
      <c r="D44" s="179">
        <f t="shared" ca="1" si="1"/>
        <v>0</v>
      </c>
      <c r="E44" s="179">
        <f t="shared" ca="1" si="2"/>
        <v>0</v>
      </c>
      <c r="F44" s="179">
        <f t="shared" ca="1" si="3"/>
        <v>0</v>
      </c>
      <c r="G44" s="179">
        <f t="shared" ca="1" si="4"/>
        <v>0</v>
      </c>
      <c r="H44" s="140"/>
      <c r="I44" s="140"/>
      <c r="J44" s="140"/>
      <c r="K44" s="140"/>
      <c r="L44" s="140"/>
      <c r="M44" s="140"/>
      <c r="N44" s="140"/>
      <c r="O44" s="140"/>
      <c r="P44" s="140"/>
      <c r="Q44" s="140"/>
      <c r="R44" s="140"/>
      <c r="S44" s="140"/>
      <c r="W44" s="5"/>
      <c r="X44" s="5"/>
      <c r="Y44" s="5"/>
      <c r="Z44" s="5"/>
      <c r="AA44" s="5"/>
    </row>
    <row r="45" spans="1:31" s="8" customFormat="1" x14ac:dyDescent="0.25">
      <c r="A45" s="140"/>
      <c r="B45" s="155" t="s">
        <v>954</v>
      </c>
      <c r="C45" s="179">
        <f t="shared" ca="1" si="0"/>
        <v>0</v>
      </c>
      <c r="D45" s="179">
        <f t="shared" ca="1" si="1"/>
        <v>0</v>
      </c>
      <c r="E45" s="179">
        <f t="shared" ca="1" si="2"/>
        <v>0</v>
      </c>
      <c r="F45" s="179">
        <f t="shared" ca="1" si="3"/>
        <v>0</v>
      </c>
      <c r="G45" s="179">
        <f t="shared" ca="1" si="4"/>
        <v>0</v>
      </c>
      <c r="H45" s="140"/>
      <c r="I45" s="140"/>
      <c r="J45" s="140"/>
      <c r="K45" s="140"/>
      <c r="L45" s="140"/>
      <c r="M45" s="140"/>
      <c r="N45" s="140"/>
      <c r="O45" s="140"/>
      <c r="P45" s="140"/>
      <c r="Q45" s="140"/>
      <c r="R45" s="140"/>
      <c r="S45" s="140"/>
      <c r="W45" s="5"/>
      <c r="X45" s="5"/>
      <c r="Y45" s="5"/>
      <c r="Z45" s="5"/>
      <c r="AA45" s="5"/>
    </row>
    <row r="46" spans="1:31" s="8" customFormat="1" x14ac:dyDescent="0.25">
      <c r="A46" s="140"/>
      <c r="B46" s="155" t="s">
        <v>176</v>
      </c>
      <c r="C46" s="179">
        <f t="shared" ca="1" si="0"/>
        <v>0</v>
      </c>
      <c r="D46" s="179">
        <f t="shared" ca="1" si="1"/>
        <v>0</v>
      </c>
      <c r="E46" s="179">
        <f t="shared" ca="1" si="2"/>
        <v>0</v>
      </c>
      <c r="F46" s="179">
        <f t="shared" ca="1" si="3"/>
        <v>0</v>
      </c>
      <c r="G46" s="179">
        <f t="shared" ca="1" si="4"/>
        <v>0</v>
      </c>
      <c r="H46" s="140"/>
      <c r="I46" s="140"/>
      <c r="J46" s="140"/>
      <c r="K46" s="140"/>
      <c r="L46" s="140"/>
      <c r="M46" s="140"/>
      <c r="N46" s="140"/>
      <c r="O46" s="140"/>
      <c r="P46" s="140"/>
      <c r="Q46" s="140"/>
      <c r="R46" s="140"/>
      <c r="S46" s="140"/>
      <c r="W46" s="5"/>
      <c r="X46" s="5"/>
      <c r="Y46" s="5"/>
      <c r="Z46" s="5"/>
      <c r="AA46" s="5"/>
    </row>
    <row r="47" spans="1:31" s="8" customFormat="1" x14ac:dyDescent="0.25">
      <c r="A47" s="140"/>
      <c r="B47" s="155" t="s">
        <v>177</v>
      </c>
      <c r="C47" s="176">
        <f t="shared" ca="1" si="0"/>
        <v>1.2853600000000001</v>
      </c>
      <c r="D47" s="176">
        <f t="shared" ca="1" si="1"/>
        <v>1.2791999999999999</v>
      </c>
      <c r="E47" s="176">
        <f t="shared" ca="1" si="2"/>
        <v>1.2791999999999999</v>
      </c>
      <c r="F47" s="176">
        <f t="shared" ca="1" si="3"/>
        <v>1.2791999999999999</v>
      </c>
      <c r="G47" s="176">
        <f t="shared" ca="1" si="4"/>
        <v>1.2791999999999999</v>
      </c>
      <c r="H47" s="140"/>
      <c r="I47" s="140"/>
      <c r="J47" s="140"/>
      <c r="K47" s="140"/>
      <c r="L47" s="140"/>
      <c r="M47" s="140"/>
      <c r="N47" s="140"/>
      <c r="O47" s="140"/>
      <c r="P47" s="140"/>
      <c r="Q47" s="140"/>
      <c r="R47" s="140"/>
      <c r="S47" s="140"/>
      <c r="W47" s="5"/>
      <c r="X47" s="5"/>
      <c r="Y47" s="5"/>
      <c r="Z47" s="5"/>
      <c r="AA47" s="5"/>
    </row>
    <row r="48" spans="1:31" s="8" customFormat="1" x14ac:dyDescent="0.25">
      <c r="A48" s="140"/>
      <c r="B48" s="155" t="s">
        <v>1205</v>
      </c>
      <c r="C48" s="179">
        <f t="shared" ca="1" si="0"/>
        <v>0</v>
      </c>
      <c r="D48" s="179">
        <f t="shared" ca="1" si="1"/>
        <v>0</v>
      </c>
      <c r="E48" s="179">
        <f t="shared" ca="1" si="2"/>
        <v>0</v>
      </c>
      <c r="F48" s="179">
        <f t="shared" ca="1" si="3"/>
        <v>0</v>
      </c>
      <c r="G48" s="179">
        <f t="shared" ca="1" si="4"/>
        <v>0</v>
      </c>
      <c r="H48" s="140"/>
      <c r="I48" s="140"/>
      <c r="J48" s="140"/>
      <c r="K48" s="140"/>
      <c r="L48" s="140"/>
      <c r="M48" s="140"/>
      <c r="N48" s="140"/>
      <c r="O48" s="140"/>
      <c r="P48" s="140"/>
      <c r="Q48" s="140"/>
      <c r="R48" s="140"/>
      <c r="S48" s="140"/>
      <c r="W48" s="5"/>
      <c r="X48" s="5"/>
      <c r="Y48" s="5"/>
      <c r="Z48" s="5"/>
      <c r="AA48" s="5"/>
    </row>
    <row r="49" spans="1:27" s="8" customFormat="1" x14ac:dyDescent="0.25">
      <c r="A49" s="140"/>
      <c r="B49" s="155" t="s">
        <v>1206</v>
      </c>
      <c r="C49" s="179">
        <f t="shared" ca="1" si="0"/>
        <v>0</v>
      </c>
      <c r="D49" s="179">
        <f t="shared" ca="1" si="1"/>
        <v>0</v>
      </c>
      <c r="E49" s="179">
        <f t="shared" ca="1" si="2"/>
        <v>0</v>
      </c>
      <c r="F49" s="179">
        <f t="shared" ca="1" si="3"/>
        <v>0</v>
      </c>
      <c r="G49" s="179">
        <f t="shared" ca="1" si="4"/>
        <v>0</v>
      </c>
      <c r="H49" s="140"/>
      <c r="I49" s="140"/>
      <c r="J49" s="140"/>
      <c r="K49" s="140"/>
      <c r="L49" s="140"/>
      <c r="M49" s="140"/>
      <c r="N49" s="140"/>
      <c r="O49" s="140"/>
      <c r="P49" s="140"/>
      <c r="Q49" s="140"/>
      <c r="R49" s="140"/>
      <c r="S49" s="140"/>
      <c r="W49" s="5"/>
      <c r="X49" s="5"/>
      <c r="Y49" s="5"/>
      <c r="Z49" s="5"/>
      <c r="AA49" s="5"/>
    </row>
    <row r="50" spans="1:27" s="8" customFormat="1" x14ac:dyDescent="0.25">
      <c r="A50" s="140"/>
      <c r="B50" s="155"/>
      <c r="C50" s="5"/>
      <c r="D50" s="5"/>
      <c r="E50" s="5"/>
      <c r="F50" s="5"/>
      <c r="G50" s="5"/>
      <c r="H50" s="140"/>
      <c r="I50" s="103" t="s">
        <v>244</v>
      </c>
      <c r="J50" s="140"/>
      <c r="K50" s="140"/>
      <c r="L50" s="140"/>
      <c r="M50" s="140"/>
      <c r="N50" s="140"/>
      <c r="O50" s="103" t="s">
        <v>245</v>
      </c>
      <c r="P50" s="140"/>
      <c r="Q50" s="140"/>
      <c r="R50" s="140"/>
      <c r="S50" s="140"/>
      <c r="V50" s="140"/>
      <c r="W50" s="140"/>
      <c r="X50" s="140"/>
      <c r="Y50" s="140"/>
      <c r="Z50" s="140"/>
      <c r="AA50" s="140"/>
    </row>
    <row r="51" spans="1:27" s="8" customFormat="1" x14ac:dyDescent="0.25">
      <c r="B51" s="106" t="s">
        <v>267</v>
      </c>
      <c r="C51" s="9">
        <v>2010</v>
      </c>
      <c r="D51" s="9">
        <v>2020</v>
      </c>
      <c r="E51" s="9">
        <v>2030</v>
      </c>
      <c r="F51" s="9">
        <v>2040</v>
      </c>
      <c r="G51" s="9">
        <v>2050</v>
      </c>
      <c r="H51" s="140"/>
      <c r="I51" s="106">
        <v>2010</v>
      </c>
      <c r="J51" s="106">
        <v>2020</v>
      </c>
      <c r="K51" s="106">
        <v>2030</v>
      </c>
      <c r="L51" s="106">
        <v>2040</v>
      </c>
      <c r="M51" s="106">
        <v>2050</v>
      </c>
      <c r="N51" s="140"/>
      <c r="O51" s="106">
        <v>2010</v>
      </c>
      <c r="P51" s="106">
        <v>2020</v>
      </c>
      <c r="Q51" s="106">
        <v>2030</v>
      </c>
      <c r="R51" s="106">
        <v>2040</v>
      </c>
      <c r="S51" s="106">
        <v>2050</v>
      </c>
      <c r="V51" s="106" t="s">
        <v>267</v>
      </c>
      <c r="W51" s="106">
        <v>2010</v>
      </c>
      <c r="X51" s="106">
        <v>2020</v>
      </c>
      <c r="Y51" s="106">
        <v>2030</v>
      </c>
      <c r="Z51" s="106">
        <v>2040</v>
      </c>
      <c r="AA51" s="106">
        <v>2050</v>
      </c>
    </row>
    <row r="52" spans="1:27" s="8" customFormat="1" x14ac:dyDescent="0.25">
      <c r="A52" s="140"/>
      <c r="B52" s="140" t="s">
        <v>1106</v>
      </c>
      <c r="C52" s="16">
        <f t="shared" ref="C52:C83" ca="1" si="15">IFERROR(VLOOKUP($B52,INDIRECT($I$52),2,FALSE),0)</f>
        <v>-42.850373599999998</v>
      </c>
      <c r="D52" s="16">
        <f t="shared" ref="D52:D83" ca="1" si="16">IFERROR(VLOOKUP($B52,INDIRECT($J$52),2,FALSE),0)</f>
        <v>-4.8156071899999997</v>
      </c>
      <c r="E52" s="16">
        <f t="shared" ref="E52:E83" ca="1" si="17">IFERROR(VLOOKUP($B52,INDIRECT($K$52),2,FALSE),0)</f>
        <v>-3.7360510800000002</v>
      </c>
      <c r="F52" s="16">
        <f t="shared" ref="F52:F83" ca="1" si="18">IFERROR(VLOOKUP($B52,INDIRECT($L$52),2,FALSE),0)</f>
        <v>-3.3329704499999999</v>
      </c>
      <c r="G52" s="16">
        <f t="shared" ref="G52:G83" ca="1" si="19">IFERROR(VLOOKUP($B52,INDIRECT($M$52),2,FALSE),0)</f>
        <v>-3.02688815</v>
      </c>
      <c r="H52" s="140"/>
      <c r="I52" s="140" t="str">
        <f>"Modeloutput!$D$"&amp;O52&amp;":$E$"&amp;O53</f>
        <v>Modeloutput!$D$3522:$E$3553</v>
      </c>
      <c r="J52" s="140" t="str">
        <f>"Modeloutput!$D$"&amp;P52&amp;":$E$"&amp;P53</f>
        <v>Modeloutput!$D$3845:$E$3876</v>
      </c>
      <c r="K52" s="140" t="str">
        <f>"Modeloutput!$D$"&amp;Q52&amp;":$E$"&amp;Q53</f>
        <v>Modeloutput!$D$4168:$E$4199</v>
      </c>
      <c r="L52" s="140" t="str">
        <f>"Modeloutput!$D$"&amp;R52&amp;":$E$"&amp;R53</f>
        <v>Modeloutput!$D$4491:$E$4522</v>
      </c>
      <c r="M52" s="140" t="str">
        <f>"Modeloutput!$D$"&amp;S52&amp;":$E$"&amp;S53</f>
        <v>Modeloutput!$D$4814:$E$4845</v>
      </c>
      <c r="N52" s="140" t="s">
        <v>246</v>
      </c>
      <c r="O52" s="140">
        <f>Run4_Var1!O52+Run4_Var3!$G$9</f>
        <v>3522</v>
      </c>
      <c r="P52" s="140">
        <f>Run4_Var1!P52+Run4_Var3!$G$9</f>
        <v>3845</v>
      </c>
      <c r="Q52" s="140">
        <f>Run4_Var1!Q52+Run4_Var3!$G$9</f>
        <v>4168</v>
      </c>
      <c r="R52" s="140">
        <f>Run4_Var1!R52+Run4_Var3!$G$9</f>
        <v>4491</v>
      </c>
      <c r="S52" s="140">
        <f>Run4_Var1!S52+Run4_Var3!$G$9</f>
        <v>4814</v>
      </c>
      <c r="V52" s="14" t="s">
        <v>1353</v>
      </c>
      <c r="W52" s="15">
        <f ca="1">C52+C54</f>
        <v>-54.429965499999994</v>
      </c>
      <c r="X52" s="15">
        <f ca="1">D52+D54</f>
        <v>-6.4904450199999992</v>
      </c>
      <c r="Y52" s="15">
        <f ca="1">E52+E54</f>
        <v>-5.1554864600000005</v>
      </c>
      <c r="Z52" s="15">
        <f ca="1">F52+F54</f>
        <v>-4.5818070799999999</v>
      </c>
      <c r="AA52" s="15">
        <f ca="1">G52+G54</f>
        <v>-4.1461328399999999</v>
      </c>
    </row>
    <row r="53" spans="1:27" s="8" customFormat="1" x14ac:dyDescent="0.25">
      <c r="A53" s="140"/>
      <c r="B53" s="8" t="s">
        <v>200</v>
      </c>
      <c r="C53" s="49">
        <f t="shared" ca="1" si="15"/>
        <v>-18.0948469</v>
      </c>
      <c r="D53" s="49">
        <f t="shared" ca="1" si="16"/>
        <v>-3.1598110199999998</v>
      </c>
      <c r="E53" s="49">
        <f t="shared" ca="1" si="17"/>
        <v>-3.02316501</v>
      </c>
      <c r="F53" s="49">
        <f t="shared" ca="1" si="18"/>
        <v>-2.6138706599999999</v>
      </c>
      <c r="G53" s="49">
        <f t="shared" ca="1" si="19"/>
        <v>-2.3028484599999999</v>
      </c>
      <c r="H53" s="140"/>
      <c r="I53" s="140"/>
      <c r="J53" s="140"/>
      <c r="K53" s="140"/>
      <c r="L53" s="140"/>
      <c r="M53" s="140"/>
      <c r="N53" s="140"/>
      <c r="O53" s="140">
        <f>Run4_Var1!O53+Run4_Var3!$G$9</f>
        <v>3553</v>
      </c>
      <c r="P53" s="140">
        <f>Run4_Var1!P53+Run4_Var3!$G$9</f>
        <v>3876</v>
      </c>
      <c r="Q53" s="140">
        <f>Run4_Var1!Q53+Run4_Var3!$G$9</f>
        <v>4199</v>
      </c>
      <c r="R53" s="140">
        <f>Run4_Var1!R53+Run4_Var3!$G$9</f>
        <v>4522</v>
      </c>
      <c r="S53" s="140">
        <f>Run4_Var1!S53+Run4_Var3!$G$9</f>
        <v>4845</v>
      </c>
      <c r="V53" s="43" t="s">
        <v>276</v>
      </c>
      <c r="W53" s="44">
        <f ca="1">C55+C56</f>
        <v>-19.999397039999998</v>
      </c>
      <c r="X53" s="44">
        <f t="shared" ref="X53:AA53" ca="1" si="20">D55+D56</f>
        <v>-4.2121648799999996</v>
      </c>
      <c r="Y53" s="44">
        <f t="shared" ca="1" si="20"/>
        <v>-4.0702754399999996</v>
      </c>
      <c r="Z53" s="44">
        <f t="shared" ca="1" si="20"/>
        <v>-3.5305670400000002</v>
      </c>
      <c r="AA53" s="44">
        <f t="shared" ca="1" si="20"/>
        <v>-3.1459612799999999</v>
      </c>
    </row>
    <row r="54" spans="1:27" s="8" customFormat="1" x14ac:dyDescent="0.25">
      <c r="A54" s="140"/>
      <c r="B54" s="140" t="s">
        <v>1137</v>
      </c>
      <c r="C54" s="16">
        <f t="shared" ca="1" si="15"/>
        <v>-11.5795919</v>
      </c>
      <c r="D54" s="16">
        <f t="shared" ca="1" si="16"/>
        <v>-1.67483783</v>
      </c>
      <c r="E54" s="16">
        <f t="shared" ca="1" si="17"/>
        <v>-1.4194353799999999</v>
      </c>
      <c r="F54" s="16">
        <f t="shared" ca="1" si="18"/>
        <v>-1.24883663</v>
      </c>
      <c r="G54" s="16">
        <f t="shared" ca="1" si="19"/>
        <v>-1.1192446899999999</v>
      </c>
      <c r="H54" s="140"/>
      <c r="I54" s="140"/>
      <c r="J54" s="140"/>
      <c r="K54" s="140"/>
      <c r="L54" s="140"/>
      <c r="M54" s="140"/>
      <c r="N54" s="140"/>
      <c r="O54" s="140"/>
      <c r="P54" s="140"/>
      <c r="Q54" s="140"/>
      <c r="R54" s="140"/>
      <c r="S54" s="140"/>
      <c r="V54" s="25" t="s">
        <v>277</v>
      </c>
      <c r="W54" s="26">
        <f ca="1">C57+C59</f>
        <v>-32.331402599999997</v>
      </c>
      <c r="X54" s="26">
        <f t="shared" ref="X54:AA54" ca="1" si="21">D57+D59</f>
        <v>-38.477867599999996</v>
      </c>
      <c r="Y54" s="26">
        <f t="shared" ca="1" si="21"/>
        <v>-48.5824833</v>
      </c>
      <c r="Z54" s="26">
        <f t="shared" ca="1" si="21"/>
        <v>-51.950688499999998</v>
      </c>
      <c r="AA54" s="26">
        <f t="shared" ca="1" si="21"/>
        <v>-54.837721500000001</v>
      </c>
    </row>
    <row r="55" spans="1:27" s="8" customFormat="1" x14ac:dyDescent="0.25">
      <c r="A55" s="140"/>
      <c r="B55" s="140" t="s">
        <v>609</v>
      </c>
      <c r="C55" s="45">
        <f t="shared" ca="1" si="15"/>
        <v>-16.806215999999999</v>
      </c>
      <c r="D55" s="45">
        <f t="shared" ca="1" si="16"/>
        <v>-3.481128</v>
      </c>
      <c r="E55" s="45">
        <f t="shared" ca="1" si="17"/>
        <v>-3.363864</v>
      </c>
      <c r="F55" s="45">
        <f t="shared" ca="1" si="18"/>
        <v>-2.917824</v>
      </c>
      <c r="G55" s="45">
        <f t="shared" ca="1" si="19"/>
        <v>-2.5999680000000001</v>
      </c>
      <c r="H55" s="140"/>
      <c r="I55" s="140"/>
      <c r="J55" s="140"/>
      <c r="K55" s="140"/>
      <c r="L55" s="140"/>
      <c r="M55" s="140"/>
      <c r="N55" s="140"/>
      <c r="O55" s="140"/>
      <c r="P55" s="140"/>
      <c r="Q55" s="140"/>
      <c r="R55" s="140"/>
      <c r="S55" s="140"/>
      <c r="V55" s="20" t="s">
        <v>614</v>
      </c>
      <c r="W55" s="21">
        <f ca="1">C60+C61</f>
        <v>-42.233956800000001</v>
      </c>
      <c r="X55" s="21">
        <f t="shared" ref="X55:AA55" ca="1" si="22">D60+D61</f>
        <v>-42.556668000000002</v>
      </c>
      <c r="Y55" s="21">
        <f t="shared" ca="1" si="22"/>
        <v>-42.556668000000002</v>
      </c>
      <c r="Z55" s="21">
        <f t="shared" ca="1" si="22"/>
        <v>-42.556668000000002</v>
      </c>
      <c r="AA55" s="21">
        <f t="shared" ca="1" si="22"/>
        <v>-42.556668000000002</v>
      </c>
    </row>
    <row r="56" spans="1:27" s="8" customFormat="1" x14ac:dyDescent="0.25">
      <c r="A56" s="140"/>
      <c r="B56" s="140" t="s">
        <v>1138</v>
      </c>
      <c r="C56" s="45">
        <f t="shared" ca="1" si="15"/>
        <v>-3.1931810399999998</v>
      </c>
      <c r="D56" s="45">
        <f t="shared" ca="1" si="16"/>
        <v>-0.73103688</v>
      </c>
      <c r="E56" s="45">
        <f t="shared" ca="1" si="17"/>
        <v>-0.70641144</v>
      </c>
      <c r="F56" s="45">
        <f t="shared" ca="1" si="18"/>
        <v>-0.61274304000000002</v>
      </c>
      <c r="G56" s="45">
        <f t="shared" ca="1" si="19"/>
        <v>-0.54599328000000003</v>
      </c>
      <c r="H56" s="140"/>
      <c r="I56" s="140"/>
      <c r="J56" s="140"/>
      <c r="K56" s="140"/>
      <c r="L56" s="140"/>
      <c r="M56" s="140"/>
      <c r="N56" s="140"/>
      <c r="O56" s="140"/>
      <c r="P56" s="140"/>
      <c r="Q56" s="140"/>
      <c r="R56" s="140"/>
      <c r="S56" s="140"/>
      <c r="V56" s="47" t="s">
        <v>278</v>
      </c>
      <c r="W56" s="48">
        <f ca="1">C53+C58</f>
        <v>-62.626249000000001</v>
      </c>
      <c r="X56" s="48">
        <f t="shared" ref="X56:AA56" ca="1" si="23">D53+D58</f>
        <v>-39.744802919999998</v>
      </c>
      <c r="Y56" s="48">
        <f t="shared" ca="1" si="23"/>
        <v>-39.608156909999998</v>
      </c>
      <c r="Z56" s="48">
        <f t="shared" ca="1" si="23"/>
        <v>-39.198862559999995</v>
      </c>
      <c r="AA56" s="48">
        <f t="shared" ca="1" si="23"/>
        <v>-38.887840359999998</v>
      </c>
    </row>
    <row r="57" spans="1:27" s="8" customFormat="1" x14ac:dyDescent="0.25">
      <c r="A57" s="140"/>
      <c r="B57" s="140" t="s">
        <v>1108</v>
      </c>
      <c r="C57" s="46">
        <f t="shared" ca="1" si="15"/>
        <v>-20.059190099999999</v>
      </c>
      <c r="D57" s="46">
        <f t="shared" ca="1" si="16"/>
        <v>-25.450429199999999</v>
      </c>
      <c r="E57" s="46">
        <f t="shared" ca="1" si="17"/>
        <v>-33.801351199999999</v>
      </c>
      <c r="F57" s="46">
        <f t="shared" ca="1" si="18"/>
        <v>-36.584991899999999</v>
      </c>
      <c r="G57" s="46">
        <f t="shared" ca="1" si="19"/>
        <v>-38.970969599999997</v>
      </c>
      <c r="H57" s="140"/>
      <c r="I57" s="140"/>
      <c r="J57" s="140"/>
      <c r="K57" s="140"/>
      <c r="L57" s="140"/>
      <c r="M57" s="140"/>
      <c r="N57" s="140"/>
      <c r="O57" s="140"/>
      <c r="P57" s="140"/>
      <c r="Q57" s="140"/>
      <c r="R57" s="140"/>
      <c r="S57" s="140"/>
      <c r="V57" s="51" t="s">
        <v>280</v>
      </c>
      <c r="W57" s="52">
        <f ca="1">SUM(C65:C72)</f>
        <v>-11.05296186</v>
      </c>
      <c r="X57" s="52">
        <f t="shared" ref="X57:AA57" ca="1" si="24">SUM(D65:D72)</f>
        <v>-9.9756102099999993</v>
      </c>
      <c r="Y57" s="52">
        <f t="shared" ca="1" si="24"/>
        <v>-9.1396652199999995</v>
      </c>
      <c r="Z57" s="52">
        <f t="shared" ca="1" si="24"/>
        <v>-8.5266388899999992</v>
      </c>
      <c r="AA57" s="52">
        <f t="shared" ca="1" si="24"/>
        <v>-8.0808015599999994</v>
      </c>
    </row>
    <row r="58" spans="1:27" s="8" customFormat="1" x14ac:dyDescent="0.25">
      <c r="A58" s="140"/>
      <c r="B58" s="140" t="s">
        <v>201</v>
      </c>
      <c r="C58" s="49">
        <f t="shared" ca="1" si="15"/>
        <v>-44.531402100000001</v>
      </c>
      <c r="D58" s="49">
        <f t="shared" ca="1" si="16"/>
        <v>-36.584991899999999</v>
      </c>
      <c r="E58" s="49">
        <f t="shared" ca="1" si="17"/>
        <v>-36.584991899999999</v>
      </c>
      <c r="F58" s="49">
        <f t="shared" ca="1" si="18"/>
        <v>-36.584991899999999</v>
      </c>
      <c r="G58" s="49">
        <f t="shared" ca="1" si="19"/>
        <v>-36.584991899999999</v>
      </c>
      <c r="H58" s="140"/>
      <c r="I58" s="140"/>
      <c r="J58" s="140"/>
      <c r="K58" s="140"/>
      <c r="L58" s="140"/>
      <c r="M58" s="140"/>
      <c r="N58" s="140"/>
      <c r="O58" s="140"/>
      <c r="P58" s="140"/>
      <c r="Q58" s="140"/>
      <c r="R58" s="140"/>
      <c r="S58" s="140"/>
      <c r="V58" s="54" t="s">
        <v>279</v>
      </c>
      <c r="W58" s="55">
        <f ca="1">SUM(C73:C82)</f>
        <v>-31.332622659999998</v>
      </c>
      <c r="X58" s="55">
        <f t="shared" ref="X58:AA58" ca="1" si="25">SUM(D73:D82)</f>
        <v>-88.97936181</v>
      </c>
      <c r="Y58" s="55">
        <f t="shared" ca="1" si="25"/>
        <v>-81.885544249999995</v>
      </c>
      <c r="Z58" s="55">
        <f t="shared" ca="1" si="25"/>
        <v>-83.175065439999997</v>
      </c>
      <c r="AA58" s="55">
        <f t="shared" ca="1" si="25"/>
        <v>-84.070939769999995</v>
      </c>
    </row>
    <row r="59" spans="1:27" s="8" customFormat="1" x14ac:dyDescent="0.25">
      <c r="A59" s="140"/>
      <c r="B59" s="140" t="s">
        <v>221</v>
      </c>
      <c r="C59" s="46">
        <f t="shared" ca="1" si="15"/>
        <v>-12.2722125</v>
      </c>
      <c r="D59" s="46">
        <f t="shared" ca="1" si="16"/>
        <v>-13.027438399999999</v>
      </c>
      <c r="E59" s="46">
        <f t="shared" ca="1" si="17"/>
        <v>-14.781132100000001</v>
      </c>
      <c r="F59" s="46">
        <f t="shared" ca="1" si="18"/>
        <v>-15.3656966</v>
      </c>
      <c r="G59" s="46">
        <f t="shared" ca="1" si="19"/>
        <v>-15.866751900000001</v>
      </c>
      <c r="H59" s="140"/>
      <c r="I59" s="140"/>
      <c r="J59" s="140"/>
      <c r="K59" s="140"/>
      <c r="L59" s="140"/>
      <c r="M59" s="140"/>
      <c r="N59" s="140"/>
      <c r="O59" s="140"/>
      <c r="P59" s="140"/>
      <c r="Q59" s="140"/>
      <c r="R59" s="140"/>
      <c r="S59" s="140"/>
      <c r="V59" s="36" t="s">
        <v>1354</v>
      </c>
      <c r="W59" s="50">
        <f ca="1">SUM(C62:C64)</f>
        <v>0</v>
      </c>
      <c r="X59" s="50">
        <f t="shared" ref="X59:AA59" ca="1" si="26">SUM(D62:D64)</f>
        <v>-38.4904376</v>
      </c>
      <c r="Y59" s="50">
        <f t="shared" ca="1" si="26"/>
        <v>-38.4904376</v>
      </c>
      <c r="Z59" s="50">
        <f t="shared" ca="1" si="26"/>
        <v>-38.4904376</v>
      </c>
      <c r="AA59" s="50">
        <f t="shared" ca="1" si="26"/>
        <v>-38.4904376</v>
      </c>
    </row>
    <row r="60" spans="1:27" s="8" customFormat="1" x14ac:dyDescent="0.25">
      <c r="A60" s="140"/>
      <c r="B60" s="140" t="s">
        <v>610</v>
      </c>
      <c r="C60" s="19">
        <f t="shared" ca="1" si="15"/>
        <v>-35.490720000000003</v>
      </c>
      <c r="D60" s="19">
        <f t="shared" ca="1" si="16"/>
        <v>-35.1708</v>
      </c>
      <c r="E60" s="19">
        <f t="shared" ca="1" si="17"/>
        <v>-35.1708</v>
      </c>
      <c r="F60" s="19">
        <f t="shared" ca="1" si="18"/>
        <v>-35.1708</v>
      </c>
      <c r="G60" s="19">
        <f t="shared" ca="1" si="19"/>
        <v>-35.1708</v>
      </c>
      <c r="H60" s="140"/>
      <c r="I60" s="140"/>
      <c r="J60" s="140"/>
      <c r="K60" s="140"/>
      <c r="L60" s="140"/>
      <c r="M60" s="140"/>
      <c r="N60" s="140"/>
      <c r="O60" s="140"/>
      <c r="P60" s="140"/>
      <c r="Q60" s="140"/>
      <c r="R60" s="140"/>
      <c r="S60" s="140"/>
      <c r="V60" s="70" t="s">
        <v>1355</v>
      </c>
      <c r="W60" s="71">
        <f ca="1">C83</f>
        <v>0</v>
      </c>
      <c r="X60" s="71">
        <f t="shared" ref="X60:AA60" ca="1" si="27">D83</f>
        <v>19.5945</v>
      </c>
      <c r="Y60" s="71">
        <f t="shared" ca="1" si="27"/>
        <v>19.768999999999998</v>
      </c>
      <c r="Z60" s="71">
        <f t="shared" ca="1" si="27"/>
        <v>20.432749999999999</v>
      </c>
      <c r="AA60" s="71">
        <f t="shared" ca="1" si="27"/>
        <v>20.905750000000001</v>
      </c>
    </row>
    <row r="61" spans="1:27" s="8" customFormat="1" x14ac:dyDescent="0.25">
      <c r="A61" s="140"/>
      <c r="B61" s="140" t="s">
        <v>1139</v>
      </c>
      <c r="C61" s="19">
        <f t="shared" ca="1" si="15"/>
        <v>-6.7432368</v>
      </c>
      <c r="D61" s="19">
        <f t="shared" ca="1" si="16"/>
        <v>-7.3858680000000003</v>
      </c>
      <c r="E61" s="19">
        <f t="shared" ca="1" si="17"/>
        <v>-7.3858680000000003</v>
      </c>
      <c r="F61" s="19">
        <f t="shared" ca="1" si="18"/>
        <v>-7.3858680000000003</v>
      </c>
      <c r="G61" s="19">
        <f t="shared" ca="1" si="19"/>
        <v>-7.3858680000000003</v>
      </c>
      <c r="H61" s="140"/>
      <c r="I61" s="140"/>
      <c r="J61" s="140"/>
      <c r="K61" s="140"/>
      <c r="L61" s="140"/>
      <c r="M61" s="140"/>
      <c r="N61" s="140"/>
      <c r="O61" s="140"/>
      <c r="P61" s="140"/>
      <c r="Q61" s="140"/>
      <c r="R61" s="140"/>
      <c r="S61" s="140"/>
      <c r="V61" s="140"/>
      <c r="W61" s="140"/>
      <c r="X61" s="140"/>
      <c r="Y61" s="140"/>
      <c r="Z61" s="140"/>
      <c r="AA61" s="140"/>
    </row>
    <row r="62" spans="1:27" s="8" customFormat="1" x14ac:dyDescent="0.25">
      <c r="A62" s="140"/>
      <c r="B62" s="140" t="s">
        <v>234</v>
      </c>
      <c r="C62" s="38">
        <f t="shared" ca="1" si="15"/>
        <v>0</v>
      </c>
      <c r="D62" s="38">
        <f t="shared" ca="1" si="16"/>
        <v>-38.4904376</v>
      </c>
      <c r="E62" s="38">
        <f t="shared" ca="1" si="17"/>
        <v>-38.4904376</v>
      </c>
      <c r="F62" s="38">
        <f t="shared" ca="1" si="18"/>
        <v>-38.4904376</v>
      </c>
      <c r="G62" s="38">
        <f t="shared" ca="1" si="19"/>
        <v>-38.4904376</v>
      </c>
      <c r="H62" s="140"/>
      <c r="I62" s="140"/>
      <c r="J62" s="140"/>
      <c r="K62" s="140"/>
      <c r="L62" s="140"/>
      <c r="M62" s="140"/>
      <c r="N62" s="140"/>
      <c r="O62" s="140"/>
      <c r="P62" s="140"/>
      <c r="Q62" s="140"/>
      <c r="R62" s="140"/>
      <c r="S62" s="140"/>
      <c r="V62" s="140" t="s">
        <v>285</v>
      </c>
      <c r="W62" s="135">
        <f ca="1">SUM(W52:W60)</f>
        <v>-254.00655545999999</v>
      </c>
      <c r="X62" s="135">
        <f ca="1">SUM(X52:X59)</f>
        <v>-268.92735804</v>
      </c>
      <c r="Y62" s="135">
        <f ca="1">SUM(Y52:Y59)</f>
        <v>-269.48871718000004</v>
      </c>
      <c r="Z62" s="135">
        <f ca="1">SUM(Z52:Z59)</f>
        <v>-272.01073510999998</v>
      </c>
      <c r="AA62" s="135">
        <f ca="1">SUM(AA52:AA59)</f>
        <v>-274.21650290999997</v>
      </c>
    </row>
    <row r="63" spans="1:27" s="8" customFormat="1" x14ac:dyDescent="0.25">
      <c r="A63" s="140"/>
      <c r="B63" s="140" t="s">
        <v>235</v>
      </c>
      <c r="C63" s="38">
        <f t="shared" ca="1" si="15"/>
        <v>0</v>
      </c>
      <c r="D63" s="38">
        <f t="shared" ca="1" si="16"/>
        <v>0</v>
      </c>
      <c r="E63" s="38">
        <f t="shared" ca="1" si="17"/>
        <v>0</v>
      </c>
      <c r="F63" s="38">
        <f t="shared" ca="1" si="18"/>
        <v>0</v>
      </c>
      <c r="G63" s="38">
        <f t="shared" ca="1" si="19"/>
        <v>0</v>
      </c>
      <c r="H63" s="140"/>
      <c r="I63" s="140"/>
      <c r="J63" s="140"/>
      <c r="K63" s="140"/>
      <c r="L63" s="140"/>
      <c r="M63" s="140"/>
      <c r="N63" s="140"/>
      <c r="O63" s="140"/>
      <c r="P63" s="140"/>
      <c r="Q63" s="140"/>
      <c r="R63" s="140"/>
      <c r="S63" s="140"/>
      <c r="V63" s="140" t="s">
        <v>284</v>
      </c>
      <c r="W63" s="135">
        <f ca="1">SUM(C52:C83)</f>
        <v>-254.00655546000002</v>
      </c>
      <c r="X63" s="135">
        <f t="shared" ref="X63:AA63" ca="1" si="28">SUM(D52:D83)</f>
        <v>-249.33285803999999</v>
      </c>
      <c r="Y63" s="135">
        <f t="shared" ca="1" si="28"/>
        <v>-249.71971717999998</v>
      </c>
      <c r="Z63" s="135">
        <f t="shared" ca="1" si="28"/>
        <v>-251.57798510999999</v>
      </c>
      <c r="AA63" s="135">
        <f t="shared" ca="1" si="28"/>
        <v>-253.31075291000002</v>
      </c>
    </row>
    <row r="64" spans="1:27" s="8" customFormat="1" x14ac:dyDescent="0.25">
      <c r="A64" s="140"/>
      <c r="B64" s="140" t="s">
        <v>236</v>
      </c>
      <c r="C64" s="38">
        <f t="shared" ca="1" si="15"/>
        <v>0</v>
      </c>
      <c r="D64" s="38">
        <f t="shared" ca="1" si="16"/>
        <v>0</v>
      </c>
      <c r="E64" s="38">
        <f t="shared" ca="1" si="17"/>
        <v>0</v>
      </c>
      <c r="F64" s="38">
        <f t="shared" ca="1" si="18"/>
        <v>0</v>
      </c>
      <c r="G64" s="38">
        <f t="shared" ca="1" si="19"/>
        <v>0</v>
      </c>
      <c r="H64" s="140"/>
      <c r="I64" s="140"/>
      <c r="J64" s="140"/>
      <c r="K64" s="140"/>
      <c r="L64" s="140"/>
      <c r="M64" s="140"/>
      <c r="N64" s="140"/>
      <c r="O64" s="140"/>
      <c r="P64" s="140"/>
      <c r="Q64" s="140"/>
      <c r="R64" s="140"/>
      <c r="S64" s="140"/>
    </row>
    <row r="65" spans="1:27" s="8" customFormat="1" x14ac:dyDescent="0.25">
      <c r="A65" s="140"/>
      <c r="B65" s="140" t="s">
        <v>1169</v>
      </c>
      <c r="C65" s="53">
        <f t="shared" ca="1" si="15"/>
        <v>0</v>
      </c>
      <c r="D65" s="53">
        <f t="shared" ca="1" si="16"/>
        <v>0</v>
      </c>
      <c r="E65" s="53">
        <f t="shared" ca="1" si="17"/>
        <v>0</v>
      </c>
      <c r="F65" s="53">
        <f t="shared" ca="1" si="18"/>
        <v>0</v>
      </c>
      <c r="G65" s="53">
        <f t="shared" ca="1" si="19"/>
        <v>0</v>
      </c>
      <c r="H65" s="140"/>
      <c r="I65" s="140"/>
      <c r="J65" s="140"/>
      <c r="K65" s="140"/>
      <c r="L65" s="140"/>
      <c r="M65" s="140"/>
      <c r="N65" s="140"/>
      <c r="O65" s="140"/>
      <c r="P65" s="140"/>
      <c r="Q65" s="140"/>
      <c r="R65" s="140"/>
      <c r="S65" s="140"/>
      <c r="V65" s="6"/>
    </row>
    <row r="66" spans="1:27" s="8" customFormat="1" x14ac:dyDescent="0.25">
      <c r="A66" s="140"/>
      <c r="B66" s="140" t="s">
        <v>1109</v>
      </c>
      <c r="C66" s="53">
        <f t="shared" ca="1" si="15"/>
        <v>-9.2882032399999996</v>
      </c>
      <c r="D66" s="53">
        <f t="shared" ca="1" si="16"/>
        <v>-8.2443059600000002</v>
      </c>
      <c r="E66" s="53">
        <f t="shared" ca="1" si="17"/>
        <v>-7.5534423300000002</v>
      </c>
      <c r="F66" s="53">
        <f t="shared" ca="1" si="18"/>
        <v>-7.0468089999999997</v>
      </c>
      <c r="G66" s="53">
        <f t="shared" ca="1" si="19"/>
        <v>-6.6783484</v>
      </c>
      <c r="H66" s="140"/>
      <c r="I66" s="140"/>
      <c r="J66" s="140"/>
      <c r="K66" s="140"/>
      <c r="L66" s="140"/>
      <c r="M66" s="140"/>
      <c r="N66" s="140"/>
      <c r="O66" s="140"/>
      <c r="P66" s="140"/>
      <c r="Q66" s="140"/>
      <c r="R66" s="140"/>
      <c r="S66" s="140"/>
      <c r="W66" s="42"/>
      <c r="X66" s="42"/>
      <c r="Y66" s="42"/>
      <c r="Z66" s="42"/>
      <c r="AA66" s="42"/>
    </row>
    <row r="67" spans="1:27" s="8" customFormat="1" x14ac:dyDescent="0.25">
      <c r="A67" s="140"/>
      <c r="B67" s="140" t="s">
        <v>1170</v>
      </c>
      <c r="C67" s="53">
        <f t="shared" ca="1" si="15"/>
        <v>0</v>
      </c>
      <c r="D67" s="53">
        <f t="shared" ca="1" si="16"/>
        <v>0</v>
      </c>
      <c r="E67" s="53">
        <f t="shared" ca="1" si="17"/>
        <v>0</v>
      </c>
      <c r="F67" s="53">
        <f t="shared" ca="1" si="18"/>
        <v>0</v>
      </c>
      <c r="G67" s="53">
        <f t="shared" ca="1" si="19"/>
        <v>0</v>
      </c>
      <c r="H67" s="140"/>
      <c r="I67" s="140"/>
      <c r="J67" s="140"/>
      <c r="K67" s="140"/>
      <c r="L67" s="140"/>
      <c r="M67" s="140"/>
      <c r="N67" s="140"/>
      <c r="O67" s="140"/>
      <c r="P67" s="140"/>
      <c r="Q67" s="140"/>
      <c r="R67" s="140"/>
      <c r="S67" s="140"/>
      <c r="W67" s="42"/>
      <c r="X67" s="42"/>
      <c r="Y67" s="42"/>
      <c r="Z67" s="42"/>
      <c r="AA67" s="42"/>
    </row>
    <row r="68" spans="1:27" s="8" customFormat="1" x14ac:dyDescent="0.25">
      <c r="A68" s="140"/>
      <c r="B68" s="140" t="s">
        <v>1171</v>
      </c>
      <c r="C68" s="53">
        <f t="shared" ca="1" si="15"/>
        <v>0</v>
      </c>
      <c r="D68" s="53">
        <f t="shared" ca="1" si="16"/>
        <v>0</v>
      </c>
      <c r="E68" s="53">
        <f t="shared" ca="1" si="17"/>
        <v>0</v>
      </c>
      <c r="F68" s="53">
        <f t="shared" ca="1" si="18"/>
        <v>0</v>
      </c>
      <c r="G68" s="53">
        <f t="shared" ca="1" si="19"/>
        <v>0</v>
      </c>
      <c r="H68" s="140"/>
      <c r="I68" s="140"/>
      <c r="J68" s="140"/>
      <c r="K68" s="140"/>
      <c r="L68" s="140"/>
      <c r="M68" s="140"/>
      <c r="N68" s="140"/>
      <c r="O68" s="140"/>
      <c r="P68" s="140"/>
      <c r="Q68" s="140"/>
      <c r="R68" s="140"/>
      <c r="S68" s="140"/>
      <c r="W68" s="42"/>
      <c r="X68" s="42"/>
      <c r="Y68" s="42"/>
      <c r="Z68" s="42"/>
      <c r="AA68" s="42"/>
    </row>
    <row r="69" spans="1:27" s="8" customFormat="1" x14ac:dyDescent="0.25">
      <c r="A69" s="140"/>
      <c r="B69" s="140" t="s">
        <v>1188</v>
      </c>
      <c r="C69" s="53">
        <f t="shared" ca="1" si="15"/>
        <v>0</v>
      </c>
      <c r="D69" s="53">
        <f t="shared" ca="1" si="16"/>
        <v>0</v>
      </c>
      <c r="E69" s="53">
        <f t="shared" ca="1" si="17"/>
        <v>0</v>
      </c>
      <c r="F69" s="53">
        <f t="shared" ca="1" si="18"/>
        <v>0</v>
      </c>
      <c r="G69" s="53">
        <f t="shared" ca="1" si="19"/>
        <v>0</v>
      </c>
      <c r="H69" s="140"/>
      <c r="I69" s="140"/>
      <c r="J69" s="140"/>
      <c r="K69" s="140"/>
      <c r="L69" s="140"/>
      <c r="M69" s="140"/>
      <c r="N69" s="140"/>
      <c r="O69" s="140"/>
      <c r="P69" s="140"/>
      <c r="Q69" s="140"/>
      <c r="R69" s="140"/>
      <c r="S69" s="140"/>
      <c r="W69" s="42"/>
      <c r="X69" s="42"/>
      <c r="Y69" s="42"/>
      <c r="Z69" s="42"/>
      <c r="AA69" s="42"/>
    </row>
    <row r="70" spans="1:27" s="8" customFormat="1" x14ac:dyDescent="0.25">
      <c r="A70" s="140"/>
      <c r="B70" s="140" t="s">
        <v>1140</v>
      </c>
      <c r="C70" s="53">
        <f t="shared" ca="1" si="15"/>
        <v>-1.7647586200000001</v>
      </c>
      <c r="D70" s="53">
        <f t="shared" ca="1" si="16"/>
        <v>-1.73130425</v>
      </c>
      <c r="E70" s="53">
        <f t="shared" ca="1" si="17"/>
        <v>-1.5862228899999999</v>
      </c>
      <c r="F70" s="53">
        <f t="shared" ca="1" si="18"/>
        <v>-1.47982989</v>
      </c>
      <c r="G70" s="53">
        <f t="shared" ca="1" si="19"/>
        <v>-1.4024531600000001</v>
      </c>
      <c r="H70" s="140"/>
      <c r="I70" s="140"/>
      <c r="J70" s="140"/>
      <c r="K70" s="140"/>
      <c r="L70" s="140"/>
      <c r="M70" s="140"/>
      <c r="N70" s="140"/>
      <c r="O70" s="140"/>
      <c r="P70" s="140"/>
      <c r="Q70" s="140"/>
      <c r="R70" s="140"/>
      <c r="S70" s="140"/>
      <c r="W70" s="42"/>
      <c r="X70" s="42"/>
      <c r="Y70" s="42"/>
      <c r="Z70" s="42"/>
      <c r="AA70" s="42"/>
    </row>
    <row r="71" spans="1:27" s="8" customFormat="1" x14ac:dyDescent="0.25">
      <c r="B71" s="140" t="s">
        <v>1189</v>
      </c>
      <c r="C71" s="53">
        <f t="shared" ca="1" si="15"/>
        <v>0</v>
      </c>
      <c r="D71" s="53">
        <f t="shared" ca="1" si="16"/>
        <v>0</v>
      </c>
      <c r="E71" s="53">
        <f t="shared" ca="1" si="17"/>
        <v>0</v>
      </c>
      <c r="F71" s="53">
        <f t="shared" ca="1" si="18"/>
        <v>0</v>
      </c>
      <c r="G71" s="53">
        <f t="shared" ca="1" si="19"/>
        <v>0</v>
      </c>
      <c r="H71" s="140"/>
      <c r="I71" s="140"/>
      <c r="J71" s="140"/>
      <c r="K71" s="140"/>
      <c r="L71" s="140"/>
      <c r="M71" s="140"/>
      <c r="N71" s="140"/>
      <c r="O71" s="140"/>
      <c r="P71" s="140"/>
      <c r="Q71" s="140"/>
      <c r="R71" s="140"/>
      <c r="S71" s="140"/>
      <c r="W71" s="42"/>
      <c r="X71" s="42"/>
      <c r="Y71" s="42"/>
      <c r="Z71" s="42"/>
      <c r="AA71" s="42"/>
    </row>
    <row r="72" spans="1:27" s="8" customFormat="1" x14ac:dyDescent="0.25">
      <c r="B72" s="140" t="s">
        <v>1190</v>
      </c>
      <c r="C72" s="53">
        <f t="shared" ca="1" si="15"/>
        <v>0</v>
      </c>
      <c r="D72" s="53">
        <f t="shared" ca="1" si="16"/>
        <v>0</v>
      </c>
      <c r="E72" s="53">
        <f t="shared" ca="1" si="17"/>
        <v>0</v>
      </c>
      <c r="F72" s="53">
        <f t="shared" ca="1" si="18"/>
        <v>0</v>
      </c>
      <c r="G72" s="53">
        <f t="shared" ca="1" si="19"/>
        <v>0</v>
      </c>
      <c r="H72" s="140"/>
      <c r="I72" s="140"/>
      <c r="J72" s="140"/>
      <c r="K72" s="140"/>
      <c r="L72" s="140"/>
      <c r="M72" s="140"/>
      <c r="N72" s="140"/>
      <c r="O72" s="140"/>
      <c r="P72" s="140"/>
      <c r="Q72" s="140"/>
      <c r="R72" s="140"/>
      <c r="S72" s="140"/>
      <c r="W72" s="42"/>
      <c r="X72" s="42"/>
      <c r="Y72" s="42"/>
      <c r="Z72" s="42"/>
      <c r="AA72" s="42"/>
    </row>
    <row r="73" spans="1:27" s="8" customFormat="1" x14ac:dyDescent="0.25">
      <c r="B73" s="140" t="s">
        <v>1172</v>
      </c>
      <c r="C73" s="56">
        <f t="shared" ca="1" si="15"/>
        <v>0</v>
      </c>
      <c r="D73" s="56">
        <f t="shared" ca="1" si="16"/>
        <v>0</v>
      </c>
      <c r="E73" s="56">
        <f t="shared" ca="1" si="17"/>
        <v>0</v>
      </c>
      <c r="F73" s="56">
        <f t="shared" ca="1" si="18"/>
        <v>0</v>
      </c>
      <c r="G73" s="56">
        <f t="shared" ca="1" si="19"/>
        <v>0</v>
      </c>
      <c r="H73" s="140"/>
      <c r="I73" s="140"/>
      <c r="J73" s="140"/>
      <c r="K73" s="140"/>
      <c r="L73" s="140"/>
      <c r="M73" s="140"/>
      <c r="N73" s="140"/>
      <c r="O73" s="140"/>
      <c r="P73" s="140"/>
      <c r="Q73" s="140"/>
      <c r="R73" s="140"/>
      <c r="S73" s="140"/>
      <c r="W73" s="42"/>
      <c r="X73" s="42"/>
      <c r="Y73" s="42"/>
      <c r="Z73" s="42"/>
      <c r="AA73" s="42"/>
    </row>
    <row r="74" spans="1:27" s="8" customFormat="1" x14ac:dyDescent="0.25">
      <c r="B74" s="140" t="s">
        <v>1110</v>
      </c>
      <c r="C74" s="56">
        <f t="shared" ca="1" si="15"/>
        <v>-26.329934999999999</v>
      </c>
      <c r="D74" s="56">
        <f t="shared" ca="1" si="16"/>
        <v>-15.210601</v>
      </c>
      <c r="E74" s="56">
        <f t="shared" ca="1" si="17"/>
        <v>-13.252295999999999</v>
      </c>
      <c r="F74" s="56">
        <f t="shared" ca="1" si="18"/>
        <v>-13.266727299999999</v>
      </c>
      <c r="G74" s="56">
        <f t="shared" ca="1" si="19"/>
        <v>-13.2748113</v>
      </c>
      <c r="H74" s="140"/>
      <c r="I74" s="140"/>
      <c r="J74" s="140"/>
      <c r="K74" s="140"/>
      <c r="L74" s="140"/>
      <c r="M74" s="140"/>
      <c r="N74" s="140"/>
      <c r="O74" s="140"/>
      <c r="P74" s="140"/>
      <c r="Q74" s="140"/>
      <c r="R74" s="140"/>
      <c r="S74" s="140"/>
      <c r="W74" s="95"/>
      <c r="X74" s="95"/>
      <c r="Y74" s="95"/>
      <c r="Z74" s="95"/>
      <c r="AA74" s="95"/>
    </row>
    <row r="75" spans="1:27" s="8" customFormat="1" x14ac:dyDescent="0.25">
      <c r="B75" s="140" t="s">
        <v>1173</v>
      </c>
      <c r="C75" s="56">
        <f t="shared" ca="1" si="15"/>
        <v>0</v>
      </c>
      <c r="D75" s="56">
        <f t="shared" ca="1" si="16"/>
        <v>0</v>
      </c>
      <c r="E75" s="56">
        <f t="shared" ca="1" si="17"/>
        <v>0</v>
      </c>
      <c r="F75" s="56">
        <f t="shared" ca="1" si="18"/>
        <v>0</v>
      </c>
      <c r="G75" s="56">
        <f t="shared" ca="1" si="19"/>
        <v>0</v>
      </c>
      <c r="H75" s="140"/>
      <c r="I75" s="140"/>
      <c r="J75" s="140"/>
      <c r="K75" s="140"/>
      <c r="L75" s="140"/>
      <c r="M75" s="140"/>
      <c r="N75" s="140"/>
      <c r="O75" s="140"/>
      <c r="P75" s="140"/>
      <c r="Q75" s="140"/>
      <c r="R75" s="140"/>
      <c r="S75" s="140"/>
      <c r="W75" s="42"/>
      <c r="X75" s="42"/>
      <c r="Y75" s="42"/>
      <c r="Z75" s="42"/>
      <c r="AA75" s="42"/>
    </row>
    <row r="76" spans="1:27" s="8" customFormat="1" x14ac:dyDescent="0.25">
      <c r="B76" s="140" t="s">
        <v>1174</v>
      </c>
      <c r="C76" s="56">
        <f t="shared" ca="1" si="15"/>
        <v>0</v>
      </c>
      <c r="D76" s="56">
        <f t="shared" ca="1" si="16"/>
        <v>0</v>
      </c>
      <c r="E76" s="56">
        <f t="shared" ca="1" si="17"/>
        <v>0</v>
      </c>
      <c r="F76" s="56">
        <f t="shared" ca="1" si="18"/>
        <v>0</v>
      </c>
      <c r="G76" s="56">
        <f t="shared" ca="1" si="19"/>
        <v>0</v>
      </c>
      <c r="H76" s="140"/>
      <c r="I76" s="140"/>
      <c r="J76" s="140"/>
      <c r="K76" s="140"/>
      <c r="L76" s="140"/>
      <c r="M76" s="140"/>
      <c r="N76" s="140"/>
      <c r="O76" s="140"/>
      <c r="P76" s="140"/>
      <c r="Q76" s="140"/>
      <c r="R76" s="140"/>
      <c r="S76" s="140"/>
    </row>
    <row r="77" spans="1:27" s="8" customFormat="1" x14ac:dyDescent="0.25">
      <c r="B77" s="140" t="s">
        <v>1191</v>
      </c>
      <c r="C77" s="56">
        <f t="shared" ca="1" si="15"/>
        <v>0</v>
      </c>
      <c r="D77" s="56">
        <f t="shared" ca="1" si="16"/>
        <v>0</v>
      </c>
      <c r="E77" s="56">
        <f t="shared" ca="1" si="17"/>
        <v>0</v>
      </c>
      <c r="F77" s="56">
        <f t="shared" ca="1" si="18"/>
        <v>0</v>
      </c>
      <c r="G77" s="56">
        <f t="shared" ca="1" si="19"/>
        <v>0</v>
      </c>
      <c r="H77" s="140"/>
      <c r="I77" s="140"/>
      <c r="J77" s="140"/>
      <c r="K77" s="140"/>
      <c r="L77" s="140"/>
      <c r="M77" s="140"/>
      <c r="N77" s="140"/>
      <c r="O77" s="140"/>
      <c r="P77" s="140"/>
      <c r="Q77" s="140"/>
      <c r="R77" s="140"/>
      <c r="S77" s="140"/>
      <c r="W77" s="42"/>
      <c r="X77" s="42"/>
      <c r="Y77" s="42"/>
      <c r="Z77" s="42"/>
      <c r="AA77" s="42"/>
    </row>
    <row r="78" spans="1:27" s="8" customFormat="1" x14ac:dyDescent="0.25">
      <c r="B78" s="140" t="s">
        <v>1141</v>
      </c>
      <c r="C78" s="56">
        <f t="shared" ca="1" si="15"/>
        <v>-5.0026876600000003</v>
      </c>
      <c r="D78" s="56">
        <f t="shared" ca="1" si="16"/>
        <v>-3.1942262100000001</v>
      </c>
      <c r="E78" s="56">
        <f t="shared" ca="1" si="17"/>
        <v>-2.78298215</v>
      </c>
      <c r="F78" s="56">
        <f t="shared" ca="1" si="18"/>
        <v>-2.7860127399999999</v>
      </c>
      <c r="G78" s="56">
        <f t="shared" ca="1" si="19"/>
        <v>-2.7877103700000001</v>
      </c>
      <c r="H78" s="140"/>
      <c r="I78" s="140"/>
      <c r="J78" s="140"/>
      <c r="K78" s="140"/>
      <c r="L78" s="140"/>
      <c r="M78" s="140"/>
      <c r="N78" s="140"/>
      <c r="O78" s="140"/>
      <c r="P78" s="140"/>
      <c r="Q78" s="140"/>
      <c r="R78" s="140"/>
      <c r="S78" s="140"/>
      <c r="W78" s="42"/>
      <c r="X78" s="42"/>
      <c r="Y78" s="42"/>
      <c r="Z78" s="42"/>
      <c r="AA78" s="42"/>
    </row>
    <row r="79" spans="1:27" s="8" customFormat="1" x14ac:dyDescent="0.25">
      <c r="B79" s="140" t="s">
        <v>1192</v>
      </c>
      <c r="C79" s="56">
        <f t="shared" ca="1" si="15"/>
        <v>0</v>
      </c>
      <c r="D79" s="56">
        <f t="shared" ca="1" si="16"/>
        <v>0</v>
      </c>
      <c r="E79" s="56">
        <f t="shared" ca="1" si="17"/>
        <v>0</v>
      </c>
      <c r="F79" s="56">
        <f t="shared" ca="1" si="18"/>
        <v>0</v>
      </c>
      <c r="G79" s="56">
        <f t="shared" ca="1" si="19"/>
        <v>0</v>
      </c>
      <c r="H79" s="140"/>
      <c r="I79" s="140"/>
      <c r="J79" s="140"/>
      <c r="K79" s="140"/>
      <c r="L79" s="140"/>
      <c r="M79" s="140"/>
      <c r="N79" s="140"/>
      <c r="O79" s="140"/>
      <c r="P79" s="140"/>
      <c r="Q79" s="140"/>
      <c r="R79" s="140"/>
      <c r="S79" s="140"/>
      <c r="V79" s="140"/>
      <c r="W79" s="140"/>
      <c r="X79" s="140"/>
      <c r="Y79" s="140"/>
      <c r="Z79" s="140"/>
      <c r="AA79" s="140"/>
    </row>
    <row r="80" spans="1:27" s="8" customFormat="1" x14ac:dyDescent="0.25">
      <c r="B80" s="140" t="s">
        <v>1193</v>
      </c>
      <c r="C80" s="56">
        <f t="shared" ca="1" si="15"/>
        <v>0</v>
      </c>
      <c r="D80" s="56">
        <f t="shared" ca="1" si="16"/>
        <v>0</v>
      </c>
      <c r="E80" s="56">
        <f t="shared" ca="1" si="17"/>
        <v>0</v>
      </c>
      <c r="F80" s="56">
        <f t="shared" ca="1" si="18"/>
        <v>0</v>
      </c>
      <c r="G80" s="56">
        <f t="shared" ca="1" si="19"/>
        <v>0</v>
      </c>
      <c r="H80" s="140"/>
      <c r="I80" s="140"/>
      <c r="J80" s="140"/>
      <c r="K80" s="140"/>
      <c r="L80" s="140"/>
      <c r="M80" s="140"/>
      <c r="N80" s="140"/>
      <c r="O80" s="140"/>
      <c r="P80" s="140"/>
      <c r="Q80" s="140"/>
      <c r="R80" s="140"/>
      <c r="S80" s="140"/>
      <c r="V80" s="140"/>
      <c r="W80" s="140"/>
      <c r="X80" s="140"/>
      <c r="Y80" s="140"/>
      <c r="Z80" s="140"/>
      <c r="AA80" s="140"/>
    </row>
    <row r="81" spans="1:27" s="8" customFormat="1" x14ac:dyDescent="0.25">
      <c r="B81" s="140" t="s">
        <v>1182</v>
      </c>
      <c r="C81" s="56">
        <f t="shared" ca="1" si="15"/>
        <v>0</v>
      </c>
      <c r="D81" s="56">
        <f t="shared" ca="1" si="16"/>
        <v>-58.326061699999997</v>
      </c>
      <c r="E81" s="56">
        <f t="shared" ca="1" si="17"/>
        <v>-54.421707499999997</v>
      </c>
      <c r="F81" s="56">
        <f t="shared" ca="1" si="18"/>
        <v>-55.472996199999997</v>
      </c>
      <c r="G81" s="56">
        <f t="shared" ca="1" si="19"/>
        <v>-56.2053042</v>
      </c>
      <c r="H81" s="140"/>
      <c r="I81" s="140"/>
      <c r="J81" s="140"/>
      <c r="K81" s="140"/>
      <c r="L81" s="140"/>
      <c r="M81" s="140"/>
      <c r="N81" s="140"/>
      <c r="O81" s="140"/>
      <c r="P81" s="140"/>
      <c r="Q81" s="140"/>
      <c r="R81" s="140"/>
      <c r="S81" s="140"/>
      <c r="V81" s="140"/>
      <c r="W81" s="140"/>
      <c r="X81" s="140"/>
      <c r="Y81" s="140"/>
      <c r="Z81" s="140"/>
      <c r="AA81" s="140"/>
    </row>
    <row r="82" spans="1:27" s="8" customFormat="1" x14ac:dyDescent="0.25">
      <c r="B82" s="140" t="s">
        <v>1194</v>
      </c>
      <c r="C82" s="56">
        <f t="shared" ca="1" si="15"/>
        <v>0</v>
      </c>
      <c r="D82" s="56">
        <f t="shared" ca="1" si="16"/>
        <v>-12.248472899999999</v>
      </c>
      <c r="E82" s="56">
        <f t="shared" ca="1" si="17"/>
        <v>-11.428558600000001</v>
      </c>
      <c r="F82" s="56">
        <f t="shared" ca="1" si="18"/>
        <v>-11.6493292</v>
      </c>
      <c r="G82" s="56">
        <f t="shared" ca="1" si="19"/>
        <v>-11.8031139</v>
      </c>
      <c r="H82" s="140"/>
      <c r="I82" s="140"/>
      <c r="J82" s="140"/>
      <c r="K82" s="140"/>
      <c r="L82" s="140"/>
      <c r="M82" s="140"/>
      <c r="N82" s="140"/>
      <c r="O82" s="140"/>
      <c r="P82" s="140"/>
      <c r="Q82" s="140"/>
      <c r="R82" s="140"/>
      <c r="S82" s="140"/>
      <c r="V82" s="140"/>
      <c r="W82" s="140"/>
      <c r="X82" s="140"/>
      <c r="Y82" s="140"/>
      <c r="Z82" s="140"/>
      <c r="AA82" s="140"/>
    </row>
    <row r="83" spans="1:27" s="8" customFormat="1" x14ac:dyDescent="0.25">
      <c r="B83" s="140" t="s">
        <v>1183</v>
      </c>
      <c r="C83" s="177">
        <f t="shared" ca="1" si="15"/>
        <v>0</v>
      </c>
      <c r="D83" s="177">
        <f t="shared" ca="1" si="16"/>
        <v>19.5945</v>
      </c>
      <c r="E83" s="177">
        <f t="shared" ca="1" si="17"/>
        <v>19.768999999999998</v>
      </c>
      <c r="F83" s="177">
        <f t="shared" ca="1" si="18"/>
        <v>20.432749999999999</v>
      </c>
      <c r="G83" s="177">
        <f t="shared" ca="1" si="19"/>
        <v>20.905750000000001</v>
      </c>
      <c r="H83" s="140"/>
      <c r="I83" s="140"/>
      <c r="J83" s="140"/>
      <c r="K83" s="140"/>
      <c r="L83" s="140"/>
      <c r="M83" s="140"/>
      <c r="N83" s="140"/>
      <c r="O83" s="140"/>
      <c r="P83" s="140"/>
      <c r="Q83" s="140"/>
      <c r="R83" s="140"/>
      <c r="S83" s="140"/>
      <c r="V83" s="140"/>
      <c r="W83" s="140"/>
      <c r="X83" s="140"/>
      <c r="Y83" s="140"/>
      <c r="Z83" s="140"/>
      <c r="AA83" s="140"/>
    </row>
    <row r="84" spans="1:27" s="8" customFormat="1" x14ac:dyDescent="0.25">
      <c r="B84" s="140"/>
      <c r="C84" s="7"/>
      <c r="D84" s="7"/>
      <c r="E84" s="7"/>
      <c r="F84" s="7"/>
      <c r="G84" s="7"/>
      <c r="H84" s="140"/>
      <c r="I84" s="103" t="s">
        <v>244</v>
      </c>
      <c r="J84" s="140"/>
      <c r="K84" s="140"/>
      <c r="L84" s="140"/>
      <c r="M84" s="140"/>
      <c r="N84" s="140"/>
      <c r="O84" s="103" t="s">
        <v>245</v>
      </c>
      <c r="P84" s="140"/>
      <c r="Q84" s="140"/>
      <c r="R84" s="140"/>
      <c r="S84" s="140"/>
      <c r="T84" s="140"/>
      <c r="V84" s="140"/>
      <c r="W84" s="140"/>
      <c r="X84" s="140"/>
      <c r="Y84" s="140"/>
      <c r="Z84" s="140"/>
      <c r="AA84" s="140"/>
    </row>
    <row r="85" spans="1:27" s="8" customFormat="1" x14ac:dyDescent="0.25">
      <c r="B85" s="106" t="s">
        <v>262</v>
      </c>
      <c r="C85" s="9">
        <v>2010</v>
      </c>
      <c r="D85" s="9">
        <v>2020</v>
      </c>
      <c r="E85" s="9">
        <v>2030</v>
      </c>
      <c r="F85" s="9">
        <v>2040</v>
      </c>
      <c r="G85" s="9">
        <v>2050</v>
      </c>
      <c r="H85" s="140"/>
      <c r="I85" s="106">
        <v>2010</v>
      </c>
      <c r="J85" s="106">
        <v>2020</v>
      </c>
      <c r="K85" s="106">
        <v>2030</v>
      </c>
      <c r="L85" s="106">
        <v>2040</v>
      </c>
      <c r="M85" s="106">
        <v>2050</v>
      </c>
      <c r="N85" s="140"/>
      <c r="O85" s="106">
        <v>2010</v>
      </c>
      <c r="P85" s="106">
        <v>2020</v>
      </c>
      <c r="Q85" s="106">
        <v>2030</v>
      </c>
      <c r="R85" s="106">
        <v>2040</v>
      </c>
      <c r="S85" s="106">
        <v>2050</v>
      </c>
      <c r="T85" s="140"/>
      <c r="V85" s="106" t="s">
        <v>262</v>
      </c>
      <c r="W85" s="106">
        <v>2010</v>
      </c>
      <c r="X85" s="106">
        <v>2020</v>
      </c>
      <c r="Y85" s="106">
        <v>2030</v>
      </c>
      <c r="Z85" s="106">
        <v>2040</v>
      </c>
      <c r="AA85" s="106">
        <v>2050</v>
      </c>
    </row>
    <row r="86" spans="1:27" s="8" customFormat="1" x14ac:dyDescent="0.25">
      <c r="A86" s="163"/>
      <c r="B86" s="140" t="s">
        <v>600</v>
      </c>
      <c r="C86" s="16">
        <f t="shared" ref="C86:C107" ca="1" si="29">IFERROR(VLOOKUP($B86,INDIRECT($I$86),2,FALSE),0)</f>
        <v>0</v>
      </c>
      <c r="D86" s="16">
        <f t="shared" ref="D86:D107" ca="1" si="30">IFERROR(VLOOKUP($B86,INDIRECT($J$86),2,FALSE),0)</f>
        <v>-1.9430443400000001E-2</v>
      </c>
      <c r="E86" s="16">
        <f t="shared" ref="E86:E107" ca="1" si="31">IFERROR(VLOOKUP($B86,INDIRECT($K$86),2,FALSE),0)</f>
        <v>-1.9146372599999999E-2</v>
      </c>
      <c r="F86" s="16">
        <f t="shared" ref="F86:F107" ca="1" si="32">IFERROR(VLOOKUP($B86,INDIRECT($L$86),2,FALSE),0)</f>
        <v>-1.8691859299999999E-2</v>
      </c>
      <c r="G86" s="16">
        <f t="shared" ref="G86:G107" ca="1" si="33">IFERROR(VLOOKUP($B86,INDIRECT($M$86),2,FALSE),0)</f>
        <v>-1.7896460999999999E-2</v>
      </c>
      <c r="H86" s="140"/>
      <c r="I86" s="140" t="str">
        <f>"Modeloutput!$D$"&amp;O86&amp;":$E$"&amp;O87</f>
        <v>Modeloutput!$D$3368:$E$3398</v>
      </c>
      <c r="J86" s="140" t="str">
        <f>"Modeloutput!$D$"&amp;P86&amp;":$E$"&amp;P87</f>
        <v>Modeloutput!$D$3691:$E$3721</v>
      </c>
      <c r="K86" s="140" t="str">
        <f>"Modeloutput!$D$"&amp;Q86&amp;":$E$"&amp;Q87</f>
        <v>Modeloutput!$D$4014:$E$4044</v>
      </c>
      <c r="L86" s="140" t="str">
        <f>"Modeloutput!$D$"&amp;R86&amp;":$E$"&amp;R87</f>
        <v>Modeloutput!$D$4337:$E$4367</v>
      </c>
      <c r="M86" s="140" t="str">
        <f>"Modeloutput!$D$"&amp;S86&amp;":$E$"&amp;S87</f>
        <v>Modeloutput!$D$4660:$E$4690</v>
      </c>
      <c r="N86" s="140" t="s">
        <v>246</v>
      </c>
      <c r="O86" s="140">
        <f>Run4_Var1!O86+Run4_Var3!$G$9</f>
        <v>3368</v>
      </c>
      <c r="P86" s="140">
        <f>Run4_Var1!P86+Run4_Var3!$G$9</f>
        <v>3691</v>
      </c>
      <c r="Q86" s="140">
        <f>Run4_Var1!Q86+Run4_Var3!$G$9</f>
        <v>4014</v>
      </c>
      <c r="R86" s="140">
        <f>Run4_Var1!R86+Run4_Var3!$G$9</f>
        <v>4337</v>
      </c>
      <c r="S86" s="140">
        <f>Run4_Var1!S86+Run4_Var3!$G$9</f>
        <v>4660</v>
      </c>
      <c r="T86" s="140"/>
      <c r="V86" s="14" t="s">
        <v>271</v>
      </c>
      <c r="W86" s="16">
        <f ca="1">C86</f>
        <v>0</v>
      </c>
      <c r="X86" s="16">
        <f t="shared" ref="X86:AA87" ca="1" si="34">D86</f>
        <v>-1.9430443400000001E-2</v>
      </c>
      <c r="Y86" s="16">
        <f t="shared" ca="1" si="34"/>
        <v>-1.9146372599999999E-2</v>
      </c>
      <c r="Z86" s="16">
        <f t="shared" ca="1" si="34"/>
        <v>-1.8691859299999999E-2</v>
      </c>
      <c r="AA86" s="16">
        <f t="shared" ca="1" si="34"/>
        <v>-1.7896460999999999E-2</v>
      </c>
    </row>
    <row r="87" spans="1:27" s="8" customFormat="1" x14ac:dyDescent="0.25">
      <c r="A87" s="163"/>
      <c r="B87" s="140" t="s">
        <v>601</v>
      </c>
      <c r="C87" s="180">
        <f t="shared" ca="1" si="29"/>
        <v>0</v>
      </c>
      <c r="D87" s="180">
        <f t="shared" ca="1" si="30"/>
        <v>-0.72785051700000003</v>
      </c>
      <c r="E87" s="180">
        <f t="shared" ca="1" si="31"/>
        <v>-0.72785051700000003</v>
      </c>
      <c r="F87" s="180">
        <f t="shared" ca="1" si="32"/>
        <v>-0.72785051700000003</v>
      </c>
      <c r="G87" s="180">
        <f t="shared" ca="1" si="33"/>
        <v>-0.72785051700000003</v>
      </c>
      <c r="H87" s="140"/>
      <c r="I87" s="140"/>
      <c r="J87" s="140"/>
      <c r="K87" s="140"/>
      <c r="L87" s="140"/>
      <c r="M87" s="140"/>
      <c r="N87" s="140"/>
      <c r="O87" s="140">
        <f>Run4_Var1!O87+Run4_Var3!$G$9</f>
        <v>3398</v>
      </c>
      <c r="P87" s="140">
        <f>Run4_Var1!P87+Run4_Var3!$G$9</f>
        <v>3721</v>
      </c>
      <c r="Q87" s="140">
        <f>Run4_Var1!Q87+Run4_Var3!$G$9</f>
        <v>4044</v>
      </c>
      <c r="R87" s="140">
        <f>Run4_Var1!R87+Run4_Var3!$G$9</f>
        <v>4367</v>
      </c>
      <c r="S87" s="140">
        <f>Run4_Var1!S87+Run4_Var3!$G$9</f>
        <v>4690</v>
      </c>
      <c r="T87" s="140"/>
      <c r="V87" s="20" t="s">
        <v>613</v>
      </c>
      <c r="W87" s="19">
        <f ca="1">C87</f>
        <v>0</v>
      </c>
      <c r="X87" s="19">
        <f t="shared" ca="1" si="34"/>
        <v>-0.72785051700000003</v>
      </c>
      <c r="Y87" s="19">
        <f t="shared" ca="1" si="34"/>
        <v>-0.72785051700000003</v>
      </c>
      <c r="Z87" s="19">
        <f t="shared" ca="1" si="34"/>
        <v>-0.72785051700000003</v>
      </c>
      <c r="AA87" s="19">
        <f t="shared" ca="1" si="34"/>
        <v>-0.72785051700000003</v>
      </c>
    </row>
    <row r="88" spans="1:27" s="8" customFormat="1" x14ac:dyDescent="0.25">
      <c r="A88" s="163"/>
      <c r="B88" s="140" t="s">
        <v>192</v>
      </c>
      <c r="C88" s="18">
        <f t="shared" ca="1" si="29"/>
        <v>0</v>
      </c>
      <c r="D88" s="18">
        <f t="shared" ca="1" si="30"/>
        <v>0</v>
      </c>
      <c r="E88" s="18">
        <f t="shared" ca="1" si="31"/>
        <v>0</v>
      </c>
      <c r="F88" s="18">
        <f t="shared" ca="1" si="32"/>
        <v>0</v>
      </c>
      <c r="G88" s="18">
        <f t="shared" ca="1" si="33"/>
        <v>0</v>
      </c>
      <c r="H88" s="140"/>
      <c r="I88" s="140"/>
      <c r="J88" s="140"/>
      <c r="K88" s="140"/>
      <c r="L88" s="140"/>
      <c r="M88" s="140"/>
      <c r="N88" s="140"/>
      <c r="O88" s="140"/>
      <c r="P88" s="140"/>
      <c r="Q88" s="140"/>
      <c r="R88" s="140"/>
      <c r="S88" s="140"/>
      <c r="T88" s="140"/>
      <c r="V88" s="27" t="s">
        <v>281</v>
      </c>
      <c r="W88" s="28">
        <f ca="1">SUM(C97:C101)</f>
        <v>0</v>
      </c>
      <c r="X88" s="28">
        <f t="shared" ref="X88:AA88" ca="1" si="35">SUM(D97:D101)</f>
        <v>-3.01232247</v>
      </c>
      <c r="Y88" s="28">
        <f t="shared" ca="1" si="35"/>
        <v>-5.77397224</v>
      </c>
      <c r="Z88" s="28">
        <f t="shared" ca="1" si="35"/>
        <v>-8.3530113700000008</v>
      </c>
      <c r="AA88" s="28">
        <f t="shared" ca="1" si="35"/>
        <v>-10.801547299999999</v>
      </c>
    </row>
    <row r="89" spans="1:27" s="8" customFormat="1" x14ac:dyDescent="0.25">
      <c r="A89" s="163"/>
      <c r="B89" s="140" t="s">
        <v>193</v>
      </c>
      <c r="C89" s="18">
        <f t="shared" ca="1" si="29"/>
        <v>0</v>
      </c>
      <c r="D89" s="18">
        <f t="shared" ca="1" si="30"/>
        <v>0</v>
      </c>
      <c r="E89" s="18">
        <f t="shared" ca="1" si="31"/>
        <v>0</v>
      </c>
      <c r="F89" s="18">
        <f t="shared" ca="1" si="32"/>
        <v>0</v>
      </c>
      <c r="G89" s="18">
        <f t="shared" ca="1" si="33"/>
        <v>0</v>
      </c>
      <c r="H89" s="140"/>
      <c r="I89" s="140"/>
      <c r="J89" s="140"/>
      <c r="K89" s="140"/>
      <c r="L89" s="140"/>
      <c r="M89" s="140"/>
      <c r="N89" s="140"/>
      <c r="O89" s="140"/>
      <c r="P89" s="140"/>
      <c r="Q89" s="140"/>
      <c r="R89" s="140"/>
      <c r="S89" s="140"/>
      <c r="T89" s="140"/>
      <c r="V89" s="17" t="s">
        <v>1349</v>
      </c>
      <c r="W89" s="18">
        <f ca="1">SUM(C88:C95)</f>
        <v>0</v>
      </c>
      <c r="X89" s="18">
        <f t="shared" ref="X89:AA89" ca="1" si="36">SUM(D88:D95)</f>
        <v>0</v>
      </c>
      <c r="Y89" s="18">
        <f t="shared" ca="1" si="36"/>
        <v>0</v>
      </c>
      <c r="Z89" s="18">
        <f t="shared" ca="1" si="36"/>
        <v>0</v>
      </c>
      <c r="AA89" s="18">
        <f t="shared" ca="1" si="36"/>
        <v>0</v>
      </c>
    </row>
    <row r="90" spans="1:27" s="8" customFormat="1" x14ac:dyDescent="0.25">
      <c r="A90" s="163"/>
      <c r="B90" s="140" t="s">
        <v>602</v>
      </c>
      <c r="C90" s="18">
        <f t="shared" ca="1" si="29"/>
        <v>0</v>
      </c>
      <c r="D90" s="18">
        <f t="shared" ca="1" si="30"/>
        <v>0</v>
      </c>
      <c r="E90" s="18">
        <f t="shared" ca="1" si="31"/>
        <v>0</v>
      </c>
      <c r="F90" s="18">
        <f t="shared" ca="1" si="32"/>
        <v>0</v>
      </c>
      <c r="G90" s="18">
        <f t="shared" ca="1" si="33"/>
        <v>0</v>
      </c>
      <c r="H90" s="140"/>
      <c r="I90" s="140"/>
      <c r="J90" s="140"/>
      <c r="K90" s="140"/>
      <c r="L90" s="140"/>
      <c r="M90" s="140"/>
      <c r="N90" s="140"/>
      <c r="O90" s="140"/>
      <c r="P90" s="140"/>
      <c r="Q90" s="140"/>
      <c r="R90" s="140"/>
      <c r="S90" s="140"/>
      <c r="T90" s="140"/>
      <c r="V90" s="22" t="s">
        <v>1350</v>
      </c>
      <c r="W90" s="41">
        <f ca="1">C96</f>
        <v>0</v>
      </c>
      <c r="X90" s="41">
        <f t="shared" ref="X90:AA90" ca="1" si="37">D96</f>
        <v>0</v>
      </c>
      <c r="Y90" s="41">
        <f t="shared" ca="1" si="37"/>
        <v>0</v>
      </c>
      <c r="Z90" s="41">
        <f t="shared" ca="1" si="37"/>
        <v>0</v>
      </c>
      <c r="AA90" s="41">
        <f t="shared" ca="1" si="37"/>
        <v>0</v>
      </c>
    </row>
    <row r="91" spans="1:27" s="8" customFormat="1" x14ac:dyDescent="0.25">
      <c r="A91" s="163"/>
      <c r="B91" s="140" t="s">
        <v>603</v>
      </c>
      <c r="C91" s="18">
        <f t="shared" ca="1" si="29"/>
        <v>0</v>
      </c>
      <c r="D91" s="18">
        <f t="shared" ca="1" si="30"/>
        <v>0</v>
      </c>
      <c r="E91" s="18">
        <f t="shared" ca="1" si="31"/>
        <v>0</v>
      </c>
      <c r="F91" s="18">
        <f t="shared" ca="1" si="32"/>
        <v>0</v>
      </c>
      <c r="G91" s="18">
        <f t="shared" ca="1" si="33"/>
        <v>0</v>
      </c>
      <c r="H91" s="140"/>
      <c r="I91" s="140"/>
      <c r="J91" s="140"/>
      <c r="K91" s="140"/>
      <c r="L91" s="140"/>
      <c r="M91" s="140"/>
      <c r="N91" s="140"/>
      <c r="O91" s="140"/>
      <c r="P91" s="140"/>
      <c r="Q91" s="140"/>
      <c r="R91" s="140"/>
      <c r="S91" s="140"/>
      <c r="T91" s="140"/>
      <c r="V91" s="36" t="s">
        <v>1351</v>
      </c>
      <c r="W91" s="38">
        <f ca="1">SUM(C102:C104)</f>
        <v>0</v>
      </c>
      <c r="X91" s="38">
        <f t="shared" ref="X91:AA91" ca="1" si="38">SUM(D102:D104)</f>
        <v>0</v>
      </c>
      <c r="Y91" s="38">
        <f t="shared" ca="1" si="38"/>
        <v>0</v>
      </c>
      <c r="Z91" s="38">
        <f t="shared" ca="1" si="38"/>
        <v>0</v>
      </c>
      <c r="AA91" s="38">
        <f t="shared" ca="1" si="38"/>
        <v>0</v>
      </c>
    </row>
    <row r="92" spans="1:27" s="8" customFormat="1" x14ac:dyDescent="0.25">
      <c r="A92" s="163"/>
      <c r="B92" s="140" t="s">
        <v>604</v>
      </c>
      <c r="C92" s="18">
        <f t="shared" ca="1" si="29"/>
        <v>0</v>
      </c>
      <c r="D92" s="18">
        <f t="shared" ca="1" si="30"/>
        <v>0</v>
      </c>
      <c r="E92" s="18">
        <f t="shared" ca="1" si="31"/>
        <v>0</v>
      </c>
      <c r="F92" s="18">
        <f t="shared" ca="1" si="32"/>
        <v>0</v>
      </c>
      <c r="G92" s="18">
        <f t="shared" ca="1" si="33"/>
        <v>0</v>
      </c>
      <c r="H92" s="140"/>
      <c r="I92" s="140"/>
      <c r="J92" s="140"/>
      <c r="K92" s="140"/>
      <c r="L92" s="140"/>
      <c r="M92" s="140"/>
      <c r="N92" s="140"/>
      <c r="O92" s="140"/>
      <c r="P92" s="140"/>
      <c r="Q92" s="140"/>
      <c r="R92" s="140"/>
      <c r="S92" s="140"/>
      <c r="T92" s="140"/>
      <c r="V92" s="171" t="s">
        <v>252</v>
      </c>
      <c r="W92" s="172">
        <f ca="1">SUM(C105:C107)</f>
        <v>0</v>
      </c>
      <c r="X92" s="172">
        <f t="shared" ref="X92:AA92" ca="1" si="39">SUM(D105:D107)</f>
        <v>0</v>
      </c>
      <c r="Y92" s="172">
        <f t="shared" ca="1" si="39"/>
        <v>0</v>
      </c>
      <c r="Z92" s="172">
        <f t="shared" ca="1" si="39"/>
        <v>0</v>
      </c>
      <c r="AA92" s="172">
        <f t="shared" ca="1" si="39"/>
        <v>0</v>
      </c>
    </row>
    <row r="93" spans="1:27" s="8" customFormat="1" x14ac:dyDescent="0.25">
      <c r="A93" s="163"/>
      <c r="B93" s="140" t="s">
        <v>605</v>
      </c>
      <c r="C93" s="18">
        <f t="shared" ca="1" si="29"/>
        <v>0</v>
      </c>
      <c r="D93" s="18">
        <f t="shared" ca="1" si="30"/>
        <v>0</v>
      </c>
      <c r="E93" s="18">
        <f t="shared" ca="1" si="31"/>
        <v>0</v>
      </c>
      <c r="F93" s="18">
        <f t="shared" ca="1" si="32"/>
        <v>0</v>
      </c>
      <c r="G93" s="18">
        <f t="shared" ca="1" si="33"/>
        <v>0</v>
      </c>
      <c r="H93" s="140"/>
      <c r="I93" s="140"/>
      <c r="J93" s="140"/>
      <c r="K93" s="140"/>
      <c r="L93" s="140"/>
      <c r="M93" s="140"/>
      <c r="N93" s="140"/>
      <c r="O93" s="140"/>
      <c r="P93" s="140"/>
      <c r="Q93" s="140"/>
      <c r="R93" s="140"/>
      <c r="S93" s="140"/>
      <c r="T93" s="140"/>
    </row>
    <row r="94" spans="1:27" s="8" customFormat="1" x14ac:dyDescent="0.25">
      <c r="A94" s="140"/>
      <c r="B94" s="140" t="s">
        <v>194</v>
      </c>
      <c r="C94" s="18">
        <f t="shared" ca="1" si="29"/>
        <v>0</v>
      </c>
      <c r="D94" s="18">
        <f t="shared" ca="1" si="30"/>
        <v>0</v>
      </c>
      <c r="E94" s="18">
        <f t="shared" ca="1" si="31"/>
        <v>0</v>
      </c>
      <c r="F94" s="18">
        <f t="shared" ca="1" si="32"/>
        <v>0</v>
      </c>
      <c r="G94" s="18">
        <f t="shared" ca="1" si="33"/>
        <v>0</v>
      </c>
      <c r="H94" s="140"/>
      <c r="I94" s="140"/>
      <c r="J94" s="140"/>
      <c r="K94" s="140"/>
      <c r="L94" s="140"/>
      <c r="M94" s="140"/>
      <c r="N94" s="140"/>
      <c r="O94" s="140"/>
      <c r="P94" s="140"/>
      <c r="Q94" s="140"/>
      <c r="R94" s="140"/>
      <c r="S94" s="140"/>
      <c r="T94" s="140"/>
      <c r="V94" s="140" t="s">
        <v>285</v>
      </c>
      <c r="W94" s="135">
        <f ca="1">SUM(W86:W92)</f>
        <v>0</v>
      </c>
      <c r="X94" s="135">
        <f t="shared" ref="X94:AA94" ca="1" si="40">SUM(X86:X92)</f>
        <v>-3.7596034303999999</v>
      </c>
      <c r="Y94" s="135">
        <f t="shared" ca="1" si="40"/>
        <v>-6.5209691296000001</v>
      </c>
      <c r="Z94" s="135">
        <f t="shared" ca="1" si="40"/>
        <v>-9.0995537463000016</v>
      </c>
      <c r="AA94" s="135">
        <f t="shared" ca="1" si="40"/>
        <v>-11.547294277999999</v>
      </c>
    </row>
    <row r="95" spans="1:27" s="8" customFormat="1" x14ac:dyDescent="0.25">
      <c r="A95" s="140"/>
      <c r="B95" s="140" t="s">
        <v>217</v>
      </c>
      <c r="C95" s="18">
        <f t="shared" ca="1" si="29"/>
        <v>0</v>
      </c>
      <c r="D95" s="18">
        <f t="shared" ca="1" si="30"/>
        <v>0</v>
      </c>
      <c r="E95" s="18">
        <f t="shared" ca="1" si="31"/>
        <v>0</v>
      </c>
      <c r="F95" s="18">
        <f t="shared" ca="1" si="32"/>
        <v>0</v>
      </c>
      <c r="G95" s="18">
        <f t="shared" ca="1" si="33"/>
        <v>0</v>
      </c>
      <c r="H95" s="140"/>
      <c r="I95" s="140"/>
      <c r="J95" s="140"/>
      <c r="K95" s="140"/>
      <c r="L95" s="140"/>
      <c r="M95" s="140"/>
      <c r="N95" s="140"/>
      <c r="O95" s="140"/>
      <c r="P95" s="140"/>
      <c r="Q95" s="140"/>
      <c r="R95" s="140"/>
      <c r="S95" s="140"/>
      <c r="T95" s="140"/>
      <c r="V95" s="140" t="s">
        <v>284</v>
      </c>
      <c r="W95" s="135">
        <f ca="1">SUM(C86:C107)</f>
        <v>0</v>
      </c>
      <c r="X95" s="135">
        <f t="shared" ref="X95:AA95" ca="1" si="41">SUM(D86:D107)</f>
        <v>-3.7596034303999999</v>
      </c>
      <c r="Y95" s="135">
        <f t="shared" ca="1" si="41"/>
        <v>-6.5209691296000001</v>
      </c>
      <c r="Z95" s="135">
        <f t="shared" ca="1" si="41"/>
        <v>-9.0995537463000016</v>
      </c>
      <c r="AA95" s="135">
        <f t="shared" ca="1" si="41"/>
        <v>-11.547294277999999</v>
      </c>
    </row>
    <row r="96" spans="1:27" s="8" customFormat="1" x14ac:dyDescent="0.25">
      <c r="A96" s="140"/>
      <c r="B96" s="140" t="s">
        <v>606</v>
      </c>
      <c r="C96" s="173">
        <f t="shared" ca="1" si="29"/>
        <v>0</v>
      </c>
      <c r="D96" s="173">
        <f t="shared" ca="1" si="30"/>
        <v>0</v>
      </c>
      <c r="E96" s="173">
        <f t="shared" ca="1" si="31"/>
        <v>0</v>
      </c>
      <c r="F96" s="173">
        <f t="shared" ca="1" si="32"/>
        <v>0</v>
      </c>
      <c r="G96" s="173">
        <f t="shared" ca="1" si="33"/>
        <v>0</v>
      </c>
      <c r="H96" s="140"/>
      <c r="I96" s="140"/>
      <c r="J96" s="140"/>
      <c r="K96" s="140"/>
      <c r="L96" s="140"/>
      <c r="M96" s="140"/>
      <c r="N96" s="140"/>
      <c r="O96" s="140"/>
      <c r="P96" s="140"/>
      <c r="Q96" s="140"/>
      <c r="R96" s="140"/>
      <c r="S96" s="140"/>
      <c r="T96" s="140"/>
      <c r="V96" s="140"/>
      <c r="W96" s="140"/>
      <c r="X96" s="140"/>
      <c r="Y96" s="140"/>
      <c r="Z96" s="140"/>
      <c r="AA96" s="140"/>
    </row>
    <row r="97" spans="1:27" s="8" customFormat="1" x14ac:dyDescent="0.25">
      <c r="A97" s="140"/>
      <c r="B97" s="140" t="s">
        <v>1166</v>
      </c>
      <c r="C97" s="174">
        <f t="shared" ca="1" si="29"/>
        <v>0</v>
      </c>
      <c r="D97" s="174">
        <f t="shared" ca="1" si="30"/>
        <v>0</v>
      </c>
      <c r="E97" s="174">
        <f t="shared" ca="1" si="31"/>
        <v>0</v>
      </c>
      <c r="F97" s="174">
        <f t="shared" ca="1" si="32"/>
        <v>0</v>
      </c>
      <c r="G97" s="174">
        <f t="shared" ca="1" si="33"/>
        <v>0</v>
      </c>
      <c r="H97" s="140"/>
      <c r="I97" s="140"/>
      <c r="J97" s="140"/>
      <c r="K97" s="140"/>
      <c r="L97" s="140"/>
      <c r="M97" s="140"/>
      <c r="N97" s="140"/>
      <c r="O97" s="140"/>
      <c r="P97" s="140"/>
      <c r="Q97" s="140"/>
      <c r="R97" s="140"/>
      <c r="S97" s="140"/>
      <c r="T97" s="140"/>
    </row>
    <row r="98" spans="1:27" s="8" customFormat="1" x14ac:dyDescent="0.25">
      <c r="A98" s="140"/>
      <c r="B98" s="140" t="s">
        <v>1098</v>
      </c>
      <c r="C98" s="174">
        <f t="shared" ca="1" si="29"/>
        <v>0</v>
      </c>
      <c r="D98" s="174">
        <f t="shared" ca="1" si="30"/>
        <v>0</v>
      </c>
      <c r="E98" s="174">
        <f t="shared" ca="1" si="31"/>
        <v>0</v>
      </c>
      <c r="F98" s="174">
        <f t="shared" ca="1" si="32"/>
        <v>0</v>
      </c>
      <c r="G98" s="174">
        <f t="shared" ca="1" si="33"/>
        <v>0</v>
      </c>
      <c r="H98" s="140"/>
      <c r="I98" s="140"/>
      <c r="J98" s="140"/>
      <c r="K98" s="140"/>
      <c r="L98" s="140"/>
      <c r="M98" s="140"/>
      <c r="N98" s="140"/>
      <c r="O98" s="140"/>
      <c r="P98" s="140"/>
      <c r="Q98" s="140"/>
      <c r="R98" s="140"/>
      <c r="S98" s="140"/>
      <c r="T98" s="140"/>
      <c r="V98" s="6"/>
      <c r="W98" s="6"/>
      <c r="X98" s="6"/>
      <c r="Y98" s="6"/>
      <c r="Z98" s="6"/>
      <c r="AA98" s="6"/>
    </row>
    <row r="99" spans="1:27" s="8" customFormat="1" x14ac:dyDescent="0.25">
      <c r="A99" s="140"/>
      <c r="B99" s="140" t="s">
        <v>1167</v>
      </c>
      <c r="C99" s="174">
        <f t="shared" ca="1" si="29"/>
        <v>0</v>
      </c>
      <c r="D99" s="174">
        <f t="shared" ca="1" si="30"/>
        <v>0</v>
      </c>
      <c r="E99" s="174">
        <f t="shared" ca="1" si="31"/>
        <v>0</v>
      </c>
      <c r="F99" s="174">
        <f t="shared" ca="1" si="32"/>
        <v>0</v>
      </c>
      <c r="G99" s="174">
        <f t="shared" ca="1" si="33"/>
        <v>0</v>
      </c>
      <c r="H99" s="140"/>
      <c r="I99" s="140"/>
      <c r="J99" s="140"/>
      <c r="K99" s="140"/>
      <c r="L99" s="140"/>
      <c r="M99" s="140"/>
      <c r="N99" s="140"/>
      <c r="O99" s="140"/>
      <c r="P99" s="140"/>
      <c r="Q99" s="140"/>
      <c r="R99" s="140"/>
      <c r="S99" s="140"/>
      <c r="T99" s="140"/>
      <c r="W99" s="5"/>
      <c r="X99" s="5"/>
      <c r="Y99" s="5"/>
      <c r="Z99" s="5"/>
      <c r="AA99" s="5"/>
    </row>
    <row r="100" spans="1:27" s="8" customFormat="1" x14ac:dyDescent="0.25">
      <c r="A100" s="140"/>
      <c r="B100" s="140" t="s">
        <v>1168</v>
      </c>
      <c r="C100" s="174">
        <f t="shared" ca="1" si="29"/>
        <v>0</v>
      </c>
      <c r="D100" s="174">
        <f t="shared" ca="1" si="30"/>
        <v>0</v>
      </c>
      <c r="E100" s="174">
        <f t="shared" ca="1" si="31"/>
        <v>0</v>
      </c>
      <c r="F100" s="174">
        <f t="shared" ca="1" si="32"/>
        <v>0</v>
      </c>
      <c r="G100" s="174">
        <f t="shared" ca="1" si="33"/>
        <v>0</v>
      </c>
      <c r="H100" s="140"/>
      <c r="I100" s="140"/>
      <c r="J100" s="140"/>
      <c r="K100" s="140"/>
      <c r="L100" s="140"/>
      <c r="M100" s="140"/>
      <c r="N100" s="140"/>
      <c r="O100" s="140"/>
      <c r="P100" s="140"/>
      <c r="Q100" s="140"/>
      <c r="R100" s="140"/>
      <c r="S100" s="140"/>
      <c r="T100" s="140"/>
      <c r="W100" s="5"/>
      <c r="X100" s="5"/>
      <c r="Y100" s="5"/>
      <c r="Z100" s="5"/>
      <c r="AA100" s="5"/>
    </row>
    <row r="101" spans="1:27" s="8" customFormat="1" x14ac:dyDescent="0.25">
      <c r="A101" s="140"/>
      <c r="B101" s="140" t="s">
        <v>1181</v>
      </c>
      <c r="C101" s="174">
        <f t="shared" ca="1" si="29"/>
        <v>0</v>
      </c>
      <c r="D101" s="174">
        <f t="shared" ca="1" si="30"/>
        <v>-3.01232247</v>
      </c>
      <c r="E101" s="174">
        <f t="shared" ca="1" si="31"/>
        <v>-5.77397224</v>
      </c>
      <c r="F101" s="174">
        <f t="shared" ca="1" si="32"/>
        <v>-8.3530113700000008</v>
      </c>
      <c r="G101" s="174">
        <f t="shared" ca="1" si="33"/>
        <v>-10.801547299999999</v>
      </c>
      <c r="H101" s="140"/>
      <c r="I101" s="140"/>
      <c r="J101" s="140"/>
      <c r="K101" s="140"/>
      <c r="L101" s="140"/>
      <c r="M101" s="140"/>
      <c r="N101" s="140"/>
      <c r="O101" s="140"/>
      <c r="P101" s="140"/>
      <c r="Q101" s="140"/>
      <c r="R101" s="140"/>
      <c r="S101" s="140"/>
      <c r="T101" s="140"/>
      <c r="W101" s="5"/>
      <c r="X101" s="5"/>
      <c r="Y101" s="5"/>
      <c r="Z101" s="5"/>
      <c r="AA101" s="5"/>
    </row>
    <row r="102" spans="1:27" s="8" customFormat="1" x14ac:dyDescent="0.25">
      <c r="A102" s="140"/>
      <c r="B102" s="140" t="s">
        <v>218</v>
      </c>
      <c r="C102" s="178">
        <f t="shared" ca="1" si="29"/>
        <v>0</v>
      </c>
      <c r="D102" s="178">
        <f t="shared" ca="1" si="30"/>
        <v>0</v>
      </c>
      <c r="E102" s="178">
        <f t="shared" ca="1" si="31"/>
        <v>0</v>
      </c>
      <c r="F102" s="178">
        <f t="shared" ca="1" si="32"/>
        <v>0</v>
      </c>
      <c r="G102" s="178">
        <f t="shared" ca="1" si="33"/>
        <v>0</v>
      </c>
      <c r="H102" s="140"/>
      <c r="I102" s="140"/>
      <c r="J102" s="140"/>
      <c r="K102" s="140"/>
      <c r="L102" s="140"/>
      <c r="M102" s="140"/>
      <c r="N102" s="140"/>
      <c r="O102" s="140"/>
      <c r="P102" s="140"/>
      <c r="Q102" s="140"/>
      <c r="R102" s="140"/>
      <c r="S102" s="140"/>
      <c r="T102" s="140"/>
      <c r="W102" s="5"/>
      <c r="X102" s="5"/>
      <c r="Y102" s="5"/>
      <c r="Z102" s="5"/>
      <c r="AA102" s="5"/>
    </row>
    <row r="103" spans="1:27" s="8" customFormat="1" x14ac:dyDescent="0.25">
      <c r="A103" s="140"/>
      <c r="B103" s="140" t="s">
        <v>219</v>
      </c>
      <c r="C103" s="178">
        <f t="shared" ca="1" si="29"/>
        <v>0</v>
      </c>
      <c r="D103" s="178">
        <f t="shared" ca="1" si="30"/>
        <v>0</v>
      </c>
      <c r="E103" s="178">
        <f t="shared" ca="1" si="31"/>
        <v>0</v>
      </c>
      <c r="F103" s="178">
        <f t="shared" ca="1" si="32"/>
        <v>0</v>
      </c>
      <c r="G103" s="178">
        <f t="shared" ca="1" si="33"/>
        <v>0</v>
      </c>
      <c r="H103" s="140"/>
      <c r="I103" s="140"/>
      <c r="J103" s="140"/>
      <c r="K103" s="140"/>
      <c r="L103" s="140"/>
      <c r="M103" s="140"/>
      <c r="N103" s="140"/>
      <c r="O103" s="140"/>
      <c r="P103" s="140"/>
      <c r="Q103" s="140"/>
      <c r="R103" s="140"/>
      <c r="S103" s="140"/>
      <c r="T103" s="140"/>
      <c r="W103" s="5"/>
      <c r="X103" s="5"/>
      <c r="Y103" s="5"/>
      <c r="Z103" s="5"/>
      <c r="AA103" s="5"/>
    </row>
    <row r="104" spans="1:27" s="8" customFormat="1" x14ac:dyDescent="0.25">
      <c r="A104" s="140"/>
      <c r="B104" s="140" t="s">
        <v>220</v>
      </c>
      <c r="C104" s="178">
        <f t="shared" ca="1" si="29"/>
        <v>0</v>
      </c>
      <c r="D104" s="178">
        <f t="shared" ca="1" si="30"/>
        <v>0</v>
      </c>
      <c r="E104" s="178">
        <f t="shared" ca="1" si="31"/>
        <v>0</v>
      </c>
      <c r="F104" s="178">
        <f t="shared" ca="1" si="32"/>
        <v>0</v>
      </c>
      <c r="G104" s="178">
        <f t="shared" ca="1" si="33"/>
        <v>0</v>
      </c>
      <c r="H104" s="140"/>
      <c r="I104" s="140"/>
      <c r="J104" s="140"/>
      <c r="K104" s="140"/>
      <c r="L104" s="140"/>
      <c r="M104" s="140"/>
      <c r="N104" s="140"/>
      <c r="O104" s="140"/>
      <c r="P104" s="140"/>
      <c r="Q104" s="140"/>
      <c r="R104" s="140"/>
      <c r="S104" s="140"/>
      <c r="T104" s="140"/>
      <c r="W104" s="5"/>
      <c r="X104" s="5"/>
      <c r="Y104" s="5"/>
      <c r="Z104" s="5"/>
      <c r="AA104" s="5"/>
    </row>
    <row r="105" spans="1:27" s="8" customFormat="1" x14ac:dyDescent="0.25">
      <c r="A105" s="140"/>
      <c r="B105" s="140" t="s">
        <v>198</v>
      </c>
      <c r="C105" s="179">
        <f t="shared" ca="1" si="29"/>
        <v>0</v>
      </c>
      <c r="D105" s="179">
        <f t="shared" ca="1" si="30"/>
        <v>0</v>
      </c>
      <c r="E105" s="179">
        <f t="shared" ca="1" si="31"/>
        <v>0</v>
      </c>
      <c r="F105" s="179">
        <f t="shared" ca="1" si="32"/>
        <v>0</v>
      </c>
      <c r="G105" s="179">
        <f t="shared" ca="1" si="33"/>
        <v>0</v>
      </c>
      <c r="H105" s="140"/>
      <c r="I105" s="140"/>
      <c r="J105" s="140"/>
      <c r="K105" s="140"/>
      <c r="L105" s="140"/>
      <c r="M105" s="140"/>
      <c r="N105" s="140"/>
      <c r="O105" s="140"/>
      <c r="P105" s="140"/>
      <c r="Q105" s="140"/>
      <c r="R105" s="140"/>
      <c r="S105" s="140"/>
      <c r="T105" s="140"/>
    </row>
    <row r="106" spans="1:27" s="8" customFormat="1" x14ac:dyDescent="0.25">
      <c r="A106" s="140"/>
      <c r="B106" s="140" t="s">
        <v>607</v>
      </c>
      <c r="C106" s="179">
        <f t="shared" ca="1" si="29"/>
        <v>0</v>
      </c>
      <c r="D106" s="179">
        <f t="shared" ca="1" si="30"/>
        <v>0</v>
      </c>
      <c r="E106" s="179">
        <f t="shared" ca="1" si="31"/>
        <v>0</v>
      </c>
      <c r="F106" s="179">
        <f t="shared" ca="1" si="32"/>
        <v>0</v>
      </c>
      <c r="G106" s="179">
        <f t="shared" ca="1" si="33"/>
        <v>0</v>
      </c>
      <c r="H106" s="140"/>
      <c r="I106" s="140"/>
      <c r="J106" s="140"/>
      <c r="K106" s="140"/>
      <c r="L106" s="140"/>
      <c r="M106" s="140"/>
      <c r="N106" s="140"/>
      <c r="O106" s="140"/>
      <c r="P106" s="140"/>
      <c r="Q106" s="140"/>
      <c r="R106" s="140"/>
      <c r="S106" s="140"/>
      <c r="T106" s="140"/>
      <c r="W106" s="42"/>
      <c r="X106" s="42"/>
      <c r="Y106" s="42"/>
      <c r="Z106" s="42"/>
      <c r="AA106" s="42"/>
    </row>
    <row r="107" spans="1:27" s="8" customFormat="1" x14ac:dyDescent="0.25">
      <c r="A107" s="140"/>
      <c r="B107" s="140" t="s">
        <v>608</v>
      </c>
      <c r="C107" s="179">
        <f t="shared" ca="1" si="29"/>
        <v>0</v>
      </c>
      <c r="D107" s="179">
        <f t="shared" ca="1" si="30"/>
        <v>0</v>
      </c>
      <c r="E107" s="179">
        <f t="shared" ca="1" si="31"/>
        <v>0</v>
      </c>
      <c r="F107" s="179">
        <f t="shared" ca="1" si="32"/>
        <v>0</v>
      </c>
      <c r="G107" s="179">
        <f t="shared" ca="1" si="33"/>
        <v>0</v>
      </c>
      <c r="H107" s="140"/>
      <c r="I107" s="140"/>
      <c r="J107" s="140"/>
      <c r="K107" s="140"/>
      <c r="L107" s="140"/>
      <c r="M107" s="140"/>
      <c r="N107" s="140"/>
      <c r="O107" s="140"/>
      <c r="P107" s="140"/>
      <c r="Q107" s="140"/>
      <c r="R107" s="140"/>
      <c r="S107" s="140"/>
      <c r="T107" s="140"/>
      <c r="W107" s="42"/>
      <c r="X107" s="42"/>
      <c r="Y107" s="42"/>
      <c r="Z107" s="42"/>
      <c r="AA107" s="42"/>
    </row>
    <row r="108" spans="1:27" s="8" customFormat="1" x14ac:dyDescent="0.25">
      <c r="B108" s="140"/>
      <c r="C108" s="7"/>
      <c r="D108" s="7"/>
      <c r="E108" s="7"/>
      <c r="F108" s="7"/>
      <c r="G108" s="7"/>
      <c r="H108" s="140"/>
      <c r="I108" s="103" t="s">
        <v>244</v>
      </c>
      <c r="J108" s="140"/>
      <c r="K108" s="140"/>
      <c r="L108" s="140"/>
      <c r="M108" s="140"/>
      <c r="N108" s="140"/>
      <c r="O108" s="103" t="s">
        <v>245</v>
      </c>
      <c r="P108" s="140"/>
      <c r="Q108" s="140"/>
      <c r="R108" s="140"/>
      <c r="S108" s="140"/>
      <c r="T108" s="140"/>
      <c r="V108" s="140"/>
      <c r="W108" s="140"/>
      <c r="X108" s="140"/>
      <c r="Y108" s="140"/>
      <c r="Z108" s="140"/>
      <c r="AA108" s="140"/>
    </row>
    <row r="109" spans="1:27" s="8" customFormat="1" x14ac:dyDescent="0.25">
      <c r="B109" s="106" t="s">
        <v>263</v>
      </c>
      <c r="C109" s="9">
        <v>2010</v>
      </c>
      <c r="D109" s="9">
        <v>2020</v>
      </c>
      <c r="E109" s="9">
        <v>2030</v>
      </c>
      <c r="F109" s="9">
        <v>2040</v>
      </c>
      <c r="G109" s="9">
        <v>2050</v>
      </c>
      <c r="H109" s="140"/>
      <c r="I109" s="106">
        <v>2010</v>
      </c>
      <c r="J109" s="106">
        <v>2020</v>
      </c>
      <c r="K109" s="106">
        <v>2030</v>
      </c>
      <c r="L109" s="106">
        <v>2040</v>
      </c>
      <c r="M109" s="106">
        <v>2050</v>
      </c>
      <c r="N109" s="140"/>
      <c r="O109" s="106">
        <v>2010</v>
      </c>
      <c r="P109" s="106">
        <v>2020</v>
      </c>
      <c r="Q109" s="106">
        <v>2030</v>
      </c>
      <c r="R109" s="106">
        <v>2040</v>
      </c>
      <c r="S109" s="106">
        <v>2050</v>
      </c>
      <c r="T109" s="140"/>
      <c r="V109" s="106" t="s">
        <v>263</v>
      </c>
      <c r="W109" s="106">
        <v>2010</v>
      </c>
      <c r="X109" s="106">
        <v>2020</v>
      </c>
      <c r="Y109" s="106">
        <v>2030</v>
      </c>
      <c r="Z109" s="106">
        <v>2040</v>
      </c>
      <c r="AA109" s="106">
        <v>2050</v>
      </c>
    </row>
    <row r="110" spans="1:27" s="8" customFormat="1" x14ac:dyDescent="0.25">
      <c r="A110" s="140"/>
      <c r="B110" s="140" t="s">
        <v>1106</v>
      </c>
      <c r="C110" s="16">
        <f t="shared" ref="C110:C141" ca="1" si="42">IFERROR(VLOOKUP($B110,INDIRECT($I$110),2,FALSE),0)</f>
        <v>0</v>
      </c>
      <c r="D110" s="16">
        <f t="shared" ref="D110:D141" ca="1" si="43">IFERROR(VLOOKUP($B110,INDIRECT($J$110),2,FALSE),0)</f>
        <v>-7.1418252500000001E-2</v>
      </c>
      <c r="E110" s="16">
        <f t="shared" ref="E110:E141" ca="1" si="44">IFERROR(VLOOKUP($B110,INDIRECT($K$110),2,FALSE),0)</f>
        <v>-5.50983627E-2</v>
      </c>
      <c r="F110" s="16">
        <f t="shared" ref="F110:F141" ca="1" si="45">IFERROR(VLOOKUP($B110,INDIRECT($L$110),2,FALSE),0)</f>
        <v>-5.45455912E-2</v>
      </c>
      <c r="G110" s="16">
        <f t="shared" ref="G110:G141" ca="1" si="46">IFERROR(VLOOKUP($B110,INDIRECT($M$110),2,FALSE),0)</f>
        <v>-5.3038905099999999E-2</v>
      </c>
      <c r="H110" s="140"/>
      <c r="I110" s="140" t="str">
        <f>"Modeloutput!$D$"&amp;O110&amp;":$E$"&amp;O111</f>
        <v>Modeloutput!$D$3402:$E$3433</v>
      </c>
      <c r="J110" s="140" t="str">
        <f>"Modeloutput!$D$"&amp;P110&amp;":$E$"&amp;P111</f>
        <v>Modeloutput!$D$3725:$E$3756</v>
      </c>
      <c r="K110" s="140" t="str">
        <f>"Modeloutput!$D$"&amp;Q110&amp;":$E$"&amp;Q111</f>
        <v>Modeloutput!$D$4048:$E$4079</v>
      </c>
      <c r="L110" s="140" t="str">
        <f>"Modeloutput!$D$"&amp;R110&amp;":$E$"&amp;R111</f>
        <v>Modeloutput!$D$4371:$E$4402</v>
      </c>
      <c r="M110" s="140" t="str">
        <f>"Modeloutput!$D$"&amp;S110&amp;":$E$"&amp;S111</f>
        <v>Modeloutput!$D$4694:$E$4725</v>
      </c>
      <c r="N110" s="140" t="s">
        <v>246</v>
      </c>
      <c r="O110" s="140">
        <f>Run4_Var1!O110+Run4_Var3!$G$9</f>
        <v>3402</v>
      </c>
      <c r="P110" s="140">
        <f>Run4_Var1!P110+Run4_Var3!$G$9</f>
        <v>3725</v>
      </c>
      <c r="Q110" s="140">
        <f>Run4_Var1!Q110+Run4_Var3!$G$9</f>
        <v>4048</v>
      </c>
      <c r="R110" s="140">
        <f>Run4_Var1!R110+Run4_Var3!$G$9</f>
        <v>4371</v>
      </c>
      <c r="S110" s="140">
        <f>Run4_Var1!S110+Run4_Var3!$G$9</f>
        <v>4694</v>
      </c>
      <c r="T110" s="140"/>
      <c r="V110" s="14" t="s">
        <v>275</v>
      </c>
      <c r="W110" s="15">
        <f ca="1">C110+C112</f>
        <v>0</v>
      </c>
      <c r="X110" s="15">
        <f t="shared" ref="X110:AA110" ca="1" si="47">D110+D112</f>
        <v>-9.6651347800000009E-2</v>
      </c>
      <c r="Y110" s="15">
        <f t="shared" ca="1" si="47"/>
        <v>-7.6508758600000004E-2</v>
      </c>
      <c r="Z110" s="15">
        <f t="shared" ca="1" si="47"/>
        <v>-7.5436582200000005E-2</v>
      </c>
      <c r="AA110" s="15">
        <f t="shared" ca="1" si="47"/>
        <v>-7.3062612999999998E-2</v>
      </c>
    </row>
    <row r="111" spans="1:27" s="8" customFormat="1" x14ac:dyDescent="0.25">
      <c r="A111" s="140"/>
      <c r="B111" s="140" t="s">
        <v>200</v>
      </c>
      <c r="C111" s="49">
        <f t="shared" ca="1" si="42"/>
        <v>0</v>
      </c>
      <c r="D111" s="49">
        <f t="shared" ca="1" si="43"/>
        <v>-4.8739343999999997E-2</v>
      </c>
      <c r="E111" s="49">
        <f t="shared" ca="1" si="44"/>
        <v>-4.68559037E-2</v>
      </c>
      <c r="F111" s="49">
        <f t="shared" ca="1" si="45"/>
        <v>-4.4935318500000002E-2</v>
      </c>
      <c r="G111" s="49">
        <f t="shared" ca="1" si="46"/>
        <v>-4.2312084899999998E-2</v>
      </c>
      <c r="H111" s="140"/>
      <c r="I111" s="140"/>
      <c r="J111" s="140"/>
      <c r="K111" s="140"/>
      <c r="L111" s="140"/>
      <c r="M111" s="140"/>
      <c r="N111" s="140"/>
      <c r="O111" s="140">
        <f>Run4_Var1!O111+Run4_Var3!$G$9</f>
        <v>3433</v>
      </c>
      <c r="P111" s="140">
        <f>Run4_Var1!P111+Run4_Var3!$G$9</f>
        <v>3756</v>
      </c>
      <c r="Q111" s="140">
        <f>Run4_Var1!Q111+Run4_Var3!$G$9</f>
        <v>4079</v>
      </c>
      <c r="R111" s="140">
        <f>Run4_Var1!R111+Run4_Var3!$G$9</f>
        <v>4402</v>
      </c>
      <c r="S111" s="140">
        <f>Run4_Var1!S111+Run4_Var3!$G$9</f>
        <v>4725</v>
      </c>
      <c r="T111" s="140"/>
      <c r="V111" s="43" t="s">
        <v>276</v>
      </c>
      <c r="W111" s="44">
        <f ca="1">C113+C114</f>
        <v>0</v>
      </c>
      <c r="X111" s="44">
        <f t="shared" ref="X111:AA111" ca="1" si="48">D113+D114</f>
        <v>-6.9521760000000002E-2</v>
      </c>
      <c r="Y111" s="44">
        <f t="shared" ca="1" si="48"/>
        <v>-6.8505360000000001E-2</v>
      </c>
      <c r="Z111" s="44">
        <f t="shared" ca="1" si="48"/>
        <v>-6.687912E-2</v>
      </c>
      <c r="AA111" s="44">
        <f t="shared" ca="1" si="48"/>
        <v>-6.4033199999999998E-2</v>
      </c>
    </row>
    <row r="112" spans="1:27" s="8" customFormat="1" x14ac:dyDescent="0.25">
      <c r="A112" s="140"/>
      <c r="B112" s="140" t="s">
        <v>1137</v>
      </c>
      <c r="C112" s="16">
        <f t="shared" ca="1" si="42"/>
        <v>0</v>
      </c>
      <c r="D112" s="16">
        <f t="shared" ca="1" si="43"/>
        <v>-2.5233095300000001E-2</v>
      </c>
      <c r="E112" s="16">
        <f t="shared" ca="1" si="44"/>
        <v>-2.14103959E-2</v>
      </c>
      <c r="F112" s="16">
        <f t="shared" ca="1" si="45"/>
        <v>-2.0890991000000001E-2</v>
      </c>
      <c r="G112" s="16">
        <f t="shared" ca="1" si="46"/>
        <v>-2.00237079E-2</v>
      </c>
      <c r="H112" s="140"/>
      <c r="I112" s="140"/>
      <c r="J112" s="140"/>
      <c r="K112" s="140"/>
      <c r="L112" s="140"/>
      <c r="M112" s="140"/>
      <c r="N112" s="140"/>
      <c r="O112" s="140"/>
      <c r="P112" s="140"/>
      <c r="Q112" s="140"/>
      <c r="R112" s="140"/>
      <c r="S112" s="140"/>
      <c r="T112" s="140"/>
      <c r="V112" s="25" t="s">
        <v>277</v>
      </c>
      <c r="W112" s="26">
        <f ca="1">C115+C117</f>
        <v>0</v>
      </c>
      <c r="X112" s="26">
        <f t="shared" ref="X112:AA112" ca="1" si="49">D115+D117</f>
        <v>-6.2740212199999998</v>
      </c>
      <c r="Y112" s="26">
        <f t="shared" ca="1" si="49"/>
        <v>-7.7836002200000003</v>
      </c>
      <c r="Z112" s="26">
        <f t="shared" ca="1" si="49"/>
        <v>-8.2867932199999998</v>
      </c>
      <c r="AA112" s="26">
        <f t="shared" ca="1" si="49"/>
        <v>-8.7181015100000003</v>
      </c>
    </row>
    <row r="113" spans="1:27" s="8" customFormat="1" x14ac:dyDescent="0.25">
      <c r="A113" s="140"/>
      <c r="B113" s="140" t="s">
        <v>609</v>
      </c>
      <c r="C113" s="45">
        <f t="shared" ca="1" si="42"/>
        <v>0</v>
      </c>
      <c r="D113" s="45">
        <f t="shared" ca="1" si="43"/>
        <v>-5.7456E-2</v>
      </c>
      <c r="E113" s="45">
        <f t="shared" ca="1" si="44"/>
        <v>-5.6616E-2</v>
      </c>
      <c r="F113" s="45">
        <f t="shared" ca="1" si="45"/>
        <v>-5.5272000000000002E-2</v>
      </c>
      <c r="G113" s="45">
        <f t="shared" ca="1" si="46"/>
        <v>-5.2920000000000002E-2</v>
      </c>
      <c r="H113" s="140"/>
      <c r="I113" s="140"/>
      <c r="J113" s="140"/>
      <c r="K113" s="140"/>
      <c r="L113" s="140"/>
      <c r="M113" s="140"/>
      <c r="N113" s="140"/>
      <c r="O113" s="140"/>
      <c r="P113" s="140"/>
      <c r="Q113" s="140"/>
      <c r="R113" s="140"/>
      <c r="S113" s="140"/>
      <c r="T113" s="140"/>
      <c r="V113" s="20" t="s">
        <v>614</v>
      </c>
      <c r="W113" s="21">
        <f ca="1">C118+C119</f>
        <v>0</v>
      </c>
      <c r="X113" s="21">
        <f t="shared" ref="X113:AA113" ca="1" si="50">D118+D119</f>
        <v>-5.3291303999999995</v>
      </c>
      <c r="Y113" s="21">
        <f t="shared" ca="1" si="50"/>
        <v>-5.3291303999999995</v>
      </c>
      <c r="Z113" s="21">
        <f t="shared" ca="1" si="50"/>
        <v>-5.3291303999999995</v>
      </c>
      <c r="AA113" s="21">
        <f t="shared" ca="1" si="50"/>
        <v>-5.3291303999999995</v>
      </c>
    </row>
    <row r="114" spans="1:27" s="8" customFormat="1" x14ac:dyDescent="0.25">
      <c r="A114" s="140"/>
      <c r="B114" s="140" t="s">
        <v>1138</v>
      </c>
      <c r="C114" s="45">
        <f t="shared" ca="1" si="42"/>
        <v>0</v>
      </c>
      <c r="D114" s="45">
        <f t="shared" ca="1" si="43"/>
        <v>-1.206576E-2</v>
      </c>
      <c r="E114" s="45">
        <f t="shared" ca="1" si="44"/>
        <v>-1.188936E-2</v>
      </c>
      <c r="F114" s="45">
        <f t="shared" ca="1" si="45"/>
        <v>-1.160712E-2</v>
      </c>
      <c r="G114" s="45">
        <f t="shared" ca="1" si="46"/>
        <v>-1.11132E-2</v>
      </c>
      <c r="H114" s="140"/>
      <c r="I114" s="140"/>
      <c r="J114" s="140"/>
      <c r="K114" s="140"/>
      <c r="L114" s="140"/>
      <c r="M114" s="140"/>
      <c r="N114" s="140"/>
      <c r="O114" s="140"/>
      <c r="P114" s="140"/>
      <c r="Q114" s="140"/>
      <c r="R114" s="140"/>
      <c r="S114" s="140"/>
      <c r="T114" s="140"/>
      <c r="V114" s="47" t="s">
        <v>278</v>
      </c>
      <c r="W114" s="48">
        <f ca="1">C111+C116</f>
        <v>0</v>
      </c>
      <c r="X114" s="48">
        <f t="shared" ref="X114:AA114" ca="1" si="51">D111+D116</f>
        <v>-0.79372774899999998</v>
      </c>
      <c r="Y114" s="48">
        <f t="shared" ca="1" si="51"/>
        <v>-0.7918443087</v>
      </c>
      <c r="Z114" s="48">
        <f t="shared" ca="1" si="51"/>
        <v>-0.78992372349999995</v>
      </c>
      <c r="AA114" s="48">
        <f t="shared" ca="1" si="51"/>
        <v>-0.78730048990000001</v>
      </c>
    </row>
    <row r="115" spans="1:27" s="8" customFormat="1" x14ac:dyDescent="0.25">
      <c r="A115" s="140"/>
      <c r="B115" s="140" t="s">
        <v>1108</v>
      </c>
      <c r="C115" s="46">
        <f t="shared" ca="1" si="42"/>
        <v>0</v>
      </c>
      <c r="D115" s="46">
        <f t="shared" ca="1" si="43"/>
        <v>-5.0558459999999998</v>
      </c>
      <c r="E115" s="46">
        <f t="shared" ca="1" si="44"/>
        <v>-6.3034319500000002</v>
      </c>
      <c r="F115" s="46">
        <f t="shared" ca="1" si="45"/>
        <v>-6.7192939300000001</v>
      </c>
      <c r="G115" s="46">
        <f t="shared" ca="1" si="46"/>
        <v>-7.0757470600000003</v>
      </c>
      <c r="H115" s="140"/>
      <c r="I115" s="140"/>
      <c r="J115" s="140"/>
      <c r="K115" s="140"/>
      <c r="L115" s="140"/>
      <c r="M115" s="140"/>
      <c r="N115" s="140"/>
      <c r="O115" s="140"/>
      <c r="P115" s="140"/>
      <c r="Q115" s="140"/>
      <c r="R115" s="140"/>
      <c r="S115" s="140"/>
      <c r="T115" s="140"/>
      <c r="V115" s="51" t="s">
        <v>280</v>
      </c>
      <c r="W115" s="52">
        <f ca="1">SUM(C123:C130)</f>
        <v>0</v>
      </c>
      <c r="X115" s="52">
        <f t="shared" ref="X115:AA115" ca="1" si="52">SUM(D123:D130)</f>
        <v>-2.1346872279999998</v>
      </c>
      <c r="Y115" s="52">
        <f t="shared" ca="1" si="52"/>
        <v>-1.9558028240000001</v>
      </c>
      <c r="Z115" s="52">
        <f t="shared" ca="1" si="52"/>
        <v>-1.8246209280000001</v>
      </c>
      <c r="AA115" s="52">
        <f t="shared" ca="1" si="52"/>
        <v>-1.729215913</v>
      </c>
    </row>
    <row r="116" spans="1:27" s="8" customFormat="1" x14ac:dyDescent="0.25">
      <c r="A116" s="140"/>
      <c r="B116" s="140" t="s">
        <v>201</v>
      </c>
      <c r="C116" s="49">
        <f t="shared" ca="1" si="42"/>
        <v>0</v>
      </c>
      <c r="D116" s="49">
        <f t="shared" ca="1" si="43"/>
        <v>-0.74498840499999996</v>
      </c>
      <c r="E116" s="49">
        <f t="shared" ca="1" si="44"/>
        <v>-0.74498840499999996</v>
      </c>
      <c r="F116" s="49">
        <f t="shared" ca="1" si="45"/>
        <v>-0.74498840499999996</v>
      </c>
      <c r="G116" s="49">
        <f t="shared" ca="1" si="46"/>
        <v>-0.74498840499999996</v>
      </c>
      <c r="H116" s="140"/>
      <c r="I116" s="140"/>
      <c r="J116" s="140"/>
      <c r="K116" s="140"/>
      <c r="L116" s="140"/>
      <c r="M116" s="140"/>
      <c r="N116" s="140"/>
      <c r="O116" s="140"/>
      <c r="P116" s="140"/>
      <c r="Q116" s="140"/>
      <c r="R116" s="140"/>
      <c r="S116" s="140"/>
      <c r="T116" s="140"/>
      <c r="V116" s="54" t="s">
        <v>279</v>
      </c>
      <c r="W116" s="55">
        <f ca="1">SUM(C131:C140)</f>
        <v>0</v>
      </c>
      <c r="X116" s="55">
        <f ca="1">SUM(D131:D140)</f>
        <v>-13.475338612000002</v>
      </c>
      <c r="Y116" s="55">
        <f ca="1">SUM(E131:E140)</f>
        <v>-12.100041173000001</v>
      </c>
      <c r="Z116" s="55">
        <f ca="1">SUM(F131:F140)</f>
        <v>-11.987377756000001</v>
      </c>
      <c r="AA116" s="55">
        <f ca="1">SUM(G131:G140)</f>
        <v>-11.902173616999999</v>
      </c>
    </row>
    <row r="117" spans="1:27" s="8" customFormat="1" x14ac:dyDescent="0.25">
      <c r="A117" s="140"/>
      <c r="B117" s="140" t="s">
        <v>221</v>
      </c>
      <c r="C117" s="46">
        <f t="shared" ca="1" si="42"/>
        <v>0</v>
      </c>
      <c r="D117" s="46">
        <f t="shared" ca="1" si="43"/>
        <v>-1.21817522</v>
      </c>
      <c r="E117" s="46">
        <f t="shared" ca="1" si="44"/>
        <v>-1.4801682700000001</v>
      </c>
      <c r="F117" s="46">
        <f t="shared" ca="1" si="45"/>
        <v>-1.56749929</v>
      </c>
      <c r="G117" s="46">
        <f t="shared" ca="1" si="46"/>
        <v>-1.64235445</v>
      </c>
      <c r="H117" s="140"/>
      <c r="I117" s="140"/>
      <c r="J117" s="140"/>
      <c r="K117" s="140"/>
      <c r="L117" s="140"/>
      <c r="M117" s="140"/>
      <c r="N117" s="140"/>
      <c r="O117" s="140"/>
      <c r="P117" s="140"/>
      <c r="Q117" s="140"/>
      <c r="R117" s="140"/>
      <c r="S117" s="140"/>
      <c r="T117" s="140"/>
      <c r="V117" s="36" t="s">
        <v>1354</v>
      </c>
      <c r="W117" s="50">
        <f ca="1">SUM(C120:C122)</f>
        <v>0</v>
      </c>
      <c r="X117" s="50">
        <f t="shared" ref="X117:AA117" ca="1" si="53">SUM(D120:D122)</f>
        <v>0</v>
      </c>
      <c r="Y117" s="50">
        <f t="shared" ca="1" si="53"/>
        <v>0</v>
      </c>
      <c r="Z117" s="50">
        <f t="shared" ca="1" si="53"/>
        <v>0</v>
      </c>
      <c r="AA117" s="50">
        <f t="shared" ca="1" si="53"/>
        <v>0</v>
      </c>
    </row>
    <row r="118" spans="1:27" s="8" customFormat="1" x14ac:dyDescent="0.25">
      <c r="A118" s="140"/>
      <c r="B118" s="140" t="s">
        <v>610</v>
      </c>
      <c r="C118" s="19">
        <f t="shared" ca="1" si="42"/>
        <v>0</v>
      </c>
      <c r="D118" s="19">
        <f t="shared" ca="1" si="43"/>
        <v>-4.4042399999999997</v>
      </c>
      <c r="E118" s="19">
        <f t="shared" ca="1" si="44"/>
        <v>-4.4042399999999997</v>
      </c>
      <c r="F118" s="19">
        <f t="shared" ca="1" si="45"/>
        <v>-4.4042399999999997</v>
      </c>
      <c r="G118" s="19">
        <f t="shared" ca="1" si="46"/>
        <v>-4.4042399999999997</v>
      </c>
      <c r="H118" s="140"/>
      <c r="I118" s="140"/>
      <c r="J118" s="140"/>
      <c r="K118" s="140"/>
      <c r="L118" s="140"/>
      <c r="M118" s="140"/>
      <c r="N118" s="140"/>
      <c r="O118" s="140"/>
      <c r="P118" s="140"/>
      <c r="Q118" s="140"/>
      <c r="R118" s="140"/>
      <c r="S118" s="140"/>
      <c r="T118" s="140"/>
      <c r="V118" s="70" t="s">
        <v>1355</v>
      </c>
      <c r="W118" s="71">
        <f ca="1">C141</f>
        <v>0</v>
      </c>
      <c r="X118" s="71">
        <f ca="1">D141</f>
        <v>1.964</v>
      </c>
      <c r="Y118" s="71">
        <f ca="1">E141</f>
        <v>1.9652499999999999</v>
      </c>
      <c r="Z118" s="71">
        <f ca="1">F141</f>
        <v>1.9672499999999999</v>
      </c>
      <c r="AA118" s="71">
        <f ca="1">G141</f>
        <v>1.97075</v>
      </c>
    </row>
    <row r="119" spans="1:27" s="8" customFormat="1" x14ac:dyDescent="0.25">
      <c r="A119" s="140"/>
      <c r="B119" s="140" t="s">
        <v>1139</v>
      </c>
      <c r="C119" s="19">
        <f t="shared" ca="1" si="42"/>
        <v>0</v>
      </c>
      <c r="D119" s="19">
        <f t="shared" ca="1" si="43"/>
        <v>-0.9248904</v>
      </c>
      <c r="E119" s="19">
        <f t="shared" ca="1" si="44"/>
        <v>-0.9248904</v>
      </c>
      <c r="F119" s="19">
        <f t="shared" ca="1" si="45"/>
        <v>-0.9248904</v>
      </c>
      <c r="G119" s="19">
        <f t="shared" ca="1" si="46"/>
        <v>-0.9248904</v>
      </c>
      <c r="H119" s="140"/>
      <c r="I119" s="140"/>
      <c r="J119" s="140"/>
      <c r="K119" s="140"/>
      <c r="L119" s="140"/>
      <c r="M119" s="140"/>
      <c r="N119" s="140"/>
      <c r="O119" s="140"/>
      <c r="P119" s="140"/>
      <c r="Q119" s="140"/>
      <c r="R119" s="140"/>
      <c r="S119" s="140"/>
      <c r="T119" s="140"/>
      <c r="V119" s="140"/>
      <c r="W119" s="140"/>
      <c r="X119" s="140"/>
      <c r="Y119" s="140"/>
      <c r="Z119" s="140"/>
      <c r="AA119" s="140"/>
    </row>
    <row r="120" spans="1:27" s="8" customFormat="1" x14ac:dyDescent="0.25">
      <c r="A120" s="140"/>
      <c r="B120" s="140" t="s">
        <v>222</v>
      </c>
      <c r="C120" s="38">
        <f t="shared" ca="1" si="42"/>
        <v>0</v>
      </c>
      <c r="D120" s="38">
        <f t="shared" ca="1" si="43"/>
        <v>0</v>
      </c>
      <c r="E120" s="38">
        <f t="shared" ca="1" si="44"/>
        <v>0</v>
      </c>
      <c r="F120" s="38">
        <f t="shared" ca="1" si="45"/>
        <v>0</v>
      </c>
      <c r="G120" s="38">
        <f t="shared" ca="1" si="46"/>
        <v>0</v>
      </c>
      <c r="H120" s="140"/>
      <c r="I120" s="140"/>
      <c r="J120" s="140"/>
      <c r="K120" s="140"/>
      <c r="L120" s="140"/>
      <c r="M120" s="140"/>
      <c r="N120" s="140"/>
      <c r="O120" s="140"/>
      <c r="P120" s="140"/>
      <c r="Q120" s="140"/>
      <c r="R120" s="140"/>
      <c r="S120" s="140"/>
      <c r="T120" s="140"/>
      <c r="V120" s="140" t="s">
        <v>285</v>
      </c>
      <c r="W120" s="135">
        <f ca="1">SUM(W110:W118)</f>
        <v>0</v>
      </c>
      <c r="X120" s="135">
        <f t="shared" ref="X120:AA120" ca="1" si="54">SUM(X110:X118)</f>
        <v>-26.209078316800003</v>
      </c>
      <c r="Y120" s="135">
        <f t="shared" ca="1" si="54"/>
        <v>-26.140183044299999</v>
      </c>
      <c r="Z120" s="135">
        <f t="shared" ca="1" si="54"/>
        <v>-26.3929117297</v>
      </c>
      <c r="AA120" s="135">
        <f t="shared" ca="1" si="54"/>
        <v>-26.632267742899998</v>
      </c>
    </row>
    <row r="121" spans="1:27" s="8" customFormat="1" x14ac:dyDescent="0.25">
      <c r="A121" s="140"/>
      <c r="B121" s="140" t="s">
        <v>223</v>
      </c>
      <c r="C121" s="38">
        <f t="shared" ca="1" si="42"/>
        <v>0</v>
      </c>
      <c r="D121" s="38">
        <f t="shared" ca="1" si="43"/>
        <v>0</v>
      </c>
      <c r="E121" s="38">
        <f t="shared" ca="1" si="44"/>
        <v>0</v>
      </c>
      <c r="F121" s="38">
        <f t="shared" ca="1" si="45"/>
        <v>0</v>
      </c>
      <c r="G121" s="38">
        <f t="shared" ca="1" si="46"/>
        <v>0</v>
      </c>
      <c r="H121" s="140"/>
      <c r="I121" s="140"/>
      <c r="J121" s="140"/>
      <c r="K121" s="140"/>
      <c r="L121" s="140"/>
      <c r="M121" s="140"/>
      <c r="N121" s="140"/>
      <c r="O121" s="140"/>
      <c r="P121" s="140"/>
      <c r="Q121" s="140"/>
      <c r="R121" s="140"/>
      <c r="S121" s="140"/>
      <c r="T121" s="140"/>
      <c r="V121" s="140" t="s">
        <v>284</v>
      </c>
      <c r="W121" s="135">
        <f ca="1">SUM(C110:C141)</f>
        <v>0</v>
      </c>
      <c r="X121" s="135">
        <f ca="1">SUM(D110:D141)</f>
        <v>-26.209078316800003</v>
      </c>
      <c r="Y121" s="135">
        <f ca="1">SUM(E110:E141)</f>
        <v>-26.140183044299999</v>
      </c>
      <c r="Z121" s="135">
        <f ca="1">SUM(F110:F141)</f>
        <v>-26.3929117297</v>
      </c>
      <c r="AA121" s="135">
        <f ca="1">SUM(G110:G141)</f>
        <v>-26.632267742900002</v>
      </c>
    </row>
    <row r="122" spans="1:27" s="8" customFormat="1" x14ac:dyDescent="0.25">
      <c r="A122" s="140"/>
      <c r="B122" s="140" t="s">
        <v>224</v>
      </c>
      <c r="C122" s="38">
        <f t="shared" ca="1" si="42"/>
        <v>0</v>
      </c>
      <c r="D122" s="38">
        <f t="shared" ca="1" si="43"/>
        <v>0</v>
      </c>
      <c r="E122" s="38">
        <f t="shared" ca="1" si="44"/>
        <v>0</v>
      </c>
      <c r="F122" s="38">
        <f t="shared" ca="1" si="45"/>
        <v>0</v>
      </c>
      <c r="G122" s="38">
        <f t="shared" ca="1" si="46"/>
        <v>0</v>
      </c>
      <c r="H122" s="140"/>
      <c r="I122" s="140"/>
      <c r="J122" s="140"/>
      <c r="K122" s="140"/>
      <c r="L122" s="140"/>
      <c r="M122" s="140"/>
      <c r="N122" s="140"/>
      <c r="O122" s="140"/>
      <c r="P122" s="140"/>
      <c r="Q122" s="140"/>
      <c r="R122" s="140"/>
      <c r="S122" s="140"/>
      <c r="T122" s="140"/>
      <c r="V122" s="140"/>
      <c r="W122" s="140"/>
      <c r="X122" s="140"/>
      <c r="Y122" s="140"/>
      <c r="Z122" s="140"/>
      <c r="AA122" s="140"/>
    </row>
    <row r="123" spans="1:27" s="8" customFormat="1" x14ac:dyDescent="0.25">
      <c r="A123" s="140"/>
      <c r="B123" s="140" t="s">
        <v>1169</v>
      </c>
      <c r="C123" s="53">
        <f t="shared" ca="1" si="42"/>
        <v>0</v>
      </c>
      <c r="D123" s="53">
        <f t="shared" ca="1" si="43"/>
        <v>0</v>
      </c>
      <c r="E123" s="53">
        <f t="shared" ca="1" si="44"/>
        <v>0</v>
      </c>
      <c r="F123" s="53">
        <f t="shared" ca="1" si="45"/>
        <v>0</v>
      </c>
      <c r="G123" s="53">
        <f t="shared" ca="1" si="46"/>
        <v>0</v>
      </c>
      <c r="H123" s="140"/>
      <c r="I123" s="140"/>
      <c r="J123" s="140"/>
      <c r="K123" s="140"/>
      <c r="L123" s="140"/>
      <c r="M123" s="140"/>
      <c r="N123" s="140"/>
      <c r="O123" s="140"/>
      <c r="P123" s="140"/>
      <c r="Q123" s="140"/>
      <c r="R123" s="140"/>
      <c r="S123" s="140"/>
      <c r="T123" s="140"/>
      <c r="V123" s="140"/>
      <c r="W123" s="140"/>
      <c r="X123" s="140"/>
      <c r="Y123" s="140"/>
      <c r="Z123" s="140"/>
      <c r="AA123" s="140"/>
    </row>
    <row r="124" spans="1:27" s="8" customFormat="1" x14ac:dyDescent="0.25">
      <c r="A124" s="140"/>
      <c r="B124" s="140" t="s">
        <v>1109</v>
      </c>
      <c r="C124" s="53">
        <f t="shared" ca="1" si="42"/>
        <v>0</v>
      </c>
      <c r="D124" s="53">
        <f t="shared" ca="1" si="43"/>
        <v>-1.7642043199999999</v>
      </c>
      <c r="E124" s="53">
        <f t="shared" ca="1" si="44"/>
        <v>-1.6163659699999999</v>
      </c>
      <c r="F124" s="53">
        <f t="shared" ca="1" si="45"/>
        <v>-1.5079511800000001</v>
      </c>
      <c r="G124" s="53">
        <f t="shared" ca="1" si="46"/>
        <v>-1.42910406</v>
      </c>
      <c r="H124" s="140"/>
      <c r="I124" s="140"/>
      <c r="J124" s="140"/>
      <c r="K124" s="140"/>
      <c r="L124" s="140"/>
      <c r="M124" s="140"/>
      <c r="N124" s="140"/>
      <c r="O124" s="140"/>
      <c r="P124" s="140"/>
      <c r="Q124" s="140"/>
      <c r="R124" s="140"/>
      <c r="S124" s="140"/>
      <c r="T124" s="140"/>
    </row>
    <row r="125" spans="1:27" s="8" customFormat="1" x14ac:dyDescent="0.25">
      <c r="A125" s="140"/>
      <c r="B125" s="140" t="s">
        <v>1170</v>
      </c>
      <c r="C125" s="53">
        <f t="shared" ca="1" si="42"/>
        <v>0</v>
      </c>
      <c r="D125" s="53">
        <f t="shared" ca="1" si="43"/>
        <v>0</v>
      </c>
      <c r="E125" s="53">
        <f t="shared" ca="1" si="44"/>
        <v>0</v>
      </c>
      <c r="F125" s="53">
        <f t="shared" ca="1" si="45"/>
        <v>0</v>
      </c>
      <c r="G125" s="53">
        <f t="shared" ca="1" si="46"/>
        <v>0</v>
      </c>
      <c r="H125" s="140"/>
      <c r="I125" s="140"/>
      <c r="J125" s="140"/>
      <c r="K125" s="140"/>
      <c r="L125" s="140"/>
      <c r="M125" s="140"/>
      <c r="N125" s="140"/>
      <c r="O125" s="140"/>
      <c r="P125" s="140"/>
      <c r="Q125" s="140"/>
      <c r="R125" s="140"/>
      <c r="S125" s="140"/>
      <c r="T125" s="140"/>
      <c r="V125" s="6"/>
      <c r="W125" s="6"/>
      <c r="X125" s="6"/>
      <c r="Y125" s="6"/>
      <c r="Z125" s="6"/>
      <c r="AA125" s="6"/>
    </row>
    <row r="126" spans="1:27" s="8" customFormat="1" x14ac:dyDescent="0.25">
      <c r="A126" s="140"/>
      <c r="B126" s="140" t="s">
        <v>1171</v>
      </c>
      <c r="C126" s="53">
        <f t="shared" ca="1" si="42"/>
        <v>0</v>
      </c>
      <c r="D126" s="53">
        <f t="shared" ca="1" si="43"/>
        <v>0</v>
      </c>
      <c r="E126" s="53">
        <f t="shared" ca="1" si="44"/>
        <v>0</v>
      </c>
      <c r="F126" s="53">
        <f t="shared" ca="1" si="45"/>
        <v>0</v>
      </c>
      <c r="G126" s="53">
        <f t="shared" ca="1" si="46"/>
        <v>0</v>
      </c>
      <c r="H126" s="140"/>
      <c r="I126" s="140"/>
      <c r="J126" s="140"/>
      <c r="K126" s="140"/>
      <c r="L126" s="140"/>
      <c r="M126" s="140"/>
      <c r="N126" s="140"/>
      <c r="O126" s="140"/>
      <c r="P126" s="140"/>
      <c r="Q126" s="140"/>
      <c r="R126" s="140"/>
      <c r="S126" s="140"/>
      <c r="T126" s="140"/>
      <c r="W126" s="42"/>
      <c r="X126" s="42"/>
      <c r="Y126" s="42"/>
      <c r="Z126" s="42"/>
      <c r="AA126" s="42"/>
    </row>
    <row r="127" spans="1:27" s="8" customFormat="1" x14ac:dyDescent="0.25">
      <c r="A127" s="140"/>
      <c r="B127" s="140" t="s">
        <v>1188</v>
      </c>
      <c r="C127" s="53">
        <f t="shared" ca="1" si="42"/>
        <v>0</v>
      </c>
      <c r="D127" s="53">
        <f t="shared" ca="1" si="43"/>
        <v>0</v>
      </c>
      <c r="E127" s="53">
        <f t="shared" ca="1" si="44"/>
        <v>0</v>
      </c>
      <c r="F127" s="53">
        <f t="shared" ca="1" si="45"/>
        <v>0</v>
      </c>
      <c r="G127" s="53">
        <f t="shared" ca="1" si="46"/>
        <v>0</v>
      </c>
      <c r="H127" s="140"/>
      <c r="I127" s="140"/>
      <c r="J127" s="140"/>
      <c r="K127" s="140"/>
      <c r="L127" s="140"/>
      <c r="M127" s="140"/>
      <c r="N127" s="140"/>
      <c r="O127" s="140"/>
      <c r="P127" s="140"/>
      <c r="Q127" s="140"/>
      <c r="R127" s="140"/>
      <c r="S127" s="140"/>
      <c r="T127" s="140"/>
      <c r="W127" s="42"/>
      <c r="X127" s="42"/>
      <c r="Y127" s="42"/>
      <c r="Z127" s="42"/>
      <c r="AA127" s="42"/>
    </row>
    <row r="128" spans="1:27" s="8" customFormat="1" x14ac:dyDescent="0.25">
      <c r="A128" s="140"/>
      <c r="B128" s="140" t="s">
        <v>1140</v>
      </c>
      <c r="C128" s="53">
        <f t="shared" ca="1" si="42"/>
        <v>0</v>
      </c>
      <c r="D128" s="53">
        <f t="shared" ca="1" si="43"/>
        <v>-0.370482908</v>
      </c>
      <c r="E128" s="53">
        <f t="shared" ca="1" si="44"/>
        <v>-0.33943685400000001</v>
      </c>
      <c r="F128" s="53">
        <f t="shared" ca="1" si="45"/>
        <v>-0.31666974799999997</v>
      </c>
      <c r="G128" s="53">
        <f t="shared" ca="1" si="46"/>
        <v>-0.30011185299999998</v>
      </c>
      <c r="H128" s="140"/>
      <c r="I128" s="140"/>
      <c r="J128" s="140"/>
      <c r="K128" s="140"/>
      <c r="L128" s="140"/>
      <c r="M128" s="140"/>
      <c r="N128" s="140"/>
      <c r="O128" s="140"/>
      <c r="P128" s="140"/>
      <c r="Q128" s="140"/>
      <c r="R128" s="140"/>
      <c r="S128" s="140"/>
      <c r="T128" s="140"/>
      <c r="W128" s="42"/>
      <c r="X128" s="42"/>
      <c r="Y128" s="42"/>
      <c r="Z128" s="42"/>
      <c r="AA128" s="42"/>
    </row>
    <row r="129" spans="1:27" s="8" customFormat="1" x14ac:dyDescent="0.25">
      <c r="A129" s="140"/>
      <c r="B129" s="140" t="s">
        <v>1189</v>
      </c>
      <c r="C129" s="53">
        <f t="shared" ca="1" si="42"/>
        <v>0</v>
      </c>
      <c r="D129" s="53">
        <f t="shared" ca="1" si="43"/>
        <v>0</v>
      </c>
      <c r="E129" s="53">
        <f t="shared" ca="1" si="44"/>
        <v>0</v>
      </c>
      <c r="F129" s="53">
        <f t="shared" ca="1" si="45"/>
        <v>0</v>
      </c>
      <c r="G129" s="53">
        <f t="shared" ca="1" si="46"/>
        <v>0</v>
      </c>
      <c r="H129" s="140"/>
      <c r="I129" s="140"/>
      <c r="J129" s="140"/>
      <c r="K129" s="140"/>
      <c r="L129" s="140"/>
      <c r="M129" s="140"/>
      <c r="N129" s="140"/>
      <c r="O129" s="140"/>
      <c r="P129" s="140"/>
      <c r="Q129" s="140"/>
      <c r="R129" s="140"/>
      <c r="S129" s="140"/>
      <c r="T129" s="140"/>
      <c r="W129" s="42"/>
      <c r="X129" s="42"/>
      <c r="Y129" s="42"/>
      <c r="Z129" s="42"/>
      <c r="AA129" s="42"/>
    </row>
    <row r="130" spans="1:27" s="8" customFormat="1" x14ac:dyDescent="0.25">
      <c r="A130" s="140"/>
      <c r="B130" s="140" t="s">
        <v>1190</v>
      </c>
      <c r="C130" s="53">
        <f t="shared" ca="1" si="42"/>
        <v>0</v>
      </c>
      <c r="D130" s="53">
        <f t="shared" ca="1" si="43"/>
        <v>0</v>
      </c>
      <c r="E130" s="53">
        <f t="shared" ca="1" si="44"/>
        <v>0</v>
      </c>
      <c r="F130" s="53">
        <f t="shared" ca="1" si="45"/>
        <v>0</v>
      </c>
      <c r="G130" s="53">
        <f t="shared" ca="1" si="46"/>
        <v>0</v>
      </c>
      <c r="H130" s="140"/>
      <c r="I130" s="140"/>
      <c r="J130" s="140"/>
      <c r="K130" s="140"/>
      <c r="L130" s="140"/>
      <c r="M130" s="140"/>
      <c r="N130" s="140"/>
      <c r="O130" s="140"/>
      <c r="P130" s="140"/>
      <c r="Q130" s="140"/>
      <c r="R130" s="140"/>
      <c r="S130" s="140"/>
      <c r="T130" s="140"/>
      <c r="W130" s="42"/>
      <c r="X130" s="42"/>
      <c r="Y130" s="42"/>
      <c r="Z130" s="42"/>
      <c r="AA130" s="42"/>
    </row>
    <row r="131" spans="1:27" s="8" customFormat="1" x14ac:dyDescent="0.25">
      <c r="A131" s="140"/>
      <c r="B131" s="140" t="s">
        <v>1172</v>
      </c>
      <c r="C131" s="56">
        <f t="shared" ca="1" si="42"/>
        <v>0</v>
      </c>
      <c r="D131" s="56">
        <f t="shared" ca="1" si="43"/>
        <v>0</v>
      </c>
      <c r="E131" s="56">
        <f t="shared" ca="1" si="44"/>
        <v>0</v>
      </c>
      <c r="F131" s="56">
        <f t="shared" ca="1" si="45"/>
        <v>0</v>
      </c>
      <c r="G131" s="56">
        <f t="shared" ca="1" si="46"/>
        <v>0</v>
      </c>
      <c r="H131" s="140"/>
      <c r="I131" s="140"/>
      <c r="J131" s="140"/>
      <c r="K131" s="140"/>
      <c r="L131" s="140"/>
      <c r="M131" s="140"/>
      <c r="N131" s="140"/>
      <c r="O131" s="140"/>
      <c r="P131" s="140"/>
      <c r="Q131" s="140"/>
      <c r="R131" s="140"/>
      <c r="S131" s="140"/>
      <c r="T131" s="140"/>
      <c r="W131" s="42"/>
      <c r="X131" s="42"/>
      <c r="Y131" s="42"/>
      <c r="Z131" s="42"/>
      <c r="AA131" s="42"/>
    </row>
    <row r="132" spans="1:27" s="8" customFormat="1" x14ac:dyDescent="0.25">
      <c r="A132" s="140"/>
      <c r="B132" s="140" t="s">
        <v>1110</v>
      </c>
      <c r="C132" s="56">
        <f t="shared" ca="1" si="42"/>
        <v>0</v>
      </c>
      <c r="D132" s="56">
        <f t="shared" ca="1" si="43"/>
        <v>-4.2153081999999999</v>
      </c>
      <c r="E132" s="56">
        <f t="shared" ca="1" si="44"/>
        <v>-3.6613574</v>
      </c>
      <c r="F132" s="56">
        <f t="shared" ca="1" si="45"/>
        <v>-3.6536518400000002</v>
      </c>
      <c r="G132" s="56">
        <f t="shared" ca="1" si="46"/>
        <v>-3.6437041799999998</v>
      </c>
      <c r="H132" s="140"/>
      <c r="I132" s="140"/>
      <c r="J132" s="140"/>
      <c r="K132" s="140"/>
      <c r="L132" s="140"/>
      <c r="M132" s="140"/>
      <c r="N132" s="140"/>
      <c r="O132" s="140"/>
      <c r="P132" s="140"/>
      <c r="Q132" s="140"/>
      <c r="R132" s="140"/>
      <c r="S132" s="140"/>
      <c r="T132" s="140"/>
      <c r="W132" s="42"/>
      <c r="X132" s="42"/>
      <c r="Y132" s="42"/>
      <c r="Z132" s="42"/>
      <c r="AA132" s="42"/>
    </row>
    <row r="133" spans="1:27" s="8" customFormat="1" x14ac:dyDescent="0.25">
      <c r="A133" s="140"/>
      <c r="B133" s="140" t="s">
        <v>1173</v>
      </c>
      <c r="C133" s="56">
        <f t="shared" ca="1" si="42"/>
        <v>0</v>
      </c>
      <c r="D133" s="56">
        <f t="shared" ca="1" si="43"/>
        <v>0</v>
      </c>
      <c r="E133" s="56">
        <f t="shared" ca="1" si="44"/>
        <v>0</v>
      </c>
      <c r="F133" s="56">
        <f t="shared" ca="1" si="45"/>
        <v>0</v>
      </c>
      <c r="G133" s="56">
        <f t="shared" ca="1" si="46"/>
        <v>0</v>
      </c>
      <c r="H133" s="140"/>
      <c r="I133" s="140"/>
      <c r="J133" s="140"/>
      <c r="K133" s="140"/>
      <c r="L133" s="140"/>
      <c r="M133" s="140"/>
      <c r="N133" s="140"/>
      <c r="O133" s="140"/>
      <c r="P133" s="140"/>
      <c r="Q133" s="140"/>
      <c r="R133" s="140"/>
      <c r="S133" s="140"/>
      <c r="T133" s="140"/>
      <c r="W133" s="95"/>
      <c r="X133" s="95"/>
      <c r="Y133" s="95"/>
      <c r="Z133" s="95"/>
      <c r="AA133" s="95"/>
    </row>
    <row r="134" spans="1:27" s="8" customFormat="1" x14ac:dyDescent="0.25">
      <c r="A134" s="140"/>
      <c r="B134" s="140" t="s">
        <v>1174</v>
      </c>
      <c r="C134" s="56">
        <f t="shared" ca="1" si="42"/>
        <v>0</v>
      </c>
      <c r="D134" s="56">
        <f t="shared" ca="1" si="43"/>
        <v>0</v>
      </c>
      <c r="E134" s="56">
        <f t="shared" ca="1" si="44"/>
        <v>0</v>
      </c>
      <c r="F134" s="56">
        <f t="shared" ca="1" si="45"/>
        <v>0</v>
      </c>
      <c r="G134" s="56">
        <f t="shared" ca="1" si="46"/>
        <v>0</v>
      </c>
      <c r="H134" s="140"/>
      <c r="I134" s="140"/>
      <c r="J134" s="140"/>
      <c r="K134" s="140"/>
      <c r="L134" s="140"/>
      <c r="M134" s="140"/>
      <c r="N134" s="140"/>
      <c r="O134" s="140"/>
      <c r="P134" s="140"/>
      <c r="Q134" s="140"/>
      <c r="R134" s="140"/>
      <c r="S134" s="140"/>
      <c r="T134" s="140"/>
    </row>
    <row r="135" spans="1:27" s="8" customFormat="1" x14ac:dyDescent="0.25">
      <c r="A135" s="140"/>
      <c r="B135" s="140" t="s">
        <v>1191</v>
      </c>
      <c r="C135" s="56">
        <f t="shared" ca="1" si="42"/>
        <v>0</v>
      </c>
      <c r="D135" s="56">
        <f t="shared" ca="1" si="43"/>
        <v>0</v>
      </c>
      <c r="E135" s="56">
        <f t="shared" ca="1" si="44"/>
        <v>0</v>
      </c>
      <c r="F135" s="56">
        <f t="shared" ca="1" si="45"/>
        <v>0</v>
      </c>
      <c r="G135" s="56">
        <f t="shared" ca="1" si="46"/>
        <v>0</v>
      </c>
      <c r="H135" s="140"/>
      <c r="I135" s="140"/>
      <c r="J135" s="140"/>
      <c r="K135" s="140"/>
      <c r="L135" s="140"/>
      <c r="M135" s="140"/>
      <c r="N135" s="140"/>
      <c r="O135" s="140"/>
      <c r="P135" s="140"/>
      <c r="Q135" s="140"/>
      <c r="R135" s="140"/>
      <c r="S135" s="140"/>
      <c r="T135" s="140"/>
    </row>
    <row r="136" spans="1:27" s="8" customFormat="1" x14ac:dyDescent="0.25">
      <c r="A136" s="140"/>
      <c r="B136" s="140" t="s">
        <v>1141</v>
      </c>
      <c r="C136" s="56">
        <f t="shared" ca="1" si="42"/>
        <v>0</v>
      </c>
      <c r="D136" s="56">
        <f t="shared" ca="1" si="43"/>
        <v>-0.88521472199999995</v>
      </c>
      <c r="E136" s="56">
        <f t="shared" ca="1" si="44"/>
        <v>-0.76888505299999998</v>
      </c>
      <c r="F136" s="56">
        <f t="shared" ca="1" si="45"/>
        <v>-0.76726688600000004</v>
      </c>
      <c r="G136" s="56">
        <f t="shared" ca="1" si="46"/>
        <v>-0.76517787699999995</v>
      </c>
      <c r="H136" s="140"/>
      <c r="I136" s="140"/>
      <c r="J136" s="140"/>
      <c r="K136" s="140"/>
      <c r="L136" s="140"/>
      <c r="M136" s="140"/>
      <c r="N136" s="140"/>
      <c r="O136" s="140"/>
      <c r="P136" s="140"/>
      <c r="Q136" s="140"/>
      <c r="R136" s="140"/>
      <c r="S136" s="140"/>
      <c r="T136" s="140"/>
      <c r="W136" s="42"/>
      <c r="X136" s="42"/>
      <c r="Y136" s="42"/>
      <c r="Z136" s="42"/>
      <c r="AA136" s="42"/>
    </row>
    <row r="137" spans="1:27" s="8" customFormat="1" x14ac:dyDescent="0.25">
      <c r="A137" s="140"/>
      <c r="B137" s="140" t="s">
        <v>1192</v>
      </c>
      <c r="C137" s="56">
        <f t="shared" ca="1" si="42"/>
        <v>0</v>
      </c>
      <c r="D137" s="56">
        <f t="shared" ca="1" si="43"/>
        <v>0</v>
      </c>
      <c r="E137" s="56">
        <f t="shared" ca="1" si="44"/>
        <v>0</v>
      </c>
      <c r="F137" s="56">
        <f t="shared" ca="1" si="45"/>
        <v>0</v>
      </c>
      <c r="G137" s="56">
        <f t="shared" ca="1" si="46"/>
        <v>0</v>
      </c>
      <c r="H137" s="140"/>
      <c r="I137" s="140"/>
      <c r="J137" s="140"/>
      <c r="K137" s="140"/>
      <c r="L137" s="140"/>
      <c r="M137" s="140"/>
      <c r="N137" s="140"/>
      <c r="O137" s="140"/>
      <c r="P137" s="140"/>
      <c r="Q137" s="140"/>
      <c r="R137" s="140"/>
      <c r="S137" s="140"/>
      <c r="T137" s="140"/>
      <c r="W137" s="42"/>
      <c r="X137" s="42"/>
      <c r="Y137" s="42"/>
      <c r="Z137" s="42"/>
      <c r="AA137" s="42"/>
    </row>
    <row r="138" spans="1:27" s="8" customFormat="1" x14ac:dyDescent="0.25">
      <c r="A138" s="140"/>
      <c r="B138" s="140" t="s">
        <v>1193</v>
      </c>
      <c r="C138" s="56">
        <f t="shared" ca="1" si="42"/>
        <v>0</v>
      </c>
      <c r="D138" s="56">
        <f t="shared" ca="1" si="43"/>
        <v>0</v>
      </c>
      <c r="E138" s="56">
        <f t="shared" ca="1" si="44"/>
        <v>0</v>
      </c>
      <c r="F138" s="56">
        <f t="shared" ca="1" si="45"/>
        <v>0</v>
      </c>
      <c r="G138" s="56">
        <f t="shared" ca="1" si="46"/>
        <v>0</v>
      </c>
      <c r="H138" s="140"/>
      <c r="I138" s="140"/>
      <c r="J138" s="140"/>
      <c r="K138" s="140"/>
      <c r="L138" s="140"/>
      <c r="M138" s="140"/>
      <c r="N138" s="140"/>
      <c r="O138" s="140"/>
      <c r="P138" s="140"/>
      <c r="Q138" s="140"/>
      <c r="R138" s="140"/>
      <c r="S138" s="140"/>
      <c r="T138" s="140"/>
      <c r="V138" s="140"/>
      <c r="W138" s="140"/>
      <c r="X138" s="140"/>
      <c r="Y138" s="140"/>
      <c r="Z138" s="140"/>
      <c r="AA138" s="140"/>
    </row>
    <row r="139" spans="1:27" s="8" customFormat="1" x14ac:dyDescent="0.25">
      <c r="A139" s="140"/>
      <c r="B139" s="140" t="s">
        <v>1182</v>
      </c>
      <c r="C139" s="56">
        <f t="shared" ca="1" si="42"/>
        <v>0</v>
      </c>
      <c r="D139" s="56">
        <f t="shared" ca="1" si="43"/>
        <v>-6.9213352800000001</v>
      </c>
      <c r="E139" s="56">
        <f t="shared" ca="1" si="44"/>
        <v>-6.3386766300000001</v>
      </c>
      <c r="F139" s="56">
        <f t="shared" ca="1" si="45"/>
        <v>-6.2532719300000004</v>
      </c>
      <c r="G139" s="56">
        <f t="shared" ca="1" si="46"/>
        <v>-6.19280294</v>
      </c>
      <c r="H139" s="140"/>
      <c r="I139" s="140"/>
      <c r="J139" s="140"/>
      <c r="K139" s="140"/>
      <c r="L139" s="140"/>
      <c r="M139" s="140"/>
      <c r="N139" s="140"/>
      <c r="O139" s="140"/>
      <c r="P139" s="140"/>
      <c r="Q139" s="140"/>
      <c r="R139" s="140"/>
      <c r="S139" s="140"/>
      <c r="T139" s="140"/>
      <c r="V139" s="140"/>
      <c r="W139" s="140"/>
      <c r="X139" s="140"/>
      <c r="Y139" s="140"/>
      <c r="Z139" s="140"/>
      <c r="AA139" s="140"/>
    </row>
    <row r="140" spans="1:27" s="8" customFormat="1" x14ac:dyDescent="0.25">
      <c r="A140" s="140"/>
      <c r="B140" s="140" t="s">
        <v>1194</v>
      </c>
      <c r="C140" s="56">
        <f t="shared" ca="1" si="42"/>
        <v>0</v>
      </c>
      <c r="D140" s="56">
        <f t="shared" ca="1" si="43"/>
        <v>-1.4534804100000001</v>
      </c>
      <c r="E140" s="56">
        <f t="shared" ca="1" si="44"/>
        <v>-1.33112209</v>
      </c>
      <c r="F140" s="56">
        <f t="shared" ca="1" si="45"/>
        <v>-1.3131870999999999</v>
      </c>
      <c r="G140" s="56">
        <f t="shared" ca="1" si="46"/>
        <v>-1.3004886200000001</v>
      </c>
      <c r="H140" s="140"/>
      <c r="I140" s="140"/>
      <c r="J140" s="140"/>
      <c r="K140" s="140"/>
      <c r="L140" s="140"/>
      <c r="M140" s="140"/>
      <c r="N140" s="140"/>
      <c r="O140" s="140"/>
      <c r="P140" s="140"/>
      <c r="Q140" s="140"/>
      <c r="R140" s="140"/>
      <c r="S140" s="140"/>
      <c r="T140" s="140"/>
      <c r="V140" s="140"/>
      <c r="W140" s="140"/>
      <c r="X140" s="140"/>
      <c r="Y140" s="140"/>
      <c r="Z140" s="140"/>
      <c r="AA140" s="140"/>
    </row>
    <row r="141" spans="1:27" s="8" customFormat="1" x14ac:dyDescent="0.25">
      <c r="A141" s="140"/>
      <c r="B141" s="140" t="s">
        <v>1183</v>
      </c>
      <c r="C141" s="177">
        <f t="shared" ca="1" si="42"/>
        <v>0</v>
      </c>
      <c r="D141" s="177">
        <f t="shared" ca="1" si="43"/>
        <v>1.964</v>
      </c>
      <c r="E141" s="177">
        <f t="shared" ca="1" si="44"/>
        <v>1.9652499999999999</v>
      </c>
      <c r="F141" s="177">
        <f t="shared" ca="1" si="45"/>
        <v>1.9672499999999999</v>
      </c>
      <c r="G141" s="177">
        <f t="shared" ca="1" si="46"/>
        <v>1.97075</v>
      </c>
      <c r="H141" s="140"/>
      <c r="I141" s="140"/>
      <c r="J141" s="140"/>
      <c r="K141" s="140"/>
      <c r="L141" s="140"/>
      <c r="M141" s="140"/>
      <c r="N141" s="140"/>
      <c r="O141" s="140"/>
      <c r="P141" s="140"/>
      <c r="Q141" s="140"/>
      <c r="R141" s="140"/>
      <c r="S141" s="140"/>
      <c r="T141" s="140"/>
      <c r="V141" s="140"/>
      <c r="W141" s="140"/>
      <c r="X141" s="140"/>
      <c r="Y141" s="140"/>
      <c r="Z141" s="140"/>
      <c r="AA141" s="140"/>
    </row>
    <row r="142" spans="1:27" s="8" customFormat="1" x14ac:dyDescent="0.25">
      <c r="B142" s="140"/>
      <c r="C142" s="7"/>
      <c r="D142" s="7"/>
      <c r="E142" s="7"/>
      <c r="F142" s="7"/>
      <c r="G142" s="7"/>
      <c r="H142" s="140"/>
      <c r="I142" s="103" t="s">
        <v>244</v>
      </c>
      <c r="J142" s="140"/>
      <c r="K142" s="140"/>
      <c r="L142" s="140"/>
      <c r="M142" s="140"/>
      <c r="N142" s="140"/>
      <c r="O142" s="103" t="s">
        <v>245</v>
      </c>
      <c r="P142" s="140"/>
      <c r="Q142" s="140"/>
      <c r="R142" s="140"/>
      <c r="S142" s="140"/>
      <c r="T142" s="140"/>
      <c r="V142" s="140"/>
      <c r="W142" s="140"/>
      <c r="X142" s="140"/>
      <c r="Y142" s="140"/>
      <c r="Z142" s="140"/>
      <c r="AA142" s="140"/>
    </row>
    <row r="143" spans="1:27" s="8" customFormat="1" x14ac:dyDescent="0.25">
      <c r="B143" s="106" t="s">
        <v>264</v>
      </c>
      <c r="C143" s="181">
        <v>2010</v>
      </c>
      <c r="D143" s="181">
        <v>2020</v>
      </c>
      <c r="E143" s="181">
        <v>2030</v>
      </c>
      <c r="F143" s="181">
        <v>2040</v>
      </c>
      <c r="G143" s="181">
        <v>2050</v>
      </c>
      <c r="H143" s="140"/>
      <c r="I143" s="106">
        <v>2010</v>
      </c>
      <c r="J143" s="106">
        <v>2020</v>
      </c>
      <c r="K143" s="106">
        <v>2030</v>
      </c>
      <c r="L143" s="106">
        <v>2040</v>
      </c>
      <c r="M143" s="106">
        <v>2050</v>
      </c>
      <c r="N143" s="140"/>
      <c r="O143" s="106">
        <v>2010</v>
      </c>
      <c r="P143" s="106">
        <v>2020</v>
      </c>
      <c r="Q143" s="106">
        <v>2030</v>
      </c>
      <c r="R143" s="106">
        <v>2040</v>
      </c>
      <c r="S143" s="106">
        <v>2050</v>
      </c>
      <c r="T143" s="140"/>
      <c r="V143" s="106" t="s">
        <v>264</v>
      </c>
      <c r="W143" s="106">
        <v>2010</v>
      </c>
      <c r="X143" s="106">
        <v>2020</v>
      </c>
      <c r="Y143" s="106">
        <v>2030</v>
      </c>
      <c r="Z143" s="106">
        <v>2040</v>
      </c>
      <c r="AA143" s="106">
        <v>2050</v>
      </c>
    </row>
    <row r="144" spans="1:27" s="8" customFormat="1" x14ac:dyDescent="0.25">
      <c r="A144" s="163"/>
      <c r="B144" s="140" t="s">
        <v>600</v>
      </c>
      <c r="C144" s="16">
        <f t="shared" ref="C144:C164" ca="1" si="55">IFERROR(VLOOKUP($B144,INDIRECT($I$144),2,FALSE),0)</f>
        <v>0</v>
      </c>
      <c r="D144" s="16">
        <f t="shared" ref="D144:D164" ca="1" si="56">IFERROR(VLOOKUP($B144,INDIRECT($J$144),2,FALSE),0)</f>
        <v>0</v>
      </c>
      <c r="E144" s="16">
        <f t="shared" ref="E144:E164" ca="1" si="57">IFERROR(VLOOKUP($B144,INDIRECT($K$144),2,FALSE),0)</f>
        <v>0</v>
      </c>
      <c r="F144" s="16">
        <f t="shared" ref="F144:F164" ca="1" si="58">IFERROR(VLOOKUP($B144,INDIRECT($L$144),2,FALSE),0)</f>
        <v>0</v>
      </c>
      <c r="G144" s="16">
        <f t="shared" ref="G144:G164" ca="1" si="59">IFERROR(VLOOKUP($B144,INDIRECT($M$144),2,FALSE),0)</f>
        <v>0</v>
      </c>
      <c r="H144" s="140"/>
      <c r="I144" s="140" t="str">
        <f>"Modeloutput!$D$"&amp;O144&amp;":$E$"&amp;O145</f>
        <v>Modeloutput!$D$3437:$E$3457</v>
      </c>
      <c r="J144" s="140" t="str">
        <f>"Modeloutput!$D$"&amp;P144&amp;":$E$"&amp;P145</f>
        <v>Modeloutput!$D$3760:$E$3780</v>
      </c>
      <c r="K144" s="140" t="str">
        <f>"Modeloutput!$D$"&amp;Q144&amp;":$E$"&amp;Q145</f>
        <v>Modeloutput!$D$4083:$E$4103</v>
      </c>
      <c r="L144" s="140" t="str">
        <f>"Modeloutput!$D$"&amp;R144&amp;":$E$"&amp;R145</f>
        <v>Modeloutput!$D$4406:$E$4426</v>
      </c>
      <c r="M144" s="140" t="str">
        <f>"Modeloutput!$D$"&amp;S144&amp;":$E$"&amp;S145</f>
        <v>Modeloutput!$D$4729:$E$4749</v>
      </c>
      <c r="N144" s="140" t="s">
        <v>246</v>
      </c>
      <c r="O144" s="140">
        <f>Run4_Var1!O144+Run4_Var3!$G$9</f>
        <v>3437</v>
      </c>
      <c r="P144" s="140">
        <f>Run4_Var1!P144+Run4_Var3!$G$9</f>
        <v>3760</v>
      </c>
      <c r="Q144" s="140">
        <f>Run4_Var1!Q144+Run4_Var3!$G$9</f>
        <v>4083</v>
      </c>
      <c r="R144" s="140">
        <f>Run4_Var1!R144+Run4_Var3!$G$9</f>
        <v>4406</v>
      </c>
      <c r="S144" s="140">
        <f>Run4_Var1!S144+Run4_Var3!$G$9</f>
        <v>4729</v>
      </c>
      <c r="T144" s="140"/>
      <c r="V144" s="14" t="s">
        <v>282</v>
      </c>
      <c r="W144" s="16">
        <f ca="1">C144</f>
        <v>0</v>
      </c>
      <c r="X144" s="16">
        <f t="shared" ref="X144:AA144" ca="1" si="60">D144</f>
        <v>0</v>
      </c>
      <c r="Y144" s="16">
        <f t="shared" ca="1" si="60"/>
        <v>0</v>
      </c>
      <c r="Z144" s="16">
        <f t="shared" ca="1" si="60"/>
        <v>0</v>
      </c>
      <c r="AA144" s="16">
        <f t="shared" ca="1" si="60"/>
        <v>0</v>
      </c>
    </row>
    <row r="145" spans="1:27" s="8" customFormat="1" x14ac:dyDescent="0.25">
      <c r="A145" s="140"/>
      <c r="B145" s="140" t="s">
        <v>601</v>
      </c>
      <c r="C145" s="19">
        <f t="shared" ca="1" si="55"/>
        <v>0</v>
      </c>
      <c r="D145" s="19">
        <f t="shared" ca="1" si="56"/>
        <v>0</v>
      </c>
      <c r="E145" s="19">
        <f t="shared" ca="1" si="57"/>
        <v>0</v>
      </c>
      <c r="F145" s="19">
        <f t="shared" ca="1" si="58"/>
        <v>0</v>
      </c>
      <c r="G145" s="19">
        <f t="shared" ca="1" si="59"/>
        <v>0</v>
      </c>
      <c r="H145" s="140"/>
      <c r="I145" s="140"/>
      <c r="J145" s="140"/>
      <c r="K145" s="140"/>
      <c r="L145" s="140"/>
      <c r="M145" s="140"/>
      <c r="N145" s="140"/>
      <c r="O145" s="140">
        <f>Run4_Var1!O145+Run4_Var3!$G$9</f>
        <v>3457</v>
      </c>
      <c r="P145" s="140">
        <f>Run4_Var1!P145+Run4_Var3!$G$9</f>
        <v>3780</v>
      </c>
      <c r="Q145" s="140">
        <f>Run4_Var1!Q145+Run4_Var3!$G$9</f>
        <v>4103</v>
      </c>
      <c r="R145" s="140">
        <f>Run4_Var1!R145+Run4_Var3!$G$9</f>
        <v>4426</v>
      </c>
      <c r="S145" s="140">
        <f>Run4_Var1!S145+Run4_Var3!$G$9</f>
        <v>4749</v>
      </c>
      <c r="T145" s="140"/>
      <c r="V145" s="27" t="s">
        <v>283</v>
      </c>
      <c r="W145" s="28">
        <f ca="1">SUM(C154:C158)</f>
        <v>0</v>
      </c>
      <c r="X145" s="28">
        <f t="shared" ref="X145:AA145" ca="1" si="61">SUM(D154:D158)</f>
        <v>-1.68806992</v>
      </c>
      <c r="Y145" s="28">
        <f t="shared" ca="1" si="61"/>
        <v>-3.3980710599999999</v>
      </c>
      <c r="Z145" s="28">
        <f t="shared" ca="1" si="61"/>
        <v>-5.3288761600000001</v>
      </c>
      <c r="AA145" s="28">
        <f t="shared" ca="1" si="61"/>
        <v>-7.31776173</v>
      </c>
    </row>
    <row r="146" spans="1:27" s="8" customFormat="1" x14ac:dyDescent="0.25">
      <c r="A146" s="140"/>
      <c r="B146" s="140" t="s">
        <v>192</v>
      </c>
      <c r="C146" s="18">
        <f t="shared" ca="1" si="55"/>
        <v>0</v>
      </c>
      <c r="D146" s="18">
        <f t="shared" ca="1" si="56"/>
        <v>0</v>
      </c>
      <c r="E146" s="18">
        <f t="shared" ca="1" si="57"/>
        <v>0</v>
      </c>
      <c r="F146" s="18">
        <f t="shared" ca="1" si="58"/>
        <v>0</v>
      </c>
      <c r="G146" s="18">
        <f t="shared" ca="1" si="59"/>
        <v>0</v>
      </c>
      <c r="H146" s="140"/>
      <c r="I146" s="140"/>
      <c r="J146" s="140"/>
      <c r="K146" s="140"/>
      <c r="L146" s="140"/>
      <c r="M146" s="140"/>
      <c r="N146" s="140"/>
      <c r="O146" s="140"/>
      <c r="P146" s="140"/>
      <c r="Q146" s="140"/>
      <c r="R146" s="140"/>
      <c r="S146" s="140"/>
      <c r="T146" s="140"/>
      <c r="V146" s="20" t="s">
        <v>611</v>
      </c>
      <c r="W146" s="19">
        <f ca="1">C145</f>
        <v>0</v>
      </c>
      <c r="X146" s="19">
        <f t="shared" ref="X146:AA146" ca="1" si="62">D145</f>
        <v>0</v>
      </c>
      <c r="Y146" s="19">
        <f t="shared" ca="1" si="62"/>
        <v>0</v>
      </c>
      <c r="Z146" s="19">
        <f t="shared" ca="1" si="62"/>
        <v>0</v>
      </c>
      <c r="AA146" s="19">
        <f t="shared" ca="1" si="62"/>
        <v>0</v>
      </c>
    </row>
    <row r="147" spans="1:27" s="8" customFormat="1" x14ac:dyDescent="0.25">
      <c r="A147" s="140"/>
      <c r="B147" s="140" t="s">
        <v>193</v>
      </c>
      <c r="C147" s="18">
        <f t="shared" ca="1" si="55"/>
        <v>0</v>
      </c>
      <c r="D147" s="18">
        <f t="shared" ca="1" si="56"/>
        <v>0</v>
      </c>
      <c r="E147" s="18">
        <f t="shared" ca="1" si="57"/>
        <v>0</v>
      </c>
      <c r="F147" s="18">
        <f t="shared" ca="1" si="58"/>
        <v>0</v>
      </c>
      <c r="G147" s="18">
        <f t="shared" ca="1" si="59"/>
        <v>0</v>
      </c>
      <c r="H147" s="140"/>
      <c r="I147" s="140"/>
      <c r="J147" s="140"/>
      <c r="K147" s="140"/>
      <c r="L147" s="140"/>
      <c r="M147" s="140"/>
      <c r="N147" s="140"/>
      <c r="O147" s="140"/>
      <c r="P147" s="140"/>
      <c r="Q147" s="140"/>
      <c r="R147" s="140"/>
      <c r="S147" s="140"/>
      <c r="T147" s="140"/>
      <c r="V147" s="17" t="s">
        <v>1356</v>
      </c>
      <c r="W147" s="18">
        <f ca="1">SUM(C146:C152)+C162</f>
        <v>0</v>
      </c>
      <c r="X147" s="18">
        <f t="shared" ref="X147:AA147" ca="1" si="63">SUM(D146:D152)+D162</f>
        <v>0</v>
      </c>
      <c r="Y147" s="18">
        <f t="shared" ca="1" si="63"/>
        <v>-0.99497678199999995</v>
      </c>
      <c r="Z147" s="18">
        <f t="shared" ca="1" si="63"/>
        <v>-1.4105277620000001</v>
      </c>
      <c r="AA147" s="18">
        <f t="shared" ca="1" si="63"/>
        <v>-1.814928324</v>
      </c>
    </row>
    <row r="148" spans="1:27" s="8" customFormat="1" x14ac:dyDescent="0.25">
      <c r="A148" s="140"/>
      <c r="B148" s="140" t="s">
        <v>602</v>
      </c>
      <c r="C148" s="18">
        <f t="shared" ca="1" si="55"/>
        <v>0</v>
      </c>
      <c r="D148" s="18">
        <f t="shared" ca="1" si="56"/>
        <v>0</v>
      </c>
      <c r="E148" s="18">
        <f t="shared" ca="1" si="57"/>
        <v>0</v>
      </c>
      <c r="F148" s="18">
        <f t="shared" ca="1" si="58"/>
        <v>0</v>
      </c>
      <c r="G148" s="18">
        <f t="shared" ca="1" si="59"/>
        <v>0</v>
      </c>
      <c r="H148" s="140"/>
      <c r="I148" s="140"/>
      <c r="J148" s="140"/>
      <c r="K148" s="140"/>
      <c r="L148" s="140"/>
      <c r="M148" s="140"/>
      <c r="N148" s="140"/>
      <c r="O148" s="140"/>
      <c r="P148" s="140"/>
      <c r="Q148" s="140"/>
      <c r="R148" s="140"/>
      <c r="S148" s="140"/>
      <c r="T148" s="140"/>
      <c r="V148" s="22" t="s">
        <v>1357</v>
      </c>
      <c r="W148" s="41">
        <f ca="1">C153</f>
        <v>0</v>
      </c>
      <c r="X148" s="41">
        <f t="shared" ref="X148:AA148" ca="1" si="64">D153</f>
        <v>-70.161344200000002</v>
      </c>
      <c r="Y148" s="41">
        <f t="shared" ca="1" si="64"/>
        <v>-70.161344200000002</v>
      </c>
      <c r="Z148" s="41">
        <f t="shared" ca="1" si="64"/>
        <v>-70.161344200000002</v>
      </c>
      <c r="AA148" s="41">
        <f t="shared" ca="1" si="64"/>
        <v>-70.161344200000002</v>
      </c>
    </row>
    <row r="149" spans="1:27" s="8" customFormat="1" x14ac:dyDescent="0.25">
      <c r="A149" s="140"/>
      <c r="B149" s="140" t="s">
        <v>603</v>
      </c>
      <c r="C149" s="18">
        <f t="shared" ca="1" si="55"/>
        <v>0</v>
      </c>
      <c r="D149" s="18">
        <f t="shared" ca="1" si="56"/>
        <v>0</v>
      </c>
      <c r="E149" s="18">
        <f t="shared" ca="1" si="57"/>
        <v>-0.69677517099999997</v>
      </c>
      <c r="F149" s="18">
        <f t="shared" ca="1" si="58"/>
        <v>-0.98778256900000005</v>
      </c>
      <c r="G149" s="18">
        <f t="shared" ca="1" si="59"/>
        <v>-1.2709814100000001</v>
      </c>
      <c r="H149" s="140"/>
      <c r="I149" s="140"/>
      <c r="J149" s="140"/>
      <c r="K149" s="140"/>
      <c r="L149" s="140"/>
      <c r="M149" s="140"/>
      <c r="N149" s="140"/>
      <c r="O149" s="140"/>
      <c r="P149" s="140"/>
      <c r="Q149" s="140"/>
      <c r="R149" s="140"/>
      <c r="S149" s="140"/>
      <c r="T149" s="140"/>
      <c r="V149" s="36" t="s">
        <v>1351</v>
      </c>
      <c r="W149" s="38">
        <f ca="1">SUM(C159:C161)</f>
        <v>0</v>
      </c>
      <c r="X149" s="38">
        <f t="shared" ref="X149:AA149" ca="1" si="65">SUM(D159:D161)</f>
        <v>15.6447824</v>
      </c>
      <c r="Y149" s="38">
        <f t="shared" ca="1" si="65"/>
        <v>16.657264300000001</v>
      </c>
      <c r="Z149" s="38">
        <f t="shared" ca="1" si="65"/>
        <v>17.1284533</v>
      </c>
      <c r="AA149" s="38">
        <f t="shared" ca="1" si="65"/>
        <v>17.6017282</v>
      </c>
    </row>
    <row r="150" spans="1:27" s="8" customFormat="1" x14ac:dyDescent="0.25">
      <c r="A150" s="140"/>
      <c r="B150" s="140" t="s">
        <v>604</v>
      </c>
      <c r="C150" s="18">
        <f t="shared" ca="1" si="55"/>
        <v>0</v>
      </c>
      <c r="D150" s="18">
        <f t="shared" ca="1" si="56"/>
        <v>0</v>
      </c>
      <c r="E150" s="18">
        <f t="shared" ca="1" si="57"/>
        <v>0</v>
      </c>
      <c r="F150" s="18">
        <f t="shared" ca="1" si="58"/>
        <v>0</v>
      </c>
      <c r="G150" s="18">
        <f t="shared" ca="1" si="59"/>
        <v>0</v>
      </c>
      <c r="H150" s="140"/>
      <c r="I150" s="140"/>
      <c r="J150" s="140"/>
      <c r="K150" s="140"/>
      <c r="L150" s="140"/>
      <c r="M150" s="140"/>
      <c r="N150" s="140"/>
      <c r="O150" s="140"/>
      <c r="P150" s="140"/>
      <c r="Q150" s="140"/>
      <c r="R150" s="140"/>
      <c r="S150" s="140"/>
      <c r="T150" s="140"/>
      <c r="V150" s="171" t="s">
        <v>252</v>
      </c>
      <c r="W150" s="182">
        <f ca="1">SUM(C162:C164)</f>
        <v>0</v>
      </c>
      <c r="X150" s="182">
        <f t="shared" ref="X150:AA150" ca="1" si="66">SUM(D162:D164)</f>
        <v>0</v>
      </c>
      <c r="Y150" s="182">
        <f t="shared" ca="1" si="66"/>
        <v>0</v>
      </c>
      <c r="Z150" s="182">
        <f t="shared" ca="1" si="66"/>
        <v>0</v>
      </c>
      <c r="AA150" s="182">
        <f t="shared" ca="1" si="66"/>
        <v>0</v>
      </c>
    </row>
    <row r="151" spans="1:27" s="8" customFormat="1" x14ac:dyDescent="0.25">
      <c r="A151" s="140"/>
      <c r="B151" s="140" t="s">
        <v>605</v>
      </c>
      <c r="C151" s="18">
        <f t="shared" ca="1" si="55"/>
        <v>0</v>
      </c>
      <c r="D151" s="18">
        <f t="shared" ca="1" si="56"/>
        <v>0</v>
      </c>
      <c r="E151" s="18">
        <f t="shared" ca="1" si="57"/>
        <v>0</v>
      </c>
      <c r="F151" s="18">
        <f t="shared" ca="1" si="58"/>
        <v>0</v>
      </c>
      <c r="G151" s="18">
        <f t="shared" ca="1" si="59"/>
        <v>0</v>
      </c>
      <c r="H151" s="140"/>
      <c r="I151" s="140"/>
      <c r="J151" s="140"/>
      <c r="K151" s="140"/>
      <c r="L151" s="140"/>
      <c r="M151" s="140"/>
      <c r="N151" s="140"/>
      <c r="O151" s="140"/>
      <c r="P151" s="140"/>
      <c r="Q151" s="140"/>
      <c r="R151" s="140"/>
      <c r="S151" s="140"/>
      <c r="T151" s="140"/>
    </row>
    <row r="152" spans="1:27" s="8" customFormat="1" x14ac:dyDescent="0.25">
      <c r="A152" s="140"/>
      <c r="B152" s="140" t="s">
        <v>194</v>
      </c>
      <c r="C152" s="18">
        <f t="shared" ca="1" si="55"/>
        <v>0</v>
      </c>
      <c r="D152" s="18">
        <f t="shared" ca="1" si="56"/>
        <v>0</v>
      </c>
      <c r="E152" s="18">
        <f t="shared" ca="1" si="57"/>
        <v>-0.29820161099999998</v>
      </c>
      <c r="F152" s="18">
        <f t="shared" ca="1" si="58"/>
        <v>-0.42274519300000002</v>
      </c>
      <c r="G152" s="18">
        <f t="shared" ca="1" si="59"/>
        <v>-0.54394691399999995</v>
      </c>
      <c r="H152" s="140"/>
      <c r="I152" s="140"/>
      <c r="J152" s="140"/>
      <c r="K152" s="140"/>
      <c r="L152" s="140"/>
      <c r="M152" s="140"/>
      <c r="N152" s="140"/>
      <c r="O152" s="140"/>
      <c r="P152" s="140"/>
      <c r="Q152" s="140"/>
      <c r="R152" s="140"/>
      <c r="S152" s="140"/>
      <c r="T152" s="140"/>
      <c r="V152" s="140" t="s">
        <v>285</v>
      </c>
      <c r="W152" s="135">
        <f ca="1">SUM(W144:W150)</f>
        <v>0</v>
      </c>
      <c r="X152" s="135">
        <f t="shared" ref="X152:AA152" ca="1" si="67">SUM(X144:X150)</f>
        <v>-56.204631720000009</v>
      </c>
      <c r="Y152" s="135">
        <f t="shared" ca="1" si="67"/>
        <v>-57.897127742000002</v>
      </c>
      <c r="Z152" s="135">
        <f t="shared" ca="1" si="67"/>
        <v>-59.772294821999992</v>
      </c>
      <c r="AA152" s="135">
        <f t="shared" ca="1" si="67"/>
        <v>-61.692306053999999</v>
      </c>
    </row>
    <row r="153" spans="1:27" s="8" customFormat="1" x14ac:dyDescent="0.25">
      <c r="B153" s="140" t="s">
        <v>606</v>
      </c>
      <c r="C153" s="41">
        <f t="shared" ca="1" si="55"/>
        <v>0</v>
      </c>
      <c r="D153" s="41">
        <f t="shared" ca="1" si="56"/>
        <v>-70.161344200000002</v>
      </c>
      <c r="E153" s="41">
        <f t="shared" ca="1" si="57"/>
        <v>-70.161344200000002</v>
      </c>
      <c r="F153" s="41">
        <f t="shared" ca="1" si="58"/>
        <v>-70.161344200000002</v>
      </c>
      <c r="G153" s="41">
        <f t="shared" ca="1" si="59"/>
        <v>-70.161344200000002</v>
      </c>
      <c r="H153" s="140"/>
      <c r="I153" s="140"/>
      <c r="J153" s="140"/>
      <c r="K153" s="140"/>
      <c r="L153" s="140"/>
      <c r="M153" s="140"/>
      <c r="N153" s="140"/>
      <c r="O153" s="140"/>
      <c r="P153" s="140"/>
      <c r="Q153" s="140"/>
      <c r="R153" s="140"/>
      <c r="S153" s="140"/>
      <c r="T153" s="140"/>
      <c r="V153" s="140" t="s">
        <v>284</v>
      </c>
      <c r="W153" s="135">
        <f ca="1">SUM(C144:C164)</f>
        <v>0</v>
      </c>
      <c r="X153" s="135">
        <f t="shared" ref="X153:AA153" ca="1" si="68">SUM(D144:D164)</f>
        <v>-56.204631720000009</v>
      </c>
      <c r="Y153" s="135">
        <f t="shared" ca="1" si="68"/>
        <v>-57.897127742000002</v>
      </c>
      <c r="Z153" s="135">
        <f t="shared" ca="1" si="68"/>
        <v>-59.772294822000006</v>
      </c>
      <c r="AA153" s="135">
        <f t="shared" ca="1" si="68"/>
        <v>-61.692306053999999</v>
      </c>
    </row>
    <row r="154" spans="1:27" s="8" customFormat="1" x14ac:dyDescent="0.25">
      <c r="A154" s="140"/>
      <c r="B154" s="140" t="s">
        <v>1166</v>
      </c>
      <c r="C154" s="28">
        <f t="shared" ca="1" si="55"/>
        <v>0</v>
      </c>
      <c r="D154" s="28">
        <f t="shared" ca="1" si="56"/>
        <v>0</v>
      </c>
      <c r="E154" s="28">
        <f t="shared" ca="1" si="57"/>
        <v>0</v>
      </c>
      <c r="F154" s="28">
        <f t="shared" ca="1" si="58"/>
        <v>0</v>
      </c>
      <c r="G154" s="28">
        <f t="shared" ca="1" si="59"/>
        <v>0</v>
      </c>
      <c r="H154" s="140"/>
      <c r="I154" s="140"/>
      <c r="J154" s="140"/>
      <c r="K154" s="140"/>
      <c r="L154" s="140"/>
      <c r="M154" s="140"/>
      <c r="N154" s="140"/>
      <c r="O154" s="140"/>
      <c r="P154" s="140"/>
      <c r="Q154" s="140"/>
      <c r="R154" s="140"/>
      <c r="S154" s="140"/>
      <c r="T154" s="140"/>
      <c r="W154" s="5"/>
      <c r="X154" s="5"/>
      <c r="Y154" s="5"/>
      <c r="Z154" s="5"/>
      <c r="AA154" s="5"/>
    </row>
    <row r="155" spans="1:27" s="8" customFormat="1" x14ac:dyDescent="0.25">
      <c r="A155" s="140"/>
      <c r="B155" s="140" t="s">
        <v>1098</v>
      </c>
      <c r="C155" s="28">
        <f t="shared" ca="1" si="55"/>
        <v>0</v>
      </c>
      <c r="D155" s="28">
        <f t="shared" ca="1" si="56"/>
        <v>0</v>
      </c>
      <c r="E155" s="28">
        <f t="shared" ca="1" si="57"/>
        <v>0</v>
      </c>
      <c r="F155" s="28">
        <f t="shared" ca="1" si="58"/>
        <v>0</v>
      </c>
      <c r="G155" s="28">
        <f t="shared" ca="1" si="59"/>
        <v>0</v>
      </c>
      <c r="H155" s="140"/>
      <c r="I155" s="140"/>
      <c r="J155" s="140"/>
      <c r="K155" s="140"/>
      <c r="L155" s="140"/>
      <c r="M155" s="140"/>
      <c r="N155" s="140"/>
      <c r="O155" s="140"/>
      <c r="P155" s="140"/>
      <c r="Q155" s="140"/>
      <c r="R155" s="140"/>
      <c r="S155" s="140"/>
      <c r="T155" s="140"/>
      <c r="W155" s="5"/>
      <c r="X155" s="5"/>
      <c r="Y155" s="5"/>
      <c r="Z155" s="5"/>
      <c r="AA155" s="5"/>
    </row>
    <row r="156" spans="1:27" s="8" customFormat="1" x14ac:dyDescent="0.25">
      <c r="A156" s="140"/>
      <c r="B156" s="140" t="s">
        <v>1167</v>
      </c>
      <c r="C156" s="28">
        <f t="shared" ca="1" si="55"/>
        <v>0</v>
      </c>
      <c r="D156" s="28">
        <f t="shared" ca="1" si="56"/>
        <v>0</v>
      </c>
      <c r="E156" s="28">
        <f t="shared" ca="1" si="57"/>
        <v>0</v>
      </c>
      <c r="F156" s="28">
        <f t="shared" ca="1" si="58"/>
        <v>0</v>
      </c>
      <c r="G156" s="28">
        <f t="shared" ca="1" si="59"/>
        <v>0</v>
      </c>
      <c r="H156" s="140"/>
      <c r="I156" s="140"/>
      <c r="J156" s="140"/>
      <c r="K156" s="140"/>
      <c r="L156" s="140"/>
      <c r="M156" s="140"/>
      <c r="N156" s="140"/>
      <c r="O156" s="140"/>
      <c r="P156" s="140"/>
      <c r="Q156" s="140"/>
      <c r="R156" s="140"/>
      <c r="S156" s="140"/>
      <c r="T156" s="140"/>
      <c r="W156" s="5"/>
      <c r="X156" s="5"/>
      <c r="Y156" s="5"/>
      <c r="Z156" s="5"/>
      <c r="AA156" s="5"/>
    </row>
    <row r="157" spans="1:27" s="8" customFormat="1" x14ac:dyDescent="0.25">
      <c r="A157" s="140"/>
      <c r="B157" s="140" t="s">
        <v>1168</v>
      </c>
      <c r="C157" s="28">
        <f t="shared" ca="1" si="55"/>
        <v>0</v>
      </c>
      <c r="D157" s="28">
        <f t="shared" ca="1" si="56"/>
        <v>0</v>
      </c>
      <c r="E157" s="28">
        <f t="shared" ca="1" si="57"/>
        <v>0</v>
      </c>
      <c r="F157" s="28">
        <f t="shared" ca="1" si="58"/>
        <v>0</v>
      </c>
      <c r="G157" s="28">
        <f t="shared" ca="1" si="59"/>
        <v>0</v>
      </c>
      <c r="H157" s="140"/>
      <c r="I157" s="140"/>
      <c r="J157" s="140"/>
      <c r="K157" s="140"/>
      <c r="L157" s="140"/>
      <c r="M157" s="140"/>
      <c r="N157" s="140"/>
      <c r="O157" s="140"/>
      <c r="P157" s="140"/>
      <c r="Q157" s="140"/>
      <c r="R157" s="140"/>
      <c r="S157" s="140"/>
      <c r="T157" s="140"/>
      <c r="W157" s="5"/>
      <c r="X157" s="5"/>
      <c r="Y157" s="5"/>
      <c r="Z157" s="5"/>
      <c r="AA157" s="5"/>
    </row>
    <row r="158" spans="1:27" s="8" customFormat="1" x14ac:dyDescent="0.25">
      <c r="A158" s="140"/>
      <c r="B158" s="140" t="s">
        <v>1181</v>
      </c>
      <c r="C158" s="28">
        <f t="shared" ca="1" si="55"/>
        <v>0</v>
      </c>
      <c r="D158" s="28">
        <f t="shared" ca="1" si="56"/>
        <v>-1.68806992</v>
      </c>
      <c r="E158" s="28">
        <f t="shared" ca="1" si="57"/>
        <v>-3.3980710599999999</v>
      </c>
      <c r="F158" s="28">
        <f t="shared" ca="1" si="58"/>
        <v>-5.3288761600000001</v>
      </c>
      <c r="G158" s="28">
        <f t="shared" ca="1" si="59"/>
        <v>-7.31776173</v>
      </c>
      <c r="H158" s="140"/>
      <c r="I158" s="140"/>
      <c r="J158" s="140"/>
      <c r="K158" s="140"/>
      <c r="L158" s="140"/>
      <c r="M158" s="140"/>
      <c r="N158" s="140"/>
      <c r="O158" s="140"/>
      <c r="P158" s="140"/>
      <c r="Q158" s="140"/>
      <c r="R158" s="140"/>
      <c r="S158" s="140"/>
      <c r="T158" s="140"/>
      <c r="W158" s="5"/>
      <c r="X158" s="5"/>
      <c r="Y158" s="5"/>
      <c r="Z158" s="5"/>
      <c r="AA158" s="5"/>
    </row>
    <row r="159" spans="1:27" s="8" customFormat="1" x14ac:dyDescent="0.25">
      <c r="A159" s="140"/>
      <c r="B159" s="140" t="s">
        <v>225</v>
      </c>
      <c r="C159" s="38">
        <f t="shared" ca="1" si="55"/>
        <v>0</v>
      </c>
      <c r="D159" s="38">
        <f t="shared" ca="1" si="56"/>
        <v>15.6447824</v>
      </c>
      <c r="E159" s="38">
        <f t="shared" ca="1" si="57"/>
        <v>16.657264300000001</v>
      </c>
      <c r="F159" s="38">
        <f t="shared" ca="1" si="58"/>
        <v>17.1284533</v>
      </c>
      <c r="G159" s="38">
        <f t="shared" ca="1" si="59"/>
        <v>17.6017282</v>
      </c>
      <c r="H159" s="140"/>
      <c r="I159" s="140"/>
      <c r="J159" s="140"/>
      <c r="K159" s="140"/>
      <c r="L159" s="140"/>
      <c r="M159" s="140"/>
      <c r="N159" s="140"/>
      <c r="O159" s="140"/>
      <c r="P159" s="140"/>
      <c r="Q159" s="140"/>
      <c r="R159" s="140"/>
      <c r="S159" s="140"/>
      <c r="T159" s="140"/>
      <c r="W159" s="5"/>
      <c r="X159" s="5"/>
      <c r="Y159" s="5"/>
      <c r="Z159" s="5"/>
      <c r="AA159" s="5"/>
    </row>
    <row r="160" spans="1:27" s="8" customFormat="1" x14ac:dyDescent="0.25">
      <c r="A160" s="140"/>
      <c r="B160" s="140" t="s">
        <v>226</v>
      </c>
      <c r="C160" s="38">
        <f t="shared" ca="1" si="55"/>
        <v>0</v>
      </c>
      <c r="D160" s="38">
        <f t="shared" ca="1" si="56"/>
        <v>0</v>
      </c>
      <c r="E160" s="38">
        <f t="shared" ca="1" si="57"/>
        <v>0</v>
      </c>
      <c r="F160" s="38">
        <f t="shared" ca="1" si="58"/>
        <v>0</v>
      </c>
      <c r="G160" s="38">
        <f t="shared" ca="1" si="59"/>
        <v>0</v>
      </c>
      <c r="H160" s="140"/>
      <c r="I160" s="140"/>
      <c r="J160" s="140"/>
      <c r="K160" s="140"/>
      <c r="L160" s="140"/>
      <c r="M160" s="140"/>
      <c r="N160" s="140"/>
      <c r="O160" s="140"/>
      <c r="P160" s="140"/>
      <c r="Q160" s="140"/>
      <c r="R160" s="140"/>
      <c r="S160" s="140"/>
      <c r="T160" s="140"/>
    </row>
    <row r="161" spans="1:27" s="8" customFormat="1" x14ac:dyDescent="0.25">
      <c r="A161" s="140"/>
      <c r="B161" s="140" t="s">
        <v>227</v>
      </c>
      <c r="C161" s="38">
        <f t="shared" ca="1" si="55"/>
        <v>0</v>
      </c>
      <c r="D161" s="38">
        <f t="shared" ca="1" si="56"/>
        <v>0</v>
      </c>
      <c r="E161" s="38">
        <f t="shared" ca="1" si="57"/>
        <v>0</v>
      </c>
      <c r="F161" s="38">
        <f t="shared" ca="1" si="58"/>
        <v>0</v>
      </c>
      <c r="G161" s="38">
        <f t="shared" ca="1" si="59"/>
        <v>0</v>
      </c>
      <c r="H161" s="140"/>
      <c r="I161" s="140"/>
      <c r="J161" s="140"/>
      <c r="K161" s="140"/>
      <c r="L161" s="140"/>
      <c r="M161" s="140"/>
      <c r="N161" s="140"/>
      <c r="O161" s="140"/>
      <c r="P161" s="140"/>
      <c r="Q161" s="140"/>
      <c r="R161" s="140"/>
      <c r="S161" s="140"/>
      <c r="T161" s="140"/>
      <c r="V161" s="140"/>
      <c r="W161" s="140"/>
      <c r="X161" s="140"/>
      <c r="Y161" s="140"/>
      <c r="Z161" s="140"/>
      <c r="AA161" s="140"/>
    </row>
    <row r="162" spans="1:27" s="8" customFormat="1" x14ac:dyDescent="0.25">
      <c r="A162" s="140"/>
      <c r="B162" s="140" t="s">
        <v>198</v>
      </c>
      <c r="C162" s="172">
        <f t="shared" ca="1" si="55"/>
        <v>0</v>
      </c>
      <c r="D162" s="172">
        <f t="shared" ca="1" si="56"/>
        <v>0</v>
      </c>
      <c r="E162" s="172">
        <f t="shared" ca="1" si="57"/>
        <v>0</v>
      </c>
      <c r="F162" s="172">
        <f t="shared" ca="1" si="58"/>
        <v>0</v>
      </c>
      <c r="G162" s="172">
        <f t="shared" ca="1" si="59"/>
        <v>0</v>
      </c>
      <c r="H162" s="140"/>
      <c r="I162" s="140"/>
      <c r="J162" s="140"/>
      <c r="K162" s="140"/>
      <c r="L162" s="140"/>
      <c r="M162" s="140"/>
      <c r="N162" s="140"/>
      <c r="O162" s="140"/>
      <c r="P162" s="140"/>
      <c r="Q162" s="140"/>
      <c r="R162" s="140"/>
      <c r="S162" s="140"/>
      <c r="T162" s="140"/>
      <c r="V162" s="140"/>
      <c r="W162" s="140"/>
      <c r="X162" s="140"/>
      <c r="Y162" s="140"/>
      <c r="Z162" s="140"/>
      <c r="AA162" s="140"/>
    </row>
    <row r="163" spans="1:27" s="8" customFormat="1" x14ac:dyDescent="0.25">
      <c r="A163" s="140"/>
      <c r="B163" s="140" t="s">
        <v>607</v>
      </c>
      <c r="C163" s="172">
        <f t="shared" ca="1" si="55"/>
        <v>0</v>
      </c>
      <c r="D163" s="172">
        <f t="shared" ca="1" si="56"/>
        <v>0</v>
      </c>
      <c r="E163" s="172">
        <f t="shared" ca="1" si="57"/>
        <v>0</v>
      </c>
      <c r="F163" s="172">
        <f t="shared" ca="1" si="58"/>
        <v>0</v>
      </c>
      <c r="G163" s="172">
        <f t="shared" ca="1" si="59"/>
        <v>0</v>
      </c>
      <c r="H163" s="140"/>
      <c r="I163" s="140"/>
      <c r="J163" s="140"/>
      <c r="K163" s="140"/>
      <c r="L163" s="140"/>
      <c r="M163" s="140"/>
      <c r="N163" s="140"/>
      <c r="O163" s="140"/>
      <c r="P163" s="140"/>
      <c r="Q163" s="140"/>
      <c r="R163" s="140"/>
      <c r="S163" s="140"/>
      <c r="T163" s="140"/>
      <c r="V163" s="140"/>
      <c r="W163" s="140"/>
      <c r="X163" s="140"/>
      <c r="Y163" s="140"/>
      <c r="Z163" s="140"/>
      <c r="AA163" s="140"/>
    </row>
    <row r="164" spans="1:27" s="8" customFormat="1" x14ac:dyDescent="0.25">
      <c r="A164" s="140"/>
      <c r="B164" s="140" t="s">
        <v>608</v>
      </c>
      <c r="C164" s="172">
        <f t="shared" ca="1" si="55"/>
        <v>0</v>
      </c>
      <c r="D164" s="172">
        <f t="shared" ca="1" si="56"/>
        <v>0</v>
      </c>
      <c r="E164" s="172">
        <f t="shared" ca="1" si="57"/>
        <v>0</v>
      </c>
      <c r="F164" s="172">
        <f t="shared" ca="1" si="58"/>
        <v>0</v>
      </c>
      <c r="G164" s="172">
        <f t="shared" ca="1" si="59"/>
        <v>0</v>
      </c>
      <c r="H164" s="140"/>
      <c r="I164" s="140"/>
      <c r="J164" s="140"/>
      <c r="K164" s="140"/>
      <c r="L164" s="140"/>
      <c r="M164" s="140"/>
      <c r="N164" s="140"/>
      <c r="O164" s="140"/>
      <c r="P164" s="140"/>
      <c r="Q164" s="140"/>
      <c r="R164" s="140"/>
      <c r="S164" s="140"/>
      <c r="T164" s="140"/>
      <c r="V164" s="140"/>
      <c r="W164" s="140"/>
      <c r="X164" s="140"/>
      <c r="Y164" s="140"/>
      <c r="Z164" s="140"/>
      <c r="AA164" s="140"/>
    </row>
    <row r="165" spans="1:27" s="8" customFormat="1" x14ac:dyDescent="0.25">
      <c r="A165" s="140"/>
      <c r="B165" s="140"/>
      <c r="C165" s="7"/>
      <c r="D165" s="7"/>
      <c r="E165" s="7"/>
      <c r="F165" s="7"/>
      <c r="G165" s="7"/>
      <c r="H165" s="140"/>
      <c r="I165" s="103" t="s">
        <v>244</v>
      </c>
      <c r="J165" s="140"/>
      <c r="K165" s="140"/>
      <c r="L165" s="140"/>
      <c r="M165" s="140"/>
      <c r="N165" s="140"/>
      <c r="O165" s="103" t="s">
        <v>245</v>
      </c>
      <c r="P165" s="140"/>
      <c r="Q165" s="140"/>
      <c r="R165" s="140"/>
      <c r="S165" s="140"/>
      <c r="T165" s="140"/>
      <c r="V165" s="140"/>
      <c r="W165" s="140"/>
      <c r="X165" s="140"/>
      <c r="Y165" s="140"/>
      <c r="Z165" s="140"/>
      <c r="AA165" s="140"/>
    </row>
    <row r="166" spans="1:27" s="8" customFormat="1" x14ac:dyDescent="0.25">
      <c r="B166" s="106" t="s">
        <v>265</v>
      </c>
      <c r="C166" s="9">
        <v>2010</v>
      </c>
      <c r="D166" s="9">
        <v>2020</v>
      </c>
      <c r="E166" s="9">
        <v>2030</v>
      </c>
      <c r="F166" s="9">
        <v>2040</v>
      </c>
      <c r="G166" s="9">
        <v>2050</v>
      </c>
      <c r="H166" s="140"/>
      <c r="I166" s="106">
        <v>2010</v>
      </c>
      <c r="J166" s="106">
        <v>2020</v>
      </c>
      <c r="K166" s="106">
        <v>2030</v>
      </c>
      <c r="L166" s="106">
        <v>2040</v>
      </c>
      <c r="M166" s="106">
        <v>2050</v>
      </c>
      <c r="N166" s="140"/>
      <c r="O166" s="106">
        <v>2010</v>
      </c>
      <c r="P166" s="106">
        <v>2020</v>
      </c>
      <c r="Q166" s="106">
        <v>2030</v>
      </c>
      <c r="R166" s="106">
        <v>2040</v>
      </c>
      <c r="S166" s="106">
        <v>2050</v>
      </c>
      <c r="T166" s="140"/>
      <c r="V166" s="106" t="s">
        <v>265</v>
      </c>
      <c r="W166" s="106">
        <v>2010</v>
      </c>
      <c r="X166" s="106">
        <v>2020</v>
      </c>
      <c r="Y166" s="106">
        <v>2030</v>
      </c>
      <c r="Z166" s="106">
        <v>2040</v>
      </c>
      <c r="AA166" s="106">
        <v>2050</v>
      </c>
    </row>
    <row r="167" spans="1:27" s="8" customFormat="1" x14ac:dyDescent="0.25">
      <c r="A167" s="140"/>
      <c r="B167" s="140" t="s">
        <v>1106</v>
      </c>
      <c r="C167" s="16">
        <f t="shared" ref="C167:C185" ca="1" si="69">IFERROR(VLOOKUP($B167,INDIRECT($I$167),2,FALSE),0)</f>
        <v>-13.909022800000001</v>
      </c>
      <c r="D167" s="16">
        <f t="shared" ref="D167:D185" ca="1" si="70">IFERROR(VLOOKUP($B167,INDIRECT($J$167),2,FALSE),0)</f>
        <v>-1.8259080299999999</v>
      </c>
      <c r="E167" s="16">
        <f t="shared" ref="E167:E185" ca="1" si="71">IFERROR(VLOOKUP($B167,INDIRECT($K$167),2,FALSE),0)</f>
        <v>-1.09164452</v>
      </c>
      <c r="F167" s="16">
        <f t="shared" ref="F167:F185" ca="1" si="72">IFERROR(VLOOKUP($B167,INDIRECT($L$167),2,FALSE),0)</f>
        <v>-0.68660390299999996</v>
      </c>
      <c r="G167" s="16">
        <f t="shared" ref="G167:G185" ca="1" si="73">IFERROR(VLOOKUP($B167,INDIRECT($M$167),2,FALSE),0)</f>
        <v>-0.44047250799999998</v>
      </c>
      <c r="H167" s="140"/>
      <c r="I167" s="140" t="str">
        <f>"Modeloutput!$D$"&amp;O167&amp;":$E$"&amp;O168</f>
        <v>Modeloutput!$D$3461:$E$3479</v>
      </c>
      <c r="J167" s="140" t="str">
        <f>"Modeloutput!$D$"&amp;P167&amp;":$E$"&amp;P168</f>
        <v>Modeloutput!$D$3784:$E$3802</v>
      </c>
      <c r="K167" s="140" t="str">
        <f>"Modeloutput!$D$"&amp;Q167&amp;":$E$"&amp;Q168</f>
        <v>Modeloutput!$D$4107:$E$4125</v>
      </c>
      <c r="L167" s="140" t="str">
        <f>"Modeloutput!$D$"&amp;R167&amp;":$E$"&amp;R168</f>
        <v>Modeloutput!$D$4430:$E$4448</v>
      </c>
      <c r="M167" s="140" t="str">
        <f>"Modeloutput!$D$"&amp;S167&amp;":$E$"&amp;S168</f>
        <v>Modeloutput!$D$4753:$E$4771</v>
      </c>
      <c r="N167" s="140" t="s">
        <v>246</v>
      </c>
      <c r="O167" s="140">
        <f>Run4_Var1!O167+Run4_Var3!$G$9</f>
        <v>3461</v>
      </c>
      <c r="P167" s="140">
        <f>Run4_Var1!P167+Run4_Var3!$G$9</f>
        <v>3784</v>
      </c>
      <c r="Q167" s="140">
        <f>Run4_Var1!Q167+Run4_Var3!$G$9</f>
        <v>4107</v>
      </c>
      <c r="R167" s="140">
        <f>Run4_Var1!R167+Run4_Var3!$G$9</f>
        <v>4430</v>
      </c>
      <c r="S167" s="140">
        <f>Run4_Var1!S167+Run4_Var3!$G$9</f>
        <v>4753</v>
      </c>
      <c r="T167" s="140"/>
      <c r="V167" s="14" t="s">
        <v>237</v>
      </c>
      <c r="W167" s="16">
        <f ca="1">C167</f>
        <v>-13.909022800000001</v>
      </c>
      <c r="X167" s="16">
        <f t="shared" ref="X167:AA167" ca="1" si="74">D167</f>
        <v>-1.8259080299999999</v>
      </c>
      <c r="Y167" s="16">
        <f t="shared" ca="1" si="74"/>
        <v>-1.09164452</v>
      </c>
      <c r="Z167" s="16">
        <f t="shared" ca="1" si="74"/>
        <v>-0.68660390299999996</v>
      </c>
      <c r="AA167" s="16">
        <f t="shared" ca="1" si="74"/>
        <v>-0.44047250799999998</v>
      </c>
    </row>
    <row r="168" spans="1:27" s="8" customFormat="1" x14ac:dyDescent="0.25">
      <c r="A168" s="140"/>
      <c r="B168" s="140" t="s">
        <v>200</v>
      </c>
      <c r="C168" s="183">
        <f t="shared" ca="1" si="69"/>
        <v>-4.2264936300000002</v>
      </c>
      <c r="D168" s="183">
        <f t="shared" ca="1" si="70"/>
        <v>-1.1464426700000001</v>
      </c>
      <c r="E168" s="183">
        <f t="shared" ca="1" si="71"/>
        <v>-0.83656701099999997</v>
      </c>
      <c r="F168" s="183">
        <f t="shared" ca="1" si="72"/>
        <v>-0.47628176900000002</v>
      </c>
      <c r="G168" s="183">
        <f t="shared" ca="1" si="73"/>
        <v>-0.29077523999999999</v>
      </c>
      <c r="H168" s="140"/>
      <c r="I168" s="140"/>
      <c r="J168" s="140"/>
      <c r="K168" s="140"/>
      <c r="L168" s="140"/>
      <c r="M168" s="140"/>
      <c r="N168" s="140"/>
      <c r="O168" s="140">
        <f>Run4_Var1!O168+Run4_Var3!$G$9</f>
        <v>3479</v>
      </c>
      <c r="P168" s="140">
        <f>Run4_Var1!P168+Run4_Var3!$G$9</f>
        <v>3802</v>
      </c>
      <c r="Q168" s="140">
        <f>Run4_Var1!Q168+Run4_Var3!$G$9</f>
        <v>4125</v>
      </c>
      <c r="R168" s="140">
        <f>Run4_Var1!R168+Run4_Var3!$G$9</f>
        <v>4448</v>
      </c>
      <c r="S168" s="140">
        <f>Run4_Var1!S168+Run4_Var3!$G$9</f>
        <v>4771</v>
      </c>
      <c r="T168" s="140"/>
      <c r="V168" s="43" t="s">
        <v>287</v>
      </c>
      <c r="W168" s="45">
        <f ca="1">C169</f>
        <v>-6.7028102399999998</v>
      </c>
      <c r="X168" s="45">
        <f t="shared" ref="X168:AA169" ca="1" si="75">D169</f>
        <v>-3.65270808</v>
      </c>
      <c r="Y168" s="45">
        <f t="shared" ca="1" si="75"/>
        <v>-2.9013263999999999</v>
      </c>
      <c r="Z168" s="45">
        <f t="shared" ca="1" si="75"/>
        <v>-1.7219512800000001</v>
      </c>
      <c r="AA168" s="45">
        <f t="shared" ca="1" si="75"/>
        <v>-1.0122688799999999</v>
      </c>
    </row>
    <row r="169" spans="1:27" s="8" customFormat="1" x14ac:dyDescent="0.25">
      <c r="A169" s="140"/>
      <c r="B169" s="140" t="s">
        <v>609</v>
      </c>
      <c r="C169" s="45">
        <f t="shared" ca="1" si="69"/>
        <v>-6.7028102399999998</v>
      </c>
      <c r="D169" s="45">
        <f t="shared" ca="1" si="70"/>
        <v>-3.65270808</v>
      </c>
      <c r="E169" s="45">
        <f t="shared" ca="1" si="71"/>
        <v>-2.9013263999999999</v>
      </c>
      <c r="F169" s="45">
        <f t="shared" ca="1" si="72"/>
        <v>-1.7219512800000001</v>
      </c>
      <c r="G169" s="45">
        <f t="shared" ca="1" si="73"/>
        <v>-1.0122688799999999</v>
      </c>
      <c r="H169" s="140"/>
      <c r="I169" s="140"/>
      <c r="J169" s="140"/>
      <c r="K169" s="140"/>
      <c r="L169" s="140"/>
      <c r="M169" s="140"/>
      <c r="N169" s="140"/>
      <c r="O169" s="140"/>
      <c r="P169" s="140"/>
      <c r="Q169" s="140"/>
      <c r="R169" s="140"/>
      <c r="S169" s="140"/>
      <c r="T169" s="140"/>
      <c r="V169" s="25" t="s">
        <v>240</v>
      </c>
      <c r="W169" s="46">
        <f ca="1">C170</f>
        <v>-26.214173599999999</v>
      </c>
      <c r="X169" s="46">
        <f t="shared" ca="1" si="75"/>
        <v>-30.408421499999999</v>
      </c>
      <c r="Y169" s="46">
        <f t="shared" ca="1" si="75"/>
        <v>-37.900997400000001</v>
      </c>
      <c r="Z169" s="46">
        <f t="shared" ca="1" si="75"/>
        <v>-40.307186700000003</v>
      </c>
      <c r="AA169" s="46">
        <f t="shared" ca="1" si="75"/>
        <v>-42.409535499999997</v>
      </c>
    </row>
    <row r="170" spans="1:27" s="8" customFormat="1" x14ac:dyDescent="0.25">
      <c r="A170" s="140"/>
      <c r="B170" s="140" t="s">
        <v>1108</v>
      </c>
      <c r="C170" s="46">
        <f t="shared" ca="1" si="69"/>
        <v>-26.214173599999999</v>
      </c>
      <c r="D170" s="46">
        <f t="shared" ca="1" si="70"/>
        <v>-30.408421499999999</v>
      </c>
      <c r="E170" s="46">
        <f t="shared" ca="1" si="71"/>
        <v>-37.900997400000001</v>
      </c>
      <c r="F170" s="46">
        <f t="shared" ca="1" si="72"/>
        <v>-40.307186700000003</v>
      </c>
      <c r="G170" s="46">
        <f t="shared" ca="1" si="73"/>
        <v>-42.409535499999997</v>
      </c>
      <c r="H170" s="42"/>
      <c r="I170" s="140"/>
      <c r="J170" s="140"/>
      <c r="K170" s="140"/>
      <c r="L170" s="140"/>
      <c r="M170" s="140"/>
      <c r="N170" s="140"/>
      <c r="O170" s="140"/>
      <c r="P170" s="140"/>
      <c r="Q170" s="140"/>
      <c r="R170" s="140"/>
      <c r="S170" s="140"/>
      <c r="T170" s="140"/>
      <c r="V170" s="20" t="s">
        <v>612</v>
      </c>
      <c r="W170" s="19">
        <f ca="1">C172</f>
        <v>-15.8499336</v>
      </c>
      <c r="X170" s="19">
        <f t="shared" ref="X170:AA170" ca="1" si="76">D172</f>
        <v>-15.820632</v>
      </c>
      <c r="Y170" s="19">
        <f t="shared" ca="1" si="76"/>
        <v>-15.820632</v>
      </c>
      <c r="Z170" s="19">
        <f t="shared" ca="1" si="76"/>
        <v>-15.820632</v>
      </c>
      <c r="AA170" s="19">
        <f t="shared" ca="1" si="76"/>
        <v>-15.820632</v>
      </c>
    </row>
    <row r="171" spans="1:27" s="8" customFormat="1" x14ac:dyDescent="0.25">
      <c r="A171" s="140"/>
      <c r="B171" s="140" t="s">
        <v>201</v>
      </c>
      <c r="C171" s="183">
        <f t="shared" ca="1" si="69"/>
        <v>-7.9970828599999999</v>
      </c>
      <c r="D171" s="183">
        <f t="shared" ca="1" si="70"/>
        <v>-7.7814471799999998</v>
      </c>
      <c r="E171" s="183">
        <f t="shared" ca="1" si="71"/>
        <v>-7.77333432</v>
      </c>
      <c r="F171" s="183">
        <f t="shared" ca="1" si="72"/>
        <v>-7.7589895499999999</v>
      </c>
      <c r="G171" s="183">
        <f t="shared" ca="1" si="73"/>
        <v>-7.7550282399999997</v>
      </c>
      <c r="H171" s="140"/>
      <c r="I171" s="140"/>
      <c r="J171" s="140"/>
      <c r="K171" s="140"/>
      <c r="L171" s="140"/>
      <c r="M171" s="140"/>
      <c r="N171" s="140"/>
      <c r="O171" s="140"/>
      <c r="P171" s="140"/>
      <c r="Q171" s="140"/>
      <c r="R171" s="140"/>
      <c r="S171" s="140"/>
      <c r="T171" s="140"/>
      <c r="V171" s="47" t="s">
        <v>278</v>
      </c>
      <c r="W171" s="49">
        <f ca="1">C168+C171</f>
        <v>-12.223576489999999</v>
      </c>
      <c r="X171" s="49">
        <f t="shared" ref="X171:AA171" ca="1" si="77">D168+D171</f>
        <v>-8.9278898499999997</v>
      </c>
      <c r="Y171" s="49">
        <f t="shared" ca="1" si="77"/>
        <v>-8.6099013309999997</v>
      </c>
      <c r="Z171" s="49">
        <f t="shared" ca="1" si="77"/>
        <v>-8.2352713190000006</v>
      </c>
      <c r="AA171" s="49">
        <f t="shared" ca="1" si="77"/>
        <v>-8.04580348</v>
      </c>
    </row>
    <row r="172" spans="1:27" s="8" customFormat="1" x14ac:dyDescent="0.25">
      <c r="A172" s="140"/>
      <c r="B172" s="140" t="s">
        <v>610</v>
      </c>
      <c r="C172" s="19">
        <f t="shared" ca="1" si="69"/>
        <v>-15.8499336</v>
      </c>
      <c r="D172" s="19">
        <f t="shared" ca="1" si="70"/>
        <v>-15.820632</v>
      </c>
      <c r="E172" s="19">
        <f t="shared" ca="1" si="71"/>
        <v>-15.820632</v>
      </c>
      <c r="F172" s="19">
        <f t="shared" ca="1" si="72"/>
        <v>-15.820632</v>
      </c>
      <c r="G172" s="19">
        <f t="shared" ca="1" si="73"/>
        <v>-15.820632</v>
      </c>
      <c r="H172" s="140"/>
      <c r="I172" s="140"/>
      <c r="J172" s="140"/>
      <c r="K172" s="140"/>
      <c r="L172" s="140"/>
      <c r="M172" s="140"/>
      <c r="N172" s="140"/>
      <c r="O172" s="140"/>
      <c r="P172" s="140"/>
      <c r="Q172" s="140"/>
      <c r="R172" s="140"/>
      <c r="S172" s="140"/>
      <c r="T172" s="140"/>
      <c r="V172" s="51" t="s">
        <v>289</v>
      </c>
      <c r="W172" s="53">
        <f ca="1">SUM(C176:C179)</f>
        <v>-9.1480222599999994</v>
      </c>
      <c r="X172" s="53">
        <f t="shared" ref="X172:AA172" ca="1" si="78">SUM(D176:D179)</f>
        <v>-9.1147382300000004</v>
      </c>
      <c r="Y172" s="53">
        <f t="shared" ca="1" si="78"/>
        <v>-9.1147382300000004</v>
      </c>
      <c r="Z172" s="53">
        <f t="shared" ca="1" si="78"/>
        <v>-9.1147382300000004</v>
      </c>
      <c r="AA172" s="53">
        <f t="shared" ca="1" si="78"/>
        <v>-9.1147382300000004</v>
      </c>
    </row>
    <row r="173" spans="1:27" s="8" customFormat="1" x14ac:dyDescent="0.25">
      <c r="A173" s="140"/>
      <c r="B173" s="140" t="s">
        <v>228</v>
      </c>
      <c r="C173" s="38">
        <f t="shared" ca="1" si="69"/>
        <v>0</v>
      </c>
      <c r="D173" s="38">
        <f t="shared" ca="1" si="70"/>
        <v>-15.6447824</v>
      </c>
      <c r="E173" s="38">
        <f t="shared" ca="1" si="71"/>
        <v>-16.657264300000001</v>
      </c>
      <c r="F173" s="38">
        <f t="shared" ca="1" si="72"/>
        <v>-17.1284533</v>
      </c>
      <c r="G173" s="38">
        <f t="shared" ca="1" si="73"/>
        <v>-17.6017282</v>
      </c>
      <c r="H173" s="140"/>
      <c r="I173" s="140"/>
      <c r="J173" s="140"/>
      <c r="K173" s="140"/>
      <c r="L173" s="140"/>
      <c r="M173" s="140"/>
      <c r="N173" s="140"/>
      <c r="O173" s="140"/>
      <c r="P173" s="140"/>
      <c r="Q173" s="140"/>
      <c r="R173" s="140"/>
      <c r="S173" s="140"/>
      <c r="T173" s="140"/>
      <c r="V173" s="54" t="s">
        <v>1358</v>
      </c>
      <c r="W173" s="56">
        <f ca="1">SUM(C180:C184)</f>
        <v>-15.6318415</v>
      </c>
      <c r="X173" s="56">
        <f t="shared" ref="X173:AA173" ca="1" si="79">SUM(D180:D184)</f>
        <v>-16.15051502</v>
      </c>
      <c r="Y173" s="56">
        <f t="shared" ca="1" si="79"/>
        <v>-16.487521659999999</v>
      </c>
      <c r="Z173" s="56">
        <f t="shared" ca="1" si="79"/>
        <v>-18.792688309999999</v>
      </c>
      <c r="AA173" s="56">
        <f t="shared" ca="1" si="79"/>
        <v>-19.84001554</v>
      </c>
    </row>
    <row r="174" spans="1:27" s="8" customFormat="1" x14ac:dyDescent="0.25">
      <c r="A174" s="140"/>
      <c r="B174" s="140" t="s">
        <v>229</v>
      </c>
      <c r="C174" s="38">
        <f t="shared" ca="1" si="69"/>
        <v>0</v>
      </c>
      <c r="D174" s="38">
        <f t="shared" ca="1" si="70"/>
        <v>0</v>
      </c>
      <c r="E174" s="38">
        <f t="shared" ca="1" si="71"/>
        <v>0</v>
      </c>
      <c r="F174" s="38">
        <f t="shared" ca="1" si="72"/>
        <v>0</v>
      </c>
      <c r="G174" s="38">
        <f t="shared" ca="1" si="73"/>
        <v>0</v>
      </c>
      <c r="H174" s="140"/>
      <c r="I174" s="140"/>
      <c r="J174" s="140"/>
      <c r="K174" s="140"/>
      <c r="L174" s="140"/>
      <c r="M174" s="140"/>
      <c r="N174" s="140"/>
      <c r="O174" s="140"/>
      <c r="P174" s="140"/>
      <c r="Q174" s="140"/>
      <c r="R174" s="140"/>
      <c r="S174" s="140"/>
      <c r="T174" s="140"/>
      <c r="V174" s="36" t="s">
        <v>1354</v>
      </c>
      <c r="W174" s="178">
        <f ca="1">SUM(C173:C175)</f>
        <v>0</v>
      </c>
      <c r="X174" s="178">
        <f t="shared" ref="X174:AA174" ca="1" si="80">SUM(D173:D175)</f>
        <v>-15.6447824</v>
      </c>
      <c r="Y174" s="178">
        <f t="shared" ca="1" si="80"/>
        <v>-16.657264300000001</v>
      </c>
      <c r="Z174" s="178">
        <f t="shared" ca="1" si="80"/>
        <v>-17.1284533</v>
      </c>
      <c r="AA174" s="178">
        <f t="shared" ca="1" si="80"/>
        <v>-17.6017282</v>
      </c>
    </row>
    <row r="175" spans="1:27" s="8" customFormat="1" x14ac:dyDescent="0.25">
      <c r="A175" s="140"/>
      <c r="B175" s="140" t="s">
        <v>230</v>
      </c>
      <c r="C175" s="38">
        <f t="shared" ca="1" si="69"/>
        <v>0</v>
      </c>
      <c r="D175" s="38">
        <f t="shared" ca="1" si="70"/>
        <v>0</v>
      </c>
      <c r="E175" s="38">
        <f t="shared" ca="1" si="71"/>
        <v>0</v>
      </c>
      <c r="F175" s="38">
        <f t="shared" ca="1" si="72"/>
        <v>0</v>
      </c>
      <c r="G175" s="38">
        <f t="shared" ca="1" si="73"/>
        <v>0</v>
      </c>
      <c r="H175" s="140"/>
      <c r="I175" s="140"/>
      <c r="J175" s="140"/>
      <c r="K175" s="140"/>
      <c r="L175" s="140"/>
      <c r="M175" s="140"/>
      <c r="N175" s="140"/>
      <c r="O175" s="140"/>
      <c r="P175" s="140"/>
      <c r="Q175" s="140"/>
      <c r="R175" s="140"/>
      <c r="S175" s="140"/>
      <c r="T175" s="140"/>
      <c r="V175" s="70" t="s">
        <v>1355</v>
      </c>
      <c r="W175" s="184">
        <f ca="1">C185</f>
        <v>0</v>
      </c>
      <c r="X175" s="184">
        <f t="shared" ref="X175:AA175" ca="1" si="81">D185</f>
        <v>0</v>
      </c>
      <c r="Y175" s="184">
        <f t="shared" ca="1" si="81"/>
        <v>0</v>
      </c>
      <c r="Z175" s="184">
        <f t="shared" ca="1" si="81"/>
        <v>0</v>
      </c>
      <c r="AA175" s="184">
        <f t="shared" ca="1" si="81"/>
        <v>0</v>
      </c>
    </row>
    <row r="176" spans="1:27" s="8" customFormat="1" x14ac:dyDescent="0.25">
      <c r="A176" s="140"/>
      <c r="B176" s="140" t="s">
        <v>1169</v>
      </c>
      <c r="C176" s="53">
        <f t="shared" ca="1" si="69"/>
        <v>0</v>
      </c>
      <c r="D176" s="53">
        <f t="shared" ca="1" si="70"/>
        <v>0</v>
      </c>
      <c r="E176" s="53">
        <f t="shared" ca="1" si="71"/>
        <v>0</v>
      </c>
      <c r="F176" s="53">
        <f t="shared" ca="1" si="72"/>
        <v>0</v>
      </c>
      <c r="G176" s="53">
        <f t="shared" ca="1" si="73"/>
        <v>0</v>
      </c>
      <c r="H176" s="140"/>
      <c r="I176" s="140"/>
      <c r="J176" s="140"/>
      <c r="K176" s="140"/>
      <c r="L176" s="140"/>
      <c r="M176" s="140"/>
      <c r="N176" s="140"/>
      <c r="O176" s="140"/>
      <c r="P176" s="140"/>
      <c r="Q176" s="140"/>
      <c r="R176" s="140"/>
      <c r="S176" s="140"/>
      <c r="T176" s="140"/>
    </row>
    <row r="177" spans="1:27" s="8" customFormat="1" x14ac:dyDescent="0.25">
      <c r="A177" s="140"/>
      <c r="B177" s="140" t="s">
        <v>1109</v>
      </c>
      <c r="C177" s="53">
        <f t="shared" ca="1" si="69"/>
        <v>-9.1480222599999994</v>
      </c>
      <c r="D177" s="53">
        <f t="shared" ca="1" si="70"/>
        <v>-9.1147382300000004</v>
      </c>
      <c r="E177" s="53">
        <f t="shared" ca="1" si="71"/>
        <v>-9.1147382300000004</v>
      </c>
      <c r="F177" s="53">
        <f t="shared" ca="1" si="72"/>
        <v>-9.1147382300000004</v>
      </c>
      <c r="G177" s="53">
        <f t="shared" ca="1" si="73"/>
        <v>-9.1147382300000004</v>
      </c>
      <c r="H177" s="140"/>
      <c r="I177" s="140"/>
      <c r="J177" s="140"/>
      <c r="K177" s="140"/>
      <c r="L177" s="140"/>
      <c r="M177" s="140"/>
      <c r="N177" s="140"/>
      <c r="O177" s="140"/>
      <c r="P177" s="140"/>
      <c r="Q177" s="140"/>
      <c r="R177" s="140"/>
      <c r="S177" s="140"/>
      <c r="T177" s="140"/>
      <c r="V177" s="140" t="s">
        <v>285</v>
      </c>
      <c r="W177" s="135">
        <f ca="1">SUM(W167:W175)</f>
        <v>-99.67938049</v>
      </c>
      <c r="X177" s="135">
        <f t="shared" ref="X177:AA177" ca="1" si="82">SUM(X167:X175)</f>
        <v>-101.54559510999999</v>
      </c>
      <c r="Y177" s="135">
        <f t="shared" ca="1" si="82"/>
        <v>-108.584025841</v>
      </c>
      <c r="Z177" s="135">
        <f t="shared" ca="1" si="82"/>
        <v>-111.80752504200001</v>
      </c>
      <c r="AA177" s="135">
        <f t="shared" ca="1" si="82"/>
        <v>-114.285194338</v>
      </c>
    </row>
    <row r="178" spans="1:27" s="8" customFormat="1" x14ac:dyDescent="0.25">
      <c r="A178" s="140"/>
      <c r="B178" s="140" t="s">
        <v>1170</v>
      </c>
      <c r="C178" s="53">
        <f t="shared" ca="1" si="69"/>
        <v>0</v>
      </c>
      <c r="D178" s="53">
        <f t="shared" ca="1" si="70"/>
        <v>0</v>
      </c>
      <c r="E178" s="53">
        <f t="shared" ca="1" si="71"/>
        <v>0</v>
      </c>
      <c r="F178" s="53">
        <f t="shared" ca="1" si="72"/>
        <v>0</v>
      </c>
      <c r="G178" s="53">
        <f t="shared" ca="1" si="73"/>
        <v>0</v>
      </c>
      <c r="H178" s="140"/>
      <c r="I178" s="140"/>
      <c r="J178" s="140"/>
      <c r="K178" s="140"/>
      <c r="L178" s="140"/>
      <c r="M178" s="140"/>
      <c r="N178" s="140"/>
      <c r="O178" s="140"/>
      <c r="P178" s="140"/>
      <c r="Q178" s="140"/>
      <c r="R178" s="140"/>
      <c r="S178" s="140"/>
      <c r="T178" s="140"/>
      <c r="V178" s="140" t="s">
        <v>284</v>
      </c>
      <c r="W178" s="135">
        <f ca="1">SUM(C167:C185)</f>
        <v>-99.67938049</v>
      </c>
      <c r="X178" s="135">
        <f t="shared" ref="X178:AA178" ca="1" si="83">SUM(D167:D185)</f>
        <v>-101.54559510999999</v>
      </c>
      <c r="Y178" s="135">
        <f t="shared" ca="1" si="83"/>
        <v>-108.584025841</v>
      </c>
      <c r="Z178" s="135">
        <f t="shared" ca="1" si="83"/>
        <v>-111.80752504200001</v>
      </c>
      <c r="AA178" s="135">
        <f t="shared" ca="1" si="83"/>
        <v>-114.285194338</v>
      </c>
    </row>
    <row r="179" spans="1:27" s="8" customFormat="1" x14ac:dyDescent="0.25">
      <c r="A179" s="140"/>
      <c r="B179" s="140" t="s">
        <v>1171</v>
      </c>
      <c r="C179" s="53">
        <f t="shared" ca="1" si="69"/>
        <v>0</v>
      </c>
      <c r="D179" s="53">
        <f t="shared" ca="1" si="70"/>
        <v>0</v>
      </c>
      <c r="E179" s="53">
        <f t="shared" ca="1" si="71"/>
        <v>0</v>
      </c>
      <c r="F179" s="53">
        <f t="shared" ca="1" si="72"/>
        <v>0</v>
      </c>
      <c r="G179" s="53">
        <f t="shared" ca="1" si="73"/>
        <v>0</v>
      </c>
      <c r="H179" s="140"/>
      <c r="I179" s="140"/>
      <c r="J179" s="140"/>
      <c r="K179" s="140"/>
      <c r="L179" s="140"/>
      <c r="M179" s="140"/>
      <c r="N179" s="140"/>
      <c r="O179" s="140"/>
      <c r="P179" s="140"/>
      <c r="Q179" s="140"/>
      <c r="R179" s="140"/>
      <c r="S179" s="140"/>
      <c r="T179" s="140"/>
      <c r="V179" s="140"/>
      <c r="W179" s="140"/>
      <c r="X179" s="140"/>
      <c r="Y179" s="140"/>
      <c r="Z179" s="140"/>
      <c r="AA179" s="140"/>
    </row>
    <row r="180" spans="1:27" s="8" customFormat="1" x14ac:dyDescent="0.25">
      <c r="A180" s="140"/>
      <c r="B180" s="140" t="s">
        <v>1172</v>
      </c>
      <c r="C180" s="56">
        <f t="shared" ca="1" si="69"/>
        <v>0</v>
      </c>
      <c r="D180" s="56">
        <f t="shared" ca="1" si="70"/>
        <v>0</v>
      </c>
      <c r="E180" s="56">
        <f t="shared" ca="1" si="71"/>
        <v>0</v>
      </c>
      <c r="F180" s="56">
        <f t="shared" ca="1" si="72"/>
        <v>0</v>
      </c>
      <c r="G180" s="56">
        <f t="shared" ca="1" si="73"/>
        <v>0</v>
      </c>
      <c r="H180" s="140"/>
      <c r="I180" s="140"/>
      <c r="J180" s="140"/>
      <c r="K180" s="140"/>
      <c r="L180" s="140"/>
      <c r="M180" s="140"/>
      <c r="N180" s="140"/>
      <c r="O180" s="140"/>
      <c r="P180" s="140"/>
      <c r="Q180" s="140"/>
      <c r="R180" s="140"/>
      <c r="S180" s="140"/>
      <c r="T180" s="140"/>
      <c r="V180" s="140"/>
      <c r="W180" s="140"/>
      <c r="X180" s="140"/>
      <c r="Y180" s="140"/>
      <c r="Z180" s="140"/>
      <c r="AA180" s="140"/>
    </row>
    <row r="181" spans="1:27" s="8" customFormat="1" x14ac:dyDescent="0.25">
      <c r="A181" s="140"/>
      <c r="B181" s="140" t="s">
        <v>1110</v>
      </c>
      <c r="C181" s="56">
        <f t="shared" ca="1" si="69"/>
        <v>-15.6318415</v>
      </c>
      <c r="D181" s="56">
        <f t="shared" ca="1" si="70"/>
        <v>-4.0378176200000002</v>
      </c>
      <c r="E181" s="56">
        <f t="shared" ca="1" si="71"/>
        <v>-3.46161026</v>
      </c>
      <c r="F181" s="56">
        <f t="shared" ca="1" si="72"/>
        <v>-3.4337415099999999</v>
      </c>
      <c r="G181" s="56">
        <f t="shared" ca="1" si="73"/>
        <v>-3.4050623400000002</v>
      </c>
      <c r="H181" s="140"/>
      <c r="I181" s="140"/>
      <c r="J181" s="140"/>
      <c r="K181" s="140"/>
      <c r="L181" s="140"/>
      <c r="M181" s="140"/>
      <c r="N181" s="140"/>
      <c r="O181" s="140"/>
      <c r="P181" s="140"/>
      <c r="Q181" s="140"/>
      <c r="R181" s="140"/>
      <c r="S181" s="140"/>
      <c r="T181" s="140"/>
      <c r="V181" s="140"/>
      <c r="W181" s="140"/>
      <c r="X181" s="140"/>
      <c r="Y181" s="140"/>
      <c r="Z181" s="140"/>
      <c r="AA181" s="140"/>
    </row>
    <row r="182" spans="1:27" s="8" customFormat="1" x14ac:dyDescent="0.25">
      <c r="A182" s="140"/>
      <c r="B182" s="140" t="s">
        <v>1173</v>
      </c>
      <c r="C182" s="56">
        <f t="shared" ca="1" si="69"/>
        <v>0</v>
      </c>
      <c r="D182" s="56">
        <f t="shared" ca="1" si="70"/>
        <v>0</v>
      </c>
      <c r="E182" s="56">
        <f t="shared" ca="1" si="71"/>
        <v>0</v>
      </c>
      <c r="F182" s="56">
        <f t="shared" ca="1" si="72"/>
        <v>0</v>
      </c>
      <c r="G182" s="56">
        <f t="shared" ca="1" si="73"/>
        <v>0</v>
      </c>
      <c r="H182" s="140"/>
      <c r="I182" s="140"/>
      <c r="J182" s="140"/>
      <c r="K182" s="140"/>
      <c r="L182" s="140"/>
      <c r="M182" s="140"/>
      <c r="N182" s="140"/>
      <c r="O182" s="140"/>
      <c r="P182" s="140"/>
      <c r="Q182" s="140"/>
      <c r="R182" s="140"/>
      <c r="S182" s="140"/>
      <c r="T182" s="140"/>
      <c r="V182" s="140"/>
      <c r="W182" s="140"/>
      <c r="X182" s="140"/>
      <c r="Y182" s="140"/>
      <c r="Z182" s="140"/>
      <c r="AA182" s="140"/>
    </row>
    <row r="183" spans="1:27" s="8" customFormat="1" x14ac:dyDescent="0.25">
      <c r="A183" s="140"/>
      <c r="B183" s="140" t="s">
        <v>1174</v>
      </c>
      <c r="C183" s="56">
        <f t="shared" ca="1" si="69"/>
        <v>0</v>
      </c>
      <c r="D183" s="56">
        <f t="shared" ca="1" si="70"/>
        <v>0</v>
      </c>
      <c r="E183" s="56">
        <f t="shared" ca="1" si="71"/>
        <v>0</v>
      </c>
      <c r="F183" s="56">
        <f t="shared" ca="1" si="72"/>
        <v>0</v>
      </c>
      <c r="G183" s="56">
        <f t="shared" ca="1" si="73"/>
        <v>0</v>
      </c>
      <c r="H183" s="140"/>
      <c r="I183" s="140"/>
      <c r="J183" s="140"/>
      <c r="K183" s="140"/>
      <c r="L183" s="140"/>
      <c r="M183" s="140"/>
      <c r="N183" s="140"/>
      <c r="O183" s="140"/>
      <c r="P183" s="140"/>
      <c r="Q183" s="140"/>
      <c r="R183" s="140"/>
      <c r="S183" s="140"/>
      <c r="T183" s="140"/>
      <c r="V183" s="140"/>
      <c r="W183" s="140"/>
      <c r="X183" s="140"/>
      <c r="Y183" s="140"/>
      <c r="Z183" s="140"/>
      <c r="AA183" s="140"/>
    </row>
    <row r="184" spans="1:27" s="8" customFormat="1" x14ac:dyDescent="0.25">
      <c r="A184" s="140"/>
      <c r="B184" s="140" t="s">
        <v>1182</v>
      </c>
      <c r="C184" s="56">
        <f t="shared" ca="1" si="69"/>
        <v>0</v>
      </c>
      <c r="D184" s="56">
        <f t="shared" ca="1" si="70"/>
        <v>-12.1126974</v>
      </c>
      <c r="E184" s="56">
        <f t="shared" ca="1" si="71"/>
        <v>-13.0259114</v>
      </c>
      <c r="F184" s="56">
        <f t="shared" ca="1" si="72"/>
        <v>-15.3589468</v>
      </c>
      <c r="G184" s="56">
        <f t="shared" ca="1" si="73"/>
        <v>-16.434953199999999</v>
      </c>
      <c r="H184" s="140"/>
      <c r="I184" s="140"/>
      <c r="J184" s="140"/>
      <c r="K184" s="140"/>
      <c r="L184" s="140"/>
      <c r="M184" s="140"/>
      <c r="N184" s="140"/>
      <c r="O184" s="140"/>
      <c r="P184" s="140"/>
      <c r="Q184" s="140"/>
      <c r="R184" s="140"/>
      <c r="S184" s="140"/>
      <c r="T184" s="140"/>
      <c r="V184" s="140"/>
      <c r="W184" s="140"/>
      <c r="X184" s="140"/>
      <c r="Y184" s="140"/>
      <c r="Z184" s="140"/>
      <c r="AA184" s="140"/>
    </row>
    <row r="185" spans="1:27" s="8" customFormat="1" x14ac:dyDescent="0.25">
      <c r="A185" s="140"/>
      <c r="B185" s="155" t="s">
        <v>1183</v>
      </c>
      <c r="C185" s="177">
        <f t="shared" ca="1" si="69"/>
        <v>0</v>
      </c>
      <c r="D185" s="177">
        <f t="shared" ca="1" si="70"/>
        <v>0</v>
      </c>
      <c r="E185" s="177">
        <f t="shared" ca="1" si="71"/>
        <v>0</v>
      </c>
      <c r="F185" s="177">
        <f t="shared" ca="1" si="72"/>
        <v>0</v>
      </c>
      <c r="G185" s="177">
        <f t="shared" ca="1" si="73"/>
        <v>0</v>
      </c>
      <c r="H185" s="140"/>
      <c r="I185" s="140"/>
      <c r="J185" s="140"/>
      <c r="K185" s="140"/>
      <c r="L185" s="140"/>
      <c r="M185" s="140"/>
      <c r="N185" s="140"/>
      <c r="O185" s="140"/>
      <c r="P185" s="140"/>
      <c r="Q185" s="140"/>
      <c r="R185" s="140"/>
      <c r="S185" s="140"/>
      <c r="T185" s="140"/>
      <c r="V185" s="140"/>
      <c r="W185" s="140"/>
      <c r="X185" s="140"/>
      <c r="Y185" s="140"/>
      <c r="Z185" s="140"/>
      <c r="AA185" s="140"/>
    </row>
    <row r="186" spans="1:27" s="8" customFormat="1" x14ac:dyDescent="0.25">
      <c r="B186" s="140"/>
      <c r="C186" s="108"/>
      <c r="D186" s="108"/>
      <c r="E186" s="108"/>
      <c r="F186" s="108"/>
      <c r="G186" s="108"/>
      <c r="H186" s="140"/>
      <c r="I186" s="103" t="s">
        <v>244</v>
      </c>
      <c r="J186" s="140"/>
      <c r="K186" s="140"/>
      <c r="L186" s="140"/>
      <c r="M186" s="140"/>
      <c r="N186" s="140"/>
      <c r="O186" s="103" t="s">
        <v>245</v>
      </c>
      <c r="P186" s="140"/>
      <c r="Q186" s="140"/>
      <c r="R186" s="140"/>
      <c r="S186" s="140"/>
      <c r="T186" s="140"/>
      <c r="V186" s="140"/>
      <c r="W186" s="140"/>
      <c r="X186" s="140"/>
      <c r="Y186" s="140"/>
      <c r="Z186" s="140"/>
      <c r="AA186" s="140"/>
    </row>
    <row r="187" spans="1:27" s="8" customFormat="1" x14ac:dyDescent="0.25">
      <c r="B187" s="106" t="s">
        <v>260</v>
      </c>
      <c r="C187" s="102">
        <v>2010</v>
      </c>
      <c r="D187" s="102">
        <v>2020</v>
      </c>
      <c r="E187" s="102">
        <v>2030</v>
      </c>
      <c r="F187" s="102">
        <v>2040</v>
      </c>
      <c r="G187" s="102">
        <v>2050</v>
      </c>
      <c r="H187" s="140"/>
      <c r="I187" s="106">
        <v>2010</v>
      </c>
      <c r="J187" s="106">
        <v>2020</v>
      </c>
      <c r="K187" s="106">
        <v>2030</v>
      </c>
      <c r="L187" s="106">
        <v>2040</v>
      </c>
      <c r="M187" s="106">
        <v>2050</v>
      </c>
      <c r="N187" s="140"/>
      <c r="O187" s="106">
        <v>2010</v>
      </c>
      <c r="P187" s="106">
        <v>2020</v>
      </c>
      <c r="Q187" s="106">
        <v>2030</v>
      </c>
      <c r="R187" s="106">
        <v>2040</v>
      </c>
      <c r="S187" s="106">
        <v>2050</v>
      </c>
      <c r="T187" s="140"/>
      <c r="V187" s="106" t="s">
        <v>260</v>
      </c>
      <c r="W187" s="106">
        <v>2010</v>
      </c>
      <c r="X187" s="106">
        <v>2020</v>
      </c>
      <c r="Y187" s="106">
        <v>2030</v>
      </c>
      <c r="Z187" s="106">
        <v>2040</v>
      </c>
      <c r="AA187" s="106">
        <v>2050</v>
      </c>
    </row>
    <row r="188" spans="1:27" s="8" customFormat="1" x14ac:dyDescent="0.25">
      <c r="A188" s="163"/>
      <c r="B188" s="140" t="s">
        <v>600</v>
      </c>
      <c r="C188" s="16">
        <f t="shared" ref="C188:C208" ca="1" si="84">IFERROR(VLOOKUP($B188,INDIRECT($I$188),2,FALSE),0)</f>
        <v>0</v>
      </c>
      <c r="D188" s="16">
        <f t="shared" ref="D188:D208" ca="1" si="85">IFERROR(VLOOKUP($B188,INDIRECT($J$188),2,FALSE),0)</f>
        <v>-6.0509691000000003E-3</v>
      </c>
      <c r="E188" s="16">
        <f t="shared" ref="E188:E208" ca="1" si="86">IFERROR(VLOOKUP($B188,INDIRECT($K$188),2,FALSE),0)</f>
        <v>-6.0509691000000003E-3</v>
      </c>
      <c r="F188" s="16">
        <f t="shared" ref="F188:F208" ca="1" si="87">IFERROR(VLOOKUP($B188,INDIRECT($L$188),2,FALSE),0)</f>
        <v>-5.0761855100000001E-3</v>
      </c>
      <c r="G188" s="16">
        <f t="shared" ref="G188:G208" ca="1" si="88">IFERROR(VLOOKUP($B188,INDIRECT($M$188),2,FALSE),0)</f>
        <v>-3.1924162399999999E-3</v>
      </c>
      <c r="H188" s="140"/>
      <c r="I188" s="140" t="str">
        <f>"Modeloutput!$D$"&amp;O188&amp;":$E$"&amp;O189</f>
        <v>Modeloutput!$D$3322:$E$3342</v>
      </c>
      <c r="J188" s="140" t="str">
        <f>"Modeloutput!$D$"&amp;P188&amp;":$E$"&amp;P189</f>
        <v>Modeloutput!$D$3645:$E$3665</v>
      </c>
      <c r="K188" s="140" t="str">
        <f>"Modeloutput!$D$"&amp;Q188&amp;":$E$"&amp;Q189</f>
        <v>Modeloutput!$D$3968:$E$3988</v>
      </c>
      <c r="L188" s="140" t="str">
        <f>"Modeloutput!$D$"&amp;R188&amp;":$E$"&amp;R189</f>
        <v>Modeloutput!$D$4291:$E$4311</v>
      </c>
      <c r="M188" s="140" t="str">
        <f>"Modeloutput!$D$"&amp;S188&amp;":$E$"&amp;S189</f>
        <v>Modeloutput!$D$4614:$E$4634</v>
      </c>
      <c r="N188" s="140" t="s">
        <v>246</v>
      </c>
      <c r="O188" s="140">
        <f>Run4_Var1!O188+Run4_Var3!$G$9</f>
        <v>3322</v>
      </c>
      <c r="P188" s="140">
        <f>Run4_Var1!P188+Run4_Var3!$G$9</f>
        <v>3645</v>
      </c>
      <c r="Q188" s="140">
        <f>Run4_Var1!Q188+Run4_Var3!$G$9</f>
        <v>3968</v>
      </c>
      <c r="R188" s="140">
        <f>Run4_Var1!R188+Run4_Var3!$G$9</f>
        <v>4291</v>
      </c>
      <c r="S188" s="140">
        <f>Run4_Var1!S188+Run4_Var3!$G$9</f>
        <v>4614</v>
      </c>
      <c r="T188" s="140"/>
      <c r="V188" s="14" t="s">
        <v>282</v>
      </c>
      <c r="W188" s="16">
        <f ca="1">C188</f>
        <v>0</v>
      </c>
      <c r="X188" s="16">
        <f t="shared" ref="X188:AA188" ca="1" si="89">D188</f>
        <v>-6.0509691000000003E-3</v>
      </c>
      <c r="Y188" s="16">
        <f t="shared" ca="1" si="89"/>
        <v>-6.0509691000000003E-3</v>
      </c>
      <c r="Z188" s="16">
        <f t="shared" ca="1" si="89"/>
        <v>-5.0761855100000001E-3</v>
      </c>
      <c r="AA188" s="16">
        <f t="shared" ca="1" si="89"/>
        <v>-3.1924162399999999E-3</v>
      </c>
    </row>
    <row r="189" spans="1:27" s="8" customFormat="1" x14ac:dyDescent="0.25">
      <c r="A189" s="140"/>
      <c r="B189" s="140" t="s">
        <v>601</v>
      </c>
      <c r="C189" s="19">
        <f t="shared" ca="1" si="84"/>
        <v>0</v>
      </c>
      <c r="D189" s="19">
        <f t="shared" ca="1" si="85"/>
        <v>-9.5540976E-2</v>
      </c>
      <c r="E189" s="19">
        <f t="shared" ca="1" si="86"/>
        <v>-9.5540976E-2</v>
      </c>
      <c r="F189" s="19">
        <f t="shared" ca="1" si="87"/>
        <v>-9.5540976E-2</v>
      </c>
      <c r="G189" s="19">
        <f t="shared" ca="1" si="88"/>
        <v>-9.5540976E-2</v>
      </c>
      <c r="H189" s="140"/>
      <c r="I189" s="140"/>
      <c r="J189" s="140"/>
      <c r="K189" s="140"/>
      <c r="L189" s="140"/>
      <c r="M189" s="140"/>
      <c r="N189" s="140"/>
      <c r="O189" s="140">
        <f>Run4_Var1!O189+Run4_Var3!$G$9</f>
        <v>3342</v>
      </c>
      <c r="P189" s="140">
        <f>Run4_Var1!P189+Run4_Var3!$G$9</f>
        <v>3665</v>
      </c>
      <c r="Q189" s="140">
        <f>Run4_Var1!Q189+Run4_Var3!$G$9</f>
        <v>3988</v>
      </c>
      <c r="R189" s="140">
        <f>Run4_Var1!R189+Run4_Var3!$G$9</f>
        <v>4311</v>
      </c>
      <c r="S189" s="140">
        <f>Run4_Var1!S189+Run4_Var3!$G$9</f>
        <v>4634</v>
      </c>
      <c r="T189" s="140"/>
      <c r="V189" s="27" t="s">
        <v>283</v>
      </c>
      <c r="W189" s="28">
        <f ca="1">SUM(C198:C202)</f>
        <v>0</v>
      </c>
      <c r="X189" s="28">
        <f t="shared" ref="X189:AA189" ca="1" si="90">SUM(D198:D202)</f>
        <v>-6.0953270400000002E-2</v>
      </c>
      <c r="Y189" s="28">
        <f t="shared" ca="1" si="90"/>
        <v>-0.11679872500000001</v>
      </c>
      <c r="Z189" s="28">
        <f t="shared" ca="1" si="90"/>
        <v>-0.17024831600000001</v>
      </c>
      <c r="AA189" s="28">
        <f t="shared" ca="1" si="90"/>
        <v>-0.22337537900000001</v>
      </c>
    </row>
    <row r="190" spans="1:27" s="8" customFormat="1" x14ac:dyDescent="0.25">
      <c r="A190" s="140"/>
      <c r="B190" s="140" t="s">
        <v>192</v>
      </c>
      <c r="C190" s="18">
        <f t="shared" ca="1" si="84"/>
        <v>0</v>
      </c>
      <c r="D190" s="18">
        <f t="shared" ca="1" si="85"/>
        <v>0</v>
      </c>
      <c r="E190" s="18">
        <f t="shared" ca="1" si="86"/>
        <v>0</v>
      </c>
      <c r="F190" s="18">
        <f t="shared" ca="1" si="87"/>
        <v>0</v>
      </c>
      <c r="G190" s="18">
        <f t="shared" ca="1" si="88"/>
        <v>0</v>
      </c>
      <c r="H190" s="140"/>
      <c r="I190" s="140"/>
      <c r="J190" s="140"/>
      <c r="K190" s="140"/>
      <c r="L190" s="140"/>
      <c r="M190" s="140"/>
      <c r="N190" s="140"/>
      <c r="O190" s="140"/>
      <c r="P190" s="140"/>
      <c r="Q190" s="140"/>
      <c r="R190" s="140"/>
      <c r="S190" s="140"/>
      <c r="T190" s="140"/>
      <c r="V190" s="20" t="s">
        <v>611</v>
      </c>
      <c r="W190" s="19">
        <f ca="1">C189</f>
        <v>0</v>
      </c>
      <c r="X190" s="19">
        <f t="shared" ref="X190:AA190" ca="1" si="91">D189</f>
        <v>-9.5540976E-2</v>
      </c>
      <c r="Y190" s="19">
        <f t="shared" ca="1" si="91"/>
        <v>-9.5540976E-2</v>
      </c>
      <c r="Z190" s="19">
        <f t="shared" ca="1" si="91"/>
        <v>-9.5540976E-2</v>
      </c>
      <c r="AA190" s="19">
        <f t="shared" ca="1" si="91"/>
        <v>-9.5540976E-2</v>
      </c>
    </row>
    <row r="191" spans="1:27" s="8" customFormat="1" x14ac:dyDescent="0.25">
      <c r="A191" s="140"/>
      <c r="B191" s="140" t="s">
        <v>193</v>
      </c>
      <c r="C191" s="18">
        <f t="shared" ca="1" si="84"/>
        <v>0</v>
      </c>
      <c r="D191" s="18">
        <f t="shared" ca="1" si="85"/>
        <v>0</v>
      </c>
      <c r="E191" s="18">
        <f t="shared" ca="1" si="86"/>
        <v>0</v>
      </c>
      <c r="F191" s="18">
        <f t="shared" ca="1" si="87"/>
        <v>0</v>
      </c>
      <c r="G191" s="18">
        <f t="shared" ca="1" si="88"/>
        <v>0</v>
      </c>
      <c r="H191" s="140"/>
      <c r="I191" s="140"/>
      <c r="J191" s="140"/>
      <c r="K191" s="140"/>
      <c r="L191" s="140"/>
      <c r="M191" s="140"/>
      <c r="N191" s="140"/>
      <c r="O191" s="140"/>
      <c r="P191" s="140"/>
      <c r="Q191" s="140"/>
      <c r="R191" s="140"/>
      <c r="S191" s="140"/>
      <c r="T191" s="140"/>
      <c r="V191" s="17" t="s">
        <v>1356</v>
      </c>
      <c r="W191" s="18">
        <f ca="1">SUM(C190:C196)</f>
        <v>0</v>
      </c>
      <c r="X191" s="18">
        <f t="shared" ref="X191:AA191" ca="1" si="92">SUM(D190:D196)</f>
        <v>0</v>
      </c>
      <c r="Y191" s="18">
        <f t="shared" ca="1" si="92"/>
        <v>0</v>
      </c>
      <c r="Z191" s="18">
        <f t="shared" ca="1" si="92"/>
        <v>0</v>
      </c>
      <c r="AA191" s="18">
        <f t="shared" ca="1" si="92"/>
        <v>0</v>
      </c>
    </row>
    <row r="192" spans="1:27" s="8" customFormat="1" x14ac:dyDescent="0.25">
      <c r="A192" s="140"/>
      <c r="B192" s="140" t="s">
        <v>602</v>
      </c>
      <c r="C192" s="18">
        <f t="shared" ca="1" si="84"/>
        <v>0</v>
      </c>
      <c r="D192" s="18">
        <f t="shared" ca="1" si="85"/>
        <v>0</v>
      </c>
      <c r="E192" s="18">
        <f t="shared" ca="1" si="86"/>
        <v>0</v>
      </c>
      <c r="F192" s="18">
        <f t="shared" ca="1" si="87"/>
        <v>0</v>
      </c>
      <c r="G192" s="18">
        <f t="shared" ca="1" si="88"/>
        <v>0</v>
      </c>
      <c r="H192" s="140"/>
      <c r="I192" s="140"/>
      <c r="J192" s="140"/>
      <c r="K192" s="140"/>
      <c r="L192" s="140"/>
      <c r="M192" s="140"/>
      <c r="N192" s="140"/>
      <c r="O192" s="140"/>
      <c r="P192" s="140"/>
      <c r="Q192" s="140"/>
      <c r="R192" s="140"/>
      <c r="S192" s="140"/>
      <c r="T192" s="140"/>
      <c r="V192" s="22" t="s">
        <v>1357</v>
      </c>
      <c r="W192" s="41">
        <f ca="1">C197</f>
        <v>0</v>
      </c>
      <c r="X192" s="41">
        <f t="shared" ref="X192:AA192" ca="1" si="93">D197</f>
        <v>0</v>
      </c>
      <c r="Y192" s="41">
        <f t="shared" ca="1" si="93"/>
        <v>0</v>
      </c>
      <c r="Z192" s="41">
        <f t="shared" ca="1" si="93"/>
        <v>0</v>
      </c>
      <c r="AA192" s="41">
        <f t="shared" ca="1" si="93"/>
        <v>0</v>
      </c>
    </row>
    <row r="193" spans="1:31" s="8" customFormat="1" x14ac:dyDescent="0.25">
      <c r="A193" s="140"/>
      <c r="B193" s="140" t="s">
        <v>603</v>
      </c>
      <c r="C193" s="18">
        <f t="shared" ca="1" si="84"/>
        <v>0</v>
      </c>
      <c r="D193" s="18">
        <f t="shared" ca="1" si="85"/>
        <v>0</v>
      </c>
      <c r="E193" s="18">
        <f t="shared" ca="1" si="86"/>
        <v>0</v>
      </c>
      <c r="F193" s="18">
        <f t="shared" ca="1" si="87"/>
        <v>0</v>
      </c>
      <c r="G193" s="18">
        <f t="shared" ca="1" si="88"/>
        <v>0</v>
      </c>
      <c r="H193" s="140"/>
      <c r="I193" s="140"/>
      <c r="J193" s="140"/>
      <c r="K193" s="140"/>
      <c r="L193" s="140"/>
      <c r="M193" s="140"/>
      <c r="N193" s="140"/>
      <c r="O193" s="140"/>
      <c r="P193" s="140"/>
      <c r="Q193" s="140"/>
      <c r="R193" s="140"/>
      <c r="S193" s="140"/>
      <c r="T193" s="140"/>
      <c r="V193" s="36" t="s">
        <v>1351</v>
      </c>
      <c r="W193" s="38">
        <f ca="1">SUM(C203:C205)</f>
        <v>0</v>
      </c>
      <c r="X193" s="38">
        <f t="shared" ref="X193:AA193" ca="1" si="94">SUM(D203:D205)</f>
        <v>0</v>
      </c>
      <c r="Y193" s="38">
        <f t="shared" ca="1" si="94"/>
        <v>0</v>
      </c>
      <c r="Z193" s="38">
        <f t="shared" ca="1" si="94"/>
        <v>0</v>
      </c>
      <c r="AA193" s="38">
        <f t="shared" ca="1" si="94"/>
        <v>0</v>
      </c>
    </row>
    <row r="194" spans="1:31" s="8" customFormat="1" x14ac:dyDescent="0.25">
      <c r="A194" s="140"/>
      <c r="B194" s="140" t="s">
        <v>604</v>
      </c>
      <c r="C194" s="18">
        <f t="shared" ca="1" si="84"/>
        <v>0</v>
      </c>
      <c r="D194" s="18">
        <f t="shared" ca="1" si="85"/>
        <v>0</v>
      </c>
      <c r="E194" s="18">
        <f t="shared" ca="1" si="86"/>
        <v>0</v>
      </c>
      <c r="F194" s="18">
        <f t="shared" ca="1" si="87"/>
        <v>0</v>
      </c>
      <c r="G194" s="18">
        <f t="shared" ca="1" si="88"/>
        <v>0</v>
      </c>
      <c r="H194" s="140"/>
      <c r="I194" s="140"/>
      <c r="J194" s="140"/>
      <c r="K194" s="140"/>
      <c r="L194" s="140"/>
      <c r="M194" s="140"/>
      <c r="N194" s="140"/>
      <c r="O194" s="140"/>
      <c r="P194" s="140"/>
      <c r="Q194" s="140"/>
      <c r="R194" s="140"/>
      <c r="S194" s="140"/>
      <c r="T194" s="140"/>
      <c r="V194" s="171" t="s">
        <v>252</v>
      </c>
      <c r="W194" s="182">
        <f ca="1">SUM(C206:C208)</f>
        <v>0</v>
      </c>
      <c r="X194" s="182">
        <f t="shared" ref="X194:AA194" ca="1" si="95">SUM(D206:D208)</f>
        <v>0</v>
      </c>
      <c r="Y194" s="182">
        <f t="shared" ca="1" si="95"/>
        <v>0</v>
      </c>
      <c r="Z194" s="182">
        <f t="shared" ca="1" si="95"/>
        <v>0</v>
      </c>
      <c r="AA194" s="182">
        <f t="shared" ca="1" si="95"/>
        <v>0</v>
      </c>
    </row>
    <row r="195" spans="1:31" x14ac:dyDescent="0.25">
      <c r="A195" s="140"/>
      <c r="B195" s="140" t="s">
        <v>605</v>
      </c>
      <c r="C195" s="18">
        <f t="shared" ca="1" si="84"/>
        <v>0</v>
      </c>
      <c r="D195" s="18">
        <f t="shared" ca="1" si="85"/>
        <v>0</v>
      </c>
      <c r="E195" s="18">
        <f t="shared" ca="1" si="86"/>
        <v>0</v>
      </c>
      <c r="F195" s="18">
        <f t="shared" ca="1" si="87"/>
        <v>0</v>
      </c>
      <c r="G195" s="18">
        <f t="shared" ca="1" si="88"/>
        <v>0</v>
      </c>
      <c r="U195" s="8"/>
      <c r="V195" s="8"/>
      <c r="W195" s="8"/>
      <c r="X195" s="8"/>
      <c r="Y195" s="8"/>
      <c r="Z195" s="8"/>
      <c r="AA195" s="8"/>
      <c r="AB195" s="8"/>
      <c r="AC195" s="8"/>
      <c r="AD195" s="8"/>
      <c r="AE195" s="8"/>
    </row>
    <row r="196" spans="1:31" x14ac:dyDescent="0.25">
      <c r="A196" s="140"/>
      <c r="B196" s="140" t="s">
        <v>194</v>
      </c>
      <c r="C196" s="18">
        <f t="shared" ca="1" si="84"/>
        <v>0</v>
      </c>
      <c r="D196" s="18">
        <f t="shared" ca="1" si="85"/>
        <v>0</v>
      </c>
      <c r="E196" s="18">
        <f t="shared" ca="1" si="86"/>
        <v>0</v>
      </c>
      <c r="F196" s="18">
        <f t="shared" ca="1" si="87"/>
        <v>0</v>
      </c>
      <c r="G196" s="18">
        <f t="shared" ca="1" si="88"/>
        <v>0</v>
      </c>
      <c r="U196" s="8"/>
      <c r="V196" s="140" t="s">
        <v>285</v>
      </c>
      <c r="W196" s="135">
        <f ca="1">SUM(W188:W194)</f>
        <v>0</v>
      </c>
      <c r="X196" s="135">
        <f t="shared" ref="X196:AA196" ca="1" si="96">SUM(X188:X194)</f>
        <v>-0.16254521550000001</v>
      </c>
      <c r="Y196" s="135">
        <f t="shared" ca="1" si="96"/>
        <v>-0.21839067010000002</v>
      </c>
      <c r="Z196" s="135">
        <f t="shared" ca="1" si="96"/>
        <v>-0.27086547751000001</v>
      </c>
      <c r="AA196" s="135">
        <f t="shared" ca="1" si="96"/>
        <v>-0.32210877124000004</v>
      </c>
      <c r="AB196" s="8"/>
      <c r="AC196" s="8"/>
      <c r="AD196" s="8"/>
      <c r="AE196" s="8"/>
    </row>
    <row r="197" spans="1:31" x14ac:dyDescent="0.25">
      <c r="B197" s="140" t="s">
        <v>606</v>
      </c>
      <c r="C197" s="41">
        <f t="shared" ca="1" si="84"/>
        <v>0</v>
      </c>
      <c r="D197" s="41">
        <f t="shared" ca="1" si="85"/>
        <v>0</v>
      </c>
      <c r="E197" s="41">
        <f t="shared" ca="1" si="86"/>
        <v>0</v>
      </c>
      <c r="F197" s="41">
        <f t="shared" ca="1" si="87"/>
        <v>0</v>
      </c>
      <c r="G197" s="41">
        <f t="shared" ca="1" si="88"/>
        <v>0</v>
      </c>
      <c r="U197" s="8"/>
      <c r="V197" s="140" t="s">
        <v>284</v>
      </c>
      <c r="W197" s="135">
        <f ca="1">SUM(C188:C208)</f>
        <v>0</v>
      </c>
      <c r="X197" s="135">
        <f t="shared" ref="X197:AA197" ca="1" si="97">SUM(D188:D208)</f>
        <v>-0.16254521550000001</v>
      </c>
      <c r="Y197" s="135">
        <f t="shared" ca="1" si="97"/>
        <v>-0.21839067010000002</v>
      </c>
      <c r="Z197" s="135">
        <f t="shared" ca="1" si="97"/>
        <v>-0.27086547751000001</v>
      </c>
      <c r="AA197" s="135">
        <f t="shared" ca="1" si="97"/>
        <v>-0.32210877124000004</v>
      </c>
      <c r="AB197" s="8"/>
      <c r="AC197" s="8"/>
      <c r="AD197" s="8"/>
      <c r="AE197" s="8"/>
    </row>
    <row r="198" spans="1:31" x14ac:dyDescent="0.25">
      <c r="A198" s="140"/>
      <c r="B198" s="140" t="s">
        <v>1166</v>
      </c>
      <c r="C198" s="28">
        <f t="shared" ca="1" si="84"/>
        <v>0</v>
      </c>
      <c r="D198" s="28">
        <f t="shared" ca="1" si="85"/>
        <v>0</v>
      </c>
      <c r="E198" s="28">
        <f t="shared" ca="1" si="86"/>
        <v>0</v>
      </c>
      <c r="F198" s="28">
        <f t="shared" ca="1" si="87"/>
        <v>0</v>
      </c>
      <c r="G198" s="28">
        <f t="shared" ca="1" si="88"/>
        <v>0</v>
      </c>
      <c r="U198" s="8"/>
      <c r="V198" s="8"/>
      <c r="AB198" s="8"/>
      <c r="AC198" s="8"/>
      <c r="AD198" s="8"/>
      <c r="AE198" s="8"/>
    </row>
    <row r="199" spans="1:31" x14ac:dyDescent="0.25">
      <c r="A199" s="140"/>
      <c r="B199" s="140" t="s">
        <v>1098</v>
      </c>
      <c r="C199" s="28">
        <f t="shared" ca="1" si="84"/>
        <v>0</v>
      </c>
      <c r="D199" s="28">
        <f t="shared" ca="1" si="85"/>
        <v>0</v>
      </c>
      <c r="E199" s="28">
        <f t="shared" ca="1" si="86"/>
        <v>0</v>
      </c>
      <c r="F199" s="28">
        <f t="shared" ca="1" si="87"/>
        <v>0</v>
      </c>
      <c r="G199" s="28">
        <f t="shared" ca="1" si="88"/>
        <v>0</v>
      </c>
      <c r="U199" s="8"/>
      <c r="V199" s="8"/>
      <c r="AB199" s="8"/>
      <c r="AC199" s="8"/>
      <c r="AD199" s="8"/>
      <c r="AE199" s="8"/>
    </row>
    <row r="200" spans="1:31" x14ac:dyDescent="0.25">
      <c r="A200" s="140"/>
      <c r="B200" s="140" t="s">
        <v>1167</v>
      </c>
      <c r="C200" s="28">
        <f t="shared" ca="1" si="84"/>
        <v>0</v>
      </c>
      <c r="D200" s="28">
        <f t="shared" ca="1" si="85"/>
        <v>0</v>
      </c>
      <c r="E200" s="28">
        <f t="shared" ca="1" si="86"/>
        <v>0</v>
      </c>
      <c r="F200" s="28">
        <f t="shared" ca="1" si="87"/>
        <v>0</v>
      </c>
      <c r="G200" s="28">
        <f t="shared" ca="1" si="88"/>
        <v>0</v>
      </c>
      <c r="U200" s="8"/>
      <c r="V200" s="8"/>
      <c r="AB200" s="8"/>
      <c r="AC200" s="8"/>
      <c r="AD200" s="8"/>
      <c r="AE200" s="8"/>
    </row>
    <row r="201" spans="1:31" x14ac:dyDescent="0.25">
      <c r="A201" s="140"/>
      <c r="B201" s="140" t="s">
        <v>1168</v>
      </c>
      <c r="C201" s="28">
        <f t="shared" ca="1" si="84"/>
        <v>0</v>
      </c>
      <c r="D201" s="28">
        <f t="shared" ca="1" si="85"/>
        <v>0</v>
      </c>
      <c r="E201" s="28">
        <f t="shared" ca="1" si="86"/>
        <v>0</v>
      </c>
      <c r="F201" s="28">
        <f t="shared" ca="1" si="87"/>
        <v>0</v>
      </c>
      <c r="G201" s="28">
        <f t="shared" ca="1" si="88"/>
        <v>0</v>
      </c>
      <c r="U201" s="8"/>
      <c r="V201" s="8"/>
      <c r="AB201" s="8"/>
      <c r="AC201" s="8"/>
      <c r="AD201" s="8"/>
      <c r="AE201" s="8"/>
    </row>
    <row r="202" spans="1:31" x14ac:dyDescent="0.25">
      <c r="A202" s="140"/>
      <c r="B202" s="140" t="s">
        <v>1181</v>
      </c>
      <c r="C202" s="28">
        <f t="shared" ca="1" si="84"/>
        <v>0</v>
      </c>
      <c r="D202" s="28">
        <f t="shared" ca="1" si="85"/>
        <v>-6.0953270400000002E-2</v>
      </c>
      <c r="E202" s="28">
        <f t="shared" ca="1" si="86"/>
        <v>-0.11679872500000001</v>
      </c>
      <c r="F202" s="28">
        <f t="shared" ca="1" si="87"/>
        <v>-0.17024831600000001</v>
      </c>
      <c r="G202" s="28">
        <f t="shared" ca="1" si="88"/>
        <v>-0.22337537900000001</v>
      </c>
      <c r="U202" s="8"/>
      <c r="V202" s="8"/>
      <c r="AB202" s="8"/>
      <c r="AC202" s="8"/>
      <c r="AD202" s="8"/>
      <c r="AE202" s="8"/>
    </row>
    <row r="203" spans="1:31" x14ac:dyDescent="0.25">
      <c r="A203" s="140"/>
      <c r="B203" s="140" t="s">
        <v>211</v>
      </c>
      <c r="C203" s="38">
        <f t="shared" ca="1" si="84"/>
        <v>0</v>
      </c>
      <c r="D203" s="38">
        <f t="shared" ca="1" si="85"/>
        <v>0</v>
      </c>
      <c r="E203" s="38">
        <f t="shared" ca="1" si="86"/>
        <v>0</v>
      </c>
      <c r="F203" s="38">
        <f t="shared" ca="1" si="87"/>
        <v>0</v>
      </c>
      <c r="G203" s="38">
        <f t="shared" ca="1" si="88"/>
        <v>0</v>
      </c>
      <c r="U203" s="8"/>
      <c r="V203" s="8"/>
      <c r="AB203" s="8"/>
      <c r="AC203" s="8"/>
      <c r="AD203" s="8"/>
      <c r="AE203" s="8"/>
    </row>
    <row r="204" spans="1:31" x14ac:dyDescent="0.25">
      <c r="A204" s="140"/>
      <c r="B204" s="140" t="s">
        <v>212</v>
      </c>
      <c r="C204" s="38">
        <f t="shared" ca="1" si="84"/>
        <v>0</v>
      </c>
      <c r="D204" s="38">
        <f t="shared" ca="1" si="85"/>
        <v>0</v>
      </c>
      <c r="E204" s="38">
        <f t="shared" ca="1" si="86"/>
        <v>0</v>
      </c>
      <c r="F204" s="38">
        <f t="shared" ca="1" si="87"/>
        <v>0</v>
      </c>
      <c r="G204" s="38">
        <f t="shared" ca="1" si="88"/>
        <v>0</v>
      </c>
      <c r="V204" s="8"/>
    </row>
    <row r="205" spans="1:31" x14ac:dyDescent="0.25">
      <c r="A205" s="140"/>
      <c r="B205" s="140" t="s">
        <v>213</v>
      </c>
      <c r="C205" s="38">
        <f t="shared" ca="1" si="84"/>
        <v>0</v>
      </c>
      <c r="D205" s="38">
        <f t="shared" ca="1" si="85"/>
        <v>0</v>
      </c>
      <c r="E205" s="38">
        <f t="shared" ca="1" si="86"/>
        <v>0</v>
      </c>
      <c r="F205" s="38">
        <f t="shared" ca="1" si="87"/>
        <v>0</v>
      </c>
      <c r="G205" s="38">
        <f t="shared" ca="1" si="88"/>
        <v>0</v>
      </c>
    </row>
    <row r="206" spans="1:31" x14ac:dyDescent="0.25">
      <c r="A206" s="140"/>
      <c r="B206" s="140" t="s">
        <v>198</v>
      </c>
      <c r="C206" s="172">
        <f t="shared" ca="1" si="84"/>
        <v>0</v>
      </c>
      <c r="D206" s="172">
        <f t="shared" ca="1" si="85"/>
        <v>0</v>
      </c>
      <c r="E206" s="172">
        <f t="shared" ca="1" si="86"/>
        <v>0</v>
      </c>
      <c r="F206" s="172">
        <f t="shared" ca="1" si="87"/>
        <v>0</v>
      </c>
      <c r="G206" s="172">
        <f t="shared" ca="1" si="88"/>
        <v>0</v>
      </c>
    </row>
    <row r="207" spans="1:31" x14ac:dyDescent="0.25">
      <c r="A207" s="140"/>
      <c r="B207" s="140" t="s">
        <v>607</v>
      </c>
      <c r="C207" s="172">
        <f t="shared" ca="1" si="84"/>
        <v>0</v>
      </c>
      <c r="D207" s="172">
        <f t="shared" ca="1" si="85"/>
        <v>0</v>
      </c>
      <c r="E207" s="172">
        <f t="shared" ca="1" si="86"/>
        <v>0</v>
      </c>
      <c r="F207" s="172">
        <f t="shared" ca="1" si="87"/>
        <v>0</v>
      </c>
      <c r="G207" s="172">
        <f t="shared" ca="1" si="88"/>
        <v>0</v>
      </c>
    </row>
    <row r="208" spans="1:31" x14ac:dyDescent="0.25">
      <c r="A208" s="140"/>
      <c r="B208" s="140" t="s">
        <v>608</v>
      </c>
      <c r="C208" s="172">
        <f t="shared" ca="1" si="84"/>
        <v>0</v>
      </c>
      <c r="D208" s="172">
        <f t="shared" ca="1" si="85"/>
        <v>0</v>
      </c>
      <c r="E208" s="172">
        <f t="shared" ca="1" si="86"/>
        <v>0</v>
      </c>
      <c r="F208" s="172">
        <f t="shared" ca="1" si="87"/>
        <v>0</v>
      </c>
      <c r="G208" s="172">
        <f t="shared" ca="1" si="88"/>
        <v>0</v>
      </c>
    </row>
    <row r="209" spans="1:27" x14ac:dyDescent="0.25">
      <c r="A209" s="140"/>
      <c r="C209" s="108"/>
      <c r="D209" s="108"/>
      <c r="E209" s="108"/>
      <c r="F209" s="108"/>
      <c r="G209" s="108"/>
      <c r="I209" s="103" t="s">
        <v>244</v>
      </c>
      <c r="O209" s="103" t="s">
        <v>245</v>
      </c>
    </row>
    <row r="210" spans="1:27" x14ac:dyDescent="0.25">
      <c r="B210" s="106" t="s">
        <v>261</v>
      </c>
      <c r="C210" s="102">
        <v>2010</v>
      </c>
      <c r="D210" s="102">
        <v>2020</v>
      </c>
      <c r="E210" s="102">
        <v>2030</v>
      </c>
      <c r="F210" s="102">
        <v>2040</v>
      </c>
      <c r="G210" s="102">
        <v>2050</v>
      </c>
      <c r="I210" s="106">
        <v>2010</v>
      </c>
      <c r="J210" s="106">
        <v>2020</v>
      </c>
      <c r="K210" s="106">
        <v>2030</v>
      </c>
      <c r="L210" s="106">
        <v>2040</v>
      </c>
      <c r="M210" s="106">
        <v>2050</v>
      </c>
      <c r="O210" s="106">
        <v>2010</v>
      </c>
      <c r="P210" s="106">
        <v>2020</v>
      </c>
      <c r="Q210" s="106">
        <v>2030</v>
      </c>
      <c r="R210" s="106">
        <v>2040</v>
      </c>
      <c r="S210" s="106">
        <v>2050</v>
      </c>
      <c r="V210" s="106" t="s">
        <v>261</v>
      </c>
      <c r="W210" s="106">
        <v>2010</v>
      </c>
      <c r="X210" s="106">
        <v>2020</v>
      </c>
      <c r="Y210" s="106">
        <v>2030</v>
      </c>
      <c r="Z210" s="106">
        <v>2040</v>
      </c>
      <c r="AA210" s="106">
        <v>2050</v>
      </c>
    </row>
    <row r="211" spans="1:27" x14ac:dyDescent="0.25">
      <c r="A211" s="140"/>
      <c r="B211" s="140" t="s">
        <v>1106</v>
      </c>
      <c r="C211" s="16">
        <f t="shared" ref="C211:C229" ca="1" si="98">IFERROR(VLOOKUP($B211,INDIRECT($I$211),2,FALSE),0)</f>
        <v>0</v>
      </c>
      <c r="D211" s="16">
        <f t="shared" ref="D211:D229" ca="1" si="99">IFERROR(VLOOKUP($B211,INDIRECT($J$211),2,FALSE),0)</f>
        <v>-1.9358151899999999E-2</v>
      </c>
      <c r="E211" s="16">
        <f t="shared" ref="E211:E229" ca="1" si="100">IFERROR(VLOOKUP($B211,INDIRECT($K$211),2,FALSE),0)</f>
        <v>-1.51684258E-2</v>
      </c>
      <c r="F211" s="16">
        <f t="shared" ref="F211:F229" ca="1" si="101">IFERROR(VLOOKUP($B211,INDIRECT($L$211),2,FALSE),0)</f>
        <v>-1.17084831E-2</v>
      </c>
      <c r="G211" s="16">
        <f t="shared" ref="G211:G229" ca="1" si="102">IFERROR(VLOOKUP($B211,INDIRECT($M$211),2,FALSE),0)</f>
        <v>-8.0863962300000009E-3</v>
      </c>
      <c r="I211" s="140" t="str">
        <f>"Modeloutput!$D$"&amp;O211&amp;":$E$"&amp;O212</f>
        <v>Modeloutput!$D$3346:$E$3364</v>
      </c>
      <c r="J211" s="140" t="str">
        <f>"Modeloutput!$D$"&amp;P211&amp;":$E$"&amp;P212</f>
        <v>Modeloutput!$D$3669:$E$3687</v>
      </c>
      <c r="K211" s="140" t="str">
        <f>"Modeloutput!$D$"&amp;Q211&amp;":$E$"&amp;Q212</f>
        <v>Modeloutput!$D$3992:$E$4010</v>
      </c>
      <c r="L211" s="140" t="str">
        <f>"Modeloutput!$D$"&amp;R211&amp;":$E$"&amp;R212</f>
        <v>Modeloutput!$D$4315:$E$4333</v>
      </c>
      <c r="M211" s="140" t="str">
        <f>"Modeloutput!$D$"&amp;S211&amp;":$E$"&amp;S212</f>
        <v>Modeloutput!$D$4638:$E$4656</v>
      </c>
      <c r="N211" s="140" t="s">
        <v>246</v>
      </c>
      <c r="O211" s="140">
        <f>Run4_Var1!O211+Run4_Var3!$G$9</f>
        <v>3346</v>
      </c>
      <c r="P211" s="140">
        <f>Run4_Var1!P211+Run4_Var3!$G$9</f>
        <v>3669</v>
      </c>
      <c r="Q211" s="140">
        <f>Run4_Var1!Q211+Run4_Var3!$G$9</f>
        <v>3992</v>
      </c>
      <c r="R211" s="140">
        <f>Run4_Var1!R211+Run4_Var3!$G$9</f>
        <v>4315</v>
      </c>
      <c r="S211" s="140">
        <f>Run4_Var1!S211+Run4_Var3!$G$9</f>
        <v>4638</v>
      </c>
      <c r="V211" s="14" t="s">
        <v>237</v>
      </c>
      <c r="W211" s="16">
        <f ca="1">C211</f>
        <v>0</v>
      </c>
      <c r="X211" s="16">
        <f t="shared" ref="X211:AA211" ca="1" si="103">D211</f>
        <v>-1.9358151899999999E-2</v>
      </c>
      <c r="Y211" s="16">
        <f t="shared" ca="1" si="103"/>
        <v>-1.51684258E-2</v>
      </c>
      <c r="Z211" s="16">
        <f t="shared" ca="1" si="103"/>
        <v>-1.17084831E-2</v>
      </c>
      <c r="AA211" s="16">
        <f t="shared" ca="1" si="103"/>
        <v>-8.0863962300000009E-3</v>
      </c>
    </row>
    <row r="212" spans="1:27" x14ac:dyDescent="0.25">
      <c r="A212" s="140"/>
      <c r="B212" s="140" t="s">
        <v>200</v>
      </c>
      <c r="C212" s="183">
        <f t="shared" ca="1" si="98"/>
        <v>0</v>
      </c>
      <c r="D212" s="183">
        <f t="shared" ca="1" si="99"/>
        <v>-1.31905236E-2</v>
      </c>
      <c r="E212" s="183">
        <f t="shared" ca="1" si="100"/>
        <v>-1.28617744E-2</v>
      </c>
      <c r="F212" s="183">
        <f t="shared" ca="1" si="101"/>
        <v>-9.5755877499999996E-3</v>
      </c>
      <c r="G212" s="183">
        <f t="shared" ca="1" si="102"/>
        <v>-6.3666702500000004E-3</v>
      </c>
      <c r="O212" s="140">
        <f>Run4_Var1!O212+Run4_Var3!$G$9</f>
        <v>3364</v>
      </c>
      <c r="P212" s="140">
        <f>Run4_Var1!P212+Run4_Var3!$G$9</f>
        <v>3687</v>
      </c>
      <c r="Q212" s="140">
        <f>Run4_Var1!Q212+Run4_Var3!$G$9</f>
        <v>4010</v>
      </c>
      <c r="R212" s="140">
        <f>Run4_Var1!R212+Run4_Var3!$G$9</f>
        <v>4333</v>
      </c>
      <c r="S212" s="140">
        <f>Run4_Var1!S212+Run4_Var3!$G$9</f>
        <v>4656</v>
      </c>
      <c r="V212" s="43" t="s">
        <v>287</v>
      </c>
      <c r="W212" s="45">
        <f ca="1">C213</f>
        <v>0</v>
      </c>
      <c r="X212" s="45">
        <f t="shared" ref="X212:AA213" ca="1" si="104">D213</f>
        <v>-2.0857199999999999E-2</v>
      </c>
      <c r="Y212" s="45">
        <f t="shared" ca="1" si="104"/>
        <v>-2.0857199999999999E-2</v>
      </c>
      <c r="Z212" s="45">
        <f t="shared" ca="1" si="104"/>
        <v>-1.7497200000000001E-2</v>
      </c>
      <c r="AA212" s="45">
        <f t="shared" ca="1" si="104"/>
        <v>-1.1004E-2</v>
      </c>
    </row>
    <row r="213" spans="1:27" x14ac:dyDescent="0.25">
      <c r="A213" s="140"/>
      <c r="B213" s="140" t="s">
        <v>609</v>
      </c>
      <c r="C213" s="45">
        <f t="shared" ca="1" si="98"/>
        <v>0</v>
      </c>
      <c r="D213" s="45">
        <f t="shared" ca="1" si="99"/>
        <v>-2.0857199999999999E-2</v>
      </c>
      <c r="E213" s="45">
        <f t="shared" ca="1" si="100"/>
        <v>-2.0857199999999999E-2</v>
      </c>
      <c r="F213" s="45">
        <f t="shared" ca="1" si="101"/>
        <v>-1.7497200000000001E-2</v>
      </c>
      <c r="G213" s="45">
        <f t="shared" ca="1" si="102"/>
        <v>-1.1004E-2</v>
      </c>
      <c r="V213" s="25" t="s">
        <v>240</v>
      </c>
      <c r="W213" s="46">
        <f ca="1">C214</f>
        <v>0</v>
      </c>
      <c r="X213" s="46">
        <f t="shared" ca="1" si="104"/>
        <v>-1.57017853</v>
      </c>
      <c r="Y213" s="46">
        <f t="shared" ca="1" si="104"/>
        <v>-1.95810499</v>
      </c>
      <c r="Z213" s="46">
        <f t="shared" ca="1" si="104"/>
        <v>-2.0800303900000001</v>
      </c>
      <c r="AA213" s="46">
        <f t="shared" ca="1" si="104"/>
        <v>-2.1865976100000002</v>
      </c>
    </row>
    <row r="214" spans="1:27" x14ac:dyDescent="0.25">
      <c r="A214" s="140"/>
      <c r="B214" s="140" t="s">
        <v>1108</v>
      </c>
      <c r="C214" s="46">
        <f t="shared" ca="1" si="98"/>
        <v>0</v>
      </c>
      <c r="D214" s="46">
        <f t="shared" ca="1" si="99"/>
        <v>-1.57017853</v>
      </c>
      <c r="E214" s="46">
        <f t="shared" ca="1" si="100"/>
        <v>-1.95810499</v>
      </c>
      <c r="F214" s="46">
        <f t="shared" ca="1" si="101"/>
        <v>-2.0800303900000001</v>
      </c>
      <c r="G214" s="46">
        <f t="shared" ca="1" si="102"/>
        <v>-2.1865976100000002</v>
      </c>
      <c r="H214" s="7"/>
      <c r="V214" s="20" t="s">
        <v>612</v>
      </c>
      <c r="W214" s="19">
        <f ca="1">C216</f>
        <v>0</v>
      </c>
      <c r="X214" s="19">
        <f t="shared" ref="X214:AA214" ca="1" si="105">D216</f>
        <v>-0.47045999999999999</v>
      </c>
      <c r="Y214" s="19">
        <f t="shared" ca="1" si="105"/>
        <v>-0.47045999999999999</v>
      </c>
      <c r="Z214" s="19">
        <f t="shared" ca="1" si="105"/>
        <v>-0.47045999999999999</v>
      </c>
      <c r="AA214" s="19">
        <f t="shared" ca="1" si="105"/>
        <v>-0.47045999999999999</v>
      </c>
    </row>
    <row r="215" spans="1:27" x14ac:dyDescent="0.25">
      <c r="A215" s="140"/>
      <c r="B215" s="140" t="s">
        <v>201</v>
      </c>
      <c r="C215" s="183">
        <f t="shared" ca="1" si="98"/>
        <v>0</v>
      </c>
      <c r="D215" s="183">
        <f t="shared" ca="1" si="99"/>
        <v>-0.22167226300000001</v>
      </c>
      <c r="E215" s="183">
        <f t="shared" ca="1" si="100"/>
        <v>-0.22167226300000001</v>
      </c>
      <c r="F215" s="183">
        <f t="shared" ca="1" si="101"/>
        <v>-0.221905836</v>
      </c>
      <c r="G215" s="183">
        <f t="shared" ca="1" si="102"/>
        <v>-0.221516038</v>
      </c>
      <c r="V215" s="47" t="s">
        <v>278</v>
      </c>
      <c r="W215" s="49">
        <f ca="1">C212+C215</f>
        <v>0</v>
      </c>
      <c r="X215" s="49">
        <f t="shared" ref="X215:AA215" ca="1" si="106">D212+D215</f>
        <v>-0.23486278660000001</v>
      </c>
      <c r="Y215" s="49">
        <f t="shared" ca="1" si="106"/>
        <v>-0.23453403740000001</v>
      </c>
      <c r="Z215" s="49">
        <f t="shared" ca="1" si="106"/>
        <v>-0.23148142375</v>
      </c>
      <c r="AA215" s="49">
        <f t="shared" ca="1" si="106"/>
        <v>-0.22788270825000001</v>
      </c>
    </row>
    <row r="216" spans="1:27" x14ac:dyDescent="0.25">
      <c r="A216" s="140"/>
      <c r="B216" s="140" t="s">
        <v>610</v>
      </c>
      <c r="C216" s="19">
        <f t="shared" ca="1" si="98"/>
        <v>0</v>
      </c>
      <c r="D216" s="19">
        <f t="shared" ca="1" si="99"/>
        <v>-0.47045999999999999</v>
      </c>
      <c r="E216" s="19">
        <f t="shared" ca="1" si="100"/>
        <v>-0.47045999999999999</v>
      </c>
      <c r="F216" s="19">
        <f t="shared" ca="1" si="101"/>
        <v>-0.47045999999999999</v>
      </c>
      <c r="G216" s="19">
        <f t="shared" ca="1" si="102"/>
        <v>-0.47045999999999999</v>
      </c>
      <c r="V216" s="51" t="s">
        <v>289</v>
      </c>
      <c r="W216" s="53">
        <f ca="1">SUM(C220:C223)</f>
        <v>0</v>
      </c>
      <c r="X216" s="53">
        <f t="shared" ref="X216:AA216" ca="1" si="107">SUM(D220:D223)</f>
        <v>-0.181965349</v>
      </c>
      <c r="Y216" s="53">
        <f t="shared" ca="1" si="107"/>
        <v>-0.181965349</v>
      </c>
      <c r="Z216" s="53">
        <f t="shared" ca="1" si="107"/>
        <v>-0.181965349</v>
      </c>
      <c r="AA216" s="53">
        <f t="shared" ca="1" si="107"/>
        <v>-0.181965349</v>
      </c>
    </row>
    <row r="217" spans="1:27" x14ac:dyDescent="0.25">
      <c r="A217" s="140"/>
      <c r="B217" s="140" t="s">
        <v>214</v>
      </c>
      <c r="C217" s="38">
        <f t="shared" ca="1" si="98"/>
        <v>0</v>
      </c>
      <c r="D217" s="38">
        <f t="shared" ca="1" si="99"/>
        <v>0</v>
      </c>
      <c r="E217" s="38">
        <f t="shared" ca="1" si="100"/>
        <v>0</v>
      </c>
      <c r="F217" s="38">
        <f t="shared" ca="1" si="101"/>
        <v>0</v>
      </c>
      <c r="G217" s="38">
        <f t="shared" ca="1" si="102"/>
        <v>0</v>
      </c>
      <c r="V217" s="54" t="s">
        <v>1358</v>
      </c>
      <c r="W217" s="56">
        <f ca="1">SUM(C224:C228)</f>
        <v>0</v>
      </c>
      <c r="X217" s="56">
        <f t="shared" ref="X217:AA217" ca="1" si="108">SUM(D224:D228)</f>
        <v>-0.94887587499999992</v>
      </c>
      <c r="Y217" s="56">
        <f t="shared" ca="1" si="108"/>
        <v>-0.92003684499999994</v>
      </c>
      <c r="Z217" s="56">
        <f t="shared" ca="1" si="108"/>
        <v>-0.95535324399999999</v>
      </c>
      <c r="AA217" s="56">
        <f t="shared" ca="1" si="108"/>
        <v>-0.99142502499999996</v>
      </c>
    </row>
    <row r="218" spans="1:27" x14ac:dyDescent="0.25">
      <c r="A218" s="140"/>
      <c r="B218" s="140" t="s">
        <v>215</v>
      </c>
      <c r="C218" s="38">
        <f t="shared" ca="1" si="98"/>
        <v>0</v>
      </c>
      <c r="D218" s="38">
        <f t="shared" ca="1" si="99"/>
        <v>0</v>
      </c>
      <c r="E218" s="38">
        <f t="shared" ca="1" si="100"/>
        <v>0</v>
      </c>
      <c r="F218" s="38">
        <f t="shared" ca="1" si="101"/>
        <v>0</v>
      </c>
      <c r="G218" s="38">
        <f t="shared" ca="1" si="102"/>
        <v>0</v>
      </c>
      <c r="V218" s="36" t="s">
        <v>1354</v>
      </c>
      <c r="W218" s="178">
        <f ca="1">SUM(C217:C219)</f>
        <v>0</v>
      </c>
      <c r="X218" s="178">
        <f t="shared" ref="X218:AA218" ca="1" si="109">SUM(D217:D219)</f>
        <v>0</v>
      </c>
      <c r="Y218" s="178">
        <f t="shared" ca="1" si="109"/>
        <v>0</v>
      </c>
      <c r="Z218" s="178">
        <f t="shared" ca="1" si="109"/>
        <v>0</v>
      </c>
      <c r="AA218" s="178">
        <f t="shared" ca="1" si="109"/>
        <v>0</v>
      </c>
    </row>
    <row r="219" spans="1:27" x14ac:dyDescent="0.25">
      <c r="A219" s="140"/>
      <c r="B219" s="140" t="s">
        <v>216</v>
      </c>
      <c r="C219" s="38">
        <f t="shared" ca="1" si="98"/>
        <v>0</v>
      </c>
      <c r="D219" s="38">
        <f t="shared" ca="1" si="99"/>
        <v>0</v>
      </c>
      <c r="E219" s="38">
        <f t="shared" ca="1" si="100"/>
        <v>0</v>
      </c>
      <c r="F219" s="38">
        <f t="shared" ca="1" si="101"/>
        <v>0</v>
      </c>
      <c r="G219" s="38">
        <f t="shared" ca="1" si="102"/>
        <v>0</v>
      </c>
      <c r="V219" s="70" t="s">
        <v>1355</v>
      </c>
      <c r="W219" s="184">
        <f ca="1">C229</f>
        <v>0</v>
      </c>
      <c r="X219" s="184">
        <f t="shared" ref="X219:AA219" ca="1" si="110">D229</f>
        <v>0</v>
      </c>
      <c r="Y219" s="184">
        <f t="shared" ca="1" si="110"/>
        <v>0</v>
      </c>
      <c r="Z219" s="184">
        <f t="shared" ca="1" si="110"/>
        <v>0</v>
      </c>
      <c r="AA219" s="184">
        <f t="shared" ca="1" si="110"/>
        <v>0</v>
      </c>
    </row>
    <row r="220" spans="1:27" x14ac:dyDescent="0.25">
      <c r="A220" s="140"/>
      <c r="B220" s="140" t="s">
        <v>1169</v>
      </c>
      <c r="C220" s="53">
        <f t="shared" ca="1" si="98"/>
        <v>0</v>
      </c>
      <c r="D220" s="53">
        <f t="shared" ca="1" si="99"/>
        <v>0</v>
      </c>
      <c r="E220" s="53">
        <f t="shared" ca="1" si="100"/>
        <v>0</v>
      </c>
      <c r="F220" s="53">
        <f t="shared" ca="1" si="101"/>
        <v>0</v>
      </c>
      <c r="G220" s="53">
        <f t="shared" ca="1" si="102"/>
        <v>0</v>
      </c>
    </row>
    <row r="221" spans="1:27" x14ac:dyDescent="0.25">
      <c r="A221" s="140"/>
      <c r="B221" s="140" t="s">
        <v>1109</v>
      </c>
      <c r="C221" s="53">
        <f t="shared" ca="1" si="98"/>
        <v>0</v>
      </c>
      <c r="D221" s="53">
        <f t="shared" ca="1" si="99"/>
        <v>-0.181965349</v>
      </c>
      <c r="E221" s="53">
        <f t="shared" ca="1" si="100"/>
        <v>-0.181965349</v>
      </c>
      <c r="F221" s="53">
        <f t="shared" ca="1" si="101"/>
        <v>-0.181965349</v>
      </c>
      <c r="G221" s="53">
        <f t="shared" ca="1" si="102"/>
        <v>-0.181965349</v>
      </c>
      <c r="V221" s="140" t="s">
        <v>285</v>
      </c>
      <c r="W221" s="135">
        <f ca="1">SUM(W211:W219)</f>
        <v>0</v>
      </c>
      <c r="X221" s="135">
        <f t="shared" ref="X221:AA221" ca="1" si="111">SUM(X211:X219)</f>
        <v>-3.4465578924999996</v>
      </c>
      <c r="Y221" s="135">
        <f t="shared" ca="1" si="111"/>
        <v>-3.8011268471999999</v>
      </c>
      <c r="Z221" s="135">
        <f t="shared" ca="1" si="111"/>
        <v>-3.9484960898499999</v>
      </c>
      <c r="AA221" s="135">
        <f t="shared" ca="1" si="111"/>
        <v>-4.0774210884800004</v>
      </c>
    </row>
    <row r="222" spans="1:27" x14ac:dyDescent="0.25">
      <c r="A222" s="140"/>
      <c r="B222" s="140" t="s">
        <v>1170</v>
      </c>
      <c r="C222" s="53">
        <f t="shared" ca="1" si="98"/>
        <v>0</v>
      </c>
      <c r="D222" s="53">
        <f t="shared" ca="1" si="99"/>
        <v>0</v>
      </c>
      <c r="E222" s="53">
        <f t="shared" ca="1" si="100"/>
        <v>0</v>
      </c>
      <c r="F222" s="53">
        <f t="shared" ca="1" si="101"/>
        <v>0</v>
      </c>
      <c r="G222" s="53">
        <f t="shared" ca="1" si="102"/>
        <v>0</v>
      </c>
      <c r="V222" s="140" t="s">
        <v>284</v>
      </c>
      <c r="W222" s="135">
        <f ca="1">SUM(C211:C229)</f>
        <v>0</v>
      </c>
      <c r="X222" s="135">
        <f t="shared" ref="X222:AA222" ca="1" si="112">SUM(D211:D229)</f>
        <v>-3.4465578924999996</v>
      </c>
      <c r="Y222" s="135">
        <f t="shared" ca="1" si="112"/>
        <v>-3.8011268471999999</v>
      </c>
      <c r="Z222" s="135">
        <f t="shared" ca="1" si="112"/>
        <v>-3.9484960898499999</v>
      </c>
      <c r="AA222" s="135">
        <f t="shared" ca="1" si="112"/>
        <v>-4.0774210884800004</v>
      </c>
    </row>
    <row r="223" spans="1:27" x14ac:dyDescent="0.25">
      <c r="A223" s="140"/>
      <c r="B223" s="140" t="s">
        <v>1171</v>
      </c>
      <c r="C223" s="53">
        <f t="shared" ca="1" si="98"/>
        <v>0</v>
      </c>
      <c r="D223" s="53">
        <f t="shared" ca="1" si="99"/>
        <v>0</v>
      </c>
      <c r="E223" s="53">
        <f t="shared" ca="1" si="100"/>
        <v>0</v>
      </c>
      <c r="F223" s="53">
        <f t="shared" ca="1" si="101"/>
        <v>0</v>
      </c>
      <c r="G223" s="53">
        <f t="shared" ca="1" si="102"/>
        <v>0</v>
      </c>
    </row>
    <row r="224" spans="1:27" x14ac:dyDescent="0.25">
      <c r="A224" s="140"/>
      <c r="B224" s="140" t="s">
        <v>1172</v>
      </c>
      <c r="C224" s="56">
        <f t="shared" ca="1" si="98"/>
        <v>0</v>
      </c>
      <c r="D224" s="56">
        <f t="shared" ca="1" si="99"/>
        <v>0</v>
      </c>
      <c r="E224" s="56">
        <f t="shared" ca="1" si="100"/>
        <v>0</v>
      </c>
      <c r="F224" s="56">
        <f t="shared" ca="1" si="101"/>
        <v>0</v>
      </c>
      <c r="G224" s="56">
        <f t="shared" ca="1" si="102"/>
        <v>0</v>
      </c>
    </row>
    <row r="225" spans="1:27" x14ac:dyDescent="0.25">
      <c r="A225" s="140"/>
      <c r="B225" s="140" t="s">
        <v>1110</v>
      </c>
      <c r="C225" s="56">
        <f t="shared" ca="1" si="98"/>
        <v>0</v>
      </c>
      <c r="D225" s="56">
        <f t="shared" ca="1" si="99"/>
        <v>-0.26749192500000002</v>
      </c>
      <c r="E225" s="56">
        <f t="shared" ca="1" si="100"/>
        <v>-0.22919234899999999</v>
      </c>
      <c r="F225" s="56">
        <f t="shared" ca="1" si="101"/>
        <v>-0.227218534</v>
      </c>
      <c r="G225" s="56">
        <f t="shared" ca="1" si="102"/>
        <v>-0.225180827</v>
      </c>
    </row>
    <row r="226" spans="1:27" x14ac:dyDescent="0.25">
      <c r="A226" s="140"/>
      <c r="B226" s="140" t="s">
        <v>1173</v>
      </c>
      <c r="C226" s="56">
        <f t="shared" ca="1" si="98"/>
        <v>0</v>
      </c>
      <c r="D226" s="56">
        <f t="shared" ca="1" si="99"/>
        <v>0</v>
      </c>
      <c r="E226" s="56">
        <f t="shared" ca="1" si="100"/>
        <v>0</v>
      </c>
      <c r="F226" s="56">
        <f t="shared" ca="1" si="101"/>
        <v>0</v>
      </c>
      <c r="G226" s="56">
        <f t="shared" ca="1" si="102"/>
        <v>0</v>
      </c>
    </row>
    <row r="227" spans="1:27" x14ac:dyDescent="0.25">
      <c r="A227" s="140"/>
      <c r="B227" s="140" t="s">
        <v>1174</v>
      </c>
      <c r="C227" s="56">
        <f t="shared" ca="1" si="98"/>
        <v>0</v>
      </c>
      <c r="D227" s="56">
        <f t="shared" ca="1" si="99"/>
        <v>0</v>
      </c>
      <c r="E227" s="56">
        <f t="shared" ca="1" si="100"/>
        <v>0</v>
      </c>
      <c r="F227" s="56">
        <f t="shared" ca="1" si="101"/>
        <v>0</v>
      </c>
      <c r="G227" s="56">
        <f t="shared" ca="1" si="102"/>
        <v>0</v>
      </c>
    </row>
    <row r="228" spans="1:27" x14ac:dyDescent="0.25">
      <c r="A228" s="140"/>
      <c r="B228" s="140" t="s">
        <v>1182</v>
      </c>
      <c r="C228" s="56">
        <f t="shared" ca="1" si="98"/>
        <v>0</v>
      </c>
      <c r="D228" s="56">
        <f t="shared" ca="1" si="99"/>
        <v>-0.68138394999999996</v>
      </c>
      <c r="E228" s="56">
        <f t="shared" ca="1" si="100"/>
        <v>-0.69084449599999997</v>
      </c>
      <c r="F228" s="56">
        <f t="shared" ca="1" si="101"/>
        <v>-0.72813470999999996</v>
      </c>
      <c r="G228" s="56">
        <f t="shared" ca="1" si="102"/>
        <v>-0.76624419799999999</v>
      </c>
    </row>
    <row r="229" spans="1:27" x14ac:dyDescent="0.25">
      <c r="A229" s="140"/>
      <c r="B229" s="155" t="s">
        <v>1183</v>
      </c>
      <c r="C229" s="177">
        <f t="shared" ca="1" si="98"/>
        <v>0</v>
      </c>
      <c r="D229" s="177">
        <f t="shared" ca="1" si="99"/>
        <v>0</v>
      </c>
      <c r="E229" s="177">
        <f t="shared" ca="1" si="100"/>
        <v>0</v>
      </c>
      <c r="F229" s="177">
        <f t="shared" ca="1" si="101"/>
        <v>0</v>
      </c>
      <c r="G229" s="177">
        <f t="shared" ca="1" si="102"/>
        <v>0</v>
      </c>
    </row>
    <row r="230" spans="1:27" x14ac:dyDescent="0.25">
      <c r="C230" s="108"/>
      <c r="D230" s="108"/>
      <c r="E230" s="108"/>
      <c r="F230" s="108"/>
      <c r="G230" s="108"/>
      <c r="H230" s="7"/>
      <c r="I230" s="103" t="s">
        <v>244</v>
      </c>
      <c r="O230" s="103" t="s">
        <v>245</v>
      </c>
    </row>
    <row r="231" spans="1:27" x14ac:dyDescent="0.25">
      <c r="B231" s="106" t="s">
        <v>256</v>
      </c>
      <c r="C231" s="102">
        <v>2010</v>
      </c>
      <c r="D231" s="102">
        <v>2020</v>
      </c>
      <c r="E231" s="102">
        <v>2030</v>
      </c>
      <c r="F231" s="102">
        <v>2040</v>
      </c>
      <c r="G231" s="102">
        <v>2050</v>
      </c>
      <c r="H231" s="7"/>
      <c r="I231" s="106">
        <v>2010</v>
      </c>
      <c r="J231" s="106">
        <v>2020</v>
      </c>
      <c r="K231" s="106">
        <v>2030</v>
      </c>
      <c r="L231" s="106">
        <v>2040</v>
      </c>
      <c r="M231" s="106">
        <v>2050</v>
      </c>
      <c r="O231" s="106">
        <v>2010</v>
      </c>
      <c r="P231" s="106">
        <v>2020</v>
      </c>
      <c r="Q231" s="106">
        <v>2030</v>
      </c>
      <c r="R231" s="106">
        <v>2040</v>
      </c>
      <c r="S231" s="106">
        <v>2050</v>
      </c>
      <c r="V231" s="106" t="s">
        <v>256</v>
      </c>
      <c r="W231" s="106">
        <v>2010</v>
      </c>
      <c r="X231" s="106">
        <v>2020</v>
      </c>
      <c r="Y231" s="106">
        <v>2030</v>
      </c>
      <c r="Z231" s="106">
        <v>2040</v>
      </c>
      <c r="AA231" s="106">
        <v>2050</v>
      </c>
    </row>
    <row r="232" spans="1:27" x14ac:dyDescent="0.25">
      <c r="A232" s="163"/>
      <c r="B232" s="140" t="s">
        <v>600</v>
      </c>
      <c r="C232" s="16">
        <f t="shared" ref="C232:C251" ca="1" si="113">IFERROR(VLOOKUP($B232,INDIRECT($I$232),2,FALSE),0)</f>
        <v>0</v>
      </c>
      <c r="D232" s="16">
        <f t="shared" ref="D232:D251" ca="1" si="114">IFERROR(VLOOKUP($B232,INDIRECT($J$232),2,FALSE),0)</f>
        <v>0</v>
      </c>
      <c r="E232" s="16">
        <f t="shared" ref="E232:E251" ca="1" si="115">IFERROR(VLOOKUP($B232,INDIRECT($K$232),2,FALSE),0)</f>
        <v>0</v>
      </c>
      <c r="F232" s="16">
        <f t="shared" ref="F232:F251" ca="1" si="116">IFERROR(VLOOKUP($B232,INDIRECT($L$232),2,FALSE),0)</f>
        <v>0</v>
      </c>
      <c r="G232" s="16">
        <f t="shared" ref="G232:G251" ca="1" si="117">IFERROR(VLOOKUP($B232,INDIRECT($M$232),2,FALSE),0)</f>
        <v>0</v>
      </c>
      <c r="H232" s="7"/>
      <c r="I232" s="140" t="str">
        <f>"Modeloutput!$D$"&amp;O232&amp;":$E$"&amp;O233</f>
        <v>Modeloutput!$D$3234:$E$3254</v>
      </c>
      <c r="J232" s="140" t="str">
        <f>"Modeloutput!$D$"&amp;P232&amp;":$E$"&amp;P233</f>
        <v>Modeloutput!$D$3557:$E$3577</v>
      </c>
      <c r="K232" s="140" t="str">
        <f>"Modeloutput!$D$"&amp;Q232&amp;":$E$"&amp;Q233</f>
        <v>Modeloutput!$D$3880:$E$3900</v>
      </c>
      <c r="L232" s="140" t="str">
        <f>"Modeloutput!$D$"&amp;R232&amp;":$E$"&amp;R233</f>
        <v>Modeloutput!$D$4203:$E$4223</v>
      </c>
      <c r="M232" s="140" t="str">
        <f>"Modeloutput!$D$"&amp;S232&amp;":$E$"&amp;S233</f>
        <v>Modeloutput!$D$4526:$E$4546</v>
      </c>
      <c r="N232" s="140" t="s">
        <v>246</v>
      </c>
      <c r="O232" s="140">
        <f>Run4_Var1!O232+Run4_Var3!$G$9</f>
        <v>3234</v>
      </c>
      <c r="P232" s="140">
        <f>Run4_Var1!P232+Run4_Var3!$G$9</f>
        <v>3557</v>
      </c>
      <c r="Q232" s="140">
        <f>Run4_Var1!Q232+Run4_Var3!$G$9</f>
        <v>3880</v>
      </c>
      <c r="R232" s="140">
        <f>Run4_Var1!R232+Run4_Var3!$G$9</f>
        <v>4203</v>
      </c>
      <c r="S232" s="140">
        <f>Run4_Var1!S232+Run4_Var3!$G$9</f>
        <v>4526</v>
      </c>
      <c r="V232" s="14" t="s">
        <v>282</v>
      </c>
      <c r="W232" s="16">
        <f ca="1">C232</f>
        <v>0</v>
      </c>
      <c r="X232" s="16">
        <f ca="1">D232</f>
        <v>0</v>
      </c>
      <c r="Y232" s="16">
        <f ca="1">E232</f>
        <v>0</v>
      </c>
      <c r="Z232" s="16">
        <f ca="1">F232</f>
        <v>0</v>
      </c>
      <c r="AA232" s="16">
        <f ca="1">G232</f>
        <v>0</v>
      </c>
    </row>
    <row r="233" spans="1:27" x14ac:dyDescent="0.25">
      <c r="A233" s="140"/>
      <c r="B233" s="140" t="s">
        <v>601</v>
      </c>
      <c r="C233" s="19">
        <f t="shared" ca="1" si="113"/>
        <v>0</v>
      </c>
      <c r="D233" s="19">
        <f t="shared" ca="1" si="114"/>
        <v>0</v>
      </c>
      <c r="E233" s="19">
        <f t="shared" ca="1" si="115"/>
        <v>0</v>
      </c>
      <c r="F233" s="19">
        <f t="shared" ca="1" si="116"/>
        <v>0</v>
      </c>
      <c r="G233" s="19">
        <f t="shared" ca="1" si="117"/>
        <v>0</v>
      </c>
      <c r="H233" s="9"/>
      <c r="O233" s="140">
        <f>Run4_Var1!O233+Run4_Var3!$G$9</f>
        <v>3254</v>
      </c>
      <c r="P233" s="140">
        <f>Run4_Var1!P233+Run4_Var3!$G$9</f>
        <v>3577</v>
      </c>
      <c r="Q233" s="140">
        <f>Run4_Var1!Q233+Run4_Var3!$G$9</f>
        <v>3900</v>
      </c>
      <c r="R233" s="140">
        <f>Run4_Var1!R233+Run4_Var3!$G$9</f>
        <v>4223</v>
      </c>
      <c r="S233" s="140">
        <f>Run4_Var1!S233+Run4_Var3!$G$9</f>
        <v>4546</v>
      </c>
      <c r="V233" s="27" t="s">
        <v>283</v>
      </c>
      <c r="W233" s="28">
        <f ca="1">SUM(C242:C245)</f>
        <v>0</v>
      </c>
      <c r="X233" s="28">
        <f t="shared" ref="X233:AA233" ca="1" si="118">SUM(D242:D245)</f>
        <v>0</v>
      </c>
      <c r="Y233" s="28">
        <f t="shared" ca="1" si="118"/>
        <v>0</v>
      </c>
      <c r="Z233" s="28">
        <f t="shared" ca="1" si="118"/>
        <v>0</v>
      </c>
      <c r="AA233" s="28">
        <f t="shared" ca="1" si="118"/>
        <v>0</v>
      </c>
    </row>
    <row r="234" spans="1:27" x14ac:dyDescent="0.25">
      <c r="A234" s="140"/>
      <c r="B234" s="140" t="s">
        <v>192</v>
      </c>
      <c r="C234" s="18">
        <f t="shared" ca="1" si="113"/>
        <v>0</v>
      </c>
      <c r="D234" s="18">
        <f t="shared" ca="1" si="114"/>
        <v>0</v>
      </c>
      <c r="E234" s="18">
        <f t="shared" ca="1" si="115"/>
        <v>0</v>
      </c>
      <c r="F234" s="18">
        <f t="shared" ca="1" si="116"/>
        <v>0</v>
      </c>
      <c r="G234" s="18">
        <f t="shared" ca="1" si="117"/>
        <v>0</v>
      </c>
      <c r="H234" s="7"/>
      <c r="V234" s="20" t="s">
        <v>611</v>
      </c>
      <c r="W234" s="19">
        <f ca="1">C233</f>
        <v>0</v>
      </c>
      <c r="X234" s="19">
        <f ca="1">D233</f>
        <v>0</v>
      </c>
      <c r="Y234" s="19">
        <f ca="1">E233</f>
        <v>0</v>
      </c>
      <c r="Z234" s="19">
        <f ca="1">F233</f>
        <v>0</v>
      </c>
      <c r="AA234" s="19">
        <f ca="1">G233</f>
        <v>0</v>
      </c>
    </row>
    <row r="235" spans="1:27" x14ac:dyDescent="0.25">
      <c r="A235" s="140"/>
      <c r="B235" s="140" t="s">
        <v>193</v>
      </c>
      <c r="C235" s="18">
        <f t="shared" ca="1" si="113"/>
        <v>0</v>
      </c>
      <c r="D235" s="18">
        <f t="shared" ca="1" si="114"/>
        <v>0</v>
      </c>
      <c r="E235" s="18">
        <f t="shared" ca="1" si="115"/>
        <v>0</v>
      </c>
      <c r="F235" s="18">
        <f t="shared" ca="1" si="116"/>
        <v>0</v>
      </c>
      <c r="G235" s="18">
        <f t="shared" ca="1" si="117"/>
        <v>0</v>
      </c>
      <c r="H235" s="7"/>
      <c r="V235" s="17" t="s">
        <v>1356</v>
      </c>
      <c r="W235" s="18">
        <f ca="1">SUM(C234:C240)</f>
        <v>0</v>
      </c>
      <c r="X235" s="18">
        <f t="shared" ref="X235:AA235" ca="1" si="119">SUM(D234:D240)</f>
        <v>0</v>
      </c>
      <c r="Y235" s="18">
        <f t="shared" ca="1" si="119"/>
        <v>0</v>
      </c>
      <c r="Z235" s="18">
        <f t="shared" ca="1" si="119"/>
        <v>0</v>
      </c>
      <c r="AA235" s="18">
        <f t="shared" ca="1" si="119"/>
        <v>0</v>
      </c>
    </row>
    <row r="236" spans="1:27" x14ac:dyDescent="0.25">
      <c r="A236" s="140"/>
      <c r="B236" s="140" t="s">
        <v>602</v>
      </c>
      <c r="C236" s="18">
        <f t="shared" ca="1" si="113"/>
        <v>0</v>
      </c>
      <c r="D236" s="18">
        <f t="shared" ca="1" si="114"/>
        <v>0</v>
      </c>
      <c r="E236" s="18">
        <f t="shared" ca="1" si="115"/>
        <v>0</v>
      </c>
      <c r="F236" s="18">
        <f t="shared" ca="1" si="116"/>
        <v>0</v>
      </c>
      <c r="G236" s="18">
        <f t="shared" ca="1" si="117"/>
        <v>0</v>
      </c>
      <c r="V236" s="22" t="s">
        <v>1357</v>
      </c>
      <c r="W236" s="41">
        <f ca="1">C241</f>
        <v>0</v>
      </c>
      <c r="X236" s="41">
        <f t="shared" ref="X236:AA236" ca="1" si="120">D241</f>
        <v>0</v>
      </c>
      <c r="Y236" s="41">
        <f t="shared" ca="1" si="120"/>
        <v>0</v>
      </c>
      <c r="Z236" s="41">
        <f t="shared" ca="1" si="120"/>
        <v>0</v>
      </c>
      <c r="AA236" s="41">
        <f t="shared" ca="1" si="120"/>
        <v>0</v>
      </c>
    </row>
    <row r="237" spans="1:27" x14ac:dyDescent="0.25">
      <c r="A237" s="140"/>
      <c r="B237" s="140" t="s">
        <v>603</v>
      </c>
      <c r="C237" s="18">
        <f t="shared" ca="1" si="113"/>
        <v>0</v>
      </c>
      <c r="D237" s="18">
        <f t="shared" ca="1" si="114"/>
        <v>0</v>
      </c>
      <c r="E237" s="18">
        <f t="shared" ca="1" si="115"/>
        <v>0</v>
      </c>
      <c r="F237" s="18">
        <f t="shared" ca="1" si="116"/>
        <v>0</v>
      </c>
      <c r="G237" s="18">
        <f t="shared" ca="1" si="117"/>
        <v>0</v>
      </c>
      <c r="V237" s="36" t="s">
        <v>1351</v>
      </c>
      <c r="W237" s="38">
        <f ca="1">SUM(C246:C248)</f>
        <v>0</v>
      </c>
      <c r="X237" s="38">
        <f t="shared" ref="X237:AA237" ca="1" si="121">SUM(D246:D248)</f>
        <v>0</v>
      </c>
      <c r="Y237" s="38">
        <f t="shared" ca="1" si="121"/>
        <v>0</v>
      </c>
      <c r="Z237" s="38">
        <f t="shared" ca="1" si="121"/>
        <v>0</v>
      </c>
      <c r="AA237" s="38">
        <f t="shared" ca="1" si="121"/>
        <v>0</v>
      </c>
    </row>
    <row r="238" spans="1:27" x14ac:dyDescent="0.25">
      <c r="A238" s="140"/>
      <c r="B238" s="140" t="s">
        <v>604</v>
      </c>
      <c r="C238" s="18">
        <f t="shared" ca="1" si="113"/>
        <v>0</v>
      </c>
      <c r="D238" s="18">
        <f t="shared" ca="1" si="114"/>
        <v>0</v>
      </c>
      <c r="E238" s="18">
        <f t="shared" ca="1" si="115"/>
        <v>0</v>
      </c>
      <c r="F238" s="18">
        <f t="shared" ca="1" si="116"/>
        <v>0</v>
      </c>
      <c r="G238" s="18">
        <f t="shared" ca="1" si="117"/>
        <v>0</v>
      </c>
      <c r="V238" s="171" t="s">
        <v>252</v>
      </c>
      <c r="W238" s="182">
        <f ca="1">SUM(C249:C251)</f>
        <v>0</v>
      </c>
      <c r="X238" s="182">
        <f t="shared" ref="X238:AA238" ca="1" si="122">SUM(D249:D251)</f>
        <v>0</v>
      </c>
      <c r="Y238" s="182">
        <f t="shared" ca="1" si="122"/>
        <v>0</v>
      </c>
      <c r="Z238" s="182">
        <f t="shared" ca="1" si="122"/>
        <v>0</v>
      </c>
      <c r="AA238" s="182">
        <f t="shared" ca="1" si="122"/>
        <v>0</v>
      </c>
    </row>
    <row r="239" spans="1:27" x14ac:dyDescent="0.25">
      <c r="A239" s="140"/>
      <c r="B239" s="140" t="s">
        <v>605</v>
      </c>
      <c r="C239" s="18">
        <f t="shared" ca="1" si="113"/>
        <v>0</v>
      </c>
      <c r="D239" s="18">
        <f t="shared" ca="1" si="114"/>
        <v>0</v>
      </c>
      <c r="E239" s="18">
        <f t="shared" ca="1" si="115"/>
        <v>0</v>
      </c>
      <c r="F239" s="18">
        <f t="shared" ca="1" si="116"/>
        <v>0</v>
      </c>
      <c r="G239" s="18">
        <f t="shared" ca="1" si="117"/>
        <v>0</v>
      </c>
    </row>
    <row r="240" spans="1:27" x14ac:dyDescent="0.25">
      <c r="A240" s="140"/>
      <c r="B240" s="140" t="s">
        <v>194</v>
      </c>
      <c r="C240" s="18">
        <f t="shared" ca="1" si="113"/>
        <v>0</v>
      </c>
      <c r="D240" s="18">
        <f t="shared" ca="1" si="114"/>
        <v>0</v>
      </c>
      <c r="E240" s="18">
        <f t="shared" ca="1" si="115"/>
        <v>0</v>
      </c>
      <c r="F240" s="18">
        <f t="shared" ca="1" si="116"/>
        <v>0</v>
      </c>
      <c r="G240" s="18">
        <f t="shared" ca="1" si="117"/>
        <v>0</v>
      </c>
      <c r="V240" s="140" t="s">
        <v>285</v>
      </c>
      <c r="W240" s="135">
        <f ca="1">SUM(W232:W238)</f>
        <v>0</v>
      </c>
      <c r="X240" s="135">
        <f t="shared" ref="X240:AA240" ca="1" si="123">SUM(X232:X238)</f>
        <v>0</v>
      </c>
      <c r="Y240" s="135">
        <f t="shared" ca="1" si="123"/>
        <v>0</v>
      </c>
      <c r="Z240" s="135">
        <f t="shared" ca="1" si="123"/>
        <v>0</v>
      </c>
      <c r="AA240" s="135">
        <f t="shared" ca="1" si="123"/>
        <v>0</v>
      </c>
    </row>
    <row r="241" spans="1:27" x14ac:dyDescent="0.25">
      <c r="A241" s="140"/>
      <c r="B241" s="140" t="s">
        <v>606</v>
      </c>
      <c r="C241" s="41">
        <f t="shared" ca="1" si="113"/>
        <v>0</v>
      </c>
      <c r="D241" s="41">
        <f t="shared" ca="1" si="114"/>
        <v>0</v>
      </c>
      <c r="E241" s="41">
        <f t="shared" ca="1" si="115"/>
        <v>0</v>
      </c>
      <c r="F241" s="41">
        <f t="shared" ca="1" si="116"/>
        <v>0</v>
      </c>
      <c r="G241" s="41">
        <f t="shared" ca="1" si="117"/>
        <v>0</v>
      </c>
      <c r="V241" s="140" t="s">
        <v>284</v>
      </c>
      <c r="W241" s="135">
        <f ca="1">SUM(C232:C251)</f>
        <v>0</v>
      </c>
      <c r="X241" s="135">
        <f t="shared" ref="X241:AA241" ca="1" si="124">SUM(D232:D251)</f>
        <v>0</v>
      </c>
      <c r="Y241" s="135">
        <f t="shared" ca="1" si="124"/>
        <v>0</v>
      </c>
      <c r="Z241" s="135">
        <f t="shared" ca="1" si="124"/>
        <v>0</v>
      </c>
      <c r="AA241" s="135">
        <f t="shared" ca="1" si="124"/>
        <v>0</v>
      </c>
    </row>
    <row r="242" spans="1:27" x14ac:dyDescent="0.25">
      <c r="A242" s="140"/>
      <c r="B242" s="140" t="s">
        <v>1166</v>
      </c>
      <c r="C242" s="28">
        <f t="shared" ca="1" si="113"/>
        <v>0</v>
      </c>
      <c r="D242" s="28">
        <f t="shared" ca="1" si="114"/>
        <v>0</v>
      </c>
      <c r="E242" s="28">
        <f t="shared" ca="1" si="115"/>
        <v>0</v>
      </c>
      <c r="F242" s="28">
        <f t="shared" ca="1" si="116"/>
        <v>0</v>
      </c>
      <c r="G242" s="28">
        <f t="shared" ca="1" si="117"/>
        <v>0</v>
      </c>
    </row>
    <row r="243" spans="1:27" x14ac:dyDescent="0.25">
      <c r="A243" s="140"/>
      <c r="B243" s="140" t="s">
        <v>1098</v>
      </c>
      <c r="C243" s="28">
        <f t="shared" ca="1" si="113"/>
        <v>0</v>
      </c>
      <c r="D243" s="28">
        <f t="shared" ca="1" si="114"/>
        <v>0</v>
      </c>
      <c r="E243" s="28">
        <f t="shared" ca="1" si="115"/>
        <v>0</v>
      </c>
      <c r="F243" s="28">
        <f t="shared" ca="1" si="116"/>
        <v>0</v>
      </c>
      <c r="G243" s="28">
        <f t="shared" ca="1" si="117"/>
        <v>0</v>
      </c>
    </row>
    <row r="244" spans="1:27" x14ac:dyDescent="0.25">
      <c r="A244" s="140"/>
      <c r="B244" s="140" t="s">
        <v>1167</v>
      </c>
      <c r="C244" s="28">
        <f t="shared" ca="1" si="113"/>
        <v>0</v>
      </c>
      <c r="D244" s="28">
        <f t="shared" ca="1" si="114"/>
        <v>0</v>
      </c>
      <c r="E244" s="28">
        <f t="shared" ca="1" si="115"/>
        <v>0</v>
      </c>
      <c r="F244" s="28">
        <f t="shared" ca="1" si="116"/>
        <v>0</v>
      </c>
      <c r="G244" s="28">
        <f t="shared" ca="1" si="117"/>
        <v>0</v>
      </c>
    </row>
    <row r="245" spans="1:27" x14ac:dyDescent="0.25">
      <c r="A245" s="140"/>
      <c r="B245" s="140" t="s">
        <v>1168</v>
      </c>
      <c r="C245" s="28">
        <f t="shared" ca="1" si="113"/>
        <v>0</v>
      </c>
      <c r="D245" s="28">
        <f t="shared" ca="1" si="114"/>
        <v>0</v>
      </c>
      <c r="E245" s="28">
        <f t="shared" ca="1" si="115"/>
        <v>0</v>
      </c>
      <c r="F245" s="28">
        <f t="shared" ca="1" si="116"/>
        <v>0</v>
      </c>
      <c r="G245" s="28">
        <f t="shared" ca="1" si="117"/>
        <v>0</v>
      </c>
    </row>
    <row r="246" spans="1:27" x14ac:dyDescent="0.25">
      <c r="A246" s="140"/>
      <c r="B246" s="140" t="s">
        <v>195</v>
      </c>
      <c r="C246" s="38">
        <f t="shared" ca="1" si="113"/>
        <v>0</v>
      </c>
      <c r="D246" s="38">
        <f t="shared" ca="1" si="114"/>
        <v>0</v>
      </c>
      <c r="E246" s="38">
        <f t="shared" ca="1" si="115"/>
        <v>0</v>
      </c>
      <c r="F246" s="38">
        <f t="shared" ca="1" si="116"/>
        <v>0</v>
      </c>
      <c r="G246" s="38">
        <f t="shared" ca="1" si="117"/>
        <v>0</v>
      </c>
    </row>
    <row r="247" spans="1:27" x14ac:dyDescent="0.25">
      <c r="A247" s="140"/>
      <c r="B247" s="140" t="s">
        <v>196</v>
      </c>
      <c r="C247" s="38">
        <f t="shared" ca="1" si="113"/>
        <v>0</v>
      </c>
      <c r="D247" s="38">
        <f t="shared" ca="1" si="114"/>
        <v>0</v>
      </c>
      <c r="E247" s="38">
        <f t="shared" ca="1" si="115"/>
        <v>0</v>
      </c>
      <c r="F247" s="38">
        <f t="shared" ca="1" si="116"/>
        <v>0</v>
      </c>
      <c r="G247" s="38">
        <f t="shared" ca="1" si="117"/>
        <v>0</v>
      </c>
    </row>
    <row r="248" spans="1:27" x14ac:dyDescent="0.25">
      <c r="A248" s="140"/>
      <c r="B248" s="140" t="s">
        <v>197</v>
      </c>
      <c r="C248" s="38">
        <f t="shared" ca="1" si="113"/>
        <v>0</v>
      </c>
      <c r="D248" s="38">
        <f t="shared" ca="1" si="114"/>
        <v>0</v>
      </c>
      <c r="E248" s="38">
        <f t="shared" ca="1" si="115"/>
        <v>0</v>
      </c>
      <c r="F248" s="38">
        <f t="shared" ca="1" si="116"/>
        <v>0</v>
      </c>
      <c r="G248" s="38">
        <f t="shared" ca="1" si="117"/>
        <v>0</v>
      </c>
    </row>
    <row r="249" spans="1:27" x14ac:dyDescent="0.25">
      <c r="A249" s="140"/>
      <c r="B249" s="140" t="s">
        <v>198</v>
      </c>
      <c r="C249" s="172">
        <f t="shared" ca="1" si="113"/>
        <v>0</v>
      </c>
      <c r="D249" s="172">
        <f t="shared" ca="1" si="114"/>
        <v>0</v>
      </c>
      <c r="E249" s="172">
        <f t="shared" ca="1" si="115"/>
        <v>0</v>
      </c>
      <c r="F249" s="172">
        <f t="shared" ca="1" si="116"/>
        <v>0</v>
      </c>
      <c r="G249" s="172">
        <f t="shared" ca="1" si="117"/>
        <v>0</v>
      </c>
    </row>
    <row r="250" spans="1:27" x14ac:dyDescent="0.25">
      <c r="A250" s="140"/>
      <c r="B250" s="140" t="s">
        <v>607</v>
      </c>
      <c r="C250" s="172">
        <f t="shared" ca="1" si="113"/>
        <v>0</v>
      </c>
      <c r="D250" s="172">
        <f t="shared" ca="1" si="114"/>
        <v>0</v>
      </c>
      <c r="E250" s="172">
        <f t="shared" ca="1" si="115"/>
        <v>0</v>
      </c>
      <c r="F250" s="172">
        <f t="shared" ca="1" si="116"/>
        <v>0</v>
      </c>
      <c r="G250" s="172">
        <f t="shared" ca="1" si="117"/>
        <v>0</v>
      </c>
    </row>
    <row r="251" spans="1:27" x14ac:dyDescent="0.25">
      <c r="A251" s="140"/>
      <c r="B251" s="140" t="s">
        <v>608</v>
      </c>
      <c r="C251" s="172">
        <f t="shared" ca="1" si="113"/>
        <v>0</v>
      </c>
      <c r="D251" s="172">
        <f t="shared" ca="1" si="114"/>
        <v>0</v>
      </c>
      <c r="E251" s="172">
        <f t="shared" ca="1" si="115"/>
        <v>0</v>
      </c>
      <c r="F251" s="172">
        <f t="shared" ca="1" si="116"/>
        <v>0</v>
      </c>
      <c r="G251" s="172">
        <f t="shared" ca="1" si="117"/>
        <v>0</v>
      </c>
    </row>
    <row r="252" spans="1:27" x14ac:dyDescent="0.25">
      <c r="C252" s="108"/>
      <c r="D252" s="108"/>
      <c r="E252" s="108"/>
      <c r="F252" s="108"/>
      <c r="G252" s="108"/>
      <c r="H252" s="7"/>
      <c r="I252" s="103" t="s">
        <v>244</v>
      </c>
      <c r="O252" s="103" t="s">
        <v>245</v>
      </c>
    </row>
    <row r="253" spans="1:27" x14ac:dyDescent="0.25">
      <c r="B253" s="106" t="s">
        <v>257</v>
      </c>
      <c r="C253" s="102">
        <v>2010</v>
      </c>
      <c r="D253" s="102">
        <v>2020</v>
      </c>
      <c r="E253" s="102">
        <v>2030</v>
      </c>
      <c r="F253" s="102">
        <v>2040</v>
      </c>
      <c r="G253" s="102">
        <v>2050</v>
      </c>
      <c r="H253" s="7"/>
      <c r="I253" s="106">
        <v>2010</v>
      </c>
      <c r="J253" s="106">
        <v>2020</v>
      </c>
      <c r="K253" s="106">
        <v>2030</v>
      </c>
      <c r="L253" s="106">
        <v>2040</v>
      </c>
      <c r="M253" s="106">
        <v>2050</v>
      </c>
      <c r="O253" s="106">
        <v>2010</v>
      </c>
      <c r="P253" s="106">
        <v>2020</v>
      </c>
      <c r="Q253" s="106">
        <v>2030</v>
      </c>
      <c r="R253" s="106">
        <v>2040</v>
      </c>
      <c r="S253" s="106">
        <v>2050</v>
      </c>
      <c r="V253" s="106" t="s">
        <v>257</v>
      </c>
      <c r="W253" s="106">
        <v>2010</v>
      </c>
      <c r="X253" s="106">
        <v>2020</v>
      </c>
      <c r="Y253" s="106">
        <v>2030</v>
      </c>
      <c r="Z253" s="106">
        <v>2040</v>
      </c>
      <c r="AA253" s="106">
        <v>2050</v>
      </c>
    </row>
    <row r="254" spans="1:27" x14ac:dyDescent="0.25">
      <c r="A254" s="140"/>
      <c r="B254" s="140" t="s">
        <v>1106</v>
      </c>
      <c r="C254" s="16">
        <f t="shared" ref="C254:C270" ca="1" si="125">IFERROR(VLOOKUP($B254,INDIRECT($I$254),2,FALSE),0)</f>
        <v>0</v>
      </c>
      <c r="D254" s="16">
        <f t="shared" ref="D254:D270" ca="1" si="126">IFERROR(VLOOKUP($B254,INDIRECT($J$254),2,FALSE),0)</f>
        <v>0</v>
      </c>
      <c r="E254" s="16">
        <f t="shared" ref="E254:E270" ca="1" si="127">IFERROR(VLOOKUP($B254,INDIRECT($K$254),2,FALSE),0)</f>
        <v>0</v>
      </c>
      <c r="F254" s="16">
        <f t="shared" ref="F254:F270" ca="1" si="128">IFERROR(VLOOKUP($B254,INDIRECT($L$254),2,FALSE),0)</f>
        <v>0</v>
      </c>
      <c r="G254" s="16">
        <f t="shared" ref="G254:G270" ca="1" si="129">IFERROR(VLOOKUP($B254,INDIRECT($M$254),2,FALSE),0)</f>
        <v>0</v>
      </c>
      <c r="H254" s="7"/>
      <c r="I254" s="140" t="str">
        <f>"Modeloutput!$D$"&amp;O254&amp;":$E$"&amp;O255</f>
        <v>Modeloutput!$D$3258:$E$3274</v>
      </c>
      <c r="J254" s="140" t="str">
        <f>"Modeloutput!$D$"&amp;P254&amp;":$E$"&amp;P255</f>
        <v>Modeloutput!$D$3581:$E$3597</v>
      </c>
      <c r="K254" s="140" t="str">
        <f>"Modeloutput!$D$"&amp;Q254&amp;":$E$"&amp;Q255</f>
        <v>Modeloutput!$D$3904:$E$3920</v>
      </c>
      <c r="L254" s="140" t="str">
        <f>"Modeloutput!$D$"&amp;R254&amp;":$E$"&amp;R255</f>
        <v>Modeloutput!$D$4227:$E$4243</v>
      </c>
      <c r="M254" s="140" t="str">
        <f>"Modeloutput!$D$"&amp;S254&amp;":$E$"&amp;S255</f>
        <v>Modeloutput!$D$4550:$E$4566</v>
      </c>
      <c r="N254" s="140" t="s">
        <v>246</v>
      </c>
      <c r="O254" s="140">
        <f>Run4_Var1!O254+Run4_Var3!$G$9</f>
        <v>3258</v>
      </c>
      <c r="P254" s="140">
        <f>Run4_Var1!P254+Run4_Var3!$G$9</f>
        <v>3581</v>
      </c>
      <c r="Q254" s="140">
        <f>Run4_Var1!Q254+Run4_Var3!$G$9</f>
        <v>3904</v>
      </c>
      <c r="R254" s="140">
        <f>Run4_Var1!R254+Run4_Var3!$G$9</f>
        <v>4227</v>
      </c>
      <c r="S254" s="140">
        <f>Run4_Var1!S254+Run4_Var3!$G$9</f>
        <v>4550</v>
      </c>
      <c r="V254" s="14" t="s">
        <v>237</v>
      </c>
      <c r="W254" s="15">
        <f t="shared" ref="W254:AA254" ca="1" si="130">C254</f>
        <v>0</v>
      </c>
      <c r="X254" s="15">
        <f t="shared" ca="1" si="130"/>
        <v>0</v>
      </c>
      <c r="Y254" s="15">
        <f t="shared" ca="1" si="130"/>
        <v>0</v>
      </c>
      <c r="Z254" s="15">
        <f t="shared" ca="1" si="130"/>
        <v>0</v>
      </c>
      <c r="AA254" s="15">
        <f t="shared" ca="1" si="130"/>
        <v>0</v>
      </c>
    </row>
    <row r="255" spans="1:27" x14ac:dyDescent="0.25">
      <c r="A255" s="140"/>
      <c r="B255" s="140" t="s">
        <v>200</v>
      </c>
      <c r="C255" s="49">
        <f t="shared" ca="1" si="125"/>
        <v>0</v>
      </c>
      <c r="D255" s="49">
        <f t="shared" ca="1" si="126"/>
        <v>0</v>
      </c>
      <c r="E255" s="49">
        <f t="shared" ca="1" si="127"/>
        <v>0</v>
      </c>
      <c r="F255" s="49">
        <f t="shared" ca="1" si="128"/>
        <v>0</v>
      </c>
      <c r="G255" s="49">
        <f t="shared" ca="1" si="129"/>
        <v>0</v>
      </c>
      <c r="H255" s="9"/>
      <c r="O255" s="140">
        <f>Run4_Var1!O255+Run4_Var3!$G$9</f>
        <v>3274</v>
      </c>
      <c r="P255" s="140">
        <f>Run4_Var1!P255+Run4_Var3!$G$9</f>
        <v>3597</v>
      </c>
      <c r="Q255" s="140">
        <f>Run4_Var1!Q255+Run4_Var3!$G$9</f>
        <v>3920</v>
      </c>
      <c r="R255" s="140">
        <f>Run4_Var1!R255+Run4_Var3!$G$9</f>
        <v>4243</v>
      </c>
      <c r="S255" s="140">
        <f>Run4_Var1!S255+Run4_Var3!$G$9</f>
        <v>4566</v>
      </c>
      <c r="V255" s="43" t="s">
        <v>287</v>
      </c>
      <c r="W255" s="44">
        <f ca="1">C256</f>
        <v>0</v>
      </c>
      <c r="X255" s="44">
        <f t="shared" ref="X255:AA256" ca="1" si="131">D256</f>
        <v>0</v>
      </c>
      <c r="Y255" s="44">
        <f t="shared" ca="1" si="131"/>
        <v>0</v>
      </c>
      <c r="Z255" s="44">
        <f t="shared" ca="1" si="131"/>
        <v>0</v>
      </c>
      <c r="AA255" s="44">
        <f t="shared" ca="1" si="131"/>
        <v>0</v>
      </c>
    </row>
    <row r="256" spans="1:27" x14ac:dyDescent="0.25">
      <c r="A256" s="140"/>
      <c r="B256" s="140" t="s">
        <v>609</v>
      </c>
      <c r="C256" s="45">
        <f t="shared" ca="1" si="125"/>
        <v>0</v>
      </c>
      <c r="D256" s="45">
        <f t="shared" ca="1" si="126"/>
        <v>0</v>
      </c>
      <c r="E256" s="45">
        <f t="shared" ca="1" si="127"/>
        <v>0</v>
      </c>
      <c r="F256" s="45">
        <f t="shared" ca="1" si="128"/>
        <v>0</v>
      </c>
      <c r="G256" s="45">
        <f t="shared" ca="1" si="129"/>
        <v>0</v>
      </c>
      <c r="H256" s="7"/>
      <c r="V256" s="25" t="s">
        <v>240</v>
      </c>
      <c r="W256" s="26">
        <f ca="1">C257</f>
        <v>0</v>
      </c>
      <c r="X256" s="26">
        <f t="shared" ca="1" si="131"/>
        <v>0</v>
      </c>
      <c r="Y256" s="26">
        <f t="shared" ca="1" si="131"/>
        <v>0</v>
      </c>
      <c r="Z256" s="26">
        <f t="shared" ca="1" si="131"/>
        <v>0</v>
      </c>
      <c r="AA256" s="26">
        <f t="shared" ca="1" si="131"/>
        <v>0</v>
      </c>
    </row>
    <row r="257" spans="1:27" x14ac:dyDescent="0.25">
      <c r="A257" s="140"/>
      <c r="B257" s="140" t="s">
        <v>1108</v>
      </c>
      <c r="C257" s="46">
        <f t="shared" ca="1" si="125"/>
        <v>0</v>
      </c>
      <c r="D257" s="46">
        <f t="shared" ca="1" si="126"/>
        <v>0</v>
      </c>
      <c r="E257" s="46">
        <f t="shared" ca="1" si="127"/>
        <v>0</v>
      </c>
      <c r="F257" s="46">
        <f t="shared" ca="1" si="128"/>
        <v>0</v>
      </c>
      <c r="G257" s="46">
        <f t="shared" ca="1" si="129"/>
        <v>0</v>
      </c>
      <c r="H257" s="7"/>
      <c r="V257" s="20" t="s">
        <v>614</v>
      </c>
      <c r="W257" s="21">
        <f ca="1">C259</f>
        <v>0</v>
      </c>
      <c r="X257" s="21">
        <f t="shared" ref="X257:AA257" ca="1" si="132">D259</f>
        <v>0</v>
      </c>
      <c r="Y257" s="21">
        <f t="shared" ca="1" si="132"/>
        <v>0</v>
      </c>
      <c r="Z257" s="21">
        <f t="shared" ca="1" si="132"/>
        <v>0</v>
      </c>
      <c r="AA257" s="21">
        <f t="shared" ca="1" si="132"/>
        <v>0</v>
      </c>
    </row>
    <row r="258" spans="1:27" x14ac:dyDescent="0.25">
      <c r="A258" s="140"/>
      <c r="B258" s="140" t="s">
        <v>201</v>
      </c>
      <c r="C258" s="49">
        <f t="shared" ca="1" si="125"/>
        <v>0</v>
      </c>
      <c r="D258" s="49">
        <f t="shared" ca="1" si="126"/>
        <v>0</v>
      </c>
      <c r="E258" s="49">
        <f t="shared" ca="1" si="127"/>
        <v>0</v>
      </c>
      <c r="F258" s="49">
        <f t="shared" ca="1" si="128"/>
        <v>0</v>
      </c>
      <c r="G258" s="49">
        <f t="shared" ca="1" si="129"/>
        <v>0</v>
      </c>
      <c r="H258" s="7"/>
      <c r="V258" s="47" t="s">
        <v>278</v>
      </c>
      <c r="W258" s="48">
        <f ca="1">C255+C258</f>
        <v>0</v>
      </c>
      <c r="X258" s="48">
        <f t="shared" ref="X258:AA258" ca="1" si="133">D255+D258</f>
        <v>0</v>
      </c>
      <c r="Y258" s="48">
        <f t="shared" ca="1" si="133"/>
        <v>0</v>
      </c>
      <c r="Z258" s="48">
        <f t="shared" ca="1" si="133"/>
        <v>0</v>
      </c>
      <c r="AA258" s="48">
        <f t="shared" ca="1" si="133"/>
        <v>0</v>
      </c>
    </row>
    <row r="259" spans="1:27" x14ac:dyDescent="0.25">
      <c r="A259" s="140"/>
      <c r="B259" s="140" t="s">
        <v>610</v>
      </c>
      <c r="C259" s="19">
        <f t="shared" ca="1" si="125"/>
        <v>0</v>
      </c>
      <c r="D259" s="19">
        <f t="shared" ca="1" si="126"/>
        <v>0</v>
      </c>
      <c r="E259" s="19">
        <f t="shared" ca="1" si="127"/>
        <v>0</v>
      </c>
      <c r="F259" s="19">
        <f t="shared" ca="1" si="128"/>
        <v>0</v>
      </c>
      <c r="G259" s="19">
        <f t="shared" ca="1" si="129"/>
        <v>0</v>
      </c>
      <c r="V259" s="51" t="s">
        <v>289</v>
      </c>
      <c r="W259" s="52">
        <f ca="1">SUM(C263:C266)</f>
        <v>0</v>
      </c>
      <c r="X259" s="52">
        <f ca="1">SUM(D263:D266)</f>
        <v>0</v>
      </c>
      <c r="Y259" s="52">
        <f ca="1">SUM(E263:E266)</f>
        <v>0</v>
      </c>
      <c r="Z259" s="52">
        <f ca="1">SUM(F263:F266)</f>
        <v>0</v>
      </c>
      <c r="AA259" s="52">
        <f ca="1">SUM(G263:G266)</f>
        <v>0</v>
      </c>
    </row>
    <row r="260" spans="1:27" x14ac:dyDescent="0.25">
      <c r="A260" s="140"/>
      <c r="B260" s="140" t="s">
        <v>202</v>
      </c>
      <c r="C260" s="38">
        <f t="shared" ca="1" si="125"/>
        <v>0</v>
      </c>
      <c r="D260" s="38">
        <f t="shared" ca="1" si="126"/>
        <v>0</v>
      </c>
      <c r="E260" s="38">
        <f t="shared" ca="1" si="127"/>
        <v>0</v>
      </c>
      <c r="F260" s="38">
        <f t="shared" ca="1" si="128"/>
        <v>0</v>
      </c>
      <c r="G260" s="38">
        <f t="shared" ca="1" si="129"/>
        <v>0</v>
      </c>
      <c r="V260" s="54" t="s">
        <v>1358</v>
      </c>
      <c r="W260" s="55">
        <f ca="1">SUM(C267:C270)</f>
        <v>0</v>
      </c>
      <c r="X260" s="55">
        <f ca="1">SUM(D267:D270)</f>
        <v>0</v>
      </c>
      <c r="Y260" s="55">
        <f ca="1">SUM(E267:E270)</f>
        <v>0</v>
      </c>
      <c r="Z260" s="55">
        <f ca="1">SUM(F267:F270)</f>
        <v>0</v>
      </c>
      <c r="AA260" s="55">
        <f ca="1">SUM(G267:G270)</f>
        <v>0</v>
      </c>
    </row>
    <row r="261" spans="1:27" x14ac:dyDescent="0.25">
      <c r="A261" s="140"/>
      <c r="B261" s="140" t="s">
        <v>203</v>
      </c>
      <c r="C261" s="38">
        <f t="shared" ca="1" si="125"/>
        <v>0</v>
      </c>
      <c r="D261" s="38">
        <f t="shared" ca="1" si="126"/>
        <v>0</v>
      </c>
      <c r="E261" s="38">
        <f t="shared" ca="1" si="127"/>
        <v>0</v>
      </c>
      <c r="F261" s="38">
        <f t="shared" ca="1" si="128"/>
        <v>0</v>
      </c>
      <c r="G261" s="38">
        <f t="shared" ca="1" si="129"/>
        <v>0</v>
      </c>
      <c r="V261" s="36" t="s">
        <v>1354</v>
      </c>
      <c r="W261" s="50">
        <f ca="1">SUM(C260:C262)</f>
        <v>0</v>
      </c>
      <c r="X261" s="50">
        <f ca="1">SUM(D260:D262)</f>
        <v>0</v>
      </c>
      <c r="Y261" s="50">
        <f ca="1">SUM(E260:E262)</f>
        <v>0</v>
      </c>
      <c r="Z261" s="50">
        <f ca="1">SUM(F260:F262)</f>
        <v>0</v>
      </c>
      <c r="AA261" s="50">
        <f ca="1">SUM(G260:G262)</f>
        <v>0</v>
      </c>
    </row>
    <row r="262" spans="1:27" x14ac:dyDescent="0.25">
      <c r="A262" s="140"/>
      <c r="B262" s="140" t="s">
        <v>204</v>
      </c>
      <c r="C262" s="38">
        <f t="shared" ca="1" si="125"/>
        <v>0</v>
      </c>
      <c r="D262" s="38">
        <f t="shared" ca="1" si="126"/>
        <v>0</v>
      </c>
      <c r="E262" s="38">
        <f t="shared" ca="1" si="127"/>
        <v>0</v>
      </c>
      <c r="F262" s="38">
        <f t="shared" ca="1" si="128"/>
        <v>0</v>
      </c>
      <c r="G262" s="38">
        <f t="shared" ca="1" si="129"/>
        <v>0</v>
      </c>
    </row>
    <row r="263" spans="1:27" x14ac:dyDescent="0.25">
      <c r="A263" s="140"/>
      <c r="B263" s="140" t="s">
        <v>1169</v>
      </c>
      <c r="C263" s="53">
        <f t="shared" ca="1" si="125"/>
        <v>0</v>
      </c>
      <c r="D263" s="53">
        <f t="shared" ca="1" si="126"/>
        <v>0</v>
      </c>
      <c r="E263" s="53">
        <f t="shared" ca="1" si="127"/>
        <v>0</v>
      </c>
      <c r="F263" s="53">
        <f t="shared" ca="1" si="128"/>
        <v>0</v>
      </c>
      <c r="G263" s="53">
        <f t="shared" ca="1" si="129"/>
        <v>0</v>
      </c>
      <c r="V263" s="140" t="s">
        <v>285</v>
      </c>
      <c r="W263" s="135">
        <f ca="1">SUM(W254:W261)</f>
        <v>0</v>
      </c>
      <c r="X263" s="135">
        <f ca="1">SUM(X254:X261)</f>
        <v>0</v>
      </c>
      <c r="Y263" s="135">
        <f ca="1">SUM(Y254:Y261)</f>
        <v>0</v>
      </c>
      <c r="Z263" s="135">
        <f ca="1">SUM(Z254:Z261)</f>
        <v>0</v>
      </c>
      <c r="AA263" s="135">
        <f ca="1">SUM(AA254:AA261)</f>
        <v>0</v>
      </c>
    </row>
    <row r="264" spans="1:27" x14ac:dyDescent="0.25">
      <c r="A264" s="140"/>
      <c r="B264" s="140" t="s">
        <v>1109</v>
      </c>
      <c r="C264" s="53">
        <f t="shared" ca="1" si="125"/>
        <v>0</v>
      </c>
      <c r="D264" s="53">
        <f t="shared" ca="1" si="126"/>
        <v>0</v>
      </c>
      <c r="E264" s="53">
        <f t="shared" ca="1" si="127"/>
        <v>0</v>
      </c>
      <c r="F264" s="53">
        <f t="shared" ca="1" si="128"/>
        <v>0</v>
      </c>
      <c r="G264" s="53">
        <f t="shared" ca="1" si="129"/>
        <v>0</v>
      </c>
      <c r="V264" s="140" t="s">
        <v>284</v>
      </c>
      <c r="W264" s="135">
        <f ca="1">SUM(C254:C270)</f>
        <v>0</v>
      </c>
      <c r="X264" s="135">
        <f ca="1">SUM(D254:D270)</f>
        <v>0</v>
      </c>
      <c r="Y264" s="135">
        <f ca="1">SUM(E254:E270)</f>
        <v>0</v>
      </c>
      <c r="Z264" s="135">
        <f ca="1">SUM(F254:F270)</f>
        <v>0</v>
      </c>
      <c r="AA264" s="135">
        <f ca="1">SUM(G254:G270)</f>
        <v>0</v>
      </c>
    </row>
    <row r="265" spans="1:27" x14ac:dyDescent="0.25">
      <c r="A265" s="140"/>
      <c r="B265" s="140" t="s">
        <v>1170</v>
      </c>
      <c r="C265" s="53">
        <f t="shared" ca="1" si="125"/>
        <v>0</v>
      </c>
      <c r="D265" s="53">
        <f t="shared" ca="1" si="126"/>
        <v>0</v>
      </c>
      <c r="E265" s="53">
        <f t="shared" ca="1" si="127"/>
        <v>0</v>
      </c>
      <c r="F265" s="53">
        <f t="shared" ca="1" si="128"/>
        <v>0</v>
      </c>
      <c r="G265" s="53">
        <f t="shared" ca="1" si="129"/>
        <v>0</v>
      </c>
    </row>
    <row r="266" spans="1:27" x14ac:dyDescent="0.25">
      <c r="A266" s="140"/>
      <c r="B266" s="140" t="s">
        <v>1171</v>
      </c>
      <c r="C266" s="53">
        <f t="shared" ca="1" si="125"/>
        <v>0</v>
      </c>
      <c r="D266" s="53">
        <f t="shared" ca="1" si="126"/>
        <v>0</v>
      </c>
      <c r="E266" s="53">
        <f t="shared" ca="1" si="127"/>
        <v>0</v>
      </c>
      <c r="F266" s="53">
        <f t="shared" ca="1" si="128"/>
        <v>0</v>
      </c>
      <c r="G266" s="53">
        <f t="shared" ca="1" si="129"/>
        <v>0</v>
      </c>
    </row>
    <row r="267" spans="1:27" x14ac:dyDescent="0.25">
      <c r="A267" s="140"/>
      <c r="B267" s="140" t="s">
        <v>1172</v>
      </c>
      <c r="C267" s="56">
        <f t="shared" ca="1" si="125"/>
        <v>0</v>
      </c>
      <c r="D267" s="56">
        <f t="shared" ca="1" si="126"/>
        <v>0</v>
      </c>
      <c r="E267" s="56">
        <f t="shared" ca="1" si="127"/>
        <v>0</v>
      </c>
      <c r="F267" s="56">
        <f t="shared" ca="1" si="128"/>
        <v>0</v>
      </c>
      <c r="G267" s="56">
        <f t="shared" ca="1" si="129"/>
        <v>0</v>
      </c>
    </row>
    <row r="268" spans="1:27" x14ac:dyDescent="0.25">
      <c r="A268" s="140"/>
      <c r="B268" s="140" t="s">
        <v>1110</v>
      </c>
      <c r="C268" s="56">
        <f t="shared" ca="1" si="125"/>
        <v>0</v>
      </c>
      <c r="D268" s="56">
        <f t="shared" ca="1" si="126"/>
        <v>0</v>
      </c>
      <c r="E268" s="56">
        <f t="shared" ca="1" si="127"/>
        <v>0</v>
      </c>
      <c r="F268" s="56">
        <f t="shared" ca="1" si="128"/>
        <v>0</v>
      </c>
      <c r="G268" s="56">
        <f t="shared" ca="1" si="129"/>
        <v>0</v>
      </c>
    </row>
    <row r="269" spans="1:27" x14ac:dyDescent="0.25">
      <c r="A269" s="140"/>
      <c r="B269" s="140" t="s">
        <v>1173</v>
      </c>
      <c r="C269" s="56">
        <f t="shared" ca="1" si="125"/>
        <v>0</v>
      </c>
      <c r="D269" s="56">
        <f t="shared" ca="1" si="126"/>
        <v>0</v>
      </c>
      <c r="E269" s="56">
        <f t="shared" ca="1" si="127"/>
        <v>0</v>
      </c>
      <c r="F269" s="56">
        <f t="shared" ca="1" si="128"/>
        <v>0</v>
      </c>
      <c r="G269" s="56">
        <f t="shared" ca="1" si="129"/>
        <v>0</v>
      </c>
    </row>
    <row r="270" spans="1:27" x14ac:dyDescent="0.25">
      <c r="A270" s="140"/>
      <c r="B270" s="140" t="s">
        <v>1174</v>
      </c>
      <c r="C270" s="56">
        <f t="shared" ca="1" si="125"/>
        <v>0</v>
      </c>
      <c r="D270" s="56">
        <f t="shared" ca="1" si="126"/>
        <v>0</v>
      </c>
      <c r="E270" s="56">
        <f t="shared" ca="1" si="127"/>
        <v>0</v>
      </c>
      <c r="F270" s="56">
        <f t="shared" ca="1" si="128"/>
        <v>0</v>
      </c>
      <c r="G270" s="56">
        <f t="shared" ca="1" si="129"/>
        <v>0</v>
      </c>
    </row>
    <row r="271" spans="1:27" x14ac:dyDescent="0.25">
      <c r="C271" s="108"/>
      <c r="D271" s="108"/>
      <c r="E271" s="108"/>
      <c r="F271" s="108"/>
      <c r="G271" s="108"/>
      <c r="I271" s="103" t="s">
        <v>244</v>
      </c>
      <c r="O271" s="103" t="s">
        <v>245</v>
      </c>
    </row>
    <row r="272" spans="1:27" x14ac:dyDescent="0.25">
      <c r="B272" s="106" t="s">
        <v>258</v>
      </c>
      <c r="C272" s="102">
        <v>2010</v>
      </c>
      <c r="D272" s="102">
        <v>2020</v>
      </c>
      <c r="E272" s="102">
        <v>2030</v>
      </c>
      <c r="F272" s="102">
        <v>2040</v>
      </c>
      <c r="G272" s="102">
        <v>2050</v>
      </c>
      <c r="I272" s="106">
        <v>2010</v>
      </c>
      <c r="J272" s="106">
        <v>2020</v>
      </c>
      <c r="K272" s="106">
        <v>2030</v>
      </c>
      <c r="L272" s="106">
        <v>2040</v>
      </c>
      <c r="M272" s="106">
        <v>2050</v>
      </c>
      <c r="O272" s="106">
        <v>2010</v>
      </c>
      <c r="P272" s="106">
        <v>2020</v>
      </c>
      <c r="Q272" s="106">
        <v>2030</v>
      </c>
      <c r="R272" s="106">
        <v>2040</v>
      </c>
      <c r="S272" s="106">
        <v>2050</v>
      </c>
      <c r="V272" s="106" t="s">
        <v>258</v>
      </c>
      <c r="W272" s="106">
        <v>2010</v>
      </c>
      <c r="X272" s="106">
        <v>2020</v>
      </c>
      <c r="Y272" s="106">
        <v>2030</v>
      </c>
      <c r="Z272" s="106">
        <v>2040</v>
      </c>
      <c r="AA272" s="106">
        <v>2050</v>
      </c>
    </row>
    <row r="273" spans="1:27" x14ac:dyDescent="0.25">
      <c r="A273" s="163"/>
      <c r="B273" s="140" t="s">
        <v>600</v>
      </c>
      <c r="C273" s="16">
        <f t="shared" ref="C273:C292" ca="1" si="134">IFERROR(VLOOKUP($B273,INDIRECT($I$273),2,FALSE),0)</f>
        <v>0</v>
      </c>
      <c r="D273" s="16">
        <f t="shared" ref="D273:D292" ca="1" si="135">IFERROR(VLOOKUP($B273,INDIRECT($J$273),2,FALSE),0)</f>
        <v>0</v>
      </c>
      <c r="E273" s="16">
        <f t="shared" ref="E273:E292" ca="1" si="136">IFERROR(VLOOKUP($B273,INDIRECT($K$273),2,FALSE),0)</f>
        <v>0</v>
      </c>
      <c r="F273" s="16">
        <f t="shared" ref="F273:F292" ca="1" si="137">IFERROR(VLOOKUP($B273,INDIRECT($L$273),2,FALSE),0)</f>
        <v>0</v>
      </c>
      <c r="G273" s="16">
        <f t="shared" ref="G273:G292" ca="1" si="138">IFERROR(VLOOKUP($B273,INDIRECT($M$273),2,FALSE),0)</f>
        <v>0</v>
      </c>
      <c r="I273" s="140" t="str">
        <f>"Modeloutput!$D$"&amp;O273&amp;":$E$"&amp;O274</f>
        <v>Modeloutput!$D$3278:$E$3298</v>
      </c>
      <c r="J273" s="140" t="str">
        <f>"Modeloutput!$D$"&amp;P273&amp;":$E$"&amp;P274</f>
        <v>Modeloutput!$D$3601:$E$3621</v>
      </c>
      <c r="K273" s="140" t="str">
        <f>"Modeloutput!$D$"&amp;Q273&amp;":$E$"&amp;Q274</f>
        <v>Modeloutput!$D$3924:$E$3944</v>
      </c>
      <c r="L273" s="140" t="str">
        <f>"Modeloutput!$D$"&amp;R273&amp;":$E$"&amp;R274</f>
        <v>Modeloutput!$D$4247:$E$4267</v>
      </c>
      <c r="M273" s="140" t="str">
        <f>"Modeloutput!$D$"&amp;S273&amp;":$E$"&amp;S274</f>
        <v>Modeloutput!$D$4570:$E$4590</v>
      </c>
      <c r="N273" s="140" t="s">
        <v>246</v>
      </c>
      <c r="O273" s="140">
        <f>Run4_Var1!O273+Run4_Var3!$G$9</f>
        <v>3278</v>
      </c>
      <c r="P273" s="140">
        <f>Run4_Var1!P273+Run4_Var3!$G$9</f>
        <v>3601</v>
      </c>
      <c r="Q273" s="140">
        <f>Run4_Var1!Q273+Run4_Var3!$G$9</f>
        <v>3924</v>
      </c>
      <c r="R273" s="140">
        <f>Run4_Var1!R273+Run4_Var3!$G$9</f>
        <v>4247</v>
      </c>
      <c r="S273" s="140">
        <f>Run4_Var1!S273+Run4_Var3!$G$9</f>
        <v>4570</v>
      </c>
      <c r="V273" s="14" t="s">
        <v>282</v>
      </c>
      <c r="W273" s="16">
        <f ca="1">C273</f>
        <v>0</v>
      </c>
      <c r="X273" s="16">
        <f ca="1">D273</f>
        <v>0</v>
      </c>
      <c r="Y273" s="16">
        <f ca="1">E273</f>
        <v>0</v>
      </c>
      <c r="Z273" s="16">
        <f ca="1">F273</f>
        <v>0</v>
      </c>
      <c r="AA273" s="16">
        <f ca="1">G273</f>
        <v>0</v>
      </c>
    </row>
    <row r="274" spans="1:27" x14ac:dyDescent="0.25">
      <c r="A274" s="140"/>
      <c r="B274" s="140" t="s">
        <v>601</v>
      </c>
      <c r="C274" s="19">
        <f t="shared" ca="1" si="134"/>
        <v>0</v>
      </c>
      <c r="D274" s="19">
        <f t="shared" ca="1" si="135"/>
        <v>0</v>
      </c>
      <c r="E274" s="19">
        <f t="shared" ca="1" si="136"/>
        <v>0</v>
      </c>
      <c r="F274" s="19">
        <f t="shared" ca="1" si="137"/>
        <v>0</v>
      </c>
      <c r="G274" s="19">
        <f t="shared" ca="1" si="138"/>
        <v>0</v>
      </c>
      <c r="O274" s="140">
        <f>Run4_Var1!O274+Run4_Var3!$G$9</f>
        <v>3298</v>
      </c>
      <c r="P274" s="140">
        <f>Run4_Var1!P274+Run4_Var3!$G$9</f>
        <v>3621</v>
      </c>
      <c r="Q274" s="140">
        <f>Run4_Var1!Q274+Run4_Var3!$G$9</f>
        <v>3944</v>
      </c>
      <c r="R274" s="140">
        <f>Run4_Var1!R274+Run4_Var3!$G$9</f>
        <v>4267</v>
      </c>
      <c r="S274" s="140">
        <f>Run4_Var1!S274+Run4_Var3!$G$9</f>
        <v>4590</v>
      </c>
      <c r="V274" s="27" t="s">
        <v>283</v>
      </c>
      <c r="W274" s="28">
        <f ca="1">SUM(C283:C286)</f>
        <v>0</v>
      </c>
      <c r="X274" s="28">
        <f t="shared" ref="X274:AA274" ca="1" si="139">SUM(D283:D286)</f>
        <v>0</v>
      </c>
      <c r="Y274" s="28">
        <f t="shared" ca="1" si="139"/>
        <v>0</v>
      </c>
      <c r="Z274" s="28">
        <f t="shared" ca="1" si="139"/>
        <v>0</v>
      </c>
      <c r="AA274" s="28">
        <f t="shared" ca="1" si="139"/>
        <v>0</v>
      </c>
    </row>
    <row r="275" spans="1:27" x14ac:dyDescent="0.25">
      <c r="A275" s="140"/>
      <c r="B275" s="140" t="s">
        <v>192</v>
      </c>
      <c r="C275" s="18">
        <f t="shared" ca="1" si="134"/>
        <v>0</v>
      </c>
      <c r="D275" s="18">
        <f t="shared" ca="1" si="135"/>
        <v>0</v>
      </c>
      <c r="E275" s="18">
        <f t="shared" ca="1" si="136"/>
        <v>0</v>
      </c>
      <c r="F275" s="18">
        <f t="shared" ca="1" si="137"/>
        <v>0</v>
      </c>
      <c r="G275" s="18">
        <f t="shared" ca="1" si="138"/>
        <v>0</v>
      </c>
      <c r="V275" s="20" t="s">
        <v>611</v>
      </c>
      <c r="W275" s="19">
        <f ca="1">C274</f>
        <v>0</v>
      </c>
      <c r="X275" s="19">
        <f ca="1">D274</f>
        <v>0</v>
      </c>
      <c r="Y275" s="19">
        <f ca="1">E274</f>
        <v>0</v>
      </c>
      <c r="Z275" s="19">
        <f ca="1">F274</f>
        <v>0</v>
      </c>
      <c r="AA275" s="19">
        <f ca="1">G274</f>
        <v>0</v>
      </c>
    </row>
    <row r="276" spans="1:27" x14ac:dyDescent="0.25">
      <c r="A276" s="140"/>
      <c r="B276" s="140" t="s">
        <v>193</v>
      </c>
      <c r="C276" s="18">
        <f t="shared" ca="1" si="134"/>
        <v>0</v>
      </c>
      <c r="D276" s="18">
        <f t="shared" ca="1" si="135"/>
        <v>0</v>
      </c>
      <c r="E276" s="18">
        <f t="shared" ca="1" si="136"/>
        <v>0</v>
      </c>
      <c r="F276" s="18">
        <f t="shared" ca="1" si="137"/>
        <v>0</v>
      </c>
      <c r="G276" s="18">
        <f t="shared" ca="1" si="138"/>
        <v>0</v>
      </c>
      <c r="V276" s="17" t="s">
        <v>1356</v>
      </c>
      <c r="W276" s="18">
        <f ca="1">SUM(C275:C281)</f>
        <v>0</v>
      </c>
      <c r="X276" s="18">
        <f t="shared" ref="X276:AA276" ca="1" si="140">SUM(D275:D281)</f>
        <v>0</v>
      </c>
      <c r="Y276" s="18">
        <f t="shared" ca="1" si="140"/>
        <v>0</v>
      </c>
      <c r="Z276" s="18">
        <f t="shared" ca="1" si="140"/>
        <v>0</v>
      </c>
      <c r="AA276" s="18">
        <f t="shared" ca="1" si="140"/>
        <v>0</v>
      </c>
    </row>
    <row r="277" spans="1:27" x14ac:dyDescent="0.25">
      <c r="A277" s="140"/>
      <c r="B277" s="140" t="s">
        <v>602</v>
      </c>
      <c r="C277" s="18">
        <f t="shared" ca="1" si="134"/>
        <v>0</v>
      </c>
      <c r="D277" s="18">
        <f t="shared" ca="1" si="135"/>
        <v>0</v>
      </c>
      <c r="E277" s="18">
        <f t="shared" ca="1" si="136"/>
        <v>0</v>
      </c>
      <c r="F277" s="18">
        <f t="shared" ca="1" si="137"/>
        <v>0</v>
      </c>
      <c r="G277" s="18">
        <f t="shared" ca="1" si="138"/>
        <v>0</v>
      </c>
      <c r="V277" s="22" t="s">
        <v>1357</v>
      </c>
      <c r="W277" s="41">
        <f ca="1">C282</f>
        <v>0</v>
      </c>
      <c r="X277" s="41">
        <f t="shared" ref="X277:AA277" ca="1" si="141">D282</f>
        <v>0</v>
      </c>
      <c r="Y277" s="41">
        <f t="shared" ca="1" si="141"/>
        <v>0</v>
      </c>
      <c r="Z277" s="41">
        <f t="shared" ca="1" si="141"/>
        <v>0</v>
      </c>
      <c r="AA277" s="41">
        <f t="shared" ca="1" si="141"/>
        <v>0</v>
      </c>
    </row>
    <row r="278" spans="1:27" x14ac:dyDescent="0.25">
      <c r="A278" s="140"/>
      <c r="B278" s="140" t="s">
        <v>603</v>
      </c>
      <c r="C278" s="18">
        <f t="shared" ca="1" si="134"/>
        <v>0</v>
      </c>
      <c r="D278" s="18">
        <f t="shared" ca="1" si="135"/>
        <v>0</v>
      </c>
      <c r="E278" s="18">
        <f t="shared" ca="1" si="136"/>
        <v>0</v>
      </c>
      <c r="F278" s="18">
        <f t="shared" ca="1" si="137"/>
        <v>0</v>
      </c>
      <c r="G278" s="18">
        <f t="shared" ca="1" si="138"/>
        <v>0</v>
      </c>
      <c r="V278" s="36" t="s">
        <v>1351</v>
      </c>
      <c r="W278" s="38">
        <f ca="1">SUM(C287:C289)</f>
        <v>0</v>
      </c>
      <c r="X278" s="38">
        <f t="shared" ref="X278:AA278" ca="1" si="142">SUM(D287:D289)</f>
        <v>0</v>
      </c>
      <c r="Y278" s="38">
        <f t="shared" ca="1" si="142"/>
        <v>0</v>
      </c>
      <c r="Z278" s="38">
        <f t="shared" ca="1" si="142"/>
        <v>0</v>
      </c>
      <c r="AA278" s="38">
        <f t="shared" ca="1" si="142"/>
        <v>0</v>
      </c>
    </row>
    <row r="279" spans="1:27" x14ac:dyDescent="0.25">
      <c r="A279" s="140"/>
      <c r="B279" s="140" t="s">
        <v>604</v>
      </c>
      <c r="C279" s="18">
        <f t="shared" ca="1" si="134"/>
        <v>0</v>
      </c>
      <c r="D279" s="18">
        <f t="shared" ca="1" si="135"/>
        <v>0</v>
      </c>
      <c r="E279" s="18">
        <f t="shared" ca="1" si="136"/>
        <v>0</v>
      </c>
      <c r="F279" s="18">
        <f t="shared" ca="1" si="137"/>
        <v>0</v>
      </c>
      <c r="G279" s="18">
        <f t="shared" ca="1" si="138"/>
        <v>0</v>
      </c>
      <c r="V279" s="171" t="s">
        <v>252</v>
      </c>
      <c r="W279" s="182">
        <f ca="1">SUM(C290:C292)</f>
        <v>0</v>
      </c>
      <c r="X279" s="182">
        <f t="shared" ref="X279:AA279" ca="1" si="143">SUM(D290:D292)</f>
        <v>0</v>
      </c>
      <c r="Y279" s="182">
        <f t="shared" ca="1" si="143"/>
        <v>0</v>
      </c>
      <c r="Z279" s="182">
        <f t="shared" ca="1" si="143"/>
        <v>0</v>
      </c>
      <c r="AA279" s="182">
        <f t="shared" ca="1" si="143"/>
        <v>0</v>
      </c>
    </row>
    <row r="280" spans="1:27" x14ac:dyDescent="0.25">
      <c r="A280" s="140"/>
      <c r="B280" s="140" t="s">
        <v>605</v>
      </c>
      <c r="C280" s="18">
        <f t="shared" ca="1" si="134"/>
        <v>0</v>
      </c>
      <c r="D280" s="18">
        <f t="shared" ca="1" si="135"/>
        <v>0</v>
      </c>
      <c r="E280" s="18">
        <f t="shared" ca="1" si="136"/>
        <v>0</v>
      </c>
      <c r="F280" s="18">
        <f t="shared" ca="1" si="137"/>
        <v>0</v>
      </c>
      <c r="G280" s="18">
        <f t="shared" ca="1" si="138"/>
        <v>0</v>
      </c>
    </row>
    <row r="281" spans="1:27" x14ac:dyDescent="0.25">
      <c r="A281" s="140"/>
      <c r="B281" s="140" t="s">
        <v>194</v>
      </c>
      <c r="C281" s="18">
        <f t="shared" ca="1" si="134"/>
        <v>0</v>
      </c>
      <c r="D281" s="18">
        <f t="shared" ca="1" si="135"/>
        <v>0</v>
      </c>
      <c r="E281" s="18">
        <f t="shared" ca="1" si="136"/>
        <v>0</v>
      </c>
      <c r="F281" s="18">
        <f t="shared" ca="1" si="137"/>
        <v>0</v>
      </c>
      <c r="G281" s="18">
        <f t="shared" ca="1" si="138"/>
        <v>0</v>
      </c>
      <c r="V281" s="140" t="s">
        <v>285</v>
      </c>
      <c r="W281" s="135">
        <f ca="1">SUM(W273:W279)</f>
        <v>0</v>
      </c>
      <c r="X281" s="135">
        <f t="shared" ref="X281:AA281" ca="1" si="144">SUM(X273:X279)</f>
        <v>0</v>
      </c>
      <c r="Y281" s="135">
        <f t="shared" ca="1" si="144"/>
        <v>0</v>
      </c>
      <c r="Z281" s="135">
        <f t="shared" ca="1" si="144"/>
        <v>0</v>
      </c>
      <c r="AA281" s="135">
        <f t="shared" ca="1" si="144"/>
        <v>0</v>
      </c>
    </row>
    <row r="282" spans="1:27" x14ac:dyDescent="0.25">
      <c r="B282" s="140" t="s">
        <v>606</v>
      </c>
      <c r="C282" s="41">
        <f t="shared" ca="1" si="134"/>
        <v>0</v>
      </c>
      <c r="D282" s="41">
        <f t="shared" ca="1" si="135"/>
        <v>0</v>
      </c>
      <c r="E282" s="41">
        <f t="shared" ca="1" si="136"/>
        <v>0</v>
      </c>
      <c r="F282" s="41">
        <f t="shared" ca="1" si="137"/>
        <v>0</v>
      </c>
      <c r="G282" s="41">
        <f t="shared" ca="1" si="138"/>
        <v>0</v>
      </c>
      <c r="V282" s="140" t="s">
        <v>284</v>
      </c>
      <c r="W282" s="135">
        <f ca="1">SUM(C273:C292)</f>
        <v>0</v>
      </c>
      <c r="X282" s="135">
        <f ca="1">SUM(D273:D292)</f>
        <v>0</v>
      </c>
      <c r="Y282" s="135">
        <f ca="1">SUM(E273:E292)</f>
        <v>0</v>
      </c>
      <c r="Z282" s="135">
        <f ca="1">SUM(F273:F292)</f>
        <v>0</v>
      </c>
      <c r="AA282" s="135">
        <f ca="1">SUM(G273:G292)</f>
        <v>0</v>
      </c>
    </row>
    <row r="283" spans="1:27" x14ac:dyDescent="0.25">
      <c r="A283" s="140"/>
      <c r="B283" s="140" t="s">
        <v>1166</v>
      </c>
      <c r="C283" s="28">
        <f t="shared" ca="1" si="134"/>
        <v>0</v>
      </c>
      <c r="D283" s="28">
        <f t="shared" ca="1" si="135"/>
        <v>0</v>
      </c>
      <c r="E283" s="28">
        <f t="shared" ca="1" si="136"/>
        <v>0</v>
      </c>
      <c r="F283" s="28">
        <f t="shared" ca="1" si="137"/>
        <v>0</v>
      </c>
      <c r="G283" s="28">
        <f t="shared" ca="1" si="138"/>
        <v>0</v>
      </c>
    </row>
    <row r="284" spans="1:27" x14ac:dyDescent="0.25">
      <c r="A284" s="140"/>
      <c r="B284" s="140" t="s">
        <v>1098</v>
      </c>
      <c r="C284" s="28">
        <f t="shared" ca="1" si="134"/>
        <v>0</v>
      </c>
      <c r="D284" s="28">
        <f t="shared" ca="1" si="135"/>
        <v>0</v>
      </c>
      <c r="E284" s="28">
        <f t="shared" ca="1" si="136"/>
        <v>0</v>
      </c>
      <c r="F284" s="28">
        <f t="shared" ca="1" si="137"/>
        <v>0</v>
      </c>
      <c r="G284" s="28">
        <f t="shared" ca="1" si="138"/>
        <v>0</v>
      </c>
    </row>
    <row r="285" spans="1:27" x14ac:dyDescent="0.25">
      <c r="A285" s="140"/>
      <c r="B285" s="140" t="s">
        <v>1167</v>
      </c>
      <c r="C285" s="28">
        <f t="shared" ca="1" si="134"/>
        <v>0</v>
      </c>
      <c r="D285" s="28">
        <f t="shared" ca="1" si="135"/>
        <v>0</v>
      </c>
      <c r="E285" s="28">
        <f t="shared" ca="1" si="136"/>
        <v>0</v>
      </c>
      <c r="F285" s="28">
        <f t="shared" ca="1" si="137"/>
        <v>0</v>
      </c>
      <c r="G285" s="28">
        <f t="shared" ca="1" si="138"/>
        <v>0</v>
      </c>
    </row>
    <row r="286" spans="1:27" x14ac:dyDescent="0.25">
      <c r="A286" s="140"/>
      <c r="B286" s="140" t="s">
        <v>1168</v>
      </c>
      <c r="C286" s="28">
        <f t="shared" ca="1" si="134"/>
        <v>0</v>
      </c>
      <c r="D286" s="28">
        <f t="shared" ca="1" si="135"/>
        <v>0</v>
      </c>
      <c r="E286" s="28">
        <f t="shared" ca="1" si="136"/>
        <v>0</v>
      </c>
      <c r="F286" s="28">
        <f t="shared" ca="1" si="137"/>
        <v>0</v>
      </c>
      <c r="G286" s="28">
        <f t="shared" ca="1" si="138"/>
        <v>0</v>
      </c>
    </row>
    <row r="287" spans="1:27" x14ac:dyDescent="0.25">
      <c r="A287" s="140"/>
      <c r="B287" s="140" t="s">
        <v>205</v>
      </c>
      <c r="C287" s="38">
        <f t="shared" ca="1" si="134"/>
        <v>0</v>
      </c>
      <c r="D287" s="38">
        <f t="shared" ca="1" si="135"/>
        <v>0</v>
      </c>
      <c r="E287" s="38">
        <f t="shared" ca="1" si="136"/>
        <v>0</v>
      </c>
      <c r="F287" s="38">
        <f t="shared" ca="1" si="137"/>
        <v>0</v>
      </c>
      <c r="G287" s="38">
        <f t="shared" ca="1" si="138"/>
        <v>0</v>
      </c>
    </row>
    <row r="288" spans="1:27" x14ac:dyDescent="0.25">
      <c r="A288" s="140"/>
      <c r="B288" s="140" t="s">
        <v>206</v>
      </c>
      <c r="C288" s="38">
        <f t="shared" ca="1" si="134"/>
        <v>0</v>
      </c>
      <c r="D288" s="38">
        <f t="shared" ca="1" si="135"/>
        <v>0</v>
      </c>
      <c r="E288" s="38">
        <f t="shared" ca="1" si="136"/>
        <v>0</v>
      </c>
      <c r="F288" s="38">
        <f t="shared" ca="1" si="137"/>
        <v>0</v>
      </c>
      <c r="G288" s="38">
        <f t="shared" ca="1" si="138"/>
        <v>0</v>
      </c>
    </row>
    <row r="289" spans="1:27" x14ac:dyDescent="0.25">
      <c r="A289" s="140"/>
      <c r="B289" s="140" t="s">
        <v>207</v>
      </c>
      <c r="C289" s="38">
        <f t="shared" ca="1" si="134"/>
        <v>0</v>
      </c>
      <c r="D289" s="38">
        <f t="shared" ca="1" si="135"/>
        <v>0</v>
      </c>
      <c r="E289" s="38">
        <f t="shared" ca="1" si="136"/>
        <v>0</v>
      </c>
      <c r="F289" s="38">
        <f t="shared" ca="1" si="137"/>
        <v>0</v>
      </c>
      <c r="G289" s="38">
        <f t="shared" ca="1" si="138"/>
        <v>0</v>
      </c>
    </row>
    <row r="290" spans="1:27" x14ac:dyDescent="0.25">
      <c r="A290" s="140"/>
      <c r="B290" s="140" t="s">
        <v>198</v>
      </c>
      <c r="C290" s="172">
        <f t="shared" ca="1" si="134"/>
        <v>0</v>
      </c>
      <c r="D290" s="172">
        <f t="shared" ca="1" si="135"/>
        <v>0</v>
      </c>
      <c r="E290" s="172">
        <f t="shared" ca="1" si="136"/>
        <v>0</v>
      </c>
      <c r="F290" s="172">
        <f t="shared" ca="1" si="137"/>
        <v>0</v>
      </c>
      <c r="G290" s="172">
        <f t="shared" ca="1" si="138"/>
        <v>0</v>
      </c>
    </row>
    <row r="291" spans="1:27" x14ac:dyDescent="0.25">
      <c r="A291" s="140"/>
      <c r="B291" s="140" t="s">
        <v>607</v>
      </c>
      <c r="C291" s="172">
        <f t="shared" ca="1" si="134"/>
        <v>0</v>
      </c>
      <c r="D291" s="172">
        <f t="shared" ca="1" si="135"/>
        <v>0</v>
      </c>
      <c r="E291" s="172">
        <f t="shared" ca="1" si="136"/>
        <v>0</v>
      </c>
      <c r="F291" s="172">
        <f t="shared" ca="1" si="137"/>
        <v>0</v>
      </c>
      <c r="G291" s="172">
        <f t="shared" ca="1" si="138"/>
        <v>0</v>
      </c>
    </row>
    <row r="292" spans="1:27" x14ac:dyDescent="0.25">
      <c r="A292" s="140"/>
      <c r="B292" s="140" t="s">
        <v>608</v>
      </c>
      <c r="C292" s="172">
        <f t="shared" ca="1" si="134"/>
        <v>0</v>
      </c>
      <c r="D292" s="172">
        <f t="shared" ca="1" si="135"/>
        <v>0</v>
      </c>
      <c r="E292" s="172">
        <f t="shared" ca="1" si="136"/>
        <v>0</v>
      </c>
      <c r="F292" s="172">
        <f t="shared" ca="1" si="137"/>
        <v>0</v>
      </c>
      <c r="G292" s="172">
        <f t="shared" ca="1" si="138"/>
        <v>0</v>
      </c>
    </row>
    <row r="293" spans="1:27" x14ac:dyDescent="0.25">
      <c r="A293" s="140"/>
      <c r="C293" s="108"/>
      <c r="D293" s="108"/>
      <c r="E293" s="108"/>
      <c r="F293" s="108"/>
      <c r="G293" s="108"/>
      <c r="I293" s="103" t="s">
        <v>244</v>
      </c>
      <c r="O293" s="103" t="s">
        <v>245</v>
      </c>
    </row>
    <row r="294" spans="1:27" x14ac:dyDescent="0.25">
      <c r="B294" s="106" t="s">
        <v>259</v>
      </c>
      <c r="C294" s="102">
        <v>2010</v>
      </c>
      <c r="D294" s="102">
        <v>2020</v>
      </c>
      <c r="E294" s="102">
        <v>2030</v>
      </c>
      <c r="F294" s="102">
        <v>2040</v>
      </c>
      <c r="G294" s="102">
        <v>2050</v>
      </c>
      <c r="I294" s="106">
        <v>2010</v>
      </c>
      <c r="J294" s="106">
        <v>2020</v>
      </c>
      <c r="K294" s="106">
        <v>2030</v>
      </c>
      <c r="L294" s="106">
        <v>2040</v>
      </c>
      <c r="M294" s="106">
        <v>2050</v>
      </c>
      <c r="O294" s="106">
        <v>2010</v>
      </c>
      <c r="P294" s="106">
        <v>2020</v>
      </c>
      <c r="Q294" s="106">
        <v>2030</v>
      </c>
      <c r="R294" s="106">
        <v>2040</v>
      </c>
      <c r="S294" s="106">
        <v>2050</v>
      </c>
      <c r="V294" s="106" t="s">
        <v>259</v>
      </c>
      <c r="W294" s="106">
        <v>2010</v>
      </c>
      <c r="X294" s="106">
        <v>2020</v>
      </c>
      <c r="Y294" s="106">
        <v>2030</v>
      </c>
      <c r="Z294" s="106">
        <v>2040</v>
      </c>
      <c r="AA294" s="106">
        <v>2050</v>
      </c>
    </row>
    <row r="295" spans="1:27" x14ac:dyDescent="0.25">
      <c r="A295" s="140"/>
      <c r="B295" s="140" t="s">
        <v>1106</v>
      </c>
      <c r="C295" s="16">
        <f t="shared" ref="C295:C311" ca="1" si="145">IFERROR(VLOOKUP($B295,INDIRECT($I$295),2,FALSE),0)</f>
        <v>0</v>
      </c>
      <c r="D295" s="16">
        <f t="shared" ref="D295:D311" ca="1" si="146">IFERROR(VLOOKUP($B295,INDIRECT($J$295),2,FALSE),0)</f>
        <v>0</v>
      </c>
      <c r="E295" s="16">
        <f t="shared" ref="E295:E311" ca="1" si="147">IFERROR(VLOOKUP($B295,INDIRECT($K$295),2,FALSE),0)</f>
        <v>0</v>
      </c>
      <c r="F295" s="16">
        <f t="shared" ref="F295:F311" ca="1" si="148">IFERROR(VLOOKUP($B295,INDIRECT($L$295),2,FALSE),0)</f>
        <v>0</v>
      </c>
      <c r="G295" s="16">
        <f t="shared" ref="G295:G311" ca="1" si="149">IFERROR(VLOOKUP($B295,INDIRECT($M$295),2,FALSE),0)</f>
        <v>0</v>
      </c>
      <c r="I295" s="140" t="str">
        <f>"Modeloutput!$D$"&amp;O295&amp;":$E$"&amp;O296</f>
        <v>Modeloutput!$D$3302:$E$3318</v>
      </c>
      <c r="J295" s="140" t="str">
        <f>"Modeloutput!$D$"&amp;P295&amp;":$E$"&amp;P296</f>
        <v>Modeloutput!$D$3625:$E$3641</v>
      </c>
      <c r="K295" s="140" t="str">
        <f>"Modeloutput!$D$"&amp;Q295&amp;":$E$"&amp;Q296</f>
        <v>Modeloutput!$D$3948:$E$3964</v>
      </c>
      <c r="L295" s="140" t="str">
        <f>"Modeloutput!$D$"&amp;R295&amp;":$E$"&amp;R296</f>
        <v>Modeloutput!$D$4271:$E$4287</v>
      </c>
      <c r="M295" s="140" t="str">
        <f>"Modeloutput!$D$"&amp;S295&amp;":$E$"&amp;S296</f>
        <v>Modeloutput!$D$4594:$E$4610</v>
      </c>
      <c r="N295" s="140" t="s">
        <v>246</v>
      </c>
      <c r="O295" s="140">
        <f>Run4_Var1!O295+Run4_Var3!$G$9</f>
        <v>3302</v>
      </c>
      <c r="P295" s="140">
        <f>Run4_Var1!P295+Run4_Var3!$G$9</f>
        <v>3625</v>
      </c>
      <c r="Q295" s="140">
        <f>Run4_Var1!Q295+Run4_Var3!$G$9</f>
        <v>3948</v>
      </c>
      <c r="R295" s="140">
        <f>Run4_Var1!R295+Run4_Var3!$G$9</f>
        <v>4271</v>
      </c>
      <c r="S295" s="140">
        <f>Run4_Var1!S295+Run4_Var3!$G$9</f>
        <v>4594</v>
      </c>
      <c r="V295" s="14" t="s">
        <v>286</v>
      </c>
      <c r="W295" s="15">
        <f t="shared" ref="W295:AA295" ca="1" si="150">C295</f>
        <v>0</v>
      </c>
      <c r="X295" s="15">
        <f t="shared" ca="1" si="150"/>
        <v>0</v>
      </c>
      <c r="Y295" s="15">
        <f t="shared" ca="1" si="150"/>
        <v>0</v>
      </c>
      <c r="Z295" s="15">
        <f t="shared" ca="1" si="150"/>
        <v>0</v>
      </c>
      <c r="AA295" s="15">
        <f t="shared" ca="1" si="150"/>
        <v>0</v>
      </c>
    </row>
    <row r="296" spans="1:27" x14ac:dyDescent="0.25">
      <c r="A296" s="140"/>
      <c r="B296" s="140" t="s">
        <v>200</v>
      </c>
      <c r="C296" s="49">
        <f t="shared" ca="1" si="145"/>
        <v>0</v>
      </c>
      <c r="D296" s="49">
        <f t="shared" ca="1" si="146"/>
        <v>0</v>
      </c>
      <c r="E296" s="49">
        <f t="shared" ca="1" si="147"/>
        <v>0</v>
      </c>
      <c r="F296" s="49">
        <f t="shared" ca="1" si="148"/>
        <v>0</v>
      </c>
      <c r="G296" s="49">
        <f t="shared" ca="1" si="149"/>
        <v>0</v>
      </c>
      <c r="O296" s="140">
        <f>Run4_Var1!O296+Run4_Var3!$G$9</f>
        <v>3318</v>
      </c>
      <c r="P296" s="140">
        <f>Run4_Var1!P296+Run4_Var3!$G$9</f>
        <v>3641</v>
      </c>
      <c r="Q296" s="140">
        <f>Run4_Var1!Q296+Run4_Var3!$G$9</f>
        <v>3964</v>
      </c>
      <c r="R296" s="140">
        <f>Run4_Var1!R296+Run4_Var3!$G$9</f>
        <v>4287</v>
      </c>
      <c r="S296" s="140">
        <f>Run4_Var1!S296+Run4_Var3!$G$9</f>
        <v>4610</v>
      </c>
      <c r="V296" s="43" t="s">
        <v>287</v>
      </c>
      <c r="W296" s="44">
        <f ca="1">C297</f>
        <v>0</v>
      </c>
      <c r="X296" s="44">
        <f t="shared" ref="X296:AA297" ca="1" si="151">D297</f>
        <v>0</v>
      </c>
      <c r="Y296" s="44">
        <f t="shared" ca="1" si="151"/>
        <v>0</v>
      </c>
      <c r="Z296" s="44">
        <f t="shared" ca="1" si="151"/>
        <v>0</v>
      </c>
      <c r="AA296" s="44">
        <f t="shared" ca="1" si="151"/>
        <v>0</v>
      </c>
    </row>
    <row r="297" spans="1:27" x14ac:dyDescent="0.25">
      <c r="A297" s="140"/>
      <c r="B297" s="140" t="s">
        <v>609</v>
      </c>
      <c r="C297" s="45">
        <f t="shared" ca="1" si="145"/>
        <v>0</v>
      </c>
      <c r="D297" s="45">
        <f t="shared" ca="1" si="146"/>
        <v>0</v>
      </c>
      <c r="E297" s="45">
        <f t="shared" ca="1" si="147"/>
        <v>0</v>
      </c>
      <c r="F297" s="45">
        <f t="shared" ca="1" si="148"/>
        <v>0</v>
      </c>
      <c r="G297" s="45">
        <f t="shared" ca="1" si="149"/>
        <v>0</v>
      </c>
      <c r="V297" s="25" t="s">
        <v>240</v>
      </c>
      <c r="W297" s="26">
        <f ca="1">C298</f>
        <v>0</v>
      </c>
      <c r="X297" s="26">
        <f t="shared" ca="1" si="151"/>
        <v>0</v>
      </c>
      <c r="Y297" s="26">
        <f t="shared" ca="1" si="151"/>
        <v>0</v>
      </c>
      <c r="Z297" s="26">
        <f t="shared" ca="1" si="151"/>
        <v>0</v>
      </c>
      <c r="AA297" s="26">
        <f t="shared" ca="1" si="151"/>
        <v>0</v>
      </c>
    </row>
    <row r="298" spans="1:27" x14ac:dyDescent="0.25">
      <c r="A298" s="140"/>
      <c r="B298" s="140" t="s">
        <v>1108</v>
      </c>
      <c r="C298" s="46">
        <f t="shared" ca="1" si="145"/>
        <v>0</v>
      </c>
      <c r="D298" s="46">
        <f t="shared" ca="1" si="146"/>
        <v>0</v>
      </c>
      <c r="E298" s="46">
        <f t="shared" ca="1" si="147"/>
        <v>0</v>
      </c>
      <c r="F298" s="46">
        <f t="shared" ca="1" si="148"/>
        <v>0</v>
      </c>
      <c r="G298" s="46">
        <f t="shared" ca="1" si="149"/>
        <v>0</v>
      </c>
      <c r="V298" s="20" t="s">
        <v>612</v>
      </c>
      <c r="W298" s="21">
        <f ca="1">C300</f>
        <v>0</v>
      </c>
      <c r="X298" s="21">
        <f t="shared" ref="X298:AA298" ca="1" si="152">D300</f>
        <v>0</v>
      </c>
      <c r="Y298" s="21">
        <f t="shared" ca="1" si="152"/>
        <v>0</v>
      </c>
      <c r="Z298" s="21">
        <f t="shared" ca="1" si="152"/>
        <v>0</v>
      </c>
      <c r="AA298" s="21">
        <f t="shared" ca="1" si="152"/>
        <v>0</v>
      </c>
    </row>
    <row r="299" spans="1:27" x14ac:dyDescent="0.25">
      <c r="A299" s="140"/>
      <c r="B299" s="140" t="s">
        <v>201</v>
      </c>
      <c r="C299" s="49">
        <f t="shared" ca="1" si="145"/>
        <v>0</v>
      </c>
      <c r="D299" s="49">
        <f t="shared" ca="1" si="146"/>
        <v>0</v>
      </c>
      <c r="E299" s="49">
        <f t="shared" ca="1" si="147"/>
        <v>0</v>
      </c>
      <c r="F299" s="49">
        <f t="shared" ca="1" si="148"/>
        <v>0</v>
      </c>
      <c r="G299" s="49">
        <f t="shared" ca="1" si="149"/>
        <v>0</v>
      </c>
      <c r="V299" s="47" t="s">
        <v>278</v>
      </c>
      <c r="W299" s="48">
        <f ca="1">C296+C299</f>
        <v>0</v>
      </c>
      <c r="X299" s="48">
        <f t="shared" ref="X299:AA299" ca="1" si="153">D296+D299</f>
        <v>0</v>
      </c>
      <c r="Y299" s="48">
        <f t="shared" ca="1" si="153"/>
        <v>0</v>
      </c>
      <c r="Z299" s="48">
        <f t="shared" ca="1" si="153"/>
        <v>0</v>
      </c>
      <c r="AA299" s="48">
        <f t="shared" ca="1" si="153"/>
        <v>0</v>
      </c>
    </row>
    <row r="300" spans="1:27" x14ac:dyDescent="0.25">
      <c r="A300" s="140"/>
      <c r="B300" s="140" t="s">
        <v>610</v>
      </c>
      <c r="C300" s="19">
        <f t="shared" ca="1" si="145"/>
        <v>0</v>
      </c>
      <c r="D300" s="19">
        <f t="shared" ca="1" si="146"/>
        <v>0</v>
      </c>
      <c r="E300" s="19">
        <f t="shared" ca="1" si="147"/>
        <v>0</v>
      </c>
      <c r="F300" s="19">
        <f t="shared" ca="1" si="148"/>
        <v>0</v>
      </c>
      <c r="G300" s="19">
        <f t="shared" ca="1" si="149"/>
        <v>0</v>
      </c>
      <c r="V300" s="51" t="s">
        <v>289</v>
      </c>
      <c r="W300" s="52">
        <f ca="1">SUM(C304:C307)</f>
        <v>0</v>
      </c>
      <c r="X300" s="52">
        <f ca="1">SUM(D304:D307)</f>
        <v>0</v>
      </c>
      <c r="Y300" s="52">
        <f ca="1">SUM(E304:E307)</f>
        <v>0</v>
      </c>
      <c r="Z300" s="52">
        <f ca="1">SUM(F304:F307)</f>
        <v>0</v>
      </c>
      <c r="AA300" s="52">
        <f ca="1">SUM(G304:G307)</f>
        <v>0</v>
      </c>
    </row>
    <row r="301" spans="1:27" x14ac:dyDescent="0.25">
      <c r="A301" s="140"/>
      <c r="B301" s="140" t="s">
        <v>208</v>
      </c>
      <c r="C301" s="38">
        <f t="shared" ca="1" si="145"/>
        <v>0</v>
      </c>
      <c r="D301" s="38">
        <f t="shared" ca="1" si="146"/>
        <v>0</v>
      </c>
      <c r="E301" s="38">
        <f t="shared" ca="1" si="147"/>
        <v>0</v>
      </c>
      <c r="F301" s="38">
        <f t="shared" ca="1" si="148"/>
        <v>0</v>
      </c>
      <c r="G301" s="38">
        <f t="shared" ca="1" si="149"/>
        <v>0</v>
      </c>
      <c r="V301" s="54" t="s">
        <v>290</v>
      </c>
      <c r="W301" s="55">
        <f ca="1">SUM(C308:C311)</f>
        <v>0</v>
      </c>
      <c r="X301" s="55">
        <f ca="1">SUM(D308:D311)</f>
        <v>0</v>
      </c>
      <c r="Y301" s="55">
        <f ca="1">SUM(E308:E311)</f>
        <v>0</v>
      </c>
      <c r="Z301" s="55">
        <f ca="1">SUM(F308:F311)</f>
        <v>0</v>
      </c>
      <c r="AA301" s="55">
        <f ca="1">SUM(G308:G311)</f>
        <v>0</v>
      </c>
    </row>
    <row r="302" spans="1:27" x14ac:dyDescent="0.25">
      <c r="A302" s="140"/>
      <c r="B302" s="140" t="s">
        <v>209</v>
      </c>
      <c r="C302" s="38">
        <f t="shared" ca="1" si="145"/>
        <v>0</v>
      </c>
      <c r="D302" s="38">
        <f t="shared" ca="1" si="146"/>
        <v>0</v>
      </c>
      <c r="E302" s="38">
        <f t="shared" ca="1" si="147"/>
        <v>0</v>
      </c>
      <c r="F302" s="38">
        <f t="shared" ca="1" si="148"/>
        <v>0</v>
      </c>
      <c r="G302" s="38">
        <f t="shared" ca="1" si="149"/>
        <v>0</v>
      </c>
      <c r="V302" s="36" t="s">
        <v>274</v>
      </c>
      <c r="W302" s="50">
        <f ca="1">SUM(C301:C303)</f>
        <v>0</v>
      </c>
      <c r="X302" s="50">
        <f ca="1">SUM(D301:D303)</f>
        <v>0</v>
      </c>
      <c r="Y302" s="50">
        <f ca="1">SUM(E301:E303)</f>
        <v>0</v>
      </c>
      <c r="Z302" s="50">
        <f ca="1">SUM(F301:F303)</f>
        <v>0</v>
      </c>
      <c r="AA302" s="50">
        <f ca="1">SUM(G301:G303)</f>
        <v>0</v>
      </c>
    </row>
    <row r="303" spans="1:27" x14ac:dyDescent="0.25">
      <c r="A303" s="140"/>
      <c r="B303" s="140" t="s">
        <v>210</v>
      </c>
      <c r="C303" s="38">
        <f t="shared" ca="1" si="145"/>
        <v>0</v>
      </c>
      <c r="D303" s="38">
        <f t="shared" ca="1" si="146"/>
        <v>0</v>
      </c>
      <c r="E303" s="38">
        <f t="shared" ca="1" si="147"/>
        <v>0</v>
      </c>
      <c r="F303" s="38">
        <f t="shared" ca="1" si="148"/>
        <v>0</v>
      </c>
      <c r="G303" s="38">
        <f t="shared" ca="1" si="149"/>
        <v>0</v>
      </c>
    </row>
    <row r="304" spans="1:27" x14ac:dyDescent="0.25">
      <c r="A304" s="140"/>
      <c r="B304" s="140" t="s">
        <v>1169</v>
      </c>
      <c r="C304" s="53">
        <f t="shared" ca="1" si="145"/>
        <v>0</v>
      </c>
      <c r="D304" s="53">
        <f t="shared" ca="1" si="146"/>
        <v>0</v>
      </c>
      <c r="E304" s="53">
        <f t="shared" ca="1" si="147"/>
        <v>0</v>
      </c>
      <c r="F304" s="53">
        <f t="shared" ca="1" si="148"/>
        <v>0</v>
      </c>
      <c r="G304" s="53">
        <f t="shared" ca="1" si="149"/>
        <v>0</v>
      </c>
      <c r="V304" s="140" t="s">
        <v>285</v>
      </c>
      <c r="W304" s="108">
        <f ca="1">SUM(W295:W302)</f>
        <v>0</v>
      </c>
      <c r="X304" s="108">
        <f ca="1">SUM(X295:X302)</f>
        <v>0</v>
      </c>
      <c r="Y304" s="108">
        <f ca="1">SUM(Y295:Y302)</f>
        <v>0</v>
      </c>
      <c r="Z304" s="108">
        <f ca="1">SUM(Z295:Z302)</f>
        <v>0</v>
      </c>
      <c r="AA304" s="108">
        <f ca="1">SUM(AA295:AA302)</f>
        <v>0</v>
      </c>
    </row>
    <row r="305" spans="1:27" x14ac:dyDescent="0.25">
      <c r="A305" s="140"/>
      <c r="B305" s="140" t="s">
        <v>1109</v>
      </c>
      <c r="C305" s="53">
        <f t="shared" ca="1" si="145"/>
        <v>0</v>
      </c>
      <c r="D305" s="53">
        <f t="shared" ca="1" si="146"/>
        <v>0</v>
      </c>
      <c r="E305" s="53">
        <f t="shared" ca="1" si="147"/>
        <v>0</v>
      </c>
      <c r="F305" s="53">
        <f t="shared" ca="1" si="148"/>
        <v>0</v>
      </c>
      <c r="G305" s="53">
        <f t="shared" ca="1" si="149"/>
        <v>0</v>
      </c>
      <c r="V305" s="140" t="s">
        <v>284</v>
      </c>
      <c r="W305" s="108">
        <f ca="1">SUM(C295:C311)</f>
        <v>0</v>
      </c>
      <c r="X305" s="108">
        <f ca="1">SUM(D295:D311)</f>
        <v>0</v>
      </c>
      <c r="Y305" s="108">
        <f ca="1">SUM(E295:E311)</f>
        <v>0</v>
      </c>
      <c r="Z305" s="108">
        <f ca="1">SUM(F295:F311)</f>
        <v>0</v>
      </c>
      <c r="AA305" s="108">
        <f ca="1">SUM(G295:G311)</f>
        <v>0</v>
      </c>
    </row>
    <row r="306" spans="1:27" x14ac:dyDescent="0.25">
      <c r="A306" s="140"/>
      <c r="B306" s="140" t="s">
        <v>1170</v>
      </c>
      <c r="C306" s="53">
        <f t="shared" ca="1" si="145"/>
        <v>0</v>
      </c>
      <c r="D306" s="53">
        <f t="shared" ca="1" si="146"/>
        <v>0</v>
      </c>
      <c r="E306" s="53">
        <f t="shared" ca="1" si="147"/>
        <v>0</v>
      </c>
      <c r="F306" s="53">
        <f t="shared" ca="1" si="148"/>
        <v>0</v>
      </c>
      <c r="G306" s="53">
        <f t="shared" ca="1" si="149"/>
        <v>0</v>
      </c>
    </row>
    <row r="307" spans="1:27" x14ac:dyDescent="0.25">
      <c r="A307" s="140"/>
      <c r="B307" s="140" t="s">
        <v>1171</v>
      </c>
      <c r="C307" s="53">
        <f t="shared" ca="1" si="145"/>
        <v>0</v>
      </c>
      <c r="D307" s="53">
        <f t="shared" ca="1" si="146"/>
        <v>0</v>
      </c>
      <c r="E307" s="53">
        <f t="shared" ca="1" si="147"/>
        <v>0</v>
      </c>
      <c r="F307" s="53">
        <f t="shared" ca="1" si="148"/>
        <v>0</v>
      </c>
      <c r="G307" s="53">
        <f t="shared" ca="1" si="149"/>
        <v>0</v>
      </c>
    </row>
    <row r="308" spans="1:27" x14ac:dyDescent="0.25">
      <c r="A308" s="140"/>
      <c r="B308" s="140" t="s">
        <v>1172</v>
      </c>
      <c r="C308" s="56">
        <f t="shared" ca="1" si="145"/>
        <v>0</v>
      </c>
      <c r="D308" s="56">
        <f t="shared" ca="1" si="146"/>
        <v>0</v>
      </c>
      <c r="E308" s="56">
        <f t="shared" ca="1" si="147"/>
        <v>0</v>
      </c>
      <c r="F308" s="56">
        <f t="shared" ca="1" si="148"/>
        <v>0</v>
      </c>
      <c r="G308" s="56">
        <f t="shared" ca="1" si="149"/>
        <v>0</v>
      </c>
    </row>
    <row r="309" spans="1:27" x14ac:dyDescent="0.25">
      <c r="A309" s="140"/>
      <c r="B309" s="140" t="s">
        <v>1110</v>
      </c>
      <c r="C309" s="56">
        <f t="shared" ca="1" si="145"/>
        <v>0</v>
      </c>
      <c r="D309" s="56">
        <f t="shared" ca="1" si="146"/>
        <v>0</v>
      </c>
      <c r="E309" s="56">
        <f t="shared" ca="1" si="147"/>
        <v>0</v>
      </c>
      <c r="F309" s="56">
        <f t="shared" ca="1" si="148"/>
        <v>0</v>
      </c>
      <c r="G309" s="56">
        <f t="shared" ca="1" si="149"/>
        <v>0</v>
      </c>
    </row>
    <row r="310" spans="1:27" x14ac:dyDescent="0.25">
      <c r="A310" s="140"/>
      <c r="B310" s="140" t="s">
        <v>1173</v>
      </c>
      <c r="C310" s="56">
        <f t="shared" ca="1" si="145"/>
        <v>0</v>
      </c>
      <c r="D310" s="56">
        <f t="shared" ca="1" si="146"/>
        <v>0</v>
      </c>
      <c r="E310" s="56">
        <f t="shared" ca="1" si="147"/>
        <v>0</v>
      </c>
      <c r="F310" s="56">
        <f t="shared" ca="1" si="148"/>
        <v>0</v>
      </c>
      <c r="G310" s="56">
        <f t="shared" ca="1" si="149"/>
        <v>0</v>
      </c>
    </row>
    <row r="311" spans="1:27" x14ac:dyDescent="0.25">
      <c r="A311" s="140"/>
      <c r="B311" s="140" t="s">
        <v>1174</v>
      </c>
      <c r="C311" s="56">
        <f t="shared" ca="1" si="145"/>
        <v>0</v>
      </c>
      <c r="D311" s="56">
        <f t="shared" ca="1" si="146"/>
        <v>0</v>
      </c>
      <c r="E311" s="56">
        <f t="shared" ca="1" si="147"/>
        <v>0</v>
      </c>
      <c r="F311" s="56">
        <f t="shared" ca="1" si="148"/>
        <v>0</v>
      </c>
      <c r="G311" s="56">
        <f t="shared" ca="1" si="149"/>
        <v>0</v>
      </c>
    </row>
    <row r="314" spans="1:27" x14ac:dyDescent="0.25">
      <c r="B314" s="107"/>
      <c r="C314" s="107"/>
      <c r="D314" s="107"/>
      <c r="E314" s="107"/>
      <c r="F314" s="107"/>
      <c r="G314" s="107"/>
      <c r="H314" s="107"/>
      <c r="I314" s="107"/>
      <c r="J314" s="107"/>
      <c r="K314" s="107"/>
      <c r="L314" s="107"/>
      <c r="M314" s="107"/>
      <c r="N314" s="107"/>
      <c r="O314" s="107"/>
      <c r="P314" s="107"/>
      <c r="Q314" s="107"/>
      <c r="R314" s="107"/>
      <c r="S314" s="107"/>
      <c r="V314" s="107"/>
      <c r="W314" s="107"/>
      <c r="X314" s="107"/>
      <c r="Y314" s="107"/>
      <c r="Z314" s="107"/>
      <c r="AA314" s="107"/>
    </row>
    <row r="315" spans="1:27" ht="26.25" x14ac:dyDescent="0.4">
      <c r="A315" s="153" t="s">
        <v>268</v>
      </c>
    </row>
    <row r="322" spans="1:27" x14ac:dyDescent="0.25">
      <c r="I322" s="103" t="s">
        <v>244</v>
      </c>
      <c r="O322" s="103" t="s">
        <v>245</v>
      </c>
    </row>
    <row r="323" spans="1:27" x14ac:dyDescent="0.25">
      <c r="B323" s="106" t="s">
        <v>237</v>
      </c>
      <c r="C323" s="9">
        <v>2010</v>
      </c>
      <c r="D323" s="9">
        <v>2020</v>
      </c>
      <c r="E323" s="9">
        <v>2030</v>
      </c>
      <c r="F323" s="9">
        <v>2040</v>
      </c>
      <c r="G323" s="9">
        <v>2050</v>
      </c>
      <c r="H323" s="9"/>
      <c r="I323" s="106">
        <v>2010</v>
      </c>
      <c r="J323" s="106">
        <v>2020</v>
      </c>
      <c r="K323" s="106">
        <v>2030</v>
      </c>
      <c r="L323" s="106">
        <v>2040</v>
      </c>
      <c r="M323" s="106">
        <v>2050</v>
      </c>
      <c r="O323" s="106">
        <v>2010</v>
      </c>
      <c r="P323" s="106">
        <v>2020</v>
      </c>
      <c r="Q323" s="106">
        <v>2030</v>
      </c>
      <c r="R323" s="106">
        <v>2040</v>
      </c>
      <c r="S323" s="106">
        <v>2050</v>
      </c>
      <c r="V323" s="106" t="s">
        <v>237</v>
      </c>
      <c r="W323" s="9">
        <v>2010</v>
      </c>
      <c r="X323" s="9">
        <v>2020</v>
      </c>
      <c r="Y323" s="9">
        <v>2030</v>
      </c>
      <c r="Z323" s="9">
        <v>2040</v>
      </c>
      <c r="AA323" s="9">
        <v>2050</v>
      </c>
    </row>
    <row r="324" spans="1:27" x14ac:dyDescent="0.25">
      <c r="A324" s="140"/>
      <c r="B324" s="140" t="s">
        <v>1087</v>
      </c>
      <c r="C324" s="185">
        <f t="shared" ref="C324:C345" ca="1" si="154">IFERROR(VLOOKUP($B324,INDIRECT($I$324),2,FALSE),0)</f>
        <v>0</v>
      </c>
      <c r="D324" s="185">
        <f t="shared" ref="D324:D345" ca="1" si="155">IFERROR(VLOOKUP($B324,INDIRECT($J$324),2,FALSE),0)</f>
        <v>0</v>
      </c>
      <c r="E324" s="185">
        <f t="shared" ref="E324:E345" ca="1" si="156">IFERROR(VLOOKUP($B324,INDIRECT($K$324),2,FALSE),0)</f>
        <v>0</v>
      </c>
      <c r="F324" s="185">
        <f t="shared" ref="F324:F345" ca="1" si="157">IFERROR(VLOOKUP($B324,INDIRECT($L$324),2,FALSE),0)</f>
        <v>0</v>
      </c>
      <c r="G324" s="185">
        <f t="shared" ref="G324:G345" ca="1" si="158">IFERROR(VLOOKUP($B324,INDIRECT($M$324),2,FALSE),0)</f>
        <v>0</v>
      </c>
      <c r="H324" s="7"/>
      <c r="I324" s="140" t="str">
        <f>"Modeloutput!$A$"&amp;O324&amp;":$B$"&amp;O325</f>
        <v>Modeloutput!$A$9354:$B$9375</v>
      </c>
      <c r="J324" s="140" t="str">
        <f>"Modeloutput!$A$"&amp;P324&amp;":$B$"&amp;P325</f>
        <v>Modeloutput!$A$10289:$B$10310</v>
      </c>
      <c r="K324" s="140" t="str">
        <f>"Modeloutput!$A$"&amp;Q324&amp;":$B$"&amp;Q325</f>
        <v>Modeloutput!$A$11224:$B$11245</v>
      </c>
      <c r="L324" s="140" t="str">
        <f>"Modeloutput!$A$"&amp;R324&amp;":$B$"&amp;R325</f>
        <v>Modeloutput!$A$12159:$B$12180</v>
      </c>
      <c r="M324" s="140" t="str">
        <f>"Modeloutput!$A$"&amp;S324&amp;":$B$"&amp;S325</f>
        <v>Modeloutput!$A$13094:$B$13115</v>
      </c>
      <c r="O324" s="140">
        <f>Run4_Var1!O324+Run4_Var3!$G$10</f>
        <v>9354</v>
      </c>
      <c r="P324" s="140">
        <f>Run4_Var1!P324+Run4_Var3!$G$10</f>
        <v>10289</v>
      </c>
      <c r="Q324" s="140">
        <f>Run4_Var1!Q324+Run4_Var3!$G$10</f>
        <v>11224</v>
      </c>
      <c r="R324" s="140">
        <f>Run4_Var1!R324+Run4_Var3!$G$10</f>
        <v>12159</v>
      </c>
      <c r="S324" s="140">
        <f>Run4_Var1!S324+Run4_Var3!$G$10</f>
        <v>13094</v>
      </c>
      <c r="V324" s="63" t="s">
        <v>292</v>
      </c>
      <c r="W324" s="62">
        <f ca="1">SUM(C324:C329)</f>
        <v>0</v>
      </c>
      <c r="X324" s="62">
        <f t="shared" ref="X324:AA324" ca="1" si="159">SUM(D324:D329)</f>
        <v>0</v>
      </c>
      <c r="Y324" s="62">
        <f t="shared" ca="1" si="159"/>
        <v>0</v>
      </c>
      <c r="Z324" s="62">
        <f t="shared" ca="1" si="159"/>
        <v>0</v>
      </c>
      <c r="AA324" s="62">
        <f t="shared" ca="1" si="159"/>
        <v>0</v>
      </c>
    </row>
    <row r="325" spans="1:27" x14ac:dyDescent="0.25">
      <c r="A325" s="140"/>
      <c r="B325" s="140" t="s">
        <v>1088</v>
      </c>
      <c r="C325" s="185">
        <f t="shared" ca="1" si="154"/>
        <v>0</v>
      </c>
      <c r="D325" s="185">
        <f t="shared" ca="1" si="155"/>
        <v>0</v>
      </c>
      <c r="E325" s="185">
        <f t="shared" ca="1" si="156"/>
        <v>0</v>
      </c>
      <c r="F325" s="185">
        <f t="shared" ca="1" si="157"/>
        <v>0</v>
      </c>
      <c r="G325" s="185">
        <f t="shared" ca="1" si="158"/>
        <v>0</v>
      </c>
      <c r="H325" s="7"/>
      <c r="O325" s="140">
        <f>Run4_Var1!O325+Run4_Var3!$G$10</f>
        <v>9375</v>
      </c>
      <c r="P325" s="140">
        <f>Run4_Var1!P325+Run4_Var3!$G$10</f>
        <v>10310</v>
      </c>
      <c r="Q325" s="140">
        <f>Run4_Var1!Q325+Run4_Var3!$G$10</f>
        <v>11245</v>
      </c>
      <c r="R325" s="140">
        <f>Run4_Var1!R325+Run4_Var3!$G$10</f>
        <v>12180</v>
      </c>
      <c r="S325" s="140">
        <f>Run4_Var1!S325+Run4_Var3!$G$10</f>
        <v>13115</v>
      </c>
      <c r="V325" s="14" t="s">
        <v>291</v>
      </c>
      <c r="W325" s="15">
        <f ca="1">SUM(C336:C341)</f>
        <v>56.7593964</v>
      </c>
      <c r="X325" s="15">
        <f t="shared" ref="X325:AA325" ca="1" si="160">SUM(D336:D341)</f>
        <v>6.7322916243999993</v>
      </c>
      <c r="Y325" s="15">
        <f t="shared" ca="1" si="160"/>
        <v>4.8979623884999999</v>
      </c>
      <c r="Z325" s="15">
        <f t="shared" ca="1" si="160"/>
        <v>4.0858284272999992</v>
      </c>
      <c r="AA325" s="15">
        <f t="shared" ca="1" si="160"/>
        <v>3.5284859593300002</v>
      </c>
    </row>
    <row r="326" spans="1:27" x14ac:dyDescent="0.25">
      <c r="A326" s="140"/>
      <c r="B326" s="140" t="s">
        <v>1089</v>
      </c>
      <c r="C326" s="185">
        <f t="shared" ca="1" si="154"/>
        <v>0</v>
      </c>
      <c r="D326" s="185">
        <f t="shared" ca="1" si="155"/>
        <v>0</v>
      </c>
      <c r="E326" s="185">
        <f t="shared" ca="1" si="156"/>
        <v>0</v>
      </c>
      <c r="F326" s="185">
        <f t="shared" ca="1" si="157"/>
        <v>0</v>
      </c>
      <c r="G326" s="185">
        <f t="shared" ca="1" si="158"/>
        <v>0</v>
      </c>
      <c r="H326" s="7"/>
      <c r="V326" s="43" t="s">
        <v>293</v>
      </c>
      <c r="W326" s="44">
        <f ca="1">SUM(C330:C335)</f>
        <v>-20.106906120000001</v>
      </c>
      <c r="X326" s="44">
        <f t="shared" ref="X326:AA326" ca="1" si="161">SUM(D330:D335)</f>
        <v>-2.8281116238499999</v>
      </c>
      <c r="Y326" s="44">
        <f t="shared" ca="1" si="161"/>
        <v>-2.5460844605700004</v>
      </c>
      <c r="Z326" s="44">
        <f t="shared" ca="1" si="161"/>
        <v>-2.0612389656699999</v>
      </c>
      <c r="AA326" s="44">
        <f t="shared" ca="1" si="161"/>
        <v>-1.73072052799</v>
      </c>
    </row>
    <row r="327" spans="1:27" x14ac:dyDescent="0.25">
      <c r="A327" s="140"/>
      <c r="B327" s="140" t="s">
        <v>1090</v>
      </c>
      <c r="C327" s="185">
        <f t="shared" ca="1" si="154"/>
        <v>0</v>
      </c>
      <c r="D327" s="185">
        <f t="shared" ca="1" si="155"/>
        <v>0</v>
      </c>
      <c r="E327" s="185">
        <f t="shared" ca="1" si="156"/>
        <v>0</v>
      </c>
      <c r="F327" s="185">
        <f t="shared" ca="1" si="157"/>
        <v>0</v>
      </c>
      <c r="G327" s="185">
        <f t="shared" ca="1" si="158"/>
        <v>0</v>
      </c>
      <c r="H327" s="7"/>
      <c r="V327" s="30" t="s">
        <v>294</v>
      </c>
      <c r="W327" s="31">
        <f ca="1">SUM(C342:C345)</f>
        <v>6.74976048</v>
      </c>
      <c r="X327" s="31">
        <f ca="1">SUM(D342:D345)</f>
        <v>3.2655472300000001</v>
      </c>
      <c r="Y327" s="31">
        <f ca="1">SUM(E342:E345)</f>
        <v>2.5638169400000002</v>
      </c>
      <c r="Z327" s="31">
        <f ca="1">SUM(F342:F345)</f>
        <v>2.5939873200000001</v>
      </c>
      <c r="AA327" s="31">
        <f ca="1">SUM(G342:G345)</f>
        <v>2.62039468</v>
      </c>
    </row>
    <row r="328" spans="1:27" x14ac:dyDescent="0.25">
      <c r="A328" s="140"/>
      <c r="B328" s="140" t="s">
        <v>1091</v>
      </c>
      <c r="C328" s="185">
        <f t="shared" ca="1" si="154"/>
        <v>0</v>
      </c>
      <c r="D328" s="185">
        <f t="shared" ca="1" si="155"/>
        <v>0</v>
      </c>
      <c r="E328" s="185">
        <f t="shared" ca="1" si="156"/>
        <v>0</v>
      </c>
      <c r="F328" s="185">
        <f t="shared" ca="1" si="157"/>
        <v>0</v>
      </c>
      <c r="G328" s="185">
        <f t="shared" ca="1" si="158"/>
        <v>0</v>
      </c>
      <c r="H328" s="7"/>
    </row>
    <row r="329" spans="1:27" x14ac:dyDescent="0.25">
      <c r="A329" s="140"/>
      <c r="B329" s="140" t="s">
        <v>1092</v>
      </c>
      <c r="C329" s="185">
        <f t="shared" ca="1" si="154"/>
        <v>0</v>
      </c>
      <c r="D329" s="185">
        <f t="shared" ca="1" si="155"/>
        <v>0</v>
      </c>
      <c r="E329" s="185">
        <f t="shared" ca="1" si="156"/>
        <v>0</v>
      </c>
      <c r="F329" s="185">
        <f t="shared" ca="1" si="157"/>
        <v>0</v>
      </c>
      <c r="G329" s="185">
        <f t="shared" ca="1" si="158"/>
        <v>0</v>
      </c>
      <c r="H329" s="7"/>
    </row>
    <row r="330" spans="1:27" x14ac:dyDescent="0.25">
      <c r="A330" s="140"/>
      <c r="B330" s="140" t="s">
        <v>1093</v>
      </c>
      <c r="C330" s="45">
        <f t="shared" ca="1" si="154"/>
        <v>-15.541586300000001</v>
      </c>
      <c r="D330" s="45">
        <f t="shared" ca="1" si="155"/>
        <v>-2.0559469099999998</v>
      </c>
      <c r="E330" s="45">
        <f t="shared" ca="1" si="156"/>
        <v>-1.9670374900000001</v>
      </c>
      <c r="F330" s="45">
        <f t="shared" ca="1" si="157"/>
        <v>-1.70072807</v>
      </c>
      <c r="G330" s="45">
        <f t="shared" ca="1" si="158"/>
        <v>-1.49835991</v>
      </c>
      <c r="H330" s="7"/>
      <c r="V330" s="140" t="s">
        <v>285</v>
      </c>
      <c r="W330" s="135">
        <f ca="1">SUM(W324:W327)</f>
        <v>43.402250759999994</v>
      </c>
      <c r="X330" s="135">
        <f ca="1">SUM(X324:X327)</f>
        <v>7.1697272305499995</v>
      </c>
      <c r="Y330" s="135">
        <f ca="1">SUM(Y324:Y327)</f>
        <v>4.9156948679300001</v>
      </c>
      <c r="Z330" s="135">
        <f ca="1">SUM(Z324:Z327)</f>
        <v>4.618576781629999</v>
      </c>
      <c r="AA330" s="135">
        <f ca="1">SUM(AA324:AA327)</f>
        <v>4.4181601113400006</v>
      </c>
    </row>
    <row r="331" spans="1:27" x14ac:dyDescent="0.25">
      <c r="A331" s="140"/>
      <c r="B331" s="140" t="s">
        <v>1094</v>
      </c>
      <c r="C331" s="45">
        <f t="shared" ca="1" si="154"/>
        <v>0</v>
      </c>
      <c r="D331" s="45">
        <f t="shared" ca="1" si="155"/>
        <v>-2.8851139899999999E-2</v>
      </c>
      <c r="E331" s="45">
        <f t="shared" ca="1" si="156"/>
        <v>-2.7680497599999999E-2</v>
      </c>
      <c r="F331" s="45">
        <f t="shared" ca="1" si="157"/>
        <v>-2.6485545100000001E-2</v>
      </c>
      <c r="G331" s="45">
        <f t="shared" ca="1" si="158"/>
        <v>-2.4954027899999998E-2</v>
      </c>
      <c r="H331" s="7"/>
      <c r="V331" s="140" t="s">
        <v>284</v>
      </c>
      <c r="W331" s="135">
        <f ca="1">SUM(C324:C345)</f>
        <v>43.402250759999994</v>
      </c>
      <c r="X331" s="135">
        <f t="shared" ref="X331:AA331" ca="1" si="162">SUM(D324:D345)</f>
        <v>7.1697272305500004</v>
      </c>
      <c r="Y331" s="135">
        <f t="shared" ca="1" si="162"/>
        <v>4.9156948679300001</v>
      </c>
      <c r="Z331" s="135">
        <f t="shared" ca="1" si="162"/>
        <v>4.6185767816300007</v>
      </c>
      <c r="AA331" s="135">
        <f t="shared" ca="1" si="162"/>
        <v>4.4181601113399998</v>
      </c>
    </row>
    <row r="332" spans="1:27" x14ac:dyDescent="0.25">
      <c r="A332" s="140"/>
      <c r="B332" s="140" t="s">
        <v>1095</v>
      </c>
      <c r="C332" s="45">
        <f t="shared" ca="1" si="154"/>
        <v>-4.56531982</v>
      </c>
      <c r="D332" s="45">
        <f t="shared" ca="1" si="155"/>
        <v>-0.73547552999999999</v>
      </c>
      <c r="E332" s="45">
        <f t="shared" ca="1" si="156"/>
        <v>-0.54372415100000004</v>
      </c>
      <c r="F332" s="45">
        <f t="shared" ca="1" si="157"/>
        <v>-0.32829638300000002</v>
      </c>
      <c r="G332" s="45">
        <f t="shared" ca="1" si="158"/>
        <v>-0.203546106</v>
      </c>
      <c r="H332" s="7"/>
    </row>
    <row r="333" spans="1:27" x14ac:dyDescent="0.25">
      <c r="A333" s="140"/>
      <c r="B333" s="140" t="s">
        <v>1096</v>
      </c>
      <c r="C333" s="45">
        <f t="shared" ca="1" si="154"/>
        <v>0</v>
      </c>
      <c r="D333" s="45">
        <f t="shared" ca="1" si="155"/>
        <v>-7.8380439499999999E-3</v>
      </c>
      <c r="E333" s="45">
        <f t="shared" ca="1" si="156"/>
        <v>-7.6423219700000001E-3</v>
      </c>
      <c r="F333" s="45">
        <f t="shared" ca="1" si="157"/>
        <v>-5.7289675700000001E-3</v>
      </c>
      <c r="G333" s="45">
        <f t="shared" ca="1" si="158"/>
        <v>-3.86048409E-3</v>
      </c>
      <c r="H333" s="7"/>
    </row>
    <row r="334" spans="1:27" x14ac:dyDescent="0.25">
      <c r="A334" s="140"/>
      <c r="B334" s="140" t="s">
        <v>1097</v>
      </c>
      <c r="C334" s="45">
        <f t="shared" ca="1" si="154"/>
        <v>0</v>
      </c>
      <c r="D334" s="45">
        <f t="shared" ca="1" si="155"/>
        <v>0</v>
      </c>
      <c r="E334" s="45">
        <f t="shared" ca="1" si="156"/>
        <v>0</v>
      </c>
      <c r="F334" s="45">
        <f t="shared" ca="1" si="157"/>
        <v>0</v>
      </c>
      <c r="G334" s="45">
        <f t="shared" ca="1" si="158"/>
        <v>0</v>
      </c>
      <c r="H334" s="7"/>
    </row>
    <row r="335" spans="1:27" x14ac:dyDescent="0.25">
      <c r="A335" s="140"/>
      <c r="B335" s="140" t="s">
        <v>1099</v>
      </c>
      <c r="C335" s="45">
        <f t="shared" ca="1" si="154"/>
        <v>0</v>
      </c>
      <c r="D335" s="45">
        <f t="shared" ca="1" si="155"/>
        <v>0</v>
      </c>
      <c r="E335" s="45">
        <f t="shared" ca="1" si="156"/>
        <v>0</v>
      </c>
      <c r="F335" s="45">
        <f t="shared" ca="1" si="157"/>
        <v>0</v>
      </c>
      <c r="G335" s="45">
        <f t="shared" ca="1" si="158"/>
        <v>0</v>
      </c>
      <c r="H335" s="7"/>
    </row>
    <row r="336" spans="1:27" x14ac:dyDescent="0.25">
      <c r="A336" s="140"/>
      <c r="B336" s="140" t="s">
        <v>1100</v>
      </c>
      <c r="C336" s="16">
        <f t="shared" ca="1" si="154"/>
        <v>42.850373599999998</v>
      </c>
      <c r="D336" s="16">
        <f t="shared" ca="1" si="155"/>
        <v>4.8156071899999997</v>
      </c>
      <c r="E336" s="16">
        <f t="shared" ca="1" si="156"/>
        <v>3.7360510800000002</v>
      </c>
      <c r="F336" s="16">
        <f t="shared" ca="1" si="157"/>
        <v>3.3329704499999999</v>
      </c>
      <c r="G336" s="16">
        <f t="shared" ca="1" si="158"/>
        <v>3.02688815</v>
      </c>
      <c r="H336" s="7"/>
    </row>
    <row r="337" spans="1:27" x14ac:dyDescent="0.25">
      <c r="A337" s="140"/>
      <c r="B337" s="140" t="s">
        <v>1101</v>
      </c>
      <c r="C337" s="16">
        <f t="shared" ca="1" si="154"/>
        <v>0</v>
      </c>
      <c r="D337" s="16">
        <f t="shared" ca="1" si="155"/>
        <v>7.1418252500000001E-2</v>
      </c>
      <c r="E337" s="16">
        <f t="shared" ca="1" si="156"/>
        <v>5.50983627E-2</v>
      </c>
      <c r="F337" s="16">
        <f t="shared" ca="1" si="157"/>
        <v>5.45455912E-2</v>
      </c>
      <c r="G337" s="16">
        <f t="shared" ca="1" si="158"/>
        <v>5.3038905099999999E-2</v>
      </c>
      <c r="H337" s="7"/>
    </row>
    <row r="338" spans="1:27" x14ac:dyDescent="0.25">
      <c r="A338" s="140"/>
      <c r="B338" s="140" t="s">
        <v>1102</v>
      </c>
      <c r="C338" s="16">
        <f t="shared" ca="1" si="154"/>
        <v>13.909022800000001</v>
      </c>
      <c r="D338" s="16">
        <f t="shared" ca="1" si="155"/>
        <v>1.8259080299999999</v>
      </c>
      <c r="E338" s="16">
        <f t="shared" ca="1" si="156"/>
        <v>1.09164452</v>
      </c>
      <c r="F338" s="16">
        <f t="shared" ca="1" si="157"/>
        <v>0.68660390299999996</v>
      </c>
      <c r="G338" s="16">
        <f t="shared" ca="1" si="158"/>
        <v>0.44047250799999998</v>
      </c>
      <c r="H338" s="7"/>
    </row>
    <row r="339" spans="1:27" x14ac:dyDescent="0.25">
      <c r="A339" s="140"/>
      <c r="B339" s="140" t="s">
        <v>1103</v>
      </c>
      <c r="C339" s="16">
        <f t="shared" ca="1" si="154"/>
        <v>0</v>
      </c>
      <c r="D339" s="16">
        <f t="shared" ca="1" si="155"/>
        <v>1.9358151899999999E-2</v>
      </c>
      <c r="E339" s="16">
        <f t="shared" ca="1" si="156"/>
        <v>1.51684258E-2</v>
      </c>
      <c r="F339" s="16">
        <f t="shared" ca="1" si="157"/>
        <v>1.17084831E-2</v>
      </c>
      <c r="G339" s="16">
        <f t="shared" ca="1" si="158"/>
        <v>8.0863962300000009E-3</v>
      </c>
      <c r="H339" s="7"/>
    </row>
    <row r="340" spans="1:27" x14ac:dyDescent="0.25">
      <c r="A340" s="140"/>
      <c r="B340" s="140" t="s">
        <v>1104</v>
      </c>
      <c r="C340" s="16">
        <f t="shared" ca="1" si="154"/>
        <v>0</v>
      </c>
      <c r="D340" s="16">
        <f t="shared" ca="1" si="155"/>
        <v>0</v>
      </c>
      <c r="E340" s="16">
        <f t="shared" ca="1" si="156"/>
        <v>0</v>
      </c>
      <c r="F340" s="16">
        <f t="shared" ca="1" si="157"/>
        <v>0</v>
      </c>
      <c r="G340" s="16">
        <f t="shared" ca="1" si="158"/>
        <v>0</v>
      </c>
      <c r="H340" s="7"/>
    </row>
    <row r="341" spans="1:27" x14ac:dyDescent="0.25">
      <c r="A341" s="140"/>
      <c r="B341" s="140" t="s">
        <v>1105</v>
      </c>
      <c r="C341" s="16">
        <f t="shared" ca="1" si="154"/>
        <v>0</v>
      </c>
      <c r="D341" s="16">
        <f t="shared" ca="1" si="155"/>
        <v>0</v>
      </c>
      <c r="E341" s="16">
        <f t="shared" ca="1" si="156"/>
        <v>0</v>
      </c>
      <c r="F341" s="16">
        <f t="shared" ca="1" si="157"/>
        <v>0</v>
      </c>
      <c r="G341" s="16">
        <f t="shared" ca="1" si="158"/>
        <v>0</v>
      </c>
      <c r="H341" s="7"/>
    </row>
    <row r="342" spans="1:27" x14ac:dyDescent="0.25">
      <c r="A342" s="140"/>
      <c r="B342" s="140" t="s">
        <v>1014</v>
      </c>
      <c r="C342" s="65">
        <f t="shared" ca="1" si="154"/>
        <v>0</v>
      </c>
      <c r="D342" s="65">
        <f t="shared" ca="1" si="155"/>
        <v>0</v>
      </c>
      <c r="E342" s="65">
        <f t="shared" ca="1" si="156"/>
        <v>0</v>
      </c>
      <c r="F342" s="65">
        <f t="shared" ca="1" si="157"/>
        <v>0</v>
      </c>
      <c r="G342" s="65">
        <f t="shared" ca="1" si="158"/>
        <v>0</v>
      </c>
      <c r="H342" s="7"/>
    </row>
    <row r="343" spans="1:27" x14ac:dyDescent="0.25">
      <c r="A343" s="140"/>
      <c r="B343" s="140" t="s">
        <v>991</v>
      </c>
      <c r="C343" s="65">
        <f t="shared" ca="1" si="154"/>
        <v>6.74976048</v>
      </c>
      <c r="D343" s="65">
        <f t="shared" ca="1" si="155"/>
        <v>3.2655472300000001</v>
      </c>
      <c r="E343" s="65">
        <f t="shared" ca="1" si="156"/>
        <v>2.5638169400000002</v>
      </c>
      <c r="F343" s="65">
        <f t="shared" ca="1" si="157"/>
        <v>2.5939873200000001</v>
      </c>
      <c r="G343" s="65">
        <f t="shared" ca="1" si="158"/>
        <v>2.62039468</v>
      </c>
      <c r="H343" s="7"/>
    </row>
    <row r="344" spans="1:27" x14ac:dyDescent="0.25">
      <c r="A344" s="140"/>
      <c r="B344" s="140" t="s">
        <v>1015</v>
      </c>
      <c r="C344" s="65">
        <f t="shared" ca="1" si="154"/>
        <v>0</v>
      </c>
      <c r="D344" s="65">
        <f t="shared" ca="1" si="155"/>
        <v>0</v>
      </c>
      <c r="E344" s="65">
        <f t="shared" ca="1" si="156"/>
        <v>0</v>
      </c>
      <c r="F344" s="65">
        <f t="shared" ca="1" si="157"/>
        <v>0</v>
      </c>
      <c r="G344" s="65">
        <f t="shared" ca="1" si="158"/>
        <v>0</v>
      </c>
      <c r="H344" s="7"/>
    </row>
    <row r="345" spans="1:27" x14ac:dyDescent="0.25">
      <c r="A345" s="140"/>
      <c r="B345" s="140" t="s">
        <v>1016</v>
      </c>
      <c r="C345" s="65">
        <f t="shared" ca="1" si="154"/>
        <v>0</v>
      </c>
      <c r="D345" s="65">
        <f t="shared" ca="1" si="155"/>
        <v>0</v>
      </c>
      <c r="E345" s="65">
        <f t="shared" ca="1" si="156"/>
        <v>0</v>
      </c>
      <c r="F345" s="65">
        <f t="shared" ca="1" si="157"/>
        <v>0</v>
      </c>
      <c r="G345" s="65">
        <f t="shared" ca="1" si="158"/>
        <v>0</v>
      </c>
      <c r="H345" s="7"/>
    </row>
    <row r="346" spans="1:27" x14ac:dyDescent="0.25">
      <c r="C346" s="7"/>
      <c r="D346" s="7"/>
      <c r="E346" s="7"/>
      <c r="F346" s="7"/>
      <c r="G346" s="7"/>
      <c r="H346" s="7"/>
      <c r="I346" s="103" t="s">
        <v>244</v>
      </c>
      <c r="O346" s="103" t="s">
        <v>245</v>
      </c>
    </row>
    <row r="347" spans="1:27" x14ac:dyDescent="0.25">
      <c r="B347" s="106" t="s">
        <v>240</v>
      </c>
      <c r="C347" s="9">
        <v>2010</v>
      </c>
      <c r="D347" s="9">
        <v>2020</v>
      </c>
      <c r="E347" s="9">
        <v>2030</v>
      </c>
      <c r="F347" s="9">
        <v>2040</v>
      </c>
      <c r="G347" s="9">
        <v>2050</v>
      </c>
      <c r="H347" s="9"/>
      <c r="I347" s="106">
        <v>2010</v>
      </c>
      <c r="J347" s="106">
        <v>2020</v>
      </c>
      <c r="K347" s="106">
        <v>2030</v>
      </c>
      <c r="L347" s="106">
        <v>2040</v>
      </c>
      <c r="M347" s="106">
        <v>2050</v>
      </c>
      <c r="O347" s="106">
        <v>2010</v>
      </c>
      <c r="P347" s="106">
        <v>2020</v>
      </c>
      <c r="Q347" s="106">
        <v>2030</v>
      </c>
      <c r="R347" s="106">
        <v>2040</v>
      </c>
      <c r="S347" s="106">
        <v>2050</v>
      </c>
      <c r="V347" s="106" t="s">
        <v>240</v>
      </c>
      <c r="W347" s="9">
        <v>2010</v>
      </c>
      <c r="X347" s="9">
        <v>2020</v>
      </c>
      <c r="Y347" s="9">
        <v>2030</v>
      </c>
      <c r="Z347" s="9">
        <v>2040</v>
      </c>
      <c r="AA347" s="9">
        <v>2050</v>
      </c>
    </row>
    <row r="348" spans="1:27" x14ac:dyDescent="0.25">
      <c r="A348" s="140"/>
      <c r="B348" s="140" t="s">
        <v>1087</v>
      </c>
      <c r="C348" s="185">
        <f t="shared" ref="C348:C365" ca="1" si="163">IFERROR(VLOOKUP($B348,INDIRECT($I$348),2,FALSE),0)</f>
        <v>-0.80236760600000001</v>
      </c>
      <c r="D348" s="185">
        <f t="shared" ref="D348:D365" ca="1" si="164">IFERROR(VLOOKUP($B348,INDIRECT($J$348),2,FALSE),0)</f>
        <v>-0.39766295600000001</v>
      </c>
      <c r="E348" s="185">
        <f t="shared" ref="E348:E365" ca="1" si="165">IFERROR(VLOOKUP($B348,INDIRECT($K$348),2,FALSE),0)</f>
        <v>-0.79532591100000005</v>
      </c>
      <c r="F348" s="185">
        <f t="shared" ref="F348:F365" ca="1" si="166">IFERROR(VLOOKUP($B348,INDIRECT($L$348),2,FALSE),0)</f>
        <v>-1.5906518199999999</v>
      </c>
      <c r="G348" s="185">
        <f t="shared" ref="G348:G365" ca="1" si="167">IFERROR(VLOOKUP($B348,INDIRECT($M$348),2,FALSE),0)</f>
        <v>-1.9883147800000001</v>
      </c>
      <c r="H348" s="7"/>
      <c r="I348" s="140" t="str">
        <f>"Modeloutput!$A$"&amp;O348&amp;":$B$"&amp;O349</f>
        <v>Modeloutput!$A$9466:$B$9485</v>
      </c>
      <c r="J348" s="140" t="str">
        <f>"Modeloutput!$A$"&amp;P348&amp;":$B$"&amp;P349</f>
        <v>Modeloutput!$A$10401:$B$10420</v>
      </c>
      <c r="K348" s="140" t="str">
        <f>"Modeloutput!$A$"&amp;Q348&amp;":$B$"&amp;Q349</f>
        <v>Modeloutput!$A$11336:$B$11355</v>
      </c>
      <c r="L348" s="140" t="str">
        <f>"Modeloutput!$A$"&amp;R348&amp;":$B$"&amp;R349</f>
        <v>Modeloutput!$A$12271:$B$12290</v>
      </c>
      <c r="M348" s="140" t="str">
        <f>"Modeloutput!$A$"&amp;S348&amp;":$B$"&amp;S349</f>
        <v>Modeloutput!$A$13206:$B$13225</v>
      </c>
      <c r="O348" s="140">
        <f>Run4_Var1!O348+Run4_Var3!$G$10</f>
        <v>9466</v>
      </c>
      <c r="P348" s="140">
        <f>Run4_Var1!P348+Run4_Var3!$G$10</f>
        <v>10401</v>
      </c>
      <c r="Q348" s="140">
        <f>Run4_Var1!Q348+Run4_Var3!$G$10</f>
        <v>11336</v>
      </c>
      <c r="R348" s="140">
        <f>Run4_Var1!R348+Run4_Var3!$G$10</f>
        <v>12271</v>
      </c>
      <c r="S348" s="140">
        <f>Run4_Var1!S348+Run4_Var3!$G$10</f>
        <v>13206</v>
      </c>
      <c r="V348" s="63" t="s">
        <v>292</v>
      </c>
      <c r="W348" s="62">
        <f ca="1">SUM(C348:C353)</f>
        <v>-1.550319067</v>
      </c>
      <c r="X348" s="62">
        <f t="shared" ref="X348:AA348" ca="1" si="168">SUM(D348:D353)</f>
        <v>-0.83705742240000003</v>
      </c>
      <c r="Y348" s="62">
        <f t="shared" ca="1" si="168"/>
        <v>-1.6722289780999999</v>
      </c>
      <c r="Z348" s="62">
        <f t="shared" ca="1" si="168"/>
        <v>-3.3399549610000001</v>
      </c>
      <c r="AA348" s="62">
        <f t="shared" ca="1" si="168"/>
        <v>-4.1724555532000007</v>
      </c>
    </row>
    <row r="349" spans="1:27" x14ac:dyDescent="0.25">
      <c r="A349" s="140"/>
      <c r="B349" s="140" t="s">
        <v>1088</v>
      </c>
      <c r="C349" s="185">
        <f t="shared" ca="1" si="163"/>
        <v>0</v>
      </c>
      <c r="D349" s="185">
        <f t="shared" ca="1" si="164"/>
        <v>-5.9408854800000001E-2</v>
      </c>
      <c r="E349" s="185">
        <f t="shared" ca="1" si="165"/>
        <v>-0.11881771000000001</v>
      </c>
      <c r="F349" s="185">
        <f t="shared" ca="1" si="166"/>
        <v>-0.23763541899999999</v>
      </c>
      <c r="G349" s="185">
        <f t="shared" ca="1" si="167"/>
        <v>-0.297044274</v>
      </c>
      <c r="H349" s="7"/>
      <c r="O349" s="140">
        <f>Run4_Var1!O349+Run4_Var3!$G$10</f>
        <v>9485</v>
      </c>
      <c r="P349" s="140">
        <f>Run4_Var1!P349+Run4_Var3!$G$10</f>
        <v>10420</v>
      </c>
      <c r="Q349" s="140">
        <f>Run4_Var1!Q349+Run4_Var3!$G$10</f>
        <v>11355</v>
      </c>
      <c r="R349" s="140">
        <f>Run4_Var1!R349+Run4_Var3!$G$10</f>
        <v>12290</v>
      </c>
      <c r="S349" s="140">
        <f>Run4_Var1!S349+Run4_Var3!$G$10</f>
        <v>13225</v>
      </c>
      <c r="V349" s="25" t="s">
        <v>295</v>
      </c>
      <c r="W349" s="26">
        <f ca="1">SUM(C360:C365)</f>
        <v>46.273363699999997</v>
      </c>
      <c r="X349" s="26">
        <f t="shared" ref="X349:AA349" ca="1" si="169">SUM(D360:D365)</f>
        <v>62.484875229999993</v>
      </c>
      <c r="Y349" s="26">
        <f t="shared" ca="1" si="169"/>
        <v>79.963885539999993</v>
      </c>
      <c r="Z349" s="26">
        <f t="shared" ca="1" si="169"/>
        <v>85.691502920000005</v>
      </c>
      <c r="AA349" s="26">
        <f t="shared" ca="1" si="169"/>
        <v>90.642849769999998</v>
      </c>
    </row>
    <row r="350" spans="1:27" x14ac:dyDescent="0.25">
      <c r="A350" s="140"/>
      <c r="B350" s="140" t="s">
        <v>1089</v>
      </c>
      <c r="C350" s="185">
        <f t="shared" ca="1" si="163"/>
        <v>-0.74795146099999998</v>
      </c>
      <c r="D350" s="185">
        <f t="shared" ca="1" si="164"/>
        <v>-0.36151292299999999</v>
      </c>
      <c r="E350" s="185">
        <f t="shared" ca="1" si="165"/>
        <v>-0.72113998000000001</v>
      </c>
      <c r="F350" s="185">
        <f t="shared" ca="1" si="166"/>
        <v>-1.43804591</v>
      </c>
      <c r="G350" s="185">
        <f t="shared" ca="1" si="167"/>
        <v>-1.7952316500000001</v>
      </c>
      <c r="H350" s="7"/>
      <c r="O350" s="8"/>
      <c r="P350" s="8"/>
      <c r="Q350" s="8"/>
      <c r="R350" s="8"/>
      <c r="S350" s="8"/>
      <c r="V350" s="43" t="s">
        <v>566</v>
      </c>
      <c r="W350" s="44">
        <f ca="1">SUM(C354:C359)</f>
        <v>-7.5153870899999999</v>
      </c>
      <c r="X350" s="44">
        <f t="shared" ref="X350:AA350" ca="1" si="170">SUM(D354:D359)</f>
        <v>-8.913200149999998</v>
      </c>
      <c r="Y350" s="44">
        <f t="shared" ca="1" si="170"/>
        <v>-8.8941540000000003</v>
      </c>
      <c r="Z350" s="44">
        <f t="shared" ca="1" si="170"/>
        <v>-8.8725387730000005</v>
      </c>
      <c r="AA350" s="44">
        <f t="shared" ca="1" si="170"/>
        <v>-8.8627210170000001</v>
      </c>
    </row>
    <row r="351" spans="1:27" x14ac:dyDescent="0.25">
      <c r="A351" s="140"/>
      <c r="B351" s="140" t="s">
        <v>1090</v>
      </c>
      <c r="C351" s="185">
        <f t="shared" ca="1" si="163"/>
        <v>0</v>
      </c>
      <c r="D351" s="185">
        <f t="shared" ca="1" si="164"/>
        <v>-1.8472688599999999E-2</v>
      </c>
      <c r="E351" s="185">
        <f t="shared" ca="1" si="165"/>
        <v>-3.6945377100000003E-2</v>
      </c>
      <c r="F351" s="185">
        <f t="shared" ca="1" si="166"/>
        <v>-7.3621811999999995E-2</v>
      </c>
      <c r="G351" s="185">
        <f t="shared" ca="1" si="167"/>
        <v>-9.1864849200000001E-2</v>
      </c>
      <c r="H351" s="7"/>
      <c r="O351" s="8"/>
      <c r="P351" s="8"/>
      <c r="Q351" s="8"/>
      <c r="R351" s="8"/>
      <c r="S351" s="8"/>
    </row>
    <row r="352" spans="1:27" x14ac:dyDescent="0.25">
      <c r="A352" s="140"/>
      <c r="B352" s="140" t="s">
        <v>1091</v>
      </c>
      <c r="C352" s="185">
        <f t="shared" ca="1" si="163"/>
        <v>0</v>
      </c>
      <c r="D352" s="185">
        <f t="shared" ca="1" si="164"/>
        <v>0</v>
      </c>
      <c r="E352" s="185">
        <f t="shared" ca="1" si="165"/>
        <v>0</v>
      </c>
      <c r="F352" s="185">
        <f t="shared" ca="1" si="166"/>
        <v>0</v>
      </c>
      <c r="G352" s="185">
        <f t="shared" ca="1" si="167"/>
        <v>0</v>
      </c>
      <c r="H352" s="7"/>
      <c r="O352" s="8"/>
      <c r="P352" s="8"/>
      <c r="Q352" s="8"/>
      <c r="R352" s="8"/>
      <c r="S352" s="8"/>
      <c r="V352" s="140" t="s">
        <v>285</v>
      </c>
      <c r="W352" s="135">
        <f ca="1">SUM(W348:W350)</f>
        <v>37.207657543000003</v>
      </c>
      <c r="X352" s="135">
        <f t="shared" ref="X352:AA352" ca="1" si="171">SUM(X348:X350)</f>
        <v>52.734617657599998</v>
      </c>
      <c r="Y352" s="135">
        <f t="shared" ca="1" si="171"/>
        <v>69.397502561899998</v>
      </c>
      <c r="Z352" s="135">
        <f t="shared" ca="1" si="171"/>
        <v>73.479009185999999</v>
      </c>
      <c r="AA352" s="135">
        <f t="shared" ca="1" si="171"/>
        <v>77.607673199800004</v>
      </c>
    </row>
    <row r="353" spans="1:27" x14ac:dyDescent="0.25">
      <c r="A353" s="140"/>
      <c r="B353" s="140" t="s">
        <v>1092</v>
      </c>
      <c r="C353" s="185">
        <f t="shared" ca="1" si="163"/>
        <v>0</v>
      </c>
      <c r="D353" s="185">
        <f t="shared" ca="1" si="164"/>
        <v>0</v>
      </c>
      <c r="E353" s="185">
        <f t="shared" ca="1" si="165"/>
        <v>0</v>
      </c>
      <c r="F353" s="185">
        <f t="shared" ca="1" si="166"/>
        <v>0</v>
      </c>
      <c r="G353" s="185">
        <f t="shared" ca="1" si="167"/>
        <v>0</v>
      </c>
      <c r="H353" s="7"/>
      <c r="O353" s="8"/>
      <c r="P353" s="8"/>
      <c r="Q353" s="8"/>
      <c r="R353" s="8"/>
      <c r="S353" s="8"/>
      <c r="V353" s="140" t="s">
        <v>284</v>
      </c>
      <c r="W353" s="135">
        <f ca="1">SUM(C348:C365)</f>
        <v>37.207657542999996</v>
      </c>
      <c r="X353" s="135">
        <f t="shared" ref="X353:AA353" ca="1" si="172">SUM(D348:D365)</f>
        <v>52.734617657599998</v>
      </c>
      <c r="Y353" s="135">
        <f t="shared" ca="1" si="172"/>
        <v>69.397502561899998</v>
      </c>
      <c r="Z353" s="135">
        <f t="shared" ca="1" si="172"/>
        <v>73.479009185999999</v>
      </c>
      <c r="AA353" s="135">
        <f t="shared" ca="1" si="172"/>
        <v>77.60767319979999</v>
      </c>
    </row>
    <row r="354" spans="1:27" x14ac:dyDescent="0.25">
      <c r="A354" s="140"/>
      <c r="B354" s="140" t="s">
        <v>472</v>
      </c>
      <c r="C354" s="45">
        <f t="shared" ca="1" si="163"/>
        <v>0</v>
      </c>
      <c r="D354" s="45">
        <f t="shared" ca="1" si="164"/>
        <v>0</v>
      </c>
      <c r="E354" s="45">
        <f t="shared" ca="1" si="165"/>
        <v>0</v>
      </c>
      <c r="F354" s="45">
        <f t="shared" ca="1" si="166"/>
        <v>0</v>
      </c>
      <c r="G354" s="45">
        <f t="shared" ca="1" si="167"/>
        <v>0</v>
      </c>
      <c r="H354" s="7"/>
      <c r="O354" s="8"/>
      <c r="P354" s="8"/>
      <c r="Q354" s="8"/>
      <c r="R354" s="8"/>
      <c r="S354" s="8"/>
    </row>
    <row r="355" spans="1:27" x14ac:dyDescent="0.25">
      <c r="A355" s="140"/>
      <c r="B355" s="140" t="s">
        <v>473</v>
      </c>
      <c r="C355" s="45">
        <f t="shared" ca="1" si="163"/>
        <v>0</v>
      </c>
      <c r="D355" s="45">
        <f t="shared" ca="1" si="164"/>
        <v>-1.25367929</v>
      </c>
      <c r="E355" s="45">
        <f t="shared" ca="1" si="165"/>
        <v>-1.25367929</v>
      </c>
      <c r="F355" s="45">
        <f t="shared" ca="1" si="166"/>
        <v>-1.25367929</v>
      </c>
      <c r="G355" s="45">
        <f t="shared" ca="1" si="167"/>
        <v>-1.25367929</v>
      </c>
      <c r="H355" s="7"/>
      <c r="O355" s="8"/>
      <c r="P355" s="8"/>
      <c r="Q355" s="8"/>
      <c r="R355" s="8"/>
      <c r="S355" s="8"/>
    </row>
    <row r="356" spans="1:27" x14ac:dyDescent="0.25">
      <c r="A356" s="140"/>
      <c r="B356" s="140" t="s">
        <v>474</v>
      </c>
      <c r="C356" s="45">
        <f t="shared" ca="1" si="163"/>
        <v>-7.5153870899999999</v>
      </c>
      <c r="D356" s="45">
        <f t="shared" ca="1" si="164"/>
        <v>-7.2715943999999997</v>
      </c>
      <c r="E356" s="45">
        <f t="shared" ca="1" si="165"/>
        <v>-7.2525482500000003</v>
      </c>
      <c r="F356" s="45">
        <f t="shared" ca="1" si="166"/>
        <v>-7.2321307700000004</v>
      </c>
      <c r="G356" s="45">
        <f t="shared" ca="1" si="167"/>
        <v>-7.22299516</v>
      </c>
      <c r="H356" s="7"/>
      <c r="O356" s="8"/>
      <c r="P356" s="8"/>
      <c r="Q356" s="8"/>
      <c r="R356" s="8"/>
      <c r="S356" s="8"/>
    </row>
    <row r="357" spans="1:27" x14ac:dyDescent="0.25">
      <c r="A357" s="140"/>
      <c r="B357" s="140" t="s">
        <v>475</v>
      </c>
      <c r="C357" s="45">
        <f t="shared" ca="1" si="163"/>
        <v>0</v>
      </c>
      <c r="D357" s="45">
        <f t="shared" ca="1" si="164"/>
        <v>-0.38792645999999997</v>
      </c>
      <c r="E357" s="45">
        <f t="shared" ca="1" si="165"/>
        <v>-0.38792645999999997</v>
      </c>
      <c r="F357" s="45">
        <f t="shared" ca="1" si="166"/>
        <v>-0.386728713</v>
      </c>
      <c r="G357" s="45">
        <f t="shared" ca="1" si="167"/>
        <v>-0.38604656700000001</v>
      </c>
      <c r="H357" s="7"/>
      <c r="O357" s="8"/>
      <c r="P357" s="8"/>
      <c r="Q357" s="8"/>
      <c r="R357" s="8"/>
      <c r="S357" s="8"/>
    </row>
    <row r="358" spans="1:27" x14ac:dyDescent="0.25">
      <c r="A358" s="140"/>
      <c r="B358" s="140" t="s">
        <v>476</v>
      </c>
      <c r="C358" s="45">
        <f t="shared" ca="1" si="163"/>
        <v>0</v>
      </c>
      <c r="D358" s="45">
        <f t="shared" ca="1" si="164"/>
        <v>0</v>
      </c>
      <c r="E358" s="45">
        <f t="shared" ca="1" si="165"/>
        <v>0</v>
      </c>
      <c r="F358" s="45">
        <f t="shared" ca="1" si="166"/>
        <v>0</v>
      </c>
      <c r="G358" s="45">
        <f t="shared" ca="1" si="167"/>
        <v>0</v>
      </c>
      <c r="H358" s="7"/>
      <c r="O358" s="8"/>
      <c r="P358" s="8"/>
      <c r="Q358" s="8"/>
      <c r="R358" s="8"/>
      <c r="S358" s="8"/>
    </row>
    <row r="359" spans="1:27" x14ac:dyDescent="0.25">
      <c r="A359" s="140"/>
      <c r="B359" s="140" t="s">
        <v>477</v>
      </c>
      <c r="C359" s="45">
        <f t="shared" ca="1" si="163"/>
        <v>0</v>
      </c>
      <c r="D359" s="45">
        <f t="shared" ca="1" si="164"/>
        <v>0</v>
      </c>
      <c r="E359" s="45">
        <f t="shared" ca="1" si="165"/>
        <v>0</v>
      </c>
      <c r="F359" s="45">
        <f t="shared" ca="1" si="166"/>
        <v>0</v>
      </c>
      <c r="G359" s="45">
        <f t="shared" ca="1" si="167"/>
        <v>0</v>
      </c>
      <c r="H359" s="7"/>
      <c r="O359" s="8"/>
      <c r="P359" s="8"/>
      <c r="Q359" s="8"/>
      <c r="R359" s="8"/>
      <c r="S359" s="8"/>
    </row>
    <row r="360" spans="1:27" x14ac:dyDescent="0.25">
      <c r="A360" s="140"/>
      <c r="B360" s="140" t="s">
        <v>1100</v>
      </c>
      <c r="C360" s="46">
        <f t="shared" ca="1" si="163"/>
        <v>20.059190099999999</v>
      </c>
      <c r="D360" s="46">
        <f t="shared" ca="1" si="164"/>
        <v>25.450429199999999</v>
      </c>
      <c r="E360" s="46">
        <f t="shared" ca="1" si="165"/>
        <v>33.801351199999999</v>
      </c>
      <c r="F360" s="46">
        <f t="shared" ca="1" si="166"/>
        <v>36.584991899999999</v>
      </c>
      <c r="G360" s="46">
        <f t="shared" ca="1" si="167"/>
        <v>38.970969599999997</v>
      </c>
      <c r="H360" s="7"/>
      <c r="O360" s="8"/>
      <c r="P360" s="8"/>
      <c r="Q360" s="8"/>
      <c r="R360" s="8"/>
      <c r="S360" s="8"/>
    </row>
    <row r="361" spans="1:27" x14ac:dyDescent="0.25">
      <c r="A361" s="140"/>
      <c r="B361" s="140" t="s">
        <v>1101</v>
      </c>
      <c r="C361" s="46">
        <f t="shared" ca="1" si="163"/>
        <v>0</v>
      </c>
      <c r="D361" s="46">
        <f t="shared" ca="1" si="164"/>
        <v>5.0558459999999998</v>
      </c>
      <c r="E361" s="46">
        <f t="shared" ca="1" si="165"/>
        <v>6.3034319500000002</v>
      </c>
      <c r="F361" s="46">
        <f t="shared" ca="1" si="166"/>
        <v>6.7192939300000001</v>
      </c>
      <c r="G361" s="46">
        <f t="shared" ca="1" si="167"/>
        <v>7.0757470600000003</v>
      </c>
      <c r="H361" s="7"/>
      <c r="O361" s="8"/>
      <c r="P361" s="8"/>
      <c r="Q361" s="8"/>
      <c r="R361" s="8"/>
      <c r="S361" s="8"/>
    </row>
    <row r="362" spans="1:27" x14ac:dyDescent="0.25">
      <c r="A362" s="140"/>
      <c r="B362" s="140" t="s">
        <v>1102</v>
      </c>
      <c r="C362" s="46">
        <f t="shared" ca="1" si="163"/>
        <v>26.214173599999999</v>
      </c>
      <c r="D362" s="46">
        <f t="shared" ca="1" si="164"/>
        <v>30.408421499999999</v>
      </c>
      <c r="E362" s="46">
        <f t="shared" ca="1" si="165"/>
        <v>37.900997400000001</v>
      </c>
      <c r="F362" s="46">
        <f t="shared" ca="1" si="166"/>
        <v>40.307186700000003</v>
      </c>
      <c r="G362" s="46">
        <f t="shared" ca="1" si="167"/>
        <v>42.409535499999997</v>
      </c>
      <c r="H362" s="7"/>
      <c r="O362" s="8"/>
      <c r="P362" s="8"/>
      <c r="Q362" s="8"/>
      <c r="R362" s="8"/>
      <c r="S362" s="8"/>
    </row>
    <row r="363" spans="1:27" x14ac:dyDescent="0.25">
      <c r="A363" s="140"/>
      <c r="B363" s="140" t="s">
        <v>1103</v>
      </c>
      <c r="C363" s="46">
        <f t="shared" ca="1" si="163"/>
        <v>0</v>
      </c>
      <c r="D363" s="46">
        <f t="shared" ca="1" si="164"/>
        <v>1.57017853</v>
      </c>
      <c r="E363" s="46">
        <f t="shared" ca="1" si="165"/>
        <v>1.95810499</v>
      </c>
      <c r="F363" s="46">
        <f t="shared" ca="1" si="166"/>
        <v>2.0800303900000001</v>
      </c>
      <c r="G363" s="46">
        <f t="shared" ca="1" si="167"/>
        <v>2.1865976100000002</v>
      </c>
      <c r="H363" s="7"/>
      <c r="O363" s="8"/>
      <c r="P363" s="8"/>
      <c r="Q363" s="8"/>
      <c r="R363" s="8"/>
      <c r="S363" s="8"/>
    </row>
    <row r="364" spans="1:27" x14ac:dyDescent="0.25">
      <c r="A364" s="140"/>
      <c r="B364" s="140" t="s">
        <v>1104</v>
      </c>
      <c r="C364" s="46">
        <f t="shared" ca="1" si="163"/>
        <v>0</v>
      </c>
      <c r="D364" s="46">
        <f t="shared" ca="1" si="164"/>
        <v>0</v>
      </c>
      <c r="E364" s="46">
        <f t="shared" ca="1" si="165"/>
        <v>0</v>
      </c>
      <c r="F364" s="46">
        <f t="shared" ca="1" si="166"/>
        <v>0</v>
      </c>
      <c r="G364" s="46">
        <f t="shared" ca="1" si="167"/>
        <v>0</v>
      </c>
      <c r="H364" s="7"/>
      <c r="O364" s="8"/>
      <c r="P364" s="8"/>
      <c r="Q364" s="8"/>
      <c r="R364" s="8"/>
      <c r="S364" s="8"/>
    </row>
    <row r="365" spans="1:27" x14ac:dyDescent="0.25">
      <c r="A365" s="140"/>
      <c r="B365" s="140" t="s">
        <v>1105</v>
      </c>
      <c r="C365" s="46">
        <f t="shared" ca="1" si="163"/>
        <v>0</v>
      </c>
      <c r="D365" s="46">
        <f t="shared" ca="1" si="164"/>
        <v>0</v>
      </c>
      <c r="E365" s="46">
        <f t="shared" ca="1" si="165"/>
        <v>0</v>
      </c>
      <c r="F365" s="46">
        <f t="shared" ca="1" si="166"/>
        <v>0</v>
      </c>
      <c r="G365" s="46">
        <f t="shared" ca="1" si="167"/>
        <v>0</v>
      </c>
      <c r="H365" s="7"/>
      <c r="O365" s="8"/>
      <c r="P365" s="8"/>
      <c r="Q365" s="8"/>
      <c r="R365" s="8"/>
      <c r="S365" s="8"/>
    </row>
    <row r="366" spans="1:27" x14ac:dyDescent="0.25">
      <c r="C366" s="7"/>
      <c r="D366" s="7"/>
      <c r="E366" s="7"/>
      <c r="F366" s="7"/>
      <c r="G366" s="7"/>
      <c r="H366" s="7"/>
      <c r="O366" s="8"/>
      <c r="P366" s="8"/>
      <c r="Q366" s="8"/>
      <c r="R366" s="8"/>
      <c r="S366" s="8"/>
    </row>
    <row r="367" spans="1:27" x14ac:dyDescent="0.25">
      <c r="A367" s="140"/>
      <c r="C367" s="7"/>
      <c r="D367" s="7"/>
      <c r="E367" s="7"/>
      <c r="F367" s="7"/>
      <c r="G367" s="7"/>
      <c r="H367" s="7"/>
      <c r="I367" s="103" t="s">
        <v>244</v>
      </c>
      <c r="O367" s="138" t="s">
        <v>245</v>
      </c>
      <c r="P367" s="8"/>
      <c r="Q367" s="8"/>
      <c r="R367" s="8"/>
      <c r="S367" s="8"/>
    </row>
    <row r="368" spans="1:27" x14ac:dyDescent="0.25">
      <c r="A368" s="140"/>
      <c r="B368" s="106" t="s">
        <v>248</v>
      </c>
      <c r="C368" s="181">
        <v>2010</v>
      </c>
      <c r="D368" s="181">
        <v>2020</v>
      </c>
      <c r="E368" s="181">
        <v>2030</v>
      </c>
      <c r="F368" s="181">
        <v>2040</v>
      </c>
      <c r="G368" s="181">
        <v>2050</v>
      </c>
      <c r="H368" s="7"/>
      <c r="I368" s="106">
        <v>2010</v>
      </c>
      <c r="J368" s="106">
        <v>2020</v>
      </c>
      <c r="K368" s="106">
        <v>2030</v>
      </c>
      <c r="L368" s="106">
        <v>2040</v>
      </c>
      <c r="M368" s="106">
        <v>2050</v>
      </c>
      <c r="O368" s="6">
        <v>2010</v>
      </c>
      <c r="P368" s="6">
        <v>2020</v>
      </c>
      <c r="Q368" s="6">
        <v>2030</v>
      </c>
      <c r="R368" s="6">
        <v>2040</v>
      </c>
      <c r="S368" s="6">
        <v>2050</v>
      </c>
      <c r="V368" s="106" t="s">
        <v>248</v>
      </c>
      <c r="W368" s="9">
        <v>2010</v>
      </c>
      <c r="X368" s="9">
        <v>2020</v>
      </c>
      <c r="Y368" s="9">
        <v>2030</v>
      </c>
      <c r="Z368" s="9">
        <v>2040</v>
      </c>
      <c r="AA368" s="9">
        <v>2050</v>
      </c>
    </row>
    <row r="369" spans="1:27" x14ac:dyDescent="0.25">
      <c r="B369" s="186" t="s">
        <v>943</v>
      </c>
      <c r="C369" s="187">
        <f t="shared" ref="C369:C432" ca="1" si="173">IFERROR(VLOOKUP($B369,INDIRECT($I$369),2,FALSE),0)</f>
        <v>-1.2853600000000001</v>
      </c>
      <c r="D369" s="187">
        <f t="shared" ref="D369:D432" ca="1" si="174">IFERROR(VLOOKUP($B369,INDIRECT($J$369),2,FALSE),0)</f>
        <v>-1.2791999999999999</v>
      </c>
      <c r="E369" s="187">
        <f t="shared" ref="E369:E432" ca="1" si="175">IFERROR(VLOOKUP($B369,INDIRECT($K$369),2,FALSE),0)</f>
        <v>-1.2791999999999999</v>
      </c>
      <c r="F369" s="187">
        <f t="shared" ref="F369:F432" ca="1" si="176">IFERROR(VLOOKUP($B369,INDIRECT($L$369),2,FALSE),0)</f>
        <v>-1.2791999999999999</v>
      </c>
      <c r="G369" s="187">
        <f t="shared" ref="G369:G432" ca="1" si="177">IFERROR(VLOOKUP($B369,INDIRECT($M$369),2,FALSE),0)</f>
        <v>-1.2791999999999999</v>
      </c>
      <c r="H369" s="7"/>
      <c r="I369" s="140" t="str">
        <f>"Modeloutput!$A$"&amp;O369&amp;":$B$"&amp;O370</f>
        <v>Modeloutput!$A$9933:$B$10028</v>
      </c>
      <c r="J369" s="140" t="str">
        <f>"Modeloutput!$A$"&amp;P369&amp;":$B$"&amp;P370</f>
        <v>Modeloutput!$A$10868:$B$10963</v>
      </c>
      <c r="K369" s="140" t="str">
        <f>"Modeloutput!$A$"&amp;Q369&amp;":$B$"&amp;Q370</f>
        <v>Modeloutput!$A$11803:$B$11898</v>
      </c>
      <c r="L369" s="140" t="str">
        <f>"Modeloutput!$A$"&amp;R369&amp;":$B$"&amp;R370</f>
        <v>Modeloutput!$A$12738:$B$12833</v>
      </c>
      <c r="M369" s="140" t="str">
        <f>"Modeloutput!$A$"&amp;S369&amp;":$B$"&amp;S370</f>
        <v>Modeloutput!$A$13673:$B$13768</v>
      </c>
      <c r="N369" s="140" t="s">
        <v>246</v>
      </c>
      <c r="O369" s="140">
        <f>Run4_Var1!O369+Run4_Var3!$G$10</f>
        <v>9933</v>
      </c>
      <c r="P369" s="140">
        <f>Run4_Var1!P369+Run4_Var3!$G$10</f>
        <v>10868</v>
      </c>
      <c r="Q369" s="140">
        <f>Run4_Var1!Q369+Run4_Var3!$G$10</f>
        <v>11803</v>
      </c>
      <c r="R369" s="140">
        <f>Run4_Var1!R369+Run4_Var3!$G$10</f>
        <v>12738</v>
      </c>
      <c r="S369" s="140">
        <f>Run4_Var1!S369+Run4_Var3!$G$10</f>
        <v>13673</v>
      </c>
      <c r="V369" s="66" t="s">
        <v>296</v>
      </c>
      <c r="W369" s="188">
        <f ca="1">C371+C383</f>
        <v>-32.881487800000002</v>
      </c>
      <c r="X369" s="188">
        <f t="shared" ref="X369:AA369" ca="1" si="178">D371+D383</f>
        <v>-46.409419900000003</v>
      </c>
      <c r="Y369" s="188">
        <f t="shared" ca="1" si="178"/>
        <v>-55.147406199999999</v>
      </c>
      <c r="Z369" s="188">
        <f t="shared" ca="1" si="178"/>
        <v>-65.715978700000008</v>
      </c>
      <c r="AA369" s="188">
        <f t="shared" ca="1" si="178"/>
        <v>-76.871437100000009</v>
      </c>
    </row>
    <row r="370" spans="1:27" x14ac:dyDescent="0.25">
      <c r="B370" s="186" t="s">
        <v>944</v>
      </c>
      <c r="C370" s="180">
        <f t="shared" ca="1" si="173"/>
        <v>-1.4298299999999999</v>
      </c>
      <c r="D370" s="180">
        <f t="shared" ca="1" si="174"/>
        <v>-1.71594</v>
      </c>
      <c r="E370" s="180">
        <f t="shared" ca="1" si="175"/>
        <v>-1.71594</v>
      </c>
      <c r="F370" s="180">
        <f t="shared" ca="1" si="176"/>
        <v>-1.71594</v>
      </c>
      <c r="G370" s="180">
        <f t="shared" ca="1" si="177"/>
        <v>-1.71594</v>
      </c>
      <c r="H370" s="7"/>
      <c r="O370" s="140">
        <f>Run4_Var1!O370+Run4_Var3!$G$10</f>
        <v>10028</v>
      </c>
      <c r="P370" s="140">
        <f>Run4_Var1!P370+Run4_Var3!$G$10</f>
        <v>10963</v>
      </c>
      <c r="Q370" s="140">
        <f>Run4_Var1!Q370+Run4_Var3!$G$10</f>
        <v>11898</v>
      </c>
      <c r="R370" s="140">
        <f>Run4_Var1!R370+Run4_Var3!$G$10</f>
        <v>12833</v>
      </c>
      <c r="S370" s="140">
        <f>Run4_Var1!S370+Run4_Var3!$G$10</f>
        <v>13768</v>
      </c>
      <c r="T370" s="8"/>
      <c r="V370" s="36" t="s">
        <v>297</v>
      </c>
      <c r="W370" s="38">
        <f ca="1">C372</f>
        <v>-10.296169799999999</v>
      </c>
      <c r="X370" s="38">
        <f t="shared" ref="X370:AA370" ca="1" si="179">D372</f>
        <v>-8.5741425899999992</v>
      </c>
      <c r="Y370" s="38">
        <f t="shared" ca="1" si="179"/>
        <v>-8.1752425899999999</v>
      </c>
      <c r="Z370" s="38">
        <f t="shared" ca="1" si="179"/>
        <v>-7.9259300899999996</v>
      </c>
      <c r="AA370" s="38">
        <f t="shared" ca="1" si="179"/>
        <v>-7.7431009199999998</v>
      </c>
    </row>
    <row r="371" spans="1:27" x14ac:dyDescent="0.25">
      <c r="A371" s="140"/>
      <c r="B371" s="140" t="s">
        <v>538</v>
      </c>
      <c r="C371" s="69">
        <f t="shared" ca="1" si="173"/>
        <v>-32.881487800000002</v>
      </c>
      <c r="D371" s="69">
        <f t="shared" ca="1" si="174"/>
        <v>-30.1236137</v>
      </c>
      <c r="E371" s="69">
        <f t="shared" ca="1" si="175"/>
        <v>-28.217645399999999</v>
      </c>
      <c r="F371" s="69">
        <f t="shared" ca="1" si="176"/>
        <v>-27.452954600000002</v>
      </c>
      <c r="G371" s="69">
        <f t="shared" ca="1" si="177"/>
        <v>-26.884957700000001</v>
      </c>
      <c r="H371" s="7"/>
      <c r="O371" s="8"/>
      <c r="P371" s="8"/>
      <c r="Q371" s="8"/>
      <c r="R371" s="8"/>
      <c r="S371" s="8"/>
      <c r="V371" s="32" t="s">
        <v>298</v>
      </c>
      <c r="W371" s="40">
        <f ca="1">SUM(C373:C376)+C384</f>
        <v>-14.5235845</v>
      </c>
      <c r="X371" s="40">
        <f t="shared" ref="X371:AA371" ca="1" si="180">SUM(D373:D376)+D384</f>
        <v>-58.710077890000001</v>
      </c>
      <c r="Y371" s="40">
        <f t="shared" ca="1" si="180"/>
        <v>-86.598301800000002</v>
      </c>
      <c r="Z371" s="40">
        <f t="shared" ca="1" si="180"/>
        <v>-117.43842235</v>
      </c>
      <c r="AA371" s="40">
        <f t="shared" ca="1" si="180"/>
        <v>-148.91294539</v>
      </c>
    </row>
    <row r="372" spans="1:27" x14ac:dyDescent="0.25">
      <c r="A372" s="140"/>
      <c r="B372" s="140" t="s">
        <v>539</v>
      </c>
      <c r="C372" s="38">
        <f t="shared" ca="1" si="173"/>
        <v>-10.296169799999999</v>
      </c>
      <c r="D372" s="38">
        <f t="shared" ca="1" si="174"/>
        <v>-8.5741425899999992</v>
      </c>
      <c r="E372" s="38">
        <f t="shared" ca="1" si="175"/>
        <v>-8.1752425899999999</v>
      </c>
      <c r="F372" s="38">
        <f t="shared" ca="1" si="176"/>
        <v>-7.9259300899999996</v>
      </c>
      <c r="G372" s="38">
        <f t="shared" ca="1" si="177"/>
        <v>-7.7431009199999998</v>
      </c>
      <c r="H372" s="7"/>
      <c r="O372" s="8"/>
      <c r="P372" s="8"/>
      <c r="Q372" s="8"/>
      <c r="R372" s="8"/>
      <c r="S372" s="8"/>
      <c r="V372" s="47" t="s">
        <v>299</v>
      </c>
      <c r="W372" s="49">
        <f ca="1">SUM(C377:C380)</f>
        <v>-1.8436225500000001</v>
      </c>
      <c r="X372" s="49">
        <f t="shared" ref="X372:AA372" ca="1" si="181">SUM(D377:D380)</f>
        <v>-1.93052139</v>
      </c>
      <c r="Y372" s="49">
        <f t="shared" ca="1" si="181"/>
        <v>-1.84665119</v>
      </c>
      <c r="Z372" s="49">
        <f t="shared" ca="1" si="181"/>
        <v>-1.78514638</v>
      </c>
      <c r="AA372" s="49">
        <f t="shared" ca="1" si="181"/>
        <v>-1.7404156</v>
      </c>
    </row>
    <row r="373" spans="1:27" x14ac:dyDescent="0.25">
      <c r="A373" s="140"/>
      <c r="B373" s="140" t="s">
        <v>150</v>
      </c>
      <c r="C373" s="40">
        <f t="shared" ca="1" si="173"/>
        <v>0</v>
      </c>
      <c r="D373" s="40">
        <f t="shared" ca="1" si="174"/>
        <v>0</v>
      </c>
      <c r="E373" s="40">
        <f t="shared" ca="1" si="175"/>
        <v>0</v>
      </c>
      <c r="F373" s="40">
        <f t="shared" ca="1" si="176"/>
        <v>0</v>
      </c>
      <c r="G373" s="40">
        <f t="shared" ca="1" si="177"/>
        <v>0</v>
      </c>
      <c r="H373" s="7"/>
      <c r="O373" s="8"/>
      <c r="P373" s="8"/>
      <c r="Q373" s="8"/>
      <c r="R373" s="8"/>
      <c r="S373" s="8"/>
      <c r="V373" s="57" t="s">
        <v>1391</v>
      </c>
      <c r="W373" s="60">
        <f ca="1">SUM(C385:C408)+SUM(C457:C460)</f>
        <v>0</v>
      </c>
      <c r="X373" s="60">
        <f t="shared" ref="X373:AA373" ca="1" si="182">SUM(D385:D408)+SUM(D457:D460)</f>
        <v>7.7107379260999993</v>
      </c>
      <c r="Y373" s="60">
        <f t="shared" ca="1" si="182"/>
        <v>14.941294265700002</v>
      </c>
      <c r="Z373" s="60">
        <f t="shared" ca="1" si="182"/>
        <v>22.072415267999997</v>
      </c>
      <c r="AA373" s="60">
        <f t="shared" ca="1" si="182"/>
        <v>29.038896981000001</v>
      </c>
    </row>
    <row r="374" spans="1:27" x14ac:dyDescent="0.25">
      <c r="A374" s="140"/>
      <c r="B374" s="140" t="s">
        <v>142</v>
      </c>
      <c r="C374" s="40">
        <f t="shared" ca="1" si="173"/>
        <v>-14.5235845</v>
      </c>
      <c r="D374" s="40">
        <f t="shared" ca="1" si="174"/>
        <v>-7.4959555900000003</v>
      </c>
      <c r="E374" s="40">
        <f t="shared" ca="1" si="175"/>
        <v>-5.9524471999999999</v>
      </c>
      <c r="F374" s="40">
        <f t="shared" ca="1" si="176"/>
        <v>-6.7978473499999996</v>
      </c>
      <c r="G374" s="40">
        <f t="shared" ca="1" si="177"/>
        <v>-7.8846613899999998</v>
      </c>
      <c r="H374" s="7"/>
      <c r="O374" s="8"/>
      <c r="P374" s="8"/>
      <c r="Q374" s="8"/>
      <c r="R374" s="8"/>
      <c r="S374" s="8"/>
      <c r="V374" s="51" t="s">
        <v>1389</v>
      </c>
      <c r="W374" s="53">
        <f ca="1">SUM(C409:C432)</f>
        <v>18.436225499999999</v>
      </c>
      <c r="X374" s="53">
        <f t="shared" ref="X374:AA374" ca="1" si="183">SUM(D409:D432)</f>
        <v>19.305213858999998</v>
      </c>
      <c r="Y374" s="53">
        <f t="shared" ca="1" si="183"/>
        <v>18.466511878999999</v>
      </c>
      <c r="Z374" s="53">
        <f t="shared" ca="1" si="183"/>
        <v>17.851463758999998</v>
      </c>
      <c r="AA374" s="53">
        <f t="shared" ca="1" si="183"/>
        <v>17.404156038999997</v>
      </c>
    </row>
    <row r="375" spans="1:27" x14ac:dyDescent="0.25">
      <c r="A375" s="140"/>
      <c r="B375" s="140" t="s">
        <v>151</v>
      </c>
      <c r="C375" s="40">
        <f t="shared" ca="1" si="173"/>
        <v>0</v>
      </c>
      <c r="D375" s="40">
        <f t="shared" ca="1" si="174"/>
        <v>0</v>
      </c>
      <c r="E375" s="40">
        <f t="shared" ca="1" si="175"/>
        <v>0</v>
      </c>
      <c r="F375" s="40">
        <f t="shared" ca="1" si="176"/>
        <v>0</v>
      </c>
      <c r="G375" s="40">
        <f t="shared" ca="1" si="177"/>
        <v>0</v>
      </c>
      <c r="H375" s="7"/>
      <c r="O375" s="8"/>
      <c r="P375" s="8"/>
      <c r="Q375" s="8"/>
      <c r="R375" s="8"/>
      <c r="S375" s="8"/>
      <c r="V375" s="54" t="s">
        <v>1390</v>
      </c>
      <c r="W375" s="56">
        <f ca="1">SUM(C433:C456)+SUM(C461:C464)</f>
        <v>41.961776499999999</v>
      </c>
      <c r="X375" s="56">
        <f t="shared" ref="X375:AA375" ca="1" si="184">SUM(D433:D456)+SUM(D461:D464)</f>
        <v>101.772697075</v>
      </c>
      <c r="Y375" s="56">
        <f t="shared" ca="1" si="184"/>
        <v>95.081596035000004</v>
      </c>
      <c r="Z375" s="56">
        <f t="shared" ca="1" si="184"/>
        <v>98.394688823999999</v>
      </c>
      <c r="AA375" s="56">
        <f t="shared" ca="1" si="184"/>
        <v>100.148063185</v>
      </c>
    </row>
    <row r="376" spans="1:27" x14ac:dyDescent="0.25">
      <c r="A376" s="140"/>
      <c r="B376" s="140" t="s">
        <v>152</v>
      </c>
      <c r="C376" s="40">
        <f t="shared" ca="1" si="173"/>
        <v>0</v>
      </c>
      <c r="D376" s="40">
        <f t="shared" ca="1" si="174"/>
        <v>0</v>
      </c>
      <c r="E376" s="40">
        <f t="shared" ca="1" si="175"/>
        <v>0</v>
      </c>
      <c r="F376" s="40">
        <f t="shared" ca="1" si="176"/>
        <v>0</v>
      </c>
      <c r="G376" s="40">
        <f t="shared" ca="1" si="177"/>
        <v>0</v>
      </c>
      <c r="H376" s="7"/>
      <c r="O376" s="8"/>
      <c r="P376" s="8"/>
      <c r="Q376" s="8"/>
      <c r="R376" s="8"/>
      <c r="S376" s="8"/>
      <c r="V376" s="195" t="s">
        <v>1359</v>
      </c>
      <c r="W376" s="213">
        <f ca="1">C369+C381</f>
        <v>-1.2853600000000001</v>
      </c>
      <c r="X376" s="213">
        <f t="shared" ref="X376:AA377" ca="1" si="185">D369+D381</f>
        <v>-2.4927578700000002</v>
      </c>
      <c r="Y376" s="213">
        <f t="shared" ca="1" si="185"/>
        <v>-1.2887902041299999</v>
      </c>
      <c r="Z376" s="213">
        <f t="shared" ca="1" si="185"/>
        <v>-1.3334150968999998</v>
      </c>
      <c r="AA376" s="213">
        <f t="shared" ca="1" si="185"/>
        <v>-1.3233638062999999</v>
      </c>
    </row>
    <row r="377" spans="1:27" x14ac:dyDescent="0.25">
      <c r="A377" s="140"/>
      <c r="B377" s="140" t="s">
        <v>153</v>
      </c>
      <c r="C377" s="49">
        <f t="shared" ca="1" si="173"/>
        <v>0</v>
      </c>
      <c r="D377" s="49">
        <f t="shared" ca="1" si="174"/>
        <v>0</v>
      </c>
      <c r="E377" s="49">
        <f t="shared" ca="1" si="175"/>
        <v>0</v>
      </c>
      <c r="F377" s="49">
        <f t="shared" ca="1" si="176"/>
        <v>0</v>
      </c>
      <c r="G377" s="49">
        <f t="shared" ca="1" si="177"/>
        <v>0</v>
      </c>
      <c r="H377" s="7"/>
      <c r="O377" s="8"/>
      <c r="P377" s="8"/>
      <c r="Q377" s="8"/>
      <c r="R377" s="8"/>
      <c r="S377" s="8"/>
      <c r="V377" s="197" t="s">
        <v>1360</v>
      </c>
      <c r="W377" s="240">
        <f ca="1">C370+C382</f>
        <v>-1.4298299999999999</v>
      </c>
      <c r="X377" s="240">
        <f t="shared" ca="1" si="185"/>
        <v>-24.495709600000001</v>
      </c>
      <c r="Y377" s="240">
        <f t="shared" ca="1" si="185"/>
        <v>-21.230962299999998</v>
      </c>
      <c r="Z377" s="240">
        <f t="shared" ca="1" si="185"/>
        <v>-19.720644</v>
      </c>
      <c r="AA377" s="240">
        <f t="shared" ca="1" si="185"/>
        <v>-18.380893499999999</v>
      </c>
    </row>
    <row r="378" spans="1:27" x14ac:dyDescent="0.25">
      <c r="A378" s="140"/>
      <c r="B378" s="140" t="s">
        <v>143</v>
      </c>
      <c r="C378" s="49">
        <f t="shared" ca="1" si="173"/>
        <v>-1.8436225500000001</v>
      </c>
      <c r="D378" s="49">
        <f t="shared" ca="1" si="174"/>
        <v>-1.93052139</v>
      </c>
      <c r="E378" s="49">
        <f t="shared" ca="1" si="175"/>
        <v>-1.84665119</v>
      </c>
      <c r="F378" s="49">
        <f t="shared" ca="1" si="176"/>
        <v>-1.78514638</v>
      </c>
      <c r="G378" s="49">
        <f t="shared" ca="1" si="177"/>
        <v>-1.7404156</v>
      </c>
      <c r="H378" s="7"/>
      <c r="O378" s="8"/>
      <c r="P378" s="8"/>
      <c r="Q378" s="8"/>
      <c r="R378" s="8"/>
      <c r="S378" s="8"/>
    </row>
    <row r="379" spans="1:27" x14ac:dyDescent="0.25">
      <c r="A379" s="140"/>
      <c r="B379" s="140" t="s">
        <v>154</v>
      </c>
      <c r="C379" s="49">
        <f t="shared" ca="1" si="173"/>
        <v>0</v>
      </c>
      <c r="D379" s="49">
        <f t="shared" ca="1" si="174"/>
        <v>0</v>
      </c>
      <c r="E379" s="49">
        <f t="shared" ca="1" si="175"/>
        <v>0</v>
      </c>
      <c r="F379" s="49">
        <f t="shared" ca="1" si="176"/>
        <v>0</v>
      </c>
      <c r="G379" s="49">
        <f t="shared" ca="1" si="177"/>
        <v>0</v>
      </c>
      <c r="H379" s="7"/>
      <c r="O379" s="8"/>
      <c r="P379" s="8"/>
      <c r="Q379" s="8"/>
      <c r="R379" s="8"/>
      <c r="S379" s="8"/>
      <c r="V379" s="140" t="s">
        <v>285</v>
      </c>
      <c r="W379" s="135">
        <f ca="1">SUM(W369:W377)</f>
        <v>-1.8620526500000028</v>
      </c>
      <c r="X379" s="135">
        <f t="shared" ref="X379:AA379" ca="1" si="186">SUM(X369:X377)</f>
        <v>-13.82398037990002</v>
      </c>
      <c r="Y379" s="135">
        <f t="shared" ca="1" si="186"/>
        <v>-45.797952104429996</v>
      </c>
      <c r="Z379" s="135">
        <f t="shared" ca="1" si="186"/>
        <v>-75.600968765900006</v>
      </c>
      <c r="AA379" s="135">
        <f t="shared" ca="1" si="186"/>
        <v>-108.38104011130002</v>
      </c>
    </row>
    <row r="380" spans="1:27" x14ac:dyDescent="0.25">
      <c r="A380" s="140"/>
      <c r="B380" s="140" t="s">
        <v>155</v>
      </c>
      <c r="C380" s="49">
        <f t="shared" ca="1" si="173"/>
        <v>0</v>
      </c>
      <c r="D380" s="49">
        <f t="shared" ca="1" si="174"/>
        <v>0</v>
      </c>
      <c r="E380" s="49">
        <f t="shared" ca="1" si="175"/>
        <v>0</v>
      </c>
      <c r="F380" s="49">
        <f t="shared" ca="1" si="176"/>
        <v>0</v>
      </c>
      <c r="G380" s="49">
        <f t="shared" ca="1" si="177"/>
        <v>0</v>
      </c>
      <c r="H380" s="9"/>
      <c r="O380" s="8"/>
      <c r="P380" s="8"/>
      <c r="Q380" s="8"/>
      <c r="R380" s="8"/>
      <c r="S380" s="8"/>
      <c r="V380" s="140" t="s">
        <v>284</v>
      </c>
      <c r="W380" s="135">
        <f ca="1">SUM(C369:C464)</f>
        <v>-1.8620526500000025</v>
      </c>
      <c r="X380" s="135">
        <f t="shared" ref="X380:AA380" ca="1" si="187">SUM(D369:D464)</f>
        <v>-13.823980379900012</v>
      </c>
      <c r="Y380" s="135">
        <f t="shared" ca="1" si="187"/>
        <v>-45.79795210443006</v>
      </c>
      <c r="Z380" s="135">
        <f t="shared" ca="1" si="187"/>
        <v>-75.600968765900021</v>
      </c>
      <c r="AA380" s="135">
        <f t="shared" ca="1" si="187"/>
        <v>-108.38104011130004</v>
      </c>
    </row>
    <row r="381" spans="1:27" x14ac:dyDescent="0.25">
      <c r="A381" s="140"/>
      <c r="B381" s="140" t="s">
        <v>1303</v>
      </c>
      <c r="C381" s="187">
        <f t="shared" ca="1" si="173"/>
        <v>0</v>
      </c>
      <c r="D381" s="187">
        <f t="shared" ca="1" si="174"/>
        <v>-1.21355787</v>
      </c>
      <c r="E381" s="187">
        <f t="shared" ca="1" si="175"/>
        <v>-9.5902041300000001E-3</v>
      </c>
      <c r="F381" s="187">
        <f t="shared" ca="1" si="176"/>
        <v>-5.4215096900000002E-2</v>
      </c>
      <c r="G381" s="187">
        <f t="shared" ca="1" si="177"/>
        <v>-4.4163806299999997E-2</v>
      </c>
      <c r="H381" s="7"/>
      <c r="O381" s="8"/>
      <c r="P381" s="8"/>
      <c r="Q381" s="8"/>
      <c r="R381" s="8"/>
      <c r="S381" s="8"/>
    </row>
    <row r="382" spans="1:27" x14ac:dyDescent="0.25">
      <c r="A382" s="140"/>
      <c r="B382" s="140" t="s">
        <v>1304</v>
      </c>
      <c r="C382" s="180">
        <f t="shared" ca="1" si="173"/>
        <v>0</v>
      </c>
      <c r="D382" s="180">
        <f t="shared" ca="1" si="174"/>
        <v>-22.779769600000002</v>
      </c>
      <c r="E382" s="180">
        <f t="shared" ca="1" si="175"/>
        <v>-19.515022299999998</v>
      </c>
      <c r="F382" s="180">
        <f t="shared" ca="1" si="176"/>
        <v>-18.004704</v>
      </c>
      <c r="G382" s="180">
        <f t="shared" ca="1" si="177"/>
        <v>-16.664953499999999</v>
      </c>
      <c r="H382" s="7"/>
      <c r="O382" s="8"/>
      <c r="P382" s="8"/>
      <c r="Q382" s="8"/>
      <c r="R382" s="8"/>
      <c r="S382" s="8"/>
    </row>
    <row r="383" spans="1:27" x14ac:dyDescent="0.25">
      <c r="A383" s="140"/>
      <c r="B383" s="140" t="s">
        <v>1305</v>
      </c>
      <c r="C383" s="69">
        <f t="shared" ca="1" si="173"/>
        <v>0</v>
      </c>
      <c r="D383" s="69">
        <f t="shared" ca="1" si="174"/>
        <v>-16.2858062</v>
      </c>
      <c r="E383" s="69">
        <f t="shared" ca="1" si="175"/>
        <v>-26.9297608</v>
      </c>
      <c r="F383" s="69">
        <f t="shared" ca="1" si="176"/>
        <v>-38.263024100000003</v>
      </c>
      <c r="G383" s="69">
        <f t="shared" ca="1" si="177"/>
        <v>-49.9864794</v>
      </c>
      <c r="H383" s="7"/>
      <c r="O383" s="8"/>
      <c r="P383" s="8"/>
      <c r="Q383" s="8"/>
      <c r="R383" s="8"/>
      <c r="S383" s="8"/>
    </row>
    <row r="384" spans="1:27" x14ac:dyDescent="0.25">
      <c r="A384" s="140"/>
      <c r="B384" s="140" t="s">
        <v>1306</v>
      </c>
      <c r="C384" s="40">
        <f t="shared" ca="1" si="173"/>
        <v>0</v>
      </c>
      <c r="D384" s="40">
        <f t="shared" ca="1" si="174"/>
        <v>-51.2141223</v>
      </c>
      <c r="E384" s="40">
        <f t="shared" ca="1" si="175"/>
        <v>-80.645854600000007</v>
      </c>
      <c r="F384" s="40">
        <f t="shared" ca="1" si="176"/>
        <v>-110.640575</v>
      </c>
      <c r="G384" s="40">
        <f t="shared" ca="1" si="177"/>
        <v>-141.02828400000001</v>
      </c>
      <c r="H384" s="7"/>
      <c r="O384" s="8"/>
      <c r="P384" s="8"/>
      <c r="Q384" s="8"/>
      <c r="R384" s="8"/>
      <c r="S384" s="8"/>
    </row>
    <row r="385" spans="1:19" x14ac:dyDescent="0.25">
      <c r="A385" s="140"/>
      <c r="B385" s="140" t="s">
        <v>156</v>
      </c>
      <c r="C385" s="60">
        <f t="shared" ca="1" si="173"/>
        <v>0</v>
      </c>
      <c r="D385" s="60">
        <f t="shared" ca="1" si="174"/>
        <v>0</v>
      </c>
      <c r="E385" s="60">
        <f t="shared" ca="1" si="175"/>
        <v>0</v>
      </c>
      <c r="F385" s="60">
        <f t="shared" ca="1" si="176"/>
        <v>0</v>
      </c>
      <c r="G385" s="60">
        <f t="shared" ca="1" si="177"/>
        <v>0</v>
      </c>
      <c r="H385" s="7"/>
      <c r="O385" s="8"/>
      <c r="P385" s="8"/>
      <c r="Q385" s="8"/>
      <c r="R385" s="8"/>
      <c r="S385" s="8"/>
    </row>
    <row r="386" spans="1:19" x14ac:dyDescent="0.25">
      <c r="A386" s="140"/>
      <c r="B386" s="140" t="s">
        <v>144</v>
      </c>
      <c r="C386" s="60">
        <f t="shared" ca="1" si="173"/>
        <v>0</v>
      </c>
      <c r="D386" s="60">
        <f t="shared" ca="1" si="174"/>
        <v>0</v>
      </c>
      <c r="E386" s="60">
        <f t="shared" ca="1" si="175"/>
        <v>0</v>
      </c>
      <c r="F386" s="60">
        <f t="shared" ca="1" si="176"/>
        <v>0</v>
      </c>
      <c r="G386" s="60">
        <f t="shared" ca="1" si="177"/>
        <v>0</v>
      </c>
      <c r="H386" s="7"/>
      <c r="O386" s="8"/>
      <c r="P386" s="8"/>
      <c r="Q386" s="8"/>
      <c r="R386" s="8"/>
      <c r="S386" s="8"/>
    </row>
    <row r="387" spans="1:19" x14ac:dyDescent="0.25">
      <c r="A387" s="140"/>
      <c r="B387" s="140" t="s">
        <v>157</v>
      </c>
      <c r="C387" s="60">
        <f t="shared" ca="1" si="173"/>
        <v>0</v>
      </c>
      <c r="D387" s="60">
        <f t="shared" ca="1" si="174"/>
        <v>0</v>
      </c>
      <c r="E387" s="60">
        <f t="shared" ca="1" si="175"/>
        <v>0</v>
      </c>
      <c r="F387" s="60">
        <f t="shared" ca="1" si="176"/>
        <v>0</v>
      </c>
      <c r="G387" s="60">
        <f t="shared" ca="1" si="177"/>
        <v>0</v>
      </c>
      <c r="H387" s="7"/>
      <c r="O387" s="8"/>
      <c r="P387" s="8"/>
      <c r="Q387" s="8"/>
      <c r="R387" s="8"/>
      <c r="S387" s="8"/>
    </row>
    <row r="388" spans="1:19" x14ac:dyDescent="0.25">
      <c r="A388" s="140"/>
      <c r="B388" s="140" t="s">
        <v>158</v>
      </c>
      <c r="C388" s="60">
        <f t="shared" ca="1" si="173"/>
        <v>0</v>
      </c>
      <c r="D388" s="60">
        <f t="shared" ca="1" si="174"/>
        <v>0</v>
      </c>
      <c r="E388" s="60">
        <f t="shared" ca="1" si="175"/>
        <v>0</v>
      </c>
      <c r="F388" s="60">
        <f t="shared" ca="1" si="176"/>
        <v>0</v>
      </c>
      <c r="G388" s="60">
        <f t="shared" ca="1" si="177"/>
        <v>0</v>
      </c>
      <c r="H388" s="7"/>
      <c r="O388" s="8"/>
      <c r="P388" s="8"/>
      <c r="Q388" s="8"/>
      <c r="R388" s="8"/>
      <c r="S388" s="8"/>
    </row>
    <row r="389" spans="1:19" x14ac:dyDescent="0.25">
      <c r="A389" s="140"/>
      <c r="B389" s="140" t="s">
        <v>159</v>
      </c>
      <c r="C389" s="60">
        <f t="shared" ca="1" si="173"/>
        <v>0</v>
      </c>
      <c r="D389" s="60">
        <f t="shared" ca="1" si="174"/>
        <v>0</v>
      </c>
      <c r="E389" s="60">
        <f t="shared" ca="1" si="175"/>
        <v>0</v>
      </c>
      <c r="F389" s="60">
        <f t="shared" ca="1" si="176"/>
        <v>0</v>
      </c>
      <c r="G389" s="60">
        <f t="shared" ca="1" si="177"/>
        <v>0</v>
      </c>
      <c r="H389" s="7"/>
      <c r="O389" s="8"/>
      <c r="P389" s="8"/>
      <c r="Q389" s="8"/>
      <c r="R389" s="8"/>
      <c r="S389" s="8"/>
    </row>
    <row r="390" spans="1:19" x14ac:dyDescent="0.25">
      <c r="A390" s="140"/>
      <c r="B390" s="140" t="s">
        <v>145</v>
      </c>
      <c r="C390" s="60">
        <f t="shared" ca="1" si="173"/>
        <v>0</v>
      </c>
      <c r="D390" s="60">
        <f t="shared" ca="1" si="174"/>
        <v>0</v>
      </c>
      <c r="E390" s="60">
        <f t="shared" ca="1" si="175"/>
        <v>0</v>
      </c>
      <c r="F390" s="60">
        <f t="shared" ca="1" si="176"/>
        <v>0</v>
      </c>
      <c r="G390" s="60">
        <f t="shared" ca="1" si="177"/>
        <v>0</v>
      </c>
      <c r="H390" s="7"/>
      <c r="O390" s="8"/>
      <c r="P390" s="8"/>
      <c r="Q390" s="8"/>
      <c r="R390" s="8"/>
      <c r="S390" s="8"/>
    </row>
    <row r="391" spans="1:19" x14ac:dyDescent="0.25">
      <c r="A391" s="140"/>
      <c r="B391" s="140" t="s">
        <v>160</v>
      </c>
      <c r="C391" s="60">
        <f t="shared" ca="1" si="173"/>
        <v>0</v>
      </c>
      <c r="D391" s="60">
        <f t="shared" ca="1" si="174"/>
        <v>0</v>
      </c>
      <c r="E391" s="60">
        <f t="shared" ca="1" si="175"/>
        <v>0</v>
      </c>
      <c r="F391" s="60">
        <f t="shared" ca="1" si="176"/>
        <v>0</v>
      </c>
      <c r="G391" s="60">
        <f t="shared" ca="1" si="177"/>
        <v>0</v>
      </c>
      <c r="H391" s="7"/>
      <c r="O391" s="8"/>
      <c r="P391" s="8"/>
      <c r="Q391" s="8"/>
      <c r="R391" s="8"/>
      <c r="S391" s="8"/>
    </row>
    <row r="392" spans="1:19" x14ac:dyDescent="0.25">
      <c r="A392" s="140"/>
      <c r="B392" s="140" t="s">
        <v>161</v>
      </c>
      <c r="C392" s="60">
        <f t="shared" ca="1" si="173"/>
        <v>0</v>
      </c>
      <c r="D392" s="60">
        <f t="shared" ca="1" si="174"/>
        <v>0</v>
      </c>
      <c r="E392" s="60">
        <f t="shared" ca="1" si="175"/>
        <v>0</v>
      </c>
      <c r="F392" s="60">
        <f t="shared" ca="1" si="176"/>
        <v>0</v>
      </c>
      <c r="G392" s="60">
        <f t="shared" ca="1" si="177"/>
        <v>0</v>
      </c>
      <c r="H392" s="7"/>
      <c r="O392" s="8"/>
      <c r="P392" s="8"/>
      <c r="Q392" s="8"/>
      <c r="R392" s="8"/>
      <c r="S392" s="8"/>
    </row>
    <row r="393" spans="1:19" x14ac:dyDescent="0.25">
      <c r="A393" s="140"/>
      <c r="B393" s="140" t="s">
        <v>162</v>
      </c>
      <c r="C393" s="60">
        <f t="shared" ca="1" si="173"/>
        <v>0</v>
      </c>
      <c r="D393" s="60">
        <f t="shared" ca="1" si="174"/>
        <v>0</v>
      </c>
      <c r="E393" s="60">
        <f t="shared" ca="1" si="175"/>
        <v>0</v>
      </c>
      <c r="F393" s="60">
        <f t="shared" ca="1" si="176"/>
        <v>0</v>
      </c>
      <c r="G393" s="60">
        <f t="shared" ca="1" si="177"/>
        <v>0</v>
      </c>
      <c r="H393" s="7"/>
      <c r="O393" s="8"/>
      <c r="P393" s="8"/>
      <c r="Q393" s="8"/>
      <c r="R393" s="8"/>
      <c r="S393" s="8"/>
    </row>
    <row r="394" spans="1:19" x14ac:dyDescent="0.25">
      <c r="A394" s="140"/>
      <c r="B394" s="140" t="s">
        <v>146</v>
      </c>
      <c r="C394" s="60">
        <f t="shared" ca="1" si="173"/>
        <v>0</v>
      </c>
      <c r="D394" s="60">
        <f t="shared" ca="1" si="174"/>
        <v>0</v>
      </c>
      <c r="E394" s="60">
        <f t="shared" ca="1" si="175"/>
        <v>0</v>
      </c>
      <c r="F394" s="60">
        <f t="shared" ca="1" si="176"/>
        <v>0</v>
      </c>
      <c r="G394" s="60">
        <f t="shared" ca="1" si="177"/>
        <v>0</v>
      </c>
      <c r="H394" s="7"/>
      <c r="O394" s="8"/>
      <c r="P394" s="8"/>
      <c r="Q394" s="8"/>
      <c r="R394" s="8"/>
      <c r="S394" s="8"/>
    </row>
    <row r="395" spans="1:19" x14ac:dyDescent="0.25">
      <c r="A395" s="140"/>
      <c r="B395" s="140" t="s">
        <v>163</v>
      </c>
      <c r="C395" s="60">
        <f t="shared" ca="1" si="173"/>
        <v>0</v>
      </c>
      <c r="D395" s="60">
        <f t="shared" ca="1" si="174"/>
        <v>0</v>
      </c>
      <c r="E395" s="60">
        <f t="shared" ca="1" si="175"/>
        <v>0</v>
      </c>
      <c r="F395" s="60">
        <f t="shared" ca="1" si="176"/>
        <v>0</v>
      </c>
      <c r="G395" s="60">
        <f t="shared" ca="1" si="177"/>
        <v>0</v>
      </c>
      <c r="H395" s="7"/>
      <c r="O395" s="8"/>
      <c r="P395" s="8"/>
      <c r="Q395" s="8"/>
      <c r="R395" s="8"/>
      <c r="S395" s="8"/>
    </row>
    <row r="396" spans="1:19" x14ac:dyDescent="0.25">
      <c r="A396" s="140"/>
      <c r="B396" s="140" t="s">
        <v>164</v>
      </c>
      <c r="C396" s="60">
        <f t="shared" ca="1" si="173"/>
        <v>0</v>
      </c>
      <c r="D396" s="60">
        <f t="shared" ca="1" si="174"/>
        <v>0</v>
      </c>
      <c r="E396" s="60">
        <f t="shared" ca="1" si="175"/>
        <v>0</v>
      </c>
      <c r="F396" s="60">
        <f t="shared" ca="1" si="176"/>
        <v>0</v>
      </c>
      <c r="G396" s="60">
        <f t="shared" ca="1" si="177"/>
        <v>0</v>
      </c>
      <c r="O396" s="8"/>
      <c r="P396" s="8"/>
      <c r="Q396" s="8"/>
      <c r="R396" s="8"/>
      <c r="S396" s="8"/>
    </row>
    <row r="397" spans="1:19" x14ac:dyDescent="0.25">
      <c r="A397" s="140"/>
      <c r="B397" s="140" t="s">
        <v>165</v>
      </c>
      <c r="C397" s="60">
        <f t="shared" ca="1" si="173"/>
        <v>0</v>
      </c>
      <c r="D397" s="60">
        <f t="shared" ca="1" si="174"/>
        <v>0</v>
      </c>
      <c r="E397" s="60">
        <f t="shared" ca="1" si="175"/>
        <v>0</v>
      </c>
      <c r="F397" s="60">
        <f t="shared" ca="1" si="176"/>
        <v>0</v>
      </c>
      <c r="G397" s="60">
        <f t="shared" ca="1" si="177"/>
        <v>0</v>
      </c>
      <c r="O397" s="8"/>
      <c r="P397" s="8"/>
      <c r="Q397" s="8"/>
      <c r="R397" s="8"/>
      <c r="S397" s="8"/>
    </row>
    <row r="398" spans="1:19" x14ac:dyDescent="0.25">
      <c r="A398" s="140"/>
      <c r="B398" s="140" t="s">
        <v>147</v>
      </c>
      <c r="C398" s="60">
        <f t="shared" ca="1" si="173"/>
        <v>0</v>
      </c>
      <c r="D398" s="60">
        <f t="shared" ca="1" si="174"/>
        <v>0</v>
      </c>
      <c r="E398" s="60">
        <f t="shared" ca="1" si="175"/>
        <v>0</v>
      </c>
      <c r="F398" s="60">
        <f t="shared" ca="1" si="176"/>
        <v>0</v>
      </c>
      <c r="G398" s="60">
        <f t="shared" ca="1" si="177"/>
        <v>0</v>
      </c>
      <c r="O398" s="8"/>
      <c r="P398" s="8"/>
      <c r="Q398" s="8"/>
      <c r="R398" s="8"/>
      <c r="S398" s="8"/>
    </row>
    <row r="399" spans="1:19" x14ac:dyDescent="0.25">
      <c r="A399" s="140"/>
      <c r="B399" s="140" t="s">
        <v>166</v>
      </c>
      <c r="C399" s="60">
        <f t="shared" ca="1" si="173"/>
        <v>0</v>
      </c>
      <c r="D399" s="60">
        <f t="shared" ca="1" si="174"/>
        <v>0</v>
      </c>
      <c r="E399" s="60">
        <f t="shared" ca="1" si="175"/>
        <v>0</v>
      </c>
      <c r="F399" s="60">
        <f t="shared" ca="1" si="176"/>
        <v>0</v>
      </c>
      <c r="G399" s="60">
        <f t="shared" ca="1" si="177"/>
        <v>0</v>
      </c>
      <c r="O399" s="8"/>
      <c r="P399" s="8"/>
      <c r="Q399" s="8"/>
      <c r="R399" s="8"/>
      <c r="S399" s="8"/>
    </row>
    <row r="400" spans="1:19" x14ac:dyDescent="0.25">
      <c r="A400" s="140"/>
      <c r="B400" s="140" t="s">
        <v>167</v>
      </c>
      <c r="C400" s="60">
        <f t="shared" ca="1" si="173"/>
        <v>0</v>
      </c>
      <c r="D400" s="60">
        <f t="shared" ca="1" si="174"/>
        <v>0</v>
      </c>
      <c r="E400" s="60">
        <f t="shared" ca="1" si="175"/>
        <v>0</v>
      </c>
      <c r="F400" s="60">
        <f t="shared" ca="1" si="176"/>
        <v>0</v>
      </c>
      <c r="G400" s="60">
        <f t="shared" ca="1" si="177"/>
        <v>0</v>
      </c>
      <c r="O400" s="8"/>
      <c r="P400" s="8"/>
      <c r="Q400" s="8"/>
      <c r="R400" s="8"/>
      <c r="S400" s="8"/>
    </row>
    <row r="401" spans="1:19" x14ac:dyDescent="0.25">
      <c r="A401" s="140"/>
      <c r="B401" s="140" t="s">
        <v>168</v>
      </c>
      <c r="C401" s="60">
        <f t="shared" ca="1" si="173"/>
        <v>0</v>
      </c>
      <c r="D401" s="60">
        <f t="shared" ca="1" si="174"/>
        <v>0</v>
      </c>
      <c r="E401" s="60">
        <f t="shared" ca="1" si="175"/>
        <v>0</v>
      </c>
      <c r="F401" s="60">
        <f t="shared" ca="1" si="176"/>
        <v>0</v>
      </c>
      <c r="G401" s="60">
        <f t="shared" ca="1" si="177"/>
        <v>0</v>
      </c>
      <c r="O401" s="8"/>
      <c r="P401" s="8"/>
      <c r="Q401" s="8"/>
      <c r="R401" s="8"/>
      <c r="S401" s="8"/>
    </row>
    <row r="402" spans="1:19" x14ac:dyDescent="0.25">
      <c r="A402" s="140"/>
      <c r="B402" s="140" t="s">
        <v>148</v>
      </c>
      <c r="C402" s="60">
        <f t="shared" ca="1" si="173"/>
        <v>0</v>
      </c>
      <c r="D402" s="60">
        <f t="shared" ca="1" si="174"/>
        <v>0</v>
      </c>
      <c r="E402" s="60">
        <f t="shared" ca="1" si="175"/>
        <v>0</v>
      </c>
      <c r="F402" s="60">
        <f t="shared" ca="1" si="176"/>
        <v>0</v>
      </c>
      <c r="G402" s="60">
        <f t="shared" ca="1" si="177"/>
        <v>0</v>
      </c>
      <c r="O402" s="8"/>
      <c r="P402" s="8"/>
      <c r="Q402" s="8"/>
      <c r="R402" s="8"/>
      <c r="S402" s="8"/>
    </row>
    <row r="403" spans="1:19" x14ac:dyDescent="0.25">
      <c r="A403" s="140"/>
      <c r="B403" s="140" t="s">
        <v>169</v>
      </c>
      <c r="C403" s="60">
        <f t="shared" ca="1" si="173"/>
        <v>0</v>
      </c>
      <c r="D403" s="60">
        <f t="shared" ca="1" si="174"/>
        <v>0</v>
      </c>
      <c r="E403" s="60">
        <f t="shared" ca="1" si="175"/>
        <v>0</v>
      </c>
      <c r="F403" s="60">
        <f t="shared" ca="1" si="176"/>
        <v>0</v>
      </c>
      <c r="G403" s="60">
        <f t="shared" ca="1" si="177"/>
        <v>0</v>
      </c>
      <c r="O403" s="8"/>
      <c r="P403" s="8"/>
      <c r="Q403" s="8"/>
      <c r="R403" s="8"/>
      <c r="S403" s="8"/>
    </row>
    <row r="404" spans="1:19" x14ac:dyDescent="0.25">
      <c r="A404" s="140"/>
      <c r="B404" s="140" t="s">
        <v>170</v>
      </c>
      <c r="C404" s="60">
        <f t="shared" ca="1" si="173"/>
        <v>0</v>
      </c>
      <c r="D404" s="60">
        <f t="shared" ca="1" si="174"/>
        <v>0</v>
      </c>
      <c r="E404" s="60">
        <f t="shared" ca="1" si="175"/>
        <v>0</v>
      </c>
      <c r="F404" s="60">
        <f t="shared" ca="1" si="176"/>
        <v>0</v>
      </c>
      <c r="G404" s="60">
        <f t="shared" ca="1" si="177"/>
        <v>0</v>
      </c>
      <c r="O404" s="8"/>
      <c r="P404" s="8"/>
      <c r="Q404" s="8"/>
      <c r="R404" s="8"/>
      <c r="S404" s="8"/>
    </row>
    <row r="405" spans="1:19" x14ac:dyDescent="0.25">
      <c r="A405" s="140"/>
      <c r="B405" s="140" t="s">
        <v>171</v>
      </c>
      <c r="C405" s="60">
        <f t="shared" ca="1" si="173"/>
        <v>0</v>
      </c>
      <c r="D405" s="60">
        <f t="shared" ca="1" si="174"/>
        <v>0</v>
      </c>
      <c r="E405" s="60">
        <f t="shared" ca="1" si="175"/>
        <v>0</v>
      </c>
      <c r="F405" s="60">
        <f t="shared" ca="1" si="176"/>
        <v>0</v>
      </c>
      <c r="G405" s="60">
        <f t="shared" ca="1" si="177"/>
        <v>0</v>
      </c>
      <c r="O405" s="8"/>
      <c r="P405" s="8"/>
      <c r="Q405" s="8"/>
      <c r="R405" s="8"/>
      <c r="S405" s="8"/>
    </row>
    <row r="406" spans="1:19" x14ac:dyDescent="0.25">
      <c r="A406" s="140"/>
      <c r="B406" s="140" t="s">
        <v>149</v>
      </c>
      <c r="C406" s="60">
        <f t="shared" ca="1" si="173"/>
        <v>0</v>
      </c>
      <c r="D406" s="60">
        <f t="shared" ca="1" si="174"/>
        <v>0</v>
      </c>
      <c r="E406" s="60">
        <f t="shared" ca="1" si="175"/>
        <v>0</v>
      </c>
      <c r="F406" s="60">
        <f t="shared" ca="1" si="176"/>
        <v>0</v>
      </c>
      <c r="G406" s="60">
        <f t="shared" ca="1" si="177"/>
        <v>0</v>
      </c>
      <c r="O406" s="8"/>
      <c r="P406" s="8"/>
      <c r="Q406" s="8"/>
      <c r="R406" s="8"/>
      <c r="S406" s="8"/>
    </row>
    <row r="407" spans="1:19" x14ac:dyDescent="0.25">
      <c r="A407" s="140"/>
      <c r="B407" s="140" t="s">
        <v>172</v>
      </c>
      <c r="C407" s="60">
        <f t="shared" ca="1" si="173"/>
        <v>0</v>
      </c>
      <c r="D407" s="60">
        <f t="shared" ca="1" si="174"/>
        <v>0</v>
      </c>
      <c r="E407" s="60">
        <f t="shared" ca="1" si="175"/>
        <v>0</v>
      </c>
      <c r="F407" s="60">
        <f t="shared" ca="1" si="176"/>
        <v>0</v>
      </c>
      <c r="G407" s="60">
        <f t="shared" ca="1" si="177"/>
        <v>0</v>
      </c>
      <c r="O407" s="8"/>
      <c r="P407" s="8"/>
      <c r="Q407" s="8"/>
      <c r="R407" s="8"/>
      <c r="S407" s="8"/>
    </row>
    <row r="408" spans="1:19" x14ac:dyDescent="0.25">
      <c r="A408" s="140"/>
      <c r="B408" s="140" t="s">
        <v>173</v>
      </c>
      <c r="C408" s="60">
        <f t="shared" ca="1" si="173"/>
        <v>0</v>
      </c>
      <c r="D408" s="60">
        <f t="shared" ca="1" si="174"/>
        <v>0</v>
      </c>
      <c r="E408" s="60">
        <f t="shared" ca="1" si="175"/>
        <v>0</v>
      </c>
      <c r="F408" s="60">
        <f t="shared" ca="1" si="176"/>
        <v>0</v>
      </c>
      <c r="G408" s="60">
        <f t="shared" ca="1" si="177"/>
        <v>0</v>
      </c>
      <c r="O408" s="8"/>
      <c r="P408" s="8"/>
      <c r="Q408" s="8"/>
      <c r="R408" s="8"/>
      <c r="S408" s="8"/>
    </row>
    <row r="409" spans="1:19" x14ac:dyDescent="0.25">
      <c r="B409" s="140" t="s">
        <v>1215</v>
      </c>
      <c r="C409" s="53">
        <f t="shared" ca="1" si="173"/>
        <v>0</v>
      </c>
      <c r="D409" s="53">
        <f t="shared" ca="1" si="174"/>
        <v>0</v>
      </c>
      <c r="E409" s="53">
        <f t="shared" ca="1" si="175"/>
        <v>0</v>
      </c>
      <c r="F409" s="53">
        <f t="shared" ca="1" si="176"/>
        <v>0</v>
      </c>
      <c r="G409" s="53">
        <f t="shared" ca="1" si="177"/>
        <v>0</v>
      </c>
      <c r="O409" s="8"/>
      <c r="P409" s="8"/>
      <c r="Q409" s="8"/>
      <c r="R409" s="8"/>
      <c r="S409" s="8"/>
    </row>
    <row r="410" spans="1:19" x14ac:dyDescent="0.25">
      <c r="B410" s="140" t="s">
        <v>1121</v>
      </c>
      <c r="C410" s="53">
        <f t="shared" ca="1" si="173"/>
        <v>9.2882032399999996</v>
      </c>
      <c r="D410" s="53">
        <f t="shared" ca="1" si="174"/>
        <v>8.2443059600000002</v>
      </c>
      <c r="E410" s="53">
        <f t="shared" ca="1" si="175"/>
        <v>7.5534423300000002</v>
      </c>
      <c r="F410" s="53">
        <f t="shared" ca="1" si="176"/>
        <v>7.0468089999999997</v>
      </c>
      <c r="G410" s="53">
        <f t="shared" ca="1" si="177"/>
        <v>6.6783484</v>
      </c>
      <c r="O410" s="8"/>
      <c r="P410" s="8"/>
      <c r="Q410" s="8"/>
      <c r="R410" s="8"/>
      <c r="S410" s="8"/>
    </row>
    <row r="411" spans="1:19" x14ac:dyDescent="0.25">
      <c r="B411" s="140" t="s">
        <v>1216</v>
      </c>
      <c r="C411" s="53">
        <f t="shared" ca="1" si="173"/>
        <v>0</v>
      </c>
      <c r="D411" s="53">
        <f t="shared" ca="1" si="174"/>
        <v>0</v>
      </c>
      <c r="E411" s="53">
        <f t="shared" ca="1" si="175"/>
        <v>0</v>
      </c>
      <c r="F411" s="53">
        <f t="shared" ca="1" si="176"/>
        <v>0</v>
      </c>
      <c r="G411" s="53">
        <f t="shared" ca="1" si="177"/>
        <v>0</v>
      </c>
      <c r="O411" s="8"/>
      <c r="P411" s="8"/>
      <c r="Q411" s="8"/>
      <c r="R411" s="8"/>
      <c r="S411" s="8"/>
    </row>
    <row r="412" spans="1:19" x14ac:dyDescent="0.25">
      <c r="B412" s="140" t="s">
        <v>1217</v>
      </c>
      <c r="C412" s="53">
        <f t="shared" ca="1" si="173"/>
        <v>0</v>
      </c>
      <c r="D412" s="53">
        <f t="shared" ca="1" si="174"/>
        <v>0</v>
      </c>
      <c r="E412" s="53">
        <f t="shared" ca="1" si="175"/>
        <v>0</v>
      </c>
      <c r="F412" s="53">
        <f t="shared" ca="1" si="176"/>
        <v>0</v>
      </c>
      <c r="G412" s="53">
        <f t="shared" ca="1" si="177"/>
        <v>0</v>
      </c>
      <c r="O412" s="8"/>
      <c r="P412" s="8"/>
      <c r="Q412" s="8"/>
      <c r="R412" s="8"/>
      <c r="S412" s="8"/>
    </row>
    <row r="413" spans="1:19" x14ac:dyDescent="0.25">
      <c r="B413" s="140" t="s">
        <v>1218</v>
      </c>
      <c r="C413" s="53">
        <f t="shared" ca="1" si="173"/>
        <v>0</v>
      </c>
      <c r="D413" s="53">
        <f t="shared" ca="1" si="174"/>
        <v>0</v>
      </c>
      <c r="E413" s="53">
        <f t="shared" ca="1" si="175"/>
        <v>0</v>
      </c>
      <c r="F413" s="53">
        <f t="shared" ca="1" si="176"/>
        <v>0</v>
      </c>
      <c r="G413" s="53">
        <f t="shared" ca="1" si="177"/>
        <v>0</v>
      </c>
      <c r="O413" s="8"/>
      <c r="P413" s="8"/>
      <c r="Q413" s="8"/>
      <c r="R413" s="8"/>
      <c r="S413" s="8"/>
    </row>
    <row r="414" spans="1:19" x14ac:dyDescent="0.25">
      <c r="B414" s="140" t="s">
        <v>1122</v>
      </c>
      <c r="C414" s="53">
        <f t="shared" ca="1" si="173"/>
        <v>0</v>
      </c>
      <c r="D414" s="53">
        <f t="shared" ca="1" si="174"/>
        <v>1.7642043199999999</v>
      </c>
      <c r="E414" s="53">
        <f t="shared" ca="1" si="175"/>
        <v>1.6163659699999999</v>
      </c>
      <c r="F414" s="53">
        <f t="shared" ca="1" si="176"/>
        <v>1.5079511800000001</v>
      </c>
      <c r="G414" s="53">
        <f t="shared" ca="1" si="177"/>
        <v>1.42910406</v>
      </c>
      <c r="O414" s="8"/>
      <c r="P414" s="8"/>
      <c r="Q414" s="8"/>
      <c r="R414" s="8"/>
      <c r="S414" s="8"/>
    </row>
    <row r="415" spans="1:19" x14ac:dyDescent="0.25">
      <c r="B415" s="140" t="s">
        <v>1219</v>
      </c>
      <c r="C415" s="53">
        <f t="shared" ca="1" si="173"/>
        <v>0</v>
      </c>
      <c r="D415" s="53">
        <f t="shared" ca="1" si="174"/>
        <v>0</v>
      </c>
      <c r="E415" s="53">
        <f t="shared" ca="1" si="175"/>
        <v>0</v>
      </c>
      <c r="F415" s="53">
        <f t="shared" ca="1" si="176"/>
        <v>0</v>
      </c>
      <c r="G415" s="53">
        <f t="shared" ca="1" si="177"/>
        <v>0</v>
      </c>
      <c r="O415" s="8"/>
      <c r="P415" s="8"/>
      <c r="Q415" s="8"/>
      <c r="R415" s="8"/>
      <c r="S415" s="8"/>
    </row>
    <row r="416" spans="1:19" x14ac:dyDescent="0.25">
      <c r="B416" s="140" t="s">
        <v>1220</v>
      </c>
      <c r="C416" s="53">
        <f t="shared" ca="1" si="173"/>
        <v>0</v>
      </c>
      <c r="D416" s="53">
        <f t="shared" ca="1" si="174"/>
        <v>0</v>
      </c>
      <c r="E416" s="53">
        <f t="shared" ca="1" si="175"/>
        <v>0</v>
      </c>
      <c r="F416" s="53">
        <f t="shared" ca="1" si="176"/>
        <v>0</v>
      </c>
      <c r="G416" s="53">
        <f t="shared" ca="1" si="177"/>
        <v>0</v>
      </c>
      <c r="O416" s="8"/>
      <c r="P416" s="8"/>
      <c r="Q416" s="8"/>
      <c r="R416" s="8"/>
      <c r="S416" s="8"/>
    </row>
    <row r="417" spans="2:19" x14ac:dyDescent="0.25">
      <c r="B417" s="140" t="s">
        <v>1307</v>
      </c>
      <c r="C417" s="53">
        <f t="shared" ca="1" si="173"/>
        <v>0</v>
      </c>
      <c r="D417" s="53">
        <f t="shared" ca="1" si="174"/>
        <v>0</v>
      </c>
      <c r="E417" s="53">
        <f t="shared" ca="1" si="175"/>
        <v>0</v>
      </c>
      <c r="F417" s="53">
        <f t="shared" ca="1" si="176"/>
        <v>0</v>
      </c>
      <c r="G417" s="53">
        <f t="shared" ca="1" si="177"/>
        <v>0</v>
      </c>
      <c r="O417" s="8"/>
      <c r="P417" s="8"/>
      <c r="Q417" s="8"/>
      <c r="R417" s="8"/>
      <c r="S417" s="8"/>
    </row>
    <row r="418" spans="2:19" x14ac:dyDescent="0.25">
      <c r="B418" s="140" t="s">
        <v>1197</v>
      </c>
      <c r="C418" s="53">
        <f t="shared" ca="1" si="173"/>
        <v>9.1480222599999994</v>
      </c>
      <c r="D418" s="53">
        <f t="shared" ca="1" si="174"/>
        <v>9.1147382300000004</v>
      </c>
      <c r="E418" s="53">
        <f t="shared" ca="1" si="175"/>
        <v>9.1147382300000004</v>
      </c>
      <c r="F418" s="53">
        <f t="shared" ca="1" si="176"/>
        <v>9.1147382300000004</v>
      </c>
      <c r="G418" s="53">
        <f t="shared" ca="1" si="177"/>
        <v>9.1147382300000004</v>
      </c>
      <c r="O418" s="8"/>
      <c r="P418" s="8"/>
      <c r="Q418" s="8"/>
      <c r="R418" s="8"/>
      <c r="S418" s="8"/>
    </row>
    <row r="419" spans="2:19" x14ac:dyDescent="0.25">
      <c r="B419" s="140" t="s">
        <v>1308</v>
      </c>
      <c r="C419" s="53">
        <f t="shared" ca="1" si="173"/>
        <v>0</v>
      </c>
      <c r="D419" s="53">
        <f t="shared" ca="1" si="174"/>
        <v>0</v>
      </c>
      <c r="E419" s="53">
        <f t="shared" ca="1" si="175"/>
        <v>0</v>
      </c>
      <c r="F419" s="53">
        <f t="shared" ca="1" si="176"/>
        <v>0</v>
      </c>
      <c r="G419" s="53">
        <f t="shared" ca="1" si="177"/>
        <v>0</v>
      </c>
      <c r="O419" s="8"/>
      <c r="P419" s="8"/>
      <c r="Q419" s="8"/>
      <c r="R419" s="8"/>
      <c r="S419" s="8"/>
    </row>
    <row r="420" spans="2:19" x14ac:dyDescent="0.25">
      <c r="B420" s="140" t="s">
        <v>1309</v>
      </c>
      <c r="C420" s="53">
        <f t="shared" ca="1" si="173"/>
        <v>0</v>
      </c>
      <c r="D420" s="53">
        <f t="shared" ca="1" si="174"/>
        <v>0</v>
      </c>
      <c r="E420" s="53">
        <f t="shared" ca="1" si="175"/>
        <v>0</v>
      </c>
      <c r="F420" s="53">
        <f t="shared" ca="1" si="176"/>
        <v>0</v>
      </c>
      <c r="G420" s="53">
        <f t="shared" ca="1" si="177"/>
        <v>0</v>
      </c>
      <c r="O420" s="8"/>
      <c r="P420" s="8"/>
      <c r="Q420" s="8"/>
      <c r="R420" s="8"/>
      <c r="S420" s="8"/>
    </row>
    <row r="421" spans="2:19" x14ac:dyDescent="0.25">
      <c r="B421" s="140" t="s">
        <v>1310</v>
      </c>
      <c r="C421" s="53">
        <f t="shared" ca="1" si="173"/>
        <v>0</v>
      </c>
      <c r="D421" s="53">
        <f t="shared" ca="1" si="174"/>
        <v>0</v>
      </c>
      <c r="E421" s="53">
        <f t="shared" ca="1" si="175"/>
        <v>0</v>
      </c>
      <c r="F421" s="53">
        <f t="shared" ca="1" si="176"/>
        <v>0</v>
      </c>
      <c r="G421" s="53">
        <f t="shared" ca="1" si="177"/>
        <v>0</v>
      </c>
      <c r="O421" s="8"/>
      <c r="P421" s="8"/>
      <c r="Q421" s="8"/>
      <c r="R421" s="8"/>
      <c r="S421" s="8"/>
    </row>
    <row r="422" spans="2:19" x14ac:dyDescent="0.25">
      <c r="B422" s="140" t="s">
        <v>1198</v>
      </c>
      <c r="C422" s="53">
        <f t="shared" ca="1" si="173"/>
        <v>0</v>
      </c>
      <c r="D422" s="53">
        <f t="shared" ca="1" si="174"/>
        <v>0.181965349</v>
      </c>
      <c r="E422" s="53">
        <f t="shared" ca="1" si="175"/>
        <v>0.181965349</v>
      </c>
      <c r="F422" s="53">
        <f t="shared" ca="1" si="176"/>
        <v>0.181965349</v>
      </c>
      <c r="G422" s="53">
        <f t="shared" ca="1" si="177"/>
        <v>0.181965349</v>
      </c>
      <c r="O422" s="8"/>
      <c r="P422" s="8"/>
      <c r="Q422" s="8"/>
      <c r="R422" s="8"/>
      <c r="S422" s="8"/>
    </row>
    <row r="423" spans="2:19" x14ac:dyDescent="0.25">
      <c r="B423" s="140" t="s">
        <v>1311</v>
      </c>
      <c r="C423" s="53">
        <f t="shared" ca="1" si="173"/>
        <v>0</v>
      </c>
      <c r="D423" s="53">
        <f t="shared" ca="1" si="174"/>
        <v>0</v>
      </c>
      <c r="E423" s="53">
        <f t="shared" ca="1" si="175"/>
        <v>0</v>
      </c>
      <c r="F423" s="53">
        <f t="shared" ca="1" si="176"/>
        <v>0</v>
      </c>
      <c r="G423" s="53">
        <f t="shared" ca="1" si="177"/>
        <v>0</v>
      </c>
      <c r="O423" s="8"/>
      <c r="P423" s="8"/>
      <c r="Q423" s="8"/>
      <c r="R423" s="8"/>
      <c r="S423" s="8"/>
    </row>
    <row r="424" spans="2:19" x14ac:dyDescent="0.25">
      <c r="B424" s="140" t="s">
        <v>1312</v>
      </c>
      <c r="C424" s="53">
        <f t="shared" ca="1" si="173"/>
        <v>0</v>
      </c>
      <c r="D424" s="53">
        <f t="shared" ca="1" si="174"/>
        <v>0</v>
      </c>
      <c r="E424" s="53">
        <f t="shared" ca="1" si="175"/>
        <v>0</v>
      </c>
      <c r="F424" s="53">
        <f t="shared" ca="1" si="176"/>
        <v>0</v>
      </c>
      <c r="G424" s="53">
        <f t="shared" ca="1" si="177"/>
        <v>0</v>
      </c>
      <c r="O424" s="8"/>
      <c r="P424" s="8"/>
      <c r="Q424" s="8"/>
      <c r="R424" s="8"/>
      <c r="S424" s="8"/>
    </row>
    <row r="425" spans="2:19" x14ac:dyDescent="0.25">
      <c r="B425" s="140" t="s">
        <v>1313</v>
      </c>
      <c r="C425" s="53">
        <f t="shared" ca="1" si="173"/>
        <v>0</v>
      </c>
      <c r="D425" s="53">
        <f t="shared" ca="1" si="174"/>
        <v>0</v>
      </c>
      <c r="E425" s="53">
        <f t="shared" ca="1" si="175"/>
        <v>0</v>
      </c>
      <c r="F425" s="53">
        <f t="shared" ca="1" si="176"/>
        <v>0</v>
      </c>
      <c r="G425" s="53">
        <f t="shared" ca="1" si="177"/>
        <v>0</v>
      </c>
      <c r="O425" s="8"/>
      <c r="P425" s="8"/>
      <c r="Q425" s="8"/>
      <c r="R425" s="8"/>
      <c r="S425" s="8"/>
    </row>
    <row r="426" spans="2:19" x14ac:dyDescent="0.25">
      <c r="B426" s="140" t="s">
        <v>1199</v>
      </c>
      <c r="C426" s="53">
        <f t="shared" ca="1" si="173"/>
        <v>0</v>
      </c>
      <c r="D426" s="53">
        <f t="shared" ca="1" si="174"/>
        <v>0</v>
      </c>
      <c r="E426" s="53">
        <f t="shared" ca="1" si="175"/>
        <v>0</v>
      </c>
      <c r="F426" s="53">
        <f t="shared" ca="1" si="176"/>
        <v>0</v>
      </c>
      <c r="G426" s="53">
        <f t="shared" ca="1" si="177"/>
        <v>0</v>
      </c>
      <c r="O426" s="8"/>
      <c r="P426" s="8"/>
      <c r="Q426" s="8"/>
      <c r="R426" s="8"/>
      <c r="S426" s="8"/>
    </row>
    <row r="427" spans="2:19" x14ac:dyDescent="0.25">
      <c r="B427" s="140" t="s">
        <v>1314</v>
      </c>
      <c r="C427" s="53">
        <f t="shared" ca="1" si="173"/>
        <v>0</v>
      </c>
      <c r="D427" s="53">
        <f t="shared" ca="1" si="174"/>
        <v>0</v>
      </c>
      <c r="E427" s="53">
        <f t="shared" ca="1" si="175"/>
        <v>0</v>
      </c>
      <c r="F427" s="53">
        <f t="shared" ca="1" si="176"/>
        <v>0</v>
      </c>
      <c r="G427" s="53">
        <f t="shared" ca="1" si="177"/>
        <v>0</v>
      </c>
      <c r="O427" s="8"/>
      <c r="P427" s="8"/>
      <c r="Q427" s="8"/>
      <c r="R427" s="8"/>
      <c r="S427" s="8"/>
    </row>
    <row r="428" spans="2:19" x14ac:dyDescent="0.25">
      <c r="B428" s="140" t="s">
        <v>1315</v>
      </c>
      <c r="C428" s="53">
        <f t="shared" ca="1" si="173"/>
        <v>0</v>
      </c>
      <c r="D428" s="53">
        <f t="shared" ca="1" si="174"/>
        <v>0</v>
      </c>
      <c r="E428" s="53">
        <f t="shared" ca="1" si="175"/>
        <v>0</v>
      </c>
      <c r="F428" s="53">
        <f t="shared" ca="1" si="176"/>
        <v>0</v>
      </c>
      <c r="G428" s="53">
        <f t="shared" ca="1" si="177"/>
        <v>0</v>
      </c>
      <c r="O428" s="8"/>
      <c r="P428" s="8"/>
      <c r="Q428" s="8"/>
      <c r="R428" s="8"/>
      <c r="S428" s="8"/>
    </row>
    <row r="429" spans="2:19" x14ac:dyDescent="0.25">
      <c r="B429" s="140" t="s">
        <v>1316</v>
      </c>
      <c r="C429" s="53">
        <f t="shared" ca="1" si="173"/>
        <v>0</v>
      </c>
      <c r="D429" s="53">
        <f t="shared" ca="1" si="174"/>
        <v>0</v>
      </c>
      <c r="E429" s="53">
        <f t="shared" ca="1" si="175"/>
        <v>0</v>
      </c>
      <c r="F429" s="53">
        <f t="shared" ca="1" si="176"/>
        <v>0</v>
      </c>
      <c r="G429" s="53">
        <f t="shared" ca="1" si="177"/>
        <v>0</v>
      </c>
      <c r="O429" s="8"/>
      <c r="P429" s="8"/>
      <c r="Q429" s="8"/>
      <c r="R429" s="8"/>
      <c r="S429" s="8"/>
    </row>
    <row r="430" spans="2:19" x14ac:dyDescent="0.25">
      <c r="B430" s="140" t="s">
        <v>1200</v>
      </c>
      <c r="C430" s="53">
        <f t="shared" ca="1" si="173"/>
        <v>0</v>
      </c>
      <c r="D430" s="53">
        <f t="shared" ca="1" si="174"/>
        <v>0</v>
      </c>
      <c r="E430" s="53">
        <f t="shared" ca="1" si="175"/>
        <v>0</v>
      </c>
      <c r="F430" s="53">
        <f t="shared" ca="1" si="176"/>
        <v>0</v>
      </c>
      <c r="G430" s="53">
        <f t="shared" ca="1" si="177"/>
        <v>0</v>
      </c>
      <c r="O430" s="8"/>
      <c r="P430" s="8"/>
      <c r="Q430" s="8"/>
      <c r="R430" s="8"/>
      <c r="S430" s="8"/>
    </row>
    <row r="431" spans="2:19" x14ac:dyDescent="0.25">
      <c r="B431" s="140" t="s">
        <v>1317</v>
      </c>
      <c r="C431" s="53">
        <f t="shared" ca="1" si="173"/>
        <v>0</v>
      </c>
      <c r="D431" s="53">
        <f t="shared" ca="1" si="174"/>
        <v>0</v>
      </c>
      <c r="E431" s="53">
        <f t="shared" ca="1" si="175"/>
        <v>0</v>
      </c>
      <c r="F431" s="53">
        <f t="shared" ca="1" si="176"/>
        <v>0</v>
      </c>
      <c r="G431" s="53">
        <f t="shared" ca="1" si="177"/>
        <v>0</v>
      </c>
      <c r="O431" s="8"/>
      <c r="P431" s="8"/>
      <c r="Q431" s="8"/>
      <c r="R431" s="8"/>
      <c r="S431" s="8"/>
    </row>
    <row r="432" spans="2:19" x14ac:dyDescent="0.25">
      <c r="B432" s="140" t="s">
        <v>1318</v>
      </c>
      <c r="C432" s="53">
        <f t="shared" ca="1" si="173"/>
        <v>0</v>
      </c>
      <c r="D432" s="53">
        <f t="shared" ca="1" si="174"/>
        <v>0</v>
      </c>
      <c r="E432" s="53">
        <f t="shared" ca="1" si="175"/>
        <v>0</v>
      </c>
      <c r="F432" s="53">
        <f t="shared" ca="1" si="176"/>
        <v>0</v>
      </c>
      <c r="G432" s="53">
        <f t="shared" ca="1" si="177"/>
        <v>0</v>
      </c>
      <c r="O432" s="8"/>
      <c r="P432" s="8"/>
      <c r="Q432" s="8"/>
      <c r="R432" s="8"/>
      <c r="S432" s="8"/>
    </row>
    <row r="433" spans="1:19" x14ac:dyDescent="0.25">
      <c r="B433" s="140" t="s">
        <v>1221</v>
      </c>
      <c r="C433" s="56">
        <f t="shared" ref="C433:C464" ca="1" si="188">IFERROR(VLOOKUP($B433,INDIRECT($I$369),2,FALSE),0)</f>
        <v>0</v>
      </c>
      <c r="D433" s="56">
        <f t="shared" ref="D433:D464" ca="1" si="189">IFERROR(VLOOKUP($B433,INDIRECT($J$369),2,FALSE),0)</f>
        <v>0</v>
      </c>
      <c r="E433" s="56">
        <f t="shared" ref="E433:E464" ca="1" si="190">IFERROR(VLOOKUP($B433,INDIRECT($K$369),2,FALSE),0)</f>
        <v>0</v>
      </c>
      <c r="F433" s="56">
        <f t="shared" ref="F433:F464" ca="1" si="191">IFERROR(VLOOKUP($B433,INDIRECT($L$369),2,FALSE),0)</f>
        <v>0</v>
      </c>
      <c r="G433" s="56">
        <f t="shared" ref="G433:G464" ca="1" si="192">IFERROR(VLOOKUP($B433,INDIRECT($M$369),2,FALSE),0)</f>
        <v>0</v>
      </c>
      <c r="O433" s="8"/>
      <c r="P433" s="8"/>
      <c r="Q433" s="8"/>
      <c r="R433" s="8"/>
      <c r="S433" s="8"/>
    </row>
    <row r="434" spans="1:19" x14ac:dyDescent="0.25">
      <c r="B434" s="140" t="s">
        <v>1123</v>
      </c>
      <c r="C434" s="56">
        <f t="shared" ca="1" si="188"/>
        <v>26.329934999999999</v>
      </c>
      <c r="D434" s="56">
        <f t="shared" ca="1" si="189"/>
        <v>15.210601</v>
      </c>
      <c r="E434" s="56">
        <f t="shared" ca="1" si="190"/>
        <v>13.252295999999999</v>
      </c>
      <c r="F434" s="56">
        <f t="shared" ca="1" si="191"/>
        <v>13.266727299999999</v>
      </c>
      <c r="G434" s="56">
        <f t="shared" ca="1" si="192"/>
        <v>13.2748113</v>
      </c>
      <c r="O434" s="8"/>
      <c r="P434" s="8"/>
      <c r="Q434" s="8"/>
      <c r="R434" s="8"/>
      <c r="S434" s="8"/>
    </row>
    <row r="435" spans="1:19" x14ac:dyDescent="0.25">
      <c r="B435" s="140" t="s">
        <v>1222</v>
      </c>
      <c r="C435" s="56">
        <f t="shared" ca="1" si="188"/>
        <v>0</v>
      </c>
      <c r="D435" s="56">
        <f t="shared" ca="1" si="189"/>
        <v>0</v>
      </c>
      <c r="E435" s="56">
        <f t="shared" ca="1" si="190"/>
        <v>0</v>
      </c>
      <c r="F435" s="56">
        <f t="shared" ca="1" si="191"/>
        <v>0</v>
      </c>
      <c r="G435" s="56">
        <f t="shared" ca="1" si="192"/>
        <v>0</v>
      </c>
      <c r="O435" s="8"/>
      <c r="P435" s="8"/>
      <c r="Q435" s="8"/>
      <c r="R435" s="8"/>
      <c r="S435" s="8"/>
    </row>
    <row r="436" spans="1:19" x14ac:dyDescent="0.25">
      <c r="B436" s="140" t="s">
        <v>1223</v>
      </c>
      <c r="C436" s="56">
        <f t="shared" ca="1" si="188"/>
        <v>0</v>
      </c>
      <c r="D436" s="56">
        <f t="shared" ca="1" si="189"/>
        <v>0</v>
      </c>
      <c r="E436" s="56">
        <f t="shared" ca="1" si="190"/>
        <v>0</v>
      </c>
      <c r="F436" s="56">
        <f t="shared" ca="1" si="191"/>
        <v>0</v>
      </c>
      <c r="G436" s="56">
        <f t="shared" ca="1" si="192"/>
        <v>0</v>
      </c>
      <c r="O436" s="8"/>
      <c r="P436" s="8"/>
      <c r="Q436" s="8"/>
      <c r="R436" s="8"/>
      <c r="S436" s="8"/>
    </row>
    <row r="437" spans="1:19" x14ac:dyDescent="0.25">
      <c r="B437" s="140" t="s">
        <v>1224</v>
      </c>
      <c r="C437" s="56">
        <f t="shared" ca="1" si="188"/>
        <v>0</v>
      </c>
      <c r="D437" s="56">
        <f t="shared" ca="1" si="189"/>
        <v>0</v>
      </c>
      <c r="E437" s="56">
        <f t="shared" ca="1" si="190"/>
        <v>0</v>
      </c>
      <c r="F437" s="56">
        <f t="shared" ca="1" si="191"/>
        <v>0</v>
      </c>
      <c r="G437" s="56">
        <f t="shared" ca="1" si="192"/>
        <v>0</v>
      </c>
      <c r="O437" s="8"/>
      <c r="P437" s="8"/>
      <c r="Q437" s="8"/>
      <c r="R437" s="8"/>
      <c r="S437" s="8"/>
    </row>
    <row r="438" spans="1:19" x14ac:dyDescent="0.25">
      <c r="B438" s="140" t="s">
        <v>1124</v>
      </c>
      <c r="C438" s="56">
        <f t="shared" ca="1" si="188"/>
        <v>0</v>
      </c>
      <c r="D438" s="56">
        <f t="shared" ca="1" si="189"/>
        <v>4.2153081999999999</v>
      </c>
      <c r="E438" s="56">
        <f t="shared" ca="1" si="190"/>
        <v>3.6613574</v>
      </c>
      <c r="F438" s="56">
        <f t="shared" ca="1" si="191"/>
        <v>3.6536518400000002</v>
      </c>
      <c r="G438" s="56">
        <f t="shared" ca="1" si="192"/>
        <v>3.6437041799999998</v>
      </c>
      <c r="O438" s="8"/>
      <c r="P438" s="8"/>
      <c r="Q438" s="8"/>
      <c r="R438" s="8"/>
      <c r="S438" s="8"/>
    </row>
    <row r="439" spans="1:19" x14ac:dyDescent="0.25">
      <c r="B439" s="140" t="s">
        <v>1225</v>
      </c>
      <c r="C439" s="56">
        <f t="shared" ca="1" si="188"/>
        <v>0</v>
      </c>
      <c r="D439" s="56">
        <f t="shared" ca="1" si="189"/>
        <v>0</v>
      </c>
      <c r="E439" s="56">
        <f t="shared" ca="1" si="190"/>
        <v>0</v>
      </c>
      <c r="F439" s="56">
        <f t="shared" ca="1" si="191"/>
        <v>0</v>
      </c>
      <c r="G439" s="56">
        <f t="shared" ca="1" si="192"/>
        <v>0</v>
      </c>
      <c r="O439" s="8"/>
      <c r="P439" s="8"/>
      <c r="Q439" s="8"/>
      <c r="R439" s="8"/>
      <c r="S439" s="8"/>
    </row>
    <row r="440" spans="1:19" x14ac:dyDescent="0.25">
      <c r="B440" s="140" t="s">
        <v>1226</v>
      </c>
      <c r="C440" s="56">
        <f t="shared" ca="1" si="188"/>
        <v>0</v>
      </c>
      <c r="D440" s="56">
        <f t="shared" ca="1" si="189"/>
        <v>0</v>
      </c>
      <c r="E440" s="56">
        <f t="shared" ca="1" si="190"/>
        <v>0</v>
      </c>
      <c r="F440" s="56">
        <f t="shared" ca="1" si="191"/>
        <v>0</v>
      </c>
      <c r="G440" s="56">
        <f t="shared" ca="1" si="192"/>
        <v>0</v>
      </c>
      <c r="O440" s="8"/>
      <c r="P440" s="8"/>
      <c r="Q440" s="8"/>
      <c r="R440" s="8"/>
      <c r="S440" s="8"/>
    </row>
    <row r="441" spans="1:19" x14ac:dyDescent="0.25">
      <c r="B441" s="140" t="s">
        <v>1319</v>
      </c>
      <c r="C441" s="56">
        <f t="shared" ca="1" si="188"/>
        <v>0</v>
      </c>
      <c r="D441" s="56">
        <f t="shared" ca="1" si="189"/>
        <v>0</v>
      </c>
      <c r="E441" s="56">
        <f t="shared" ca="1" si="190"/>
        <v>0</v>
      </c>
      <c r="F441" s="56">
        <f t="shared" ca="1" si="191"/>
        <v>0</v>
      </c>
      <c r="G441" s="56">
        <f t="shared" ca="1" si="192"/>
        <v>0</v>
      </c>
      <c r="O441" s="8"/>
      <c r="P441" s="8"/>
      <c r="Q441" s="8"/>
      <c r="R441" s="8"/>
      <c r="S441" s="8"/>
    </row>
    <row r="442" spans="1:19" x14ac:dyDescent="0.25">
      <c r="B442" s="140" t="s">
        <v>1201</v>
      </c>
      <c r="C442" s="56">
        <f t="shared" ca="1" si="188"/>
        <v>15.6318415</v>
      </c>
      <c r="D442" s="56">
        <f t="shared" ca="1" si="189"/>
        <v>4.0378176200000002</v>
      </c>
      <c r="E442" s="56">
        <f t="shared" ca="1" si="190"/>
        <v>3.46161026</v>
      </c>
      <c r="F442" s="56">
        <f t="shared" ca="1" si="191"/>
        <v>3.4337415099999999</v>
      </c>
      <c r="G442" s="56">
        <f t="shared" ca="1" si="192"/>
        <v>3.4050623400000002</v>
      </c>
      <c r="O442" s="8"/>
      <c r="P442" s="8"/>
      <c r="Q442" s="8"/>
      <c r="R442" s="8"/>
      <c r="S442" s="8"/>
    </row>
    <row r="443" spans="1:19" x14ac:dyDescent="0.25">
      <c r="B443" s="140" t="s">
        <v>1320</v>
      </c>
      <c r="C443" s="56">
        <f t="shared" ca="1" si="188"/>
        <v>0</v>
      </c>
      <c r="D443" s="56">
        <f t="shared" ca="1" si="189"/>
        <v>0</v>
      </c>
      <c r="E443" s="56">
        <f t="shared" ca="1" si="190"/>
        <v>0</v>
      </c>
      <c r="F443" s="56">
        <f t="shared" ca="1" si="191"/>
        <v>0</v>
      </c>
      <c r="G443" s="56">
        <f t="shared" ca="1" si="192"/>
        <v>0</v>
      </c>
      <c r="O443" s="8"/>
      <c r="P443" s="8"/>
      <c r="Q443" s="8"/>
      <c r="R443" s="8"/>
      <c r="S443" s="8"/>
    </row>
    <row r="444" spans="1:19" x14ac:dyDescent="0.25">
      <c r="B444" s="140" t="s">
        <v>1321</v>
      </c>
      <c r="C444" s="56">
        <f t="shared" ca="1" si="188"/>
        <v>0</v>
      </c>
      <c r="D444" s="56">
        <f t="shared" ca="1" si="189"/>
        <v>0</v>
      </c>
      <c r="E444" s="56">
        <f t="shared" ca="1" si="190"/>
        <v>0</v>
      </c>
      <c r="F444" s="56">
        <f t="shared" ca="1" si="191"/>
        <v>0</v>
      </c>
      <c r="G444" s="56">
        <f t="shared" ca="1" si="192"/>
        <v>0</v>
      </c>
      <c r="O444" s="8"/>
      <c r="P444" s="8"/>
      <c r="Q444" s="8"/>
      <c r="R444" s="8"/>
      <c r="S444" s="8"/>
    </row>
    <row r="445" spans="1:19" x14ac:dyDescent="0.25">
      <c r="B445" s="140" t="s">
        <v>1322</v>
      </c>
      <c r="C445" s="56">
        <f t="shared" ca="1" si="188"/>
        <v>0</v>
      </c>
      <c r="D445" s="56">
        <f t="shared" ca="1" si="189"/>
        <v>0</v>
      </c>
      <c r="E445" s="56">
        <f t="shared" ca="1" si="190"/>
        <v>0</v>
      </c>
      <c r="F445" s="56">
        <f t="shared" ca="1" si="191"/>
        <v>0</v>
      </c>
      <c r="G445" s="56">
        <f t="shared" ca="1" si="192"/>
        <v>0</v>
      </c>
      <c r="O445" s="8"/>
      <c r="P445" s="8"/>
      <c r="Q445" s="8"/>
      <c r="R445" s="8"/>
      <c r="S445" s="8"/>
    </row>
    <row r="446" spans="1:19" x14ac:dyDescent="0.25">
      <c r="B446" s="140" t="s">
        <v>1202</v>
      </c>
      <c r="C446" s="56">
        <f t="shared" ca="1" si="188"/>
        <v>0</v>
      </c>
      <c r="D446" s="56">
        <f t="shared" ca="1" si="189"/>
        <v>0.26749192500000002</v>
      </c>
      <c r="E446" s="56">
        <f t="shared" ca="1" si="190"/>
        <v>0.22919234899999999</v>
      </c>
      <c r="F446" s="56">
        <f t="shared" ca="1" si="191"/>
        <v>0.227218534</v>
      </c>
      <c r="G446" s="56">
        <f t="shared" ca="1" si="192"/>
        <v>0.225180827</v>
      </c>
      <c r="O446" s="8"/>
      <c r="P446" s="8"/>
      <c r="Q446" s="8"/>
      <c r="R446" s="8"/>
      <c r="S446" s="8"/>
    </row>
    <row r="447" spans="1:19" x14ac:dyDescent="0.25">
      <c r="A447" s="140"/>
      <c r="B447" s="140" t="s">
        <v>1323</v>
      </c>
      <c r="C447" s="56">
        <f t="shared" ca="1" si="188"/>
        <v>0</v>
      </c>
      <c r="D447" s="56">
        <f t="shared" ca="1" si="189"/>
        <v>0</v>
      </c>
      <c r="E447" s="56">
        <f t="shared" ca="1" si="190"/>
        <v>0</v>
      </c>
      <c r="F447" s="56">
        <f t="shared" ca="1" si="191"/>
        <v>0</v>
      </c>
      <c r="G447" s="56">
        <f t="shared" ca="1" si="192"/>
        <v>0</v>
      </c>
      <c r="O447" s="8"/>
      <c r="P447" s="8"/>
      <c r="Q447" s="8"/>
      <c r="R447" s="8"/>
      <c r="S447" s="8"/>
    </row>
    <row r="448" spans="1:19" x14ac:dyDescent="0.25">
      <c r="A448" s="140"/>
      <c r="B448" s="140" t="s">
        <v>1324</v>
      </c>
      <c r="C448" s="56">
        <f t="shared" ca="1" si="188"/>
        <v>0</v>
      </c>
      <c r="D448" s="56">
        <f t="shared" ca="1" si="189"/>
        <v>0</v>
      </c>
      <c r="E448" s="56">
        <f t="shared" ca="1" si="190"/>
        <v>0</v>
      </c>
      <c r="F448" s="56">
        <f t="shared" ca="1" si="191"/>
        <v>0</v>
      </c>
      <c r="G448" s="56">
        <f t="shared" ca="1" si="192"/>
        <v>0</v>
      </c>
      <c r="O448" s="8"/>
      <c r="P448" s="8"/>
      <c r="Q448" s="8"/>
      <c r="R448" s="8"/>
      <c r="S448" s="8"/>
    </row>
    <row r="449" spans="1:19" x14ac:dyDescent="0.25">
      <c r="A449" s="140"/>
      <c r="B449" s="140" t="s">
        <v>1325</v>
      </c>
      <c r="C449" s="56">
        <f t="shared" ca="1" si="188"/>
        <v>0</v>
      </c>
      <c r="D449" s="56">
        <f t="shared" ca="1" si="189"/>
        <v>0</v>
      </c>
      <c r="E449" s="56">
        <f t="shared" ca="1" si="190"/>
        <v>0</v>
      </c>
      <c r="F449" s="56">
        <f t="shared" ca="1" si="191"/>
        <v>0</v>
      </c>
      <c r="G449" s="56">
        <f t="shared" ca="1" si="192"/>
        <v>0</v>
      </c>
      <c r="O449" s="8"/>
      <c r="P449" s="8"/>
      <c r="Q449" s="8"/>
      <c r="R449" s="8"/>
      <c r="S449" s="8"/>
    </row>
    <row r="450" spans="1:19" x14ac:dyDescent="0.25">
      <c r="A450" s="140"/>
      <c r="B450" s="140" t="s">
        <v>1203</v>
      </c>
      <c r="C450" s="56">
        <f t="shared" ca="1" si="188"/>
        <v>0</v>
      </c>
      <c r="D450" s="56">
        <f t="shared" ca="1" si="189"/>
        <v>0</v>
      </c>
      <c r="E450" s="56">
        <f t="shared" ca="1" si="190"/>
        <v>0</v>
      </c>
      <c r="F450" s="56">
        <f t="shared" ca="1" si="191"/>
        <v>0</v>
      </c>
      <c r="G450" s="56">
        <f t="shared" ca="1" si="192"/>
        <v>0</v>
      </c>
      <c r="O450" s="8"/>
      <c r="P450" s="8"/>
      <c r="Q450" s="8"/>
      <c r="R450" s="8"/>
      <c r="S450" s="8"/>
    </row>
    <row r="451" spans="1:19" x14ac:dyDescent="0.25">
      <c r="A451" s="140"/>
      <c r="B451" s="140" t="s">
        <v>1326</v>
      </c>
      <c r="C451" s="56">
        <f t="shared" ca="1" si="188"/>
        <v>0</v>
      </c>
      <c r="D451" s="56">
        <f t="shared" ca="1" si="189"/>
        <v>0</v>
      </c>
      <c r="E451" s="56">
        <f t="shared" ca="1" si="190"/>
        <v>0</v>
      </c>
      <c r="F451" s="56">
        <f t="shared" ca="1" si="191"/>
        <v>0</v>
      </c>
      <c r="G451" s="56">
        <f t="shared" ca="1" si="192"/>
        <v>0</v>
      </c>
      <c r="O451" s="8"/>
      <c r="P451" s="8"/>
      <c r="Q451" s="8"/>
      <c r="R451" s="8"/>
      <c r="S451" s="8"/>
    </row>
    <row r="452" spans="1:19" x14ac:dyDescent="0.25">
      <c r="A452" s="140"/>
      <c r="B452" s="140" t="s">
        <v>1327</v>
      </c>
      <c r="C452" s="56">
        <f t="shared" ca="1" si="188"/>
        <v>0</v>
      </c>
      <c r="D452" s="56">
        <f t="shared" ca="1" si="189"/>
        <v>0</v>
      </c>
      <c r="E452" s="56">
        <f t="shared" ca="1" si="190"/>
        <v>0</v>
      </c>
      <c r="F452" s="56">
        <f t="shared" ca="1" si="191"/>
        <v>0</v>
      </c>
      <c r="G452" s="56">
        <f t="shared" ca="1" si="192"/>
        <v>0</v>
      </c>
      <c r="O452" s="8"/>
      <c r="P452" s="8"/>
      <c r="Q452" s="8"/>
      <c r="R452" s="8"/>
      <c r="S452" s="8"/>
    </row>
    <row r="453" spans="1:19" x14ac:dyDescent="0.25">
      <c r="A453" s="140"/>
      <c r="B453" s="140" t="s">
        <v>1328</v>
      </c>
      <c r="C453" s="56">
        <f t="shared" ca="1" si="188"/>
        <v>0</v>
      </c>
      <c r="D453" s="56">
        <f t="shared" ca="1" si="189"/>
        <v>0</v>
      </c>
      <c r="E453" s="56">
        <f t="shared" ca="1" si="190"/>
        <v>0</v>
      </c>
      <c r="F453" s="56">
        <f t="shared" ca="1" si="191"/>
        <v>0</v>
      </c>
      <c r="G453" s="56">
        <f t="shared" ca="1" si="192"/>
        <v>0</v>
      </c>
      <c r="O453" s="8"/>
      <c r="P453" s="8"/>
      <c r="Q453" s="8"/>
      <c r="R453" s="8"/>
      <c r="S453" s="8"/>
    </row>
    <row r="454" spans="1:19" x14ac:dyDescent="0.25">
      <c r="A454" s="140"/>
      <c r="B454" s="140" t="s">
        <v>1204</v>
      </c>
      <c r="C454" s="56">
        <f t="shared" ca="1" si="188"/>
        <v>0</v>
      </c>
      <c r="D454" s="56">
        <f t="shared" ca="1" si="189"/>
        <v>0</v>
      </c>
      <c r="E454" s="56">
        <f t="shared" ca="1" si="190"/>
        <v>0</v>
      </c>
      <c r="F454" s="56">
        <f t="shared" ca="1" si="191"/>
        <v>0</v>
      </c>
      <c r="G454" s="56">
        <f t="shared" ca="1" si="192"/>
        <v>0</v>
      </c>
      <c r="O454" s="8"/>
      <c r="P454" s="8"/>
      <c r="Q454" s="8"/>
      <c r="R454" s="8"/>
      <c r="S454" s="8"/>
    </row>
    <row r="455" spans="1:19" x14ac:dyDescent="0.25">
      <c r="A455" s="140"/>
      <c r="B455" s="140" t="s">
        <v>1329</v>
      </c>
      <c r="C455" s="56">
        <f t="shared" ca="1" si="188"/>
        <v>0</v>
      </c>
      <c r="D455" s="56">
        <f t="shared" ca="1" si="189"/>
        <v>0</v>
      </c>
      <c r="E455" s="56">
        <f t="shared" ca="1" si="190"/>
        <v>0</v>
      </c>
      <c r="F455" s="56">
        <f t="shared" ca="1" si="191"/>
        <v>0</v>
      </c>
      <c r="G455" s="56">
        <f t="shared" ca="1" si="192"/>
        <v>0</v>
      </c>
      <c r="O455" s="8"/>
      <c r="P455" s="8"/>
      <c r="Q455" s="8"/>
      <c r="R455" s="8"/>
      <c r="S455" s="8"/>
    </row>
    <row r="456" spans="1:19" x14ac:dyDescent="0.25">
      <c r="A456" s="140"/>
      <c r="B456" s="140" t="s">
        <v>1330</v>
      </c>
      <c r="C456" s="56">
        <f t="shared" ca="1" si="188"/>
        <v>0</v>
      </c>
      <c r="D456" s="56">
        <f t="shared" ca="1" si="189"/>
        <v>0</v>
      </c>
      <c r="E456" s="56">
        <f t="shared" ca="1" si="190"/>
        <v>0</v>
      </c>
      <c r="F456" s="56">
        <f t="shared" ca="1" si="191"/>
        <v>0</v>
      </c>
      <c r="G456" s="56">
        <f t="shared" ca="1" si="192"/>
        <v>0</v>
      </c>
      <c r="O456" s="8"/>
      <c r="P456" s="8"/>
      <c r="Q456" s="8"/>
      <c r="R456" s="8"/>
      <c r="S456" s="8"/>
    </row>
    <row r="457" spans="1:19" x14ac:dyDescent="0.25">
      <c r="A457" s="140"/>
      <c r="B457" s="140" t="s">
        <v>1241</v>
      </c>
      <c r="C457" s="60">
        <f t="shared" ca="1" si="188"/>
        <v>0</v>
      </c>
      <c r="D457" s="60">
        <f t="shared" ca="1" si="189"/>
        <v>3.64662299</v>
      </c>
      <c r="E457" s="60">
        <f t="shared" ca="1" si="190"/>
        <v>7.0174168899999998</v>
      </c>
      <c r="F457" s="60">
        <f t="shared" ca="1" si="191"/>
        <v>10.267705299999999</v>
      </c>
      <c r="G457" s="60">
        <f t="shared" ca="1" si="192"/>
        <v>13.4193511</v>
      </c>
      <c r="O457" s="8"/>
      <c r="P457" s="8"/>
      <c r="Q457" s="8"/>
      <c r="R457" s="8"/>
      <c r="S457" s="8"/>
    </row>
    <row r="458" spans="1:19" x14ac:dyDescent="0.25">
      <c r="A458" s="140"/>
      <c r="B458" s="140" t="s">
        <v>1242</v>
      </c>
      <c r="C458" s="60">
        <f t="shared" ca="1" si="188"/>
        <v>0</v>
      </c>
      <c r="D458" s="60">
        <f t="shared" ca="1" si="189"/>
        <v>2.6223459</v>
      </c>
      <c r="E458" s="60">
        <f t="shared" ca="1" si="190"/>
        <v>5.0264712999999999</v>
      </c>
      <c r="F458" s="60">
        <f t="shared" ca="1" si="191"/>
        <v>7.2716269100000002</v>
      </c>
      <c r="G458" s="60">
        <f t="shared" ca="1" si="192"/>
        <v>9.4031743399999996</v>
      </c>
      <c r="O458" s="8"/>
      <c r="P458" s="8"/>
      <c r="Q458" s="8"/>
      <c r="R458" s="8"/>
      <c r="S458" s="8"/>
    </row>
    <row r="459" spans="1:19" x14ac:dyDescent="0.25">
      <c r="A459" s="140"/>
      <c r="B459" s="140" t="s">
        <v>1243</v>
      </c>
      <c r="C459" s="60">
        <f t="shared" ca="1" si="188"/>
        <v>0</v>
      </c>
      <c r="D459" s="60">
        <f t="shared" ca="1" si="189"/>
        <v>1.3915235399999999</v>
      </c>
      <c r="E459" s="60">
        <f t="shared" ca="1" si="190"/>
        <v>2.8011256000000002</v>
      </c>
      <c r="F459" s="60">
        <f t="shared" ca="1" si="191"/>
        <v>4.3927425800000002</v>
      </c>
      <c r="G459" s="60">
        <f t="shared" ca="1" si="192"/>
        <v>6.0322369299999998</v>
      </c>
      <c r="O459" s="8"/>
      <c r="P459" s="8"/>
      <c r="Q459" s="8"/>
      <c r="R459" s="8"/>
      <c r="S459" s="8"/>
    </row>
    <row r="460" spans="1:19" x14ac:dyDescent="0.25">
      <c r="A460" s="140"/>
      <c r="B460" s="140" t="s">
        <v>1244</v>
      </c>
      <c r="C460" s="60">
        <f t="shared" ca="1" si="188"/>
        <v>0</v>
      </c>
      <c r="D460" s="60">
        <f t="shared" ca="1" si="189"/>
        <v>5.0245496100000002E-2</v>
      </c>
      <c r="E460" s="60">
        <f t="shared" ca="1" si="190"/>
        <v>9.6280475700000007E-2</v>
      </c>
      <c r="F460" s="60">
        <f t="shared" ca="1" si="191"/>
        <v>0.14034047799999999</v>
      </c>
      <c r="G460" s="60">
        <f t="shared" ca="1" si="192"/>
        <v>0.184134611</v>
      </c>
      <c r="O460" s="8"/>
      <c r="P460" s="8"/>
      <c r="Q460" s="8"/>
      <c r="R460" s="8"/>
      <c r="S460" s="8"/>
    </row>
    <row r="461" spans="1:19" x14ac:dyDescent="0.25">
      <c r="A461" s="140"/>
      <c r="B461" s="140" t="s">
        <v>1229</v>
      </c>
      <c r="C461" s="56">
        <f t="shared" ca="1" si="188"/>
        <v>0</v>
      </c>
      <c r="D461" s="56">
        <f t="shared" ca="1" si="189"/>
        <v>58.326061699999997</v>
      </c>
      <c r="E461" s="56">
        <f t="shared" ca="1" si="190"/>
        <v>54.421707499999997</v>
      </c>
      <c r="F461" s="56">
        <f t="shared" ca="1" si="191"/>
        <v>55.472996199999997</v>
      </c>
      <c r="G461" s="56">
        <f t="shared" ca="1" si="192"/>
        <v>56.2053042</v>
      </c>
      <c r="O461" s="8"/>
      <c r="P461" s="8"/>
      <c r="Q461" s="8"/>
      <c r="R461" s="8"/>
      <c r="S461" s="8"/>
    </row>
    <row r="462" spans="1:19" x14ac:dyDescent="0.25">
      <c r="A462" s="140"/>
      <c r="B462" s="140" t="s">
        <v>1230</v>
      </c>
      <c r="C462" s="56">
        <f t="shared" ca="1" si="188"/>
        <v>0</v>
      </c>
      <c r="D462" s="56">
        <f t="shared" ca="1" si="189"/>
        <v>6.9213352800000001</v>
      </c>
      <c r="E462" s="56">
        <f t="shared" ca="1" si="190"/>
        <v>6.3386766300000001</v>
      </c>
      <c r="F462" s="56">
        <f t="shared" ca="1" si="191"/>
        <v>6.2532719300000004</v>
      </c>
      <c r="G462" s="56">
        <f t="shared" ca="1" si="192"/>
        <v>6.19280294</v>
      </c>
      <c r="O462" s="8"/>
      <c r="P462" s="8"/>
      <c r="Q462" s="8"/>
      <c r="R462" s="8"/>
      <c r="S462" s="8"/>
    </row>
    <row r="463" spans="1:19" x14ac:dyDescent="0.25">
      <c r="A463" s="140"/>
      <c r="B463" s="140" t="s">
        <v>1331</v>
      </c>
      <c r="C463" s="56">
        <f t="shared" ca="1" si="188"/>
        <v>0</v>
      </c>
      <c r="D463" s="56">
        <f t="shared" ca="1" si="189"/>
        <v>12.1126974</v>
      </c>
      <c r="E463" s="56">
        <f t="shared" ca="1" si="190"/>
        <v>13.0259114</v>
      </c>
      <c r="F463" s="56">
        <f t="shared" ca="1" si="191"/>
        <v>15.3589468</v>
      </c>
      <c r="G463" s="56">
        <f t="shared" ca="1" si="192"/>
        <v>16.434953199999999</v>
      </c>
      <c r="O463" s="8"/>
      <c r="P463" s="8"/>
      <c r="Q463" s="8"/>
      <c r="R463" s="8"/>
      <c r="S463" s="8"/>
    </row>
    <row r="464" spans="1:19" x14ac:dyDescent="0.25">
      <c r="A464" s="140"/>
      <c r="B464" s="140" t="s">
        <v>1332</v>
      </c>
      <c r="C464" s="56">
        <f t="shared" ca="1" si="188"/>
        <v>0</v>
      </c>
      <c r="D464" s="56">
        <f t="shared" ca="1" si="189"/>
        <v>0.68138394999999996</v>
      </c>
      <c r="E464" s="56">
        <f t="shared" ca="1" si="190"/>
        <v>0.69084449599999997</v>
      </c>
      <c r="F464" s="56">
        <f t="shared" ca="1" si="191"/>
        <v>0.72813470999999996</v>
      </c>
      <c r="G464" s="56">
        <f t="shared" ca="1" si="192"/>
        <v>0.76624419799999999</v>
      </c>
      <c r="O464" s="8"/>
      <c r="P464" s="8"/>
      <c r="Q464" s="8"/>
      <c r="R464" s="8"/>
      <c r="S464" s="8"/>
    </row>
    <row r="465" spans="1:27" x14ac:dyDescent="0.25">
      <c r="C465" s="7"/>
      <c r="D465" s="7"/>
      <c r="E465" s="7"/>
      <c r="F465" s="7"/>
      <c r="G465" s="7"/>
      <c r="H465" s="7"/>
      <c r="I465" s="103" t="s">
        <v>244</v>
      </c>
      <c r="O465" s="138" t="s">
        <v>245</v>
      </c>
      <c r="P465" s="8"/>
      <c r="Q465" s="8"/>
      <c r="R465" s="8"/>
      <c r="S465" s="8"/>
    </row>
    <row r="466" spans="1:27" x14ac:dyDescent="0.25">
      <c r="B466" s="106" t="s">
        <v>616</v>
      </c>
      <c r="C466" s="9">
        <v>2010</v>
      </c>
      <c r="D466" s="9">
        <v>2020</v>
      </c>
      <c r="E466" s="9">
        <v>2030</v>
      </c>
      <c r="F466" s="9">
        <v>2040</v>
      </c>
      <c r="G466" s="9">
        <v>2050</v>
      </c>
      <c r="H466" s="7"/>
      <c r="I466" s="106">
        <v>2010</v>
      </c>
      <c r="J466" s="106">
        <v>2020</v>
      </c>
      <c r="K466" s="106">
        <v>2030</v>
      </c>
      <c r="L466" s="106">
        <v>2040</v>
      </c>
      <c r="M466" s="106">
        <v>2050</v>
      </c>
      <c r="O466" s="6">
        <v>2010</v>
      </c>
      <c r="P466" s="6">
        <v>2020</v>
      </c>
      <c r="Q466" s="6">
        <v>2030</v>
      </c>
      <c r="R466" s="6">
        <v>2040</v>
      </c>
      <c r="S466" s="6">
        <v>2050</v>
      </c>
      <c r="V466" s="106" t="s">
        <v>616</v>
      </c>
      <c r="W466" s="9">
        <v>2010</v>
      </c>
      <c r="X466" s="9">
        <v>2020</v>
      </c>
      <c r="Y466" s="9">
        <v>2030</v>
      </c>
      <c r="Z466" s="9">
        <v>2040</v>
      </c>
      <c r="AA466" s="9">
        <v>2050</v>
      </c>
    </row>
    <row r="467" spans="1:27" x14ac:dyDescent="0.25">
      <c r="A467" s="140"/>
      <c r="B467" s="140" t="s">
        <v>111</v>
      </c>
      <c r="C467" s="192">
        <f ca="1">IFERROR(VLOOKUP($B467,INDIRECT($I$467),2,FALSE),0)</f>
        <v>0</v>
      </c>
      <c r="D467" s="192">
        <f ca="1">IFERROR(VLOOKUP($B467,INDIRECT($J$467),2,FALSE),0)</f>
        <v>0</v>
      </c>
      <c r="E467" s="192">
        <f ca="1">IFERROR(VLOOKUP($B467,INDIRECT($K$467),2,FALSE),0)</f>
        <v>0</v>
      </c>
      <c r="F467" s="192">
        <f ca="1">IFERROR(VLOOKUP($B467,INDIRECT($L$467),2,FALSE),0)</f>
        <v>0</v>
      </c>
      <c r="G467" s="192">
        <f ca="1">IFERROR(VLOOKUP($B467,INDIRECT($M$467),2,FALSE),0)</f>
        <v>0</v>
      </c>
      <c r="H467" s="7"/>
      <c r="I467" s="140" t="str">
        <f>"Modeloutput!$A$"&amp;O467&amp;":$B$"&amp;O468</f>
        <v>Modeloutput!$A$10218:$B$10255</v>
      </c>
      <c r="J467" s="140" t="str">
        <f>"Modeloutput!$A$"&amp;P467&amp;":$B$"&amp;P468</f>
        <v>Modeloutput!$A$11153:$B$11190</v>
      </c>
      <c r="K467" s="140" t="str">
        <f>"Modeloutput!$A$"&amp;Q467&amp;":$B$"&amp;Q468</f>
        <v>Modeloutput!$A$12088:$B$12125</v>
      </c>
      <c r="L467" s="140" t="str">
        <f>"Modeloutput!$A$"&amp;R467&amp;":$B$"&amp;R468</f>
        <v>Modeloutput!$A$13023:$B$13060</v>
      </c>
      <c r="M467" s="140" t="str">
        <f>"Modeloutput!$A$"&amp;S467&amp;":$B$"&amp;S468</f>
        <v>Modeloutput!$A$13958:$B$13995</v>
      </c>
      <c r="N467" s="140" t="s">
        <v>246</v>
      </c>
      <c r="O467" s="140">
        <f>Run4_Var1!O467+Run4_Var3!$G$10</f>
        <v>10218</v>
      </c>
      <c r="P467" s="140">
        <f>Run4_Var1!P467+Run4_Var3!$G$10</f>
        <v>11153</v>
      </c>
      <c r="Q467" s="140">
        <f>Run4_Var1!Q467+Run4_Var3!$G$10</f>
        <v>12088</v>
      </c>
      <c r="R467" s="140">
        <f>Run4_Var1!R467+Run4_Var3!$G$10</f>
        <v>13023</v>
      </c>
      <c r="S467" s="140">
        <f>Run4_Var1!S467+Run4_Var3!$G$10</f>
        <v>13958</v>
      </c>
      <c r="V467" s="57" t="s">
        <v>303</v>
      </c>
      <c r="W467" s="68">
        <f ca="1">SUM(C467:C470)+C491</f>
        <v>0</v>
      </c>
      <c r="X467" s="68">
        <f t="shared" ref="X467:AA467" ca="1" si="193">SUM(D467:D470)+D491</f>
        <v>-10.4508782</v>
      </c>
      <c r="Y467" s="68">
        <f t="shared" ca="1" si="193"/>
        <v>-21.0445873</v>
      </c>
      <c r="Z467" s="68">
        <f t="shared" ca="1" si="193"/>
        <v>-32.198605100000002</v>
      </c>
      <c r="AA467" s="68">
        <f t="shared" ca="1" si="193"/>
        <v>-43.797188400000003</v>
      </c>
    </row>
    <row r="468" spans="1:27" x14ac:dyDescent="0.25">
      <c r="A468" s="140"/>
      <c r="B468" s="140" t="s">
        <v>110</v>
      </c>
      <c r="C468" s="192">
        <f t="shared" ref="C468:C504" ca="1" si="194">IFERROR(VLOOKUP($B468,INDIRECT($I$467),2,FALSE),0)</f>
        <v>0</v>
      </c>
      <c r="D468" s="192">
        <f t="shared" ref="D468:D504" ca="1" si="195">IFERROR(VLOOKUP($B468,INDIRECT($J$467),2,FALSE),0)</f>
        <v>0</v>
      </c>
      <c r="E468" s="192">
        <f t="shared" ref="E468:E504" ca="1" si="196">IFERROR(VLOOKUP($B468,INDIRECT($K$467),2,FALSE),0)</f>
        <v>0</v>
      </c>
      <c r="F468" s="192">
        <f t="shared" ref="F468:F504" ca="1" si="197">IFERROR(VLOOKUP($B468,INDIRECT($L$467),2,FALSE),0)</f>
        <v>0</v>
      </c>
      <c r="G468" s="192">
        <f t="shared" ref="G468:G504" ca="1" si="198">IFERROR(VLOOKUP($B468,INDIRECT($M$467),2,FALSE),0)</f>
        <v>0</v>
      </c>
      <c r="H468" s="9"/>
      <c r="O468" s="140">
        <f>Run4_Var1!O468+Run4_Var3!$G$10</f>
        <v>10255</v>
      </c>
      <c r="P468" s="140">
        <f>Run4_Var1!P468+Run4_Var3!$G$10</f>
        <v>11190</v>
      </c>
      <c r="Q468" s="140">
        <f>Run4_Var1!Q468+Run4_Var3!$G$10</f>
        <v>12125</v>
      </c>
      <c r="R468" s="140">
        <f>Run4_Var1!R468+Run4_Var3!$G$10</f>
        <v>13060</v>
      </c>
      <c r="S468" s="140">
        <f>Run4_Var1!S468+Run4_Var3!$G$10</f>
        <v>13995</v>
      </c>
      <c r="V468" s="70" t="s">
        <v>311</v>
      </c>
      <c r="W468" s="71">
        <f ca="1">SUM(C471:C474)</f>
        <v>-10.4762691</v>
      </c>
      <c r="X468" s="71">
        <f t="shared" ref="X468:AA468" ca="1" si="199">SUM(D471:D474)</f>
        <v>-10.4437947</v>
      </c>
      <c r="Y468" s="71">
        <f t="shared" ca="1" si="199"/>
        <v>-9.7102238500000002</v>
      </c>
      <c r="Z468" s="71">
        <f t="shared" ca="1" si="199"/>
        <v>-9.2393630099999999</v>
      </c>
      <c r="AA468" s="71">
        <f t="shared" ca="1" si="199"/>
        <v>-8.8945729199999999</v>
      </c>
    </row>
    <row r="469" spans="1:27" x14ac:dyDescent="0.25">
      <c r="A469" s="140"/>
      <c r="B469" s="140" t="s">
        <v>112</v>
      </c>
      <c r="C469" s="192">
        <f t="shared" ca="1" si="194"/>
        <v>0</v>
      </c>
      <c r="D469" s="192">
        <f t="shared" ca="1" si="195"/>
        <v>0</v>
      </c>
      <c r="E469" s="192">
        <f t="shared" ca="1" si="196"/>
        <v>0</v>
      </c>
      <c r="F469" s="192">
        <f t="shared" ca="1" si="197"/>
        <v>0</v>
      </c>
      <c r="G469" s="192">
        <f t="shared" ca="1" si="198"/>
        <v>0</v>
      </c>
      <c r="H469" s="7"/>
      <c r="O469" s="8"/>
      <c r="P469" s="8"/>
      <c r="Q469" s="8"/>
      <c r="R469" s="8"/>
      <c r="S469" s="8"/>
      <c r="V469" s="47" t="s">
        <v>305</v>
      </c>
      <c r="W469" s="48">
        <f ca="1">SUM(C475:C478)</f>
        <v>-8.08690569</v>
      </c>
      <c r="X469" s="48">
        <f t="shared" ref="X469:AA469" ca="1" si="200">SUM(D475:D478)</f>
        <v>-8.4826706299999994</v>
      </c>
      <c r="Y469" s="48">
        <f t="shared" ca="1" si="200"/>
        <v>-8.0587509799999992</v>
      </c>
      <c r="Z469" s="48">
        <f t="shared" ca="1" si="200"/>
        <v>-7.7814221200000002</v>
      </c>
      <c r="AA469" s="48">
        <f t="shared" ca="1" si="200"/>
        <v>-7.5785554800000003</v>
      </c>
    </row>
    <row r="470" spans="1:27" x14ac:dyDescent="0.25">
      <c r="A470" s="140"/>
      <c r="B470" s="140" t="s">
        <v>113</v>
      </c>
      <c r="C470" s="192">
        <f t="shared" ca="1" si="194"/>
        <v>0</v>
      </c>
      <c r="D470" s="192">
        <f t="shared" ca="1" si="195"/>
        <v>0</v>
      </c>
      <c r="E470" s="192">
        <f t="shared" ca="1" si="196"/>
        <v>0</v>
      </c>
      <c r="F470" s="192">
        <f t="shared" ca="1" si="197"/>
        <v>0</v>
      </c>
      <c r="G470" s="192">
        <f t="shared" ca="1" si="198"/>
        <v>0</v>
      </c>
      <c r="H470" s="7"/>
      <c r="O470" s="8"/>
      <c r="P470" s="8"/>
      <c r="Q470" s="8"/>
      <c r="R470" s="8"/>
      <c r="S470" s="8"/>
      <c r="V470" s="74" t="s">
        <v>306</v>
      </c>
      <c r="W470" s="75">
        <f ca="1">SUM(C479:C482)+C492</f>
        <v>-5.0373923200000004</v>
      </c>
      <c r="X470" s="75">
        <f t="shared" ref="X470:AA470" ca="1" si="201">SUM(D479:D482)+D492</f>
        <v>-11.520852510000001</v>
      </c>
      <c r="Y470" s="75">
        <f t="shared" ca="1" si="201"/>
        <v>-11.57109801</v>
      </c>
      <c r="Z470" s="75">
        <f t="shared" ca="1" si="201"/>
        <v>-11.75034351</v>
      </c>
      <c r="AA470" s="75">
        <f t="shared" ca="1" si="201"/>
        <v>-11.87521551</v>
      </c>
    </row>
    <row r="471" spans="1:27" x14ac:dyDescent="0.25">
      <c r="A471" s="140"/>
      <c r="B471" s="140" t="s">
        <v>178</v>
      </c>
      <c r="C471" s="199">
        <f t="shared" ca="1" si="194"/>
        <v>0</v>
      </c>
      <c r="D471" s="199">
        <f t="shared" ca="1" si="195"/>
        <v>0</v>
      </c>
      <c r="E471" s="199">
        <f t="shared" ca="1" si="196"/>
        <v>0</v>
      </c>
      <c r="F471" s="199">
        <f t="shared" ca="1" si="197"/>
        <v>0</v>
      </c>
      <c r="G471" s="199">
        <f t="shared" ca="1" si="198"/>
        <v>0</v>
      </c>
      <c r="O471" s="8"/>
      <c r="P471" s="8"/>
      <c r="Q471" s="8"/>
      <c r="R471" s="8"/>
      <c r="S471" s="8"/>
      <c r="V471" s="30" t="s">
        <v>307</v>
      </c>
      <c r="W471" s="31">
        <f ca="1">SUM(C483:C486)</f>
        <v>-6.74976048</v>
      </c>
      <c r="X471" s="31">
        <f t="shared" ref="X471:AA471" ca="1" si="202">SUM(D483:D486)</f>
        <v>-3.2655472300000001</v>
      </c>
      <c r="Y471" s="31">
        <f t="shared" ca="1" si="202"/>
        <v>-2.5638169400000002</v>
      </c>
      <c r="Z471" s="31">
        <f t="shared" ca="1" si="202"/>
        <v>-2.5939873200000001</v>
      </c>
      <c r="AA471" s="31">
        <f t="shared" ca="1" si="202"/>
        <v>-2.62039468</v>
      </c>
    </row>
    <row r="472" spans="1:27" x14ac:dyDescent="0.25">
      <c r="A472" s="140"/>
      <c r="B472" s="140" t="s">
        <v>174</v>
      </c>
      <c r="C472" s="199">
        <f t="shared" ca="1" si="194"/>
        <v>-10.4762691</v>
      </c>
      <c r="D472" s="199">
        <f t="shared" ca="1" si="195"/>
        <v>-10.4437947</v>
      </c>
      <c r="E472" s="199">
        <f t="shared" ca="1" si="196"/>
        <v>-9.7102238500000002</v>
      </c>
      <c r="F472" s="199">
        <f t="shared" ca="1" si="197"/>
        <v>-9.2393630099999999</v>
      </c>
      <c r="G472" s="199">
        <f t="shared" ca="1" si="198"/>
        <v>-8.8945729199999999</v>
      </c>
      <c r="O472" s="8"/>
      <c r="P472" s="8"/>
      <c r="Q472" s="8"/>
      <c r="R472" s="8"/>
      <c r="S472" s="8"/>
      <c r="V472" s="76" t="s">
        <v>308</v>
      </c>
      <c r="W472" s="77">
        <f ca="1">SUM(C487:C490)</f>
        <v>-2.5311601800000001</v>
      </c>
      <c r="X472" s="77">
        <f t="shared" ref="X472:AA472" ca="1" si="203">SUM(D487:D490)</f>
        <v>-2.2456766199999998</v>
      </c>
      <c r="Y472" s="77">
        <f t="shared" ca="1" si="203"/>
        <v>-2.1989291400000002</v>
      </c>
      <c r="Z472" s="77">
        <f t="shared" ca="1" si="203"/>
        <v>-2.1522576</v>
      </c>
      <c r="AA472" s="77">
        <f t="shared" ca="1" si="203"/>
        <v>-2.10551011</v>
      </c>
    </row>
    <row r="473" spans="1:27" x14ac:dyDescent="0.25">
      <c r="A473" s="140"/>
      <c r="B473" s="140" t="s">
        <v>179</v>
      </c>
      <c r="C473" s="199">
        <f t="shared" ca="1" si="194"/>
        <v>0</v>
      </c>
      <c r="D473" s="199">
        <f t="shared" ca="1" si="195"/>
        <v>0</v>
      </c>
      <c r="E473" s="199">
        <f t="shared" ca="1" si="196"/>
        <v>0</v>
      </c>
      <c r="F473" s="199">
        <f t="shared" ca="1" si="197"/>
        <v>0</v>
      </c>
      <c r="G473" s="199">
        <f t="shared" ca="1" si="198"/>
        <v>0</v>
      </c>
      <c r="O473" s="8"/>
      <c r="P473" s="8"/>
      <c r="Q473" s="8"/>
      <c r="R473" s="8"/>
      <c r="S473" s="8"/>
      <c r="V473" s="66" t="s">
        <v>309</v>
      </c>
      <c r="W473" s="67">
        <f ca="1">C501+C504</f>
        <v>32.881487800000002</v>
      </c>
      <c r="X473" s="67">
        <f t="shared" ref="X473:AA473" ca="1" si="204">D501+D504</f>
        <v>46.409419900000003</v>
      </c>
      <c r="Y473" s="67">
        <f t="shared" ca="1" si="204"/>
        <v>55.147406199999999</v>
      </c>
      <c r="Z473" s="67">
        <f t="shared" ca="1" si="204"/>
        <v>65.715978700000008</v>
      </c>
      <c r="AA473" s="67">
        <f t="shared" ca="1" si="204"/>
        <v>76.871437100000009</v>
      </c>
    </row>
    <row r="474" spans="1:27" x14ac:dyDescent="0.25">
      <c r="A474" s="140"/>
      <c r="B474" s="140" t="s">
        <v>180</v>
      </c>
      <c r="C474" s="199">
        <f t="shared" ca="1" si="194"/>
        <v>0</v>
      </c>
      <c r="D474" s="199">
        <f t="shared" ca="1" si="195"/>
        <v>0</v>
      </c>
      <c r="E474" s="199">
        <f t="shared" ca="1" si="196"/>
        <v>0</v>
      </c>
      <c r="F474" s="199">
        <f t="shared" ca="1" si="197"/>
        <v>0</v>
      </c>
      <c r="G474" s="199">
        <f t="shared" ca="1" si="198"/>
        <v>0</v>
      </c>
      <c r="O474" s="8"/>
      <c r="P474" s="8"/>
      <c r="Q474" s="8"/>
      <c r="R474" s="8"/>
      <c r="S474" s="8"/>
      <c r="V474" s="36" t="s">
        <v>1361</v>
      </c>
      <c r="W474" s="36">
        <f ca="1">SUM(C493:C496)+C502</f>
        <v>0</v>
      </c>
      <c r="X474" s="36">
        <f t="shared" ref="X474:AA474" ca="1" si="205">SUM(D493:D496)+D502</f>
        <v>0</v>
      </c>
      <c r="Y474" s="36">
        <f t="shared" ca="1" si="205"/>
        <v>0</v>
      </c>
      <c r="Z474" s="36">
        <f t="shared" ca="1" si="205"/>
        <v>0</v>
      </c>
      <c r="AA474" s="36">
        <f t="shared" ca="1" si="205"/>
        <v>0</v>
      </c>
    </row>
    <row r="475" spans="1:27" x14ac:dyDescent="0.25">
      <c r="A475" s="140"/>
      <c r="B475" s="140" t="s">
        <v>153</v>
      </c>
      <c r="C475" s="191">
        <f t="shared" ca="1" si="194"/>
        <v>0</v>
      </c>
      <c r="D475" s="191">
        <f t="shared" ca="1" si="195"/>
        <v>0</v>
      </c>
      <c r="E475" s="191">
        <f t="shared" ca="1" si="196"/>
        <v>0</v>
      </c>
      <c r="F475" s="191">
        <f t="shared" ca="1" si="197"/>
        <v>0</v>
      </c>
      <c r="G475" s="191">
        <f t="shared" ca="1" si="198"/>
        <v>0</v>
      </c>
      <c r="O475" s="8"/>
      <c r="P475" s="8"/>
      <c r="Q475" s="8"/>
      <c r="R475" s="8"/>
      <c r="S475" s="8"/>
      <c r="V475" s="200" t="s">
        <v>1362</v>
      </c>
      <c r="W475" s="200">
        <f ca="1">SUM(C497:C500)+C503</f>
        <v>0</v>
      </c>
      <c r="X475" s="200">
        <f t="shared" ref="X475:AA475" ca="1" si="206">SUM(D497:D500)+D503</f>
        <v>0</v>
      </c>
      <c r="Y475" s="200">
        <f t="shared" ca="1" si="206"/>
        <v>0</v>
      </c>
      <c r="Z475" s="200">
        <f t="shared" ca="1" si="206"/>
        <v>0</v>
      </c>
      <c r="AA475" s="200">
        <f t="shared" ca="1" si="206"/>
        <v>0</v>
      </c>
    </row>
    <row r="476" spans="1:27" x14ac:dyDescent="0.25">
      <c r="A476" s="140"/>
      <c r="B476" s="140" t="s">
        <v>143</v>
      </c>
      <c r="C476" s="191">
        <f t="shared" ca="1" si="194"/>
        <v>-8.08690569</v>
      </c>
      <c r="D476" s="191">
        <f t="shared" ca="1" si="195"/>
        <v>-8.4826706299999994</v>
      </c>
      <c r="E476" s="191">
        <f t="shared" ca="1" si="196"/>
        <v>-8.0587509799999992</v>
      </c>
      <c r="F476" s="191">
        <f t="shared" ca="1" si="197"/>
        <v>-7.7814221200000002</v>
      </c>
      <c r="G476" s="191">
        <f t="shared" ca="1" si="198"/>
        <v>-7.5785554800000003</v>
      </c>
      <c r="O476" s="8"/>
      <c r="P476" s="8"/>
      <c r="Q476" s="8"/>
      <c r="R476" s="8"/>
      <c r="S476" s="8"/>
    </row>
    <row r="477" spans="1:27" x14ac:dyDescent="0.25">
      <c r="A477" s="140"/>
      <c r="B477" s="140" t="s">
        <v>154</v>
      </c>
      <c r="C477" s="191">
        <f t="shared" ca="1" si="194"/>
        <v>0</v>
      </c>
      <c r="D477" s="191">
        <f t="shared" ca="1" si="195"/>
        <v>0</v>
      </c>
      <c r="E477" s="191">
        <f t="shared" ca="1" si="196"/>
        <v>0</v>
      </c>
      <c r="F477" s="191">
        <f t="shared" ca="1" si="197"/>
        <v>0</v>
      </c>
      <c r="G477" s="191">
        <f t="shared" ca="1" si="198"/>
        <v>0</v>
      </c>
      <c r="O477" s="8"/>
      <c r="P477" s="8"/>
      <c r="Q477" s="8"/>
      <c r="R477" s="8"/>
      <c r="S477" s="8"/>
      <c r="V477" s="140" t="s">
        <v>285</v>
      </c>
      <c r="W477" s="135">
        <f ca="1">SUM(W467:W475)</f>
        <v>3.000000248221113E-8</v>
      </c>
      <c r="X477" s="135">
        <f t="shared" ref="X477:AA477" ca="1" si="207">SUM(X467:X475)</f>
        <v>1.000000082740371E-8</v>
      </c>
      <c r="Y477" s="135">
        <f t="shared" ca="1" si="207"/>
        <v>-2.000000165480742E-8</v>
      </c>
      <c r="Z477" s="135">
        <f t="shared" ca="1" si="207"/>
        <v>4.000000330961484E-8</v>
      </c>
      <c r="AA477" s="135">
        <f t="shared" ca="1" si="207"/>
        <v>0</v>
      </c>
    </row>
    <row r="478" spans="1:27" x14ac:dyDescent="0.25">
      <c r="A478" s="140"/>
      <c r="B478" s="140" t="s">
        <v>155</v>
      </c>
      <c r="C478" s="191">
        <f t="shared" ca="1" si="194"/>
        <v>0</v>
      </c>
      <c r="D478" s="191">
        <f t="shared" ca="1" si="195"/>
        <v>0</v>
      </c>
      <c r="E478" s="191">
        <f t="shared" ca="1" si="196"/>
        <v>0</v>
      </c>
      <c r="F478" s="191">
        <f t="shared" ca="1" si="197"/>
        <v>0</v>
      </c>
      <c r="G478" s="191">
        <f t="shared" ca="1" si="198"/>
        <v>0</v>
      </c>
      <c r="O478" s="8"/>
      <c r="P478" s="8"/>
      <c r="Q478" s="8"/>
      <c r="R478" s="8"/>
      <c r="S478" s="8"/>
      <c r="V478" s="140" t="s">
        <v>284</v>
      </c>
      <c r="W478" s="135">
        <f ca="1">SUM(C467:C504)</f>
        <v>3.000000248221113E-8</v>
      </c>
      <c r="X478" s="135">
        <f t="shared" ref="X478:AA478" ca="1" si="208">SUM(D467:D504)</f>
        <v>1.0000004380117389E-8</v>
      </c>
      <c r="Y478" s="135">
        <f t="shared" ca="1" si="208"/>
        <v>-2.000000165480742E-8</v>
      </c>
      <c r="Z478" s="135">
        <f t="shared" ca="1" si="208"/>
        <v>3.9999996204187482E-8</v>
      </c>
      <c r="AA478" s="135">
        <f t="shared" ca="1" si="208"/>
        <v>0</v>
      </c>
    </row>
    <row r="479" spans="1:27" x14ac:dyDescent="0.25">
      <c r="A479" s="140"/>
      <c r="B479" s="140" t="s">
        <v>181</v>
      </c>
      <c r="C479" s="201">
        <f t="shared" ca="1" si="194"/>
        <v>0</v>
      </c>
      <c r="D479" s="201">
        <f t="shared" ca="1" si="195"/>
        <v>0</v>
      </c>
      <c r="E479" s="201">
        <f t="shared" ca="1" si="196"/>
        <v>0</v>
      </c>
      <c r="F479" s="201">
        <f t="shared" ca="1" si="197"/>
        <v>0</v>
      </c>
      <c r="G479" s="201">
        <f t="shared" ca="1" si="198"/>
        <v>0</v>
      </c>
      <c r="O479" s="8"/>
      <c r="P479" s="8"/>
      <c r="Q479" s="8"/>
      <c r="R479" s="8"/>
      <c r="S479" s="8"/>
    </row>
    <row r="480" spans="1:27" x14ac:dyDescent="0.25">
      <c r="A480" s="140"/>
      <c r="B480" s="140" t="s">
        <v>175</v>
      </c>
      <c r="C480" s="201">
        <f t="shared" ca="1" si="194"/>
        <v>-5.0373923200000004</v>
      </c>
      <c r="D480" s="201">
        <f t="shared" ca="1" si="195"/>
        <v>-5.6859245100000004</v>
      </c>
      <c r="E480" s="201">
        <f t="shared" ca="1" si="196"/>
        <v>-5.6859245100000004</v>
      </c>
      <c r="F480" s="201">
        <f t="shared" ca="1" si="197"/>
        <v>-5.6859245100000004</v>
      </c>
      <c r="G480" s="201">
        <f t="shared" ca="1" si="198"/>
        <v>-5.6859245100000004</v>
      </c>
      <c r="O480" s="8"/>
      <c r="P480" s="8"/>
      <c r="Q480" s="8"/>
      <c r="R480" s="8"/>
      <c r="S480" s="8"/>
    </row>
    <row r="481" spans="1:22" x14ac:dyDescent="0.25">
      <c r="A481" s="140"/>
      <c r="B481" s="140" t="s">
        <v>182</v>
      </c>
      <c r="C481" s="201">
        <f t="shared" ca="1" si="194"/>
        <v>0</v>
      </c>
      <c r="D481" s="201">
        <f t="shared" ca="1" si="195"/>
        <v>0</v>
      </c>
      <c r="E481" s="201">
        <f t="shared" ca="1" si="196"/>
        <v>0</v>
      </c>
      <c r="F481" s="201">
        <f t="shared" ca="1" si="197"/>
        <v>0</v>
      </c>
      <c r="G481" s="201">
        <f t="shared" ca="1" si="198"/>
        <v>0</v>
      </c>
      <c r="O481" s="8"/>
      <c r="P481" s="8"/>
      <c r="Q481" s="8"/>
      <c r="R481" s="8"/>
      <c r="S481" s="8"/>
    </row>
    <row r="482" spans="1:22" x14ac:dyDescent="0.25">
      <c r="A482" s="140"/>
      <c r="B482" s="140" t="s">
        <v>183</v>
      </c>
      <c r="C482" s="201">
        <f t="shared" ca="1" si="194"/>
        <v>0</v>
      </c>
      <c r="D482" s="201">
        <f t="shared" ca="1" si="195"/>
        <v>0</v>
      </c>
      <c r="E482" s="201">
        <f t="shared" ca="1" si="196"/>
        <v>0</v>
      </c>
      <c r="F482" s="201">
        <f t="shared" ca="1" si="197"/>
        <v>0</v>
      </c>
      <c r="G482" s="201">
        <f t="shared" ca="1" si="198"/>
        <v>0</v>
      </c>
      <c r="O482" s="8"/>
      <c r="P482" s="8"/>
      <c r="Q482" s="8"/>
      <c r="R482" s="8"/>
      <c r="S482" s="8"/>
    </row>
    <row r="483" spans="1:22" x14ac:dyDescent="0.25">
      <c r="A483" s="140"/>
      <c r="B483" s="140" t="s">
        <v>1077</v>
      </c>
      <c r="C483" s="202">
        <f t="shared" ca="1" si="194"/>
        <v>0</v>
      </c>
      <c r="D483" s="202">
        <f t="shared" ca="1" si="195"/>
        <v>0</v>
      </c>
      <c r="E483" s="202">
        <f t="shared" ca="1" si="196"/>
        <v>0</v>
      </c>
      <c r="F483" s="202">
        <f t="shared" ca="1" si="197"/>
        <v>0</v>
      </c>
      <c r="G483" s="202">
        <f t="shared" ca="1" si="198"/>
        <v>0</v>
      </c>
      <c r="O483" s="8"/>
      <c r="P483" s="8"/>
      <c r="Q483" s="8"/>
      <c r="R483" s="8"/>
      <c r="S483" s="8"/>
      <c r="V483" s="8"/>
    </row>
    <row r="484" spans="1:22" x14ac:dyDescent="0.25">
      <c r="A484" s="140"/>
      <c r="B484" s="140" t="s">
        <v>1012</v>
      </c>
      <c r="C484" s="202">
        <f t="shared" ca="1" si="194"/>
        <v>-6.74976048</v>
      </c>
      <c r="D484" s="202">
        <f t="shared" ca="1" si="195"/>
        <v>-3.2655472300000001</v>
      </c>
      <c r="E484" s="202">
        <f t="shared" ca="1" si="196"/>
        <v>-2.5638169400000002</v>
      </c>
      <c r="F484" s="202">
        <f t="shared" ca="1" si="197"/>
        <v>-2.5939873200000001</v>
      </c>
      <c r="G484" s="202">
        <f t="shared" ca="1" si="198"/>
        <v>-2.62039468</v>
      </c>
      <c r="O484" s="8"/>
      <c r="P484" s="8"/>
      <c r="Q484" s="8"/>
      <c r="R484" s="8"/>
      <c r="S484" s="8"/>
      <c r="V484" s="8"/>
    </row>
    <row r="485" spans="1:22" x14ac:dyDescent="0.25">
      <c r="A485" s="140"/>
      <c r="B485" s="140" t="s">
        <v>1078</v>
      </c>
      <c r="C485" s="202">
        <f t="shared" ca="1" si="194"/>
        <v>0</v>
      </c>
      <c r="D485" s="202">
        <f t="shared" ca="1" si="195"/>
        <v>0</v>
      </c>
      <c r="E485" s="202">
        <f t="shared" ca="1" si="196"/>
        <v>0</v>
      </c>
      <c r="F485" s="202">
        <f t="shared" ca="1" si="197"/>
        <v>0</v>
      </c>
      <c r="G485" s="202">
        <f t="shared" ca="1" si="198"/>
        <v>0</v>
      </c>
      <c r="O485" s="8"/>
      <c r="P485" s="8"/>
      <c r="Q485" s="8"/>
      <c r="R485" s="8"/>
      <c r="S485" s="8"/>
      <c r="V485" s="8"/>
    </row>
    <row r="486" spans="1:22" x14ac:dyDescent="0.25">
      <c r="A486" s="140"/>
      <c r="B486" s="140" t="s">
        <v>1079</v>
      </c>
      <c r="C486" s="202">
        <f t="shared" ca="1" si="194"/>
        <v>0</v>
      </c>
      <c r="D486" s="202">
        <f t="shared" ca="1" si="195"/>
        <v>0</v>
      </c>
      <c r="E486" s="202">
        <f t="shared" ca="1" si="196"/>
        <v>0</v>
      </c>
      <c r="F486" s="202">
        <f t="shared" ca="1" si="197"/>
        <v>0</v>
      </c>
      <c r="G486" s="202">
        <f t="shared" ca="1" si="198"/>
        <v>0</v>
      </c>
      <c r="O486" s="8"/>
      <c r="P486" s="8"/>
      <c r="Q486" s="8"/>
      <c r="R486" s="8"/>
      <c r="S486" s="8"/>
      <c r="V486" s="8"/>
    </row>
    <row r="487" spans="1:22" x14ac:dyDescent="0.25">
      <c r="A487" s="140"/>
      <c r="B487" s="140" t="s">
        <v>1080</v>
      </c>
      <c r="C487" s="203">
        <f t="shared" ca="1" si="194"/>
        <v>0</v>
      </c>
      <c r="D487" s="203">
        <f t="shared" ca="1" si="195"/>
        <v>0</v>
      </c>
      <c r="E487" s="203">
        <f t="shared" ca="1" si="196"/>
        <v>0</v>
      </c>
      <c r="F487" s="203">
        <f t="shared" ca="1" si="197"/>
        <v>0</v>
      </c>
      <c r="G487" s="203">
        <f t="shared" ca="1" si="198"/>
        <v>0</v>
      </c>
      <c r="O487" s="8"/>
      <c r="P487" s="8"/>
      <c r="Q487" s="8"/>
      <c r="R487" s="8"/>
      <c r="S487" s="8"/>
      <c r="V487" s="8"/>
    </row>
    <row r="488" spans="1:22" x14ac:dyDescent="0.25">
      <c r="A488" s="140"/>
      <c r="B488" s="140" t="s">
        <v>1013</v>
      </c>
      <c r="C488" s="203">
        <f t="shared" ca="1" si="194"/>
        <v>-2.5311601800000001</v>
      </c>
      <c r="D488" s="203">
        <f t="shared" ca="1" si="195"/>
        <v>-2.2456766199999998</v>
      </c>
      <c r="E488" s="203">
        <f t="shared" ca="1" si="196"/>
        <v>-2.1989291400000002</v>
      </c>
      <c r="F488" s="203">
        <f t="shared" ca="1" si="197"/>
        <v>-2.1522576</v>
      </c>
      <c r="G488" s="203">
        <f t="shared" ca="1" si="198"/>
        <v>-2.10551011</v>
      </c>
      <c r="O488" s="8"/>
      <c r="P488" s="8"/>
      <c r="Q488" s="8"/>
      <c r="R488" s="8"/>
      <c r="S488" s="8"/>
      <c r="V488" s="8"/>
    </row>
    <row r="489" spans="1:22" x14ac:dyDescent="0.25">
      <c r="A489" s="140"/>
      <c r="B489" s="140" t="s">
        <v>1081</v>
      </c>
      <c r="C489" s="203">
        <f t="shared" ca="1" si="194"/>
        <v>0</v>
      </c>
      <c r="D489" s="203">
        <f t="shared" ca="1" si="195"/>
        <v>0</v>
      </c>
      <c r="E489" s="203">
        <f t="shared" ca="1" si="196"/>
        <v>0</v>
      </c>
      <c r="F489" s="203">
        <f t="shared" ca="1" si="197"/>
        <v>0</v>
      </c>
      <c r="G489" s="203">
        <f t="shared" ca="1" si="198"/>
        <v>0</v>
      </c>
      <c r="O489" s="8"/>
      <c r="P489" s="8"/>
      <c r="Q489" s="8"/>
      <c r="R489" s="8"/>
      <c r="S489" s="8"/>
      <c r="V489" s="8"/>
    </row>
    <row r="490" spans="1:22" x14ac:dyDescent="0.25">
      <c r="A490" s="140"/>
      <c r="B490" s="140" t="s">
        <v>1082</v>
      </c>
      <c r="C490" s="203">
        <f t="shared" ca="1" si="194"/>
        <v>0</v>
      </c>
      <c r="D490" s="203">
        <f t="shared" ca="1" si="195"/>
        <v>0</v>
      </c>
      <c r="E490" s="203">
        <f t="shared" ca="1" si="196"/>
        <v>0</v>
      </c>
      <c r="F490" s="203">
        <f t="shared" ca="1" si="197"/>
        <v>0</v>
      </c>
      <c r="G490" s="203">
        <f t="shared" ca="1" si="198"/>
        <v>0</v>
      </c>
      <c r="O490" s="8"/>
      <c r="P490" s="8"/>
      <c r="Q490" s="8"/>
      <c r="R490" s="8"/>
      <c r="S490" s="8"/>
      <c r="V490" s="8"/>
    </row>
    <row r="491" spans="1:22" x14ac:dyDescent="0.25">
      <c r="A491" s="140"/>
      <c r="B491" s="140" t="s">
        <v>1334</v>
      </c>
      <c r="C491" s="192">
        <f t="shared" ca="1" si="194"/>
        <v>0</v>
      </c>
      <c r="D491" s="192">
        <f t="shared" ca="1" si="195"/>
        <v>-10.4508782</v>
      </c>
      <c r="E491" s="192">
        <f t="shared" ca="1" si="196"/>
        <v>-21.0445873</v>
      </c>
      <c r="F491" s="192">
        <f t="shared" ca="1" si="197"/>
        <v>-32.198605100000002</v>
      </c>
      <c r="G491" s="192">
        <f t="shared" ca="1" si="198"/>
        <v>-43.797188400000003</v>
      </c>
      <c r="O491" s="8"/>
      <c r="P491" s="8"/>
      <c r="Q491" s="8"/>
      <c r="R491" s="8"/>
      <c r="S491" s="8"/>
      <c r="V491" s="8"/>
    </row>
    <row r="492" spans="1:22" x14ac:dyDescent="0.25">
      <c r="A492" s="140"/>
      <c r="B492" s="140" t="s">
        <v>1342</v>
      </c>
      <c r="C492" s="201">
        <f t="shared" ca="1" si="194"/>
        <v>0</v>
      </c>
      <c r="D492" s="201">
        <f t="shared" ca="1" si="195"/>
        <v>-5.8349279999999997</v>
      </c>
      <c r="E492" s="201">
        <f t="shared" ca="1" si="196"/>
        <v>-5.8851734999999996</v>
      </c>
      <c r="F492" s="201">
        <f t="shared" ca="1" si="197"/>
        <v>-6.064419</v>
      </c>
      <c r="G492" s="201">
        <f t="shared" ca="1" si="198"/>
        <v>-6.1892909999999999</v>
      </c>
      <c r="O492" s="8"/>
      <c r="P492" s="8"/>
      <c r="Q492" s="8"/>
      <c r="R492" s="8"/>
      <c r="S492" s="8"/>
      <c r="V492" s="8"/>
    </row>
    <row r="493" spans="1:22" x14ac:dyDescent="0.25">
      <c r="A493" s="140"/>
      <c r="B493" s="140" t="s">
        <v>1019</v>
      </c>
      <c r="C493" s="189">
        <f t="shared" ca="1" si="194"/>
        <v>0</v>
      </c>
      <c r="D493" s="189">
        <f t="shared" ca="1" si="195"/>
        <v>0</v>
      </c>
      <c r="E493" s="189">
        <f t="shared" ca="1" si="196"/>
        <v>0</v>
      </c>
      <c r="F493" s="189">
        <f t="shared" ca="1" si="197"/>
        <v>0</v>
      </c>
      <c r="G493" s="189">
        <f t="shared" ca="1" si="198"/>
        <v>0</v>
      </c>
      <c r="O493" s="8"/>
      <c r="P493" s="8"/>
      <c r="Q493" s="8"/>
      <c r="R493" s="8"/>
      <c r="S493" s="8"/>
    </row>
    <row r="494" spans="1:22" x14ac:dyDescent="0.25">
      <c r="A494" s="140"/>
      <c r="B494" s="140" t="s">
        <v>1002</v>
      </c>
      <c r="C494" s="189">
        <f t="shared" ca="1" si="194"/>
        <v>0</v>
      </c>
      <c r="D494" s="189">
        <f t="shared" ca="1" si="195"/>
        <v>0</v>
      </c>
      <c r="E494" s="189">
        <f t="shared" ca="1" si="196"/>
        <v>0</v>
      </c>
      <c r="F494" s="189">
        <f t="shared" ca="1" si="197"/>
        <v>0</v>
      </c>
      <c r="G494" s="189">
        <f t="shared" ca="1" si="198"/>
        <v>0</v>
      </c>
      <c r="O494" s="8"/>
      <c r="P494" s="8"/>
      <c r="Q494" s="8"/>
      <c r="R494" s="8"/>
      <c r="S494" s="8"/>
    </row>
    <row r="495" spans="1:22" x14ac:dyDescent="0.25">
      <c r="A495" s="140"/>
      <c r="B495" s="140" t="s">
        <v>1017</v>
      </c>
      <c r="C495" s="189">
        <f t="shared" ca="1" si="194"/>
        <v>0</v>
      </c>
      <c r="D495" s="189">
        <f t="shared" ca="1" si="195"/>
        <v>0</v>
      </c>
      <c r="E495" s="189">
        <f t="shared" ca="1" si="196"/>
        <v>0</v>
      </c>
      <c r="F495" s="189">
        <f t="shared" ca="1" si="197"/>
        <v>0</v>
      </c>
      <c r="G495" s="189">
        <f t="shared" ca="1" si="198"/>
        <v>0</v>
      </c>
      <c r="O495" s="8"/>
      <c r="P495" s="8"/>
      <c r="Q495" s="8"/>
      <c r="R495" s="8"/>
      <c r="S495" s="8"/>
    </row>
    <row r="496" spans="1:22" x14ac:dyDescent="0.25">
      <c r="A496" s="140"/>
      <c r="B496" s="140" t="s">
        <v>1051</v>
      </c>
      <c r="C496" s="189">
        <f t="shared" ca="1" si="194"/>
        <v>0</v>
      </c>
      <c r="D496" s="189">
        <f t="shared" ca="1" si="195"/>
        <v>0</v>
      </c>
      <c r="E496" s="189">
        <f t="shared" ca="1" si="196"/>
        <v>0</v>
      </c>
      <c r="F496" s="189">
        <f t="shared" ca="1" si="197"/>
        <v>0</v>
      </c>
      <c r="G496" s="189">
        <f t="shared" ca="1" si="198"/>
        <v>0</v>
      </c>
      <c r="O496" s="8"/>
      <c r="P496" s="8"/>
      <c r="Q496" s="8"/>
      <c r="R496" s="8"/>
      <c r="S496" s="8"/>
    </row>
    <row r="497" spans="1:31" x14ac:dyDescent="0.25">
      <c r="A497" s="140"/>
      <c r="B497" s="140" t="s">
        <v>1020</v>
      </c>
      <c r="C497" s="204">
        <f t="shared" ca="1" si="194"/>
        <v>0</v>
      </c>
      <c r="D497" s="204">
        <f t="shared" ca="1" si="195"/>
        <v>0</v>
      </c>
      <c r="E497" s="204">
        <f t="shared" ca="1" si="196"/>
        <v>0</v>
      </c>
      <c r="F497" s="204">
        <f t="shared" ca="1" si="197"/>
        <v>0</v>
      </c>
      <c r="G497" s="204">
        <f t="shared" ca="1" si="198"/>
        <v>0</v>
      </c>
      <c r="O497" s="8"/>
      <c r="P497" s="8"/>
      <c r="Q497" s="8"/>
      <c r="R497" s="8"/>
      <c r="S497" s="8"/>
    </row>
    <row r="498" spans="1:31" x14ac:dyDescent="0.25">
      <c r="A498" s="140"/>
      <c r="B498" s="140" t="s">
        <v>1003</v>
      </c>
      <c r="C498" s="204">
        <f t="shared" ca="1" si="194"/>
        <v>0</v>
      </c>
      <c r="D498" s="204">
        <f t="shared" ca="1" si="195"/>
        <v>0</v>
      </c>
      <c r="E498" s="204">
        <f t="shared" ca="1" si="196"/>
        <v>0</v>
      </c>
      <c r="F498" s="204">
        <f t="shared" ca="1" si="197"/>
        <v>0</v>
      </c>
      <c r="G498" s="204">
        <f t="shared" ca="1" si="198"/>
        <v>0</v>
      </c>
      <c r="O498" s="8"/>
      <c r="P498" s="8"/>
      <c r="Q498" s="8"/>
      <c r="R498" s="8"/>
      <c r="S498" s="8"/>
    </row>
    <row r="499" spans="1:31" x14ac:dyDescent="0.25">
      <c r="A499" s="140"/>
      <c r="B499" s="140" t="s">
        <v>1018</v>
      </c>
      <c r="C499" s="204">
        <f t="shared" ca="1" si="194"/>
        <v>0</v>
      </c>
      <c r="D499" s="204">
        <f t="shared" ca="1" si="195"/>
        <v>0</v>
      </c>
      <c r="E499" s="204">
        <f t="shared" ca="1" si="196"/>
        <v>0</v>
      </c>
      <c r="F499" s="204">
        <f t="shared" ca="1" si="197"/>
        <v>0</v>
      </c>
      <c r="G499" s="204">
        <f t="shared" ca="1" si="198"/>
        <v>0</v>
      </c>
      <c r="O499" s="8"/>
      <c r="P499" s="8"/>
      <c r="Q499" s="8"/>
      <c r="R499" s="8"/>
      <c r="S499" s="8"/>
    </row>
    <row r="500" spans="1:31" x14ac:dyDescent="0.25">
      <c r="A500" s="140"/>
      <c r="B500" s="140" t="s">
        <v>1052</v>
      </c>
      <c r="C500" s="204">
        <f t="shared" ca="1" si="194"/>
        <v>0</v>
      </c>
      <c r="D500" s="204">
        <f t="shared" ca="1" si="195"/>
        <v>0</v>
      </c>
      <c r="E500" s="204">
        <f t="shared" ca="1" si="196"/>
        <v>0</v>
      </c>
      <c r="F500" s="204">
        <f t="shared" ca="1" si="197"/>
        <v>0</v>
      </c>
      <c r="G500" s="204">
        <f t="shared" ca="1" si="198"/>
        <v>0</v>
      </c>
      <c r="O500" s="8"/>
      <c r="P500" s="8"/>
      <c r="Q500" s="8"/>
      <c r="R500" s="8"/>
      <c r="S500" s="8"/>
    </row>
    <row r="501" spans="1:31" s="8" customFormat="1" x14ac:dyDescent="0.25">
      <c r="A501" s="140"/>
      <c r="B501" s="140" t="s">
        <v>177</v>
      </c>
      <c r="C501" s="188">
        <f t="shared" ca="1" si="194"/>
        <v>32.881487800000002</v>
      </c>
      <c r="D501" s="188">
        <f t="shared" ca="1" si="195"/>
        <v>30.1236137</v>
      </c>
      <c r="E501" s="188">
        <f t="shared" ca="1" si="196"/>
        <v>28.217645399999999</v>
      </c>
      <c r="F501" s="188">
        <f t="shared" ca="1" si="197"/>
        <v>27.452954600000002</v>
      </c>
      <c r="G501" s="188">
        <f t="shared" ca="1" si="198"/>
        <v>26.884957700000001</v>
      </c>
      <c r="H501" s="140"/>
      <c r="I501" s="140"/>
      <c r="J501" s="140"/>
      <c r="K501" s="140"/>
      <c r="L501" s="140"/>
      <c r="M501" s="140"/>
      <c r="N501" s="140"/>
      <c r="T501" s="140"/>
      <c r="U501" s="140"/>
      <c r="V501" s="140"/>
      <c r="W501" s="140"/>
      <c r="X501" s="140"/>
      <c r="Y501" s="140"/>
      <c r="Z501" s="140"/>
      <c r="AA501" s="140"/>
      <c r="AB501" s="140"/>
      <c r="AC501" s="140"/>
      <c r="AD501" s="140"/>
      <c r="AE501" s="140"/>
    </row>
    <row r="502" spans="1:31" s="8" customFormat="1" x14ac:dyDescent="0.25">
      <c r="A502" s="140"/>
      <c r="B502" s="140" t="s">
        <v>1343</v>
      </c>
      <c r="C502" s="189">
        <f t="shared" ca="1" si="194"/>
        <v>0</v>
      </c>
      <c r="D502" s="189">
        <f t="shared" ca="1" si="195"/>
        <v>0</v>
      </c>
      <c r="E502" s="189">
        <f t="shared" ca="1" si="196"/>
        <v>0</v>
      </c>
      <c r="F502" s="189">
        <f t="shared" ca="1" si="197"/>
        <v>0</v>
      </c>
      <c r="G502" s="189">
        <f t="shared" ca="1" si="198"/>
        <v>0</v>
      </c>
      <c r="H502" s="140"/>
      <c r="I502" s="140"/>
      <c r="J502" s="140"/>
      <c r="K502" s="140"/>
      <c r="L502" s="140"/>
      <c r="M502" s="140"/>
      <c r="N502" s="140"/>
      <c r="T502" s="140"/>
      <c r="U502" s="140"/>
      <c r="V502" s="140"/>
      <c r="W502" s="140"/>
      <c r="X502" s="140"/>
      <c r="Y502" s="140"/>
      <c r="Z502" s="140"/>
      <c r="AA502" s="140"/>
      <c r="AB502" s="140"/>
      <c r="AC502" s="140"/>
      <c r="AD502" s="140"/>
      <c r="AE502" s="140"/>
    </row>
    <row r="503" spans="1:31" s="8" customFormat="1" x14ac:dyDescent="0.25">
      <c r="A503" s="140"/>
      <c r="B503" s="140" t="s">
        <v>1344</v>
      </c>
      <c r="C503" s="204">
        <f t="shared" ca="1" si="194"/>
        <v>0</v>
      </c>
      <c r="D503" s="204">
        <f t="shared" ca="1" si="195"/>
        <v>0</v>
      </c>
      <c r="E503" s="204">
        <f t="shared" ca="1" si="196"/>
        <v>0</v>
      </c>
      <c r="F503" s="204">
        <f t="shared" ca="1" si="197"/>
        <v>0</v>
      </c>
      <c r="G503" s="204">
        <f t="shared" ca="1" si="198"/>
        <v>0</v>
      </c>
      <c r="H503" s="140"/>
      <c r="I503" s="140"/>
      <c r="J503" s="140"/>
      <c r="K503" s="140"/>
      <c r="L503" s="140"/>
      <c r="M503" s="140"/>
      <c r="N503" s="140"/>
      <c r="T503" s="140"/>
      <c r="U503" s="140"/>
      <c r="V503" s="140"/>
      <c r="W503" s="140"/>
      <c r="X503" s="140"/>
      <c r="Y503" s="140"/>
      <c r="Z503" s="140"/>
      <c r="AA503" s="140"/>
      <c r="AB503" s="140"/>
      <c r="AC503" s="140"/>
      <c r="AD503" s="140"/>
      <c r="AE503" s="140"/>
    </row>
    <row r="504" spans="1:31" s="8" customFormat="1" x14ac:dyDescent="0.25">
      <c r="A504" s="140"/>
      <c r="B504" s="140" t="s">
        <v>1207</v>
      </c>
      <c r="C504" s="188">
        <f t="shared" ca="1" si="194"/>
        <v>0</v>
      </c>
      <c r="D504" s="188">
        <f t="shared" ca="1" si="195"/>
        <v>16.2858062</v>
      </c>
      <c r="E504" s="188">
        <f t="shared" ca="1" si="196"/>
        <v>26.9297608</v>
      </c>
      <c r="F504" s="188">
        <f t="shared" ca="1" si="197"/>
        <v>38.263024100000003</v>
      </c>
      <c r="G504" s="188">
        <f t="shared" ca="1" si="198"/>
        <v>49.9864794</v>
      </c>
      <c r="H504" s="140"/>
      <c r="I504" s="140"/>
      <c r="J504" s="140"/>
      <c r="K504" s="140"/>
      <c r="L504" s="140"/>
      <c r="M504" s="140"/>
      <c r="N504" s="140"/>
      <c r="T504" s="140"/>
      <c r="U504" s="140"/>
      <c r="V504" s="140"/>
      <c r="W504" s="140"/>
      <c r="X504" s="140"/>
      <c r="Y504" s="140"/>
      <c r="Z504" s="140"/>
      <c r="AA504" s="140"/>
      <c r="AB504" s="140"/>
      <c r="AC504" s="140"/>
      <c r="AD504" s="140"/>
      <c r="AE504" s="140"/>
    </row>
    <row r="505" spans="1:31" s="8" customFormat="1" x14ac:dyDescent="0.25">
      <c r="A505" s="140"/>
      <c r="B505" s="140"/>
      <c r="C505" s="7"/>
      <c r="D505" s="7"/>
      <c r="E505" s="7"/>
      <c r="F505" s="7"/>
      <c r="G505" s="7"/>
      <c r="H505" s="7"/>
      <c r="I505" s="103" t="s">
        <v>244</v>
      </c>
      <c r="J505" s="140"/>
      <c r="K505" s="140"/>
      <c r="L505" s="140"/>
      <c r="M505" s="140"/>
      <c r="N505" s="140"/>
      <c r="O505" s="138" t="s">
        <v>245</v>
      </c>
      <c r="T505" s="140"/>
      <c r="U505" s="140"/>
      <c r="V505" s="140"/>
      <c r="W505" s="140"/>
      <c r="X505" s="140"/>
      <c r="Y505" s="140"/>
      <c r="Z505" s="140"/>
      <c r="AA505" s="140"/>
      <c r="AB505" s="140"/>
      <c r="AC505" s="140"/>
      <c r="AD505" s="140"/>
      <c r="AE505" s="140"/>
    </row>
    <row r="506" spans="1:31" s="8" customFormat="1" x14ac:dyDescent="0.25">
      <c r="A506" s="140"/>
      <c r="B506" s="106" t="s">
        <v>596</v>
      </c>
      <c r="C506" s="9">
        <v>2010</v>
      </c>
      <c r="D506" s="9">
        <v>2020</v>
      </c>
      <c r="E506" s="9">
        <v>2030</v>
      </c>
      <c r="F506" s="9">
        <v>2040</v>
      </c>
      <c r="G506" s="9">
        <v>2050</v>
      </c>
      <c r="H506" s="7"/>
      <c r="I506" s="106">
        <v>2010</v>
      </c>
      <c r="J506" s="106">
        <v>2020</v>
      </c>
      <c r="K506" s="106">
        <v>2030</v>
      </c>
      <c r="L506" s="106">
        <v>2040</v>
      </c>
      <c r="M506" s="106">
        <v>2050</v>
      </c>
      <c r="N506" s="140"/>
      <c r="O506" s="6">
        <v>2010</v>
      </c>
      <c r="P506" s="6">
        <v>2020</v>
      </c>
      <c r="Q506" s="6">
        <v>2030</v>
      </c>
      <c r="R506" s="6">
        <v>2040</v>
      </c>
      <c r="S506" s="6">
        <v>2050</v>
      </c>
      <c r="T506" s="140"/>
      <c r="U506" s="140"/>
      <c r="V506" s="106" t="s">
        <v>313</v>
      </c>
      <c r="W506" s="9">
        <v>2010</v>
      </c>
      <c r="X506" s="9">
        <v>2020</v>
      </c>
      <c r="Y506" s="9">
        <v>2030</v>
      </c>
      <c r="Z506" s="9">
        <v>2040</v>
      </c>
      <c r="AA506" s="9">
        <v>2050</v>
      </c>
      <c r="AB506" s="140"/>
      <c r="AC506" s="140"/>
      <c r="AD506" s="140"/>
      <c r="AE506" s="140"/>
    </row>
    <row r="507" spans="1:31" s="8" customFormat="1" x14ac:dyDescent="0.25">
      <c r="A507" s="140"/>
      <c r="B507" s="140" t="s">
        <v>111</v>
      </c>
      <c r="C507" s="60">
        <f t="shared" ref="C507:C531" ca="1" si="209">IFERROR(VLOOKUP($B507,INDIRECT($I$507),2,FALSE),0)</f>
        <v>0</v>
      </c>
      <c r="D507" s="60">
        <f t="shared" ref="D507:D531" ca="1" si="210">IFERROR(VLOOKUP($B507,INDIRECT($J$507),2,FALSE),0)</f>
        <v>0</v>
      </c>
      <c r="E507" s="60">
        <f t="shared" ref="E507:E531" ca="1" si="211">IFERROR(VLOOKUP($B507,INDIRECT($K$507),2,FALSE),0)</f>
        <v>0</v>
      </c>
      <c r="F507" s="60">
        <f t="shared" ref="F507:F531" ca="1" si="212">IFERROR(VLOOKUP($B507,INDIRECT($L$507),2,FALSE),0)</f>
        <v>0</v>
      </c>
      <c r="G507" s="60">
        <f t="shared" ref="G507:G531" ca="1" si="213">IFERROR(VLOOKUP($B507,INDIRECT($M$507),2,FALSE),0)</f>
        <v>0</v>
      </c>
      <c r="H507" s="7"/>
      <c r="I507" s="140" t="str">
        <f>"Modeloutput!$A$"&amp;O507&amp;":$B$"&amp;O508</f>
        <v>Modeloutput!$A$10109:$B$10133</v>
      </c>
      <c r="J507" s="140" t="str">
        <f>"Modeloutput!$A$"&amp;P507&amp;":$B$"&amp;P508</f>
        <v>Modeloutput!$A$11044:$B$11068</v>
      </c>
      <c r="K507" s="140" t="str">
        <f>"Modeloutput!$A$"&amp;Q507&amp;":$B$"&amp;Q508</f>
        <v>Modeloutput!$A$11979:$B$12003</v>
      </c>
      <c r="L507" s="140" t="str">
        <f>"Modeloutput!$A$"&amp;R507&amp;":$B$"&amp;R508</f>
        <v>Modeloutput!$A$12914:$B$12938</v>
      </c>
      <c r="M507" s="140" t="str">
        <f>"Modeloutput!$A$"&amp;S507&amp;":$B$"&amp;S508</f>
        <v>Modeloutput!$A$13849:$B$13873</v>
      </c>
      <c r="N507" s="140" t="s">
        <v>246</v>
      </c>
      <c r="O507" s="140">
        <f>Run4_Var1!O507+Run4_Var3!$G$10</f>
        <v>10109</v>
      </c>
      <c r="P507" s="140">
        <f>Run4_Var1!P507+Run4_Var3!$G$10</f>
        <v>11044</v>
      </c>
      <c r="Q507" s="140">
        <f>Run4_Var1!Q507+Run4_Var3!$G$10</f>
        <v>11979</v>
      </c>
      <c r="R507" s="140">
        <f>Run4_Var1!R507+Run4_Var3!$G$10</f>
        <v>12914</v>
      </c>
      <c r="S507" s="140">
        <f>Run4_Var1!S507+Run4_Var3!$G$10</f>
        <v>13849</v>
      </c>
      <c r="T507" s="140"/>
      <c r="U507" s="140"/>
      <c r="V507" s="57" t="s">
        <v>310</v>
      </c>
      <c r="W507" s="60">
        <f ca="1">SUM(C507:C510)</f>
        <v>0</v>
      </c>
      <c r="X507" s="60">
        <f t="shared" ref="X507:AA507" ca="1" si="214">SUM(D507:D510)</f>
        <v>0</v>
      </c>
      <c r="Y507" s="60">
        <f t="shared" ca="1" si="214"/>
        <v>0</v>
      </c>
      <c r="Z507" s="60">
        <f t="shared" ca="1" si="214"/>
        <v>0</v>
      </c>
      <c r="AA507" s="60">
        <f t="shared" ca="1" si="214"/>
        <v>0</v>
      </c>
      <c r="AB507" s="140"/>
      <c r="AC507" s="140"/>
      <c r="AD507" s="140"/>
      <c r="AE507" s="140"/>
    </row>
    <row r="508" spans="1:31" s="8" customFormat="1" x14ac:dyDescent="0.25">
      <c r="A508" s="140"/>
      <c r="B508" s="140" t="s">
        <v>110</v>
      </c>
      <c r="C508" s="60">
        <f t="shared" ca="1" si="209"/>
        <v>0</v>
      </c>
      <c r="D508" s="60">
        <f t="shared" ca="1" si="210"/>
        <v>0</v>
      </c>
      <c r="E508" s="60">
        <f t="shared" ca="1" si="211"/>
        <v>0</v>
      </c>
      <c r="F508" s="60">
        <f t="shared" ca="1" si="212"/>
        <v>0</v>
      </c>
      <c r="G508" s="60">
        <f t="shared" ca="1" si="213"/>
        <v>0</v>
      </c>
      <c r="H508" s="9"/>
      <c r="I508" s="140"/>
      <c r="J508" s="140"/>
      <c r="K508" s="140"/>
      <c r="L508" s="140"/>
      <c r="M508" s="140"/>
      <c r="N508" s="140"/>
      <c r="O508" s="140">
        <f>Run4_Var1!O508+Run4_Var3!$G$10</f>
        <v>10133</v>
      </c>
      <c r="P508" s="140">
        <f>Run4_Var1!P508+Run4_Var3!$G$10</f>
        <v>11068</v>
      </c>
      <c r="Q508" s="140">
        <f>Run4_Var1!Q508+Run4_Var3!$G$10</f>
        <v>12003</v>
      </c>
      <c r="R508" s="140">
        <f>Run4_Var1!R508+Run4_Var3!$G$10</f>
        <v>12938</v>
      </c>
      <c r="S508" s="140">
        <f>Run4_Var1!S508+Run4_Var3!$G$10</f>
        <v>13873</v>
      </c>
      <c r="T508" s="140"/>
      <c r="U508" s="140"/>
      <c r="V508" s="70" t="s">
        <v>312</v>
      </c>
      <c r="W508" s="72">
        <f ca="1">SUM(C511:C514)</f>
        <v>-1.5953268700000001</v>
      </c>
      <c r="X508" s="72">
        <f t="shared" ref="X508:AA508" ca="1" si="215">SUM(D511:D514)</f>
        <v>-1.2631833299999999</v>
      </c>
      <c r="Y508" s="72">
        <f t="shared" ca="1" si="215"/>
        <v>-1.06373333</v>
      </c>
      <c r="Z508" s="72">
        <f t="shared" ca="1" si="215"/>
        <v>-0.93907708400000001</v>
      </c>
      <c r="AA508" s="72">
        <f t="shared" ca="1" si="215"/>
        <v>-0.84766249999999999</v>
      </c>
      <c r="AB508" s="140"/>
      <c r="AC508" s="140"/>
      <c r="AD508" s="140"/>
      <c r="AE508" s="140"/>
    </row>
    <row r="509" spans="1:31" s="8" customFormat="1" x14ac:dyDescent="0.25">
      <c r="A509" s="140"/>
      <c r="B509" s="140" t="s">
        <v>112</v>
      </c>
      <c r="C509" s="60">
        <f t="shared" ca="1" si="209"/>
        <v>0</v>
      </c>
      <c r="D509" s="60">
        <f t="shared" ca="1" si="210"/>
        <v>0</v>
      </c>
      <c r="E509" s="60">
        <f t="shared" ca="1" si="211"/>
        <v>0</v>
      </c>
      <c r="F509" s="60">
        <f t="shared" ca="1" si="212"/>
        <v>0</v>
      </c>
      <c r="G509" s="60">
        <f t="shared" ca="1" si="213"/>
        <v>0</v>
      </c>
      <c r="H509" s="7"/>
      <c r="I509" s="140"/>
      <c r="J509" s="140"/>
      <c r="K509" s="140"/>
      <c r="L509" s="140"/>
      <c r="M509" s="140"/>
      <c r="N509" s="140"/>
      <c r="T509" s="140"/>
      <c r="U509" s="140"/>
      <c r="V509" s="47" t="s">
        <v>315</v>
      </c>
      <c r="W509" s="49">
        <f ca="1">SUM(C515:C518)</f>
        <v>-1.5953268700000001</v>
      </c>
      <c r="X509" s="49">
        <f t="shared" ref="X509:AA509" ca="1" si="216">SUM(D515:D518)</f>
        <v>-1.2631833299999999</v>
      </c>
      <c r="Y509" s="49">
        <f t="shared" ca="1" si="216"/>
        <v>-1.06373333</v>
      </c>
      <c r="Z509" s="49">
        <f t="shared" ca="1" si="216"/>
        <v>-0.93907708400000001</v>
      </c>
      <c r="AA509" s="49">
        <f t="shared" ca="1" si="216"/>
        <v>-0.84766249999999999</v>
      </c>
      <c r="AB509" s="140"/>
      <c r="AC509" s="140"/>
      <c r="AD509" s="140"/>
      <c r="AE509" s="140"/>
    </row>
    <row r="510" spans="1:31" s="8" customFormat="1" x14ac:dyDescent="0.25">
      <c r="A510" s="140"/>
      <c r="B510" s="140" t="s">
        <v>113</v>
      </c>
      <c r="C510" s="60">
        <f t="shared" ca="1" si="209"/>
        <v>0</v>
      </c>
      <c r="D510" s="60">
        <f t="shared" ca="1" si="210"/>
        <v>0</v>
      </c>
      <c r="E510" s="60">
        <f t="shared" ca="1" si="211"/>
        <v>0</v>
      </c>
      <c r="F510" s="60">
        <f t="shared" ca="1" si="212"/>
        <v>0</v>
      </c>
      <c r="G510" s="60">
        <f t="shared" ca="1" si="213"/>
        <v>0</v>
      </c>
      <c r="H510" s="7"/>
      <c r="I510" s="140"/>
      <c r="J510" s="140"/>
      <c r="K510" s="140"/>
      <c r="L510" s="140"/>
      <c r="M510" s="140"/>
      <c r="N510" s="140"/>
      <c r="T510" s="140"/>
      <c r="U510" s="140"/>
      <c r="V510" s="74" t="s">
        <v>316</v>
      </c>
      <c r="W510" s="73">
        <f ca="1">SUM(C519:C522)</f>
        <v>-7.1055160300000004</v>
      </c>
      <c r="X510" s="73">
        <f t="shared" ref="X510:AA510" ca="1" si="217">SUM(D519:D522)</f>
        <v>-6.0477759200000003</v>
      </c>
      <c r="Y510" s="73">
        <f t="shared" ca="1" si="217"/>
        <v>-6.0477759200000003</v>
      </c>
      <c r="Z510" s="73">
        <f t="shared" ca="1" si="217"/>
        <v>-6.0477759200000003</v>
      </c>
      <c r="AA510" s="73">
        <f t="shared" ca="1" si="217"/>
        <v>-6.0477759200000003</v>
      </c>
      <c r="AB510" s="140"/>
      <c r="AC510" s="140"/>
      <c r="AD510" s="140"/>
      <c r="AE510" s="140"/>
    </row>
    <row r="511" spans="1:31" s="8" customFormat="1" x14ac:dyDescent="0.25">
      <c r="A511" s="140"/>
      <c r="B511" s="140" t="s">
        <v>178</v>
      </c>
      <c r="C511" s="72">
        <f t="shared" ca="1" si="209"/>
        <v>0</v>
      </c>
      <c r="D511" s="72">
        <f t="shared" ca="1" si="210"/>
        <v>0</v>
      </c>
      <c r="E511" s="72">
        <f t="shared" ca="1" si="211"/>
        <v>0</v>
      </c>
      <c r="F511" s="72">
        <f t="shared" ca="1" si="212"/>
        <v>0</v>
      </c>
      <c r="G511" s="72">
        <f t="shared" ca="1" si="213"/>
        <v>0</v>
      </c>
      <c r="H511" s="7"/>
      <c r="I511" s="140"/>
      <c r="J511" s="140"/>
      <c r="K511" s="140"/>
      <c r="L511" s="140"/>
      <c r="M511" s="140"/>
      <c r="N511" s="140"/>
      <c r="T511" s="140"/>
      <c r="U511" s="140"/>
      <c r="V511" s="36" t="s">
        <v>314</v>
      </c>
      <c r="W511" s="38">
        <f ca="1">C531</f>
        <v>10.296169799999999</v>
      </c>
      <c r="X511" s="38">
        <f t="shared" ref="X511:AA511" ca="1" si="218">D531</f>
        <v>8.5741425899999992</v>
      </c>
      <c r="Y511" s="38">
        <f t="shared" ca="1" si="218"/>
        <v>8.1752425899999999</v>
      </c>
      <c r="Z511" s="38">
        <f t="shared" ca="1" si="218"/>
        <v>7.9259300899999996</v>
      </c>
      <c r="AA511" s="38">
        <f t="shared" ca="1" si="218"/>
        <v>7.7431009199999998</v>
      </c>
      <c r="AB511" s="140"/>
      <c r="AC511" s="140"/>
      <c r="AD511" s="140"/>
      <c r="AE511" s="140"/>
    </row>
    <row r="512" spans="1:31" s="8" customFormat="1" x14ac:dyDescent="0.25">
      <c r="A512" s="140"/>
      <c r="B512" s="140" t="s">
        <v>174</v>
      </c>
      <c r="C512" s="72">
        <f t="shared" ca="1" si="209"/>
        <v>-1.5953268700000001</v>
      </c>
      <c r="D512" s="72">
        <f t="shared" ca="1" si="210"/>
        <v>-1.2631833299999999</v>
      </c>
      <c r="E512" s="72">
        <f t="shared" ca="1" si="211"/>
        <v>-1.06373333</v>
      </c>
      <c r="F512" s="72">
        <f t="shared" ca="1" si="212"/>
        <v>-0.93907708400000001</v>
      </c>
      <c r="G512" s="72">
        <f t="shared" ca="1" si="213"/>
        <v>-0.84766249999999999</v>
      </c>
      <c r="H512" s="7"/>
      <c r="I512" s="140"/>
      <c r="J512" s="140"/>
      <c r="K512" s="140"/>
      <c r="L512" s="140"/>
      <c r="M512" s="140"/>
      <c r="N512" s="140"/>
      <c r="T512" s="140"/>
      <c r="U512" s="140"/>
      <c r="V512" s="171" t="s">
        <v>1363</v>
      </c>
      <c r="W512" s="182">
        <f ca="1">SUM(C523:C530)</f>
        <v>0</v>
      </c>
      <c r="X512" s="182">
        <f t="shared" ref="X512:AA512" ca="1" si="219">SUM(D523:D530)</f>
        <v>0</v>
      </c>
      <c r="Y512" s="182">
        <f t="shared" ca="1" si="219"/>
        <v>0</v>
      </c>
      <c r="Z512" s="182">
        <f t="shared" ca="1" si="219"/>
        <v>0</v>
      </c>
      <c r="AA512" s="182">
        <f t="shared" ca="1" si="219"/>
        <v>0</v>
      </c>
      <c r="AB512" s="140"/>
      <c r="AC512" s="140"/>
      <c r="AD512" s="140"/>
      <c r="AE512" s="140"/>
    </row>
    <row r="513" spans="1:31" s="8" customFormat="1" x14ac:dyDescent="0.25">
      <c r="A513" s="140"/>
      <c r="B513" s="140" t="s">
        <v>179</v>
      </c>
      <c r="C513" s="72">
        <f t="shared" ca="1" si="209"/>
        <v>0</v>
      </c>
      <c r="D513" s="72">
        <f t="shared" ca="1" si="210"/>
        <v>0</v>
      </c>
      <c r="E513" s="72">
        <f t="shared" ca="1" si="211"/>
        <v>0</v>
      </c>
      <c r="F513" s="72">
        <f t="shared" ca="1" si="212"/>
        <v>0</v>
      </c>
      <c r="G513" s="72">
        <f t="shared" ca="1" si="213"/>
        <v>0</v>
      </c>
      <c r="H513" s="7"/>
      <c r="I513" s="140"/>
      <c r="J513" s="140"/>
      <c r="K513" s="140"/>
      <c r="L513" s="140"/>
      <c r="M513" s="140"/>
      <c r="N513" s="140"/>
      <c r="T513" s="140"/>
      <c r="U513" s="140"/>
      <c r="V513" s="140"/>
      <c r="W513" s="140"/>
      <c r="X513" s="140"/>
      <c r="Y513" s="140"/>
      <c r="Z513" s="140"/>
      <c r="AA513" s="140"/>
      <c r="AB513" s="140"/>
      <c r="AC513" s="140"/>
      <c r="AD513" s="140"/>
      <c r="AE513" s="140"/>
    </row>
    <row r="514" spans="1:31" s="8" customFormat="1" x14ac:dyDescent="0.25">
      <c r="A514" s="140"/>
      <c r="B514" s="140" t="s">
        <v>180</v>
      </c>
      <c r="C514" s="72">
        <f t="shared" ca="1" si="209"/>
        <v>0</v>
      </c>
      <c r="D514" s="72">
        <f t="shared" ca="1" si="210"/>
        <v>0</v>
      </c>
      <c r="E514" s="72">
        <f t="shared" ca="1" si="211"/>
        <v>0</v>
      </c>
      <c r="F514" s="72">
        <f t="shared" ca="1" si="212"/>
        <v>0</v>
      </c>
      <c r="G514" s="72">
        <f t="shared" ca="1" si="213"/>
        <v>0</v>
      </c>
      <c r="H514" s="7"/>
      <c r="I514" s="140"/>
      <c r="J514" s="140"/>
      <c r="K514" s="140"/>
      <c r="L514" s="140"/>
      <c r="M514" s="140"/>
      <c r="N514" s="140"/>
      <c r="T514" s="140"/>
      <c r="U514" s="140"/>
      <c r="V514" s="140" t="s">
        <v>285</v>
      </c>
      <c r="W514" s="135">
        <f ca="1">SUM(W507:W512)</f>
        <v>2.9999998929497451E-8</v>
      </c>
      <c r="X514" s="135">
        <f ca="1">SUM(X507:X512)</f>
        <v>9.9999990510468706E-9</v>
      </c>
      <c r="Y514" s="135">
        <f ca="1">SUM(Y507:Y512)</f>
        <v>9.9999990510468706E-9</v>
      </c>
      <c r="Z514" s="135">
        <f ca="1">SUM(Z507:Z512)</f>
        <v>1.9999992773023223E-9</v>
      </c>
      <c r="AA514" s="135">
        <f ca="1">SUM(AA507:AA512)</f>
        <v>0</v>
      </c>
      <c r="AB514" s="140"/>
      <c r="AC514" s="140"/>
      <c r="AD514" s="140"/>
      <c r="AE514" s="140"/>
    </row>
    <row r="515" spans="1:31" s="8" customFormat="1" x14ac:dyDescent="0.25">
      <c r="A515" s="140"/>
      <c r="B515" s="140" t="s">
        <v>153</v>
      </c>
      <c r="C515" s="49">
        <f t="shared" ca="1" si="209"/>
        <v>0</v>
      </c>
      <c r="D515" s="49">
        <f t="shared" ca="1" si="210"/>
        <v>0</v>
      </c>
      <c r="E515" s="49">
        <f t="shared" ca="1" si="211"/>
        <v>0</v>
      </c>
      <c r="F515" s="49">
        <f t="shared" ca="1" si="212"/>
        <v>0</v>
      </c>
      <c r="G515" s="49">
        <f t="shared" ca="1" si="213"/>
        <v>0</v>
      </c>
      <c r="H515" s="7"/>
      <c r="I515" s="140"/>
      <c r="J515" s="140"/>
      <c r="K515" s="140"/>
      <c r="L515" s="140"/>
      <c r="M515" s="140"/>
      <c r="N515" s="140"/>
      <c r="T515" s="140"/>
      <c r="U515" s="140"/>
      <c r="V515" s="140" t="s">
        <v>284</v>
      </c>
      <c r="W515" s="135">
        <f ca="1">SUM(C507:C531)</f>
        <v>2.9999998929497451E-8</v>
      </c>
      <c r="X515" s="135">
        <f t="shared" ref="X515:AA515" ca="1" si="220">SUM(D507:D531)</f>
        <v>9.9999990510468706E-9</v>
      </c>
      <c r="Y515" s="135">
        <f t="shared" ca="1" si="220"/>
        <v>9.9999990510468706E-9</v>
      </c>
      <c r="Z515" s="135">
        <f t="shared" ca="1" si="220"/>
        <v>1.9999992773023223E-9</v>
      </c>
      <c r="AA515" s="135">
        <f t="shared" ca="1" si="220"/>
        <v>0</v>
      </c>
      <c r="AB515" s="140"/>
      <c r="AC515" s="140"/>
      <c r="AD515" s="140"/>
      <c r="AE515" s="140"/>
    </row>
    <row r="516" spans="1:31" s="8" customFormat="1" x14ac:dyDescent="0.25">
      <c r="A516" s="140"/>
      <c r="B516" s="140" t="s">
        <v>143</v>
      </c>
      <c r="C516" s="49">
        <f t="shared" ca="1" si="209"/>
        <v>-1.5953268700000001</v>
      </c>
      <c r="D516" s="49">
        <f t="shared" ca="1" si="210"/>
        <v>-1.2631833299999999</v>
      </c>
      <c r="E516" s="49">
        <f t="shared" ca="1" si="211"/>
        <v>-1.06373333</v>
      </c>
      <c r="F516" s="49">
        <f t="shared" ca="1" si="212"/>
        <v>-0.93907708400000001</v>
      </c>
      <c r="G516" s="49">
        <f t="shared" ca="1" si="213"/>
        <v>-0.84766249999999999</v>
      </c>
      <c r="H516" s="7"/>
      <c r="I516" s="140"/>
      <c r="J516" s="140"/>
      <c r="K516" s="140"/>
      <c r="L516" s="140"/>
      <c r="M516" s="140"/>
      <c r="N516" s="140"/>
      <c r="T516" s="140"/>
      <c r="U516" s="140"/>
      <c r="V516" s="140"/>
      <c r="W516" s="140"/>
      <c r="X516" s="140"/>
      <c r="Y516" s="140"/>
      <c r="Z516" s="140"/>
      <c r="AA516" s="140"/>
      <c r="AB516" s="140"/>
      <c r="AC516" s="140"/>
      <c r="AD516" s="140"/>
      <c r="AE516" s="140"/>
    </row>
    <row r="517" spans="1:31" s="8" customFormat="1" x14ac:dyDescent="0.25">
      <c r="A517" s="140"/>
      <c r="B517" s="140" t="s">
        <v>154</v>
      </c>
      <c r="C517" s="49">
        <f t="shared" ca="1" si="209"/>
        <v>0</v>
      </c>
      <c r="D517" s="49">
        <f t="shared" ca="1" si="210"/>
        <v>0</v>
      </c>
      <c r="E517" s="49">
        <f t="shared" ca="1" si="211"/>
        <v>0</v>
      </c>
      <c r="F517" s="49">
        <f t="shared" ca="1" si="212"/>
        <v>0</v>
      </c>
      <c r="G517" s="49">
        <f t="shared" ca="1" si="213"/>
        <v>0</v>
      </c>
      <c r="H517" s="7"/>
      <c r="I517" s="140"/>
      <c r="J517" s="140"/>
      <c r="K517" s="140"/>
      <c r="L517" s="140"/>
      <c r="M517" s="140"/>
      <c r="N517" s="140"/>
      <c r="T517" s="140"/>
      <c r="U517" s="140"/>
      <c r="V517" s="140"/>
      <c r="W517" s="140"/>
      <c r="X517" s="140"/>
      <c r="Y517" s="140"/>
      <c r="Z517" s="140"/>
      <c r="AA517" s="140"/>
      <c r="AB517" s="140"/>
      <c r="AC517" s="140"/>
      <c r="AD517" s="140"/>
      <c r="AE517" s="140"/>
    </row>
    <row r="518" spans="1:31" s="8" customFormat="1" x14ac:dyDescent="0.25">
      <c r="A518" s="140"/>
      <c r="B518" s="140" t="s">
        <v>155</v>
      </c>
      <c r="C518" s="49">
        <f t="shared" ca="1" si="209"/>
        <v>0</v>
      </c>
      <c r="D518" s="49">
        <f t="shared" ca="1" si="210"/>
        <v>0</v>
      </c>
      <c r="E518" s="49">
        <f t="shared" ca="1" si="211"/>
        <v>0</v>
      </c>
      <c r="F518" s="49">
        <f t="shared" ca="1" si="212"/>
        <v>0</v>
      </c>
      <c r="G518" s="49">
        <f t="shared" ca="1" si="213"/>
        <v>0</v>
      </c>
      <c r="H518" s="7"/>
      <c r="I518" s="140"/>
      <c r="J518" s="140"/>
      <c r="K518" s="140"/>
      <c r="L518" s="140"/>
      <c r="M518" s="140"/>
      <c r="N518" s="140"/>
      <c r="T518" s="140"/>
      <c r="U518" s="140"/>
      <c r="V518" s="140"/>
      <c r="W518" s="140"/>
      <c r="X518" s="140"/>
      <c r="Y518" s="140"/>
      <c r="Z518" s="140"/>
      <c r="AA518" s="140"/>
      <c r="AB518" s="140"/>
      <c r="AC518" s="140"/>
      <c r="AD518" s="140"/>
      <c r="AE518" s="140"/>
    </row>
    <row r="519" spans="1:31" s="8" customFormat="1" x14ac:dyDescent="0.25">
      <c r="A519" s="140"/>
      <c r="B519" s="140" t="s">
        <v>181</v>
      </c>
      <c r="C519" s="73">
        <f t="shared" ca="1" si="209"/>
        <v>0</v>
      </c>
      <c r="D519" s="73">
        <f t="shared" ca="1" si="210"/>
        <v>0</v>
      </c>
      <c r="E519" s="73">
        <f t="shared" ca="1" si="211"/>
        <v>0</v>
      </c>
      <c r="F519" s="73">
        <f t="shared" ca="1" si="212"/>
        <v>0</v>
      </c>
      <c r="G519" s="73">
        <f t="shared" ca="1" si="213"/>
        <v>0</v>
      </c>
      <c r="H519" s="7"/>
      <c r="I519" s="140"/>
      <c r="J519" s="140"/>
      <c r="K519" s="140"/>
      <c r="L519" s="140"/>
      <c r="M519" s="140"/>
      <c r="N519" s="140"/>
      <c r="T519" s="140"/>
      <c r="U519" s="140"/>
      <c r="V519" s="140"/>
      <c r="W519" s="140"/>
      <c r="X519" s="140"/>
      <c r="Y519" s="140"/>
      <c r="Z519" s="140"/>
      <c r="AA519" s="140"/>
      <c r="AB519" s="140"/>
      <c r="AC519" s="140"/>
      <c r="AD519" s="140"/>
      <c r="AE519" s="140"/>
    </row>
    <row r="520" spans="1:31" s="8" customFormat="1" x14ac:dyDescent="0.25">
      <c r="A520" s="140"/>
      <c r="B520" s="140" t="s">
        <v>175</v>
      </c>
      <c r="C520" s="73">
        <f t="shared" ca="1" si="209"/>
        <v>-7.1055160300000004</v>
      </c>
      <c r="D520" s="73">
        <f t="shared" ca="1" si="210"/>
        <v>-6.0477759200000003</v>
      </c>
      <c r="E520" s="73">
        <f t="shared" ca="1" si="211"/>
        <v>-6.0477759200000003</v>
      </c>
      <c r="F520" s="73">
        <f t="shared" ca="1" si="212"/>
        <v>-6.0477759200000003</v>
      </c>
      <c r="G520" s="73">
        <f t="shared" ca="1" si="213"/>
        <v>-6.0477759200000003</v>
      </c>
      <c r="H520" s="7"/>
      <c r="I520" s="140"/>
      <c r="J520" s="140"/>
      <c r="K520" s="140"/>
      <c r="L520" s="140"/>
      <c r="M520" s="140"/>
      <c r="N520" s="140"/>
      <c r="T520" s="140"/>
      <c r="U520" s="140"/>
      <c r="V520" s="140"/>
      <c r="W520" s="140"/>
      <c r="X520" s="140"/>
      <c r="Y520" s="140"/>
      <c r="Z520" s="140"/>
      <c r="AA520" s="140"/>
      <c r="AB520" s="140"/>
      <c r="AC520" s="140"/>
      <c r="AD520" s="140"/>
      <c r="AE520" s="140"/>
    </row>
    <row r="521" spans="1:31" s="8" customFormat="1" x14ac:dyDescent="0.25">
      <c r="A521" s="140"/>
      <c r="B521" s="140" t="s">
        <v>182</v>
      </c>
      <c r="C521" s="73">
        <f t="shared" ca="1" si="209"/>
        <v>0</v>
      </c>
      <c r="D521" s="73">
        <f t="shared" ca="1" si="210"/>
        <v>0</v>
      </c>
      <c r="E521" s="73">
        <f t="shared" ca="1" si="211"/>
        <v>0</v>
      </c>
      <c r="F521" s="73">
        <f t="shared" ca="1" si="212"/>
        <v>0</v>
      </c>
      <c r="G521" s="73">
        <f t="shared" ca="1" si="213"/>
        <v>0</v>
      </c>
      <c r="H521" s="7"/>
      <c r="I521" s="140"/>
      <c r="J521" s="140"/>
      <c r="K521" s="140"/>
      <c r="L521" s="140"/>
      <c r="M521" s="140"/>
      <c r="N521" s="140"/>
      <c r="T521" s="140"/>
      <c r="U521" s="140"/>
      <c r="V521" s="140"/>
      <c r="W521" s="140"/>
      <c r="X521" s="140"/>
      <c r="Y521" s="140"/>
      <c r="Z521" s="140"/>
      <c r="AA521" s="140"/>
      <c r="AB521" s="140"/>
      <c r="AC521" s="140"/>
      <c r="AD521" s="140"/>
      <c r="AE521" s="140"/>
    </row>
    <row r="522" spans="1:31" s="8" customFormat="1" x14ac:dyDescent="0.25">
      <c r="A522" s="140"/>
      <c r="B522" s="140" t="s">
        <v>183</v>
      </c>
      <c r="C522" s="73">
        <f t="shared" ca="1" si="209"/>
        <v>0</v>
      </c>
      <c r="D522" s="73">
        <f t="shared" ca="1" si="210"/>
        <v>0</v>
      </c>
      <c r="E522" s="73">
        <f t="shared" ca="1" si="211"/>
        <v>0</v>
      </c>
      <c r="F522" s="73">
        <f t="shared" ca="1" si="212"/>
        <v>0</v>
      </c>
      <c r="G522" s="73">
        <f t="shared" ca="1" si="213"/>
        <v>0</v>
      </c>
      <c r="H522" s="7"/>
      <c r="I522" s="140"/>
      <c r="J522" s="140"/>
      <c r="K522" s="140"/>
      <c r="L522" s="140"/>
      <c r="M522" s="140"/>
      <c r="N522" s="140"/>
      <c r="T522" s="140"/>
      <c r="U522" s="140"/>
      <c r="V522" s="140"/>
      <c r="W522" s="140"/>
      <c r="X522" s="140"/>
      <c r="Y522" s="140"/>
      <c r="Z522" s="140"/>
      <c r="AA522" s="140"/>
      <c r="AB522" s="140"/>
      <c r="AC522" s="140"/>
      <c r="AD522" s="140"/>
      <c r="AE522" s="140"/>
    </row>
    <row r="523" spans="1:31" s="8" customFormat="1" x14ac:dyDescent="0.25">
      <c r="A523" s="140"/>
      <c r="B523" s="140" t="s">
        <v>1019</v>
      </c>
      <c r="C523" s="172">
        <f t="shared" ca="1" si="209"/>
        <v>0</v>
      </c>
      <c r="D523" s="172">
        <f t="shared" ca="1" si="210"/>
        <v>0</v>
      </c>
      <c r="E523" s="172">
        <f t="shared" ca="1" si="211"/>
        <v>0</v>
      </c>
      <c r="F523" s="172">
        <f t="shared" ca="1" si="212"/>
        <v>0</v>
      </c>
      <c r="G523" s="172">
        <f t="shared" ca="1" si="213"/>
        <v>0</v>
      </c>
      <c r="H523" s="140"/>
      <c r="I523" s="140"/>
      <c r="J523" s="140"/>
      <c r="K523" s="140"/>
      <c r="L523" s="140"/>
      <c r="M523" s="140"/>
      <c r="N523" s="140"/>
      <c r="T523" s="140"/>
      <c r="U523" s="140"/>
      <c r="V523" s="140"/>
      <c r="W523" s="140"/>
      <c r="X523" s="140"/>
      <c r="Y523" s="140"/>
      <c r="Z523" s="140"/>
      <c r="AA523" s="140"/>
      <c r="AB523" s="140"/>
      <c r="AC523" s="140"/>
      <c r="AD523" s="140"/>
      <c r="AE523" s="140"/>
    </row>
    <row r="524" spans="1:31" s="8" customFormat="1" x14ac:dyDescent="0.25">
      <c r="A524" s="140"/>
      <c r="B524" s="140" t="s">
        <v>1002</v>
      </c>
      <c r="C524" s="172">
        <f t="shared" ca="1" si="209"/>
        <v>0</v>
      </c>
      <c r="D524" s="172">
        <f t="shared" ca="1" si="210"/>
        <v>0</v>
      </c>
      <c r="E524" s="172">
        <f t="shared" ca="1" si="211"/>
        <v>0</v>
      </c>
      <c r="F524" s="172">
        <f t="shared" ca="1" si="212"/>
        <v>0</v>
      </c>
      <c r="G524" s="172">
        <f t="shared" ca="1" si="213"/>
        <v>0</v>
      </c>
      <c r="H524" s="140"/>
      <c r="I524" s="140"/>
      <c r="J524" s="140"/>
      <c r="K524" s="140"/>
      <c r="L524" s="140"/>
      <c r="M524" s="140"/>
      <c r="N524" s="140"/>
      <c r="T524" s="140"/>
      <c r="U524" s="140"/>
      <c r="V524" s="140"/>
      <c r="W524" s="140"/>
      <c r="X524" s="140"/>
      <c r="Y524" s="140"/>
      <c r="Z524" s="140"/>
      <c r="AA524" s="140"/>
      <c r="AB524" s="140"/>
      <c r="AC524" s="140"/>
      <c r="AD524" s="140"/>
      <c r="AE524" s="140"/>
    </row>
    <row r="525" spans="1:31" s="8" customFormat="1" x14ac:dyDescent="0.25">
      <c r="A525" s="140"/>
      <c r="B525" s="140" t="s">
        <v>1017</v>
      </c>
      <c r="C525" s="172">
        <f t="shared" ca="1" si="209"/>
        <v>0</v>
      </c>
      <c r="D525" s="172">
        <f t="shared" ca="1" si="210"/>
        <v>0</v>
      </c>
      <c r="E525" s="172">
        <f t="shared" ca="1" si="211"/>
        <v>0</v>
      </c>
      <c r="F525" s="172">
        <f t="shared" ca="1" si="212"/>
        <v>0</v>
      </c>
      <c r="G525" s="172">
        <f t="shared" ca="1" si="213"/>
        <v>0</v>
      </c>
      <c r="H525" s="140"/>
      <c r="I525" s="140"/>
      <c r="J525" s="140"/>
      <c r="K525" s="140"/>
      <c r="L525" s="140"/>
      <c r="M525" s="140"/>
      <c r="N525" s="140"/>
      <c r="T525" s="140"/>
      <c r="U525" s="140"/>
      <c r="V525" s="140"/>
      <c r="W525" s="140"/>
      <c r="X525" s="140"/>
      <c r="Y525" s="140"/>
      <c r="Z525" s="140"/>
      <c r="AA525" s="140"/>
      <c r="AB525" s="140"/>
      <c r="AC525" s="140"/>
      <c r="AD525" s="140"/>
      <c r="AE525" s="140"/>
    </row>
    <row r="526" spans="1:31" s="8" customFormat="1" x14ac:dyDescent="0.25">
      <c r="A526" s="140"/>
      <c r="B526" s="140" t="s">
        <v>1051</v>
      </c>
      <c r="C526" s="172">
        <f t="shared" ca="1" si="209"/>
        <v>0</v>
      </c>
      <c r="D526" s="172">
        <f t="shared" ca="1" si="210"/>
        <v>0</v>
      </c>
      <c r="E526" s="172">
        <f t="shared" ca="1" si="211"/>
        <v>0</v>
      </c>
      <c r="F526" s="172">
        <f t="shared" ca="1" si="212"/>
        <v>0</v>
      </c>
      <c r="G526" s="172">
        <f t="shared" ca="1" si="213"/>
        <v>0</v>
      </c>
      <c r="H526" s="140"/>
      <c r="I526" s="140"/>
      <c r="J526" s="140"/>
      <c r="K526" s="140"/>
      <c r="L526" s="140"/>
      <c r="M526" s="140"/>
      <c r="N526" s="140"/>
      <c r="T526" s="140"/>
      <c r="U526" s="140"/>
      <c r="V526" s="140"/>
      <c r="W526" s="140"/>
      <c r="X526" s="140"/>
      <c r="Y526" s="140"/>
      <c r="Z526" s="140"/>
      <c r="AA526" s="140"/>
      <c r="AB526" s="140"/>
      <c r="AC526" s="140"/>
      <c r="AD526" s="140"/>
      <c r="AE526" s="140"/>
    </row>
    <row r="527" spans="1:31" s="8" customFormat="1" x14ac:dyDescent="0.25">
      <c r="A527" s="140"/>
      <c r="B527" s="140" t="s">
        <v>1020</v>
      </c>
      <c r="C527" s="172">
        <f t="shared" ca="1" si="209"/>
        <v>0</v>
      </c>
      <c r="D527" s="172">
        <f t="shared" ca="1" si="210"/>
        <v>0</v>
      </c>
      <c r="E527" s="172">
        <f t="shared" ca="1" si="211"/>
        <v>0</v>
      </c>
      <c r="F527" s="172">
        <f t="shared" ca="1" si="212"/>
        <v>0</v>
      </c>
      <c r="G527" s="172">
        <f t="shared" ca="1" si="213"/>
        <v>0</v>
      </c>
      <c r="H527" s="140"/>
      <c r="I527" s="140"/>
      <c r="J527" s="140"/>
      <c r="K527" s="140"/>
      <c r="L527" s="140"/>
      <c r="M527" s="140"/>
      <c r="N527" s="140"/>
      <c r="T527" s="140"/>
      <c r="U527" s="140"/>
      <c r="V527" s="140"/>
      <c r="W527" s="140"/>
      <c r="X527" s="140"/>
      <c r="Y527" s="140"/>
      <c r="Z527" s="140"/>
      <c r="AA527" s="140"/>
      <c r="AB527" s="140"/>
      <c r="AC527" s="140"/>
      <c r="AD527" s="140"/>
      <c r="AE527" s="140"/>
    </row>
    <row r="528" spans="1:31" s="8" customFormat="1" x14ac:dyDescent="0.25">
      <c r="A528" s="140"/>
      <c r="B528" s="140" t="s">
        <v>1003</v>
      </c>
      <c r="C528" s="172">
        <f t="shared" ca="1" si="209"/>
        <v>0</v>
      </c>
      <c r="D528" s="172">
        <f t="shared" ca="1" si="210"/>
        <v>0</v>
      </c>
      <c r="E528" s="172">
        <f t="shared" ca="1" si="211"/>
        <v>0</v>
      </c>
      <c r="F528" s="172">
        <f t="shared" ca="1" si="212"/>
        <v>0</v>
      </c>
      <c r="G528" s="172">
        <f t="shared" ca="1" si="213"/>
        <v>0</v>
      </c>
      <c r="H528" s="140"/>
      <c r="I528" s="140"/>
      <c r="J528" s="140"/>
      <c r="K528" s="140"/>
      <c r="L528" s="140"/>
      <c r="M528" s="140"/>
      <c r="N528" s="140"/>
      <c r="T528" s="140"/>
      <c r="U528" s="140"/>
      <c r="V528" s="140"/>
      <c r="W528" s="140"/>
      <c r="X528" s="140"/>
      <c r="Y528" s="140"/>
      <c r="Z528" s="140"/>
      <c r="AA528" s="140"/>
      <c r="AB528" s="140"/>
      <c r="AC528" s="140"/>
      <c r="AD528" s="140"/>
      <c r="AE528" s="140"/>
    </row>
    <row r="529" spans="1:31" s="8" customFormat="1" x14ac:dyDescent="0.25">
      <c r="A529" s="140"/>
      <c r="B529" s="140" t="s">
        <v>1018</v>
      </c>
      <c r="C529" s="172">
        <f t="shared" ca="1" si="209"/>
        <v>0</v>
      </c>
      <c r="D529" s="172">
        <f t="shared" ca="1" si="210"/>
        <v>0</v>
      </c>
      <c r="E529" s="172">
        <f t="shared" ca="1" si="211"/>
        <v>0</v>
      </c>
      <c r="F529" s="172">
        <f t="shared" ca="1" si="212"/>
        <v>0</v>
      </c>
      <c r="G529" s="172">
        <f t="shared" ca="1" si="213"/>
        <v>0</v>
      </c>
      <c r="H529" s="140"/>
      <c r="I529" s="140"/>
      <c r="J529" s="140"/>
      <c r="K529" s="140"/>
      <c r="L529" s="140"/>
      <c r="M529" s="140"/>
      <c r="N529" s="140"/>
      <c r="T529" s="140"/>
      <c r="U529" s="140"/>
      <c r="V529" s="140"/>
      <c r="W529" s="140"/>
      <c r="X529" s="140"/>
      <c r="Y529" s="140"/>
      <c r="Z529" s="140"/>
      <c r="AA529" s="140"/>
      <c r="AB529" s="140"/>
      <c r="AC529" s="140"/>
      <c r="AD529" s="140"/>
      <c r="AE529" s="140"/>
    </row>
    <row r="530" spans="1:31" s="8" customFormat="1" x14ac:dyDescent="0.25">
      <c r="A530" s="140"/>
      <c r="B530" s="140" t="s">
        <v>1052</v>
      </c>
      <c r="C530" s="172">
        <f t="shared" ca="1" si="209"/>
        <v>0</v>
      </c>
      <c r="D530" s="172">
        <f t="shared" ca="1" si="210"/>
        <v>0</v>
      </c>
      <c r="E530" s="172">
        <f t="shared" ca="1" si="211"/>
        <v>0</v>
      </c>
      <c r="F530" s="172">
        <f t="shared" ca="1" si="212"/>
        <v>0</v>
      </c>
      <c r="G530" s="172">
        <f t="shared" ca="1" si="213"/>
        <v>0</v>
      </c>
      <c r="H530" s="140"/>
      <c r="I530" s="140"/>
      <c r="J530" s="140"/>
      <c r="K530" s="140"/>
      <c r="L530" s="140"/>
      <c r="M530" s="140"/>
      <c r="N530" s="140"/>
      <c r="T530" s="140"/>
      <c r="U530" s="140"/>
      <c r="V530" s="140"/>
      <c r="W530" s="140"/>
      <c r="X530" s="140"/>
      <c r="Y530" s="140"/>
      <c r="Z530" s="140"/>
      <c r="AA530" s="140"/>
      <c r="AB530" s="140"/>
      <c r="AC530" s="140"/>
      <c r="AD530" s="140"/>
      <c r="AE530" s="140"/>
    </row>
    <row r="531" spans="1:31" x14ac:dyDescent="0.25">
      <c r="A531" s="140"/>
      <c r="B531" s="140" t="s">
        <v>177</v>
      </c>
      <c r="C531" s="38">
        <f t="shared" ca="1" si="209"/>
        <v>10.296169799999999</v>
      </c>
      <c r="D531" s="38">
        <f t="shared" ca="1" si="210"/>
        <v>8.5741425899999992</v>
      </c>
      <c r="E531" s="38">
        <f t="shared" ca="1" si="211"/>
        <v>8.1752425899999999</v>
      </c>
      <c r="F531" s="38">
        <f t="shared" ca="1" si="212"/>
        <v>7.9259300899999996</v>
      </c>
      <c r="G531" s="38">
        <f t="shared" ca="1" si="213"/>
        <v>7.7431009199999998</v>
      </c>
      <c r="O531" s="8"/>
      <c r="P531" s="8"/>
      <c r="Q531" s="8"/>
      <c r="R531" s="8"/>
      <c r="S531" s="8"/>
    </row>
    <row r="532" spans="1:31" x14ac:dyDescent="0.25">
      <c r="C532" s="7"/>
      <c r="D532" s="7"/>
      <c r="E532" s="7"/>
      <c r="F532" s="7"/>
      <c r="G532" s="7"/>
      <c r="H532" s="7"/>
      <c r="I532" s="103" t="s">
        <v>244</v>
      </c>
      <c r="O532" s="138" t="s">
        <v>245</v>
      </c>
      <c r="P532" s="8"/>
      <c r="Q532" s="8"/>
      <c r="R532" s="8"/>
      <c r="S532" s="8"/>
    </row>
    <row r="533" spans="1:31" x14ac:dyDescent="0.25">
      <c r="A533" s="106"/>
      <c r="B533" s="106" t="s">
        <v>251</v>
      </c>
      <c r="C533" s="9">
        <v>2010</v>
      </c>
      <c r="D533" s="9">
        <v>2020</v>
      </c>
      <c r="E533" s="9">
        <v>2030</v>
      </c>
      <c r="F533" s="9">
        <v>2040</v>
      </c>
      <c r="G533" s="9">
        <v>2050</v>
      </c>
      <c r="H533" s="7"/>
      <c r="I533" s="106">
        <v>2010</v>
      </c>
      <c r="J533" s="106">
        <v>2020</v>
      </c>
      <c r="K533" s="106">
        <v>2030</v>
      </c>
      <c r="L533" s="106">
        <v>2040</v>
      </c>
      <c r="M533" s="106">
        <v>2050</v>
      </c>
      <c r="O533" s="6">
        <v>2010</v>
      </c>
      <c r="P533" s="6">
        <v>2020</v>
      </c>
      <c r="Q533" s="6">
        <v>2030</v>
      </c>
      <c r="R533" s="6">
        <v>2040</v>
      </c>
      <c r="S533" s="6">
        <v>2050</v>
      </c>
      <c r="V533" s="106" t="s">
        <v>251</v>
      </c>
      <c r="W533" s="9">
        <v>2010</v>
      </c>
      <c r="X533" s="9">
        <v>2020</v>
      </c>
      <c r="Y533" s="9">
        <v>2030</v>
      </c>
      <c r="Z533" s="9">
        <v>2040</v>
      </c>
      <c r="AA533" s="9">
        <v>2050</v>
      </c>
    </row>
    <row r="534" spans="1:31" x14ac:dyDescent="0.25">
      <c r="A534" s="140"/>
      <c r="B534" s="140" t="s">
        <v>110</v>
      </c>
      <c r="C534" s="60">
        <f t="shared" ref="C534:C541" ca="1" si="221">IFERROR(VLOOKUP($B534,INDIRECT($I$534),2,FALSE),0)</f>
        <v>0</v>
      </c>
      <c r="D534" s="60">
        <f t="shared" ref="D534:D541" ca="1" si="222">IFERROR(VLOOKUP($B534,INDIRECT($J$534),2,FALSE),0)</f>
        <v>0</v>
      </c>
      <c r="E534" s="60">
        <f t="shared" ref="E534:E541" ca="1" si="223">IFERROR(VLOOKUP($B534,INDIRECT($K$534),2,FALSE),0)</f>
        <v>0</v>
      </c>
      <c r="F534" s="60">
        <f t="shared" ref="F534:F541" ca="1" si="224">IFERROR(VLOOKUP($B534,INDIRECT($L$534),2,FALSE),0)</f>
        <v>0</v>
      </c>
      <c r="G534" s="60">
        <f t="shared" ref="G534:G541" ca="1" si="225">IFERROR(VLOOKUP($B534,INDIRECT($M$534),2,FALSE),0)</f>
        <v>0</v>
      </c>
      <c r="H534" s="7"/>
      <c r="I534" s="140" t="str">
        <f>"Modeloutput!$A$"&amp;O534&amp;":$B$"&amp;O535</f>
        <v>Modeloutput!$A$10137:$B$10144</v>
      </c>
      <c r="J534" s="140" t="str">
        <f>"Modeloutput!$A$"&amp;P534&amp;":$B$"&amp;P535</f>
        <v>Modeloutput!$A$11072:$B$11079</v>
      </c>
      <c r="K534" s="140" t="str">
        <f>"Modeloutput!$A$"&amp;Q534&amp;":$B$"&amp;Q535</f>
        <v>Modeloutput!$A$12007:$B$12014</v>
      </c>
      <c r="L534" s="140" t="str">
        <f>"Modeloutput!$A$"&amp;R534&amp;":$B$"&amp;R535</f>
        <v>Modeloutput!$A$12942:$B$12949</v>
      </c>
      <c r="M534" s="140" t="str">
        <f>"Modeloutput!$A$"&amp;S534&amp;":$B$"&amp;S535</f>
        <v>Modeloutput!$A$13877:$B$13884</v>
      </c>
      <c r="N534" s="140" t="s">
        <v>246</v>
      </c>
      <c r="O534" s="140">
        <f>Run4_Var1!O534+Run4_Var3!$G$10</f>
        <v>10137</v>
      </c>
      <c r="P534" s="140">
        <f>Run4_Var1!P534+Run4_Var3!$G$10</f>
        <v>11072</v>
      </c>
      <c r="Q534" s="140">
        <f>Run4_Var1!Q534+Run4_Var3!$G$10</f>
        <v>12007</v>
      </c>
      <c r="R534" s="140">
        <f>Run4_Var1!R534+Run4_Var3!$G$10</f>
        <v>12942</v>
      </c>
      <c r="S534" s="140">
        <f>Run4_Var1!S534+Run4_Var3!$G$10</f>
        <v>13877</v>
      </c>
      <c r="V534" s="57" t="s">
        <v>317</v>
      </c>
      <c r="W534" s="68">
        <f ca="1">C534+C539</f>
        <v>0</v>
      </c>
      <c r="X534" s="68">
        <f t="shared" ref="X534:AA535" ca="1" si="226">D534+D539</f>
        <v>0</v>
      </c>
      <c r="Y534" s="68">
        <f t="shared" ca="1" si="226"/>
        <v>0</v>
      </c>
      <c r="Z534" s="68">
        <f t="shared" ca="1" si="226"/>
        <v>0</v>
      </c>
      <c r="AA534" s="68">
        <f t="shared" ca="1" si="226"/>
        <v>0</v>
      </c>
    </row>
    <row r="535" spans="1:31" x14ac:dyDescent="0.25">
      <c r="A535" s="140"/>
      <c r="B535" s="140" t="s">
        <v>184</v>
      </c>
      <c r="C535" s="72">
        <f t="shared" ca="1" si="221"/>
        <v>-0.58212900499999998</v>
      </c>
      <c r="D535" s="72">
        <f t="shared" ca="1" si="222"/>
        <v>-0.48465412000000002</v>
      </c>
      <c r="E535" s="72">
        <f t="shared" ca="1" si="223"/>
        <v>-0.40812978500000002</v>
      </c>
      <c r="F535" s="72">
        <f t="shared" ca="1" si="224"/>
        <v>-0.36030207600000003</v>
      </c>
      <c r="G535" s="72">
        <f t="shared" ca="1" si="225"/>
        <v>-0.32522842299999999</v>
      </c>
      <c r="H535" s="9"/>
      <c r="O535" s="140">
        <f>Run4_Var1!O535+Run4_Var3!$G$10</f>
        <v>10144</v>
      </c>
      <c r="P535" s="140">
        <f>Run4_Var1!P535+Run4_Var3!$G$10</f>
        <v>11079</v>
      </c>
      <c r="Q535" s="140">
        <f>Run4_Var1!Q535+Run4_Var3!$G$10</f>
        <v>12014</v>
      </c>
      <c r="R535" s="140">
        <f>Run4_Var1!R535+Run4_Var3!$G$10</f>
        <v>12949</v>
      </c>
      <c r="S535" s="140">
        <f>Run4_Var1!S535+Run4_Var3!$G$10</f>
        <v>13884</v>
      </c>
      <c r="V535" s="70" t="s">
        <v>318</v>
      </c>
      <c r="W535" s="71">
        <f ca="1">C535+C540</f>
        <v>-0.58212900499999998</v>
      </c>
      <c r="X535" s="71">
        <f t="shared" ca="1" si="226"/>
        <v>-0.48465412000000002</v>
      </c>
      <c r="Y535" s="71">
        <f t="shared" ca="1" si="226"/>
        <v>-0.40812978500000002</v>
      </c>
      <c r="Z535" s="71">
        <f t="shared" ca="1" si="226"/>
        <v>-0.36030207600000003</v>
      </c>
      <c r="AA535" s="71">
        <f t="shared" ca="1" si="226"/>
        <v>-0.32522842299999999</v>
      </c>
    </row>
    <row r="536" spans="1:31" x14ac:dyDescent="0.25">
      <c r="A536" s="140"/>
      <c r="B536" s="140" t="s">
        <v>185</v>
      </c>
      <c r="C536" s="49">
        <f t="shared" ca="1" si="221"/>
        <v>-0.58212900499999998</v>
      </c>
      <c r="D536" s="49">
        <f t="shared" ca="1" si="222"/>
        <v>-0.48465412000000002</v>
      </c>
      <c r="E536" s="49">
        <f t="shared" ca="1" si="223"/>
        <v>-0.40812978500000002</v>
      </c>
      <c r="F536" s="49">
        <f t="shared" ca="1" si="224"/>
        <v>-0.36030207600000003</v>
      </c>
      <c r="G536" s="49">
        <f t="shared" ca="1" si="225"/>
        <v>-0.32522842299999999</v>
      </c>
      <c r="H536" s="7"/>
      <c r="O536" s="8"/>
      <c r="P536" s="8"/>
      <c r="Q536" s="8"/>
      <c r="R536" s="8"/>
      <c r="S536" s="8"/>
      <c r="V536" s="47" t="s">
        <v>319</v>
      </c>
      <c r="W536" s="48">
        <f ca="1">C536</f>
        <v>-0.58212900499999998</v>
      </c>
      <c r="X536" s="48">
        <f t="shared" ref="X536:AA536" ca="1" si="227">D536</f>
        <v>-0.48465412000000002</v>
      </c>
      <c r="Y536" s="48">
        <f t="shared" ca="1" si="227"/>
        <v>-0.40812978500000002</v>
      </c>
      <c r="Z536" s="48">
        <f t="shared" ca="1" si="227"/>
        <v>-0.36030207600000003</v>
      </c>
      <c r="AA536" s="48">
        <f t="shared" ca="1" si="227"/>
        <v>-0.32522842299999999</v>
      </c>
    </row>
    <row r="537" spans="1:31" x14ac:dyDescent="0.25">
      <c r="A537" s="140"/>
      <c r="B537" s="140" t="s">
        <v>186</v>
      </c>
      <c r="C537" s="79">
        <f t="shared" ca="1" si="221"/>
        <v>-13.3593265</v>
      </c>
      <c r="D537" s="79">
        <f t="shared" ca="1" si="222"/>
        <v>-6.5266473500000002</v>
      </c>
      <c r="E537" s="79">
        <f t="shared" ca="1" si="223"/>
        <v>-5.1361876300000002</v>
      </c>
      <c r="F537" s="79">
        <f t="shared" ca="1" si="224"/>
        <v>-6.0772431999999998</v>
      </c>
      <c r="G537" s="79">
        <f t="shared" ca="1" si="225"/>
        <v>-7.2342045400000003</v>
      </c>
      <c r="H537" s="7"/>
      <c r="O537" s="8"/>
      <c r="P537" s="8"/>
      <c r="Q537" s="8"/>
      <c r="R537" s="8"/>
      <c r="S537" s="8"/>
      <c r="V537" s="80" t="s">
        <v>321</v>
      </c>
      <c r="W537" s="81">
        <f ca="1">SUM(C537:C538)</f>
        <v>-13.3593265</v>
      </c>
      <c r="X537" s="81">
        <f t="shared" ref="X537:AA537" ca="1" si="228">SUM(D537:D538)</f>
        <v>-6.5266473500000002</v>
      </c>
      <c r="Y537" s="81">
        <f t="shared" ca="1" si="228"/>
        <v>-5.1361876300000002</v>
      </c>
      <c r="Z537" s="81">
        <f t="shared" ca="1" si="228"/>
        <v>-6.0772431999999998</v>
      </c>
      <c r="AA537" s="81">
        <f t="shared" ca="1" si="228"/>
        <v>-7.2342045400000003</v>
      </c>
    </row>
    <row r="538" spans="1:31" x14ac:dyDescent="0.25">
      <c r="A538" s="140"/>
      <c r="B538" s="140" t="s">
        <v>187</v>
      </c>
      <c r="C538" s="79">
        <f t="shared" ca="1" si="221"/>
        <v>0</v>
      </c>
      <c r="D538" s="79">
        <f t="shared" ca="1" si="222"/>
        <v>0</v>
      </c>
      <c r="E538" s="79">
        <f t="shared" ca="1" si="223"/>
        <v>0</v>
      </c>
      <c r="F538" s="79">
        <f t="shared" ca="1" si="224"/>
        <v>0</v>
      </c>
      <c r="G538" s="79">
        <f t="shared" ca="1" si="225"/>
        <v>0</v>
      </c>
      <c r="H538" s="7"/>
      <c r="O538" s="8"/>
      <c r="P538" s="8"/>
      <c r="Q538" s="8"/>
      <c r="R538" s="8"/>
      <c r="S538" s="8"/>
      <c r="V538" s="32" t="s">
        <v>320</v>
      </c>
      <c r="W538" s="33">
        <f ca="1">C541</f>
        <v>14.5235845</v>
      </c>
      <c r="X538" s="33">
        <f t="shared" ref="X538:AA538" ca="1" si="229">D541</f>
        <v>7.4959555900000003</v>
      </c>
      <c r="Y538" s="33">
        <f t="shared" ca="1" si="229"/>
        <v>5.9524471999999999</v>
      </c>
      <c r="Z538" s="33">
        <f t="shared" ca="1" si="229"/>
        <v>6.7978473499999996</v>
      </c>
      <c r="AA538" s="33">
        <f t="shared" ca="1" si="229"/>
        <v>7.8846613899999998</v>
      </c>
    </row>
    <row r="539" spans="1:31" x14ac:dyDescent="0.25">
      <c r="A539" s="140"/>
      <c r="B539" s="140" t="s">
        <v>1002</v>
      </c>
      <c r="C539" s="60">
        <f t="shared" ca="1" si="221"/>
        <v>0</v>
      </c>
      <c r="D539" s="60">
        <f t="shared" ca="1" si="222"/>
        <v>0</v>
      </c>
      <c r="E539" s="60">
        <f t="shared" ca="1" si="223"/>
        <v>0</v>
      </c>
      <c r="F539" s="60">
        <f t="shared" ca="1" si="224"/>
        <v>0</v>
      </c>
      <c r="G539" s="60">
        <f t="shared" ca="1" si="225"/>
        <v>0</v>
      </c>
      <c r="H539" s="7"/>
      <c r="O539" s="8"/>
      <c r="P539" s="8"/>
      <c r="Q539" s="8"/>
      <c r="R539" s="8"/>
      <c r="S539" s="8"/>
      <c r="V539" s="8"/>
      <c r="W539" s="42"/>
      <c r="X539" s="42"/>
      <c r="Y539" s="42"/>
      <c r="Z539" s="42"/>
      <c r="AA539" s="42"/>
    </row>
    <row r="540" spans="1:31" x14ac:dyDescent="0.25">
      <c r="A540" s="140"/>
      <c r="B540" s="140" t="s">
        <v>1003</v>
      </c>
      <c r="C540" s="72">
        <f t="shared" ca="1" si="221"/>
        <v>0</v>
      </c>
      <c r="D540" s="72">
        <f t="shared" ca="1" si="222"/>
        <v>0</v>
      </c>
      <c r="E540" s="72">
        <f t="shared" ca="1" si="223"/>
        <v>0</v>
      </c>
      <c r="F540" s="72">
        <f t="shared" ca="1" si="224"/>
        <v>0</v>
      </c>
      <c r="G540" s="72">
        <f t="shared" ca="1" si="225"/>
        <v>0</v>
      </c>
      <c r="H540" s="7"/>
      <c r="O540" s="8"/>
      <c r="P540" s="8"/>
      <c r="Q540" s="8"/>
      <c r="R540" s="8"/>
      <c r="S540" s="8"/>
      <c r="V540" s="140" t="s">
        <v>285</v>
      </c>
      <c r="W540" s="135">
        <f ca="1">SUM(W534:W539)</f>
        <v>-9.9999990510468706E-9</v>
      </c>
      <c r="X540" s="135">
        <f ca="1">SUM(X534:X539)</f>
        <v>0</v>
      </c>
      <c r="Y540" s="135">
        <f ca="1">SUM(Y534:Y539)</f>
        <v>0</v>
      </c>
      <c r="Z540" s="135">
        <f ca="1">SUM(Z534:Z539)</f>
        <v>-2.000000165480742E-9</v>
      </c>
      <c r="AA540" s="135">
        <f ca="1">SUM(AA534:AA539)</f>
        <v>3.9999994427830643E-9</v>
      </c>
    </row>
    <row r="541" spans="1:31" x14ac:dyDescent="0.25">
      <c r="A541" s="140"/>
      <c r="B541" s="140" t="s">
        <v>177</v>
      </c>
      <c r="C541" s="40">
        <f t="shared" ca="1" si="221"/>
        <v>14.5235845</v>
      </c>
      <c r="D541" s="40">
        <f t="shared" ca="1" si="222"/>
        <v>7.4959555900000003</v>
      </c>
      <c r="E541" s="40">
        <f t="shared" ca="1" si="223"/>
        <v>5.9524471999999999</v>
      </c>
      <c r="F541" s="40">
        <f t="shared" ca="1" si="224"/>
        <v>6.7978473499999996</v>
      </c>
      <c r="G541" s="40">
        <f t="shared" ca="1" si="225"/>
        <v>7.8846613899999998</v>
      </c>
      <c r="H541" s="7"/>
      <c r="O541" s="8"/>
      <c r="P541" s="8"/>
      <c r="Q541" s="8"/>
      <c r="R541" s="8"/>
      <c r="S541" s="8"/>
      <c r="V541" s="140" t="s">
        <v>284</v>
      </c>
      <c r="W541" s="135">
        <f ca="1">SUM(C534:C541)</f>
        <v>-9.9999990510468706E-9</v>
      </c>
      <c r="X541" s="135">
        <f t="shared" ref="X541:AA541" ca="1" si="230">SUM(D534:D541)</f>
        <v>0</v>
      </c>
      <c r="Y541" s="135">
        <f t="shared" ca="1" si="230"/>
        <v>0</v>
      </c>
      <c r="Z541" s="135">
        <f t="shared" ca="1" si="230"/>
        <v>-2.000000165480742E-9</v>
      </c>
      <c r="AA541" s="135">
        <f t="shared" ca="1" si="230"/>
        <v>3.9999994427830643E-9</v>
      </c>
    </row>
    <row r="542" spans="1:31" x14ac:dyDescent="0.25">
      <c r="A542" s="140"/>
      <c r="C542" s="7"/>
      <c r="D542" s="7"/>
      <c r="E542" s="7"/>
      <c r="F542" s="7"/>
      <c r="G542" s="7"/>
      <c r="H542" s="7"/>
      <c r="I542" s="103" t="s">
        <v>244</v>
      </c>
      <c r="O542" s="138" t="s">
        <v>245</v>
      </c>
      <c r="P542" s="8"/>
      <c r="Q542" s="8"/>
      <c r="R542" s="8"/>
      <c r="S542" s="8"/>
      <c r="T542" s="8"/>
      <c r="U542" s="8"/>
      <c r="V542" s="8"/>
      <c r="W542" s="42"/>
      <c r="X542" s="42"/>
      <c r="Y542" s="42"/>
      <c r="Z542" s="42"/>
      <c r="AA542" s="42"/>
      <c r="AB542" s="8"/>
      <c r="AC542" s="8"/>
      <c r="AD542" s="8"/>
      <c r="AE542" s="8"/>
    </row>
    <row r="543" spans="1:31" x14ac:dyDescent="0.25">
      <c r="A543" s="106"/>
      <c r="B543" s="106" t="s">
        <v>350</v>
      </c>
      <c r="C543" s="9">
        <v>2010</v>
      </c>
      <c r="D543" s="9">
        <v>2020</v>
      </c>
      <c r="E543" s="9">
        <v>2030</v>
      </c>
      <c r="F543" s="9">
        <v>2040</v>
      </c>
      <c r="G543" s="9">
        <v>2050</v>
      </c>
      <c r="H543" s="7"/>
      <c r="I543" s="106">
        <v>2010</v>
      </c>
      <c r="J543" s="106">
        <v>2020</v>
      </c>
      <c r="K543" s="106">
        <v>2030</v>
      </c>
      <c r="L543" s="106">
        <v>2040</v>
      </c>
      <c r="M543" s="106">
        <v>2050</v>
      </c>
      <c r="O543" s="6">
        <v>2010</v>
      </c>
      <c r="P543" s="6">
        <v>2020</v>
      </c>
      <c r="Q543" s="6">
        <v>2030</v>
      </c>
      <c r="R543" s="6">
        <v>2040</v>
      </c>
      <c r="S543" s="6">
        <v>2050</v>
      </c>
      <c r="T543" s="8"/>
      <c r="U543" s="8"/>
      <c r="V543" s="106" t="s">
        <v>350</v>
      </c>
      <c r="W543" s="9">
        <v>2010</v>
      </c>
      <c r="X543" s="9">
        <v>2020</v>
      </c>
      <c r="Y543" s="9">
        <v>2030</v>
      </c>
      <c r="Z543" s="9">
        <v>2040</v>
      </c>
      <c r="AA543" s="9">
        <v>2050</v>
      </c>
      <c r="AB543" s="8"/>
      <c r="AC543" s="8"/>
      <c r="AD543" s="8"/>
      <c r="AE543" s="8"/>
    </row>
    <row r="544" spans="1:31" x14ac:dyDescent="0.25">
      <c r="A544" s="140"/>
      <c r="B544" s="140" t="s">
        <v>112</v>
      </c>
      <c r="C544" s="60">
        <f t="shared" ref="C544:C551" ca="1" si="231">IFERROR(VLOOKUP($B544,INDIRECT($I$544),2,FALSE),0)</f>
        <v>0</v>
      </c>
      <c r="D544" s="60">
        <f t="shared" ref="D544:D551" ca="1" si="232">IFERROR(VLOOKUP($B544,INDIRECT($J$544),2,FALSE),0)</f>
        <v>0</v>
      </c>
      <c r="E544" s="60">
        <f t="shared" ref="E544:E551" ca="1" si="233">IFERROR(VLOOKUP($B544,INDIRECT($K$544),2,FALSE),0)</f>
        <v>0</v>
      </c>
      <c r="F544" s="60">
        <f t="shared" ref="F544:F551" ca="1" si="234">IFERROR(VLOOKUP($B544,INDIRECT($L$544),2,FALSE),0)</f>
        <v>0</v>
      </c>
      <c r="G544" s="60">
        <f t="shared" ref="G544:G551" ca="1" si="235">IFERROR(VLOOKUP($B544,INDIRECT($M$544),2,FALSE),0)</f>
        <v>0</v>
      </c>
      <c r="H544" s="7"/>
      <c r="I544" s="140" t="str">
        <f>"Modeloutput!$A$"&amp;O544&amp;":$B$"&amp;O545</f>
        <v>Modeloutput!$A$9404:$B$9411</v>
      </c>
      <c r="J544" s="140" t="str">
        <f>"Modeloutput!$A$"&amp;P544&amp;":$B$"&amp;P545</f>
        <v>Modeloutput!$A$10339:$B$10346</v>
      </c>
      <c r="K544" s="140" t="str">
        <f>"Modeloutput!$A$"&amp;Q544&amp;":$B$"&amp;Q545</f>
        <v>Modeloutput!$A$11274:$B$11281</v>
      </c>
      <c r="L544" s="140" t="str">
        <f>"Modeloutput!$A$"&amp;R544&amp;":$B$"&amp;R545</f>
        <v>Modeloutput!$A$12209:$B$12216</v>
      </c>
      <c r="M544" s="140" t="str">
        <f>"Modeloutput!$A$"&amp;S544&amp;":$B$"&amp;S545</f>
        <v>Modeloutput!$A$13144:$B$13151</v>
      </c>
      <c r="N544" s="140" t="s">
        <v>246</v>
      </c>
      <c r="O544" s="140">
        <f>Run4_Var1!O544+Run4_Var3!$G$10</f>
        <v>9404</v>
      </c>
      <c r="P544" s="140">
        <f>Run4_Var1!P544+Run4_Var3!$G$10</f>
        <v>10339</v>
      </c>
      <c r="Q544" s="140">
        <f>Run4_Var1!Q544+Run4_Var3!$G$10</f>
        <v>11274</v>
      </c>
      <c r="R544" s="140">
        <f>Run4_Var1!R544+Run4_Var3!$G$10</f>
        <v>12209</v>
      </c>
      <c r="S544" s="140">
        <f>Run4_Var1!S544+Run4_Var3!$G$10</f>
        <v>13144</v>
      </c>
      <c r="T544" s="8"/>
      <c r="U544" s="8"/>
      <c r="V544" s="57" t="s">
        <v>363</v>
      </c>
      <c r="W544" s="60">
        <f ca="1">C544+C549</f>
        <v>0</v>
      </c>
      <c r="X544" s="60">
        <f ca="1">D544+D549</f>
        <v>0</v>
      </c>
      <c r="Y544" s="60">
        <f t="shared" ref="Y544:AA545" ca="1" si="236">E544+E549</f>
        <v>0</v>
      </c>
      <c r="Z544" s="60">
        <f t="shared" ca="1" si="236"/>
        <v>0</v>
      </c>
      <c r="AA544" s="60">
        <f t="shared" ca="1" si="236"/>
        <v>0</v>
      </c>
      <c r="AB544" s="8"/>
      <c r="AC544" s="8"/>
      <c r="AD544" s="8"/>
      <c r="AE544" s="8"/>
    </row>
    <row r="545" spans="1:31" x14ac:dyDescent="0.25">
      <c r="A545" s="140"/>
      <c r="B545" s="140" t="s">
        <v>184</v>
      </c>
      <c r="C545" s="72">
        <f t="shared" ca="1" si="231"/>
        <v>0</v>
      </c>
      <c r="D545" s="72">
        <f t="shared" ca="1" si="232"/>
        <v>0</v>
      </c>
      <c r="E545" s="72">
        <f t="shared" ca="1" si="233"/>
        <v>0</v>
      </c>
      <c r="F545" s="72">
        <f t="shared" ca="1" si="234"/>
        <v>0</v>
      </c>
      <c r="G545" s="72">
        <f t="shared" ca="1" si="235"/>
        <v>0</v>
      </c>
      <c r="H545" s="9"/>
      <c r="O545" s="140">
        <f>Run4_Var1!O545+Run4_Var3!$G$10</f>
        <v>9411</v>
      </c>
      <c r="P545" s="140">
        <f>Run4_Var1!P545+Run4_Var3!$G$10</f>
        <v>10346</v>
      </c>
      <c r="Q545" s="140">
        <f>Run4_Var1!Q545+Run4_Var3!$G$10</f>
        <v>11281</v>
      </c>
      <c r="R545" s="140">
        <f>Run4_Var1!R545+Run4_Var3!$G$10</f>
        <v>12216</v>
      </c>
      <c r="S545" s="140">
        <f>Run4_Var1!S545+Run4_Var3!$G$10</f>
        <v>13151</v>
      </c>
      <c r="T545" s="8"/>
      <c r="U545" s="8"/>
      <c r="V545" s="70" t="s">
        <v>364</v>
      </c>
      <c r="W545" s="72">
        <f ca="1">C545+C550</f>
        <v>0</v>
      </c>
      <c r="X545" s="72">
        <f t="shared" ref="X545" ca="1" si="237">D545+D550</f>
        <v>0</v>
      </c>
      <c r="Y545" s="72">
        <f t="shared" ca="1" si="236"/>
        <v>0</v>
      </c>
      <c r="Z545" s="72">
        <f t="shared" ca="1" si="236"/>
        <v>0</v>
      </c>
      <c r="AA545" s="72">
        <f t="shared" ca="1" si="236"/>
        <v>0</v>
      </c>
      <c r="AB545" s="8"/>
      <c r="AC545" s="8"/>
      <c r="AD545" s="8"/>
      <c r="AE545" s="8"/>
    </row>
    <row r="546" spans="1:31" x14ac:dyDescent="0.25">
      <c r="A546" s="140"/>
      <c r="B546" s="140" t="s">
        <v>185</v>
      </c>
      <c r="C546" s="49">
        <f t="shared" ca="1" si="231"/>
        <v>0</v>
      </c>
      <c r="D546" s="49">
        <f t="shared" ca="1" si="232"/>
        <v>0</v>
      </c>
      <c r="E546" s="49">
        <f t="shared" ca="1" si="233"/>
        <v>0</v>
      </c>
      <c r="F546" s="49">
        <f t="shared" ca="1" si="234"/>
        <v>0</v>
      </c>
      <c r="G546" s="49">
        <f t="shared" ca="1" si="235"/>
        <v>0</v>
      </c>
      <c r="H546" s="7"/>
      <c r="O546" s="8"/>
      <c r="P546" s="8"/>
      <c r="Q546" s="8"/>
      <c r="R546" s="8"/>
      <c r="S546" s="8"/>
      <c r="T546" s="8"/>
      <c r="U546" s="8"/>
      <c r="V546" s="47" t="s">
        <v>365</v>
      </c>
      <c r="W546" s="49">
        <f ca="1">C546</f>
        <v>0</v>
      </c>
      <c r="X546" s="49">
        <f t="shared" ref="X546:AA546" ca="1" si="238">D546</f>
        <v>0</v>
      </c>
      <c r="Y546" s="49">
        <f t="shared" ca="1" si="238"/>
        <v>0</v>
      </c>
      <c r="Z546" s="49">
        <f t="shared" ca="1" si="238"/>
        <v>0</v>
      </c>
      <c r="AA546" s="49">
        <f t="shared" ca="1" si="238"/>
        <v>0</v>
      </c>
      <c r="AB546" s="8"/>
      <c r="AC546" s="8"/>
      <c r="AD546" s="8"/>
      <c r="AE546" s="8"/>
    </row>
    <row r="547" spans="1:31" x14ac:dyDescent="0.25">
      <c r="A547" s="140"/>
      <c r="B547" s="140" t="s">
        <v>186</v>
      </c>
      <c r="C547" s="79">
        <f t="shared" ca="1" si="231"/>
        <v>0</v>
      </c>
      <c r="D547" s="79">
        <f t="shared" ca="1" si="232"/>
        <v>0</v>
      </c>
      <c r="E547" s="79">
        <f t="shared" ca="1" si="233"/>
        <v>0</v>
      </c>
      <c r="F547" s="79">
        <f t="shared" ca="1" si="234"/>
        <v>0</v>
      </c>
      <c r="G547" s="79">
        <f t="shared" ca="1" si="235"/>
        <v>0</v>
      </c>
      <c r="H547" s="7"/>
      <c r="O547" s="8"/>
      <c r="P547" s="8"/>
      <c r="Q547" s="8"/>
      <c r="R547" s="8"/>
      <c r="S547" s="8"/>
      <c r="T547" s="8"/>
      <c r="U547" s="8"/>
      <c r="V547" s="80" t="s">
        <v>366</v>
      </c>
      <c r="W547" s="79">
        <f ca="1">SUM(C547:C548)</f>
        <v>0</v>
      </c>
      <c r="X547" s="79">
        <f t="shared" ref="X547:AA547" ca="1" si="239">SUM(D547:D548)</f>
        <v>0</v>
      </c>
      <c r="Y547" s="79">
        <f t="shared" ca="1" si="239"/>
        <v>0</v>
      </c>
      <c r="Z547" s="79">
        <f t="shared" ca="1" si="239"/>
        <v>0</v>
      </c>
      <c r="AA547" s="79">
        <f t="shared" ca="1" si="239"/>
        <v>0</v>
      </c>
      <c r="AB547" s="8"/>
      <c r="AC547" s="8"/>
      <c r="AD547" s="8"/>
      <c r="AE547" s="8"/>
    </row>
    <row r="548" spans="1:31" x14ac:dyDescent="0.25">
      <c r="A548" s="140"/>
      <c r="B548" s="140" t="s">
        <v>187</v>
      </c>
      <c r="C548" s="79">
        <f t="shared" ca="1" si="231"/>
        <v>0</v>
      </c>
      <c r="D548" s="79">
        <f t="shared" ca="1" si="232"/>
        <v>0</v>
      </c>
      <c r="E548" s="79">
        <f t="shared" ca="1" si="233"/>
        <v>0</v>
      </c>
      <c r="F548" s="79">
        <f t="shared" ca="1" si="234"/>
        <v>0</v>
      </c>
      <c r="G548" s="79">
        <f t="shared" ca="1" si="235"/>
        <v>0</v>
      </c>
      <c r="H548" s="7"/>
      <c r="O548" s="8"/>
      <c r="P548" s="8"/>
      <c r="Q548" s="8"/>
      <c r="R548" s="8"/>
      <c r="S548" s="8"/>
      <c r="T548" s="8"/>
      <c r="U548" s="8"/>
      <c r="V548" s="32" t="s">
        <v>367</v>
      </c>
      <c r="W548" s="40">
        <f ca="1">C551</f>
        <v>0</v>
      </c>
      <c r="X548" s="40">
        <f t="shared" ref="X548:AA548" ca="1" si="240">D551</f>
        <v>0</v>
      </c>
      <c r="Y548" s="40">
        <f t="shared" ca="1" si="240"/>
        <v>0</v>
      </c>
      <c r="Z548" s="40">
        <f t="shared" ca="1" si="240"/>
        <v>0</v>
      </c>
      <c r="AA548" s="40">
        <f t="shared" ca="1" si="240"/>
        <v>0</v>
      </c>
      <c r="AB548" s="8"/>
      <c r="AC548" s="8"/>
      <c r="AD548" s="8"/>
      <c r="AE548" s="8"/>
    </row>
    <row r="549" spans="1:31" x14ac:dyDescent="0.25">
      <c r="A549" s="140"/>
      <c r="B549" s="140" t="s">
        <v>1017</v>
      </c>
      <c r="C549" s="60">
        <f t="shared" ca="1" si="231"/>
        <v>0</v>
      </c>
      <c r="D549" s="60">
        <f t="shared" ca="1" si="232"/>
        <v>0</v>
      </c>
      <c r="E549" s="60">
        <f t="shared" ca="1" si="233"/>
        <v>0</v>
      </c>
      <c r="F549" s="60">
        <f t="shared" ca="1" si="234"/>
        <v>0</v>
      </c>
      <c r="G549" s="60">
        <f t="shared" ca="1" si="235"/>
        <v>0</v>
      </c>
      <c r="H549" s="7"/>
      <c r="O549" s="8"/>
      <c r="P549" s="8"/>
      <c r="Q549" s="8"/>
      <c r="R549" s="8"/>
      <c r="S549" s="8"/>
      <c r="T549" s="8"/>
      <c r="U549" s="8"/>
      <c r="V549" s="8"/>
      <c r="W549" s="5"/>
      <c r="X549" s="5"/>
      <c r="Y549" s="5"/>
      <c r="Z549" s="5"/>
      <c r="AA549" s="5"/>
      <c r="AB549" s="8"/>
      <c r="AC549" s="8"/>
      <c r="AD549" s="8"/>
      <c r="AE549" s="8"/>
    </row>
    <row r="550" spans="1:31" x14ac:dyDescent="0.25">
      <c r="A550" s="140"/>
      <c r="B550" s="140" t="s">
        <v>1018</v>
      </c>
      <c r="C550" s="72">
        <f t="shared" ca="1" si="231"/>
        <v>0</v>
      </c>
      <c r="D550" s="72">
        <f t="shared" ca="1" si="232"/>
        <v>0</v>
      </c>
      <c r="E550" s="72">
        <f t="shared" ca="1" si="233"/>
        <v>0</v>
      </c>
      <c r="F550" s="72">
        <f t="shared" ca="1" si="234"/>
        <v>0</v>
      </c>
      <c r="G550" s="72">
        <f t="shared" ca="1" si="235"/>
        <v>0</v>
      </c>
      <c r="H550" s="7"/>
      <c r="O550" s="8"/>
      <c r="P550" s="8"/>
      <c r="Q550" s="8"/>
      <c r="R550" s="8"/>
      <c r="S550" s="8"/>
      <c r="T550" s="8"/>
      <c r="U550" s="8"/>
      <c r="V550" s="140" t="s">
        <v>285</v>
      </c>
      <c r="W550" s="136">
        <f ca="1">SUM(W544:W549)</f>
        <v>0</v>
      </c>
      <c r="X550" s="136">
        <f ca="1">SUM(X544:X549)</f>
        <v>0</v>
      </c>
      <c r="Y550" s="136">
        <f ca="1">SUM(Y544:Y549)</f>
        <v>0</v>
      </c>
      <c r="Z550" s="136">
        <f ca="1">SUM(Z544:Z549)</f>
        <v>0</v>
      </c>
      <c r="AA550" s="136">
        <f ca="1">SUM(AA544:AA549)</f>
        <v>0</v>
      </c>
      <c r="AB550" s="8"/>
      <c r="AC550" s="8"/>
      <c r="AD550" s="8"/>
      <c r="AE550" s="8"/>
    </row>
    <row r="551" spans="1:31" x14ac:dyDescent="0.25">
      <c r="A551" s="140"/>
      <c r="B551" s="140" t="s">
        <v>177</v>
      </c>
      <c r="C551" s="40">
        <f t="shared" ca="1" si="231"/>
        <v>0</v>
      </c>
      <c r="D551" s="40">
        <f t="shared" ca="1" si="232"/>
        <v>0</v>
      </c>
      <c r="E551" s="40">
        <f t="shared" ca="1" si="233"/>
        <v>0</v>
      </c>
      <c r="F551" s="40">
        <f t="shared" ca="1" si="234"/>
        <v>0</v>
      </c>
      <c r="G551" s="40">
        <f t="shared" ca="1" si="235"/>
        <v>0</v>
      </c>
      <c r="H551" s="7"/>
      <c r="O551" s="8"/>
      <c r="P551" s="8"/>
      <c r="Q551" s="8"/>
      <c r="R551" s="8"/>
      <c r="S551" s="8"/>
      <c r="T551" s="8"/>
      <c r="U551" s="8"/>
      <c r="V551" s="140" t="s">
        <v>284</v>
      </c>
      <c r="W551" s="136">
        <f ca="1">SUM(C544:C551)</f>
        <v>0</v>
      </c>
      <c r="X551" s="136">
        <f t="shared" ref="X551:AA551" ca="1" si="241">SUM(D544:D551)</f>
        <v>0</v>
      </c>
      <c r="Y551" s="136">
        <f t="shared" ca="1" si="241"/>
        <v>0</v>
      </c>
      <c r="Z551" s="136">
        <f t="shared" ca="1" si="241"/>
        <v>0</v>
      </c>
      <c r="AA551" s="136">
        <f t="shared" ca="1" si="241"/>
        <v>0</v>
      </c>
      <c r="AB551" s="8"/>
      <c r="AC551" s="8"/>
      <c r="AD551" s="8"/>
      <c r="AE551" s="8"/>
    </row>
    <row r="552" spans="1:31" x14ac:dyDescent="0.25">
      <c r="A552" s="140"/>
      <c r="C552" s="7"/>
      <c r="D552" s="7"/>
      <c r="E552" s="7"/>
      <c r="F552" s="7"/>
      <c r="G552" s="7"/>
      <c r="H552" s="7"/>
      <c r="I552" s="103" t="s">
        <v>244</v>
      </c>
      <c r="O552" s="138" t="s">
        <v>245</v>
      </c>
      <c r="P552" s="8"/>
      <c r="Q552" s="8"/>
      <c r="R552" s="8"/>
      <c r="S552" s="8"/>
      <c r="T552" s="8"/>
      <c r="U552" s="8"/>
      <c r="V552" s="8"/>
      <c r="W552" s="42"/>
      <c r="X552" s="42"/>
      <c r="Y552" s="42"/>
      <c r="Z552" s="42"/>
      <c r="AA552" s="42"/>
      <c r="AB552" s="8"/>
      <c r="AC552" s="8"/>
      <c r="AD552" s="8"/>
      <c r="AE552" s="8"/>
    </row>
    <row r="553" spans="1:31" x14ac:dyDescent="0.25">
      <c r="A553" s="106"/>
      <c r="B553" s="106" t="s">
        <v>351</v>
      </c>
      <c r="C553" s="9">
        <v>2010</v>
      </c>
      <c r="D553" s="9">
        <v>2020</v>
      </c>
      <c r="E553" s="9">
        <v>2030</v>
      </c>
      <c r="F553" s="9">
        <v>2040</v>
      </c>
      <c r="G553" s="9">
        <v>2050</v>
      </c>
      <c r="H553" s="7"/>
      <c r="I553" s="106">
        <v>2010</v>
      </c>
      <c r="J553" s="106">
        <v>2020</v>
      </c>
      <c r="K553" s="106">
        <v>2030</v>
      </c>
      <c r="L553" s="106">
        <v>2040</v>
      </c>
      <c r="M553" s="106">
        <v>2050</v>
      </c>
      <c r="O553" s="6">
        <v>2010</v>
      </c>
      <c r="P553" s="6">
        <v>2020</v>
      </c>
      <c r="Q553" s="6">
        <v>2030</v>
      </c>
      <c r="R553" s="6">
        <v>2040</v>
      </c>
      <c r="S553" s="6">
        <v>2050</v>
      </c>
      <c r="T553" s="8"/>
      <c r="U553" s="8"/>
      <c r="V553" s="106" t="s">
        <v>351</v>
      </c>
      <c r="W553" s="9">
        <v>2010</v>
      </c>
      <c r="X553" s="9">
        <v>2020</v>
      </c>
      <c r="Y553" s="9">
        <v>2030</v>
      </c>
      <c r="Z553" s="9">
        <v>2040</v>
      </c>
      <c r="AA553" s="9">
        <v>2050</v>
      </c>
      <c r="AB553" s="8"/>
      <c r="AC553" s="8"/>
      <c r="AD553" s="8"/>
      <c r="AE553" s="8"/>
    </row>
    <row r="554" spans="1:31" x14ac:dyDescent="0.25">
      <c r="A554" s="140"/>
      <c r="B554" s="140" t="s">
        <v>111</v>
      </c>
      <c r="C554" s="60">
        <f t="shared" ref="C554:C561" ca="1" si="242">IFERROR(VLOOKUP($B554,INDIRECT($I$554),2,FALSE),0)</f>
        <v>0</v>
      </c>
      <c r="D554" s="60">
        <f t="shared" ref="D554:D561" ca="1" si="243">IFERROR(VLOOKUP($B554,INDIRECT($J$554),2,FALSE),0)</f>
        <v>0</v>
      </c>
      <c r="E554" s="60">
        <f t="shared" ref="E554:E561" ca="1" si="244">IFERROR(VLOOKUP($B554,INDIRECT($K$554),2,FALSE),0)</f>
        <v>0</v>
      </c>
      <c r="F554" s="60">
        <f t="shared" ref="F554:F561" ca="1" si="245">IFERROR(VLOOKUP($B554,INDIRECT($L$554),2,FALSE),0)</f>
        <v>0</v>
      </c>
      <c r="G554" s="60">
        <f t="shared" ref="G554:G561" ca="1" si="246">IFERROR(VLOOKUP($B554,INDIRECT($M$554),2,FALSE),0)</f>
        <v>0</v>
      </c>
      <c r="H554" s="7"/>
      <c r="I554" s="140" t="str">
        <f>"Modeloutput!$A$"&amp;O554&amp;":$B$"&amp;O555</f>
        <v>Modeloutput!$A$9586:$B$9593</v>
      </c>
      <c r="J554" s="140" t="str">
        <f>"Modeloutput!$A$"&amp;P554&amp;":$B$"&amp;P555</f>
        <v>Modeloutput!$A$10521:$B$10528</v>
      </c>
      <c r="K554" s="140" t="str">
        <f>"Modeloutput!$A$"&amp;Q554&amp;":$B$"&amp;Q555</f>
        <v>Modeloutput!$A$11456:$B$11463</v>
      </c>
      <c r="L554" s="140" t="str">
        <f>"Modeloutput!$A$"&amp;R554&amp;":$B$"&amp;R555</f>
        <v>Modeloutput!$A$12391:$B$12398</v>
      </c>
      <c r="M554" s="140" t="str">
        <f>"Modeloutput!$A$"&amp;S554&amp;":$B$"&amp;S555</f>
        <v>Modeloutput!$A$13326:$B$13333</v>
      </c>
      <c r="N554" s="140" t="s">
        <v>246</v>
      </c>
      <c r="O554" s="140">
        <f>Run4_Var1!O554+Run4_Var3!$G$10</f>
        <v>9586</v>
      </c>
      <c r="P554" s="140">
        <f>Run4_Var1!P554+Run4_Var3!$G$10</f>
        <v>10521</v>
      </c>
      <c r="Q554" s="140">
        <f>Run4_Var1!Q554+Run4_Var3!$G$10</f>
        <v>11456</v>
      </c>
      <c r="R554" s="140">
        <f>Run4_Var1!R554+Run4_Var3!$G$10</f>
        <v>12391</v>
      </c>
      <c r="S554" s="140">
        <f>Run4_Var1!S554+Run4_Var3!$G$10</f>
        <v>13326</v>
      </c>
      <c r="T554" s="8"/>
      <c r="U554" s="8"/>
      <c r="V554" s="57" t="s">
        <v>353</v>
      </c>
      <c r="W554" s="68">
        <f ca="1">C554+C559</f>
        <v>0</v>
      </c>
      <c r="X554" s="68">
        <f t="shared" ref="X554:AA555" ca="1" si="247">D554+D559</f>
        <v>0</v>
      </c>
      <c r="Y554" s="68">
        <f t="shared" ca="1" si="247"/>
        <v>0</v>
      </c>
      <c r="Z554" s="68">
        <f t="shared" ca="1" si="247"/>
        <v>0</v>
      </c>
      <c r="AA554" s="68">
        <f t="shared" ca="1" si="247"/>
        <v>0</v>
      </c>
      <c r="AB554" s="8"/>
      <c r="AC554" s="8"/>
      <c r="AD554" s="8"/>
      <c r="AE554" s="8"/>
    </row>
    <row r="555" spans="1:31" x14ac:dyDescent="0.25">
      <c r="A555" s="140"/>
      <c r="B555" s="140" t="s">
        <v>184</v>
      </c>
      <c r="C555" s="246">
        <f t="shared" ca="1" si="242"/>
        <v>0</v>
      </c>
      <c r="D555" s="246">
        <f t="shared" ca="1" si="243"/>
        <v>0</v>
      </c>
      <c r="E555" s="246">
        <f t="shared" ca="1" si="244"/>
        <v>0</v>
      </c>
      <c r="F555" s="246">
        <f t="shared" ca="1" si="245"/>
        <v>0</v>
      </c>
      <c r="G555" s="246">
        <f t="shared" ca="1" si="246"/>
        <v>0</v>
      </c>
      <c r="H555" s="9"/>
      <c r="O555" s="140">
        <f>Run4_Var1!O555+Run4_Var3!$G$10</f>
        <v>9593</v>
      </c>
      <c r="P555" s="140">
        <f>Run4_Var1!P555+Run4_Var3!$G$10</f>
        <v>10528</v>
      </c>
      <c r="Q555" s="140">
        <f>Run4_Var1!Q555+Run4_Var3!$G$10</f>
        <v>11463</v>
      </c>
      <c r="R555" s="140">
        <f>Run4_Var1!R555+Run4_Var3!$G$10</f>
        <v>12398</v>
      </c>
      <c r="S555" s="140">
        <f>Run4_Var1!S555+Run4_Var3!$G$10</f>
        <v>13333</v>
      </c>
      <c r="T555" s="8"/>
      <c r="U555" s="8"/>
      <c r="V555" s="70" t="s">
        <v>354</v>
      </c>
      <c r="W555" s="71">
        <f ca="1">C555+C560</f>
        <v>0</v>
      </c>
      <c r="X555" s="71">
        <f t="shared" ca="1" si="247"/>
        <v>0</v>
      </c>
      <c r="Y555" s="71">
        <f t="shared" ca="1" si="247"/>
        <v>0</v>
      </c>
      <c r="Z555" s="71">
        <f t="shared" ca="1" si="247"/>
        <v>0</v>
      </c>
      <c r="AA555" s="71">
        <f t="shared" ca="1" si="247"/>
        <v>0</v>
      </c>
      <c r="AB555" s="8"/>
      <c r="AC555" s="8"/>
      <c r="AD555" s="8"/>
      <c r="AE555" s="8"/>
    </row>
    <row r="556" spans="1:31" x14ac:dyDescent="0.25">
      <c r="A556" s="140"/>
      <c r="B556" s="140" t="s">
        <v>185</v>
      </c>
      <c r="C556" s="247">
        <f t="shared" ca="1" si="242"/>
        <v>0</v>
      </c>
      <c r="D556" s="247">
        <f t="shared" ca="1" si="243"/>
        <v>0</v>
      </c>
      <c r="E556" s="247">
        <f t="shared" ca="1" si="244"/>
        <v>0</v>
      </c>
      <c r="F556" s="247">
        <f t="shared" ca="1" si="245"/>
        <v>0</v>
      </c>
      <c r="G556" s="247">
        <f t="shared" ca="1" si="246"/>
        <v>0</v>
      </c>
      <c r="H556" s="7"/>
      <c r="O556" s="8"/>
      <c r="P556" s="8"/>
      <c r="Q556" s="8"/>
      <c r="R556" s="8"/>
      <c r="S556" s="8"/>
      <c r="T556" s="8"/>
      <c r="U556" s="8"/>
      <c r="V556" s="47" t="s">
        <v>355</v>
      </c>
      <c r="W556" s="48">
        <f ca="1">C556</f>
        <v>0</v>
      </c>
      <c r="X556" s="48">
        <f t="shared" ref="X556:AA556" ca="1" si="248">D556</f>
        <v>0</v>
      </c>
      <c r="Y556" s="48">
        <f t="shared" ca="1" si="248"/>
        <v>0</v>
      </c>
      <c r="Z556" s="48">
        <f t="shared" ca="1" si="248"/>
        <v>0</v>
      </c>
      <c r="AA556" s="48">
        <f t="shared" ca="1" si="248"/>
        <v>0</v>
      </c>
      <c r="AB556" s="8"/>
      <c r="AC556" s="8"/>
      <c r="AD556" s="8"/>
      <c r="AE556" s="8"/>
    </row>
    <row r="557" spans="1:31" x14ac:dyDescent="0.25">
      <c r="A557" s="140"/>
      <c r="B557" s="140" t="s">
        <v>186</v>
      </c>
      <c r="C557" s="79">
        <f t="shared" ca="1" si="242"/>
        <v>0</v>
      </c>
      <c r="D557" s="79">
        <f t="shared" ca="1" si="243"/>
        <v>0</v>
      </c>
      <c r="E557" s="79">
        <f t="shared" ca="1" si="244"/>
        <v>0</v>
      </c>
      <c r="F557" s="79">
        <f t="shared" ca="1" si="245"/>
        <v>0</v>
      </c>
      <c r="G557" s="79">
        <f t="shared" ca="1" si="246"/>
        <v>0</v>
      </c>
      <c r="H557" s="7"/>
      <c r="O557" s="8"/>
      <c r="P557" s="8"/>
      <c r="Q557" s="8"/>
      <c r="R557" s="8"/>
      <c r="S557" s="8"/>
      <c r="T557" s="8"/>
      <c r="U557" s="8"/>
      <c r="V557" s="80" t="s">
        <v>356</v>
      </c>
      <c r="W557" s="81">
        <f ca="1">SUM(C557:C558)</f>
        <v>0</v>
      </c>
      <c r="X557" s="81">
        <f t="shared" ref="X557:AA557" ca="1" si="249">SUM(D557:D558)</f>
        <v>0</v>
      </c>
      <c r="Y557" s="81">
        <f t="shared" ca="1" si="249"/>
        <v>0</v>
      </c>
      <c r="Z557" s="81">
        <f t="shared" ca="1" si="249"/>
        <v>0</v>
      </c>
      <c r="AA557" s="81">
        <f t="shared" ca="1" si="249"/>
        <v>0</v>
      </c>
      <c r="AB557" s="8"/>
      <c r="AC557" s="8"/>
      <c r="AD557" s="8"/>
      <c r="AE557" s="8"/>
    </row>
    <row r="558" spans="1:31" x14ac:dyDescent="0.25">
      <c r="A558" s="140"/>
      <c r="B558" s="140" t="s">
        <v>187</v>
      </c>
      <c r="C558" s="79">
        <f t="shared" ca="1" si="242"/>
        <v>0</v>
      </c>
      <c r="D558" s="79">
        <f t="shared" ca="1" si="243"/>
        <v>0</v>
      </c>
      <c r="E558" s="79">
        <f t="shared" ca="1" si="244"/>
        <v>0</v>
      </c>
      <c r="F558" s="79">
        <f t="shared" ca="1" si="245"/>
        <v>0</v>
      </c>
      <c r="G558" s="79">
        <f t="shared" ca="1" si="246"/>
        <v>0</v>
      </c>
      <c r="H558" s="7"/>
      <c r="O558" s="8"/>
      <c r="P558" s="8"/>
      <c r="Q558" s="8"/>
      <c r="R558" s="8"/>
      <c r="S558" s="8"/>
      <c r="T558" s="8"/>
      <c r="U558" s="8"/>
      <c r="V558" s="32" t="s">
        <v>357</v>
      </c>
      <c r="W558" s="33">
        <f ca="1">C561</f>
        <v>0</v>
      </c>
      <c r="X558" s="33">
        <f t="shared" ref="X558:AA558" ca="1" si="250">D561</f>
        <v>0</v>
      </c>
      <c r="Y558" s="33">
        <f t="shared" ca="1" si="250"/>
        <v>0</v>
      </c>
      <c r="Z558" s="33">
        <f t="shared" ca="1" si="250"/>
        <v>0</v>
      </c>
      <c r="AA558" s="33">
        <f t="shared" ca="1" si="250"/>
        <v>0</v>
      </c>
      <c r="AB558" s="8"/>
      <c r="AC558" s="8"/>
      <c r="AD558" s="8"/>
      <c r="AE558" s="8"/>
    </row>
    <row r="559" spans="1:31" x14ac:dyDescent="0.25">
      <c r="A559" s="140"/>
      <c r="B559" s="140" t="s">
        <v>1019</v>
      </c>
      <c r="C559" s="60">
        <f t="shared" ca="1" si="242"/>
        <v>0</v>
      </c>
      <c r="D559" s="60">
        <f t="shared" ca="1" si="243"/>
        <v>0</v>
      </c>
      <c r="E559" s="60">
        <f t="shared" ca="1" si="244"/>
        <v>0</v>
      </c>
      <c r="F559" s="60">
        <f t="shared" ca="1" si="245"/>
        <v>0</v>
      </c>
      <c r="G559" s="60">
        <f t="shared" ca="1" si="246"/>
        <v>0</v>
      </c>
      <c r="H559" s="7"/>
      <c r="O559" s="8"/>
      <c r="P559" s="8"/>
      <c r="Q559" s="8"/>
      <c r="R559" s="8"/>
      <c r="S559" s="8"/>
      <c r="T559" s="8"/>
      <c r="U559" s="8"/>
      <c r="V559" s="8"/>
      <c r="W559" s="42"/>
      <c r="X559" s="42"/>
      <c r="Y559" s="42"/>
      <c r="Z559" s="42"/>
      <c r="AA559" s="42"/>
      <c r="AB559" s="8"/>
      <c r="AC559" s="8"/>
      <c r="AD559" s="8"/>
      <c r="AE559" s="8"/>
    </row>
    <row r="560" spans="1:31" x14ac:dyDescent="0.25">
      <c r="A560" s="140"/>
      <c r="B560" s="140" t="s">
        <v>1020</v>
      </c>
      <c r="C560" s="72">
        <f t="shared" ca="1" si="242"/>
        <v>0</v>
      </c>
      <c r="D560" s="72">
        <f t="shared" ca="1" si="243"/>
        <v>0</v>
      </c>
      <c r="E560" s="72">
        <f t="shared" ca="1" si="244"/>
        <v>0</v>
      </c>
      <c r="F560" s="72">
        <f t="shared" ca="1" si="245"/>
        <v>0</v>
      </c>
      <c r="G560" s="72">
        <f t="shared" ca="1" si="246"/>
        <v>0</v>
      </c>
      <c r="H560" s="7"/>
      <c r="O560" s="8"/>
      <c r="P560" s="8"/>
      <c r="Q560" s="8"/>
      <c r="R560" s="8"/>
      <c r="S560" s="8"/>
      <c r="T560" s="8"/>
      <c r="U560" s="8"/>
      <c r="V560" s="140" t="s">
        <v>285</v>
      </c>
      <c r="W560" s="135">
        <f ca="1">SUM(W554:W559)</f>
        <v>0</v>
      </c>
      <c r="X560" s="135">
        <f ca="1">SUM(X554:X559)</f>
        <v>0</v>
      </c>
      <c r="Y560" s="135">
        <f ca="1">SUM(Y554:Y559)</f>
        <v>0</v>
      </c>
      <c r="Z560" s="135">
        <f ca="1">SUM(Z554:Z559)</f>
        <v>0</v>
      </c>
      <c r="AA560" s="135">
        <f ca="1">SUM(AA554:AA559)</f>
        <v>0</v>
      </c>
      <c r="AB560" s="8"/>
      <c r="AC560" s="8"/>
      <c r="AD560" s="8"/>
      <c r="AE560" s="8"/>
    </row>
    <row r="561" spans="1:31" x14ac:dyDescent="0.25">
      <c r="A561" s="140"/>
      <c r="B561" s="140" t="s">
        <v>177</v>
      </c>
      <c r="C561" s="40">
        <f t="shared" ca="1" si="242"/>
        <v>0</v>
      </c>
      <c r="D561" s="40">
        <f t="shared" ca="1" si="243"/>
        <v>0</v>
      </c>
      <c r="E561" s="40">
        <f t="shared" ca="1" si="244"/>
        <v>0</v>
      </c>
      <c r="F561" s="40">
        <f t="shared" ca="1" si="245"/>
        <v>0</v>
      </c>
      <c r="G561" s="40">
        <f t="shared" ca="1" si="246"/>
        <v>0</v>
      </c>
      <c r="H561" s="7"/>
      <c r="O561" s="8"/>
      <c r="P561" s="8"/>
      <c r="Q561" s="8"/>
      <c r="R561" s="8"/>
      <c r="S561" s="8"/>
      <c r="T561" s="8"/>
      <c r="U561" s="8"/>
      <c r="V561" s="140" t="s">
        <v>284</v>
      </c>
      <c r="W561" s="135">
        <f ca="1">SUM(C554:C561)</f>
        <v>0</v>
      </c>
      <c r="X561" s="135">
        <f t="shared" ref="X561:AA561" ca="1" si="251">SUM(D554:D561)</f>
        <v>0</v>
      </c>
      <c r="Y561" s="135">
        <f t="shared" ca="1" si="251"/>
        <v>0</v>
      </c>
      <c r="Z561" s="135">
        <f t="shared" ca="1" si="251"/>
        <v>0</v>
      </c>
      <c r="AA561" s="135">
        <f t="shared" ca="1" si="251"/>
        <v>0</v>
      </c>
      <c r="AB561" s="8"/>
      <c r="AC561" s="8"/>
      <c r="AD561" s="8"/>
      <c r="AE561" s="8"/>
    </row>
    <row r="562" spans="1:31" x14ac:dyDescent="0.25">
      <c r="A562" s="140"/>
      <c r="C562" s="7"/>
      <c r="D562" s="7"/>
      <c r="E562" s="7"/>
      <c r="F562" s="7"/>
      <c r="G562" s="7"/>
      <c r="H562" s="7"/>
      <c r="I562" s="103" t="s">
        <v>244</v>
      </c>
      <c r="O562" s="138" t="s">
        <v>245</v>
      </c>
      <c r="P562" s="8"/>
      <c r="Q562" s="8"/>
      <c r="R562" s="8"/>
      <c r="S562" s="8"/>
      <c r="T562" s="8"/>
      <c r="U562" s="8"/>
      <c r="V562" s="8"/>
      <c r="W562" s="42"/>
      <c r="X562" s="42"/>
      <c r="Y562" s="42"/>
      <c r="Z562" s="42"/>
      <c r="AA562" s="42"/>
      <c r="AB562" s="8"/>
      <c r="AC562" s="8"/>
      <c r="AD562" s="8"/>
      <c r="AE562" s="8"/>
    </row>
    <row r="563" spans="1:31" x14ac:dyDescent="0.25">
      <c r="A563" s="140"/>
      <c r="B563" s="106" t="s">
        <v>1364</v>
      </c>
      <c r="C563" s="9">
        <v>2010</v>
      </c>
      <c r="D563" s="9">
        <v>2020</v>
      </c>
      <c r="E563" s="9">
        <v>2030</v>
      </c>
      <c r="F563" s="9">
        <v>2040</v>
      </c>
      <c r="G563" s="9">
        <v>2050</v>
      </c>
      <c r="H563" s="7"/>
      <c r="I563" s="106">
        <v>2010</v>
      </c>
      <c r="J563" s="106">
        <v>2020</v>
      </c>
      <c r="K563" s="106">
        <v>2030</v>
      </c>
      <c r="L563" s="106">
        <v>2040</v>
      </c>
      <c r="M563" s="106">
        <v>2050</v>
      </c>
      <c r="O563" s="6">
        <v>2010</v>
      </c>
      <c r="P563" s="6">
        <v>2020</v>
      </c>
      <c r="Q563" s="6">
        <v>2030</v>
      </c>
      <c r="R563" s="6">
        <v>2040</v>
      </c>
      <c r="S563" s="6">
        <v>2050</v>
      </c>
      <c r="T563" s="8"/>
      <c r="U563" s="8"/>
      <c r="V563" s="106" t="s">
        <v>1364</v>
      </c>
      <c r="W563" s="9">
        <v>2010</v>
      </c>
      <c r="X563" s="9">
        <v>2020</v>
      </c>
      <c r="Y563" s="9">
        <v>2030</v>
      </c>
      <c r="Z563" s="9">
        <v>2040</v>
      </c>
      <c r="AA563" s="9">
        <v>2050</v>
      </c>
      <c r="AB563" s="8"/>
      <c r="AC563" s="8"/>
      <c r="AD563" s="8"/>
      <c r="AE563" s="8"/>
    </row>
    <row r="564" spans="1:31" x14ac:dyDescent="0.25">
      <c r="A564" s="140"/>
      <c r="B564" s="140" t="s">
        <v>1334</v>
      </c>
      <c r="C564" s="60">
        <f t="shared" ref="C564:C570" ca="1" si="252">IFERROR(VLOOKUP($B564,INDIRECT($I$564),2,FALSE),0)</f>
        <v>0</v>
      </c>
      <c r="D564" s="60">
        <f t="shared" ref="D564:D570" ca="1" si="253">IFERROR(VLOOKUP($B564,INDIRECT($J$564),2,FALSE),0)</f>
        <v>-24.551408899999998</v>
      </c>
      <c r="E564" s="60">
        <f t="shared" ref="E564:E570" ca="1" si="254">IFERROR(VLOOKUP($B564,INDIRECT($K$564),2,FALSE),0)</f>
        <v>-50.105702100000002</v>
      </c>
      <c r="F564" s="60">
        <f t="shared" ref="F564:F570" ca="1" si="255">IFERROR(VLOOKUP($B564,INDIRECT($L$564),2,FALSE),0)</f>
        <v>-77.844756099999998</v>
      </c>
      <c r="G564" s="60">
        <f t="shared" ref="G564:G570" ca="1" si="256">IFERROR(VLOOKUP($B564,INDIRECT($M$564),2,FALSE),0)</f>
        <v>-106.65909499999999</v>
      </c>
      <c r="H564" s="7"/>
      <c r="I564" s="140" t="str">
        <f>"Modeloutput!$A$"&amp;O564&amp;":$B$"&amp;O565</f>
        <v>Modeloutput!$A$10278:$B$10285</v>
      </c>
      <c r="J564" s="140" t="str">
        <f>"Modeloutput!$A$"&amp;P564&amp;":$B$"&amp;P565</f>
        <v>Modeloutput!$A$11213:$B$11220</v>
      </c>
      <c r="K564" s="140" t="str">
        <f>"Modeloutput!$A$"&amp;Q564&amp;":$B$"&amp;Q565</f>
        <v>Modeloutput!$A$12148:$B$12155</v>
      </c>
      <c r="L564" s="140" t="str">
        <f>"Modeloutput!$A$"&amp;R564&amp;":$B$"&amp;R565</f>
        <v>Modeloutput!$A$13083:$B$13090</v>
      </c>
      <c r="M564" s="140" t="str">
        <f>"Modeloutput!$A$"&amp;S564&amp;":$B$"&amp;S565</f>
        <v>Modeloutput!$A$14018:$B$14025</v>
      </c>
      <c r="N564" s="140" t="s">
        <v>246</v>
      </c>
      <c r="O564" s="140">
        <f>Run4_Var1!O564+Run4_Var3!$G$10</f>
        <v>10278</v>
      </c>
      <c r="P564" s="140">
        <f>Run4_Var1!P564+Run4_Var3!$G$10</f>
        <v>11213</v>
      </c>
      <c r="Q564" s="140">
        <f>Run4_Var1!Q564+Run4_Var3!$G$10</f>
        <v>12148</v>
      </c>
      <c r="R564" s="140">
        <f>Run4_Var1!R564+Run4_Var3!$G$10</f>
        <v>13083</v>
      </c>
      <c r="S564" s="140">
        <f>Run4_Var1!S564+Run4_Var3!$G$10</f>
        <v>14018</v>
      </c>
      <c r="T564" s="8"/>
      <c r="U564" s="8"/>
      <c r="V564" s="57" t="s">
        <v>1365</v>
      </c>
      <c r="W564" s="68">
        <f ca="1">C564+C568</f>
        <v>0</v>
      </c>
      <c r="X564" s="68">
        <f t="shared" ref="X564:AA565" ca="1" si="257">D564+D568</f>
        <v>-24.551408899999998</v>
      </c>
      <c r="Y564" s="68">
        <f t="shared" ca="1" si="257"/>
        <v>-50.105702100000002</v>
      </c>
      <c r="Z564" s="68">
        <f t="shared" ca="1" si="257"/>
        <v>-77.844756099999998</v>
      </c>
      <c r="AA564" s="68">
        <f t="shared" ca="1" si="257"/>
        <v>-106.65909499999999</v>
      </c>
      <c r="AB564" s="8"/>
      <c r="AC564" s="8"/>
      <c r="AD564" s="8"/>
      <c r="AE564" s="8"/>
    </row>
    <row r="565" spans="1:31" x14ac:dyDescent="0.25">
      <c r="A565" s="140"/>
      <c r="B565" s="140" t="s">
        <v>184</v>
      </c>
      <c r="C565" s="72">
        <f t="shared" ca="1" si="252"/>
        <v>0</v>
      </c>
      <c r="D565" s="72">
        <f t="shared" ca="1" si="253"/>
        <v>-0.4574453</v>
      </c>
      <c r="E565" s="72">
        <f t="shared" ca="1" si="254"/>
        <v>-0.40231355499999999</v>
      </c>
      <c r="F565" s="72">
        <f t="shared" ca="1" si="255"/>
        <v>-0.392651637</v>
      </c>
      <c r="G565" s="72">
        <f t="shared" ca="1" si="256"/>
        <v>-0.37291366300000001</v>
      </c>
      <c r="H565" s="9"/>
      <c r="O565" s="140">
        <f>Run4_Var1!O565+Run4_Var3!$G$10</f>
        <v>10285</v>
      </c>
      <c r="P565" s="140">
        <f>Run4_Var1!P565+Run4_Var3!$G$10</f>
        <v>11220</v>
      </c>
      <c r="Q565" s="140">
        <f>Run4_Var1!Q565+Run4_Var3!$G$10</f>
        <v>12155</v>
      </c>
      <c r="R565" s="140">
        <f>Run4_Var1!R565+Run4_Var3!$G$10</f>
        <v>13090</v>
      </c>
      <c r="S565" s="140">
        <f>Run4_Var1!S565+Run4_Var3!$G$10</f>
        <v>14025</v>
      </c>
      <c r="T565" s="8"/>
      <c r="U565" s="8"/>
      <c r="V565" s="70" t="s">
        <v>1366</v>
      </c>
      <c r="W565" s="71">
        <f ca="1">C565+C569</f>
        <v>0</v>
      </c>
      <c r="X565" s="71">
        <f t="shared" ca="1" si="257"/>
        <v>-0.4574453</v>
      </c>
      <c r="Y565" s="71">
        <f t="shared" ca="1" si="257"/>
        <v>-0.40231355499999999</v>
      </c>
      <c r="Z565" s="71">
        <f t="shared" ca="1" si="257"/>
        <v>-0.392651637</v>
      </c>
      <c r="AA565" s="71">
        <f t="shared" ca="1" si="257"/>
        <v>-0.37291366300000001</v>
      </c>
      <c r="AB565" s="8"/>
      <c r="AC565" s="8"/>
      <c r="AD565" s="8"/>
      <c r="AE565" s="8"/>
    </row>
    <row r="566" spans="1:31" x14ac:dyDescent="0.25">
      <c r="A566" s="140"/>
      <c r="B566" s="140" t="s">
        <v>199</v>
      </c>
      <c r="C566" s="79">
        <f t="shared" ca="1" si="252"/>
        <v>0</v>
      </c>
      <c r="D566" s="79">
        <f t="shared" ca="1" si="253"/>
        <v>-12.4814753</v>
      </c>
      <c r="E566" s="79">
        <f t="shared" ca="1" si="254"/>
        <v>-16.411730200000001</v>
      </c>
      <c r="F566" s="79">
        <f t="shared" ca="1" si="255"/>
        <v>-18.2911988</v>
      </c>
      <c r="G566" s="79">
        <f t="shared" ca="1" si="256"/>
        <v>-19.700114200000002</v>
      </c>
      <c r="H566" s="7"/>
      <c r="O566" s="8"/>
      <c r="P566" s="8"/>
      <c r="Q566" s="8"/>
      <c r="R566" s="8"/>
      <c r="S566" s="8"/>
      <c r="T566" s="8"/>
      <c r="U566" s="8"/>
      <c r="V566" s="80" t="s">
        <v>1367</v>
      </c>
      <c r="W566" s="81">
        <f ca="1">SUM(C566:C567)</f>
        <v>0</v>
      </c>
      <c r="X566" s="81">
        <f t="shared" ref="X566:AA566" ca="1" si="258">SUM(D566:D567)</f>
        <v>-26.205268099999998</v>
      </c>
      <c r="Y566" s="81">
        <f t="shared" ca="1" si="258"/>
        <v>-30.137838899999998</v>
      </c>
      <c r="Z566" s="81">
        <f t="shared" ca="1" si="258"/>
        <v>-32.4031673</v>
      </c>
      <c r="AA566" s="81">
        <f t="shared" ca="1" si="258"/>
        <v>-33.996275300000001</v>
      </c>
      <c r="AB566" s="8"/>
      <c r="AC566" s="8"/>
      <c r="AD566" s="8"/>
      <c r="AE566" s="8"/>
    </row>
    <row r="567" spans="1:31" x14ac:dyDescent="0.25">
      <c r="A567" s="140"/>
      <c r="B567" s="140" t="s">
        <v>187</v>
      </c>
      <c r="C567" s="79">
        <f t="shared" ca="1" si="252"/>
        <v>0</v>
      </c>
      <c r="D567" s="79">
        <f t="shared" ca="1" si="253"/>
        <v>-13.7237928</v>
      </c>
      <c r="E567" s="79">
        <f t="shared" ca="1" si="254"/>
        <v>-13.726108699999999</v>
      </c>
      <c r="F567" s="79">
        <f t="shared" ca="1" si="255"/>
        <v>-14.1119685</v>
      </c>
      <c r="G567" s="79">
        <f t="shared" ca="1" si="256"/>
        <v>-14.296161100000001</v>
      </c>
      <c r="H567" s="7"/>
      <c r="O567" s="8"/>
      <c r="P567" s="8"/>
      <c r="Q567" s="8"/>
      <c r="R567" s="8"/>
      <c r="S567" s="8"/>
      <c r="T567" s="8"/>
      <c r="U567" s="8"/>
      <c r="V567" s="32" t="s">
        <v>1368</v>
      </c>
      <c r="W567" s="33">
        <f ca="1">C570</f>
        <v>0</v>
      </c>
      <c r="X567" s="33">
        <f t="shared" ref="X567:AA567" ca="1" si="259">D570</f>
        <v>51.2141223</v>
      </c>
      <c r="Y567" s="33">
        <f t="shared" ca="1" si="259"/>
        <v>80.645854600000007</v>
      </c>
      <c r="Z567" s="33">
        <f t="shared" ca="1" si="259"/>
        <v>110.640575</v>
      </c>
      <c r="AA567" s="33">
        <f t="shared" ca="1" si="259"/>
        <v>141.02828400000001</v>
      </c>
      <c r="AB567" s="8"/>
      <c r="AC567" s="8"/>
      <c r="AD567" s="8"/>
      <c r="AE567" s="8"/>
    </row>
    <row r="568" spans="1:31" x14ac:dyDescent="0.25">
      <c r="A568" s="140"/>
      <c r="B568" s="140" t="s">
        <v>1343</v>
      </c>
      <c r="C568" s="60">
        <f t="shared" ca="1" si="252"/>
        <v>0</v>
      </c>
      <c r="D568" s="60">
        <f t="shared" ca="1" si="253"/>
        <v>0</v>
      </c>
      <c r="E568" s="60">
        <f t="shared" ca="1" si="254"/>
        <v>0</v>
      </c>
      <c r="F568" s="60">
        <f t="shared" ca="1" si="255"/>
        <v>0</v>
      </c>
      <c r="G568" s="60">
        <f t="shared" ca="1" si="256"/>
        <v>0</v>
      </c>
      <c r="H568" s="7"/>
      <c r="O568" s="8"/>
      <c r="P568" s="8"/>
      <c r="Q568" s="8"/>
      <c r="R568" s="8"/>
      <c r="S568" s="8"/>
      <c r="T568" s="8"/>
      <c r="U568" s="8"/>
      <c r="V568" s="8"/>
      <c r="W568" s="8"/>
      <c r="X568" s="8"/>
      <c r="Y568" s="8"/>
      <c r="Z568" s="8"/>
      <c r="AA568" s="8"/>
      <c r="AB568" s="8"/>
      <c r="AC568" s="8"/>
      <c r="AD568" s="8"/>
      <c r="AE568" s="8"/>
    </row>
    <row r="569" spans="1:31" x14ac:dyDescent="0.25">
      <c r="A569" s="140"/>
      <c r="B569" s="140" t="s">
        <v>1344</v>
      </c>
      <c r="C569" s="72">
        <f t="shared" ca="1" si="252"/>
        <v>0</v>
      </c>
      <c r="D569" s="72">
        <f t="shared" ca="1" si="253"/>
        <v>0</v>
      </c>
      <c r="E569" s="72">
        <f t="shared" ca="1" si="254"/>
        <v>0</v>
      </c>
      <c r="F569" s="72">
        <f t="shared" ca="1" si="255"/>
        <v>0</v>
      </c>
      <c r="G569" s="72">
        <f t="shared" ca="1" si="256"/>
        <v>0</v>
      </c>
      <c r="H569" s="7"/>
      <c r="O569" s="8"/>
      <c r="P569" s="8"/>
      <c r="Q569" s="8"/>
      <c r="R569" s="8"/>
      <c r="S569" s="8"/>
      <c r="T569" s="8"/>
      <c r="U569" s="8"/>
      <c r="V569" s="140" t="s">
        <v>285</v>
      </c>
      <c r="W569" s="135">
        <f ca="1">SUM(W564:W567)</f>
        <v>0</v>
      </c>
      <c r="X569" s="135">
        <f t="shared" ref="X569:AA569" ca="1" si="260">SUM(X564:X567)</f>
        <v>0</v>
      </c>
      <c r="Y569" s="135">
        <f t="shared" ca="1" si="260"/>
        <v>4.5000007276030374E-8</v>
      </c>
      <c r="Z569" s="135">
        <f t="shared" ca="1" si="260"/>
        <v>-3.6999992403252691E-8</v>
      </c>
      <c r="AA569" s="135">
        <f t="shared" ca="1" si="260"/>
        <v>3.7000006614107406E-8</v>
      </c>
      <c r="AB569" s="8"/>
      <c r="AC569" s="8"/>
      <c r="AD569" s="8"/>
      <c r="AE569" s="8"/>
    </row>
    <row r="570" spans="1:31" x14ac:dyDescent="0.25">
      <c r="A570" s="140"/>
      <c r="B570" s="140" t="s">
        <v>177</v>
      </c>
      <c r="C570" s="40">
        <f t="shared" ca="1" si="252"/>
        <v>0</v>
      </c>
      <c r="D570" s="40">
        <f t="shared" ca="1" si="253"/>
        <v>51.2141223</v>
      </c>
      <c r="E570" s="40">
        <f t="shared" ca="1" si="254"/>
        <v>80.645854600000007</v>
      </c>
      <c r="F570" s="40">
        <f t="shared" ca="1" si="255"/>
        <v>110.640575</v>
      </c>
      <c r="G570" s="40">
        <f t="shared" ca="1" si="256"/>
        <v>141.02828400000001</v>
      </c>
      <c r="H570" s="7"/>
      <c r="O570" s="8"/>
      <c r="P570" s="8"/>
      <c r="Q570" s="8"/>
      <c r="R570" s="8"/>
      <c r="S570" s="8"/>
      <c r="T570" s="8"/>
      <c r="U570" s="8"/>
      <c r="V570" s="140" t="s">
        <v>284</v>
      </c>
      <c r="W570" s="135">
        <f ca="1">SUM(C564:C570)</f>
        <v>0</v>
      </c>
      <c r="X570" s="135">
        <f t="shared" ref="X570:AA570" ca="1" si="261">SUM(D564:D570)</f>
        <v>0</v>
      </c>
      <c r="Y570" s="135">
        <f t="shared" ca="1" si="261"/>
        <v>4.5000007276030374E-8</v>
      </c>
      <c r="Z570" s="135">
        <f t="shared" ca="1" si="261"/>
        <v>-3.7000006614107406E-8</v>
      </c>
      <c r="AA570" s="135">
        <f t="shared" ca="1" si="261"/>
        <v>3.7000006614107406E-8</v>
      </c>
      <c r="AB570" s="8"/>
      <c r="AC570" s="8"/>
      <c r="AD570" s="8"/>
      <c r="AE570" s="8"/>
    </row>
    <row r="571" spans="1:31" x14ac:dyDescent="0.25">
      <c r="A571" s="140"/>
      <c r="C571" s="7"/>
      <c r="D571" s="7"/>
      <c r="E571" s="7"/>
      <c r="F571" s="7"/>
      <c r="G571" s="7"/>
      <c r="H571" s="7"/>
      <c r="I571" s="103" t="s">
        <v>244</v>
      </c>
      <c r="O571" s="138" t="s">
        <v>245</v>
      </c>
      <c r="P571" s="8"/>
      <c r="Q571" s="8"/>
      <c r="R571" s="8"/>
      <c r="S571" s="8"/>
      <c r="T571" s="8"/>
      <c r="U571" s="8"/>
      <c r="V571" s="8"/>
      <c r="W571" s="42"/>
      <c r="X571" s="42"/>
      <c r="Y571" s="42"/>
      <c r="Z571" s="42"/>
      <c r="AA571" s="42"/>
      <c r="AB571" s="8"/>
      <c r="AC571" s="8"/>
      <c r="AD571" s="8"/>
      <c r="AE571" s="8"/>
    </row>
    <row r="572" spans="1:31" x14ac:dyDescent="0.25">
      <c r="A572" s="106"/>
      <c r="B572" s="106" t="s">
        <v>352</v>
      </c>
      <c r="C572" s="9">
        <v>2010</v>
      </c>
      <c r="D572" s="9">
        <v>2020</v>
      </c>
      <c r="E572" s="9">
        <v>2030</v>
      </c>
      <c r="F572" s="9">
        <v>2040</v>
      </c>
      <c r="G572" s="9">
        <v>2050</v>
      </c>
      <c r="H572" s="7"/>
      <c r="I572" s="106">
        <v>2010</v>
      </c>
      <c r="J572" s="106">
        <v>2020</v>
      </c>
      <c r="K572" s="106">
        <v>2030</v>
      </c>
      <c r="L572" s="106">
        <v>2040</v>
      </c>
      <c r="M572" s="106">
        <v>2050</v>
      </c>
      <c r="O572" s="6">
        <v>2010</v>
      </c>
      <c r="P572" s="6">
        <v>2020</v>
      </c>
      <c r="Q572" s="6">
        <v>2030</v>
      </c>
      <c r="R572" s="6">
        <v>2040</v>
      </c>
      <c r="S572" s="6">
        <v>2050</v>
      </c>
      <c r="T572" s="8"/>
      <c r="U572" s="8"/>
      <c r="V572" s="106" t="s">
        <v>352</v>
      </c>
      <c r="W572" s="9">
        <v>2010</v>
      </c>
      <c r="X572" s="9">
        <v>2020</v>
      </c>
      <c r="Y572" s="9">
        <v>2030</v>
      </c>
      <c r="Z572" s="9">
        <v>2040</v>
      </c>
      <c r="AA572" s="9">
        <v>2050</v>
      </c>
      <c r="AB572" s="8"/>
      <c r="AC572" s="8"/>
      <c r="AD572" s="8"/>
      <c r="AE572" s="8"/>
    </row>
    <row r="573" spans="1:31" x14ac:dyDescent="0.25">
      <c r="A573" s="140"/>
      <c r="B573" s="140" t="s">
        <v>113</v>
      </c>
      <c r="C573" s="60">
        <f t="shared" ref="C573:C580" ca="1" si="262">IFERROR(VLOOKUP($B573,INDIRECT($I$573),2,FALSE),0)</f>
        <v>0</v>
      </c>
      <c r="D573" s="60">
        <f t="shared" ref="D573:D580" ca="1" si="263">IFERROR(VLOOKUP($B573,INDIRECT($J$573),2,FALSE),0)</f>
        <v>0</v>
      </c>
      <c r="E573" s="60">
        <f t="shared" ref="E573:E580" ca="1" si="264">IFERROR(VLOOKUP($B573,INDIRECT($K$573),2,FALSE),0)</f>
        <v>0</v>
      </c>
      <c r="F573" s="60">
        <f t="shared" ref="F573:F580" ca="1" si="265">IFERROR(VLOOKUP($B573,INDIRECT($L$573),2,FALSE),0)</f>
        <v>0</v>
      </c>
      <c r="G573" s="60">
        <f t="shared" ref="G573:G580" ca="1" si="266">IFERROR(VLOOKUP($B573,INDIRECT($M$573),2,FALSE),0)</f>
        <v>0</v>
      </c>
      <c r="H573" s="7"/>
      <c r="I573" s="140" t="str">
        <f>"Modeloutput!$A$"&amp;O573&amp;":$B$"&amp;O574</f>
        <v>Modeloutput!$A$10267:$B$10274</v>
      </c>
      <c r="J573" s="140" t="str">
        <f>"Modeloutput!$A$"&amp;P573&amp;":$B$"&amp;P574</f>
        <v>Modeloutput!$A$11202:$B$11209</v>
      </c>
      <c r="K573" s="140" t="str">
        <f>"Modeloutput!$A$"&amp;Q573&amp;":$B$"&amp;Q574</f>
        <v>Modeloutput!$A$12137:$B$12144</v>
      </c>
      <c r="L573" s="140" t="str">
        <f>"Modeloutput!$A$"&amp;R573&amp;":$B$"&amp;R574</f>
        <v>Modeloutput!$A$13072:$B$13079</v>
      </c>
      <c r="M573" s="140" t="str">
        <f>"Modeloutput!$A$"&amp;S573&amp;":$B$"&amp;S574</f>
        <v>Modeloutput!$A$14007:$B$14014</v>
      </c>
      <c r="N573" s="140" t="s">
        <v>246</v>
      </c>
      <c r="O573" s="140">
        <f>Run4_Var1!O573+Run4_Var3!$G$10</f>
        <v>10267</v>
      </c>
      <c r="P573" s="140">
        <f>Run4_Var1!P573+Run4_Var3!$G$10</f>
        <v>11202</v>
      </c>
      <c r="Q573" s="140">
        <f>Run4_Var1!Q573+Run4_Var3!$G$10</f>
        <v>12137</v>
      </c>
      <c r="R573" s="140">
        <f>Run4_Var1!R573+Run4_Var3!$G$10</f>
        <v>13072</v>
      </c>
      <c r="S573" s="140">
        <f>Run4_Var1!S573+Run4_Var3!$G$10</f>
        <v>14007</v>
      </c>
      <c r="T573" s="8"/>
      <c r="U573" s="8"/>
      <c r="V573" s="57" t="s">
        <v>358</v>
      </c>
      <c r="W573" s="68">
        <f ca="1">C573+C578</f>
        <v>0</v>
      </c>
      <c r="X573" s="68">
        <f t="shared" ref="X573:AA574" ca="1" si="267">D573+D578</f>
        <v>0</v>
      </c>
      <c r="Y573" s="68">
        <f t="shared" ca="1" si="267"/>
        <v>0</v>
      </c>
      <c r="Z573" s="68">
        <f t="shared" ca="1" si="267"/>
        <v>0</v>
      </c>
      <c r="AA573" s="68">
        <f t="shared" ca="1" si="267"/>
        <v>0</v>
      </c>
      <c r="AB573" s="8"/>
      <c r="AC573" s="8"/>
      <c r="AD573" s="8"/>
      <c r="AE573" s="8"/>
    </row>
    <row r="574" spans="1:31" x14ac:dyDescent="0.25">
      <c r="A574" s="140"/>
      <c r="B574" s="140" t="s">
        <v>184</v>
      </c>
      <c r="C574" s="72">
        <f t="shared" ca="1" si="262"/>
        <v>0</v>
      </c>
      <c r="D574" s="72">
        <f t="shared" ca="1" si="263"/>
        <v>0</v>
      </c>
      <c r="E574" s="72">
        <f t="shared" ca="1" si="264"/>
        <v>0</v>
      </c>
      <c r="F574" s="72">
        <f t="shared" ca="1" si="265"/>
        <v>0</v>
      </c>
      <c r="G574" s="72">
        <f t="shared" ca="1" si="266"/>
        <v>0</v>
      </c>
      <c r="H574" s="9"/>
      <c r="O574" s="140">
        <f>Run4_Var1!O574+Run4_Var3!$G$10</f>
        <v>10274</v>
      </c>
      <c r="P574" s="140">
        <f>Run4_Var1!P574+Run4_Var3!$G$10</f>
        <v>11209</v>
      </c>
      <c r="Q574" s="140">
        <f>Run4_Var1!Q574+Run4_Var3!$G$10</f>
        <v>12144</v>
      </c>
      <c r="R574" s="140">
        <f>Run4_Var1!R574+Run4_Var3!$G$10</f>
        <v>13079</v>
      </c>
      <c r="S574" s="140">
        <f>Run4_Var1!S574+Run4_Var3!$G$10</f>
        <v>14014</v>
      </c>
      <c r="T574" s="8"/>
      <c r="U574" s="8"/>
      <c r="V574" s="70" t="s">
        <v>359</v>
      </c>
      <c r="W574" s="71">
        <f ca="1">C574+C579</f>
        <v>0</v>
      </c>
      <c r="X574" s="71">
        <f t="shared" ca="1" si="267"/>
        <v>0</v>
      </c>
      <c r="Y574" s="71">
        <f t="shared" ca="1" si="267"/>
        <v>0</v>
      </c>
      <c r="Z574" s="71">
        <f t="shared" ca="1" si="267"/>
        <v>0</v>
      </c>
      <c r="AA574" s="71">
        <f t="shared" ca="1" si="267"/>
        <v>0</v>
      </c>
      <c r="AB574" s="8"/>
      <c r="AC574" s="8"/>
      <c r="AD574" s="8"/>
      <c r="AE574" s="8"/>
    </row>
    <row r="575" spans="1:31" x14ac:dyDescent="0.25">
      <c r="A575" s="140"/>
      <c r="B575" s="140" t="s">
        <v>185</v>
      </c>
      <c r="C575" s="49">
        <f t="shared" ca="1" si="262"/>
        <v>0</v>
      </c>
      <c r="D575" s="49">
        <f t="shared" ca="1" si="263"/>
        <v>0</v>
      </c>
      <c r="E575" s="49">
        <f t="shared" ca="1" si="264"/>
        <v>0</v>
      </c>
      <c r="F575" s="49">
        <f t="shared" ca="1" si="265"/>
        <v>0</v>
      </c>
      <c r="G575" s="49">
        <f t="shared" ca="1" si="266"/>
        <v>0</v>
      </c>
      <c r="H575" s="7"/>
      <c r="O575" s="8"/>
      <c r="P575" s="8"/>
      <c r="Q575" s="8"/>
      <c r="R575" s="8"/>
      <c r="S575" s="8"/>
      <c r="T575" s="8"/>
      <c r="U575" s="8"/>
      <c r="V575" s="47" t="s">
        <v>360</v>
      </c>
      <c r="W575" s="48">
        <f ca="1">C575</f>
        <v>0</v>
      </c>
      <c r="X575" s="48">
        <f t="shared" ref="X575:AA575" ca="1" si="268">D575</f>
        <v>0</v>
      </c>
      <c r="Y575" s="48">
        <f t="shared" ca="1" si="268"/>
        <v>0</v>
      </c>
      <c r="Z575" s="48">
        <f t="shared" ca="1" si="268"/>
        <v>0</v>
      </c>
      <c r="AA575" s="48">
        <f t="shared" ca="1" si="268"/>
        <v>0</v>
      </c>
      <c r="AB575" s="8"/>
      <c r="AC575" s="8"/>
      <c r="AD575" s="8"/>
      <c r="AE575" s="8"/>
    </row>
    <row r="576" spans="1:31" x14ac:dyDescent="0.25">
      <c r="A576" s="140"/>
      <c r="B576" s="140" t="s">
        <v>186</v>
      </c>
      <c r="C576" s="79">
        <f t="shared" ca="1" si="262"/>
        <v>0</v>
      </c>
      <c r="D576" s="79">
        <f t="shared" ca="1" si="263"/>
        <v>0</v>
      </c>
      <c r="E576" s="79">
        <f t="shared" ca="1" si="264"/>
        <v>0</v>
      </c>
      <c r="F576" s="79">
        <f t="shared" ca="1" si="265"/>
        <v>0</v>
      </c>
      <c r="G576" s="79">
        <f t="shared" ca="1" si="266"/>
        <v>0</v>
      </c>
      <c r="H576" s="7"/>
      <c r="O576" s="8"/>
      <c r="P576" s="8"/>
      <c r="Q576" s="8"/>
      <c r="R576" s="8"/>
      <c r="S576" s="8"/>
      <c r="T576" s="8"/>
      <c r="U576" s="8"/>
      <c r="V576" s="80" t="s">
        <v>361</v>
      </c>
      <c r="W576" s="81">
        <f ca="1">SUM(C576:C577)</f>
        <v>0</v>
      </c>
      <c r="X576" s="81">
        <f t="shared" ref="X576:AA576" ca="1" si="269">SUM(D576:D577)</f>
        <v>0</v>
      </c>
      <c r="Y576" s="81">
        <f t="shared" ca="1" si="269"/>
        <v>0</v>
      </c>
      <c r="Z576" s="81">
        <f t="shared" ca="1" si="269"/>
        <v>0</v>
      </c>
      <c r="AA576" s="81">
        <f t="shared" ca="1" si="269"/>
        <v>0</v>
      </c>
      <c r="AB576" s="8"/>
      <c r="AC576" s="8"/>
      <c r="AD576" s="8"/>
      <c r="AE576" s="8"/>
    </row>
    <row r="577" spans="1:31" x14ac:dyDescent="0.25">
      <c r="A577" s="140"/>
      <c r="B577" s="140" t="s">
        <v>187</v>
      </c>
      <c r="C577" s="79">
        <f t="shared" ca="1" si="262"/>
        <v>0</v>
      </c>
      <c r="D577" s="79">
        <f t="shared" ca="1" si="263"/>
        <v>0</v>
      </c>
      <c r="E577" s="79">
        <f t="shared" ca="1" si="264"/>
        <v>0</v>
      </c>
      <c r="F577" s="79">
        <f t="shared" ca="1" si="265"/>
        <v>0</v>
      </c>
      <c r="G577" s="79">
        <f t="shared" ca="1" si="266"/>
        <v>0</v>
      </c>
      <c r="H577" s="7"/>
      <c r="O577" s="8"/>
      <c r="P577" s="8"/>
      <c r="Q577" s="8"/>
      <c r="R577" s="8"/>
      <c r="S577" s="8"/>
      <c r="T577" s="8"/>
      <c r="U577" s="8"/>
      <c r="V577" s="32" t="s">
        <v>362</v>
      </c>
      <c r="W577" s="33">
        <f ca="1">C580</f>
        <v>0</v>
      </c>
      <c r="X577" s="33">
        <f t="shared" ref="X577:AA577" ca="1" si="270">D580</f>
        <v>0</v>
      </c>
      <c r="Y577" s="33">
        <f t="shared" ca="1" si="270"/>
        <v>0</v>
      </c>
      <c r="Z577" s="33">
        <f t="shared" ca="1" si="270"/>
        <v>0</v>
      </c>
      <c r="AA577" s="33">
        <f t="shared" ca="1" si="270"/>
        <v>0</v>
      </c>
      <c r="AB577" s="8"/>
      <c r="AC577" s="8"/>
      <c r="AD577" s="8"/>
      <c r="AE577" s="8"/>
    </row>
    <row r="578" spans="1:31" x14ac:dyDescent="0.25">
      <c r="A578" s="140"/>
      <c r="B578" s="140" t="s">
        <v>1051</v>
      </c>
      <c r="C578" s="60">
        <f t="shared" ca="1" si="262"/>
        <v>0</v>
      </c>
      <c r="D578" s="60">
        <f t="shared" ca="1" si="263"/>
        <v>0</v>
      </c>
      <c r="E578" s="60">
        <f t="shared" ca="1" si="264"/>
        <v>0</v>
      </c>
      <c r="F578" s="60">
        <f t="shared" ca="1" si="265"/>
        <v>0</v>
      </c>
      <c r="G578" s="60">
        <f t="shared" ca="1" si="266"/>
        <v>0</v>
      </c>
      <c r="H578" s="7"/>
      <c r="O578" s="8"/>
      <c r="P578" s="8"/>
      <c r="Q578" s="8"/>
      <c r="R578" s="8"/>
      <c r="S578" s="8"/>
      <c r="T578" s="8"/>
      <c r="U578" s="8"/>
      <c r="V578" s="8"/>
      <c r="W578" s="42"/>
      <c r="X578" s="42"/>
      <c r="Y578" s="42"/>
      <c r="Z578" s="42"/>
      <c r="AA578" s="42"/>
      <c r="AB578" s="8"/>
      <c r="AC578" s="8"/>
      <c r="AD578" s="8"/>
      <c r="AE578" s="8"/>
    </row>
    <row r="579" spans="1:31" x14ac:dyDescent="0.25">
      <c r="A579" s="140"/>
      <c r="B579" s="140" t="s">
        <v>1052</v>
      </c>
      <c r="C579" s="72">
        <f t="shared" ca="1" si="262"/>
        <v>0</v>
      </c>
      <c r="D579" s="72">
        <f t="shared" ca="1" si="263"/>
        <v>0</v>
      </c>
      <c r="E579" s="72">
        <f t="shared" ca="1" si="264"/>
        <v>0</v>
      </c>
      <c r="F579" s="72">
        <f t="shared" ca="1" si="265"/>
        <v>0</v>
      </c>
      <c r="G579" s="72">
        <f t="shared" ca="1" si="266"/>
        <v>0</v>
      </c>
      <c r="H579" s="7"/>
      <c r="O579" s="8"/>
      <c r="P579" s="8"/>
      <c r="Q579" s="8"/>
      <c r="R579" s="8"/>
      <c r="S579" s="8"/>
      <c r="T579" s="8"/>
      <c r="U579" s="8"/>
      <c r="V579" s="140" t="s">
        <v>285</v>
      </c>
      <c r="W579" s="135">
        <f ca="1">SUM(W573:W578)</f>
        <v>0</v>
      </c>
      <c r="X579" s="135">
        <f ca="1">SUM(X573:X578)</f>
        <v>0</v>
      </c>
      <c r="Y579" s="135">
        <f ca="1">SUM(Y573:Y578)</f>
        <v>0</v>
      </c>
      <c r="Z579" s="135">
        <f ca="1">SUM(Z573:Z578)</f>
        <v>0</v>
      </c>
      <c r="AA579" s="135">
        <f ca="1">SUM(AA573:AA578)</f>
        <v>0</v>
      </c>
      <c r="AB579" s="8"/>
      <c r="AC579" s="8"/>
      <c r="AD579" s="8"/>
      <c r="AE579" s="8"/>
    </row>
    <row r="580" spans="1:31" x14ac:dyDescent="0.25">
      <c r="A580" s="140"/>
      <c r="B580" s="140" t="s">
        <v>177</v>
      </c>
      <c r="C580" s="40">
        <f t="shared" ca="1" si="262"/>
        <v>0</v>
      </c>
      <c r="D580" s="40">
        <f t="shared" ca="1" si="263"/>
        <v>0</v>
      </c>
      <c r="E580" s="40">
        <f t="shared" ca="1" si="264"/>
        <v>0</v>
      </c>
      <c r="F580" s="40">
        <f t="shared" ca="1" si="265"/>
        <v>0</v>
      </c>
      <c r="G580" s="40">
        <f t="shared" ca="1" si="266"/>
        <v>0</v>
      </c>
      <c r="H580" s="7"/>
      <c r="O580" s="8"/>
      <c r="P580" s="8"/>
      <c r="Q580" s="8"/>
      <c r="R580" s="8"/>
      <c r="S580" s="8"/>
      <c r="T580" s="8"/>
      <c r="U580" s="8"/>
      <c r="V580" s="140" t="s">
        <v>284</v>
      </c>
      <c r="W580" s="135">
        <f ca="1">SUM(C573:C580)</f>
        <v>0</v>
      </c>
      <c r="X580" s="135">
        <f t="shared" ref="X580:AA580" ca="1" si="271">SUM(D573:D580)</f>
        <v>0</v>
      </c>
      <c r="Y580" s="135">
        <f t="shared" ca="1" si="271"/>
        <v>0</v>
      </c>
      <c r="Z580" s="135">
        <f t="shared" ca="1" si="271"/>
        <v>0</v>
      </c>
      <c r="AA580" s="135">
        <f t="shared" ca="1" si="271"/>
        <v>0</v>
      </c>
      <c r="AB580" s="8"/>
      <c r="AC580" s="8"/>
      <c r="AD580" s="8"/>
      <c r="AE580" s="8"/>
    </row>
    <row r="581" spans="1:31" x14ac:dyDescent="0.25">
      <c r="C581" s="7"/>
      <c r="D581" s="7"/>
      <c r="E581" s="7"/>
      <c r="F581" s="7"/>
      <c r="G581" s="7"/>
      <c r="H581" s="7"/>
      <c r="I581" s="103" t="s">
        <v>244</v>
      </c>
      <c r="O581" s="138" t="s">
        <v>245</v>
      </c>
      <c r="P581" s="8"/>
      <c r="Q581" s="8"/>
      <c r="R581" s="8"/>
      <c r="S581" s="8"/>
    </row>
    <row r="582" spans="1:31" x14ac:dyDescent="0.25">
      <c r="B582" s="106" t="s">
        <v>253</v>
      </c>
      <c r="C582" s="9">
        <v>2010</v>
      </c>
      <c r="D582" s="9">
        <v>2020</v>
      </c>
      <c r="E582" s="9">
        <v>2030</v>
      </c>
      <c r="F582" s="9">
        <v>2040</v>
      </c>
      <c r="G582" s="9">
        <v>2050</v>
      </c>
      <c r="H582" s="7"/>
      <c r="I582" s="106">
        <v>2010</v>
      </c>
      <c r="J582" s="106">
        <v>2020</v>
      </c>
      <c r="K582" s="106">
        <v>2030</v>
      </c>
      <c r="L582" s="106">
        <v>2040</v>
      </c>
      <c r="M582" s="106">
        <v>2050</v>
      </c>
      <c r="O582" s="6">
        <v>2010</v>
      </c>
      <c r="P582" s="6">
        <v>2020</v>
      </c>
      <c r="Q582" s="6">
        <v>2030</v>
      </c>
      <c r="R582" s="6">
        <v>2040</v>
      </c>
      <c r="S582" s="6">
        <v>2050</v>
      </c>
      <c r="V582" s="106" t="s">
        <v>253</v>
      </c>
      <c r="W582" s="9">
        <v>2010</v>
      </c>
      <c r="X582" s="9">
        <v>2020</v>
      </c>
      <c r="Y582" s="9">
        <v>2030</v>
      </c>
      <c r="Z582" s="9">
        <v>2040</v>
      </c>
      <c r="AA582" s="9">
        <v>2050</v>
      </c>
    </row>
    <row r="583" spans="1:31" x14ac:dyDescent="0.25">
      <c r="A583" s="140"/>
      <c r="B583" s="155" t="s">
        <v>189</v>
      </c>
      <c r="C583" s="79">
        <f ca="1">IFERROR(VLOOKUP($B583,INDIRECT($I$583),2,FALSE),0)</f>
        <v>0</v>
      </c>
      <c r="D583" s="79">
        <f ca="1">IFERROR(VLOOKUP($B583,INDIRECT($J$583),2,FALSE),0)</f>
        <v>0</v>
      </c>
      <c r="E583" s="79">
        <f ca="1">IFERROR(VLOOKUP($B583,INDIRECT($K$583),2,FALSE),0)</f>
        <v>0</v>
      </c>
      <c r="F583" s="79">
        <f ca="1">IFERROR(VLOOKUP($B583,INDIRECT($L$583),2,FALSE),0)</f>
        <v>0</v>
      </c>
      <c r="G583" s="79">
        <f ca="1">IFERROR(VLOOKUP($B583,INDIRECT($M$583),2,FALSE),0)</f>
        <v>0</v>
      </c>
      <c r="H583" s="7"/>
      <c r="I583" s="140" t="str">
        <f>"Modeloutput!$A$"&amp;O583&amp;":$B$"&amp;O584</f>
        <v>Modeloutput!$A$10211:$B$10214</v>
      </c>
      <c r="J583" s="140" t="str">
        <f>"Modeloutput!$A$"&amp;P583&amp;":$B$"&amp;P584</f>
        <v>Modeloutput!$A$11146:$B$11149</v>
      </c>
      <c r="K583" s="140" t="str">
        <f>"Modeloutput!$A$"&amp;Q583&amp;":$B$"&amp;Q584</f>
        <v>Modeloutput!$A$12081:$B$12084</v>
      </c>
      <c r="L583" s="140" t="str">
        <f>"Modeloutput!$A$"&amp;R583&amp;":$B$"&amp;R584</f>
        <v>Modeloutput!$A$13016:$B$13019</v>
      </c>
      <c r="M583" s="140" t="str">
        <f>"Modeloutput!$A$"&amp;S583&amp;":$B$"&amp;S584</f>
        <v>Modeloutput!$A$13951:$B$13954</v>
      </c>
      <c r="N583" s="140" t="s">
        <v>246</v>
      </c>
      <c r="O583" s="140">
        <f>Run4_Var1!O583+Run4_Var3!$G$10</f>
        <v>10211</v>
      </c>
      <c r="P583" s="140">
        <f>Run4_Var1!P583+Run4_Var3!$G$10</f>
        <v>11146</v>
      </c>
      <c r="Q583" s="140">
        <f>Run4_Var1!Q583+Run4_Var3!$G$10</f>
        <v>12081</v>
      </c>
      <c r="R583" s="140">
        <f>Run4_Var1!R583+Run4_Var3!$G$10</f>
        <v>13016</v>
      </c>
      <c r="S583" s="140">
        <f>Run4_Var1!S583+Run4_Var3!$G$10</f>
        <v>13951</v>
      </c>
      <c r="V583" s="140" t="s">
        <v>322</v>
      </c>
      <c r="W583" s="81">
        <f ca="1">SUM(C583:C586)</f>
        <v>13.3593265</v>
      </c>
      <c r="X583" s="81">
        <f t="shared" ref="X583:AA583" ca="1" si="272">SUM(D583:D586)</f>
        <v>6.5266473500000002</v>
      </c>
      <c r="Y583" s="81">
        <f t="shared" ca="1" si="272"/>
        <v>5.1361876300000002</v>
      </c>
      <c r="Z583" s="81">
        <f t="shared" ca="1" si="272"/>
        <v>6.0772431999999998</v>
      </c>
      <c r="AA583" s="81">
        <f t="shared" ca="1" si="272"/>
        <v>7.2342045400000003</v>
      </c>
    </row>
    <row r="584" spans="1:31" x14ac:dyDescent="0.25">
      <c r="A584" s="140"/>
      <c r="B584" s="155" t="s">
        <v>188</v>
      </c>
      <c r="C584" s="79">
        <f ca="1">IFERROR(VLOOKUP($B584,INDIRECT($I$583),2,FALSE),0)</f>
        <v>13.3593265</v>
      </c>
      <c r="D584" s="79">
        <f ca="1">IFERROR(VLOOKUP($B584,INDIRECT($J$583),2,FALSE),0)</f>
        <v>6.5266473500000002</v>
      </c>
      <c r="E584" s="79">
        <f ca="1">IFERROR(VLOOKUP($B584,INDIRECT($K$583),2,FALSE),0)</f>
        <v>5.1361876300000002</v>
      </c>
      <c r="F584" s="79">
        <f ca="1">IFERROR(VLOOKUP($B584,INDIRECT($L$583),2,FALSE),0)</f>
        <v>6.0772431999999998</v>
      </c>
      <c r="G584" s="79">
        <f ca="1">IFERROR(VLOOKUP($B584,INDIRECT($M$583),2,FALSE),0)</f>
        <v>7.2342045400000003</v>
      </c>
      <c r="H584" s="9"/>
      <c r="O584" s="140">
        <f>Run4_Var1!O584+Run4_Var3!$G$10</f>
        <v>10214</v>
      </c>
      <c r="P584" s="140">
        <f>Run4_Var1!P584+Run4_Var3!$G$10</f>
        <v>11149</v>
      </c>
      <c r="Q584" s="140">
        <f>Run4_Var1!Q584+Run4_Var3!$G$10</f>
        <v>12084</v>
      </c>
      <c r="R584" s="140">
        <f>Run4_Var1!R584+Run4_Var3!$G$10</f>
        <v>13019</v>
      </c>
      <c r="S584" s="140">
        <f>Run4_Var1!S584+Run4_Var3!$G$10</f>
        <v>13954</v>
      </c>
    </row>
    <row r="585" spans="1:31" x14ac:dyDescent="0.25">
      <c r="A585" s="140"/>
      <c r="B585" s="155" t="s">
        <v>190</v>
      </c>
      <c r="C585" s="79">
        <f ca="1">IFERROR(VLOOKUP($B585,INDIRECT($I$583),2,FALSE),0)</f>
        <v>0</v>
      </c>
      <c r="D585" s="79">
        <f ca="1">IFERROR(VLOOKUP($B585,INDIRECT($J$583),2,FALSE),0)</f>
        <v>0</v>
      </c>
      <c r="E585" s="79">
        <f ca="1">IFERROR(VLOOKUP($B585,INDIRECT($K$583),2,FALSE),0)</f>
        <v>0</v>
      </c>
      <c r="F585" s="79">
        <f ca="1">IFERROR(VLOOKUP($B585,INDIRECT($L$583),2,FALSE),0)</f>
        <v>0</v>
      </c>
      <c r="G585" s="79">
        <f ca="1">IFERROR(VLOOKUP($B585,INDIRECT($M$583),2,FALSE),0)</f>
        <v>0</v>
      </c>
      <c r="H585" s="7"/>
      <c r="O585" s="8"/>
      <c r="P585" s="8"/>
      <c r="Q585" s="8"/>
      <c r="R585" s="8"/>
      <c r="S585" s="8"/>
    </row>
    <row r="586" spans="1:31" x14ac:dyDescent="0.25">
      <c r="A586" s="140"/>
      <c r="B586" s="155" t="s">
        <v>191</v>
      </c>
      <c r="C586" s="79">
        <f ca="1">IFERROR(VLOOKUP($B586,INDIRECT($I$583),2,FALSE),0)</f>
        <v>0</v>
      </c>
      <c r="D586" s="79">
        <f ca="1">IFERROR(VLOOKUP($B586,INDIRECT($J$583),2,FALSE),0)</f>
        <v>0</v>
      </c>
      <c r="E586" s="79">
        <f ca="1">IFERROR(VLOOKUP($B586,INDIRECT($K$583),2,FALSE),0)</f>
        <v>0</v>
      </c>
      <c r="F586" s="79">
        <f ca="1">IFERROR(VLOOKUP($B586,INDIRECT($L$583),2,FALSE),0)</f>
        <v>0</v>
      </c>
      <c r="G586" s="79">
        <f ca="1">IFERROR(VLOOKUP($B586,INDIRECT($M$583),2,FALSE),0)</f>
        <v>0</v>
      </c>
      <c r="H586" s="7"/>
      <c r="O586" s="8"/>
      <c r="P586" s="8"/>
      <c r="Q586" s="8"/>
      <c r="R586" s="8"/>
      <c r="S586" s="8"/>
    </row>
    <row r="587" spans="1:31" x14ac:dyDescent="0.25">
      <c r="A587" s="140"/>
      <c r="B587" s="155"/>
      <c r="I587" s="103" t="s">
        <v>244</v>
      </c>
      <c r="O587" s="138" t="s">
        <v>245</v>
      </c>
      <c r="P587" s="8"/>
      <c r="Q587" s="8"/>
      <c r="R587" s="8"/>
      <c r="S587" s="8"/>
    </row>
    <row r="588" spans="1:31" x14ac:dyDescent="0.25">
      <c r="B588" s="106" t="s">
        <v>238</v>
      </c>
      <c r="C588" s="9">
        <v>2010</v>
      </c>
      <c r="D588" s="9">
        <v>2020</v>
      </c>
      <c r="E588" s="9">
        <v>2030</v>
      </c>
      <c r="F588" s="9">
        <v>2040</v>
      </c>
      <c r="G588" s="9">
        <v>2050</v>
      </c>
      <c r="H588" s="9"/>
      <c r="I588" s="106">
        <v>2010</v>
      </c>
      <c r="J588" s="106">
        <v>2020</v>
      </c>
      <c r="K588" s="106">
        <v>2030</v>
      </c>
      <c r="L588" s="106">
        <v>2040</v>
      </c>
      <c r="M588" s="106">
        <v>2050</v>
      </c>
      <c r="O588" s="6">
        <v>2010</v>
      </c>
      <c r="P588" s="6">
        <v>2020</v>
      </c>
      <c r="Q588" s="6">
        <v>2030</v>
      </c>
      <c r="R588" s="6">
        <v>2040</v>
      </c>
      <c r="S588" s="6">
        <v>2050</v>
      </c>
      <c r="V588" s="106" t="s">
        <v>323</v>
      </c>
      <c r="W588" s="9">
        <v>2010</v>
      </c>
      <c r="X588" s="9">
        <v>2020</v>
      </c>
      <c r="Y588" s="9">
        <v>2030</v>
      </c>
      <c r="Z588" s="9">
        <v>2040</v>
      </c>
      <c r="AA588" s="9">
        <v>2050</v>
      </c>
    </row>
    <row r="589" spans="1:31" x14ac:dyDescent="0.25">
      <c r="A589" s="163"/>
      <c r="B589" s="155" t="s">
        <v>1107</v>
      </c>
      <c r="C589" s="5">
        <f t="shared" ref="C589:C606" ca="1" si="273">IFERROR(VLOOKUP($B589,INDIRECT($I$589),2,FALSE),0)</f>
        <v>0</v>
      </c>
      <c r="D589" s="5">
        <f t="shared" ref="D589:D606" ca="1" si="274">IFERROR(VLOOKUP($B589,INDIRECT($J$589),2,FALSE),0)</f>
        <v>0</v>
      </c>
      <c r="E589" s="5">
        <f t="shared" ref="E589:E606" ca="1" si="275">IFERROR(VLOOKUP($B589,INDIRECT($K$589),2,FALSE),0)</f>
        <v>0</v>
      </c>
      <c r="F589" s="5">
        <f t="shared" ref="F589:F606" ca="1" si="276">IFERROR(VLOOKUP($B589,INDIRECT($L$589),2,FALSE),0)</f>
        <v>0</v>
      </c>
      <c r="G589" s="5">
        <f t="shared" ref="G589:G606" ca="1" si="277">IFERROR(VLOOKUP($B589,INDIRECT($M$589),2,FALSE),0)</f>
        <v>0</v>
      </c>
      <c r="H589" s="7"/>
      <c r="I589" s="140" t="str">
        <f>"Modeloutput!$A$"&amp;O589&amp;":$B$"&amp;O590</f>
        <v>Modeloutput!$A$9379:$B$9400</v>
      </c>
      <c r="J589" s="140" t="str">
        <f>"Modeloutput!$A$"&amp;P589&amp;":$B$"&amp;P590</f>
        <v>Modeloutput!$A$10314:$B$10335</v>
      </c>
      <c r="K589" s="140" t="str">
        <f>"Modeloutput!$A$"&amp;Q589&amp;":$B$"&amp;Q590</f>
        <v>Modeloutput!$A$11249:$B$11270</v>
      </c>
      <c r="L589" s="140" t="str">
        <f>"Modeloutput!$A$"&amp;R589&amp;":$B$"&amp;R590</f>
        <v>Modeloutput!$A$12184:$B$12205</v>
      </c>
      <c r="M589" s="140" t="str">
        <f>"Modeloutput!$A$"&amp;S589&amp;":$B$"&amp;S590</f>
        <v>Modeloutput!$A$13119:$B$13140</v>
      </c>
      <c r="O589" s="140">
        <f>Run4_Var1!O589+Run4_Var3!$G$10</f>
        <v>9379</v>
      </c>
      <c r="P589" s="140">
        <f>Run4_Var1!P589+Run4_Var3!$G$10</f>
        <v>10314</v>
      </c>
      <c r="Q589" s="140">
        <f>Run4_Var1!Q589+Run4_Var3!$G$10</f>
        <v>11249</v>
      </c>
      <c r="R589" s="140">
        <f>Run4_Var1!R589+Run4_Var3!$G$10</f>
        <v>12184</v>
      </c>
      <c r="S589" s="140">
        <f>Run4_Var1!S589+Run4_Var3!$G$10</f>
        <v>13119</v>
      </c>
      <c r="V589" s="66" t="s">
        <v>254</v>
      </c>
      <c r="W589" s="67">
        <f ca="1">SUM(C590:C593)</f>
        <v>8.08690569</v>
      </c>
      <c r="X589" s="67">
        <f t="shared" ref="X589:AA589" ca="1" si="278">SUM(D590:D593)</f>
        <v>8.4826706299999994</v>
      </c>
      <c r="Y589" s="67">
        <f t="shared" ca="1" si="278"/>
        <v>8.0587509799999992</v>
      </c>
      <c r="Z589" s="67">
        <f t="shared" ca="1" si="278"/>
        <v>7.7814221200000002</v>
      </c>
      <c r="AA589" s="67">
        <f t="shared" ca="1" si="278"/>
        <v>7.5785554800000003</v>
      </c>
    </row>
    <row r="590" spans="1:31" x14ac:dyDescent="0.25">
      <c r="A590" s="163"/>
      <c r="B590" s="155" t="s">
        <v>458</v>
      </c>
      <c r="C590" s="69">
        <f t="shared" ca="1" si="273"/>
        <v>0</v>
      </c>
      <c r="D590" s="69">
        <f t="shared" ca="1" si="274"/>
        <v>0</v>
      </c>
      <c r="E590" s="69">
        <f t="shared" ca="1" si="275"/>
        <v>0</v>
      </c>
      <c r="F590" s="69">
        <f t="shared" ca="1" si="276"/>
        <v>0</v>
      </c>
      <c r="G590" s="69">
        <f t="shared" ca="1" si="277"/>
        <v>0</v>
      </c>
      <c r="H590" s="7"/>
      <c r="O590" s="140">
        <f>Run4_Var1!O590+Run4_Var3!$G$10</f>
        <v>9400</v>
      </c>
      <c r="P590" s="140">
        <f>Run4_Var1!P590+Run4_Var3!$G$10</f>
        <v>10335</v>
      </c>
      <c r="Q590" s="140">
        <f>Run4_Var1!Q590+Run4_Var3!$G$10</f>
        <v>11270</v>
      </c>
      <c r="R590" s="140">
        <f>Run4_Var1!R590+Run4_Var3!$G$10</f>
        <v>12205</v>
      </c>
      <c r="S590" s="140">
        <f>Run4_Var1!S590+Run4_Var3!$G$10</f>
        <v>13140</v>
      </c>
      <c r="V590" s="36" t="s">
        <v>313</v>
      </c>
      <c r="W590" s="37">
        <f ca="1">SUM(C594:C597)</f>
        <v>1.5953268700000001</v>
      </c>
      <c r="X590" s="37">
        <f t="shared" ref="X590:AA590" ca="1" si="279">SUM(D594:D597)</f>
        <v>1.2631833299999999</v>
      </c>
      <c r="Y590" s="37">
        <f t="shared" ca="1" si="279"/>
        <v>1.06373333</v>
      </c>
      <c r="Z590" s="37">
        <f t="shared" ca="1" si="279"/>
        <v>0.93907708400000001</v>
      </c>
      <c r="AA590" s="37">
        <f t="shared" ca="1" si="279"/>
        <v>0.84766249999999999</v>
      </c>
    </row>
    <row r="591" spans="1:31" x14ac:dyDescent="0.25">
      <c r="A591" s="163"/>
      <c r="B591" s="155" t="s">
        <v>456</v>
      </c>
      <c r="C591" s="69">
        <f t="shared" ca="1" si="273"/>
        <v>8.08690569</v>
      </c>
      <c r="D591" s="69">
        <f t="shared" ca="1" si="274"/>
        <v>8.4826706299999994</v>
      </c>
      <c r="E591" s="69">
        <f t="shared" ca="1" si="275"/>
        <v>8.0587509799999992</v>
      </c>
      <c r="F591" s="69">
        <f t="shared" ca="1" si="276"/>
        <v>7.7814221200000002</v>
      </c>
      <c r="G591" s="69">
        <f t="shared" ca="1" si="277"/>
        <v>7.5785554800000003</v>
      </c>
      <c r="H591" s="7"/>
      <c r="O591" s="8"/>
      <c r="P591" s="8"/>
      <c r="Q591" s="8"/>
      <c r="R591" s="8"/>
      <c r="S591" s="8"/>
      <c r="V591" s="32" t="s">
        <v>325</v>
      </c>
      <c r="W591" s="33">
        <f ca="1">SUM(C598:C601)</f>
        <v>0.58212900499999998</v>
      </c>
      <c r="X591" s="33">
        <f t="shared" ref="X591:AA591" ca="1" si="280">SUM(D598:D601)</f>
        <v>0.48465412000000002</v>
      </c>
      <c r="Y591" s="33">
        <f t="shared" ca="1" si="280"/>
        <v>0.40812978500000002</v>
      </c>
      <c r="Z591" s="33">
        <f t="shared" ca="1" si="280"/>
        <v>0.36030207600000003</v>
      </c>
      <c r="AA591" s="33">
        <f t="shared" ca="1" si="280"/>
        <v>0.32522842299999999</v>
      </c>
    </row>
    <row r="592" spans="1:31" x14ac:dyDescent="0.25">
      <c r="A592" s="163"/>
      <c r="B592" s="155" t="s">
        <v>459</v>
      </c>
      <c r="C592" s="69">
        <f t="shared" ca="1" si="273"/>
        <v>0</v>
      </c>
      <c r="D592" s="69">
        <f t="shared" ca="1" si="274"/>
        <v>0</v>
      </c>
      <c r="E592" s="69">
        <f t="shared" ca="1" si="275"/>
        <v>0</v>
      </c>
      <c r="F592" s="69">
        <f t="shared" ca="1" si="276"/>
        <v>0</v>
      </c>
      <c r="G592" s="69">
        <f t="shared" ca="1" si="277"/>
        <v>0</v>
      </c>
      <c r="H592" s="7"/>
      <c r="O592" s="8"/>
      <c r="P592" s="8"/>
      <c r="Q592" s="8"/>
      <c r="R592" s="8"/>
      <c r="S592" s="8"/>
      <c r="V592" s="20" t="s">
        <v>326</v>
      </c>
      <c r="W592" s="21">
        <f ca="1">SUM(C602:C605)</f>
        <v>1.8436225500000001</v>
      </c>
      <c r="X592" s="21">
        <f t="shared" ref="X592:AA592" ca="1" si="281">SUM(D602:D605)</f>
        <v>1.93052139</v>
      </c>
      <c r="Y592" s="21">
        <f t="shared" ca="1" si="281"/>
        <v>1.84665119</v>
      </c>
      <c r="Z592" s="21">
        <f t="shared" ca="1" si="281"/>
        <v>1.78514638</v>
      </c>
      <c r="AA592" s="21">
        <f t="shared" ca="1" si="281"/>
        <v>1.7404156</v>
      </c>
    </row>
    <row r="593" spans="1:29" x14ac:dyDescent="0.25">
      <c r="A593" s="163"/>
      <c r="B593" s="155" t="s">
        <v>460</v>
      </c>
      <c r="C593" s="69">
        <f t="shared" ca="1" si="273"/>
        <v>0</v>
      </c>
      <c r="D593" s="69">
        <f t="shared" ca="1" si="274"/>
        <v>0</v>
      </c>
      <c r="E593" s="69">
        <f t="shared" ca="1" si="275"/>
        <v>0</v>
      </c>
      <c r="F593" s="69">
        <f t="shared" ca="1" si="276"/>
        <v>0</v>
      </c>
      <c r="G593" s="69">
        <f t="shared" ca="1" si="277"/>
        <v>0</v>
      </c>
      <c r="H593" s="7"/>
      <c r="O593" s="8"/>
      <c r="P593" s="8"/>
      <c r="Q593" s="8"/>
      <c r="R593" s="8"/>
      <c r="S593" s="8"/>
    </row>
    <row r="594" spans="1:29" x14ac:dyDescent="0.25">
      <c r="A594" s="163"/>
      <c r="B594" s="155" t="s">
        <v>461</v>
      </c>
      <c r="C594" s="38">
        <f t="shared" ca="1" si="273"/>
        <v>0</v>
      </c>
      <c r="D594" s="38">
        <f t="shared" ca="1" si="274"/>
        <v>0</v>
      </c>
      <c r="E594" s="38">
        <f t="shared" ca="1" si="275"/>
        <v>0</v>
      </c>
      <c r="F594" s="38">
        <f t="shared" ca="1" si="276"/>
        <v>0</v>
      </c>
      <c r="G594" s="38">
        <f t="shared" ca="1" si="277"/>
        <v>0</v>
      </c>
      <c r="H594" s="7"/>
      <c r="O594" s="8"/>
      <c r="P594" s="8"/>
      <c r="Q594" s="8"/>
      <c r="R594" s="8"/>
      <c r="S594" s="8"/>
      <c r="V594" s="140" t="s">
        <v>285</v>
      </c>
      <c r="W594" s="135">
        <f ca="1">SUM(W589:W592)</f>
        <v>12.107984115000001</v>
      </c>
      <c r="X594" s="135">
        <f t="shared" ref="X594:AA594" ca="1" si="282">SUM(X589:X592)</f>
        <v>12.161029469999999</v>
      </c>
      <c r="Y594" s="135">
        <f t="shared" ca="1" si="282"/>
        <v>11.377265284999998</v>
      </c>
      <c r="Z594" s="135">
        <f t="shared" ca="1" si="282"/>
        <v>10.86594766</v>
      </c>
      <c r="AA594" s="135">
        <f t="shared" ca="1" si="282"/>
        <v>10.491862003000001</v>
      </c>
    </row>
    <row r="595" spans="1:29" x14ac:dyDescent="0.25">
      <c r="A595" s="140"/>
      <c r="B595" s="155" t="s">
        <v>457</v>
      </c>
      <c r="C595" s="38">
        <f t="shared" ca="1" si="273"/>
        <v>1.5953268700000001</v>
      </c>
      <c r="D595" s="38">
        <f t="shared" ca="1" si="274"/>
        <v>1.2631833299999999</v>
      </c>
      <c r="E595" s="38">
        <f t="shared" ca="1" si="275"/>
        <v>1.06373333</v>
      </c>
      <c r="F595" s="38">
        <f t="shared" ca="1" si="276"/>
        <v>0.93907708400000001</v>
      </c>
      <c r="G595" s="38">
        <f t="shared" ca="1" si="277"/>
        <v>0.84766249999999999</v>
      </c>
      <c r="H595" s="7"/>
      <c r="O595" s="8"/>
      <c r="P595" s="8"/>
      <c r="Q595" s="8"/>
      <c r="R595" s="8"/>
      <c r="S595" s="8"/>
      <c r="V595" s="140" t="s">
        <v>284</v>
      </c>
      <c r="W595" s="135">
        <f ca="1">SUM(C590:C605)</f>
        <v>12.107984115000001</v>
      </c>
      <c r="X595" s="135">
        <f t="shared" ref="X595:AA595" ca="1" si="283">SUM(D590:D605)</f>
        <v>12.161029469999999</v>
      </c>
      <c r="Y595" s="135">
        <f t="shared" ca="1" si="283"/>
        <v>11.377265284999998</v>
      </c>
      <c r="Z595" s="135">
        <f t="shared" ca="1" si="283"/>
        <v>10.86594766</v>
      </c>
      <c r="AA595" s="135">
        <f t="shared" ca="1" si="283"/>
        <v>10.491862003000001</v>
      </c>
    </row>
    <row r="596" spans="1:29" x14ac:dyDescent="0.25">
      <c r="A596" s="140"/>
      <c r="B596" s="155" t="s">
        <v>462</v>
      </c>
      <c r="C596" s="38">
        <f t="shared" ca="1" si="273"/>
        <v>0</v>
      </c>
      <c r="D596" s="38">
        <f t="shared" ca="1" si="274"/>
        <v>0</v>
      </c>
      <c r="E596" s="38">
        <f t="shared" ca="1" si="275"/>
        <v>0</v>
      </c>
      <c r="F596" s="38">
        <f t="shared" ca="1" si="276"/>
        <v>0</v>
      </c>
      <c r="G596" s="38">
        <f t="shared" ca="1" si="277"/>
        <v>0</v>
      </c>
      <c r="H596" s="7"/>
      <c r="O596" s="8"/>
      <c r="P596" s="8"/>
      <c r="Q596" s="8"/>
      <c r="R596" s="8"/>
      <c r="S596" s="8"/>
      <c r="V596" s="8"/>
      <c r="W596" s="42"/>
      <c r="X596" s="42"/>
      <c r="Y596" s="42"/>
      <c r="Z596" s="42"/>
      <c r="AA596" s="42"/>
      <c r="AB596" s="8"/>
      <c r="AC596" s="8"/>
    </row>
    <row r="597" spans="1:29" x14ac:dyDescent="0.25">
      <c r="A597" s="140"/>
      <c r="B597" s="155" t="s">
        <v>463</v>
      </c>
      <c r="C597" s="38">
        <f t="shared" ca="1" si="273"/>
        <v>0</v>
      </c>
      <c r="D597" s="38">
        <f t="shared" ca="1" si="274"/>
        <v>0</v>
      </c>
      <c r="E597" s="38">
        <f t="shared" ca="1" si="275"/>
        <v>0</v>
      </c>
      <c r="F597" s="38">
        <f t="shared" ca="1" si="276"/>
        <v>0</v>
      </c>
      <c r="G597" s="38">
        <f t="shared" ca="1" si="277"/>
        <v>0</v>
      </c>
      <c r="H597" s="7"/>
      <c r="O597" s="8"/>
      <c r="P597" s="8"/>
      <c r="Q597" s="8"/>
      <c r="R597" s="8"/>
      <c r="S597" s="8"/>
    </row>
    <row r="598" spans="1:29" x14ac:dyDescent="0.25">
      <c r="A598" s="140"/>
      <c r="B598" s="155" t="s">
        <v>20</v>
      </c>
      <c r="C598" s="40">
        <f t="shared" ca="1" si="273"/>
        <v>0</v>
      </c>
      <c r="D598" s="40">
        <f t="shared" ca="1" si="274"/>
        <v>0</v>
      </c>
      <c r="E598" s="40">
        <f t="shared" ca="1" si="275"/>
        <v>0</v>
      </c>
      <c r="F598" s="40">
        <f t="shared" ca="1" si="276"/>
        <v>0</v>
      </c>
      <c r="G598" s="40">
        <f t="shared" ca="1" si="277"/>
        <v>0</v>
      </c>
      <c r="H598" s="7"/>
      <c r="O598" s="8"/>
      <c r="P598" s="8"/>
      <c r="Q598" s="8"/>
      <c r="R598" s="8"/>
      <c r="S598" s="8"/>
    </row>
    <row r="599" spans="1:29" x14ac:dyDescent="0.25">
      <c r="A599" s="140"/>
      <c r="B599" s="155" t="s">
        <v>15</v>
      </c>
      <c r="C599" s="40">
        <f t="shared" ca="1" si="273"/>
        <v>0.58212900499999998</v>
      </c>
      <c r="D599" s="40">
        <f t="shared" ca="1" si="274"/>
        <v>0.48465412000000002</v>
      </c>
      <c r="E599" s="40">
        <f t="shared" ca="1" si="275"/>
        <v>0.40812978500000002</v>
      </c>
      <c r="F599" s="40">
        <f t="shared" ca="1" si="276"/>
        <v>0.36030207600000003</v>
      </c>
      <c r="G599" s="40">
        <f t="shared" ca="1" si="277"/>
        <v>0.32522842299999999</v>
      </c>
      <c r="H599" s="7"/>
      <c r="O599" s="8"/>
      <c r="P599" s="8"/>
      <c r="Q599" s="8"/>
      <c r="R599" s="8"/>
      <c r="S599" s="8"/>
    </row>
    <row r="600" spans="1:29" x14ac:dyDescent="0.25">
      <c r="A600" s="140"/>
      <c r="B600" s="155" t="s">
        <v>21</v>
      </c>
      <c r="C600" s="40">
        <f t="shared" ca="1" si="273"/>
        <v>0</v>
      </c>
      <c r="D600" s="40">
        <f t="shared" ca="1" si="274"/>
        <v>0</v>
      </c>
      <c r="E600" s="40">
        <f t="shared" ca="1" si="275"/>
        <v>0</v>
      </c>
      <c r="F600" s="40">
        <f t="shared" ca="1" si="276"/>
        <v>0</v>
      </c>
      <c r="G600" s="40">
        <f t="shared" ca="1" si="277"/>
        <v>0</v>
      </c>
      <c r="H600" s="7"/>
      <c r="O600" s="8"/>
      <c r="P600" s="8"/>
      <c r="Q600" s="8"/>
      <c r="R600" s="8"/>
      <c r="S600" s="8"/>
    </row>
    <row r="601" spans="1:29" x14ac:dyDescent="0.25">
      <c r="A601" s="140"/>
      <c r="B601" s="155" t="s">
        <v>22</v>
      </c>
      <c r="C601" s="40">
        <f t="shared" ca="1" si="273"/>
        <v>0</v>
      </c>
      <c r="D601" s="40">
        <f t="shared" ca="1" si="274"/>
        <v>0</v>
      </c>
      <c r="E601" s="40">
        <f t="shared" ca="1" si="275"/>
        <v>0</v>
      </c>
      <c r="F601" s="40">
        <f t="shared" ca="1" si="276"/>
        <v>0</v>
      </c>
      <c r="G601" s="40">
        <f t="shared" ca="1" si="277"/>
        <v>0</v>
      </c>
      <c r="H601" s="7"/>
      <c r="O601" s="8"/>
      <c r="P601" s="8"/>
      <c r="Q601" s="8"/>
      <c r="R601" s="8"/>
      <c r="S601" s="8"/>
    </row>
    <row r="602" spans="1:29" x14ac:dyDescent="0.25">
      <c r="A602" s="140"/>
      <c r="B602" s="155" t="s">
        <v>23</v>
      </c>
      <c r="C602" s="19">
        <f t="shared" ca="1" si="273"/>
        <v>0</v>
      </c>
      <c r="D602" s="19">
        <f t="shared" ca="1" si="274"/>
        <v>0</v>
      </c>
      <c r="E602" s="19">
        <f t="shared" ca="1" si="275"/>
        <v>0</v>
      </c>
      <c r="F602" s="19">
        <f t="shared" ca="1" si="276"/>
        <v>0</v>
      </c>
      <c r="G602" s="19">
        <f t="shared" ca="1" si="277"/>
        <v>0</v>
      </c>
      <c r="H602" s="7"/>
      <c r="O602" s="8"/>
      <c r="P602" s="8"/>
      <c r="Q602" s="8"/>
      <c r="R602" s="8"/>
      <c r="S602" s="8"/>
    </row>
    <row r="603" spans="1:29" x14ac:dyDescent="0.25">
      <c r="A603" s="140"/>
      <c r="B603" s="155" t="s">
        <v>16</v>
      </c>
      <c r="C603" s="19">
        <f t="shared" ca="1" si="273"/>
        <v>1.8436225500000001</v>
      </c>
      <c r="D603" s="19">
        <f t="shared" ca="1" si="274"/>
        <v>1.93052139</v>
      </c>
      <c r="E603" s="19">
        <f t="shared" ca="1" si="275"/>
        <v>1.84665119</v>
      </c>
      <c r="F603" s="19">
        <f t="shared" ca="1" si="276"/>
        <v>1.78514638</v>
      </c>
      <c r="G603" s="19">
        <f t="shared" ca="1" si="277"/>
        <v>1.7404156</v>
      </c>
      <c r="H603" s="7"/>
      <c r="O603" s="8"/>
      <c r="P603" s="8"/>
      <c r="Q603" s="8"/>
      <c r="R603" s="8"/>
      <c r="S603" s="8"/>
    </row>
    <row r="604" spans="1:29" x14ac:dyDescent="0.25">
      <c r="A604" s="140"/>
      <c r="B604" s="155" t="s">
        <v>24</v>
      </c>
      <c r="C604" s="19">
        <f t="shared" ca="1" si="273"/>
        <v>0</v>
      </c>
      <c r="D604" s="19">
        <f t="shared" ca="1" si="274"/>
        <v>0</v>
      </c>
      <c r="E604" s="19">
        <f t="shared" ca="1" si="275"/>
        <v>0</v>
      </c>
      <c r="F604" s="19">
        <f t="shared" ca="1" si="276"/>
        <v>0</v>
      </c>
      <c r="G604" s="19">
        <f t="shared" ca="1" si="277"/>
        <v>0</v>
      </c>
      <c r="H604" s="7"/>
      <c r="O604" s="8"/>
      <c r="P604" s="8"/>
      <c r="Q604" s="8"/>
      <c r="R604" s="8"/>
      <c r="S604" s="8"/>
    </row>
    <row r="605" spans="1:29" x14ac:dyDescent="0.25">
      <c r="A605" s="140"/>
      <c r="B605" s="155" t="s">
        <v>25</v>
      </c>
      <c r="C605" s="19">
        <f t="shared" ca="1" si="273"/>
        <v>0</v>
      </c>
      <c r="D605" s="19">
        <f t="shared" ca="1" si="274"/>
        <v>0</v>
      </c>
      <c r="E605" s="19">
        <f t="shared" ca="1" si="275"/>
        <v>0</v>
      </c>
      <c r="F605" s="19">
        <f t="shared" ca="1" si="276"/>
        <v>0</v>
      </c>
      <c r="G605" s="19">
        <f t="shared" ca="1" si="277"/>
        <v>0</v>
      </c>
      <c r="H605" s="7"/>
      <c r="O605" s="8"/>
      <c r="P605" s="8"/>
      <c r="Q605" s="8"/>
      <c r="R605" s="8"/>
      <c r="S605" s="8"/>
    </row>
    <row r="606" spans="1:29" x14ac:dyDescent="0.25">
      <c r="A606" s="140"/>
      <c r="B606" s="155" t="s">
        <v>1195</v>
      </c>
      <c r="C606" s="5">
        <f t="shared" ca="1" si="273"/>
        <v>0</v>
      </c>
      <c r="D606" s="5">
        <f t="shared" ca="1" si="274"/>
        <v>0.712861466</v>
      </c>
      <c r="E606" s="5">
        <f t="shared" ca="1" si="275"/>
        <v>5.7315559999999996E-3</v>
      </c>
      <c r="F606" s="5">
        <f t="shared" ca="1" si="276"/>
        <v>3.0790074600000002E-2</v>
      </c>
      <c r="G606" s="5">
        <f t="shared" ca="1" si="277"/>
        <v>2.4743705000000001E-2</v>
      </c>
      <c r="H606" s="7"/>
      <c r="O606" s="8"/>
      <c r="P606" s="8"/>
      <c r="Q606" s="8"/>
      <c r="R606" s="8"/>
      <c r="S606" s="8"/>
    </row>
    <row r="607" spans="1:29" x14ac:dyDescent="0.25">
      <c r="A607" s="140"/>
      <c r="B607" s="155"/>
      <c r="C607" s="7"/>
      <c r="D607" s="7"/>
      <c r="E607" s="7"/>
      <c r="F607" s="7"/>
      <c r="G607" s="7"/>
      <c r="H607" s="7"/>
      <c r="I607" s="103" t="s">
        <v>244</v>
      </c>
      <c r="O607" s="138" t="s">
        <v>245</v>
      </c>
      <c r="P607" s="8"/>
      <c r="Q607" s="8"/>
      <c r="R607" s="8"/>
      <c r="S607" s="8"/>
    </row>
    <row r="608" spans="1:29" x14ac:dyDescent="0.25">
      <c r="A608" s="140"/>
      <c r="B608" s="106" t="s">
        <v>249</v>
      </c>
      <c r="C608" s="9">
        <v>2010</v>
      </c>
      <c r="D608" s="9">
        <v>2020</v>
      </c>
      <c r="E608" s="9">
        <v>2030</v>
      </c>
      <c r="F608" s="9">
        <v>2040</v>
      </c>
      <c r="G608" s="9">
        <v>2050</v>
      </c>
      <c r="H608" s="7"/>
      <c r="I608" s="106">
        <v>2010</v>
      </c>
      <c r="J608" s="106">
        <v>2020</v>
      </c>
      <c r="K608" s="106">
        <v>2030</v>
      </c>
      <c r="L608" s="106">
        <v>2040</v>
      </c>
      <c r="M608" s="106">
        <v>2050</v>
      </c>
      <c r="O608" s="6">
        <v>2010</v>
      </c>
      <c r="P608" s="6">
        <v>2020</v>
      </c>
      <c r="Q608" s="6">
        <v>2030</v>
      </c>
      <c r="R608" s="6">
        <v>2040</v>
      </c>
      <c r="S608" s="6">
        <v>2050</v>
      </c>
      <c r="V608" s="106" t="s">
        <v>304</v>
      </c>
      <c r="W608" s="9">
        <v>2010</v>
      </c>
      <c r="X608" s="9">
        <v>2020</v>
      </c>
      <c r="Y608" s="9">
        <v>2030</v>
      </c>
      <c r="Z608" s="9">
        <v>2040</v>
      </c>
      <c r="AA608" s="9">
        <v>2050</v>
      </c>
    </row>
    <row r="609" spans="1:27" x14ac:dyDescent="0.25">
      <c r="A609" s="140"/>
      <c r="B609" s="155" t="s">
        <v>552</v>
      </c>
      <c r="C609" s="16">
        <f t="shared" ref="C609:C633" ca="1" si="284">IFERROR(VLOOKUP($B609,INDIRECT($I$609),2,FALSE),0)</f>
        <v>29.6259163</v>
      </c>
      <c r="D609" s="16">
        <f t="shared" ref="D609:D633" ca="1" si="285">IFERROR(VLOOKUP($B609,INDIRECT($J$609),2,FALSE),0)</f>
        <v>30.078982</v>
      </c>
      <c r="E609" s="16">
        <f t="shared" ref="E609:E633" ca="1" si="286">IFERROR(VLOOKUP($B609,INDIRECT($K$609),2,FALSE),0)</f>
        <v>29.453473200000001</v>
      </c>
      <c r="F609" s="16">
        <f t="shared" ref="F609:F633" ca="1" si="287">IFERROR(VLOOKUP($B609,INDIRECT($L$609),2,FALSE),0)</f>
        <v>29.142071999999999</v>
      </c>
      <c r="G609" s="16">
        <f t="shared" ref="G609:G633" ca="1" si="288">IFERROR(VLOOKUP($B609,INDIRECT($M$609),2,FALSE),0)</f>
        <v>28.919807299999999</v>
      </c>
      <c r="H609" s="7"/>
      <c r="I609" s="140" t="str">
        <f>"Modeloutput!$A$"&amp;O609&amp;":$B$"&amp;O610</f>
        <v>Modeloutput!$A$10054:$B$10078</v>
      </c>
      <c r="J609" s="140" t="str">
        <f>"Modeloutput!$A$"&amp;P609&amp;":$B$"&amp;P610</f>
        <v>Modeloutput!$A$10989:$B$11013</v>
      </c>
      <c r="K609" s="140" t="str">
        <f>"Modeloutput!$A$"&amp;Q609&amp;":$B$"&amp;Q610</f>
        <v>Modeloutput!$A$11924:$B$11948</v>
      </c>
      <c r="L609" s="140" t="str">
        <f>"Modeloutput!$A$"&amp;R609&amp;":$B$"&amp;R610</f>
        <v>Modeloutput!$A$12859:$B$12883</v>
      </c>
      <c r="M609" s="140" t="str">
        <f>"Modeloutput!$A$"&amp;S609&amp;":$B$"&amp;S610</f>
        <v>Modeloutput!$A$13794:$B$13818</v>
      </c>
      <c r="N609" s="140" t="s">
        <v>246</v>
      </c>
      <c r="O609" s="140">
        <f>Run4_Var1!O609+Run4_Var3!$G$10</f>
        <v>10054</v>
      </c>
      <c r="P609" s="140">
        <f>Run4_Var1!P609+Run4_Var3!$G$10</f>
        <v>10989</v>
      </c>
      <c r="Q609" s="140">
        <f>Run4_Var1!Q609+Run4_Var3!$G$10</f>
        <v>11924</v>
      </c>
      <c r="R609" s="140">
        <f>Run4_Var1!R609+Run4_Var3!$G$10</f>
        <v>12859</v>
      </c>
      <c r="S609" s="140">
        <f>Run4_Var1!S609+Run4_Var3!$G$10</f>
        <v>13794</v>
      </c>
      <c r="V609" s="14" t="s">
        <v>591</v>
      </c>
      <c r="W609" s="16">
        <f ca="1">C609</f>
        <v>29.6259163</v>
      </c>
      <c r="X609" s="16">
        <f t="shared" ref="X609:AA610" ca="1" si="289">D609</f>
        <v>30.078982</v>
      </c>
      <c r="Y609" s="16">
        <f t="shared" ca="1" si="289"/>
        <v>29.453473200000001</v>
      </c>
      <c r="Z609" s="16">
        <f t="shared" ca="1" si="289"/>
        <v>29.142071999999999</v>
      </c>
      <c r="AA609" s="16">
        <f t="shared" ca="1" si="289"/>
        <v>28.919807299999999</v>
      </c>
    </row>
    <row r="610" spans="1:27" x14ac:dyDescent="0.25">
      <c r="A610" s="140"/>
      <c r="B610" s="155" t="s">
        <v>553</v>
      </c>
      <c r="C610" s="72">
        <f t="shared" ca="1" si="284"/>
        <v>48.4258563</v>
      </c>
      <c r="D610" s="72">
        <f t="shared" ca="1" si="285"/>
        <v>48.701049699999999</v>
      </c>
      <c r="E610" s="72">
        <f t="shared" ca="1" si="286"/>
        <v>48.685915600000001</v>
      </c>
      <c r="F610" s="72">
        <f t="shared" ca="1" si="287"/>
        <v>48.659492</v>
      </c>
      <c r="G610" s="72">
        <f t="shared" ca="1" si="288"/>
        <v>48.640726000000001</v>
      </c>
      <c r="H610" s="7"/>
      <c r="O610" s="140">
        <f>Run4_Var1!O610+Run4_Var3!$G$10</f>
        <v>10078</v>
      </c>
      <c r="P610" s="140">
        <f>Run4_Var1!P610+Run4_Var3!$G$10</f>
        <v>11013</v>
      </c>
      <c r="Q610" s="140">
        <f>Run4_Var1!Q610+Run4_Var3!$G$10</f>
        <v>11948</v>
      </c>
      <c r="R610" s="140">
        <f>Run4_Var1!R610+Run4_Var3!$G$10</f>
        <v>12883</v>
      </c>
      <c r="S610" s="140">
        <f>Run4_Var1!S610+Run4_Var3!$G$10</f>
        <v>13818</v>
      </c>
      <c r="V610" s="70" t="s">
        <v>592</v>
      </c>
      <c r="W610" s="72">
        <f ca="1">C610</f>
        <v>48.4258563</v>
      </c>
      <c r="X610" s="72">
        <f t="shared" ca="1" si="289"/>
        <v>48.701049699999999</v>
      </c>
      <c r="Y610" s="72">
        <f t="shared" ca="1" si="289"/>
        <v>48.685915600000001</v>
      </c>
      <c r="Z610" s="72">
        <f t="shared" ca="1" si="289"/>
        <v>48.659492</v>
      </c>
      <c r="AA610" s="72">
        <f t="shared" ca="1" si="289"/>
        <v>48.640726000000001</v>
      </c>
    </row>
    <row r="611" spans="1:27" x14ac:dyDescent="0.25">
      <c r="A611" s="140"/>
      <c r="B611" s="155" t="s">
        <v>8</v>
      </c>
      <c r="C611" s="18">
        <f t="shared" ca="1" si="284"/>
        <v>0</v>
      </c>
      <c r="D611" s="18">
        <f t="shared" ca="1" si="285"/>
        <v>0</v>
      </c>
      <c r="E611" s="18">
        <f t="shared" ca="1" si="286"/>
        <v>0</v>
      </c>
      <c r="F611" s="18">
        <f t="shared" ca="1" si="287"/>
        <v>0</v>
      </c>
      <c r="G611" s="18">
        <f t="shared" ca="1" si="288"/>
        <v>0</v>
      </c>
      <c r="H611" s="7"/>
      <c r="O611" s="8"/>
      <c r="P611" s="8"/>
      <c r="Q611" s="8"/>
      <c r="R611" s="8"/>
      <c r="S611" s="8"/>
      <c r="V611" s="17" t="s">
        <v>272</v>
      </c>
      <c r="W611" s="18">
        <f ca="1">SUM(C611:C616)</f>
        <v>0</v>
      </c>
      <c r="X611" s="18">
        <f ca="1">SUM(D611:D616)</f>
        <v>0</v>
      </c>
      <c r="Y611" s="18">
        <f ca="1">SUM(E611:E616)</f>
        <v>0.29820161099999998</v>
      </c>
      <c r="Z611" s="18">
        <f ca="1">SUM(F611:F616)</f>
        <v>0.42274519300000002</v>
      </c>
      <c r="AA611" s="18">
        <f ca="1">SUM(G611:G616)</f>
        <v>0.54394691399999995</v>
      </c>
    </row>
    <row r="612" spans="1:27" x14ac:dyDescent="0.25">
      <c r="A612" s="140"/>
      <c r="B612" s="155" t="s">
        <v>9</v>
      </c>
      <c r="C612" s="18">
        <f t="shared" ca="1" si="284"/>
        <v>0</v>
      </c>
      <c r="D612" s="18">
        <f t="shared" ca="1" si="285"/>
        <v>0</v>
      </c>
      <c r="E612" s="18">
        <f t="shared" ca="1" si="286"/>
        <v>0</v>
      </c>
      <c r="F612" s="18">
        <f t="shared" ca="1" si="287"/>
        <v>0</v>
      </c>
      <c r="G612" s="18">
        <f t="shared" ca="1" si="288"/>
        <v>0</v>
      </c>
      <c r="H612" s="7"/>
      <c r="O612" s="8"/>
      <c r="P612" s="8"/>
      <c r="Q612" s="8"/>
      <c r="R612" s="8"/>
      <c r="S612" s="8"/>
      <c r="V612" s="66" t="s">
        <v>254</v>
      </c>
      <c r="W612" s="69">
        <f ca="1">SUM(C621:C624)</f>
        <v>10.4762691</v>
      </c>
      <c r="X612" s="69">
        <f t="shared" ref="X612:AA612" ca="1" si="290">SUM(D621:D624)</f>
        <v>10.4437947</v>
      </c>
      <c r="Y612" s="69">
        <f t="shared" ca="1" si="290"/>
        <v>9.7102238500000002</v>
      </c>
      <c r="Z612" s="69">
        <f t="shared" ca="1" si="290"/>
        <v>9.2393630099999999</v>
      </c>
      <c r="AA612" s="69">
        <f t="shared" ca="1" si="290"/>
        <v>8.8945729199999999</v>
      </c>
    </row>
    <row r="613" spans="1:27" x14ac:dyDescent="0.25">
      <c r="A613" s="140"/>
      <c r="B613" s="155" t="s">
        <v>10</v>
      </c>
      <c r="C613" s="18">
        <f t="shared" ca="1" si="284"/>
        <v>0</v>
      </c>
      <c r="D613" s="18">
        <f t="shared" ca="1" si="285"/>
        <v>0</v>
      </c>
      <c r="E613" s="18">
        <f t="shared" ca="1" si="286"/>
        <v>0.29820161099999998</v>
      </c>
      <c r="F613" s="18">
        <f t="shared" ca="1" si="287"/>
        <v>0.42274519300000002</v>
      </c>
      <c r="G613" s="18">
        <f t="shared" ca="1" si="288"/>
        <v>0.54394691399999995</v>
      </c>
      <c r="H613" s="7"/>
      <c r="O613" s="8"/>
      <c r="P613" s="8"/>
      <c r="Q613" s="8"/>
      <c r="R613" s="8"/>
      <c r="S613" s="8"/>
      <c r="V613" s="36" t="s">
        <v>313</v>
      </c>
      <c r="W613" s="38">
        <f ca="1">SUM(C625:C628)</f>
        <v>1.5953268700000001</v>
      </c>
      <c r="X613" s="38">
        <f ca="1">SUM(D625:D628)</f>
        <v>1.2631833299999999</v>
      </c>
      <c r="Y613" s="38">
        <f ca="1">SUM(E625:E628)</f>
        <v>1.06373333</v>
      </c>
      <c r="Z613" s="38">
        <f ca="1">SUM(F625:F628)</f>
        <v>0.93907708400000001</v>
      </c>
      <c r="AA613" s="38">
        <f ca="1">SUM(G625:G628)</f>
        <v>0.84766249999999999</v>
      </c>
    </row>
    <row r="614" spans="1:27" x14ac:dyDescent="0.25">
      <c r="A614" s="140"/>
      <c r="B614" s="155" t="s">
        <v>11</v>
      </c>
      <c r="C614" s="18">
        <f t="shared" ca="1" si="284"/>
        <v>0</v>
      </c>
      <c r="D614" s="18">
        <f t="shared" ca="1" si="285"/>
        <v>0</v>
      </c>
      <c r="E614" s="18">
        <f t="shared" ca="1" si="286"/>
        <v>0</v>
      </c>
      <c r="F614" s="18">
        <f t="shared" ca="1" si="287"/>
        <v>0</v>
      </c>
      <c r="G614" s="18">
        <f t="shared" ca="1" si="288"/>
        <v>0</v>
      </c>
      <c r="H614" s="7"/>
      <c r="O614" s="8"/>
      <c r="P614" s="8"/>
      <c r="Q614" s="8"/>
      <c r="R614" s="8"/>
      <c r="S614" s="8"/>
      <c r="V614" s="32" t="s">
        <v>325</v>
      </c>
      <c r="W614" s="40">
        <f ca="1">SUM(C629:C633)</f>
        <v>0.58212900499999998</v>
      </c>
      <c r="X614" s="40">
        <f t="shared" ref="X614:AA614" ca="1" si="291">SUM(D629:D633)</f>
        <v>0.94209942000000002</v>
      </c>
      <c r="Y614" s="40">
        <f t="shared" ca="1" si="291"/>
        <v>0.81044333999999996</v>
      </c>
      <c r="Z614" s="40">
        <f t="shared" ca="1" si="291"/>
        <v>0.75295371300000002</v>
      </c>
      <c r="AA614" s="40">
        <f t="shared" ca="1" si="291"/>
        <v>0.69814208600000005</v>
      </c>
    </row>
    <row r="615" spans="1:27" x14ac:dyDescent="0.25">
      <c r="A615" s="140"/>
      <c r="B615" s="155" t="s">
        <v>12</v>
      </c>
      <c r="C615" s="18">
        <f t="shared" ca="1" si="284"/>
        <v>0</v>
      </c>
      <c r="D615" s="18">
        <f t="shared" ca="1" si="285"/>
        <v>0</v>
      </c>
      <c r="E615" s="18">
        <f t="shared" ca="1" si="286"/>
        <v>0</v>
      </c>
      <c r="F615" s="18">
        <f t="shared" ca="1" si="287"/>
        <v>0</v>
      </c>
      <c r="G615" s="18">
        <f t="shared" ca="1" si="288"/>
        <v>0</v>
      </c>
      <c r="H615" s="7"/>
      <c r="O615" s="8"/>
      <c r="P615" s="8"/>
      <c r="Q615" s="8"/>
      <c r="R615" s="8"/>
      <c r="S615" s="8"/>
      <c r="V615" s="205" t="s">
        <v>1369</v>
      </c>
      <c r="W615" s="206">
        <f ca="1">SUM(C617:C620)</f>
        <v>1.4298299999999999</v>
      </c>
      <c r="X615" s="206">
        <f t="shared" ref="X615:AA615" ca="1" si="292">SUM(D617:D620)</f>
        <v>1.71594</v>
      </c>
      <c r="Y615" s="206">
        <f t="shared" ca="1" si="292"/>
        <v>1.71594</v>
      </c>
      <c r="Z615" s="206">
        <f t="shared" ca="1" si="292"/>
        <v>1.71594</v>
      </c>
      <c r="AA615" s="206">
        <f t="shared" ca="1" si="292"/>
        <v>1.71594</v>
      </c>
    </row>
    <row r="616" spans="1:27" x14ac:dyDescent="0.25">
      <c r="A616" s="140"/>
      <c r="B616" s="155" t="s">
        <v>13</v>
      </c>
      <c r="C616" s="18">
        <f t="shared" ca="1" si="284"/>
        <v>0</v>
      </c>
      <c r="D616" s="18">
        <f t="shared" ca="1" si="285"/>
        <v>0</v>
      </c>
      <c r="E616" s="18">
        <f t="shared" ca="1" si="286"/>
        <v>0</v>
      </c>
      <c r="F616" s="18">
        <f t="shared" ca="1" si="287"/>
        <v>0</v>
      </c>
      <c r="G616" s="18">
        <f t="shared" ca="1" si="288"/>
        <v>0</v>
      </c>
      <c r="H616" s="7"/>
      <c r="O616" s="8"/>
      <c r="P616" s="8"/>
      <c r="Q616" s="8"/>
      <c r="R616" s="8"/>
      <c r="S616" s="8"/>
    </row>
    <row r="617" spans="1:27" x14ac:dyDescent="0.25">
      <c r="B617" s="155" t="s">
        <v>948</v>
      </c>
      <c r="C617" s="206">
        <f t="shared" ca="1" si="284"/>
        <v>0</v>
      </c>
      <c r="D617" s="206">
        <f t="shared" ca="1" si="285"/>
        <v>0</v>
      </c>
      <c r="E617" s="206">
        <f t="shared" ca="1" si="286"/>
        <v>0</v>
      </c>
      <c r="F617" s="206">
        <f t="shared" ca="1" si="287"/>
        <v>0</v>
      </c>
      <c r="G617" s="206">
        <f t="shared" ca="1" si="288"/>
        <v>0</v>
      </c>
      <c r="H617" s="7"/>
      <c r="O617" s="8"/>
      <c r="P617" s="8"/>
      <c r="Q617" s="8"/>
      <c r="R617" s="8"/>
      <c r="S617" s="8"/>
    </row>
    <row r="618" spans="1:27" x14ac:dyDescent="0.25">
      <c r="B618" s="155" t="s">
        <v>945</v>
      </c>
      <c r="C618" s="206">
        <f t="shared" ca="1" si="284"/>
        <v>1.4298299999999999</v>
      </c>
      <c r="D618" s="206">
        <f t="shared" ca="1" si="285"/>
        <v>1.71594</v>
      </c>
      <c r="E618" s="206">
        <f t="shared" ca="1" si="286"/>
        <v>1.71594</v>
      </c>
      <c r="F618" s="206">
        <f t="shared" ca="1" si="287"/>
        <v>1.71594</v>
      </c>
      <c r="G618" s="206">
        <f t="shared" ca="1" si="288"/>
        <v>1.71594</v>
      </c>
      <c r="H618" s="7"/>
      <c r="O618" s="8"/>
      <c r="P618" s="8"/>
      <c r="Q618" s="8"/>
      <c r="R618" s="8"/>
      <c r="S618" s="8"/>
      <c r="V618" s="140" t="s">
        <v>285</v>
      </c>
      <c r="W618" s="135">
        <f ca="1">SUM(W609:W615)</f>
        <v>92.135327574999977</v>
      </c>
      <c r="X618" s="135">
        <f t="shared" ref="X618:AA618" ca="1" si="293">SUM(X609:X615)</f>
        <v>93.145049150000006</v>
      </c>
      <c r="Y618" s="135">
        <f t="shared" ca="1" si="293"/>
        <v>91.737930931000022</v>
      </c>
      <c r="Z618" s="135">
        <f t="shared" ca="1" si="293"/>
        <v>90.871643000000006</v>
      </c>
      <c r="AA618" s="135">
        <f t="shared" ca="1" si="293"/>
        <v>90.260797720000014</v>
      </c>
    </row>
    <row r="619" spans="1:27" x14ac:dyDescent="0.25">
      <c r="B619" s="155" t="s">
        <v>949</v>
      </c>
      <c r="C619" s="206">
        <f t="shared" ca="1" si="284"/>
        <v>0</v>
      </c>
      <c r="D619" s="206">
        <f t="shared" ca="1" si="285"/>
        <v>0</v>
      </c>
      <c r="E619" s="206">
        <f t="shared" ca="1" si="286"/>
        <v>0</v>
      </c>
      <c r="F619" s="206">
        <f t="shared" ca="1" si="287"/>
        <v>0</v>
      </c>
      <c r="G619" s="206">
        <f t="shared" ca="1" si="288"/>
        <v>0</v>
      </c>
      <c r="H619" s="7"/>
      <c r="O619" s="8"/>
      <c r="P619" s="8"/>
      <c r="Q619" s="8"/>
      <c r="R619" s="8"/>
      <c r="S619" s="8"/>
      <c r="V619" s="140" t="s">
        <v>284</v>
      </c>
      <c r="W619" s="135">
        <f ca="1">SUM(C609:C633)</f>
        <v>92.135327574999977</v>
      </c>
      <c r="X619" s="135">
        <f ca="1">SUM(D609:D633)</f>
        <v>93.145049150000006</v>
      </c>
      <c r="Y619" s="135">
        <f ca="1">SUM(E609:E633)</f>
        <v>91.737930931000022</v>
      </c>
      <c r="Z619" s="135">
        <f ca="1">SUM(F609:F633)</f>
        <v>90.871643000000006</v>
      </c>
      <c r="AA619" s="135">
        <f ca="1">SUM(G609:G633)</f>
        <v>90.260797720000014</v>
      </c>
    </row>
    <row r="620" spans="1:27" x14ac:dyDescent="0.25">
      <c r="B620" s="155" t="s">
        <v>950</v>
      </c>
      <c r="C620" s="206">
        <f t="shared" ca="1" si="284"/>
        <v>0</v>
      </c>
      <c r="D620" s="206">
        <f t="shared" ca="1" si="285"/>
        <v>0</v>
      </c>
      <c r="E620" s="206">
        <f t="shared" ca="1" si="286"/>
        <v>0</v>
      </c>
      <c r="F620" s="206">
        <f t="shared" ca="1" si="287"/>
        <v>0</v>
      </c>
      <c r="G620" s="206">
        <f t="shared" ca="1" si="288"/>
        <v>0</v>
      </c>
      <c r="H620" s="9"/>
      <c r="O620" s="8"/>
      <c r="P620" s="8"/>
      <c r="Q620" s="8"/>
      <c r="R620" s="8"/>
      <c r="S620" s="8"/>
    </row>
    <row r="621" spans="1:27" x14ac:dyDescent="0.25">
      <c r="A621" s="140"/>
      <c r="B621" s="155" t="s">
        <v>458</v>
      </c>
      <c r="C621" s="69">
        <f t="shared" ca="1" si="284"/>
        <v>0</v>
      </c>
      <c r="D621" s="69">
        <f t="shared" ca="1" si="285"/>
        <v>0</v>
      </c>
      <c r="E621" s="69">
        <f t="shared" ca="1" si="286"/>
        <v>0</v>
      </c>
      <c r="F621" s="69">
        <f t="shared" ca="1" si="287"/>
        <v>0</v>
      </c>
      <c r="G621" s="69">
        <f t="shared" ca="1" si="288"/>
        <v>0</v>
      </c>
      <c r="H621" s="9"/>
      <c r="O621" s="8"/>
      <c r="P621" s="8"/>
      <c r="Q621" s="8"/>
      <c r="R621" s="8"/>
      <c r="S621" s="8"/>
    </row>
    <row r="622" spans="1:27" x14ac:dyDescent="0.25">
      <c r="A622" s="140"/>
      <c r="B622" s="155" t="s">
        <v>456</v>
      </c>
      <c r="C622" s="69">
        <f t="shared" ca="1" si="284"/>
        <v>10.4762691</v>
      </c>
      <c r="D622" s="69">
        <f t="shared" ca="1" si="285"/>
        <v>10.4437947</v>
      </c>
      <c r="E622" s="69">
        <f t="shared" ca="1" si="286"/>
        <v>9.7102238500000002</v>
      </c>
      <c r="F622" s="69">
        <f t="shared" ca="1" si="287"/>
        <v>9.2393630099999999</v>
      </c>
      <c r="G622" s="69">
        <f t="shared" ca="1" si="288"/>
        <v>8.8945729199999999</v>
      </c>
      <c r="H622" s="9"/>
      <c r="O622" s="8"/>
      <c r="P622" s="8"/>
      <c r="Q622" s="8"/>
      <c r="R622" s="8"/>
      <c r="S622" s="8"/>
    </row>
    <row r="623" spans="1:27" x14ac:dyDescent="0.25">
      <c r="A623" s="140"/>
      <c r="B623" s="155" t="s">
        <v>459</v>
      </c>
      <c r="C623" s="69">
        <f t="shared" ca="1" si="284"/>
        <v>0</v>
      </c>
      <c r="D623" s="69">
        <f t="shared" ca="1" si="285"/>
        <v>0</v>
      </c>
      <c r="E623" s="69">
        <f t="shared" ca="1" si="286"/>
        <v>0</v>
      </c>
      <c r="F623" s="69">
        <f t="shared" ca="1" si="287"/>
        <v>0</v>
      </c>
      <c r="G623" s="69">
        <f t="shared" ca="1" si="288"/>
        <v>0</v>
      </c>
      <c r="H623" s="9"/>
      <c r="O623" s="8"/>
      <c r="P623" s="8"/>
      <c r="Q623" s="8"/>
      <c r="R623" s="8"/>
      <c r="S623" s="8"/>
    </row>
    <row r="624" spans="1:27" x14ac:dyDescent="0.25">
      <c r="A624" s="140"/>
      <c r="B624" s="155" t="s">
        <v>460</v>
      </c>
      <c r="C624" s="69">
        <f t="shared" ca="1" si="284"/>
        <v>0</v>
      </c>
      <c r="D624" s="69">
        <f t="shared" ca="1" si="285"/>
        <v>0</v>
      </c>
      <c r="E624" s="69">
        <f t="shared" ca="1" si="286"/>
        <v>0</v>
      </c>
      <c r="F624" s="69">
        <f t="shared" ca="1" si="287"/>
        <v>0</v>
      </c>
      <c r="G624" s="69">
        <f t="shared" ca="1" si="288"/>
        <v>0</v>
      </c>
      <c r="H624" s="9"/>
      <c r="O624" s="8"/>
      <c r="P624" s="8"/>
      <c r="Q624" s="8"/>
      <c r="R624" s="8"/>
      <c r="S624" s="8"/>
    </row>
    <row r="625" spans="1:31" x14ac:dyDescent="0.25">
      <c r="A625" s="140"/>
      <c r="B625" s="155" t="s">
        <v>461</v>
      </c>
      <c r="C625" s="38">
        <f t="shared" ca="1" si="284"/>
        <v>0</v>
      </c>
      <c r="D625" s="38">
        <f t="shared" ca="1" si="285"/>
        <v>0</v>
      </c>
      <c r="E625" s="38">
        <f t="shared" ca="1" si="286"/>
        <v>0</v>
      </c>
      <c r="F625" s="38">
        <f t="shared" ca="1" si="287"/>
        <v>0</v>
      </c>
      <c r="G625" s="38">
        <f t="shared" ca="1" si="288"/>
        <v>0</v>
      </c>
      <c r="H625" s="7"/>
      <c r="O625" s="8"/>
      <c r="P625" s="8"/>
      <c r="Q625" s="8"/>
      <c r="R625" s="8"/>
      <c r="S625" s="8"/>
    </row>
    <row r="626" spans="1:31" x14ac:dyDescent="0.25">
      <c r="A626" s="140"/>
      <c r="B626" s="155" t="s">
        <v>457</v>
      </c>
      <c r="C626" s="38">
        <f t="shared" ca="1" si="284"/>
        <v>1.5953268700000001</v>
      </c>
      <c r="D626" s="38">
        <f t="shared" ca="1" si="285"/>
        <v>1.2631833299999999</v>
      </c>
      <c r="E626" s="38">
        <f t="shared" ca="1" si="286"/>
        <v>1.06373333</v>
      </c>
      <c r="F626" s="38">
        <f t="shared" ca="1" si="287"/>
        <v>0.93907708400000001</v>
      </c>
      <c r="G626" s="38">
        <f t="shared" ca="1" si="288"/>
        <v>0.84766249999999999</v>
      </c>
      <c r="H626" s="7"/>
      <c r="O626" s="8"/>
      <c r="P626" s="8"/>
      <c r="Q626" s="8"/>
      <c r="R626" s="8"/>
      <c r="S626" s="8"/>
    </row>
    <row r="627" spans="1:31" x14ac:dyDescent="0.25">
      <c r="A627" s="140"/>
      <c r="B627" s="155" t="s">
        <v>462</v>
      </c>
      <c r="C627" s="38">
        <f t="shared" ca="1" si="284"/>
        <v>0</v>
      </c>
      <c r="D627" s="38">
        <f t="shared" ca="1" si="285"/>
        <v>0</v>
      </c>
      <c r="E627" s="38">
        <f t="shared" ca="1" si="286"/>
        <v>0</v>
      </c>
      <c r="F627" s="38">
        <f t="shared" ca="1" si="287"/>
        <v>0</v>
      </c>
      <c r="G627" s="38">
        <f t="shared" ca="1" si="288"/>
        <v>0</v>
      </c>
      <c r="H627" s="7"/>
      <c r="O627" s="8"/>
      <c r="P627" s="8"/>
      <c r="Q627" s="8"/>
      <c r="R627" s="8"/>
      <c r="S627" s="8"/>
    </row>
    <row r="628" spans="1:31" x14ac:dyDescent="0.25">
      <c r="A628" s="140"/>
      <c r="B628" s="155" t="s">
        <v>463</v>
      </c>
      <c r="C628" s="38">
        <f t="shared" ca="1" si="284"/>
        <v>0</v>
      </c>
      <c r="D628" s="38">
        <f t="shared" ca="1" si="285"/>
        <v>0</v>
      </c>
      <c r="E628" s="38">
        <f t="shared" ca="1" si="286"/>
        <v>0</v>
      </c>
      <c r="F628" s="38">
        <f t="shared" ca="1" si="287"/>
        <v>0</v>
      </c>
      <c r="G628" s="38">
        <f t="shared" ca="1" si="288"/>
        <v>0</v>
      </c>
      <c r="H628" s="7"/>
      <c r="O628" s="8"/>
      <c r="P628" s="8"/>
      <c r="Q628" s="8"/>
      <c r="R628" s="8"/>
      <c r="S628" s="8"/>
    </row>
    <row r="629" spans="1:31" x14ac:dyDescent="0.25">
      <c r="A629" s="140"/>
      <c r="B629" s="155" t="s">
        <v>20</v>
      </c>
      <c r="C629" s="40">
        <f t="shared" ca="1" si="284"/>
        <v>0</v>
      </c>
      <c r="D629" s="40">
        <f t="shared" ca="1" si="285"/>
        <v>0</v>
      </c>
      <c r="E629" s="40">
        <f t="shared" ca="1" si="286"/>
        <v>0</v>
      </c>
      <c r="F629" s="40">
        <f t="shared" ca="1" si="287"/>
        <v>0</v>
      </c>
      <c r="G629" s="40">
        <f t="shared" ca="1" si="288"/>
        <v>0</v>
      </c>
      <c r="H629" s="7"/>
      <c r="O629" s="8"/>
      <c r="P629" s="8"/>
      <c r="Q629" s="8"/>
      <c r="R629" s="8"/>
      <c r="S629" s="8"/>
    </row>
    <row r="630" spans="1:31" x14ac:dyDescent="0.25">
      <c r="A630" s="140"/>
      <c r="B630" s="155" t="s">
        <v>15</v>
      </c>
      <c r="C630" s="40">
        <f t="shared" ca="1" si="284"/>
        <v>0.58212900499999998</v>
      </c>
      <c r="D630" s="40">
        <f t="shared" ca="1" si="285"/>
        <v>0.48465412000000002</v>
      </c>
      <c r="E630" s="40">
        <f t="shared" ca="1" si="286"/>
        <v>0.40812978500000002</v>
      </c>
      <c r="F630" s="40">
        <f t="shared" ca="1" si="287"/>
        <v>0.36030207600000003</v>
      </c>
      <c r="G630" s="40">
        <f t="shared" ca="1" si="288"/>
        <v>0.32522842299999999</v>
      </c>
      <c r="H630" s="7"/>
      <c r="O630" s="8"/>
      <c r="P630" s="8"/>
      <c r="Q630" s="8"/>
      <c r="R630" s="8"/>
      <c r="S630" s="8"/>
    </row>
    <row r="631" spans="1:31" s="10" customFormat="1" x14ac:dyDescent="0.25">
      <c r="A631" s="140"/>
      <c r="B631" s="155" t="s">
        <v>21</v>
      </c>
      <c r="C631" s="40">
        <f t="shared" ca="1" si="284"/>
        <v>0</v>
      </c>
      <c r="D631" s="40">
        <f t="shared" ca="1" si="285"/>
        <v>0</v>
      </c>
      <c r="E631" s="40">
        <f t="shared" ca="1" si="286"/>
        <v>0</v>
      </c>
      <c r="F631" s="40">
        <f t="shared" ca="1" si="287"/>
        <v>0</v>
      </c>
      <c r="G631" s="40">
        <f t="shared" ca="1" si="288"/>
        <v>0</v>
      </c>
      <c r="H631" s="7"/>
      <c r="I631" s="140"/>
      <c r="J631" s="140"/>
      <c r="K631" s="140"/>
      <c r="L631" s="140"/>
      <c r="M631" s="140"/>
      <c r="N631" s="140"/>
      <c r="O631" s="8"/>
      <c r="P631" s="8"/>
      <c r="Q631" s="8"/>
      <c r="R631" s="8"/>
      <c r="S631" s="8"/>
      <c r="T631" s="140"/>
      <c r="U631" s="140"/>
      <c r="V631" s="140"/>
      <c r="W631" s="140"/>
      <c r="X631" s="140"/>
      <c r="Y631" s="140"/>
      <c r="Z631" s="140"/>
      <c r="AA631" s="140"/>
      <c r="AB631" s="140"/>
      <c r="AC631" s="140"/>
      <c r="AD631" s="140"/>
      <c r="AE631" s="140"/>
    </row>
    <row r="632" spans="1:31" x14ac:dyDescent="0.25">
      <c r="A632" s="140"/>
      <c r="B632" s="155" t="s">
        <v>22</v>
      </c>
      <c r="C632" s="40">
        <f t="shared" ca="1" si="284"/>
        <v>0</v>
      </c>
      <c r="D632" s="40">
        <f t="shared" ca="1" si="285"/>
        <v>0</v>
      </c>
      <c r="E632" s="40">
        <f t="shared" ca="1" si="286"/>
        <v>0</v>
      </c>
      <c r="F632" s="40">
        <f t="shared" ca="1" si="287"/>
        <v>0</v>
      </c>
      <c r="G632" s="40">
        <f t="shared" ca="1" si="288"/>
        <v>0</v>
      </c>
      <c r="H632" s="7"/>
      <c r="O632" s="8"/>
      <c r="P632" s="8"/>
      <c r="Q632" s="8"/>
      <c r="R632" s="8"/>
      <c r="S632" s="8"/>
    </row>
    <row r="633" spans="1:31" x14ac:dyDescent="0.25">
      <c r="A633" s="140"/>
      <c r="B633" s="155" t="s">
        <v>1333</v>
      </c>
      <c r="C633" s="40">
        <f t="shared" ca="1" si="284"/>
        <v>0</v>
      </c>
      <c r="D633" s="40">
        <f t="shared" ca="1" si="285"/>
        <v>0.4574453</v>
      </c>
      <c r="E633" s="40">
        <f t="shared" ca="1" si="286"/>
        <v>0.40231355499999999</v>
      </c>
      <c r="F633" s="40">
        <f t="shared" ca="1" si="287"/>
        <v>0.392651637</v>
      </c>
      <c r="G633" s="40">
        <f t="shared" ca="1" si="288"/>
        <v>0.37291366300000001</v>
      </c>
      <c r="H633" s="7"/>
      <c r="O633" s="8"/>
      <c r="P633" s="8"/>
      <c r="Q633" s="8"/>
      <c r="R633" s="8"/>
      <c r="S633" s="8"/>
    </row>
    <row r="634" spans="1:31" x14ac:dyDescent="0.25">
      <c r="A634" s="140"/>
      <c r="B634" s="155"/>
      <c r="C634" s="7"/>
      <c r="D634" s="7"/>
      <c r="E634" s="7"/>
      <c r="F634" s="7"/>
      <c r="G634" s="7"/>
      <c r="H634" s="7"/>
      <c r="I634" s="103" t="s">
        <v>244</v>
      </c>
      <c r="O634" s="138" t="s">
        <v>245</v>
      </c>
      <c r="P634" s="8"/>
      <c r="Q634" s="8"/>
      <c r="R634" s="8"/>
      <c r="S634" s="8"/>
    </row>
    <row r="635" spans="1:31" x14ac:dyDescent="0.25">
      <c r="B635" s="106" t="s">
        <v>250</v>
      </c>
      <c r="C635" s="9">
        <v>2010</v>
      </c>
      <c r="D635" s="9">
        <v>2020</v>
      </c>
      <c r="E635" s="9">
        <v>2030</v>
      </c>
      <c r="F635" s="9">
        <v>2040</v>
      </c>
      <c r="G635" s="9">
        <v>2050</v>
      </c>
      <c r="H635" s="7"/>
      <c r="I635" s="106">
        <v>2010</v>
      </c>
      <c r="J635" s="106">
        <v>2020</v>
      </c>
      <c r="K635" s="106">
        <v>2030</v>
      </c>
      <c r="L635" s="106">
        <v>2040</v>
      </c>
      <c r="M635" s="106">
        <v>2050</v>
      </c>
      <c r="O635" s="6">
        <v>2010</v>
      </c>
      <c r="P635" s="6">
        <v>2020</v>
      </c>
      <c r="Q635" s="6">
        <v>2030</v>
      </c>
      <c r="R635" s="6">
        <v>2040</v>
      </c>
      <c r="S635" s="6">
        <v>2050</v>
      </c>
      <c r="V635" s="106" t="s">
        <v>250</v>
      </c>
      <c r="W635" s="9">
        <v>2010</v>
      </c>
      <c r="X635" s="9">
        <v>2020</v>
      </c>
      <c r="Y635" s="9">
        <v>2030</v>
      </c>
      <c r="Z635" s="9">
        <v>2040</v>
      </c>
      <c r="AA635" s="9">
        <v>2050</v>
      </c>
    </row>
    <row r="636" spans="1:31" x14ac:dyDescent="0.25">
      <c r="A636" s="140"/>
      <c r="B636" s="155" t="s">
        <v>458</v>
      </c>
      <c r="C636" s="69">
        <f t="shared" ref="C636:C644" ca="1" si="294">IFERROR(VLOOKUP($B636,INDIRECT($I$636),2,FALSE),0)</f>
        <v>0</v>
      </c>
      <c r="D636" s="69">
        <f t="shared" ref="D636:D644" ca="1" si="295">IFERROR(VLOOKUP($B636,INDIRECT($J$636),2,FALSE),0)</f>
        <v>0</v>
      </c>
      <c r="E636" s="69">
        <f t="shared" ref="E636:E644" ca="1" si="296">IFERROR(VLOOKUP($B636,INDIRECT($K$636),2,FALSE),0)</f>
        <v>0</v>
      </c>
      <c r="F636" s="69">
        <f t="shared" ref="F636:F644" ca="1" si="297">IFERROR(VLOOKUP($B636,INDIRECT($L$636),2,FALSE),0)</f>
        <v>0</v>
      </c>
      <c r="G636" s="69">
        <f t="shared" ref="G636:G644" ca="1" si="298">IFERROR(VLOOKUP($B636,INDIRECT($M$636),2,FALSE),0)</f>
        <v>0</v>
      </c>
      <c r="H636" s="7"/>
      <c r="I636" s="140" t="str">
        <f>"Modeloutput!$A$"&amp;O636&amp;":$B$"&amp;O637</f>
        <v>Modeloutput!$A$10090:$B$10098</v>
      </c>
      <c r="J636" s="140" t="str">
        <f>"Modeloutput!$A$"&amp;P636&amp;":$B$"&amp;P637</f>
        <v>Modeloutput!$A$11025:$B$11033</v>
      </c>
      <c r="K636" s="140" t="str">
        <f>"Modeloutput!$A$"&amp;Q636&amp;":$B$"&amp;Q637</f>
        <v>Modeloutput!$A$11960:$B$11968</v>
      </c>
      <c r="L636" s="140" t="str">
        <f>"Modeloutput!$A$"&amp;R636&amp;":$B$"&amp;R637</f>
        <v>Modeloutput!$A$12895:$B$12903</v>
      </c>
      <c r="M636" s="140" t="str">
        <f>"Modeloutput!$A$"&amp;S636&amp;":$B$"&amp;S637</f>
        <v>Modeloutput!$A$13830:$B$13838</v>
      </c>
      <c r="N636" s="140" t="s">
        <v>246</v>
      </c>
      <c r="O636" s="140">
        <f>Run4_Var1!O636+Run4_Var3!$G$10</f>
        <v>10090</v>
      </c>
      <c r="P636" s="140">
        <f>Run4_Var1!P636+Run4_Var3!$G$10</f>
        <v>11025</v>
      </c>
      <c r="Q636" s="140">
        <f>Run4_Var1!Q636+Run4_Var3!$G$10</f>
        <v>11960</v>
      </c>
      <c r="R636" s="140">
        <f>Run4_Var1!R636+Run4_Var3!$G$10</f>
        <v>12895</v>
      </c>
      <c r="S636" s="140">
        <f>Run4_Var1!S636+Run4_Var3!$G$10</f>
        <v>13830</v>
      </c>
      <c r="V636" s="66" t="s">
        <v>254</v>
      </c>
      <c r="W636" s="67">
        <f ca="1">SUM(C636:C639)+C644</f>
        <v>5.0373923200000004</v>
      </c>
      <c r="X636" s="67">
        <f t="shared" ref="X636:AA636" ca="1" si="299">SUM(D636:D639)+D644</f>
        <v>11.520852510000001</v>
      </c>
      <c r="Y636" s="67">
        <f t="shared" ca="1" si="299"/>
        <v>11.57109801</v>
      </c>
      <c r="Z636" s="67">
        <f t="shared" ca="1" si="299"/>
        <v>11.75034351</v>
      </c>
      <c r="AA636" s="67">
        <f t="shared" ca="1" si="299"/>
        <v>11.87521551</v>
      </c>
    </row>
    <row r="637" spans="1:31" x14ac:dyDescent="0.25">
      <c r="A637" s="140"/>
      <c r="B637" s="155" t="s">
        <v>456</v>
      </c>
      <c r="C637" s="69">
        <f t="shared" ca="1" si="294"/>
        <v>5.0373923200000004</v>
      </c>
      <c r="D637" s="69">
        <f t="shared" ca="1" si="295"/>
        <v>5.6859245100000004</v>
      </c>
      <c r="E637" s="69">
        <f t="shared" ca="1" si="296"/>
        <v>5.6859245100000004</v>
      </c>
      <c r="F637" s="69">
        <f t="shared" ca="1" si="297"/>
        <v>5.6859245100000004</v>
      </c>
      <c r="G637" s="69">
        <f t="shared" ca="1" si="298"/>
        <v>5.6859245100000004</v>
      </c>
      <c r="H637" s="7"/>
      <c r="O637" s="140">
        <f>Run4_Var1!O637+Run4_Var3!$G$10</f>
        <v>10098</v>
      </c>
      <c r="P637" s="140">
        <f>Run4_Var1!P637+Run4_Var3!$G$10</f>
        <v>11033</v>
      </c>
      <c r="Q637" s="140">
        <f>Run4_Var1!Q637+Run4_Var3!$G$10</f>
        <v>11968</v>
      </c>
      <c r="R637" s="140">
        <f>Run4_Var1!R637+Run4_Var3!$G$10</f>
        <v>12903</v>
      </c>
      <c r="S637" s="140">
        <f>Run4_Var1!S637+Run4_Var3!$G$10</f>
        <v>13838</v>
      </c>
      <c r="V637" s="36" t="s">
        <v>313</v>
      </c>
      <c r="W637" s="37">
        <f ca="1">SUM(C640:C643)</f>
        <v>7.1055160300000004</v>
      </c>
      <c r="X637" s="37">
        <f t="shared" ref="X637:AA637" ca="1" si="300">SUM(D640:D643)</f>
        <v>6.0477759200000003</v>
      </c>
      <c r="Y637" s="37">
        <f t="shared" ca="1" si="300"/>
        <v>6.0477759200000003</v>
      </c>
      <c r="Z637" s="37">
        <f t="shared" ca="1" si="300"/>
        <v>6.0477759200000003</v>
      </c>
      <c r="AA637" s="37">
        <f t="shared" ca="1" si="300"/>
        <v>6.0477759200000003</v>
      </c>
    </row>
    <row r="638" spans="1:31" x14ac:dyDescent="0.25">
      <c r="A638" s="140"/>
      <c r="B638" s="155" t="s">
        <v>459</v>
      </c>
      <c r="C638" s="69">
        <f t="shared" ca="1" si="294"/>
        <v>0</v>
      </c>
      <c r="D638" s="69">
        <f t="shared" ca="1" si="295"/>
        <v>0</v>
      </c>
      <c r="E638" s="69">
        <f t="shared" ca="1" si="296"/>
        <v>0</v>
      </c>
      <c r="F638" s="69">
        <f t="shared" ca="1" si="297"/>
        <v>0</v>
      </c>
      <c r="G638" s="69">
        <f t="shared" ca="1" si="298"/>
        <v>0</v>
      </c>
      <c r="H638" s="7"/>
      <c r="O638" s="8"/>
      <c r="P638" s="8"/>
      <c r="Q638" s="8"/>
      <c r="R638" s="8"/>
      <c r="S638" s="8"/>
    </row>
    <row r="639" spans="1:31" x14ac:dyDescent="0.25">
      <c r="A639" s="140"/>
      <c r="B639" s="155" t="s">
        <v>460</v>
      </c>
      <c r="C639" s="69">
        <f t="shared" ca="1" si="294"/>
        <v>0</v>
      </c>
      <c r="D639" s="69">
        <f t="shared" ca="1" si="295"/>
        <v>0</v>
      </c>
      <c r="E639" s="69">
        <f t="shared" ca="1" si="296"/>
        <v>0</v>
      </c>
      <c r="F639" s="69">
        <f t="shared" ca="1" si="297"/>
        <v>0</v>
      </c>
      <c r="G639" s="69">
        <f t="shared" ca="1" si="298"/>
        <v>0</v>
      </c>
      <c r="H639" s="7"/>
      <c r="O639" s="8"/>
      <c r="P639" s="8"/>
      <c r="Q639" s="8"/>
      <c r="R639" s="8"/>
      <c r="S639" s="8"/>
      <c r="V639" s="140" t="s">
        <v>285</v>
      </c>
      <c r="W639" s="135">
        <f ca="1">SUM(W636:W637)</f>
        <v>12.142908350000001</v>
      </c>
      <c r="X639" s="135">
        <f t="shared" ref="X639:AA639" ca="1" si="301">SUM(X636:X637)</f>
        <v>17.56862843</v>
      </c>
      <c r="Y639" s="135">
        <f t="shared" ca="1" si="301"/>
        <v>17.618873929999999</v>
      </c>
      <c r="Z639" s="135">
        <f t="shared" ca="1" si="301"/>
        <v>17.79811943</v>
      </c>
      <c r="AA639" s="135">
        <f t="shared" ca="1" si="301"/>
        <v>17.92299143</v>
      </c>
    </row>
    <row r="640" spans="1:31" x14ac:dyDescent="0.25">
      <c r="A640" s="140"/>
      <c r="B640" s="155" t="s">
        <v>461</v>
      </c>
      <c r="C640" s="38">
        <f t="shared" ca="1" si="294"/>
        <v>0</v>
      </c>
      <c r="D640" s="38">
        <f t="shared" ca="1" si="295"/>
        <v>0</v>
      </c>
      <c r="E640" s="38">
        <f t="shared" ca="1" si="296"/>
        <v>0</v>
      </c>
      <c r="F640" s="38">
        <f t="shared" ca="1" si="297"/>
        <v>0</v>
      </c>
      <c r="G640" s="38">
        <f t="shared" ca="1" si="298"/>
        <v>0</v>
      </c>
      <c r="H640" s="7"/>
      <c r="O640" s="8"/>
      <c r="P640" s="8"/>
      <c r="Q640" s="8"/>
      <c r="R640" s="8"/>
      <c r="S640" s="8"/>
      <c r="V640" s="140" t="s">
        <v>284</v>
      </c>
      <c r="W640" s="135">
        <f ca="1">SUM(C636:C644)</f>
        <v>12.142908350000001</v>
      </c>
      <c r="X640" s="135">
        <f t="shared" ref="X640:AA640" ca="1" si="302">SUM(D636:D644)</f>
        <v>17.56862843</v>
      </c>
      <c r="Y640" s="135">
        <f t="shared" ca="1" si="302"/>
        <v>17.618873929999999</v>
      </c>
      <c r="Z640" s="135">
        <f t="shared" ca="1" si="302"/>
        <v>17.79811943</v>
      </c>
      <c r="AA640" s="135">
        <f t="shared" ca="1" si="302"/>
        <v>17.92299143</v>
      </c>
    </row>
    <row r="641" spans="1:27" x14ac:dyDescent="0.25">
      <c r="A641" s="140"/>
      <c r="B641" s="155" t="s">
        <v>457</v>
      </c>
      <c r="C641" s="38">
        <f t="shared" ca="1" si="294"/>
        <v>7.1055160300000004</v>
      </c>
      <c r="D641" s="38">
        <f t="shared" ca="1" si="295"/>
        <v>6.0477759200000003</v>
      </c>
      <c r="E641" s="38">
        <f t="shared" ca="1" si="296"/>
        <v>6.0477759200000003</v>
      </c>
      <c r="F641" s="38">
        <f t="shared" ca="1" si="297"/>
        <v>6.0477759200000003</v>
      </c>
      <c r="G641" s="38">
        <f t="shared" ca="1" si="298"/>
        <v>6.0477759200000003</v>
      </c>
      <c r="H641" s="7"/>
      <c r="O641" s="8"/>
      <c r="P641" s="8"/>
      <c r="Q641" s="8"/>
      <c r="R641" s="8"/>
      <c r="S641" s="8"/>
    </row>
    <row r="642" spans="1:27" x14ac:dyDescent="0.25">
      <c r="A642" s="140"/>
      <c r="B642" s="155" t="s">
        <v>462</v>
      </c>
      <c r="C642" s="38">
        <f t="shared" ca="1" si="294"/>
        <v>0</v>
      </c>
      <c r="D642" s="38">
        <f t="shared" ca="1" si="295"/>
        <v>0</v>
      </c>
      <c r="E642" s="38">
        <f t="shared" ca="1" si="296"/>
        <v>0</v>
      </c>
      <c r="F642" s="38">
        <f t="shared" ca="1" si="297"/>
        <v>0</v>
      </c>
      <c r="G642" s="38">
        <f t="shared" ca="1" si="298"/>
        <v>0</v>
      </c>
      <c r="H642" s="7"/>
      <c r="O642" s="8"/>
      <c r="P642" s="8"/>
      <c r="Q642" s="8"/>
      <c r="R642" s="8"/>
      <c r="S642" s="8"/>
    </row>
    <row r="643" spans="1:27" x14ac:dyDescent="0.25">
      <c r="A643" s="140"/>
      <c r="B643" s="155" t="s">
        <v>463</v>
      </c>
      <c r="C643" s="38">
        <f t="shared" ca="1" si="294"/>
        <v>0</v>
      </c>
      <c r="D643" s="38">
        <f t="shared" ca="1" si="295"/>
        <v>0</v>
      </c>
      <c r="E643" s="38">
        <f t="shared" ca="1" si="296"/>
        <v>0</v>
      </c>
      <c r="F643" s="38">
        <f t="shared" ca="1" si="297"/>
        <v>0</v>
      </c>
      <c r="G643" s="38">
        <f t="shared" ca="1" si="298"/>
        <v>0</v>
      </c>
      <c r="H643" s="7"/>
      <c r="O643" s="8"/>
      <c r="P643" s="8"/>
      <c r="Q643" s="8"/>
      <c r="R643" s="8"/>
      <c r="S643" s="8"/>
    </row>
    <row r="644" spans="1:27" x14ac:dyDescent="0.25">
      <c r="A644" s="140"/>
      <c r="B644" s="155" t="s">
        <v>1299</v>
      </c>
      <c r="C644" s="69">
        <f t="shared" ca="1" si="294"/>
        <v>0</v>
      </c>
      <c r="D644" s="69">
        <f t="shared" ca="1" si="295"/>
        <v>5.8349279999999997</v>
      </c>
      <c r="E644" s="69">
        <f t="shared" ca="1" si="296"/>
        <v>5.8851734999999996</v>
      </c>
      <c r="F644" s="69">
        <f t="shared" ca="1" si="297"/>
        <v>6.064419</v>
      </c>
      <c r="G644" s="69">
        <f t="shared" ca="1" si="298"/>
        <v>6.1892909999999999</v>
      </c>
      <c r="H644" s="7"/>
      <c r="O644" s="8"/>
      <c r="P644" s="8"/>
      <c r="Q644" s="8"/>
      <c r="R644" s="8"/>
      <c r="S644" s="8"/>
    </row>
    <row r="645" spans="1:27" x14ac:dyDescent="0.25">
      <c r="B645" s="155"/>
      <c r="C645" s="7"/>
      <c r="D645" s="7"/>
      <c r="E645" s="7"/>
      <c r="F645" s="7"/>
      <c r="G645" s="7"/>
      <c r="H645" s="7"/>
      <c r="I645" s="103" t="s">
        <v>244</v>
      </c>
      <c r="O645" s="138" t="s">
        <v>245</v>
      </c>
      <c r="P645" s="8"/>
      <c r="Q645" s="8"/>
      <c r="R645" s="8"/>
      <c r="S645" s="8"/>
    </row>
    <row r="646" spans="1:27" x14ac:dyDescent="0.25">
      <c r="B646" s="106" t="s">
        <v>252</v>
      </c>
      <c r="C646" s="9">
        <v>2010</v>
      </c>
      <c r="D646" s="9">
        <v>2020</v>
      </c>
      <c r="E646" s="9">
        <v>2030</v>
      </c>
      <c r="F646" s="9">
        <v>2040</v>
      </c>
      <c r="G646" s="9">
        <v>2050</v>
      </c>
      <c r="H646" s="7"/>
      <c r="I646" s="106">
        <v>2010</v>
      </c>
      <c r="J646" s="106">
        <v>2020</v>
      </c>
      <c r="K646" s="106">
        <v>2030</v>
      </c>
      <c r="L646" s="106">
        <v>2040</v>
      </c>
      <c r="M646" s="106">
        <v>2050</v>
      </c>
      <c r="O646" s="6">
        <v>2010</v>
      </c>
      <c r="P646" s="6">
        <v>2020</v>
      </c>
      <c r="Q646" s="6">
        <v>2030</v>
      </c>
      <c r="R646" s="6">
        <v>2040</v>
      </c>
      <c r="S646" s="6">
        <v>2050</v>
      </c>
      <c r="V646" s="106" t="s">
        <v>327</v>
      </c>
      <c r="W646" s="9">
        <v>2010</v>
      </c>
      <c r="X646" s="9">
        <v>2020</v>
      </c>
      <c r="Y646" s="9">
        <v>2030</v>
      </c>
      <c r="Z646" s="9">
        <v>2040</v>
      </c>
      <c r="AA646" s="9">
        <v>2050</v>
      </c>
    </row>
    <row r="647" spans="1:27" x14ac:dyDescent="0.25">
      <c r="A647" s="140"/>
      <c r="B647" s="155" t="s">
        <v>8</v>
      </c>
      <c r="C647" s="207">
        <f t="shared" ref="C647:C706" ca="1" si="303">IFERROR(VLOOKUP($B647,INDIRECT($I$647),2,FALSE),0)</f>
        <v>0</v>
      </c>
      <c r="D647" s="207">
        <f t="shared" ref="D647:D706" ca="1" si="304">IFERROR(VLOOKUP($B647,INDIRECT($J$647),2,FALSE),0)</f>
        <v>0</v>
      </c>
      <c r="E647" s="207">
        <f t="shared" ref="E647:E706" ca="1" si="305">IFERROR(VLOOKUP($B647,INDIRECT($K$647),2,FALSE),0)</f>
        <v>0</v>
      </c>
      <c r="F647" s="207">
        <f t="shared" ref="F647:F706" ca="1" si="306">IFERROR(VLOOKUP($B647,INDIRECT($L$647),2,FALSE),0)</f>
        <v>0</v>
      </c>
      <c r="G647" s="207">
        <f t="shared" ref="G647:G706" ca="1" si="307">IFERROR(VLOOKUP($B647,INDIRECT($M$647),2,FALSE),0)</f>
        <v>0</v>
      </c>
      <c r="H647" s="7"/>
      <c r="I647" s="140" t="str">
        <f>"Modeloutput!$A$"&amp;O647&amp;":$B$"&amp;O648</f>
        <v>Modeloutput!$A$10148:$B$10207</v>
      </c>
      <c r="J647" s="140" t="str">
        <f>"Modeloutput!$A$"&amp;P647&amp;":$B$"&amp;P648</f>
        <v>Modeloutput!$A$11083:$B$11142</v>
      </c>
      <c r="K647" s="140" t="str">
        <f>"Modeloutput!$A$"&amp;Q647&amp;":$B$"&amp;Q648</f>
        <v>Modeloutput!$A$12018:$B$12077</v>
      </c>
      <c r="L647" s="140" t="str">
        <f>"Modeloutput!$A$"&amp;R647&amp;":$B$"&amp;R648</f>
        <v>Modeloutput!$A$12953:$B$13012</v>
      </c>
      <c r="M647" s="140" t="str">
        <f>"Modeloutput!$A$"&amp;S647&amp;":$B$"&amp;S648</f>
        <v>Modeloutput!$A$13888:$B$13947</v>
      </c>
      <c r="N647" s="140" t="s">
        <v>246</v>
      </c>
      <c r="O647" s="140">
        <f>Run4_Var1!O647+Run4_Var3!$G$10</f>
        <v>10148</v>
      </c>
      <c r="P647" s="140">
        <f>Run4_Var1!P647+Run4_Var3!$G$10</f>
        <v>11083</v>
      </c>
      <c r="Q647" s="140">
        <f>Run4_Var1!Q647+Run4_Var3!$G$10</f>
        <v>12018</v>
      </c>
      <c r="R647" s="140">
        <f>Run4_Var1!R647+Run4_Var3!$G$10</f>
        <v>12953</v>
      </c>
      <c r="S647" s="140">
        <f>Run4_Var1!S647+Run4_Var3!$G$10</f>
        <v>13888</v>
      </c>
      <c r="V647" s="17" t="s">
        <v>1370</v>
      </c>
      <c r="W647" s="18">
        <f ca="1">SUM(C647:C652)</f>
        <v>0</v>
      </c>
      <c r="X647" s="18">
        <f t="shared" ref="X647:AA647" ca="1" si="308">SUM(D647:D652)</f>
        <v>0</v>
      </c>
      <c r="Y647" s="18">
        <f t="shared" ca="1" si="308"/>
        <v>0</v>
      </c>
      <c r="Z647" s="18">
        <f t="shared" ca="1" si="308"/>
        <v>0</v>
      </c>
      <c r="AA647" s="18">
        <f t="shared" ca="1" si="308"/>
        <v>0</v>
      </c>
    </row>
    <row r="648" spans="1:27" x14ac:dyDescent="0.25">
      <c r="A648" s="140"/>
      <c r="B648" s="155" t="s">
        <v>9</v>
      </c>
      <c r="C648" s="207">
        <f t="shared" ca="1" si="303"/>
        <v>0</v>
      </c>
      <c r="D648" s="207">
        <f t="shared" ca="1" si="304"/>
        <v>0</v>
      </c>
      <c r="E648" s="207">
        <f t="shared" ca="1" si="305"/>
        <v>0</v>
      </c>
      <c r="F648" s="207">
        <f t="shared" ca="1" si="306"/>
        <v>0</v>
      </c>
      <c r="G648" s="207">
        <f t="shared" ca="1" si="307"/>
        <v>0</v>
      </c>
      <c r="H648" s="9"/>
      <c r="O648" s="140">
        <f>Run4_Var1!O648+Run4_Var3!$G$10</f>
        <v>10207</v>
      </c>
      <c r="P648" s="140">
        <f>Run4_Var1!P648+Run4_Var3!$G$10</f>
        <v>11142</v>
      </c>
      <c r="Q648" s="140">
        <f>Run4_Var1!Q648+Run4_Var3!$G$10</f>
        <v>12077</v>
      </c>
      <c r="R648" s="140">
        <f>Run4_Var1!R648+Run4_Var3!$G$10</f>
        <v>13012</v>
      </c>
      <c r="S648" s="140">
        <f>Run4_Var1!S648+Run4_Var3!$G$10</f>
        <v>13947</v>
      </c>
      <c r="V648" s="22" t="s">
        <v>1371</v>
      </c>
      <c r="W648" s="41">
        <f ca="1">SUM(C653:C665)</f>
        <v>0</v>
      </c>
      <c r="X648" s="41">
        <f t="shared" ref="X648:AA648" ca="1" si="309">SUM(D653:D665)</f>
        <v>0</v>
      </c>
      <c r="Y648" s="41">
        <f t="shared" ca="1" si="309"/>
        <v>0</v>
      </c>
      <c r="Z648" s="41">
        <f t="shared" ca="1" si="309"/>
        <v>0</v>
      </c>
      <c r="AA648" s="41">
        <f t="shared" ca="1" si="309"/>
        <v>0</v>
      </c>
    </row>
    <row r="649" spans="1:27" x14ac:dyDescent="0.25">
      <c r="A649" s="140"/>
      <c r="B649" s="155" t="s">
        <v>10</v>
      </c>
      <c r="C649" s="207">
        <f t="shared" ca="1" si="303"/>
        <v>0</v>
      </c>
      <c r="D649" s="207">
        <f t="shared" ca="1" si="304"/>
        <v>0</v>
      </c>
      <c r="E649" s="207">
        <f t="shared" ca="1" si="305"/>
        <v>0</v>
      </c>
      <c r="F649" s="207">
        <f t="shared" ca="1" si="306"/>
        <v>0</v>
      </c>
      <c r="G649" s="207">
        <f t="shared" ca="1" si="307"/>
        <v>0</v>
      </c>
      <c r="H649" s="7"/>
      <c r="O649" s="8"/>
      <c r="P649" s="8"/>
      <c r="Q649" s="8"/>
      <c r="R649" s="8"/>
      <c r="S649" s="8"/>
      <c r="V649" s="66" t="s">
        <v>1372</v>
      </c>
      <c r="W649" s="69">
        <f ca="1">SUM(C675:C678)</f>
        <v>0</v>
      </c>
      <c r="X649" s="69">
        <f t="shared" ref="X649:AA649" ca="1" si="310">SUM(D675:D678)</f>
        <v>0</v>
      </c>
      <c r="Y649" s="69">
        <f t="shared" ca="1" si="310"/>
        <v>0</v>
      </c>
      <c r="Z649" s="69">
        <f t="shared" ca="1" si="310"/>
        <v>0</v>
      </c>
      <c r="AA649" s="69">
        <f t="shared" ca="1" si="310"/>
        <v>0</v>
      </c>
    </row>
    <row r="650" spans="1:27" x14ac:dyDescent="0.25">
      <c r="A650" s="140"/>
      <c r="B650" s="155" t="s">
        <v>11</v>
      </c>
      <c r="C650" s="207">
        <f t="shared" ca="1" si="303"/>
        <v>0</v>
      </c>
      <c r="D650" s="207">
        <f t="shared" ca="1" si="304"/>
        <v>0</v>
      </c>
      <c r="E650" s="207">
        <f t="shared" ca="1" si="305"/>
        <v>0</v>
      </c>
      <c r="F650" s="207">
        <f t="shared" ca="1" si="306"/>
        <v>0</v>
      </c>
      <c r="G650" s="207">
        <f t="shared" ca="1" si="307"/>
        <v>0</v>
      </c>
      <c r="H650" s="7"/>
      <c r="O650" s="8"/>
      <c r="P650" s="8"/>
      <c r="Q650" s="8"/>
      <c r="R650" s="8"/>
      <c r="S650" s="8"/>
      <c r="V650" s="36" t="s">
        <v>1373</v>
      </c>
      <c r="W650" s="38">
        <f ca="1">SUM(C683:C686)</f>
        <v>0</v>
      </c>
      <c r="X650" s="38">
        <f t="shared" ref="X650:AA650" ca="1" si="311">SUM(D683:D686)</f>
        <v>0</v>
      </c>
      <c r="Y650" s="38">
        <f t="shared" ca="1" si="311"/>
        <v>0</v>
      </c>
      <c r="Z650" s="38">
        <f t="shared" ca="1" si="311"/>
        <v>0</v>
      </c>
      <c r="AA650" s="38">
        <f t="shared" ca="1" si="311"/>
        <v>0</v>
      </c>
    </row>
    <row r="651" spans="1:27" x14ac:dyDescent="0.25">
      <c r="A651" s="140"/>
      <c r="B651" s="155" t="s">
        <v>12</v>
      </c>
      <c r="C651" s="207">
        <f t="shared" ca="1" si="303"/>
        <v>0</v>
      </c>
      <c r="D651" s="207">
        <f t="shared" ca="1" si="304"/>
        <v>0</v>
      </c>
      <c r="E651" s="207">
        <f t="shared" ca="1" si="305"/>
        <v>0</v>
      </c>
      <c r="F651" s="207">
        <f t="shared" ca="1" si="306"/>
        <v>0</v>
      </c>
      <c r="G651" s="207">
        <f t="shared" ca="1" si="307"/>
        <v>0</v>
      </c>
      <c r="H651" s="7"/>
      <c r="O651" s="8"/>
      <c r="P651" s="8"/>
      <c r="Q651" s="8"/>
      <c r="R651" s="8"/>
      <c r="S651" s="8"/>
      <c r="V651" s="32" t="s">
        <v>1374</v>
      </c>
      <c r="W651" s="40">
        <f ca="1">SUM(C691:C694)+C705</f>
        <v>0</v>
      </c>
      <c r="X651" s="40">
        <f t="shared" ref="X651:AA651" ca="1" si="312">SUM(D691:D694)+D705</f>
        <v>0</v>
      </c>
      <c r="Y651" s="40">
        <f t="shared" ca="1" si="312"/>
        <v>0</v>
      </c>
      <c r="Z651" s="40">
        <f t="shared" ca="1" si="312"/>
        <v>0</v>
      </c>
      <c r="AA651" s="40">
        <f t="shared" ca="1" si="312"/>
        <v>0</v>
      </c>
    </row>
    <row r="652" spans="1:27" x14ac:dyDescent="0.25">
      <c r="A652" s="140"/>
      <c r="B652" s="155" t="s">
        <v>13</v>
      </c>
      <c r="C652" s="207">
        <f t="shared" ca="1" si="303"/>
        <v>0</v>
      </c>
      <c r="D652" s="207">
        <f t="shared" ca="1" si="304"/>
        <v>0</v>
      </c>
      <c r="E652" s="207">
        <f t="shared" ca="1" si="305"/>
        <v>0</v>
      </c>
      <c r="F652" s="207">
        <f t="shared" ca="1" si="306"/>
        <v>0</v>
      </c>
      <c r="G652" s="207">
        <f t="shared" ca="1" si="307"/>
        <v>0</v>
      </c>
      <c r="H652" s="7"/>
      <c r="O652" s="8"/>
      <c r="P652" s="8"/>
      <c r="Q652" s="8"/>
      <c r="R652" s="8"/>
      <c r="S652" s="8"/>
      <c r="V652" s="208" t="s">
        <v>1375</v>
      </c>
      <c r="W652" s="209">
        <f ca="1">C666</f>
        <v>0</v>
      </c>
      <c r="X652" s="209">
        <f t="shared" ref="X652:AA652" ca="1" si="313">D666</f>
        <v>0</v>
      </c>
      <c r="Y652" s="209">
        <f t="shared" ca="1" si="313"/>
        <v>0</v>
      </c>
      <c r="Z652" s="209">
        <f t="shared" ca="1" si="313"/>
        <v>0</v>
      </c>
      <c r="AA652" s="209">
        <f t="shared" ca="1" si="313"/>
        <v>0</v>
      </c>
    </row>
    <row r="653" spans="1:27" x14ac:dyDescent="0.25">
      <c r="A653" s="140"/>
      <c r="B653" s="155" t="s">
        <v>554</v>
      </c>
      <c r="C653" s="210">
        <f t="shared" ca="1" si="303"/>
        <v>0</v>
      </c>
      <c r="D653" s="210">
        <f t="shared" ca="1" si="304"/>
        <v>0</v>
      </c>
      <c r="E653" s="210">
        <f t="shared" ca="1" si="305"/>
        <v>0</v>
      </c>
      <c r="F653" s="210">
        <f t="shared" ca="1" si="306"/>
        <v>0</v>
      </c>
      <c r="G653" s="210">
        <f t="shared" ca="1" si="307"/>
        <v>0</v>
      </c>
      <c r="H653" s="7"/>
      <c r="O653" s="8"/>
      <c r="P653" s="8"/>
      <c r="Q653" s="8"/>
      <c r="R653" s="8"/>
      <c r="S653" s="8"/>
      <c r="V653" s="211" t="s">
        <v>1376</v>
      </c>
      <c r="W653" s="212">
        <f ca="1">SUM(C667:C670)+C701</f>
        <v>0</v>
      </c>
      <c r="X653" s="212">
        <f t="shared" ref="X653:AA653" ca="1" si="314">SUM(D667:D670)+D701</f>
        <v>0</v>
      </c>
      <c r="Y653" s="212">
        <f t="shared" ca="1" si="314"/>
        <v>0</v>
      </c>
      <c r="Z653" s="212">
        <f t="shared" ca="1" si="314"/>
        <v>0</v>
      </c>
      <c r="AA653" s="212">
        <f t="shared" ca="1" si="314"/>
        <v>0</v>
      </c>
    </row>
    <row r="654" spans="1:27" x14ac:dyDescent="0.25">
      <c r="A654" s="140"/>
      <c r="B654" s="155" t="s">
        <v>555</v>
      </c>
      <c r="C654" s="210">
        <f t="shared" ca="1" si="303"/>
        <v>0</v>
      </c>
      <c r="D654" s="210">
        <f t="shared" ca="1" si="304"/>
        <v>0</v>
      </c>
      <c r="E654" s="210">
        <f t="shared" ca="1" si="305"/>
        <v>0</v>
      </c>
      <c r="F654" s="210">
        <f t="shared" ca="1" si="306"/>
        <v>0</v>
      </c>
      <c r="G654" s="210">
        <f t="shared" ca="1" si="307"/>
        <v>0</v>
      </c>
      <c r="H654" s="7"/>
      <c r="O654" s="8"/>
      <c r="P654" s="8"/>
      <c r="Q654" s="8"/>
      <c r="R654" s="8"/>
      <c r="S654" s="8"/>
      <c r="V654" s="195" t="s">
        <v>1377</v>
      </c>
      <c r="W654" s="213">
        <f ca="1">SUM(C671:C674)+C702</f>
        <v>0</v>
      </c>
      <c r="X654" s="213">
        <f t="shared" ref="X654:AA654" ca="1" si="315">SUM(D671:D674)+D702</f>
        <v>0</v>
      </c>
      <c r="Y654" s="213">
        <f t="shared" ca="1" si="315"/>
        <v>0</v>
      </c>
      <c r="Z654" s="213">
        <f t="shared" ca="1" si="315"/>
        <v>0</v>
      </c>
      <c r="AA654" s="213">
        <f t="shared" ca="1" si="315"/>
        <v>0</v>
      </c>
    </row>
    <row r="655" spans="1:27" x14ac:dyDescent="0.25">
      <c r="A655" s="140"/>
      <c r="B655" s="155" t="s">
        <v>556</v>
      </c>
      <c r="C655" s="210">
        <f t="shared" ca="1" si="303"/>
        <v>0</v>
      </c>
      <c r="D655" s="210">
        <f t="shared" ca="1" si="304"/>
        <v>0</v>
      </c>
      <c r="E655" s="210">
        <f t="shared" ca="1" si="305"/>
        <v>0</v>
      </c>
      <c r="F655" s="210">
        <f t="shared" ca="1" si="306"/>
        <v>0</v>
      </c>
      <c r="G655" s="210">
        <f t="shared" ca="1" si="307"/>
        <v>0</v>
      </c>
      <c r="O655" s="8"/>
      <c r="P655" s="8"/>
      <c r="Q655" s="8"/>
      <c r="R655" s="8"/>
      <c r="S655" s="8"/>
      <c r="V655" s="30" t="s">
        <v>1378</v>
      </c>
      <c r="W655" s="214">
        <f ca="1">SUM(C679:C682)+C704</f>
        <v>0</v>
      </c>
      <c r="X655" s="214">
        <f t="shared" ref="X655:AA655" ca="1" si="316">SUM(D679:D682)+D704</f>
        <v>0</v>
      </c>
      <c r="Y655" s="214">
        <f t="shared" ca="1" si="316"/>
        <v>0</v>
      </c>
      <c r="Z655" s="214">
        <f t="shared" ca="1" si="316"/>
        <v>0</v>
      </c>
      <c r="AA655" s="214">
        <f t="shared" ca="1" si="316"/>
        <v>0</v>
      </c>
    </row>
    <row r="656" spans="1:27" x14ac:dyDescent="0.25">
      <c r="A656" s="140"/>
      <c r="B656" s="155" t="s">
        <v>557</v>
      </c>
      <c r="C656" s="210">
        <f t="shared" ca="1" si="303"/>
        <v>0</v>
      </c>
      <c r="D656" s="210">
        <f t="shared" ca="1" si="304"/>
        <v>0</v>
      </c>
      <c r="E656" s="210">
        <f t="shared" ca="1" si="305"/>
        <v>0</v>
      </c>
      <c r="F656" s="210">
        <f t="shared" ca="1" si="306"/>
        <v>0</v>
      </c>
      <c r="G656" s="210">
        <f t="shared" ca="1" si="307"/>
        <v>0</v>
      </c>
      <c r="O656" s="8"/>
      <c r="P656" s="8"/>
      <c r="Q656" s="8"/>
      <c r="R656" s="8"/>
      <c r="S656" s="8"/>
      <c r="V656" s="215" t="s">
        <v>1379</v>
      </c>
      <c r="W656" s="216">
        <f ca="1">SUM(C687:C690)</f>
        <v>0</v>
      </c>
      <c r="X656" s="216">
        <f t="shared" ref="X656:AA656" ca="1" si="317">SUM(D687:D690)</f>
        <v>0</v>
      </c>
      <c r="Y656" s="216">
        <f t="shared" ca="1" si="317"/>
        <v>0</v>
      </c>
      <c r="Z656" s="216">
        <f t="shared" ca="1" si="317"/>
        <v>0</v>
      </c>
      <c r="AA656" s="216">
        <f t="shared" ca="1" si="317"/>
        <v>0</v>
      </c>
    </row>
    <row r="657" spans="1:27" x14ac:dyDescent="0.25">
      <c r="A657" s="140"/>
      <c r="B657" s="155" t="s">
        <v>558</v>
      </c>
      <c r="C657" s="210">
        <f t="shared" ca="1" si="303"/>
        <v>0</v>
      </c>
      <c r="D657" s="210">
        <f t="shared" ca="1" si="304"/>
        <v>0</v>
      </c>
      <c r="E657" s="210">
        <f t="shared" ca="1" si="305"/>
        <v>0</v>
      </c>
      <c r="F657" s="210">
        <f t="shared" ca="1" si="306"/>
        <v>0</v>
      </c>
      <c r="G657" s="210">
        <f t="shared" ca="1" si="307"/>
        <v>0</v>
      </c>
      <c r="O657" s="8"/>
      <c r="P657" s="8"/>
      <c r="Q657" s="8"/>
      <c r="R657" s="8"/>
      <c r="S657" s="8"/>
      <c r="V657" s="217" t="s">
        <v>1380</v>
      </c>
      <c r="W657" s="143">
        <f ca="1">SUM(C695:C698)+C706</f>
        <v>0</v>
      </c>
      <c r="X657" s="143">
        <f t="shared" ref="X657:AA657" ca="1" si="318">SUM(D695:D698)+D706</f>
        <v>0</v>
      </c>
      <c r="Y657" s="143">
        <f t="shared" ca="1" si="318"/>
        <v>0</v>
      </c>
      <c r="Z657" s="143">
        <f t="shared" ca="1" si="318"/>
        <v>0</v>
      </c>
      <c r="AA657" s="143">
        <f t="shared" ca="1" si="318"/>
        <v>0</v>
      </c>
    </row>
    <row r="658" spans="1:27" x14ac:dyDescent="0.25">
      <c r="A658" s="140"/>
      <c r="B658" s="155" t="s">
        <v>559</v>
      </c>
      <c r="C658" s="210">
        <f t="shared" ca="1" si="303"/>
        <v>0</v>
      </c>
      <c r="D658" s="210">
        <f t="shared" ca="1" si="304"/>
        <v>0</v>
      </c>
      <c r="E658" s="210">
        <f t="shared" ca="1" si="305"/>
        <v>0</v>
      </c>
      <c r="F658" s="210">
        <f t="shared" ca="1" si="306"/>
        <v>0</v>
      </c>
      <c r="G658" s="210">
        <f t="shared" ca="1" si="307"/>
        <v>0</v>
      </c>
      <c r="O658" s="8"/>
      <c r="P658" s="8"/>
      <c r="Q658" s="8"/>
      <c r="R658" s="8"/>
      <c r="S658" s="8"/>
    </row>
    <row r="659" spans="1:27" x14ac:dyDescent="0.25">
      <c r="A659" s="140"/>
      <c r="B659" s="155" t="s">
        <v>560</v>
      </c>
      <c r="C659" s="210">
        <f t="shared" ca="1" si="303"/>
        <v>0</v>
      </c>
      <c r="D659" s="210">
        <f t="shared" ca="1" si="304"/>
        <v>0</v>
      </c>
      <c r="E659" s="210">
        <f t="shared" ca="1" si="305"/>
        <v>0</v>
      </c>
      <c r="F659" s="210">
        <f t="shared" ca="1" si="306"/>
        <v>0</v>
      </c>
      <c r="G659" s="210">
        <f t="shared" ca="1" si="307"/>
        <v>0</v>
      </c>
      <c r="O659" s="8"/>
      <c r="P659" s="8"/>
      <c r="Q659" s="8"/>
      <c r="R659" s="8"/>
      <c r="S659" s="8"/>
      <c r="V659" s="140" t="s">
        <v>285</v>
      </c>
      <c r="W659" s="135">
        <f ca="1">SUM(W647:W657)</f>
        <v>0</v>
      </c>
      <c r="X659" s="135">
        <f t="shared" ref="X659:AA659" ca="1" si="319">SUM(X647:X657)</f>
        <v>0</v>
      </c>
      <c r="Y659" s="135">
        <f t="shared" ca="1" si="319"/>
        <v>0</v>
      </c>
      <c r="Z659" s="135">
        <f t="shared" ca="1" si="319"/>
        <v>0</v>
      </c>
      <c r="AA659" s="135">
        <f t="shared" ca="1" si="319"/>
        <v>0</v>
      </c>
    </row>
    <row r="660" spans="1:27" x14ac:dyDescent="0.25">
      <c r="A660" s="140"/>
      <c r="B660" s="155" t="s">
        <v>561</v>
      </c>
      <c r="C660" s="210">
        <f t="shared" ca="1" si="303"/>
        <v>0</v>
      </c>
      <c r="D660" s="210">
        <f t="shared" ca="1" si="304"/>
        <v>0</v>
      </c>
      <c r="E660" s="210">
        <f t="shared" ca="1" si="305"/>
        <v>0</v>
      </c>
      <c r="F660" s="210">
        <f t="shared" ca="1" si="306"/>
        <v>0</v>
      </c>
      <c r="G660" s="210">
        <f t="shared" ca="1" si="307"/>
        <v>0</v>
      </c>
      <c r="O660" s="8"/>
      <c r="P660" s="8"/>
      <c r="Q660" s="8"/>
      <c r="R660" s="8"/>
      <c r="S660" s="8"/>
      <c r="V660" s="140" t="s">
        <v>284</v>
      </c>
      <c r="W660" s="135">
        <f ca="1">SUM(C647:C706)</f>
        <v>0</v>
      </c>
      <c r="X660" s="135">
        <f t="shared" ref="X660:AA660" ca="1" si="320">SUM(D647:D706)</f>
        <v>0</v>
      </c>
      <c r="Y660" s="135">
        <f t="shared" ca="1" si="320"/>
        <v>0</v>
      </c>
      <c r="Z660" s="135">
        <f t="shared" ca="1" si="320"/>
        <v>0</v>
      </c>
      <c r="AA660" s="135">
        <f t="shared" ca="1" si="320"/>
        <v>0</v>
      </c>
    </row>
    <row r="661" spans="1:27" x14ac:dyDescent="0.25">
      <c r="A661" s="140"/>
      <c r="B661" s="155" t="s">
        <v>562</v>
      </c>
      <c r="C661" s="210">
        <f t="shared" ca="1" si="303"/>
        <v>0</v>
      </c>
      <c r="D661" s="210">
        <f t="shared" ca="1" si="304"/>
        <v>0</v>
      </c>
      <c r="E661" s="210">
        <f t="shared" ca="1" si="305"/>
        <v>0</v>
      </c>
      <c r="F661" s="210">
        <f t="shared" ca="1" si="306"/>
        <v>0</v>
      </c>
      <c r="G661" s="210">
        <f t="shared" ca="1" si="307"/>
        <v>0</v>
      </c>
      <c r="O661" s="8"/>
      <c r="P661" s="8"/>
      <c r="Q661" s="8"/>
      <c r="R661" s="8"/>
      <c r="S661" s="8"/>
    </row>
    <row r="662" spans="1:27" x14ac:dyDescent="0.25">
      <c r="A662" s="140"/>
      <c r="B662" s="155" t="s">
        <v>563</v>
      </c>
      <c r="C662" s="210">
        <f t="shared" ca="1" si="303"/>
        <v>0</v>
      </c>
      <c r="D662" s="210">
        <f t="shared" ca="1" si="304"/>
        <v>0</v>
      </c>
      <c r="E662" s="210">
        <f t="shared" ca="1" si="305"/>
        <v>0</v>
      </c>
      <c r="F662" s="210">
        <f t="shared" ca="1" si="306"/>
        <v>0</v>
      </c>
      <c r="G662" s="210">
        <f t="shared" ca="1" si="307"/>
        <v>0</v>
      </c>
      <c r="O662" s="8"/>
      <c r="P662" s="8"/>
      <c r="Q662" s="8"/>
      <c r="R662" s="8"/>
      <c r="S662" s="8"/>
    </row>
    <row r="663" spans="1:27" x14ac:dyDescent="0.25">
      <c r="A663" s="140"/>
      <c r="B663" s="155" t="s">
        <v>564</v>
      </c>
      <c r="C663" s="210">
        <f t="shared" ca="1" si="303"/>
        <v>0</v>
      </c>
      <c r="D663" s="210">
        <f t="shared" ca="1" si="304"/>
        <v>0</v>
      </c>
      <c r="E663" s="210">
        <f t="shared" ca="1" si="305"/>
        <v>0</v>
      </c>
      <c r="F663" s="210">
        <f t="shared" ca="1" si="306"/>
        <v>0</v>
      </c>
      <c r="G663" s="210">
        <f t="shared" ca="1" si="307"/>
        <v>0</v>
      </c>
      <c r="O663" s="8"/>
      <c r="P663" s="8"/>
      <c r="Q663" s="8"/>
      <c r="R663" s="8"/>
      <c r="S663" s="8"/>
    </row>
    <row r="664" spans="1:27" x14ac:dyDescent="0.25">
      <c r="A664" s="140"/>
      <c r="B664" s="155" t="s">
        <v>565</v>
      </c>
      <c r="C664" s="210">
        <f t="shared" ca="1" si="303"/>
        <v>0</v>
      </c>
      <c r="D664" s="210">
        <f t="shared" ca="1" si="304"/>
        <v>0</v>
      </c>
      <c r="E664" s="210">
        <f t="shared" ca="1" si="305"/>
        <v>0</v>
      </c>
      <c r="F664" s="210">
        <f t="shared" ca="1" si="306"/>
        <v>0</v>
      </c>
      <c r="G664" s="210">
        <f t="shared" ca="1" si="307"/>
        <v>0</v>
      </c>
      <c r="O664" s="8"/>
      <c r="P664" s="8"/>
      <c r="Q664" s="8"/>
      <c r="R664" s="8"/>
      <c r="S664" s="8"/>
    </row>
    <row r="665" spans="1:27" x14ac:dyDescent="0.25">
      <c r="A665" s="140"/>
      <c r="B665" s="166" t="s">
        <v>946</v>
      </c>
      <c r="C665" s="210">
        <f t="shared" ca="1" si="303"/>
        <v>0</v>
      </c>
      <c r="D665" s="210">
        <f t="shared" ca="1" si="304"/>
        <v>0</v>
      </c>
      <c r="E665" s="210">
        <f t="shared" ca="1" si="305"/>
        <v>0</v>
      </c>
      <c r="F665" s="210">
        <f t="shared" ca="1" si="306"/>
        <v>0</v>
      </c>
      <c r="G665" s="210">
        <f t="shared" ca="1" si="307"/>
        <v>0</v>
      </c>
      <c r="O665" s="8"/>
      <c r="P665" s="8"/>
      <c r="Q665" s="8"/>
      <c r="R665" s="8"/>
      <c r="S665" s="8"/>
    </row>
    <row r="666" spans="1:27" x14ac:dyDescent="0.25">
      <c r="A666" s="140"/>
      <c r="B666" s="166" t="s">
        <v>947</v>
      </c>
      <c r="C666" s="218">
        <f t="shared" ca="1" si="303"/>
        <v>0</v>
      </c>
      <c r="D666" s="218">
        <f t="shared" ca="1" si="304"/>
        <v>0</v>
      </c>
      <c r="E666" s="218">
        <f t="shared" ca="1" si="305"/>
        <v>0</v>
      </c>
      <c r="F666" s="218">
        <f t="shared" ca="1" si="306"/>
        <v>0</v>
      </c>
      <c r="G666" s="218">
        <f t="shared" ca="1" si="307"/>
        <v>0</v>
      </c>
      <c r="O666" s="8"/>
      <c r="P666" s="8"/>
      <c r="Q666" s="8"/>
      <c r="R666" s="8"/>
      <c r="S666" s="8"/>
    </row>
    <row r="667" spans="1:27" x14ac:dyDescent="0.25">
      <c r="A667" s="140"/>
      <c r="B667" s="166" t="s">
        <v>1053</v>
      </c>
      <c r="C667" s="219">
        <f t="shared" ca="1" si="303"/>
        <v>0</v>
      </c>
      <c r="D667" s="219">
        <f t="shared" ca="1" si="304"/>
        <v>0</v>
      </c>
      <c r="E667" s="219">
        <f t="shared" ca="1" si="305"/>
        <v>0</v>
      </c>
      <c r="F667" s="219">
        <f t="shared" ca="1" si="306"/>
        <v>0</v>
      </c>
      <c r="G667" s="219">
        <f t="shared" ca="1" si="307"/>
        <v>0</v>
      </c>
      <c r="O667" s="8"/>
      <c r="P667" s="8"/>
      <c r="Q667" s="8"/>
      <c r="R667" s="8"/>
      <c r="S667" s="8"/>
      <c r="V667" s="8"/>
    </row>
    <row r="668" spans="1:27" x14ac:dyDescent="0.25">
      <c r="A668" s="140"/>
      <c r="B668" s="166" t="s">
        <v>1004</v>
      </c>
      <c r="C668" s="219">
        <f t="shared" ca="1" si="303"/>
        <v>0</v>
      </c>
      <c r="D668" s="219">
        <f t="shared" ca="1" si="304"/>
        <v>0</v>
      </c>
      <c r="E668" s="219">
        <f t="shared" ca="1" si="305"/>
        <v>0</v>
      </c>
      <c r="F668" s="219">
        <f t="shared" ca="1" si="306"/>
        <v>0</v>
      </c>
      <c r="G668" s="219">
        <f t="shared" ca="1" si="307"/>
        <v>0</v>
      </c>
      <c r="O668" s="8"/>
      <c r="P668" s="8"/>
      <c r="Q668" s="8"/>
      <c r="R668" s="8"/>
      <c r="S668" s="8"/>
      <c r="V668" s="8"/>
    </row>
    <row r="669" spans="1:27" x14ac:dyDescent="0.25">
      <c r="A669" s="140"/>
      <c r="B669" s="166" t="s">
        <v>1054</v>
      </c>
      <c r="C669" s="219">
        <f t="shared" ca="1" si="303"/>
        <v>0</v>
      </c>
      <c r="D669" s="219">
        <f t="shared" ca="1" si="304"/>
        <v>0</v>
      </c>
      <c r="E669" s="219">
        <f t="shared" ca="1" si="305"/>
        <v>0</v>
      </c>
      <c r="F669" s="219">
        <f t="shared" ca="1" si="306"/>
        <v>0</v>
      </c>
      <c r="G669" s="219">
        <f t="shared" ca="1" si="307"/>
        <v>0</v>
      </c>
      <c r="O669" s="8"/>
      <c r="P669" s="8"/>
      <c r="Q669" s="8"/>
      <c r="R669" s="8"/>
      <c r="S669" s="8"/>
      <c r="V669" s="8"/>
    </row>
    <row r="670" spans="1:27" x14ac:dyDescent="0.25">
      <c r="A670" s="140"/>
      <c r="B670" s="166" t="s">
        <v>1055</v>
      </c>
      <c r="C670" s="219">
        <f t="shared" ca="1" si="303"/>
        <v>0</v>
      </c>
      <c r="D670" s="219">
        <f t="shared" ca="1" si="304"/>
        <v>0</v>
      </c>
      <c r="E670" s="219">
        <f t="shared" ca="1" si="305"/>
        <v>0</v>
      </c>
      <c r="F670" s="219">
        <f t="shared" ca="1" si="306"/>
        <v>0</v>
      </c>
      <c r="G670" s="219">
        <f t="shared" ca="1" si="307"/>
        <v>0</v>
      </c>
      <c r="O670" s="8"/>
      <c r="P670" s="8"/>
      <c r="Q670" s="8"/>
      <c r="R670" s="8"/>
      <c r="S670" s="8"/>
      <c r="V670" s="8"/>
    </row>
    <row r="671" spans="1:27" x14ac:dyDescent="0.25">
      <c r="A671" s="140"/>
      <c r="B671" s="166" t="s">
        <v>1056</v>
      </c>
      <c r="C671" s="196">
        <f t="shared" ca="1" si="303"/>
        <v>0</v>
      </c>
      <c r="D671" s="196">
        <f t="shared" ca="1" si="304"/>
        <v>0</v>
      </c>
      <c r="E671" s="196">
        <f t="shared" ca="1" si="305"/>
        <v>0</v>
      </c>
      <c r="F671" s="196">
        <f t="shared" ca="1" si="306"/>
        <v>0</v>
      </c>
      <c r="G671" s="196">
        <f t="shared" ca="1" si="307"/>
        <v>0</v>
      </c>
      <c r="O671" s="8"/>
      <c r="P671" s="8"/>
      <c r="Q671" s="8"/>
      <c r="R671" s="8"/>
      <c r="S671" s="8"/>
      <c r="V671" s="8"/>
    </row>
    <row r="672" spans="1:27" x14ac:dyDescent="0.25">
      <c r="A672" s="140"/>
      <c r="B672" s="155" t="s">
        <v>1005</v>
      </c>
      <c r="C672" s="196">
        <f t="shared" ca="1" si="303"/>
        <v>0</v>
      </c>
      <c r="D672" s="196">
        <f t="shared" ca="1" si="304"/>
        <v>0</v>
      </c>
      <c r="E672" s="196">
        <f t="shared" ca="1" si="305"/>
        <v>0</v>
      </c>
      <c r="F672" s="196">
        <f t="shared" ca="1" si="306"/>
        <v>0</v>
      </c>
      <c r="G672" s="196">
        <f t="shared" ca="1" si="307"/>
        <v>0</v>
      </c>
      <c r="O672" s="8"/>
      <c r="P672" s="8"/>
      <c r="Q672" s="8"/>
      <c r="R672" s="8"/>
      <c r="S672" s="8"/>
      <c r="V672" s="8"/>
    </row>
    <row r="673" spans="1:22" x14ac:dyDescent="0.25">
      <c r="A673" s="140"/>
      <c r="B673" s="155" t="s">
        <v>1057</v>
      </c>
      <c r="C673" s="196">
        <f t="shared" ca="1" si="303"/>
        <v>0</v>
      </c>
      <c r="D673" s="196">
        <f t="shared" ca="1" si="304"/>
        <v>0</v>
      </c>
      <c r="E673" s="196">
        <f t="shared" ca="1" si="305"/>
        <v>0</v>
      </c>
      <c r="F673" s="196">
        <f t="shared" ca="1" si="306"/>
        <v>0</v>
      </c>
      <c r="G673" s="196">
        <f t="shared" ca="1" si="307"/>
        <v>0</v>
      </c>
      <c r="O673" s="8"/>
      <c r="P673" s="8"/>
      <c r="Q673" s="8"/>
      <c r="R673" s="8"/>
      <c r="S673" s="8"/>
      <c r="V673" s="8"/>
    </row>
    <row r="674" spans="1:22" x14ac:dyDescent="0.25">
      <c r="A674" s="140"/>
      <c r="B674" s="155" t="s">
        <v>1058</v>
      </c>
      <c r="C674" s="196">
        <f t="shared" ca="1" si="303"/>
        <v>0</v>
      </c>
      <c r="D674" s="196">
        <f t="shared" ca="1" si="304"/>
        <v>0</v>
      </c>
      <c r="E674" s="196">
        <f t="shared" ca="1" si="305"/>
        <v>0</v>
      </c>
      <c r="F674" s="196">
        <f t="shared" ca="1" si="306"/>
        <v>0</v>
      </c>
      <c r="G674" s="196">
        <f t="shared" ca="1" si="307"/>
        <v>0</v>
      </c>
      <c r="O674" s="8"/>
      <c r="P674" s="8"/>
      <c r="Q674" s="8"/>
      <c r="R674" s="8"/>
      <c r="S674" s="8"/>
      <c r="V674" s="8"/>
    </row>
    <row r="675" spans="1:22" x14ac:dyDescent="0.25">
      <c r="A675" s="140"/>
      <c r="B675" s="155" t="s">
        <v>1059</v>
      </c>
      <c r="C675" s="188">
        <f t="shared" ca="1" si="303"/>
        <v>0</v>
      </c>
      <c r="D675" s="188">
        <f t="shared" ca="1" si="304"/>
        <v>0</v>
      </c>
      <c r="E675" s="188">
        <f t="shared" ca="1" si="305"/>
        <v>0</v>
      </c>
      <c r="F675" s="188">
        <f t="shared" ca="1" si="306"/>
        <v>0</v>
      </c>
      <c r="G675" s="188">
        <f t="shared" ca="1" si="307"/>
        <v>0</v>
      </c>
      <c r="O675" s="8"/>
      <c r="P675" s="8"/>
      <c r="Q675" s="8"/>
      <c r="R675" s="8"/>
      <c r="S675" s="8"/>
      <c r="V675" s="8"/>
    </row>
    <row r="676" spans="1:22" x14ac:dyDescent="0.25">
      <c r="A676" s="140"/>
      <c r="B676" s="155" t="s">
        <v>1006</v>
      </c>
      <c r="C676" s="188">
        <f t="shared" ca="1" si="303"/>
        <v>0</v>
      </c>
      <c r="D676" s="188">
        <f t="shared" ca="1" si="304"/>
        <v>0</v>
      </c>
      <c r="E676" s="188">
        <f t="shared" ca="1" si="305"/>
        <v>0</v>
      </c>
      <c r="F676" s="188">
        <f t="shared" ca="1" si="306"/>
        <v>0</v>
      </c>
      <c r="G676" s="188">
        <f t="shared" ca="1" si="307"/>
        <v>0</v>
      </c>
      <c r="O676" s="8"/>
      <c r="P676" s="8"/>
      <c r="Q676" s="8"/>
      <c r="R676" s="8"/>
      <c r="S676" s="8"/>
      <c r="V676" s="8"/>
    </row>
    <row r="677" spans="1:22" x14ac:dyDescent="0.25">
      <c r="A677" s="140"/>
      <c r="B677" s="155" t="s">
        <v>1060</v>
      </c>
      <c r="C677" s="188">
        <f t="shared" ca="1" si="303"/>
        <v>0</v>
      </c>
      <c r="D677" s="188">
        <f t="shared" ca="1" si="304"/>
        <v>0</v>
      </c>
      <c r="E677" s="188">
        <f t="shared" ca="1" si="305"/>
        <v>0</v>
      </c>
      <c r="F677" s="188">
        <f t="shared" ca="1" si="306"/>
        <v>0</v>
      </c>
      <c r="G677" s="188">
        <f t="shared" ca="1" si="307"/>
        <v>0</v>
      </c>
      <c r="O677" s="8"/>
      <c r="P677" s="8"/>
      <c r="Q677" s="8"/>
      <c r="R677" s="8"/>
      <c r="S677" s="8"/>
      <c r="V677" s="220"/>
    </row>
    <row r="678" spans="1:22" x14ac:dyDescent="0.25">
      <c r="A678" s="140"/>
      <c r="B678" s="155" t="s">
        <v>1061</v>
      </c>
      <c r="C678" s="188">
        <f t="shared" ca="1" si="303"/>
        <v>0</v>
      </c>
      <c r="D678" s="188">
        <f t="shared" ca="1" si="304"/>
        <v>0</v>
      </c>
      <c r="E678" s="188">
        <f t="shared" ca="1" si="305"/>
        <v>0</v>
      </c>
      <c r="F678" s="188">
        <f t="shared" ca="1" si="306"/>
        <v>0</v>
      </c>
      <c r="G678" s="188">
        <f t="shared" ca="1" si="307"/>
        <v>0</v>
      </c>
      <c r="O678" s="8"/>
      <c r="P678" s="8"/>
      <c r="Q678" s="8"/>
      <c r="R678" s="8"/>
      <c r="S678" s="8"/>
      <c r="V678" s="220"/>
    </row>
    <row r="679" spans="1:22" x14ac:dyDescent="0.25">
      <c r="A679" s="140"/>
      <c r="B679" s="155" t="s">
        <v>1062</v>
      </c>
      <c r="C679" s="202">
        <f t="shared" ca="1" si="303"/>
        <v>0</v>
      </c>
      <c r="D679" s="202">
        <f t="shared" ca="1" si="304"/>
        <v>0</v>
      </c>
      <c r="E679" s="202">
        <f t="shared" ca="1" si="305"/>
        <v>0</v>
      </c>
      <c r="F679" s="202">
        <f t="shared" ca="1" si="306"/>
        <v>0</v>
      </c>
      <c r="G679" s="202">
        <f t="shared" ca="1" si="307"/>
        <v>0</v>
      </c>
      <c r="O679" s="8"/>
      <c r="P679" s="8"/>
      <c r="Q679" s="8"/>
      <c r="R679" s="8"/>
      <c r="S679" s="8"/>
      <c r="V679" s="8"/>
    </row>
    <row r="680" spans="1:22" x14ac:dyDescent="0.25">
      <c r="A680" s="140"/>
      <c r="B680" s="155" t="s">
        <v>1007</v>
      </c>
      <c r="C680" s="202">
        <f t="shared" ca="1" si="303"/>
        <v>0</v>
      </c>
      <c r="D680" s="202">
        <f t="shared" ca="1" si="304"/>
        <v>0</v>
      </c>
      <c r="E680" s="202">
        <f t="shared" ca="1" si="305"/>
        <v>0</v>
      </c>
      <c r="F680" s="202">
        <f t="shared" ca="1" si="306"/>
        <v>0</v>
      </c>
      <c r="G680" s="202">
        <f t="shared" ca="1" si="307"/>
        <v>0</v>
      </c>
      <c r="O680" s="8"/>
      <c r="P680" s="8"/>
      <c r="Q680" s="8"/>
      <c r="R680" s="8"/>
      <c r="S680" s="8"/>
    </row>
    <row r="681" spans="1:22" x14ac:dyDescent="0.25">
      <c r="A681" s="140"/>
      <c r="B681" s="155" t="s">
        <v>1063</v>
      </c>
      <c r="C681" s="202">
        <f t="shared" ca="1" si="303"/>
        <v>0</v>
      </c>
      <c r="D681" s="202">
        <f t="shared" ca="1" si="304"/>
        <v>0</v>
      </c>
      <c r="E681" s="202">
        <f t="shared" ca="1" si="305"/>
        <v>0</v>
      </c>
      <c r="F681" s="202">
        <f t="shared" ca="1" si="306"/>
        <v>0</v>
      </c>
      <c r="G681" s="202">
        <f t="shared" ca="1" si="307"/>
        <v>0</v>
      </c>
      <c r="O681" s="8"/>
      <c r="P681" s="8"/>
      <c r="Q681" s="8"/>
      <c r="R681" s="8"/>
      <c r="S681" s="8"/>
    </row>
    <row r="682" spans="1:22" x14ac:dyDescent="0.25">
      <c r="A682" s="140"/>
      <c r="B682" s="155" t="s">
        <v>1064</v>
      </c>
      <c r="C682" s="202">
        <f t="shared" ca="1" si="303"/>
        <v>0</v>
      </c>
      <c r="D682" s="202">
        <f t="shared" ca="1" si="304"/>
        <v>0</v>
      </c>
      <c r="E682" s="202">
        <f t="shared" ca="1" si="305"/>
        <v>0</v>
      </c>
      <c r="F682" s="202">
        <f t="shared" ca="1" si="306"/>
        <v>0</v>
      </c>
      <c r="G682" s="202">
        <f t="shared" ca="1" si="307"/>
        <v>0</v>
      </c>
      <c r="O682" s="8"/>
      <c r="P682" s="8"/>
      <c r="Q682" s="8"/>
      <c r="R682" s="8"/>
      <c r="S682" s="8"/>
    </row>
    <row r="683" spans="1:22" x14ac:dyDescent="0.25">
      <c r="A683" s="140"/>
      <c r="B683" s="155" t="s">
        <v>1065</v>
      </c>
      <c r="C683" s="189">
        <f t="shared" ca="1" si="303"/>
        <v>0</v>
      </c>
      <c r="D683" s="189">
        <f t="shared" ca="1" si="304"/>
        <v>0</v>
      </c>
      <c r="E683" s="189">
        <f t="shared" ca="1" si="305"/>
        <v>0</v>
      </c>
      <c r="F683" s="189">
        <f t="shared" ca="1" si="306"/>
        <v>0</v>
      </c>
      <c r="G683" s="189">
        <f t="shared" ca="1" si="307"/>
        <v>0</v>
      </c>
      <c r="O683" s="8"/>
      <c r="P683" s="8"/>
      <c r="Q683" s="8"/>
      <c r="R683" s="8"/>
      <c r="S683" s="8"/>
    </row>
    <row r="684" spans="1:22" x14ac:dyDescent="0.25">
      <c r="A684" s="140"/>
      <c r="B684" s="155" t="s">
        <v>1008</v>
      </c>
      <c r="C684" s="189">
        <f t="shared" ca="1" si="303"/>
        <v>0</v>
      </c>
      <c r="D684" s="189">
        <f t="shared" ca="1" si="304"/>
        <v>0</v>
      </c>
      <c r="E684" s="189">
        <f t="shared" ca="1" si="305"/>
        <v>0</v>
      </c>
      <c r="F684" s="189">
        <f t="shared" ca="1" si="306"/>
        <v>0</v>
      </c>
      <c r="G684" s="189">
        <f t="shared" ca="1" si="307"/>
        <v>0</v>
      </c>
      <c r="O684" s="8"/>
      <c r="P684" s="8"/>
      <c r="Q684" s="8"/>
      <c r="R684" s="8"/>
      <c r="S684" s="8"/>
    </row>
    <row r="685" spans="1:22" x14ac:dyDescent="0.25">
      <c r="A685" s="140"/>
      <c r="B685" s="155" t="s">
        <v>1066</v>
      </c>
      <c r="C685" s="189">
        <f t="shared" ca="1" si="303"/>
        <v>0</v>
      </c>
      <c r="D685" s="189">
        <f t="shared" ca="1" si="304"/>
        <v>0</v>
      </c>
      <c r="E685" s="189">
        <f t="shared" ca="1" si="305"/>
        <v>0</v>
      </c>
      <c r="F685" s="189">
        <f t="shared" ca="1" si="306"/>
        <v>0</v>
      </c>
      <c r="G685" s="189">
        <f t="shared" ca="1" si="307"/>
        <v>0</v>
      </c>
      <c r="O685" s="8"/>
      <c r="P685" s="8"/>
      <c r="Q685" s="8"/>
      <c r="R685" s="8"/>
      <c r="S685" s="8"/>
    </row>
    <row r="686" spans="1:22" x14ac:dyDescent="0.25">
      <c r="A686" s="140"/>
      <c r="B686" s="155" t="s">
        <v>1067</v>
      </c>
      <c r="C686" s="189">
        <f t="shared" ca="1" si="303"/>
        <v>0</v>
      </c>
      <c r="D686" s="189">
        <f t="shared" ca="1" si="304"/>
        <v>0</v>
      </c>
      <c r="E686" s="189">
        <f t="shared" ca="1" si="305"/>
        <v>0</v>
      </c>
      <c r="F686" s="189">
        <f t="shared" ca="1" si="306"/>
        <v>0</v>
      </c>
      <c r="G686" s="189">
        <f t="shared" ca="1" si="307"/>
        <v>0</v>
      </c>
      <c r="O686" s="8"/>
      <c r="P686" s="8"/>
      <c r="Q686" s="8"/>
      <c r="R686" s="8"/>
      <c r="S686" s="8"/>
    </row>
    <row r="687" spans="1:22" x14ac:dyDescent="0.25">
      <c r="A687" s="140"/>
      <c r="B687" s="155" t="s">
        <v>1068</v>
      </c>
      <c r="C687" s="221">
        <f t="shared" ca="1" si="303"/>
        <v>0</v>
      </c>
      <c r="D687" s="221">
        <f t="shared" ca="1" si="304"/>
        <v>0</v>
      </c>
      <c r="E687" s="221">
        <f t="shared" ca="1" si="305"/>
        <v>0</v>
      </c>
      <c r="F687" s="221">
        <f t="shared" ca="1" si="306"/>
        <v>0</v>
      </c>
      <c r="G687" s="221">
        <f t="shared" ca="1" si="307"/>
        <v>0</v>
      </c>
      <c r="O687" s="8"/>
      <c r="P687" s="8"/>
      <c r="Q687" s="8"/>
      <c r="R687" s="8"/>
      <c r="S687" s="8"/>
    </row>
    <row r="688" spans="1:22" x14ac:dyDescent="0.25">
      <c r="A688" s="140"/>
      <c r="B688" s="155" t="s">
        <v>1009</v>
      </c>
      <c r="C688" s="221">
        <f t="shared" ca="1" si="303"/>
        <v>0</v>
      </c>
      <c r="D688" s="221">
        <f t="shared" ca="1" si="304"/>
        <v>0</v>
      </c>
      <c r="E688" s="221">
        <f t="shared" ca="1" si="305"/>
        <v>0</v>
      </c>
      <c r="F688" s="221">
        <f t="shared" ca="1" si="306"/>
        <v>0</v>
      </c>
      <c r="G688" s="221">
        <f t="shared" ca="1" si="307"/>
        <v>0</v>
      </c>
      <c r="O688" s="8"/>
      <c r="P688" s="8"/>
      <c r="Q688" s="8"/>
      <c r="R688" s="8"/>
      <c r="S688" s="8"/>
    </row>
    <row r="689" spans="1:19" x14ac:dyDescent="0.25">
      <c r="A689" s="140"/>
      <c r="B689" s="155" t="s">
        <v>1069</v>
      </c>
      <c r="C689" s="221">
        <f t="shared" ca="1" si="303"/>
        <v>0</v>
      </c>
      <c r="D689" s="221">
        <f t="shared" ca="1" si="304"/>
        <v>0</v>
      </c>
      <c r="E689" s="221">
        <f t="shared" ca="1" si="305"/>
        <v>0</v>
      </c>
      <c r="F689" s="221">
        <f t="shared" ca="1" si="306"/>
        <v>0</v>
      </c>
      <c r="G689" s="221">
        <f t="shared" ca="1" si="307"/>
        <v>0</v>
      </c>
      <c r="O689" s="8"/>
      <c r="P689" s="8"/>
      <c r="Q689" s="8"/>
      <c r="R689" s="8"/>
      <c r="S689" s="8"/>
    </row>
    <row r="690" spans="1:19" x14ac:dyDescent="0.25">
      <c r="A690" s="140"/>
      <c r="B690" s="155" t="s">
        <v>1070</v>
      </c>
      <c r="C690" s="221">
        <f t="shared" ca="1" si="303"/>
        <v>0</v>
      </c>
      <c r="D690" s="221">
        <f t="shared" ca="1" si="304"/>
        <v>0</v>
      </c>
      <c r="E690" s="221">
        <f t="shared" ca="1" si="305"/>
        <v>0</v>
      </c>
      <c r="F690" s="221">
        <f t="shared" ca="1" si="306"/>
        <v>0</v>
      </c>
      <c r="G690" s="221">
        <f t="shared" ca="1" si="307"/>
        <v>0</v>
      </c>
      <c r="O690" s="8"/>
      <c r="P690" s="8"/>
      <c r="Q690" s="8"/>
      <c r="R690" s="8"/>
      <c r="S690" s="8"/>
    </row>
    <row r="691" spans="1:19" x14ac:dyDescent="0.25">
      <c r="A691" s="140"/>
      <c r="B691" s="155" t="s">
        <v>1071</v>
      </c>
      <c r="C691" s="190">
        <f t="shared" ca="1" si="303"/>
        <v>0</v>
      </c>
      <c r="D691" s="190">
        <f t="shared" ca="1" si="304"/>
        <v>0</v>
      </c>
      <c r="E691" s="190">
        <f t="shared" ca="1" si="305"/>
        <v>0</v>
      </c>
      <c r="F691" s="190">
        <f t="shared" ca="1" si="306"/>
        <v>0</v>
      </c>
      <c r="G691" s="190">
        <f t="shared" ca="1" si="307"/>
        <v>0</v>
      </c>
      <c r="O691" s="8"/>
      <c r="P691" s="8"/>
      <c r="Q691" s="8"/>
      <c r="R691" s="8"/>
      <c r="S691" s="8"/>
    </row>
    <row r="692" spans="1:19" x14ac:dyDescent="0.25">
      <c r="A692" s="140"/>
      <c r="B692" s="155" t="s">
        <v>1010</v>
      </c>
      <c r="C692" s="190">
        <f t="shared" ca="1" si="303"/>
        <v>0</v>
      </c>
      <c r="D692" s="190">
        <f t="shared" ca="1" si="304"/>
        <v>0</v>
      </c>
      <c r="E692" s="190">
        <f t="shared" ca="1" si="305"/>
        <v>0</v>
      </c>
      <c r="F692" s="190">
        <f t="shared" ca="1" si="306"/>
        <v>0</v>
      </c>
      <c r="G692" s="190">
        <f t="shared" ca="1" si="307"/>
        <v>0</v>
      </c>
      <c r="O692" s="8"/>
      <c r="P692" s="8"/>
      <c r="Q692" s="8"/>
      <c r="R692" s="8"/>
      <c r="S692" s="8"/>
    </row>
    <row r="693" spans="1:19" x14ac:dyDescent="0.25">
      <c r="A693" s="140"/>
      <c r="B693" s="155" t="s">
        <v>1072</v>
      </c>
      <c r="C693" s="190">
        <f t="shared" ca="1" si="303"/>
        <v>0</v>
      </c>
      <c r="D693" s="190">
        <f t="shared" ca="1" si="304"/>
        <v>0</v>
      </c>
      <c r="E693" s="190">
        <f t="shared" ca="1" si="305"/>
        <v>0</v>
      </c>
      <c r="F693" s="190">
        <f t="shared" ca="1" si="306"/>
        <v>0</v>
      </c>
      <c r="G693" s="190">
        <f t="shared" ca="1" si="307"/>
        <v>0</v>
      </c>
      <c r="O693" s="8"/>
      <c r="P693" s="8"/>
      <c r="Q693" s="8"/>
      <c r="R693" s="8"/>
      <c r="S693" s="8"/>
    </row>
    <row r="694" spans="1:19" x14ac:dyDescent="0.25">
      <c r="A694" s="140"/>
      <c r="B694" s="155" t="s">
        <v>1073</v>
      </c>
      <c r="C694" s="190">
        <f t="shared" ca="1" si="303"/>
        <v>0</v>
      </c>
      <c r="D694" s="190">
        <f t="shared" ca="1" si="304"/>
        <v>0</v>
      </c>
      <c r="E694" s="190">
        <f t="shared" ca="1" si="305"/>
        <v>0</v>
      </c>
      <c r="F694" s="190">
        <f t="shared" ca="1" si="306"/>
        <v>0</v>
      </c>
      <c r="G694" s="190">
        <f t="shared" ca="1" si="307"/>
        <v>0</v>
      </c>
      <c r="O694" s="8"/>
      <c r="P694" s="8"/>
      <c r="Q694" s="8"/>
      <c r="R694" s="8"/>
      <c r="S694" s="8"/>
    </row>
    <row r="695" spans="1:19" x14ac:dyDescent="0.25">
      <c r="A695" s="140"/>
      <c r="B695" s="155" t="s">
        <v>1074</v>
      </c>
      <c r="C695" s="222">
        <f t="shared" ca="1" si="303"/>
        <v>0</v>
      </c>
      <c r="D695" s="222">
        <f t="shared" ca="1" si="304"/>
        <v>0</v>
      </c>
      <c r="E695" s="222">
        <f t="shared" ca="1" si="305"/>
        <v>0</v>
      </c>
      <c r="F695" s="222">
        <f t="shared" ca="1" si="306"/>
        <v>0</v>
      </c>
      <c r="G695" s="222">
        <f t="shared" ca="1" si="307"/>
        <v>0</v>
      </c>
      <c r="O695" s="8"/>
      <c r="P695" s="8"/>
      <c r="Q695" s="8"/>
      <c r="R695" s="8"/>
      <c r="S695" s="8"/>
    </row>
    <row r="696" spans="1:19" x14ac:dyDescent="0.25">
      <c r="A696" s="140"/>
      <c r="B696" s="155" t="s">
        <v>1011</v>
      </c>
      <c r="C696" s="222">
        <f t="shared" ca="1" si="303"/>
        <v>0</v>
      </c>
      <c r="D696" s="222">
        <f t="shared" ca="1" si="304"/>
        <v>0</v>
      </c>
      <c r="E696" s="222">
        <f t="shared" ca="1" si="305"/>
        <v>0</v>
      </c>
      <c r="F696" s="222">
        <f t="shared" ca="1" si="306"/>
        <v>0</v>
      </c>
      <c r="G696" s="222">
        <f t="shared" ca="1" si="307"/>
        <v>0</v>
      </c>
      <c r="O696" s="8"/>
      <c r="P696" s="8"/>
      <c r="Q696" s="8"/>
      <c r="R696" s="8"/>
      <c r="S696" s="8"/>
    </row>
    <row r="697" spans="1:19" x14ac:dyDescent="0.25">
      <c r="A697" s="140"/>
      <c r="B697" s="155" t="s">
        <v>1075</v>
      </c>
      <c r="C697" s="222">
        <f t="shared" ca="1" si="303"/>
        <v>0</v>
      </c>
      <c r="D697" s="222">
        <f t="shared" ca="1" si="304"/>
        <v>0</v>
      </c>
      <c r="E697" s="222">
        <f t="shared" ca="1" si="305"/>
        <v>0</v>
      </c>
      <c r="F697" s="222">
        <f t="shared" ca="1" si="306"/>
        <v>0</v>
      </c>
      <c r="G697" s="222">
        <f t="shared" ca="1" si="307"/>
        <v>0</v>
      </c>
      <c r="O697" s="8"/>
      <c r="P697" s="8"/>
      <c r="Q697" s="8"/>
      <c r="R697" s="8"/>
      <c r="S697" s="8"/>
    </row>
    <row r="698" spans="1:19" x14ac:dyDescent="0.25">
      <c r="A698" s="140"/>
      <c r="B698" s="155" t="s">
        <v>1076</v>
      </c>
      <c r="C698" s="222">
        <f t="shared" ca="1" si="303"/>
        <v>0</v>
      </c>
      <c r="D698" s="222">
        <f t="shared" ca="1" si="304"/>
        <v>0</v>
      </c>
      <c r="E698" s="222">
        <f t="shared" ca="1" si="305"/>
        <v>0</v>
      </c>
      <c r="F698" s="222">
        <f t="shared" ca="1" si="306"/>
        <v>0</v>
      </c>
      <c r="G698" s="222">
        <f t="shared" ca="1" si="307"/>
        <v>0</v>
      </c>
      <c r="O698" s="8"/>
      <c r="P698" s="8"/>
      <c r="Q698" s="8"/>
      <c r="R698" s="8"/>
      <c r="S698" s="8"/>
    </row>
    <row r="699" spans="1:19" x14ac:dyDescent="0.25">
      <c r="A699" s="140"/>
      <c r="B699" s="155" t="s">
        <v>1205</v>
      </c>
      <c r="C699" s="210">
        <f t="shared" ca="1" si="303"/>
        <v>0</v>
      </c>
      <c r="D699" s="210">
        <f t="shared" ca="1" si="304"/>
        <v>0</v>
      </c>
      <c r="E699" s="210">
        <f t="shared" ca="1" si="305"/>
        <v>0</v>
      </c>
      <c r="F699" s="210">
        <f t="shared" ca="1" si="306"/>
        <v>0</v>
      </c>
      <c r="G699" s="210">
        <f t="shared" ca="1" si="307"/>
        <v>0</v>
      </c>
      <c r="O699" s="8"/>
      <c r="P699" s="8"/>
      <c r="Q699" s="8"/>
      <c r="R699" s="8"/>
      <c r="S699" s="8"/>
    </row>
    <row r="700" spans="1:19" x14ac:dyDescent="0.25">
      <c r="A700" s="140"/>
      <c r="B700" s="155" t="s">
        <v>1335</v>
      </c>
      <c r="C700" s="218">
        <f t="shared" ca="1" si="303"/>
        <v>0</v>
      </c>
      <c r="D700" s="218">
        <f t="shared" ca="1" si="304"/>
        <v>0</v>
      </c>
      <c r="E700" s="218">
        <f t="shared" ca="1" si="305"/>
        <v>0</v>
      </c>
      <c r="F700" s="218">
        <f t="shared" ca="1" si="306"/>
        <v>0</v>
      </c>
      <c r="G700" s="218">
        <f t="shared" ca="1" si="307"/>
        <v>0</v>
      </c>
      <c r="O700" s="8"/>
      <c r="P700" s="8"/>
      <c r="Q700" s="8"/>
      <c r="R700" s="8"/>
      <c r="S700" s="8"/>
    </row>
    <row r="701" spans="1:19" x14ac:dyDescent="0.25">
      <c r="A701" s="140"/>
      <c r="B701" s="155" t="s">
        <v>1336</v>
      </c>
      <c r="C701" s="219">
        <f t="shared" ca="1" si="303"/>
        <v>0</v>
      </c>
      <c r="D701" s="219">
        <f t="shared" ca="1" si="304"/>
        <v>0</v>
      </c>
      <c r="E701" s="219">
        <f t="shared" ca="1" si="305"/>
        <v>0</v>
      </c>
      <c r="F701" s="219">
        <f t="shared" ca="1" si="306"/>
        <v>0</v>
      </c>
      <c r="G701" s="219">
        <f t="shared" ca="1" si="307"/>
        <v>0</v>
      </c>
      <c r="O701" s="8"/>
      <c r="P701" s="8"/>
      <c r="Q701" s="8"/>
      <c r="R701" s="8"/>
      <c r="S701" s="8"/>
    </row>
    <row r="702" spans="1:19" x14ac:dyDescent="0.25">
      <c r="A702" s="140"/>
      <c r="B702" s="155" t="s">
        <v>1337</v>
      </c>
      <c r="C702" s="196">
        <f t="shared" ca="1" si="303"/>
        <v>0</v>
      </c>
      <c r="D702" s="196">
        <f t="shared" ca="1" si="304"/>
        <v>0</v>
      </c>
      <c r="E702" s="196">
        <f t="shared" ca="1" si="305"/>
        <v>0</v>
      </c>
      <c r="F702" s="196">
        <f t="shared" ca="1" si="306"/>
        <v>0</v>
      </c>
      <c r="G702" s="196">
        <f t="shared" ca="1" si="307"/>
        <v>0</v>
      </c>
      <c r="O702" s="8"/>
      <c r="P702" s="8"/>
      <c r="Q702" s="8"/>
      <c r="R702" s="8"/>
      <c r="S702" s="8"/>
    </row>
    <row r="703" spans="1:19" x14ac:dyDescent="0.25">
      <c r="A703" s="140"/>
      <c r="B703" s="155" t="s">
        <v>1338</v>
      </c>
      <c r="C703" s="188">
        <f t="shared" ca="1" si="303"/>
        <v>0</v>
      </c>
      <c r="D703" s="188">
        <f t="shared" ca="1" si="304"/>
        <v>0</v>
      </c>
      <c r="E703" s="188">
        <f t="shared" ca="1" si="305"/>
        <v>0</v>
      </c>
      <c r="F703" s="188">
        <f t="shared" ca="1" si="306"/>
        <v>0</v>
      </c>
      <c r="G703" s="188">
        <f t="shared" ca="1" si="307"/>
        <v>0</v>
      </c>
      <c r="O703" s="8"/>
      <c r="P703" s="8"/>
      <c r="Q703" s="8"/>
      <c r="R703" s="8"/>
      <c r="S703" s="8"/>
    </row>
    <row r="704" spans="1:19" x14ac:dyDescent="0.25">
      <c r="A704" s="140"/>
      <c r="B704" s="155" t="s">
        <v>1339</v>
      </c>
      <c r="C704" s="202">
        <f t="shared" ca="1" si="303"/>
        <v>0</v>
      </c>
      <c r="D704" s="202">
        <f t="shared" ca="1" si="304"/>
        <v>0</v>
      </c>
      <c r="E704" s="202">
        <f t="shared" ca="1" si="305"/>
        <v>0</v>
      </c>
      <c r="F704" s="202">
        <f t="shared" ca="1" si="306"/>
        <v>0</v>
      </c>
      <c r="G704" s="202">
        <f t="shared" ca="1" si="307"/>
        <v>0</v>
      </c>
      <c r="O704" s="8"/>
      <c r="P704" s="8"/>
      <c r="Q704" s="8"/>
      <c r="R704" s="8"/>
      <c r="S704" s="8"/>
    </row>
    <row r="705" spans="1:31" x14ac:dyDescent="0.25">
      <c r="A705" s="140"/>
      <c r="B705" s="155" t="s">
        <v>1340</v>
      </c>
      <c r="C705" s="190">
        <f t="shared" ca="1" si="303"/>
        <v>0</v>
      </c>
      <c r="D705" s="190">
        <f t="shared" ca="1" si="304"/>
        <v>0</v>
      </c>
      <c r="E705" s="190">
        <f t="shared" ca="1" si="305"/>
        <v>0</v>
      </c>
      <c r="F705" s="190">
        <f t="shared" ca="1" si="306"/>
        <v>0</v>
      </c>
      <c r="G705" s="190">
        <f t="shared" ca="1" si="307"/>
        <v>0</v>
      </c>
      <c r="O705" s="8"/>
      <c r="P705" s="8"/>
      <c r="Q705" s="8"/>
      <c r="R705" s="8"/>
      <c r="S705" s="8"/>
    </row>
    <row r="706" spans="1:31" x14ac:dyDescent="0.25">
      <c r="A706" s="140"/>
      <c r="B706" s="155" t="s">
        <v>1341</v>
      </c>
      <c r="C706" s="222">
        <f t="shared" ca="1" si="303"/>
        <v>0</v>
      </c>
      <c r="D706" s="222">
        <f t="shared" ca="1" si="304"/>
        <v>0</v>
      </c>
      <c r="E706" s="222">
        <f t="shared" ca="1" si="305"/>
        <v>0</v>
      </c>
      <c r="F706" s="222">
        <f t="shared" ca="1" si="306"/>
        <v>0</v>
      </c>
      <c r="G706" s="222">
        <f t="shared" ca="1" si="307"/>
        <v>0</v>
      </c>
      <c r="O706" s="8"/>
      <c r="P706" s="8"/>
      <c r="Q706" s="8"/>
      <c r="R706" s="8"/>
      <c r="S706" s="8"/>
    </row>
    <row r="707" spans="1:31" x14ac:dyDescent="0.25">
      <c r="A707" s="10"/>
      <c r="B707" s="223"/>
      <c r="C707" s="11"/>
      <c r="D707" s="11"/>
      <c r="E707" s="11"/>
      <c r="F707" s="11"/>
      <c r="G707" s="11"/>
      <c r="H707" s="11"/>
      <c r="I707" s="12" t="s">
        <v>244</v>
      </c>
      <c r="J707" s="10"/>
      <c r="K707" s="10"/>
      <c r="L707" s="10"/>
      <c r="M707" s="10"/>
      <c r="N707" s="10"/>
      <c r="O707" s="137" t="s">
        <v>245</v>
      </c>
      <c r="P707" s="139"/>
      <c r="Q707" s="139"/>
      <c r="R707" s="139"/>
      <c r="S707" s="139"/>
      <c r="T707" s="10"/>
      <c r="U707" s="10"/>
      <c r="AB707" s="10"/>
      <c r="AC707" s="10"/>
      <c r="AD707" s="10"/>
      <c r="AE707" s="10"/>
    </row>
    <row r="708" spans="1:31" x14ac:dyDescent="0.25">
      <c r="B708" s="106" t="s">
        <v>239</v>
      </c>
      <c r="C708" s="9">
        <v>2010</v>
      </c>
      <c r="D708" s="9">
        <v>2020</v>
      </c>
      <c r="E708" s="9">
        <v>2030</v>
      </c>
      <c r="F708" s="9">
        <v>2040</v>
      </c>
      <c r="G708" s="9">
        <v>2050</v>
      </c>
      <c r="H708" s="9"/>
      <c r="I708" s="106">
        <v>2010</v>
      </c>
      <c r="J708" s="106">
        <v>2020</v>
      </c>
      <c r="K708" s="106">
        <v>2030</v>
      </c>
      <c r="L708" s="106">
        <v>2040</v>
      </c>
      <c r="M708" s="106">
        <v>2050</v>
      </c>
      <c r="O708" s="6">
        <v>2010</v>
      </c>
      <c r="P708" s="6">
        <v>2020</v>
      </c>
      <c r="Q708" s="6">
        <v>2030</v>
      </c>
      <c r="R708" s="6">
        <v>2040</v>
      </c>
      <c r="S708" s="6">
        <v>2050</v>
      </c>
      <c r="V708" s="106" t="s">
        <v>239</v>
      </c>
      <c r="W708" s="9">
        <v>2010</v>
      </c>
      <c r="X708" s="9">
        <v>2020</v>
      </c>
      <c r="Y708" s="9">
        <v>2030</v>
      </c>
      <c r="Z708" s="9">
        <v>2040</v>
      </c>
      <c r="AA708" s="9">
        <v>2050</v>
      </c>
    </row>
    <row r="709" spans="1:31" x14ac:dyDescent="0.25">
      <c r="A709" s="140"/>
      <c r="B709" s="155" t="s">
        <v>1111</v>
      </c>
      <c r="C709" s="16">
        <f t="shared" ref="C709:C756" ca="1" si="321">IFERROR(VLOOKUP($B709,INDIRECT($I$709),2,FALSE),0)</f>
        <v>11.5795919</v>
      </c>
      <c r="D709" s="16">
        <f t="shared" ref="D709:D756" ca="1" si="322">IFERROR(VLOOKUP($B709,INDIRECT($J$709),2,FALSE),0)</f>
        <v>1.67483783</v>
      </c>
      <c r="E709" s="16">
        <f t="shared" ref="E709:E756" ca="1" si="323">IFERROR(VLOOKUP($B709,INDIRECT($K$709),2,FALSE),0)</f>
        <v>1.4194353799999999</v>
      </c>
      <c r="F709" s="16">
        <f t="shared" ref="F709:F756" ca="1" si="324">IFERROR(VLOOKUP($B709,INDIRECT($L$709),2,FALSE),0)</f>
        <v>1.24883663</v>
      </c>
      <c r="G709" s="16">
        <f t="shared" ref="G709:G756" ca="1" si="325">IFERROR(VLOOKUP($B709,INDIRECT($M$709),2,FALSE),0)</f>
        <v>1.1192446899999999</v>
      </c>
      <c r="H709" s="7"/>
      <c r="I709" s="140" t="str">
        <f>"Modeloutput!$A$"&amp;O709&amp;":$B$"&amp;O710</f>
        <v>Modeloutput!$A$9415:$B$9462</v>
      </c>
      <c r="J709" s="140" t="str">
        <f>"Modeloutput!$A$"&amp;P709&amp;":$B$"&amp;P710</f>
        <v>Modeloutput!$A$10350:$B$10397</v>
      </c>
      <c r="K709" s="140" t="str">
        <f>"Modeloutput!$A$"&amp;Q709&amp;":$B$"&amp;Q710</f>
        <v>Modeloutput!$A$11285:$B$11332</v>
      </c>
      <c r="L709" s="140" t="str">
        <f>"Modeloutput!$A$"&amp;R709&amp;":$B$"&amp;R710</f>
        <v>Modeloutput!$A$12220:$B$12267</v>
      </c>
      <c r="M709" s="140" t="str">
        <f>"Modeloutput!$A$"&amp;S709&amp;":$B$"&amp;S710</f>
        <v>Modeloutput!$A$13155:$B$13202</v>
      </c>
      <c r="O709" s="140">
        <f>Run4_Var1!O709+Run4_Var3!$G$10</f>
        <v>9415</v>
      </c>
      <c r="P709" s="140">
        <f>Run4_Var1!P709+Run4_Var3!$G$10</f>
        <v>10350</v>
      </c>
      <c r="Q709" s="140">
        <f>Run4_Var1!Q709+Run4_Var3!$G$10</f>
        <v>11285</v>
      </c>
      <c r="R709" s="140">
        <f>Run4_Var1!R709+Run4_Var3!$G$10</f>
        <v>12220</v>
      </c>
      <c r="S709" s="140">
        <f>Run4_Var1!S709+Run4_Var3!$G$10</f>
        <v>13155</v>
      </c>
      <c r="V709" s="14" t="s">
        <v>328</v>
      </c>
      <c r="W709" s="224">
        <f ca="1">C709+C710</f>
        <v>11.5795919</v>
      </c>
      <c r="X709" s="224">
        <f t="shared" ref="X709:AA709" ca="1" si="326">D709+D710</f>
        <v>1.7000709252999999</v>
      </c>
      <c r="Y709" s="224">
        <f t="shared" ca="1" si="326"/>
        <v>1.4408457759</v>
      </c>
      <c r="Z709" s="224">
        <f t="shared" ca="1" si="326"/>
        <v>1.2697276209999999</v>
      </c>
      <c r="AA709" s="224">
        <f t="shared" ca="1" si="326"/>
        <v>1.1392683979</v>
      </c>
    </row>
    <row r="710" spans="1:31" x14ac:dyDescent="0.25">
      <c r="A710" s="140"/>
      <c r="B710" s="155" t="s">
        <v>1112</v>
      </c>
      <c r="C710" s="16">
        <f t="shared" ca="1" si="321"/>
        <v>0</v>
      </c>
      <c r="D710" s="16">
        <f t="shared" ca="1" si="322"/>
        <v>2.5233095300000001E-2</v>
      </c>
      <c r="E710" s="16">
        <f t="shared" ca="1" si="323"/>
        <v>2.14103959E-2</v>
      </c>
      <c r="F710" s="16">
        <f t="shared" ca="1" si="324"/>
        <v>2.0890991000000001E-2</v>
      </c>
      <c r="G710" s="16">
        <f t="shared" ca="1" si="325"/>
        <v>2.00237079E-2</v>
      </c>
      <c r="H710" s="7"/>
      <c r="O710" s="140">
        <f>Run4_Var1!O710+Run4_Var3!$G$10</f>
        <v>9462</v>
      </c>
      <c r="P710" s="140">
        <f>Run4_Var1!P710+Run4_Var3!$G$10</f>
        <v>10397</v>
      </c>
      <c r="Q710" s="140">
        <f>Run4_Var1!Q710+Run4_Var3!$G$10</f>
        <v>11332</v>
      </c>
      <c r="R710" s="140">
        <f>Run4_Var1!R710+Run4_Var3!$G$10</f>
        <v>12267</v>
      </c>
      <c r="S710" s="140">
        <f>Run4_Var1!S710+Run4_Var3!$G$10</f>
        <v>13202</v>
      </c>
      <c r="V710" s="43" t="s">
        <v>329</v>
      </c>
      <c r="W710" s="225">
        <f ca="1">C711+C712</f>
        <v>3.1931810399999998</v>
      </c>
      <c r="X710" s="225">
        <f t="shared" ref="X710:AA710" ca="1" si="327">D711+D712</f>
        <v>0.74310264000000004</v>
      </c>
      <c r="Y710" s="225">
        <f t="shared" ca="1" si="327"/>
        <v>0.71830079999999996</v>
      </c>
      <c r="Z710" s="225">
        <f t="shared" ca="1" si="327"/>
        <v>0.62435015999999999</v>
      </c>
      <c r="AA710" s="225">
        <f t="shared" ca="1" si="327"/>
        <v>0.55710648000000007</v>
      </c>
    </row>
    <row r="711" spans="1:31" x14ac:dyDescent="0.25">
      <c r="A711" s="140"/>
      <c r="B711" s="155" t="s">
        <v>1113</v>
      </c>
      <c r="C711" s="45">
        <f t="shared" ca="1" si="321"/>
        <v>3.1931810399999998</v>
      </c>
      <c r="D711" s="45">
        <f t="shared" ca="1" si="322"/>
        <v>0.73103688</v>
      </c>
      <c r="E711" s="45">
        <f t="shared" ca="1" si="323"/>
        <v>0.70641144</v>
      </c>
      <c r="F711" s="45">
        <f t="shared" ca="1" si="324"/>
        <v>0.61274304000000002</v>
      </c>
      <c r="G711" s="45">
        <f t="shared" ca="1" si="325"/>
        <v>0.54599328000000003</v>
      </c>
      <c r="H711" s="7"/>
      <c r="O711" s="8"/>
      <c r="P711" s="8"/>
      <c r="Q711" s="8"/>
      <c r="R711" s="8"/>
      <c r="S711" s="8"/>
      <c r="V711" s="27" t="s">
        <v>330</v>
      </c>
      <c r="W711" s="226">
        <f ca="1">C713+C714</f>
        <v>0</v>
      </c>
      <c r="X711" s="226">
        <f t="shared" ref="X711:AA711" ca="1" si="328">D713+D714</f>
        <v>2.6578721399999998E-3</v>
      </c>
      <c r="Y711" s="226">
        <f t="shared" ca="1" si="328"/>
        <v>2.6190143600000001E-3</v>
      </c>
      <c r="Z711" s="226">
        <f t="shared" ca="1" si="328"/>
        <v>2.5568419100000001E-3</v>
      </c>
      <c r="AA711" s="226">
        <f t="shared" ca="1" si="328"/>
        <v>2.4480401300000002E-3</v>
      </c>
    </row>
    <row r="712" spans="1:31" x14ac:dyDescent="0.25">
      <c r="A712" s="140"/>
      <c r="B712" s="155" t="s">
        <v>1114</v>
      </c>
      <c r="C712" s="45">
        <f t="shared" ca="1" si="321"/>
        <v>0</v>
      </c>
      <c r="D712" s="45">
        <f t="shared" ca="1" si="322"/>
        <v>1.206576E-2</v>
      </c>
      <c r="E712" s="45">
        <f t="shared" ca="1" si="323"/>
        <v>1.188936E-2</v>
      </c>
      <c r="F712" s="45">
        <f t="shared" ca="1" si="324"/>
        <v>1.160712E-2</v>
      </c>
      <c r="G712" s="45">
        <f t="shared" ca="1" si="325"/>
        <v>1.11132E-2</v>
      </c>
      <c r="H712" s="7"/>
      <c r="O712" s="8"/>
      <c r="P712" s="8"/>
      <c r="Q712" s="8"/>
      <c r="R712" s="8"/>
      <c r="S712" s="8"/>
      <c r="V712" s="25" t="s">
        <v>331</v>
      </c>
      <c r="W712" s="227">
        <f ca="1">C715+C716</f>
        <v>12.2722125</v>
      </c>
      <c r="X712" s="227">
        <f t="shared" ref="X712:AA712" ca="1" si="329">D715+D716</f>
        <v>14.24561362</v>
      </c>
      <c r="Y712" s="227">
        <f t="shared" ca="1" si="329"/>
        <v>16.261300370000001</v>
      </c>
      <c r="Z712" s="227">
        <f t="shared" ca="1" si="329"/>
        <v>16.93319589</v>
      </c>
      <c r="AA712" s="227">
        <f t="shared" ca="1" si="329"/>
        <v>17.50910635</v>
      </c>
    </row>
    <row r="713" spans="1:31" x14ac:dyDescent="0.25">
      <c r="A713" s="140"/>
      <c r="B713" s="155" t="s">
        <v>1115</v>
      </c>
      <c r="C713" s="28">
        <f t="shared" ca="1" si="321"/>
        <v>0</v>
      </c>
      <c r="D713" s="28">
        <f t="shared" ca="1" si="322"/>
        <v>0</v>
      </c>
      <c r="E713" s="28">
        <f t="shared" ca="1" si="323"/>
        <v>0</v>
      </c>
      <c r="F713" s="28">
        <f t="shared" ca="1" si="324"/>
        <v>0</v>
      </c>
      <c r="G713" s="28">
        <f t="shared" ca="1" si="325"/>
        <v>0</v>
      </c>
      <c r="H713" s="7"/>
      <c r="O713" s="8"/>
      <c r="P713" s="8"/>
      <c r="Q713" s="8"/>
      <c r="R713" s="8"/>
      <c r="S713" s="8"/>
      <c r="V713" s="228" t="s">
        <v>1381</v>
      </c>
      <c r="W713" s="229">
        <f ca="1">SUM(C717:C718)</f>
        <v>6.7432368</v>
      </c>
      <c r="X713" s="229">
        <f t="shared" ref="X713:AA713" ca="1" si="330">SUM(D717:D718)</f>
        <v>8.310758400000001</v>
      </c>
      <c r="Y713" s="229">
        <f t="shared" ca="1" si="330"/>
        <v>8.310758400000001</v>
      </c>
      <c r="Z713" s="229">
        <f t="shared" ca="1" si="330"/>
        <v>8.310758400000001</v>
      </c>
      <c r="AA713" s="229">
        <f t="shared" ca="1" si="330"/>
        <v>8.310758400000001</v>
      </c>
    </row>
    <row r="714" spans="1:31" x14ac:dyDescent="0.25">
      <c r="A714" s="140"/>
      <c r="B714" s="155" t="s">
        <v>1116</v>
      </c>
      <c r="C714" s="28">
        <f t="shared" ca="1" si="321"/>
        <v>0</v>
      </c>
      <c r="D714" s="28">
        <f t="shared" ca="1" si="322"/>
        <v>2.6578721399999998E-3</v>
      </c>
      <c r="E714" s="28">
        <f t="shared" ca="1" si="323"/>
        <v>2.6190143600000001E-3</v>
      </c>
      <c r="F714" s="28">
        <f t="shared" ca="1" si="324"/>
        <v>2.5568419100000001E-3</v>
      </c>
      <c r="G714" s="28">
        <f t="shared" ca="1" si="325"/>
        <v>2.4480401300000002E-3</v>
      </c>
      <c r="H714" s="7"/>
      <c r="O714" s="8"/>
      <c r="P714" s="8"/>
      <c r="Q714" s="8"/>
      <c r="R714" s="8"/>
      <c r="S714" s="8"/>
      <c r="V714" s="230" t="s">
        <v>611</v>
      </c>
      <c r="W714" s="231">
        <f ca="1">C719+C720</f>
        <v>0</v>
      </c>
      <c r="X714" s="231">
        <f t="shared" ref="X714:AA714" ca="1" si="331">D719+D720</f>
        <v>9.9561990000000003E-2</v>
      </c>
      <c r="Y714" s="231">
        <f t="shared" ca="1" si="331"/>
        <v>9.9561990000000003E-2</v>
      </c>
      <c r="Z714" s="231">
        <f t="shared" ca="1" si="331"/>
        <v>9.9561990000000003E-2</v>
      </c>
      <c r="AA714" s="231">
        <f t="shared" ca="1" si="331"/>
        <v>9.9561990000000003E-2</v>
      </c>
    </row>
    <row r="715" spans="1:31" x14ac:dyDescent="0.25">
      <c r="A715" s="140"/>
      <c r="B715" s="155" t="s">
        <v>26</v>
      </c>
      <c r="C715" s="46">
        <f t="shared" ca="1" si="321"/>
        <v>12.2722125</v>
      </c>
      <c r="D715" s="46">
        <f t="shared" ca="1" si="322"/>
        <v>13.027438399999999</v>
      </c>
      <c r="E715" s="46">
        <f t="shared" ca="1" si="323"/>
        <v>14.781132100000001</v>
      </c>
      <c r="F715" s="46">
        <f t="shared" ca="1" si="324"/>
        <v>15.3656966</v>
      </c>
      <c r="G715" s="46">
        <f t="shared" ca="1" si="325"/>
        <v>15.866751900000001</v>
      </c>
      <c r="H715" s="7"/>
      <c r="O715" s="8"/>
      <c r="P715" s="8"/>
      <c r="Q715" s="8"/>
      <c r="R715" s="8"/>
      <c r="S715" s="8"/>
      <c r="V715" s="17" t="s">
        <v>1382</v>
      </c>
      <c r="W715" s="207">
        <f ca="1">SUM(C721:C726)</f>
        <v>0</v>
      </c>
      <c r="X715" s="207">
        <f t="shared" ref="X715:AA715" ca="1" si="332">SUM(D721:D726)</f>
        <v>0</v>
      </c>
      <c r="Y715" s="207">
        <f t="shared" ca="1" si="332"/>
        <v>0</v>
      </c>
      <c r="Z715" s="207">
        <f t="shared" ca="1" si="332"/>
        <v>0</v>
      </c>
      <c r="AA715" s="207">
        <f t="shared" ca="1" si="332"/>
        <v>0</v>
      </c>
    </row>
    <row r="716" spans="1:31" x14ac:dyDescent="0.25">
      <c r="A716" s="140"/>
      <c r="B716" s="155" t="s">
        <v>27</v>
      </c>
      <c r="C716" s="46">
        <f t="shared" ca="1" si="321"/>
        <v>0</v>
      </c>
      <c r="D716" s="46">
        <f t="shared" ca="1" si="322"/>
        <v>1.21817522</v>
      </c>
      <c r="E716" s="46">
        <f t="shared" ca="1" si="323"/>
        <v>1.4801682700000001</v>
      </c>
      <c r="F716" s="46">
        <f t="shared" ca="1" si="324"/>
        <v>1.56749929</v>
      </c>
      <c r="G716" s="46">
        <f t="shared" ca="1" si="325"/>
        <v>1.64235445</v>
      </c>
      <c r="H716" s="7"/>
      <c r="O716" s="8"/>
      <c r="P716" s="8"/>
      <c r="Q716" s="8"/>
      <c r="R716" s="8"/>
      <c r="S716" s="8"/>
      <c r="V716" s="22" t="s">
        <v>1383</v>
      </c>
      <c r="W716" s="210">
        <f ca="1">C727+C728</f>
        <v>0</v>
      </c>
      <c r="X716" s="210">
        <f t="shared" ref="X716:AA716" ca="1" si="333">D727+D728</f>
        <v>9.4007187200000004</v>
      </c>
      <c r="Y716" s="210">
        <f t="shared" ca="1" si="333"/>
        <v>9.4007187200000004</v>
      </c>
      <c r="Z716" s="210">
        <f t="shared" ca="1" si="333"/>
        <v>9.4007187200000004</v>
      </c>
      <c r="AA716" s="210">
        <f t="shared" ca="1" si="333"/>
        <v>9.4007187200000004</v>
      </c>
    </row>
    <row r="717" spans="1:31" x14ac:dyDescent="0.25">
      <c r="A717" s="140"/>
      <c r="B717" s="155" t="s">
        <v>1117</v>
      </c>
      <c r="C717" s="232">
        <f t="shared" ca="1" si="321"/>
        <v>6.7432368</v>
      </c>
      <c r="D717" s="232">
        <f t="shared" ca="1" si="322"/>
        <v>7.3858680000000003</v>
      </c>
      <c r="E717" s="232">
        <f t="shared" ca="1" si="323"/>
        <v>7.3858680000000003</v>
      </c>
      <c r="F717" s="232">
        <f t="shared" ca="1" si="324"/>
        <v>7.3858680000000003</v>
      </c>
      <c r="G717" s="232">
        <f t="shared" ca="1" si="325"/>
        <v>7.3858680000000003</v>
      </c>
      <c r="H717" s="7"/>
      <c r="O717" s="8"/>
      <c r="P717" s="8"/>
      <c r="Q717" s="8"/>
      <c r="R717" s="8"/>
      <c r="S717" s="8"/>
      <c r="V717" s="83" t="s">
        <v>332</v>
      </c>
      <c r="W717" s="233">
        <f ca="1">SUM(C729:C736)+SUM(C753:C754)</f>
        <v>0</v>
      </c>
      <c r="X717" s="233">
        <f t="shared" ref="X717:AA717" ca="1" si="334">SUM(D729:D736)+SUM(D753:D754)</f>
        <v>1.059168619</v>
      </c>
      <c r="Y717" s="233">
        <f t="shared" ca="1" si="334"/>
        <v>2.0348654819999998</v>
      </c>
      <c r="Z717" s="233">
        <f t="shared" ca="1" si="334"/>
        <v>2.9633438299999999</v>
      </c>
      <c r="AA717" s="233">
        <f t="shared" ca="1" si="334"/>
        <v>3.8559615100000002</v>
      </c>
    </row>
    <row r="718" spans="1:31" x14ac:dyDescent="0.25">
      <c r="A718" s="140"/>
      <c r="B718" s="155" t="s">
        <v>1118</v>
      </c>
      <c r="C718" s="232">
        <f t="shared" ca="1" si="321"/>
        <v>0</v>
      </c>
      <c r="D718" s="232">
        <f t="shared" ca="1" si="322"/>
        <v>0.9248904</v>
      </c>
      <c r="E718" s="232">
        <f t="shared" ca="1" si="323"/>
        <v>0.9248904</v>
      </c>
      <c r="F718" s="232">
        <f t="shared" ca="1" si="324"/>
        <v>0.9248904</v>
      </c>
      <c r="G718" s="232">
        <f t="shared" ca="1" si="325"/>
        <v>0.9248904</v>
      </c>
      <c r="H718" s="7"/>
      <c r="O718" s="8"/>
      <c r="P718" s="8"/>
      <c r="Q718" s="8"/>
      <c r="R718" s="8"/>
      <c r="S718" s="8"/>
      <c r="V718" s="51" t="s">
        <v>301</v>
      </c>
      <c r="W718" s="193">
        <f ca="1">SUM(C737:C744)</f>
        <v>1.7647586200000001</v>
      </c>
      <c r="X718" s="193">
        <f t="shared" ref="X718:AA718" ca="1" si="335">SUM(D737:D744)</f>
        <v>2.101787158</v>
      </c>
      <c r="Y718" s="193">
        <f t="shared" ca="1" si="335"/>
        <v>1.9256597439999998</v>
      </c>
      <c r="Z718" s="193">
        <f t="shared" ca="1" si="335"/>
        <v>1.796499638</v>
      </c>
      <c r="AA718" s="193">
        <f t="shared" ca="1" si="335"/>
        <v>1.7025650130000001</v>
      </c>
    </row>
    <row r="719" spans="1:31" x14ac:dyDescent="0.25">
      <c r="A719" s="140"/>
      <c r="B719" s="155" t="s">
        <v>464</v>
      </c>
      <c r="C719" s="234">
        <f t="shared" ca="1" si="321"/>
        <v>0</v>
      </c>
      <c r="D719" s="234">
        <f t="shared" ca="1" si="322"/>
        <v>0</v>
      </c>
      <c r="E719" s="234">
        <f t="shared" ca="1" si="323"/>
        <v>0</v>
      </c>
      <c r="F719" s="234">
        <f t="shared" ca="1" si="324"/>
        <v>0</v>
      </c>
      <c r="G719" s="234">
        <f t="shared" ca="1" si="325"/>
        <v>0</v>
      </c>
      <c r="H719" s="7"/>
      <c r="O719" s="8"/>
      <c r="P719" s="8"/>
      <c r="Q719" s="8"/>
      <c r="R719" s="8"/>
      <c r="S719" s="8"/>
      <c r="V719" s="54" t="s">
        <v>333</v>
      </c>
      <c r="W719" s="194">
        <f ca="1">SUM(C745:C752)+SUM(C755:C756)</f>
        <v>5.0026876600000003</v>
      </c>
      <c r="X719" s="194">
        <f t="shared" ref="X719:AA719" ca="1" si="336">SUM(D745:D752)+SUM(D755:D756)</f>
        <v>17.781394242000001</v>
      </c>
      <c r="Y719" s="194">
        <f t="shared" ca="1" si="336"/>
        <v>16.311547893</v>
      </c>
      <c r="Z719" s="194">
        <f t="shared" ca="1" si="336"/>
        <v>16.515795926000003</v>
      </c>
      <c r="AA719" s="194">
        <f t="shared" ca="1" si="336"/>
        <v>16.656490767000001</v>
      </c>
    </row>
    <row r="720" spans="1:31" x14ac:dyDescent="0.25">
      <c r="A720" s="140"/>
      <c r="B720" s="155" t="s">
        <v>465</v>
      </c>
      <c r="C720" s="234">
        <f t="shared" ca="1" si="321"/>
        <v>0</v>
      </c>
      <c r="D720" s="234">
        <f t="shared" ca="1" si="322"/>
        <v>9.9561990000000003E-2</v>
      </c>
      <c r="E720" s="234">
        <f t="shared" ca="1" si="323"/>
        <v>9.9561990000000003E-2</v>
      </c>
      <c r="F720" s="234">
        <f t="shared" ca="1" si="324"/>
        <v>9.9561990000000003E-2</v>
      </c>
      <c r="G720" s="234">
        <f t="shared" ca="1" si="325"/>
        <v>9.9561990000000003E-2</v>
      </c>
      <c r="H720" s="7"/>
      <c r="O720" s="8"/>
      <c r="P720" s="8"/>
      <c r="Q720" s="8"/>
      <c r="R720" s="8"/>
      <c r="S720" s="8"/>
    </row>
    <row r="721" spans="1:27" x14ac:dyDescent="0.25">
      <c r="A721" s="140"/>
      <c r="B721" s="155" t="s">
        <v>466</v>
      </c>
      <c r="C721" s="18">
        <f t="shared" ca="1" si="321"/>
        <v>0</v>
      </c>
      <c r="D721" s="18">
        <f t="shared" ca="1" si="322"/>
        <v>0</v>
      </c>
      <c r="E721" s="18">
        <f t="shared" ca="1" si="323"/>
        <v>0</v>
      </c>
      <c r="F721" s="18">
        <f t="shared" ca="1" si="324"/>
        <v>0</v>
      </c>
      <c r="G721" s="18">
        <f t="shared" ca="1" si="325"/>
        <v>0</v>
      </c>
      <c r="H721" s="7"/>
      <c r="O721" s="8"/>
      <c r="P721" s="8"/>
      <c r="Q721" s="8"/>
      <c r="R721" s="8"/>
      <c r="S721" s="8"/>
      <c r="V721" s="140" t="s">
        <v>285</v>
      </c>
      <c r="W721" s="135">
        <f ca="1">SUM(W709:W719)</f>
        <v>40.555668519999998</v>
      </c>
      <c r="X721" s="135">
        <f t="shared" ref="X721:AA721" ca="1" si="337">SUM(X709:X719)</f>
        <v>55.444834186440005</v>
      </c>
      <c r="Y721" s="135">
        <f t="shared" ca="1" si="337"/>
        <v>56.506178189259998</v>
      </c>
      <c r="Z721" s="135">
        <f t="shared" ca="1" si="337"/>
        <v>57.916509016910005</v>
      </c>
      <c r="AA721" s="135">
        <f t="shared" ca="1" si="337"/>
        <v>59.233985668030002</v>
      </c>
    </row>
    <row r="722" spans="1:27" x14ac:dyDescent="0.25">
      <c r="A722" s="140"/>
      <c r="B722" s="155" t="s">
        <v>467</v>
      </c>
      <c r="C722" s="18">
        <f t="shared" ca="1" si="321"/>
        <v>0</v>
      </c>
      <c r="D722" s="18">
        <f t="shared" ca="1" si="322"/>
        <v>0</v>
      </c>
      <c r="E722" s="18">
        <f t="shared" ca="1" si="323"/>
        <v>0</v>
      </c>
      <c r="F722" s="18">
        <f t="shared" ca="1" si="324"/>
        <v>0</v>
      </c>
      <c r="G722" s="18">
        <f t="shared" ca="1" si="325"/>
        <v>0</v>
      </c>
      <c r="H722" s="7"/>
      <c r="O722" s="8"/>
      <c r="P722" s="8"/>
      <c r="Q722" s="8"/>
      <c r="R722" s="8"/>
      <c r="S722" s="8"/>
      <c r="V722" s="140" t="s">
        <v>284</v>
      </c>
      <c r="W722" s="135">
        <f ca="1">SUM(C709:C756)</f>
        <v>40.555668519999998</v>
      </c>
      <c r="X722" s="135">
        <f ca="1">SUM(D709:D756)</f>
        <v>55.444834186440005</v>
      </c>
      <c r="Y722" s="135">
        <f ca="1">SUM(E709:E756)</f>
        <v>56.506178189260005</v>
      </c>
      <c r="Z722" s="135">
        <f ca="1">SUM(F709:F756)</f>
        <v>57.916509016910005</v>
      </c>
      <c r="AA722" s="135">
        <f ca="1">SUM(G709:G756)</f>
        <v>59.233985668030002</v>
      </c>
    </row>
    <row r="723" spans="1:27" x14ac:dyDescent="0.25">
      <c r="A723" s="140"/>
      <c r="B723" s="155" t="s">
        <v>468</v>
      </c>
      <c r="C723" s="18">
        <f t="shared" ca="1" si="321"/>
        <v>0</v>
      </c>
      <c r="D723" s="18">
        <f t="shared" ca="1" si="322"/>
        <v>0</v>
      </c>
      <c r="E723" s="18">
        <f t="shared" ca="1" si="323"/>
        <v>0</v>
      </c>
      <c r="F723" s="18">
        <f t="shared" ca="1" si="324"/>
        <v>0</v>
      </c>
      <c r="G723" s="18">
        <f t="shared" ca="1" si="325"/>
        <v>0</v>
      </c>
      <c r="H723" s="7"/>
      <c r="O723" s="8"/>
      <c r="P723" s="8"/>
      <c r="Q723" s="8"/>
      <c r="R723" s="8"/>
      <c r="S723" s="8"/>
    </row>
    <row r="724" spans="1:27" x14ac:dyDescent="0.25">
      <c r="A724" s="140"/>
      <c r="B724" s="155" t="s">
        <v>469</v>
      </c>
      <c r="C724" s="18">
        <f t="shared" ca="1" si="321"/>
        <v>0</v>
      </c>
      <c r="D724" s="18">
        <f t="shared" ca="1" si="322"/>
        <v>0</v>
      </c>
      <c r="E724" s="18">
        <f t="shared" ca="1" si="323"/>
        <v>0</v>
      </c>
      <c r="F724" s="18">
        <f t="shared" ca="1" si="324"/>
        <v>0</v>
      </c>
      <c r="G724" s="18">
        <f t="shared" ca="1" si="325"/>
        <v>0</v>
      </c>
      <c r="H724" s="7"/>
      <c r="O724" s="8"/>
      <c r="P724" s="8"/>
      <c r="Q724" s="8"/>
      <c r="R724" s="8"/>
      <c r="S724" s="8"/>
    </row>
    <row r="725" spans="1:27" x14ac:dyDescent="0.25">
      <c r="A725" s="140"/>
      <c r="B725" s="155" t="s">
        <v>28</v>
      </c>
      <c r="C725" s="18">
        <f t="shared" ca="1" si="321"/>
        <v>0</v>
      </c>
      <c r="D725" s="18">
        <f t="shared" ca="1" si="322"/>
        <v>0</v>
      </c>
      <c r="E725" s="18">
        <f t="shared" ca="1" si="323"/>
        <v>0</v>
      </c>
      <c r="F725" s="18">
        <f t="shared" ca="1" si="324"/>
        <v>0</v>
      </c>
      <c r="G725" s="18">
        <f t="shared" ca="1" si="325"/>
        <v>0</v>
      </c>
      <c r="H725" s="7"/>
      <c r="O725" s="8"/>
      <c r="P725" s="8"/>
      <c r="Q725" s="8"/>
      <c r="R725" s="8"/>
      <c r="S725" s="8"/>
    </row>
    <row r="726" spans="1:27" x14ac:dyDescent="0.25">
      <c r="A726" s="140"/>
      <c r="B726" s="155" t="s">
        <v>29</v>
      </c>
      <c r="C726" s="18">
        <f t="shared" ca="1" si="321"/>
        <v>0</v>
      </c>
      <c r="D726" s="18">
        <f t="shared" ca="1" si="322"/>
        <v>0</v>
      </c>
      <c r="E726" s="18">
        <f t="shared" ca="1" si="323"/>
        <v>0</v>
      </c>
      <c r="F726" s="18">
        <f t="shared" ca="1" si="324"/>
        <v>0</v>
      </c>
      <c r="G726" s="18">
        <f t="shared" ca="1" si="325"/>
        <v>0</v>
      </c>
      <c r="H726" s="7"/>
      <c r="O726" s="8"/>
      <c r="P726" s="8"/>
      <c r="Q726" s="8"/>
      <c r="R726" s="8"/>
      <c r="S726" s="8"/>
    </row>
    <row r="727" spans="1:27" x14ac:dyDescent="0.25">
      <c r="A727" s="140"/>
      <c r="B727" s="155" t="s">
        <v>470</v>
      </c>
      <c r="C727" s="41">
        <f t="shared" ca="1" si="321"/>
        <v>0</v>
      </c>
      <c r="D727" s="41">
        <f t="shared" ca="1" si="322"/>
        <v>9.4007187200000004</v>
      </c>
      <c r="E727" s="41">
        <f t="shared" ca="1" si="323"/>
        <v>9.4007187200000004</v>
      </c>
      <c r="F727" s="41">
        <f t="shared" ca="1" si="324"/>
        <v>9.4007187200000004</v>
      </c>
      <c r="G727" s="41">
        <f t="shared" ca="1" si="325"/>
        <v>9.4007187200000004</v>
      </c>
      <c r="H727" s="7"/>
      <c r="O727" s="8"/>
      <c r="P727" s="8"/>
      <c r="Q727" s="8"/>
      <c r="R727" s="8"/>
      <c r="S727" s="8"/>
    </row>
    <row r="728" spans="1:27" x14ac:dyDescent="0.25">
      <c r="A728" s="140"/>
      <c r="B728" s="155" t="s">
        <v>471</v>
      </c>
      <c r="C728" s="41">
        <f t="shared" ca="1" si="321"/>
        <v>0</v>
      </c>
      <c r="D728" s="41">
        <f t="shared" ca="1" si="322"/>
        <v>0</v>
      </c>
      <c r="E728" s="41">
        <f t="shared" ca="1" si="323"/>
        <v>0</v>
      </c>
      <c r="F728" s="41">
        <f t="shared" ca="1" si="324"/>
        <v>0</v>
      </c>
      <c r="G728" s="41">
        <f t="shared" ca="1" si="325"/>
        <v>0</v>
      </c>
      <c r="H728" s="7"/>
      <c r="O728" s="8"/>
      <c r="P728" s="8"/>
      <c r="Q728" s="8"/>
      <c r="R728" s="8"/>
      <c r="S728" s="8"/>
    </row>
    <row r="729" spans="1:27" x14ac:dyDescent="0.25">
      <c r="A729" s="140"/>
      <c r="B729" s="155" t="s">
        <v>1209</v>
      </c>
      <c r="C729" s="39">
        <f t="shared" ca="1" si="321"/>
        <v>0</v>
      </c>
      <c r="D729" s="39">
        <f t="shared" ca="1" si="322"/>
        <v>0</v>
      </c>
      <c r="E729" s="39">
        <f t="shared" ca="1" si="323"/>
        <v>0</v>
      </c>
      <c r="F729" s="39">
        <f t="shared" ca="1" si="324"/>
        <v>0</v>
      </c>
      <c r="G729" s="39">
        <f t="shared" ca="1" si="325"/>
        <v>0</v>
      </c>
      <c r="H729" s="7"/>
      <c r="O729" s="8"/>
      <c r="P729" s="8"/>
      <c r="Q729" s="8"/>
      <c r="R729" s="8"/>
      <c r="S729" s="8"/>
    </row>
    <row r="730" spans="1:27" x14ac:dyDescent="0.25">
      <c r="A730" s="140"/>
      <c r="B730" s="155" t="s">
        <v>1119</v>
      </c>
      <c r="C730" s="39">
        <f t="shared" ca="1" si="321"/>
        <v>0</v>
      </c>
      <c r="D730" s="39">
        <f t="shared" ca="1" si="322"/>
        <v>0</v>
      </c>
      <c r="E730" s="39">
        <f t="shared" ca="1" si="323"/>
        <v>0</v>
      </c>
      <c r="F730" s="39">
        <f t="shared" ca="1" si="324"/>
        <v>0</v>
      </c>
      <c r="G730" s="39">
        <f t="shared" ca="1" si="325"/>
        <v>0</v>
      </c>
      <c r="H730" s="7"/>
      <c r="O730" s="8"/>
      <c r="P730" s="8"/>
      <c r="Q730" s="8"/>
      <c r="R730" s="8"/>
      <c r="S730" s="8"/>
    </row>
    <row r="731" spans="1:27" x14ac:dyDescent="0.25">
      <c r="A731" s="140"/>
      <c r="B731" s="155" t="s">
        <v>1210</v>
      </c>
      <c r="C731" s="39">
        <f t="shared" ca="1" si="321"/>
        <v>0</v>
      </c>
      <c r="D731" s="39">
        <f t="shared" ca="1" si="322"/>
        <v>0</v>
      </c>
      <c r="E731" s="39">
        <f t="shared" ca="1" si="323"/>
        <v>0</v>
      </c>
      <c r="F731" s="39">
        <f t="shared" ca="1" si="324"/>
        <v>0</v>
      </c>
      <c r="G731" s="39">
        <f t="shared" ca="1" si="325"/>
        <v>0</v>
      </c>
      <c r="H731" s="7"/>
      <c r="O731" s="8"/>
      <c r="P731" s="8"/>
      <c r="Q731" s="8"/>
      <c r="R731" s="8"/>
      <c r="S731" s="8"/>
    </row>
    <row r="732" spans="1:27" x14ac:dyDescent="0.25">
      <c r="A732" s="140"/>
      <c r="B732" s="155" t="s">
        <v>1211</v>
      </c>
      <c r="C732" s="39">
        <f t="shared" ca="1" si="321"/>
        <v>0</v>
      </c>
      <c r="D732" s="39">
        <f t="shared" ca="1" si="322"/>
        <v>0</v>
      </c>
      <c r="E732" s="39">
        <f t="shared" ca="1" si="323"/>
        <v>0</v>
      </c>
      <c r="F732" s="39">
        <f t="shared" ca="1" si="324"/>
        <v>0</v>
      </c>
      <c r="G732" s="39">
        <f t="shared" ca="1" si="325"/>
        <v>0</v>
      </c>
      <c r="H732" s="7"/>
      <c r="O732" s="8"/>
      <c r="P732" s="8"/>
      <c r="Q732" s="8"/>
      <c r="R732" s="8"/>
      <c r="S732" s="8"/>
    </row>
    <row r="733" spans="1:27" x14ac:dyDescent="0.25">
      <c r="A733" s="140"/>
      <c r="B733" s="155" t="s">
        <v>1212</v>
      </c>
      <c r="C733" s="39">
        <f t="shared" ca="1" si="321"/>
        <v>0</v>
      </c>
      <c r="D733" s="39">
        <f t="shared" ca="1" si="322"/>
        <v>0</v>
      </c>
      <c r="E733" s="39">
        <f t="shared" ca="1" si="323"/>
        <v>0</v>
      </c>
      <c r="F733" s="39">
        <f t="shared" ca="1" si="324"/>
        <v>0</v>
      </c>
      <c r="G733" s="39">
        <f t="shared" ca="1" si="325"/>
        <v>0</v>
      </c>
      <c r="H733" s="7"/>
      <c r="O733" s="8"/>
      <c r="P733" s="8"/>
      <c r="Q733" s="8"/>
      <c r="R733" s="8"/>
      <c r="S733" s="8"/>
    </row>
    <row r="734" spans="1:27" x14ac:dyDescent="0.25">
      <c r="A734" s="140"/>
      <c r="B734" s="155" t="s">
        <v>1120</v>
      </c>
      <c r="C734" s="39">
        <f t="shared" ca="1" si="321"/>
        <v>0</v>
      </c>
      <c r="D734" s="39">
        <f t="shared" ca="1" si="322"/>
        <v>0</v>
      </c>
      <c r="E734" s="39">
        <f t="shared" ca="1" si="323"/>
        <v>0</v>
      </c>
      <c r="F734" s="39">
        <f t="shared" ca="1" si="324"/>
        <v>0</v>
      </c>
      <c r="G734" s="39">
        <f t="shared" ca="1" si="325"/>
        <v>0</v>
      </c>
      <c r="H734" s="7"/>
      <c r="O734" s="8"/>
      <c r="P734" s="8"/>
      <c r="Q734" s="8"/>
      <c r="R734" s="8"/>
      <c r="S734" s="8"/>
    </row>
    <row r="735" spans="1:27" x14ac:dyDescent="0.25">
      <c r="A735" s="140"/>
      <c r="B735" s="155" t="s">
        <v>1213</v>
      </c>
      <c r="C735" s="39">
        <f t="shared" ca="1" si="321"/>
        <v>0</v>
      </c>
      <c r="D735" s="39">
        <f t="shared" ca="1" si="322"/>
        <v>0</v>
      </c>
      <c r="E735" s="39">
        <f t="shared" ca="1" si="323"/>
        <v>0</v>
      </c>
      <c r="F735" s="39">
        <f t="shared" ca="1" si="324"/>
        <v>0</v>
      </c>
      <c r="G735" s="39">
        <f t="shared" ca="1" si="325"/>
        <v>0</v>
      </c>
      <c r="H735" s="7"/>
      <c r="O735" s="8"/>
      <c r="P735" s="8"/>
      <c r="Q735" s="8"/>
      <c r="R735" s="8"/>
      <c r="S735" s="8"/>
    </row>
    <row r="736" spans="1:27" x14ac:dyDescent="0.25">
      <c r="A736" s="140"/>
      <c r="B736" s="155" t="s">
        <v>1214</v>
      </c>
      <c r="C736" s="39">
        <f t="shared" ca="1" si="321"/>
        <v>0</v>
      </c>
      <c r="D736" s="39">
        <f t="shared" ca="1" si="322"/>
        <v>0</v>
      </c>
      <c r="E736" s="39">
        <f t="shared" ca="1" si="323"/>
        <v>0</v>
      </c>
      <c r="F736" s="39">
        <f t="shared" ca="1" si="324"/>
        <v>0</v>
      </c>
      <c r="G736" s="39">
        <f t="shared" ca="1" si="325"/>
        <v>0</v>
      </c>
      <c r="H736" s="7"/>
      <c r="O736" s="8"/>
      <c r="P736" s="8"/>
      <c r="Q736" s="8"/>
      <c r="R736" s="8"/>
      <c r="S736" s="8"/>
    </row>
    <row r="737" spans="1:19" x14ac:dyDescent="0.25">
      <c r="A737" s="140"/>
      <c r="B737" s="155" t="s">
        <v>1215</v>
      </c>
      <c r="C737" s="53">
        <f t="shared" ca="1" si="321"/>
        <v>0</v>
      </c>
      <c r="D737" s="53">
        <f t="shared" ca="1" si="322"/>
        <v>0</v>
      </c>
      <c r="E737" s="53">
        <f t="shared" ca="1" si="323"/>
        <v>0</v>
      </c>
      <c r="F737" s="53">
        <f t="shared" ca="1" si="324"/>
        <v>0</v>
      </c>
      <c r="G737" s="53">
        <f t="shared" ca="1" si="325"/>
        <v>0</v>
      </c>
      <c r="H737" s="7"/>
      <c r="O737" s="8"/>
      <c r="P737" s="8"/>
      <c r="Q737" s="8"/>
      <c r="R737" s="8"/>
      <c r="S737" s="8"/>
    </row>
    <row r="738" spans="1:19" x14ac:dyDescent="0.25">
      <c r="A738" s="140"/>
      <c r="B738" s="155" t="s">
        <v>1121</v>
      </c>
      <c r="C738" s="53">
        <f t="shared" ca="1" si="321"/>
        <v>1.7647586200000001</v>
      </c>
      <c r="D738" s="53">
        <f t="shared" ca="1" si="322"/>
        <v>1.73130425</v>
      </c>
      <c r="E738" s="53">
        <f t="shared" ca="1" si="323"/>
        <v>1.5862228899999999</v>
      </c>
      <c r="F738" s="53">
        <f t="shared" ca="1" si="324"/>
        <v>1.47982989</v>
      </c>
      <c r="G738" s="53">
        <f t="shared" ca="1" si="325"/>
        <v>1.4024531600000001</v>
      </c>
      <c r="H738" s="7"/>
      <c r="O738" s="8"/>
      <c r="P738" s="8"/>
      <c r="Q738" s="8"/>
      <c r="R738" s="8"/>
      <c r="S738" s="8"/>
    </row>
    <row r="739" spans="1:19" x14ac:dyDescent="0.25">
      <c r="A739" s="140"/>
      <c r="B739" s="155" t="s">
        <v>1216</v>
      </c>
      <c r="C739" s="53">
        <f t="shared" ca="1" si="321"/>
        <v>0</v>
      </c>
      <c r="D739" s="53">
        <f t="shared" ca="1" si="322"/>
        <v>0</v>
      </c>
      <c r="E739" s="53">
        <f t="shared" ca="1" si="323"/>
        <v>0</v>
      </c>
      <c r="F739" s="53">
        <f t="shared" ca="1" si="324"/>
        <v>0</v>
      </c>
      <c r="G739" s="53">
        <f t="shared" ca="1" si="325"/>
        <v>0</v>
      </c>
      <c r="H739" s="7"/>
      <c r="O739" s="8"/>
      <c r="P739" s="8"/>
      <c r="Q739" s="8"/>
      <c r="R739" s="8"/>
      <c r="S739" s="8"/>
    </row>
    <row r="740" spans="1:19" x14ac:dyDescent="0.25">
      <c r="A740" s="140"/>
      <c r="B740" s="155" t="s">
        <v>1217</v>
      </c>
      <c r="C740" s="53">
        <f t="shared" ca="1" si="321"/>
        <v>0</v>
      </c>
      <c r="D740" s="53">
        <f t="shared" ca="1" si="322"/>
        <v>0</v>
      </c>
      <c r="E740" s="53">
        <f t="shared" ca="1" si="323"/>
        <v>0</v>
      </c>
      <c r="F740" s="53">
        <f t="shared" ca="1" si="324"/>
        <v>0</v>
      </c>
      <c r="G740" s="53">
        <f t="shared" ca="1" si="325"/>
        <v>0</v>
      </c>
      <c r="H740" s="7"/>
      <c r="O740" s="8"/>
      <c r="P740" s="8"/>
      <c r="Q740" s="8"/>
      <c r="R740" s="8"/>
      <c r="S740" s="8"/>
    </row>
    <row r="741" spans="1:19" x14ac:dyDescent="0.25">
      <c r="A741" s="140"/>
      <c r="B741" s="155" t="s">
        <v>1218</v>
      </c>
      <c r="C741" s="53">
        <f t="shared" ca="1" si="321"/>
        <v>0</v>
      </c>
      <c r="D741" s="53">
        <f t="shared" ca="1" si="322"/>
        <v>0</v>
      </c>
      <c r="E741" s="53">
        <f t="shared" ca="1" si="323"/>
        <v>0</v>
      </c>
      <c r="F741" s="53">
        <f t="shared" ca="1" si="324"/>
        <v>0</v>
      </c>
      <c r="G741" s="53">
        <f t="shared" ca="1" si="325"/>
        <v>0</v>
      </c>
      <c r="H741" s="7"/>
      <c r="O741" s="8"/>
      <c r="P741" s="8"/>
      <c r="Q741" s="8"/>
      <c r="R741" s="8"/>
      <c r="S741" s="8"/>
    </row>
    <row r="742" spans="1:19" x14ac:dyDescent="0.25">
      <c r="A742" s="140"/>
      <c r="B742" s="155" t="s">
        <v>1122</v>
      </c>
      <c r="C742" s="53">
        <f t="shared" ca="1" si="321"/>
        <v>0</v>
      </c>
      <c r="D742" s="53">
        <f t="shared" ca="1" si="322"/>
        <v>0.370482908</v>
      </c>
      <c r="E742" s="53">
        <f t="shared" ca="1" si="323"/>
        <v>0.33943685400000001</v>
      </c>
      <c r="F742" s="53">
        <f t="shared" ca="1" si="324"/>
        <v>0.31666974799999997</v>
      </c>
      <c r="G742" s="53">
        <f t="shared" ca="1" si="325"/>
        <v>0.30011185299999998</v>
      </c>
      <c r="H742" s="7"/>
      <c r="O742" s="8"/>
      <c r="P742" s="8"/>
      <c r="Q742" s="8"/>
      <c r="R742" s="8"/>
      <c r="S742" s="8"/>
    </row>
    <row r="743" spans="1:19" x14ac:dyDescent="0.25">
      <c r="A743" s="140"/>
      <c r="B743" s="155" t="s">
        <v>1219</v>
      </c>
      <c r="C743" s="53">
        <f t="shared" ca="1" si="321"/>
        <v>0</v>
      </c>
      <c r="D743" s="53">
        <f t="shared" ca="1" si="322"/>
        <v>0</v>
      </c>
      <c r="E743" s="53">
        <f t="shared" ca="1" si="323"/>
        <v>0</v>
      </c>
      <c r="F743" s="53">
        <f t="shared" ca="1" si="324"/>
        <v>0</v>
      </c>
      <c r="G743" s="53">
        <f t="shared" ca="1" si="325"/>
        <v>0</v>
      </c>
      <c r="H743" s="7"/>
      <c r="O743" s="8"/>
      <c r="P743" s="8"/>
      <c r="Q743" s="8"/>
      <c r="R743" s="8"/>
      <c r="S743" s="8"/>
    </row>
    <row r="744" spans="1:19" x14ac:dyDescent="0.25">
      <c r="A744" s="140"/>
      <c r="B744" s="155" t="s">
        <v>1220</v>
      </c>
      <c r="C744" s="53">
        <f t="shared" ca="1" si="321"/>
        <v>0</v>
      </c>
      <c r="D744" s="53">
        <f t="shared" ca="1" si="322"/>
        <v>0</v>
      </c>
      <c r="E744" s="53">
        <f t="shared" ca="1" si="323"/>
        <v>0</v>
      </c>
      <c r="F744" s="53">
        <f t="shared" ca="1" si="324"/>
        <v>0</v>
      </c>
      <c r="G744" s="53">
        <f t="shared" ca="1" si="325"/>
        <v>0</v>
      </c>
      <c r="H744" s="7"/>
      <c r="O744" s="8"/>
      <c r="P744" s="8"/>
      <c r="Q744" s="8"/>
      <c r="R744" s="8"/>
      <c r="S744" s="8"/>
    </row>
    <row r="745" spans="1:19" x14ac:dyDescent="0.25">
      <c r="A745" s="140"/>
      <c r="B745" s="155" t="s">
        <v>1221</v>
      </c>
      <c r="C745" s="56">
        <f t="shared" ca="1" si="321"/>
        <v>0</v>
      </c>
      <c r="D745" s="56">
        <f t="shared" ca="1" si="322"/>
        <v>0</v>
      </c>
      <c r="E745" s="56">
        <f t="shared" ca="1" si="323"/>
        <v>0</v>
      </c>
      <c r="F745" s="56">
        <f t="shared" ca="1" si="324"/>
        <v>0</v>
      </c>
      <c r="G745" s="56">
        <f t="shared" ca="1" si="325"/>
        <v>0</v>
      </c>
      <c r="H745" s="7"/>
      <c r="O745" s="8"/>
      <c r="P745" s="8"/>
      <c r="Q745" s="8"/>
      <c r="R745" s="8"/>
      <c r="S745" s="8"/>
    </row>
    <row r="746" spans="1:19" x14ac:dyDescent="0.25">
      <c r="A746" s="140"/>
      <c r="B746" s="155" t="s">
        <v>1123</v>
      </c>
      <c r="C746" s="56">
        <f t="shared" ca="1" si="321"/>
        <v>5.0026876600000003</v>
      </c>
      <c r="D746" s="56">
        <f t="shared" ca="1" si="322"/>
        <v>3.1942262100000001</v>
      </c>
      <c r="E746" s="56">
        <f t="shared" ca="1" si="323"/>
        <v>2.78298215</v>
      </c>
      <c r="F746" s="56">
        <f t="shared" ca="1" si="324"/>
        <v>2.7860127399999999</v>
      </c>
      <c r="G746" s="56">
        <f t="shared" ca="1" si="325"/>
        <v>2.7877103700000001</v>
      </c>
      <c r="H746" s="7"/>
      <c r="O746" s="8"/>
      <c r="P746" s="8"/>
      <c r="Q746" s="8"/>
      <c r="R746" s="8"/>
      <c r="S746" s="8"/>
    </row>
    <row r="747" spans="1:19" x14ac:dyDescent="0.25">
      <c r="A747" s="140"/>
      <c r="B747" s="155" t="s">
        <v>1222</v>
      </c>
      <c r="C747" s="56">
        <f t="shared" ca="1" si="321"/>
        <v>0</v>
      </c>
      <c r="D747" s="56">
        <f t="shared" ca="1" si="322"/>
        <v>0</v>
      </c>
      <c r="E747" s="56">
        <f t="shared" ca="1" si="323"/>
        <v>0</v>
      </c>
      <c r="F747" s="56">
        <f t="shared" ca="1" si="324"/>
        <v>0</v>
      </c>
      <c r="G747" s="56">
        <f t="shared" ca="1" si="325"/>
        <v>0</v>
      </c>
      <c r="H747" s="7"/>
      <c r="O747" s="8"/>
      <c r="P747" s="8"/>
      <c r="Q747" s="8"/>
      <c r="R747" s="8"/>
      <c r="S747" s="8"/>
    </row>
    <row r="748" spans="1:19" x14ac:dyDescent="0.25">
      <c r="A748" s="140"/>
      <c r="B748" s="155" t="s">
        <v>1223</v>
      </c>
      <c r="C748" s="56">
        <f t="shared" ca="1" si="321"/>
        <v>0</v>
      </c>
      <c r="D748" s="56">
        <f t="shared" ca="1" si="322"/>
        <v>0</v>
      </c>
      <c r="E748" s="56">
        <f t="shared" ca="1" si="323"/>
        <v>0</v>
      </c>
      <c r="F748" s="56">
        <f t="shared" ca="1" si="324"/>
        <v>0</v>
      </c>
      <c r="G748" s="56">
        <f t="shared" ca="1" si="325"/>
        <v>0</v>
      </c>
      <c r="H748" s="7"/>
      <c r="O748" s="8"/>
      <c r="P748" s="8"/>
      <c r="Q748" s="8"/>
      <c r="R748" s="8"/>
      <c r="S748" s="8"/>
    </row>
    <row r="749" spans="1:19" x14ac:dyDescent="0.25">
      <c r="A749" s="140"/>
      <c r="B749" s="155" t="s">
        <v>1224</v>
      </c>
      <c r="C749" s="56">
        <f t="shared" ca="1" si="321"/>
        <v>0</v>
      </c>
      <c r="D749" s="56">
        <f t="shared" ca="1" si="322"/>
        <v>0</v>
      </c>
      <c r="E749" s="56">
        <f t="shared" ca="1" si="323"/>
        <v>0</v>
      </c>
      <c r="F749" s="56">
        <f t="shared" ca="1" si="324"/>
        <v>0</v>
      </c>
      <c r="G749" s="56">
        <f t="shared" ca="1" si="325"/>
        <v>0</v>
      </c>
      <c r="H749" s="7"/>
      <c r="O749" s="8"/>
      <c r="P749" s="8"/>
      <c r="Q749" s="8"/>
      <c r="R749" s="8"/>
      <c r="S749" s="8"/>
    </row>
    <row r="750" spans="1:19" x14ac:dyDescent="0.25">
      <c r="A750" s="140"/>
      <c r="B750" s="155" t="s">
        <v>1124</v>
      </c>
      <c r="C750" s="56">
        <f t="shared" ca="1" si="321"/>
        <v>0</v>
      </c>
      <c r="D750" s="56">
        <f t="shared" ca="1" si="322"/>
        <v>0.88521472199999995</v>
      </c>
      <c r="E750" s="56">
        <f t="shared" ca="1" si="323"/>
        <v>0.76888505299999998</v>
      </c>
      <c r="F750" s="56">
        <f t="shared" ca="1" si="324"/>
        <v>0.76726688600000004</v>
      </c>
      <c r="G750" s="56">
        <f t="shared" ca="1" si="325"/>
        <v>0.76517787699999995</v>
      </c>
      <c r="H750" s="7"/>
      <c r="O750" s="8"/>
      <c r="P750" s="8"/>
      <c r="Q750" s="8"/>
      <c r="R750" s="8"/>
      <c r="S750" s="8"/>
    </row>
    <row r="751" spans="1:19" x14ac:dyDescent="0.25">
      <c r="A751" s="140"/>
      <c r="B751" s="155" t="s">
        <v>1225</v>
      </c>
      <c r="C751" s="56">
        <f t="shared" ca="1" si="321"/>
        <v>0</v>
      </c>
      <c r="D751" s="56">
        <f t="shared" ca="1" si="322"/>
        <v>0</v>
      </c>
      <c r="E751" s="56">
        <f t="shared" ca="1" si="323"/>
        <v>0</v>
      </c>
      <c r="F751" s="56">
        <f t="shared" ca="1" si="324"/>
        <v>0</v>
      </c>
      <c r="G751" s="56">
        <f t="shared" ca="1" si="325"/>
        <v>0</v>
      </c>
      <c r="H751" s="7"/>
      <c r="O751" s="8"/>
      <c r="P751" s="8"/>
      <c r="Q751" s="8"/>
      <c r="R751" s="8"/>
      <c r="S751" s="8"/>
    </row>
    <row r="752" spans="1:19" x14ac:dyDescent="0.25">
      <c r="A752" s="140"/>
      <c r="B752" s="155" t="s">
        <v>1226</v>
      </c>
      <c r="C752" s="56">
        <f t="shared" ca="1" si="321"/>
        <v>0</v>
      </c>
      <c r="D752" s="56">
        <f t="shared" ca="1" si="322"/>
        <v>0</v>
      </c>
      <c r="E752" s="56">
        <f t="shared" ca="1" si="323"/>
        <v>0</v>
      </c>
      <c r="F752" s="56">
        <f t="shared" ca="1" si="324"/>
        <v>0</v>
      </c>
      <c r="G752" s="56">
        <f t="shared" ca="1" si="325"/>
        <v>0</v>
      </c>
      <c r="H752" s="7"/>
      <c r="O752" s="8"/>
      <c r="P752" s="8"/>
      <c r="Q752" s="8"/>
      <c r="R752" s="8"/>
      <c r="S752" s="8"/>
    </row>
    <row r="753" spans="1:27" x14ac:dyDescent="0.25">
      <c r="A753" s="140"/>
      <c r="B753" s="155" t="s">
        <v>1227</v>
      </c>
      <c r="C753" s="39">
        <f t="shared" ca="1" si="321"/>
        <v>0</v>
      </c>
      <c r="D753" s="39">
        <f t="shared" ca="1" si="322"/>
        <v>0.61611226699999999</v>
      </c>
      <c r="E753" s="39">
        <f t="shared" ca="1" si="323"/>
        <v>1.1856220500000001</v>
      </c>
      <c r="F753" s="39">
        <f t="shared" ca="1" si="324"/>
        <v>1.73477193</v>
      </c>
      <c r="G753" s="39">
        <f t="shared" ca="1" si="325"/>
        <v>2.2672557200000001</v>
      </c>
      <c r="H753" s="7"/>
      <c r="O753" s="8"/>
      <c r="P753" s="8"/>
      <c r="Q753" s="8"/>
      <c r="R753" s="8"/>
      <c r="S753" s="8"/>
    </row>
    <row r="754" spans="1:27" x14ac:dyDescent="0.25">
      <c r="A754" s="140"/>
      <c r="B754" s="155" t="s">
        <v>1228</v>
      </c>
      <c r="C754" s="39">
        <f t="shared" ca="1" si="321"/>
        <v>0</v>
      </c>
      <c r="D754" s="39">
        <f t="shared" ca="1" si="322"/>
        <v>0.44305635199999999</v>
      </c>
      <c r="E754" s="39">
        <f t="shared" ca="1" si="323"/>
        <v>0.84924343199999996</v>
      </c>
      <c r="F754" s="39">
        <f t="shared" ca="1" si="324"/>
        <v>1.2285718999999999</v>
      </c>
      <c r="G754" s="39">
        <f t="shared" ca="1" si="325"/>
        <v>1.5887057899999999</v>
      </c>
      <c r="H754" s="7"/>
      <c r="O754" s="8"/>
      <c r="P754" s="8"/>
      <c r="Q754" s="8"/>
      <c r="R754" s="8"/>
      <c r="S754" s="8"/>
    </row>
    <row r="755" spans="1:27" x14ac:dyDescent="0.25">
      <c r="A755" s="140"/>
      <c r="B755" s="155" t="s">
        <v>1229</v>
      </c>
      <c r="C755" s="56">
        <f t="shared" ca="1" si="321"/>
        <v>0</v>
      </c>
      <c r="D755" s="56">
        <f t="shared" ca="1" si="322"/>
        <v>12.248472899999999</v>
      </c>
      <c r="E755" s="56">
        <f t="shared" ca="1" si="323"/>
        <v>11.428558600000001</v>
      </c>
      <c r="F755" s="56">
        <f t="shared" ca="1" si="324"/>
        <v>11.6493292</v>
      </c>
      <c r="G755" s="56">
        <f t="shared" ca="1" si="325"/>
        <v>11.8031139</v>
      </c>
      <c r="H755" s="7"/>
      <c r="O755" s="8"/>
      <c r="P755" s="8"/>
      <c r="Q755" s="8"/>
      <c r="R755" s="8"/>
      <c r="S755" s="8"/>
    </row>
    <row r="756" spans="1:27" x14ac:dyDescent="0.25">
      <c r="A756" s="140"/>
      <c r="B756" s="155" t="s">
        <v>1230</v>
      </c>
      <c r="C756" s="56">
        <f t="shared" ca="1" si="321"/>
        <v>0</v>
      </c>
      <c r="D756" s="56">
        <f t="shared" ca="1" si="322"/>
        <v>1.4534804100000001</v>
      </c>
      <c r="E756" s="56">
        <f t="shared" ca="1" si="323"/>
        <v>1.33112209</v>
      </c>
      <c r="F756" s="56">
        <f t="shared" ca="1" si="324"/>
        <v>1.3131870999999999</v>
      </c>
      <c r="G756" s="56">
        <f t="shared" ca="1" si="325"/>
        <v>1.3004886200000001</v>
      </c>
      <c r="H756" s="7"/>
      <c r="O756" s="8"/>
      <c r="P756" s="8"/>
      <c r="Q756" s="8"/>
      <c r="R756" s="8"/>
      <c r="S756" s="8"/>
    </row>
    <row r="757" spans="1:27" x14ac:dyDescent="0.25">
      <c r="A757" s="140"/>
      <c r="B757" s="155"/>
      <c r="C757" s="7"/>
      <c r="D757" s="7"/>
      <c r="E757" s="7"/>
      <c r="F757" s="7"/>
      <c r="G757" s="7"/>
      <c r="H757" s="7"/>
      <c r="I757" s="103" t="s">
        <v>244</v>
      </c>
      <c r="O757" s="138" t="s">
        <v>245</v>
      </c>
      <c r="P757" s="8"/>
      <c r="Q757" s="8"/>
      <c r="R757" s="8"/>
      <c r="S757" s="8"/>
    </row>
    <row r="758" spans="1:27" x14ac:dyDescent="0.25">
      <c r="A758" s="140"/>
      <c r="B758" s="106" t="s">
        <v>241</v>
      </c>
      <c r="C758" s="9">
        <v>2010</v>
      </c>
      <c r="D758" s="9">
        <v>2020</v>
      </c>
      <c r="E758" s="9">
        <v>2030</v>
      </c>
      <c r="F758" s="9">
        <v>2040</v>
      </c>
      <c r="G758" s="9">
        <v>2050</v>
      </c>
      <c r="H758" s="9"/>
      <c r="I758" s="106">
        <v>2010</v>
      </c>
      <c r="J758" s="106">
        <v>2020</v>
      </c>
      <c r="K758" s="106">
        <v>2030</v>
      </c>
      <c r="L758" s="106">
        <v>2040</v>
      </c>
      <c r="M758" s="106">
        <v>2050</v>
      </c>
      <c r="O758" s="6">
        <v>2010</v>
      </c>
      <c r="P758" s="6">
        <v>2020</v>
      </c>
      <c r="Q758" s="6">
        <v>2030</v>
      </c>
      <c r="R758" s="6">
        <v>2040</v>
      </c>
      <c r="S758" s="6">
        <v>2050</v>
      </c>
      <c r="V758" s="106" t="s">
        <v>334</v>
      </c>
      <c r="W758" s="9">
        <v>2010</v>
      </c>
      <c r="X758" s="9">
        <v>2020</v>
      </c>
      <c r="Y758" s="9">
        <v>2030</v>
      </c>
      <c r="Z758" s="9">
        <v>2040</v>
      </c>
      <c r="AA758" s="9">
        <v>2050</v>
      </c>
    </row>
    <row r="759" spans="1:27" x14ac:dyDescent="0.25">
      <c r="A759" s="140"/>
      <c r="B759" s="155" t="s">
        <v>1125</v>
      </c>
      <c r="C759" s="16">
        <f t="shared" ref="C759:C771" ca="1" si="338">IFERROR(VLOOKUP($B759,INDIRECT($I$759),2,FALSE),0)</f>
        <v>0</v>
      </c>
      <c r="D759" s="16">
        <f t="shared" ref="D759:D771" ca="1" si="339">IFERROR(VLOOKUP($B759,INDIRECT($J$759),2,FALSE),0)</f>
        <v>0</v>
      </c>
      <c r="E759" s="16">
        <f t="shared" ref="E759:E771" ca="1" si="340">IFERROR(VLOOKUP($B759,INDIRECT($K$759),2,FALSE),0)</f>
        <v>0</v>
      </c>
      <c r="F759" s="16">
        <f t="shared" ref="F759:F771" ca="1" si="341">IFERROR(VLOOKUP($B759,INDIRECT($L$759),2,FALSE),0)</f>
        <v>0</v>
      </c>
      <c r="G759" s="16">
        <f t="shared" ref="G759:G771" ca="1" si="342">IFERROR(VLOOKUP($B759,INDIRECT($M$759),2,FALSE),0)</f>
        <v>0</v>
      </c>
      <c r="H759" s="7"/>
      <c r="I759" s="140" t="str">
        <f>"Modeloutput!$A$"&amp;O759&amp;":$B$"&amp;O760</f>
        <v>Modeloutput!$A$9513:$B$9525</v>
      </c>
      <c r="J759" s="140" t="str">
        <f>"Modeloutput!$A$"&amp;P759&amp;":$B$"&amp;P760</f>
        <v>Modeloutput!$A$10448:$B$10460</v>
      </c>
      <c r="K759" s="140" t="str">
        <f>"Modeloutput!$A$"&amp;Q759&amp;":$B$"&amp;Q760</f>
        <v>Modeloutput!$A$11383:$B$11395</v>
      </c>
      <c r="L759" s="140" t="str">
        <f>"Modeloutput!$A$"&amp;R759&amp;":$B$"&amp;R760</f>
        <v>Modeloutput!$A$12318:$B$12330</v>
      </c>
      <c r="M759" s="140" t="str">
        <f>"Modeloutput!$A$"&amp;S759&amp;":$B$"&amp;S760</f>
        <v>Modeloutput!$A$13253:$B$13265</v>
      </c>
      <c r="O759" s="140">
        <f>Run4_Var1!O759+Run4_Var3!$G$10</f>
        <v>9513</v>
      </c>
      <c r="P759" s="140">
        <f>Run4_Var1!P759+Run4_Var3!$G$10</f>
        <v>10448</v>
      </c>
      <c r="Q759" s="140">
        <f>Run4_Var1!Q759+Run4_Var3!$G$10</f>
        <v>11383</v>
      </c>
      <c r="R759" s="140">
        <f>Run4_Var1!R759+Run4_Var3!$G$10</f>
        <v>12318</v>
      </c>
      <c r="S759" s="140">
        <f>Run4_Var1!S759+Run4_Var3!$G$10</f>
        <v>13253</v>
      </c>
      <c r="V759" s="14" t="s">
        <v>328</v>
      </c>
      <c r="W759" s="15">
        <f ca="1">SUM(C759:C764)</f>
        <v>0</v>
      </c>
      <c r="X759" s="15">
        <f t="shared" ref="X759:AA759" ca="1" si="343">SUM(D759:D764)</f>
        <v>0</v>
      </c>
      <c r="Y759" s="15">
        <f t="shared" ca="1" si="343"/>
        <v>0</v>
      </c>
      <c r="Z759" s="15">
        <f t="shared" ca="1" si="343"/>
        <v>0</v>
      </c>
      <c r="AA759" s="15">
        <f t="shared" ca="1" si="343"/>
        <v>0</v>
      </c>
    </row>
    <row r="760" spans="1:27" x14ac:dyDescent="0.25">
      <c r="A760" s="140"/>
      <c r="B760" s="155" t="s">
        <v>1126</v>
      </c>
      <c r="C760" s="16">
        <f t="shared" ca="1" si="338"/>
        <v>0</v>
      </c>
      <c r="D760" s="16">
        <f t="shared" ca="1" si="339"/>
        <v>0</v>
      </c>
      <c r="E760" s="16">
        <f t="shared" ca="1" si="340"/>
        <v>0</v>
      </c>
      <c r="F760" s="16">
        <f t="shared" ca="1" si="341"/>
        <v>0</v>
      </c>
      <c r="G760" s="16">
        <f t="shared" ca="1" si="342"/>
        <v>0</v>
      </c>
      <c r="H760" s="7"/>
      <c r="O760" s="140">
        <f>Run4_Var1!O760+Run4_Var3!$G$10</f>
        <v>9525</v>
      </c>
      <c r="P760" s="140">
        <f>Run4_Var1!P760+Run4_Var3!$G$10</f>
        <v>10460</v>
      </c>
      <c r="Q760" s="140">
        <f>Run4_Var1!Q760+Run4_Var3!$G$10</f>
        <v>11395</v>
      </c>
      <c r="R760" s="140">
        <f>Run4_Var1!R760+Run4_Var3!$G$10</f>
        <v>12330</v>
      </c>
      <c r="S760" s="140">
        <f>Run4_Var1!S760+Run4_Var3!$G$10</f>
        <v>13265</v>
      </c>
      <c r="V760" s="25" t="s">
        <v>331</v>
      </c>
      <c r="W760" s="26">
        <f ca="1">SUM(C765:C771)</f>
        <v>1.550319067</v>
      </c>
      <c r="X760" s="26">
        <f t="shared" ref="X760:AA760" ca="1" si="344">SUM(D765:D771)</f>
        <v>1.0186763634</v>
      </c>
      <c r="Y760" s="26">
        <f t="shared" ca="1" si="344"/>
        <v>2.0373697400999999</v>
      </c>
      <c r="Z760" s="26">
        <f t="shared" ca="1" si="344"/>
        <v>4.0935336810000003</v>
      </c>
      <c r="AA760" s="26">
        <f t="shared" ca="1" si="344"/>
        <v>5.1275468232000012</v>
      </c>
    </row>
    <row r="761" spans="1:27" x14ac:dyDescent="0.25">
      <c r="A761" s="140"/>
      <c r="B761" s="155" t="s">
        <v>1127</v>
      </c>
      <c r="C761" s="16">
        <f t="shared" ca="1" si="338"/>
        <v>0</v>
      </c>
      <c r="D761" s="16">
        <f t="shared" ca="1" si="339"/>
        <v>0</v>
      </c>
      <c r="E761" s="16">
        <f t="shared" ca="1" si="340"/>
        <v>0</v>
      </c>
      <c r="F761" s="16">
        <f t="shared" ca="1" si="341"/>
        <v>0</v>
      </c>
      <c r="G761" s="16">
        <f t="shared" ca="1" si="342"/>
        <v>0</v>
      </c>
      <c r="H761" s="7"/>
      <c r="O761" s="8"/>
      <c r="P761" s="8"/>
      <c r="Q761" s="8"/>
      <c r="R761" s="8"/>
      <c r="S761" s="8"/>
    </row>
    <row r="762" spans="1:27" x14ac:dyDescent="0.25">
      <c r="A762" s="140"/>
      <c r="B762" s="155" t="s">
        <v>1128</v>
      </c>
      <c r="C762" s="16">
        <f t="shared" ca="1" si="338"/>
        <v>0</v>
      </c>
      <c r="D762" s="16">
        <f t="shared" ca="1" si="339"/>
        <v>0</v>
      </c>
      <c r="E762" s="16">
        <f t="shared" ca="1" si="340"/>
        <v>0</v>
      </c>
      <c r="F762" s="16">
        <f t="shared" ca="1" si="341"/>
        <v>0</v>
      </c>
      <c r="G762" s="16">
        <f t="shared" ca="1" si="342"/>
        <v>0</v>
      </c>
      <c r="H762" s="7"/>
      <c r="O762" s="8"/>
      <c r="P762" s="8"/>
      <c r="Q762" s="8"/>
      <c r="R762" s="8"/>
      <c r="S762" s="8"/>
      <c r="V762" s="140" t="s">
        <v>285</v>
      </c>
      <c r="W762" s="135">
        <f ca="1">SUM(W759:W760)</f>
        <v>1.550319067</v>
      </c>
      <c r="X762" s="135">
        <f t="shared" ref="X762:AA762" ca="1" si="345">SUM(X759:X760)</f>
        <v>1.0186763634</v>
      </c>
      <c r="Y762" s="135">
        <f t="shared" ca="1" si="345"/>
        <v>2.0373697400999999</v>
      </c>
      <c r="Z762" s="135">
        <f t="shared" ca="1" si="345"/>
        <v>4.0935336810000003</v>
      </c>
      <c r="AA762" s="135">
        <f t="shared" ca="1" si="345"/>
        <v>5.1275468232000012</v>
      </c>
    </row>
    <row r="763" spans="1:27" x14ac:dyDescent="0.25">
      <c r="A763" s="140"/>
      <c r="B763" s="155" t="s">
        <v>1129</v>
      </c>
      <c r="C763" s="16">
        <f t="shared" ca="1" si="338"/>
        <v>0</v>
      </c>
      <c r="D763" s="16">
        <f t="shared" ca="1" si="339"/>
        <v>0</v>
      </c>
      <c r="E763" s="16">
        <f t="shared" ca="1" si="340"/>
        <v>0</v>
      </c>
      <c r="F763" s="16">
        <f t="shared" ca="1" si="341"/>
        <v>0</v>
      </c>
      <c r="G763" s="16">
        <f t="shared" ca="1" si="342"/>
        <v>0</v>
      </c>
      <c r="H763" s="7"/>
      <c r="O763" s="8"/>
      <c r="P763" s="8"/>
      <c r="Q763" s="8"/>
      <c r="R763" s="8"/>
      <c r="S763" s="8"/>
      <c r="V763" s="140" t="s">
        <v>284</v>
      </c>
      <c r="W763" s="135">
        <f ca="1">SUM(C759:C771)</f>
        <v>1.550319067</v>
      </c>
      <c r="X763" s="135">
        <f t="shared" ref="X763:AA763" ca="1" si="346">SUM(D759:D771)</f>
        <v>1.0186763634</v>
      </c>
      <c r="Y763" s="135">
        <f t="shared" ca="1" si="346"/>
        <v>2.0373697400999999</v>
      </c>
      <c r="Z763" s="135">
        <f t="shared" ca="1" si="346"/>
        <v>4.0935336810000003</v>
      </c>
      <c r="AA763" s="135">
        <f t="shared" ca="1" si="346"/>
        <v>5.1275468232000012</v>
      </c>
    </row>
    <row r="764" spans="1:27" x14ac:dyDescent="0.25">
      <c r="A764" s="140"/>
      <c r="B764" s="155" t="s">
        <v>1130</v>
      </c>
      <c r="C764" s="16">
        <f t="shared" ca="1" si="338"/>
        <v>0</v>
      </c>
      <c r="D764" s="16">
        <f t="shared" ca="1" si="339"/>
        <v>0</v>
      </c>
      <c r="E764" s="16">
        <f t="shared" ca="1" si="340"/>
        <v>0</v>
      </c>
      <c r="F764" s="16">
        <f t="shared" ca="1" si="341"/>
        <v>0</v>
      </c>
      <c r="G764" s="16">
        <f t="shared" ca="1" si="342"/>
        <v>0</v>
      </c>
      <c r="H764" s="7"/>
      <c r="O764" s="8"/>
      <c r="P764" s="8"/>
      <c r="Q764" s="8"/>
      <c r="R764" s="8"/>
      <c r="S764" s="8"/>
    </row>
    <row r="765" spans="1:27" x14ac:dyDescent="0.25">
      <c r="A765" s="140"/>
      <c r="B765" s="155" t="s">
        <v>1131</v>
      </c>
      <c r="C765" s="46">
        <f t="shared" ca="1" si="338"/>
        <v>0.80236760600000001</v>
      </c>
      <c r="D765" s="46">
        <f t="shared" ca="1" si="339"/>
        <v>0.39766295600000001</v>
      </c>
      <c r="E765" s="46">
        <f t="shared" ca="1" si="340"/>
        <v>0.79532591100000005</v>
      </c>
      <c r="F765" s="46">
        <f t="shared" ca="1" si="341"/>
        <v>1.5906518199999999</v>
      </c>
      <c r="G765" s="46">
        <f t="shared" ca="1" si="342"/>
        <v>1.9883147800000001</v>
      </c>
      <c r="H765" s="7"/>
      <c r="O765" s="8"/>
      <c r="P765" s="8"/>
      <c r="Q765" s="8"/>
      <c r="R765" s="8"/>
      <c r="S765" s="8"/>
    </row>
    <row r="766" spans="1:27" x14ac:dyDescent="0.25">
      <c r="A766" s="140"/>
      <c r="B766" s="155" t="s">
        <v>1132</v>
      </c>
      <c r="C766" s="46">
        <f t="shared" ca="1" si="338"/>
        <v>0</v>
      </c>
      <c r="D766" s="46">
        <f t="shared" ca="1" si="339"/>
        <v>5.9408854800000001E-2</v>
      </c>
      <c r="E766" s="46">
        <f t="shared" ca="1" si="340"/>
        <v>0.11881771000000001</v>
      </c>
      <c r="F766" s="46">
        <f t="shared" ca="1" si="341"/>
        <v>0.23763541899999999</v>
      </c>
      <c r="G766" s="46">
        <f t="shared" ca="1" si="342"/>
        <v>0.297044274</v>
      </c>
      <c r="H766" s="7"/>
      <c r="O766" s="8"/>
      <c r="P766" s="8"/>
      <c r="Q766" s="8"/>
      <c r="R766" s="8"/>
      <c r="S766" s="8"/>
    </row>
    <row r="767" spans="1:27" x14ac:dyDescent="0.25">
      <c r="A767" s="140"/>
      <c r="B767" s="155" t="s">
        <v>1133</v>
      </c>
      <c r="C767" s="46">
        <f t="shared" ca="1" si="338"/>
        <v>0.74795146099999998</v>
      </c>
      <c r="D767" s="46">
        <f t="shared" ca="1" si="339"/>
        <v>0.36151292299999999</v>
      </c>
      <c r="E767" s="46">
        <f t="shared" ca="1" si="340"/>
        <v>0.72113998000000001</v>
      </c>
      <c r="F767" s="46">
        <f t="shared" ca="1" si="341"/>
        <v>1.43804591</v>
      </c>
      <c r="G767" s="46">
        <f t="shared" ca="1" si="342"/>
        <v>1.7952316500000001</v>
      </c>
      <c r="H767" s="7"/>
      <c r="O767" s="8"/>
      <c r="P767" s="8"/>
      <c r="Q767" s="8"/>
      <c r="R767" s="8"/>
      <c r="S767" s="8"/>
    </row>
    <row r="768" spans="1:27" x14ac:dyDescent="0.25">
      <c r="A768" s="140"/>
      <c r="B768" s="155" t="s">
        <v>1134</v>
      </c>
      <c r="C768" s="46">
        <f t="shared" ca="1" si="338"/>
        <v>0</v>
      </c>
      <c r="D768" s="46">
        <f t="shared" ca="1" si="339"/>
        <v>1.8472688599999999E-2</v>
      </c>
      <c r="E768" s="46">
        <f t="shared" ca="1" si="340"/>
        <v>3.6945377100000003E-2</v>
      </c>
      <c r="F768" s="46">
        <f t="shared" ca="1" si="341"/>
        <v>7.3621811999999995E-2</v>
      </c>
      <c r="G768" s="46">
        <f t="shared" ca="1" si="342"/>
        <v>9.1864849200000001E-2</v>
      </c>
      <c r="H768" s="7"/>
      <c r="O768" s="8"/>
      <c r="P768" s="8"/>
      <c r="Q768" s="8"/>
      <c r="R768" s="8"/>
      <c r="S768" s="8"/>
    </row>
    <row r="769" spans="1:27" x14ac:dyDescent="0.25">
      <c r="A769" s="140"/>
      <c r="B769" s="155" t="s">
        <v>1135</v>
      </c>
      <c r="C769" s="46">
        <f t="shared" ca="1" si="338"/>
        <v>0</v>
      </c>
      <c r="D769" s="46">
        <f t="shared" ca="1" si="339"/>
        <v>0</v>
      </c>
      <c r="E769" s="46">
        <f t="shared" ca="1" si="340"/>
        <v>0</v>
      </c>
      <c r="F769" s="46">
        <f t="shared" ca="1" si="341"/>
        <v>0</v>
      </c>
      <c r="G769" s="46">
        <f t="shared" ca="1" si="342"/>
        <v>0</v>
      </c>
      <c r="H769" s="7"/>
      <c r="O769" s="8"/>
      <c r="P769" s="8"/>
      <c r="Q769" s="8"/>
      <c r="R769" s="8"/>
      <c r="S769" s="8"/>
    </row>
    <row r="770" spans="1:27" x14ac:dyDescent="0.25">
      <c r="A770" s="140"/>
      <c r="B770" s="155" t="s">
        <v>1136</v>
      </c>
      <c r="C770" s="46">
        <f t="shared" ca="1" si="338"/>
        <v>0</v>
      </c>
      <c r="D770" s="46">
        <f t="shared" ca="1" si="339"/>
        <v>0</v>
      </c>
      <c r="E770" s="46">
        <f t="shared" ca="1" si="340"/>
        <v>0</v>
      </c>
      <c r="F770" s="46">
        <f t="shared" ca="1" si="341"/>
        <v>0</v>
      </c>
      <c r="G770" s="46">
        <f t="shared" ca="1" si="342"/>
        <v>0</v>
      </c>
      <c r="H770" s="7"/>
      <c r="O770" s="8"/>
      <c r="P770" s="8"/>
      <c r="Q770" s="8"/>
      <c r="R770" s="8"/>
      <c r="S770" s="8"/>
    </row>
    <row r="771" spans="1:27" x14ac:dyDescent="0.25">
      <c r="A771" s="140"/>
      <c r="B771" s="155" t="s">
        <v>1231</v>
      </c>
      <c r="C771" s="46">
        <f t="shared" ca="1" si="338"/>
        <v>0</v>
      </c>
      <c r="D771" s="46">
        <f t="shared" ca="1" si="339"/>
        <v>0.18161894100000001</v>
      </c>
      <c r="E771" s="46">
        <f t="shared" ca="1" si="340"/>
        <v>0.36514076200000001</v>
      </c>
      <c r="F771" s="46">
        <f t="shared" ca="1" si="341"/>
        <v>0.75357872000000004</v>
      </c>
      <c r="G771" s="46">
        <f t="shared" ca="1" si="342"/>
        <v>0.95509127000000005</v>
      </c>
      <c r="H771" s="7"/>
      <c r="O771" s="8"/>
      <c r="P771" s="8"/>
      <c r="Q771" s="8"/>
      <c r="R771" s="8"/>
      <c r="S771" s="8"/>
    </row>
    <row r="772" spans="1:27" x14ac:dyDescent="0.25">
      <c r="A772" s="140"/>
      <c r="B772" s="155"/>
      <c r="C772" s="7"/>
      <c r="D772" s="7"/>
      <c r="E772" s="7"/>
      <c r="F772" s="7"/>
      <c r="G772" s="7"/>
      <c r="H772" s="7"/>
      <c r="I772" s="103" t="s">
        <v>244</v>
      </c>
      <c r="O772" s="138" t="s">
        <v>245</v>
      </c>
      <c r="P772" s="8"/>
      <c r="Q772" s="8"/>
      <c r="R772" s="8"/>
      <c r="S772" s="8"/>
    </row>
    <row r="773" spans="1:27" x14ac:dyDescent="0.25">
      <c r="A773" s="140"/>
      <c r="B773" s="106" t="s">
        <v>242</v>
      </c>
      <c r="C773" s="9">
        <v>2010</v>
      </c>
      <c r="D773" s="9">
        <v>2020</v>
      </c>
      <c r="E773" s="9">
        <v>2030</v>
      </c>
      <c r="F773" s="9">
        <v>2040</v>
      </c>
      <c r="G773" s="9">
        <v>2050</v>
      </c>
      <c r="H773" s="9"/>
      <c r="I773" s="106">
        <v>2010</v>
      </c>
      <c r="J773" s="106">
        <v>2020</v>
      </c>
      <c r="K773" s="106">
        <v>2030</v>
      </c>
      <c r="L773" s="106">
        <v>2040</v>
      </c>
      <c r="M773" s="106">
        <v>2050</v>
      </c>
      <c r="O773" s="6">
        <v>2010</v>
      </c>
      <c r="P773" s="6">
        <v>2020</v>
      </c>
      <c r="Q773" s="6">
        <v>2030</v>
      </c>
      <c r="R773" s="6">
        <v>2040</v>
      </c>
      <c r="S773" s="6">
        <v>2050</v>
      </c>
      <c r="V773" s="106" t="s">
        <v>242</v>
      </c>
      <c r="W773" s="9">
        <v>2010</v>
      </c>
      <c r="X773" s="9">
        <v>2020</v>
      </c>
      <c r="Y773" s="9">
        <v>2030</v>
      </c>
      <c r="Z773" s="9">
        <v>2040</v>
      </c>
      <c r="AA773" s="9">
        <v>2050</v>
      </c>
    </row>
    <row r="774" spans="1:27" x14ac:dyDescent="0.25">
      <c r="A774" s="140"/>
      <c r="B774" s="155" t="s">
        <v>30</v>
      </c>
      <c r="C774" s="16">
        <f t="shared" ref="C774:C794" ca="1" si="347">IFERROR(VLOOKUP($B774,INDIRECT($I$774),2,FALSE),0)</f>
        <v>18.0948469</v>
      </c>
      <c r="D774" s="16">
        <f t="shared" ref="D774:D794" ca="1" si="348">IFERROR(VLOOKUP($B774,INDIRECT($J$774),2,FALSE),0)</f>
        <v>3.1598110199999998</v>
      </c>
      <c r="E774" s="16">
        <f t="shared" ref="E774:E794" ca="1" si="349">IFERROR(VLOOKUP($B774,INDIRECT($K$774),2,FALSE),0)</f>
        <v>3.02316501</v>
      </c>
      <c r="F774" s="16">
        <f t="shared" ref="F774:F794" ca="1" si="350">IFERROR(VLOOKUP($B774,INDIRECT($L$774),2,FALSE),0)</f>
        <v>2.6138706599999999</v>
      </c>
      <c r="G774" s="16">
        <f t="shared" ref="G774:G794" ca="1" si="351">IFERROR(VLOOKUP($B774,INDIRECT($M$774),2,FALSE),0)</f>
        <v>2.3028484599999999</v>
      </c>
      <c r="H774" s="7"/>
      <c r="I774" s="140" t="str">
        <f>"Modeloutput!$A$"&amp;O774&amp;":$B$"&amp;O775</f>
        <v>Modeloutput!$A$9529:$B$9549</v>
      </c>
      <c r="J774" s="140" t="str">
        <f>"Modeloutput!$A$"&amp;P774&amp;":$B$"&amp;P775</f>
        <v>Modeloutput!$A$10464:$B$10484</v>
      </c>
      <c r="K774" s="140" t="str">
        <f>"Modeloutput!$A$"&amp;Q774&amp;":$B$"&amp;Q775</f>
        <v>Modeloutput!$A$11399:$B$11419</v>
      </c>
      <c r="L774" s="140" t="str">
        <f>"Modeloutput!$A$"&amp;R774&amp;":$B$"&amp;R775</f>
        <v>Modeloutput!$A$12334:$B$12354</v>
      </c>
      <c r="M774" s="140" t="str">
        <f>"Modeloutput!$A$"&amp;S774&amp;":$B$"&amp;S775</f>
        <v>Modeloutput!$A$13269:$B$13289</v>
      </c>
      <c r="O774" s="140">
        <f>Run4_Var1!O774+Run4_Var3!$G$10</f>
        <v>9529</v>
      </c>
      <c r="P774" s="140">
        <f>Run4_Var1!P774+Run4_Var3!$G$10</f>
        <v>10464</v>
      </c>
      <c r="Q774" s="140">
        <f>Run4_Var1!Q774+Run4_Var3!$G$10</f>
        <v>11399</v>
      </c>
      <c r="R774" s="140">
        <f>Run4_Var1!R774+Run4_Var3!$G$10</f>
        <v>12334</v>
      </c>
      <c r="S774" s="140">
        <f>Run4_Var1!S774+Run4_Var3!$G$10</f>
        <v>13269</v>
      </c>
      <c r="V774" s="14" t="s">
        <v>328</v>
      </c>
      <c r="W774" s="15">
        <f ca="1">SUM(C774:C779)</f>
        <v>22.321340530000001</v>
      </c>
      <c r="X774" s="15">
        <f t="shared" ref="X774:AA774" ca="1" si="352">SUM(D774:D779)</f>
        <v>4.3681835575999992</v>
      </c>
      <c r="Y774" s="15">
        <f t="shared" ca="1" si="352"/>
        <v>3.9194496991000003</v>
      </c>
      <c r="Z774" s="15">
        <f t="shared" ca="1" si="352"/>
        <v>3.1446633352499997</v>
      </c>
      <c r="AA774" s="15">
        <f t="shared" ca="1" si="352"/>
        <v>2.6423024551499994</v>
      </c>
    </row>
    <row r="775" spans="1:27" x14ac:dyDescent="0.25">
      <c r="A775" s="140"/>
      <c r="B775" s="155" t="s">
        <v>31</v>
      </c>
      <c r="C775" s="16">
        <f t="shared" ca="1" si="347"/>
        <v>0</v>
      </c>
      <c r="D775" s="16">
        <f t="shared" ca="1" si="348"/>
        <v>4.8739343999999997E-2</v>
      </c>
      <c r="E775" s="16">
        <f t="shared" ca="1" si="349"/>
        <v>4.68559037E-2</v>
      </c>
      <c r="F775" s="16">
        <f t="shared" ca="1" si="350"/>
        <v>4.4935318500000002E-2</v>
      </c>
      <c r="G775" s="16">
        <f t="shared" ca="1" si="351"/>
        <v>4.2312084899999998E-2</v>
      </c>
      <c r="H775" s="7"/>
      <c r="O775" s="140">
        <f>Run4_Var1!O775+Run4_Var3!$G$10</f>
        <v>9549</v>
      </c>
      <c r="P775" s="140">
        <f>Run4_Var1!P775+Run4_Var3!$G$10</f>
        <v>10484</v>
      </c>
      <c r="Q775" s="140">
        <f>Run4_Var1!Q775+Run4_Var3!$G$10</f>
        <v>11419</v>
      </c>
      <c r="R775" s="140">
        <f>Run4_Var1!R775+Run4_Var3!$G$10</f>
        <v>12354</v>
      </c>
      <c r="S775" s="140">
        <f>Run4_Var1!S775+Run4_Var3!$G$10</f>
        <v>13289</v>
      </c>
      <c r="V775" s="25" t="s">
        <v>331</v>
      </c>
      <c r="W775" s="26">
        <f ca="1">SUM(C780:C785)</f>
        <v>52.52848496</v>
      </c>
      <c r="X775" s="26">
        <f t="shared" ref="X775:AA775" ca="1" si="353">SUM(D780:D785)</f>
        <v>45.333099748000002</v>
      </c>
      <c r="Y775" s="26">
        <f t="shared" ca="1" si="353"/>
        <v>45.324986887999998</v>
      </c>
      <c r="Z775" s="26">
        <f t="shared" ca="1" si="353"/>
        <v>45.310875691</v>
      </c>
      <c r="AA775" s="26">
        <f t="shared" ca="1" si="353"/>
        <v>45.306524582999998</v>
      </c>
    </row>
    <row r="776" spans="1:27" x14ac:dyDescent="0.25">
      <c r="A776" s="140"/>
      <c r="B776" s="155" t="s">
        <v>32</v>
      </c>
      <c r="C776" s="16">
        <f t="shared" ca="1" si="347"/>
        <v>4.2264936300000002</v>
      </c>
      <c r="D776" s="16">
        <f t="shared" ca="1" si="348"/>
        <v>1.1464426700000001</v>
      </c>
      <c r="E776" s="16">
        <f t="shared" ca="1" si="349"/>
        <v>0.83656701099999997</v>
      </c>
      <c r="F776" s="16">
        <f t="shared" ca="1" si="350"/>
        <v>0.47628176900000002</v>
      </c>
      <c r="G776" s="16">
        <f t="shared" ca="1" si="351"/>
        <v>0.29077523999999999</v>
      </c>
      <c r="H776" s="7"/>
      <c r="O776" s="8"/>
      <c r="P776" s="8"/>
      <c r="Q776" s="8"/>
      <c r="R776" s="8"/>
      <c r="S776" s="8"/>
      <c r="V776" s="30" t="s">
        <v>335</v>
      </c>
      <c r="W776" s="31">
        <f ca="1">SUM(C786:C789)</f>
        <v>2.5311601800000001</v>
      </c>
      <c r="X776" s="31">
        <f t="shared" ref="X776:AA776" ca="1" si="354">SUM(D786:D789)</f>
        <v>2.2456766199999998</v>
      </c>
      <c r="Y776" s="31">
        <f t="shared" ca="1" si="354"/>
        <v>2.1989291400000002</v>
      </c>
      <c r="Z776" s="31">
        <f t="shared" ca="1" si="354"/>
        <v>2.1522576</v>
      </c>
      <c r="AA776" s="31">
        <f t="shared" ca="1" si="354"/>
        <v>2.10551011</v>
      </c>
    </row>
    <row r="777" spans="1:27" x14ac:dyDescent="0.25">
      <c r="A777" s="140"/>
      <c r="B777" s="155" t="s">
        <v>33</v>
      </c>
      <c r="C777" s="16">
        <f t="shared" ca="1" si="347"/>
        <v>0</v>
      </c>
      <c r="D777" s="16">
        <f t="shared" ca="1" si="348"/>
        <v>1.31905236E-2</v>
      </c>
      <c r="E777" s="16">
        <f t="shared" ca="1" si="349"/>
        <v>1.28617744E-2</v>
      </c>
      <c r="F777" s="16">
        <f t="shared" ca="1" si="350"/>
        <v>9.5755877499999996E-3</v>
      </c>
      <c r="G777" s="16">
        <f t="shared" ca="1" si="351"/>
        <v>6.3666702500000004E-3</v>
      </c>
      <c r="H777" s="7"/>
      <c r="O777" s="8"/>
      <c r="P777" s="8"/>
      <c r="Q777" s="8"/>
      <c r="R777" s="8"/>
      <c r="S777" s="8"/>
      <c r="V777" s="85" t="s">
        <v>336</v>
      </c>
      <c r="W777" s="86">
        <f ca="1">SUM(C790:C794)</f>
        <v>0</v>
      </c>
      <c r="X777" s="86">
        <f t="shared" ref="X777:AA777" ca="1" si="355">SUM(D790:D794)</f>
        <v>13.7237928</v>
      </c>
      <c r="Y777" s="86">
        <f t="shared" ca="1" si="355"/>
        <v>13.726108699999999</v>
      </c>
      <c r="Z777" s="86">
        <f t="shared" ca="1" si="355"/>
        <v>14.1119685</v>
      </c>
      <c r="AA777" s="86">
        <f t="shared" ca="1" si="355"/>
        <v>14.296161100000001</v>
      </c>
    </row>
    <row r="778" spans="1:27" x14ac:dyDescent="0.25">
      <c r="A778" s="140"/>
      <c r="B778" s="155" t="s">
        <v>34</v>
      </c>
      <c r="C778" s="16">
        <f t="shared" ca="1" si="347"/>
        <v>0</v>
      </c>
      <c r="D778" s="16">
        <f t="shared" ca="1" si="348"/>
        <v>0</v>
      </c>
      <c r="E778" s="16">
        <f t="shared" ca="1" si="349"/>
        <v>0</v>
      </c>
      <c r="F778" s="16">
        <f t="shared" ca="1" si="350"/>
        <v>0</v>
      </c>
      <c r="G778" s="16">
        <f t="shared" ca="1" si="351"/>
        <v>0</v>
      </c>
      <c r="H778" s="7"/>
      <c r="O778" s="8"/>
      <c r="P778" s="8"/>
      <c r="Q778" s="8"/>
      <c r="R778" s="8"/>
      <c r="S778" s="8"/>
    </row>
    <row r="779" spans="1:27" x14ac:dyDescent="0.25">
      <c r="A779" s="140"/>
      <c r="B779" s="155" t="s">
        <v>35</v>
      </c>
      <c r="C779" s="16">
        <f t="shared" ca="1" si="347"/>
        <v>0</v>
      </c>
      <c r="D779" s="16">
        <f t="shared" ca="1" si="348"/>
        <v>0</v>
      </c>
      <c r="E779" s="16">
        <f t="shared" ca="1" si="349"/>
        <v>0</v>
      </c>
      <c r="F779" s="16">
        <f t="shared" ca="1" si="350"/>
        <v>0</v>
      </c>
      <c r="G779" s="16">
        <f t="shared" ca="1" si="351"/>
        <v>0</v>
      </c>
      <c r="H779" s="7"/>
      <c r="O779" s="8"/>
      <c r="P779" s="8"/>
      <c r="Q779" s="8"/>
      <c r="R779" s="8"/>
      <c r="S779" s="8"/>
      <c r="V779" s="140" t="s">
        <v>285</v>
      </c>
      <c r="W779" s="135">
        <f ca="1">SUM(W774:W777)</f>
        <v>77.380985670000001</v>
      </c>
      <c r="X779" s="135">
        <f t="shared" ref="X779:AA779" ca="1" si="356">SUM(X774:X777)</f>
        <v>65.670752725599996</v>
      </c>
      <c r="Y779" s="135">
        <f t="shared" ca="1" si="356"/>
        <v>65.169474427099999</v>
      </c>
      <c r="Z779" s="135">
        <f t="shared" ca="1" si="356"/>
        <v>64.719765126249996</v>
      </c>
      <c r="AA779" s="135">
        <f t="shared" ca="1" si="356"/>
        <v>64.350498248150004</v>
      </c>
    </row>
    <row r="780" spans="1:27" x14ac:dyDescent="0.25">
      <c r="A780" s="140"/>
      <c r="B780" s="155" t="s">
        <v>26</v>
      </c>
      <c r="C780" s="46">
        <f t="shared" ca="1" si="347"/>
        <v>44.531402100000001</v>
      </c>
      <c r="D780" s="46">
        <f t="shared" ca="1" si="348"/>
        <v>36.584991899999999</v>
      </c>
      <c r="E780" s="46">
        <f t="shared" ca="1" si="349"/>
        <v>36.584991899999999</v>
      </c>
      <c r="F780" s="46">
        <f t="shared" ca="1" si="350"/>
        <v>36.584991899999999</v>
      </c>
      <c r="G780" s="46">
        <f t="shared" ca="1" si="351"/>
        <v>36.584991899999999</v>
      </c>
      <c r="H780" s="7"/>
      <c r="O780" s="8"/>
      <c r="P780" s="8"/>
      <c r="Q780" s="8"/>
      <c r="R780" s="8"/>
      <c r="S780" s="8"/>
      <c r="V780" s="140" t="s">
        <v>284</v>
      </c>
      <c r="W780" s="135">
        <f ca="1">SUM(C774:C794)</f>
        <v>77.380985670000001</v>
      </c>
      <c r="X780" s="135">
        <f t="shared" ref="X780:AA780" ca="1" si="357">SUM(D774:D794)</f>
        <v>65.670752725599996</v>
      </c>
      <c r="Y780" s="135">
        <f t="shared" ca="1" si="357"/>
        <v>65.169474427099999</v>
      </c>
      <c r="Z780" s="135">
        <f t="shared" ca="1" si="357"/>
        <v>64.719765126249996</v>
      </c>
      <c r="AA780" s="135">
        <f t="shared" ca="1" si="357"/>
        <v>64.350498248150004</v>
      </c>
    </row>
    <row r="781" spans="1:27" x14ac:dyDescent="0.25">
      <c r="A781" s="140"/>
      <c r="B781" s="155" t="s">
        <v>27</v>
      </c>
      <c r="C781" s="46">
        <f t="shared" ca="1" si="347"/>
        <v>0</v>
      </c>
      <c r="D781" s="46">
        <f t="shared" ca="1" si="348"/>
        <v>0.74498840499999996</v>
      </c>
      <c r="E781" s="46">
        <f t="shared" ca="1" si="349"/>
        <v>0.74498840499999996</v>
      </c>
      <c r="F781" s="46">
        <f t="shared" ca="1" si="350"/>
        <v>0.74498840499999996</v>
      </c>
      <c r="G781" s="46">
        <f t="shared" ca="1" si="351"/>
        <v>0.74498840499999996</v>
      </c>
      <c r="H781" s="7"/>
      <c r="O781" s="8"/>
      <c r="P781" s="8"/>
      <c r="Q781" s="8"/>
      <c r="R781" s="8"/>
      <c r="S781" s="8"/>
    </row>
    <row r="782" spans="1:27" x14ac:dyDescent="0.25">
      <c r="A782" s="140"/>
      <c r="B782" s="155" t="s">
        <v>36</v>
      </c>
      <c r="C782" s="46">
        <f t="shared" ca="1" si="347"/>
        <v>7.9970828599999999</v>
      </c>
      <c r="D782" s="46">
        <f t="shared" ca="1" si="348"/>
        <v>7.7814471799999998</v>
      </c>
      <c r="E782" s="46">
        <f t="shared" ca="1" si="349"/>
        <v>7.77333432</v>
      </c>
      <c r="F782" s="46">
        <f t="shared" ca="1" si="350"/>
        <v>7.7589895499999999</v>
      </c>
      <c r="G782" s="46">
        <f t="shared" ca="1" si="351"/>
        <v>7.7550282399999997</v>
      </c>
      <c r="H782" s="7"/>
      <c r="O782" s="8"/>
      <c r="P782" s="8"/>
      <c r="Q782" s="8"/>
      <c r="R782" s="8"/>
      <c r="S782" s="8"/>
    </row>
    <row r="783" spans="1:27" x14ac:dyDescent="0.25">
      <c r="A783" s="140"/>
      <c r="B783" s="155" t="s">
        <v>37</v>
      </c>
      <c r="C783" s="46">
        <f t="shared" ca="1" si="347"/>
        <v>0</v>
      </c>
      <c r="D783" s="46">
        <f t="shared" ca="1" si="348"/>
        <v>0.22167226300000001</v>
      </c>
      <c r="E783" s="46">
        <f t="shared" ca="1" si="349"/>
        <v>0.22167226300000001</v>
      </c>
      <c r="F783" s="46">
        <f t="shared" ca="1" si="350"/>
        <v>0.221905836</v>
      </c>
      <c r="G783" s="46">
        <f t="shared" ca="1" si="351"/>
        <v>0.221516038</v>
      </c>
      <c r="H783" s="7"/>
      <c r="O783" s="8"/>
      <c r="P783" s="8"/>
      <c r="Q783" s="8"/>
      <c r="R783" s="8"/>
      <c r="S783" s="8"/>
    </row>
    <row r="784" spans="1:27" x14ac:dyDescent="0.25">
      <c r="A784" s="140"/>
      <c r="B784" s="155" t="s">
        <v>38</v>
      </c>
      <c r="C784" s="46">
        <f t="shared" ca="1" si="347"/>
        <v>0</v>
      </c>
      <c r="D784" s="46">
        <f t="shared" ca="1" si="348"/>
        <v>0</v>
      </c>
      <c r="E784" s="46">
        <f t="shared" ca="1" si="349"/>
        <v>0</v>
      </c>
      <c r="F784" s="46">
        <f t="shared" ca="1" si="350"/>
        <v>0</v>
      </c>
      <c r="G784" s="46">
        <f t="shared" ca="1" si="351"/>
        <v>0</v>
      </c>
      <c r="H784" s="7"/>
      <c r="O784" s="8"/>
      <c r="P784" s="8"/>
      <c r="Q784" s="8"/>
      <c r="R784" s="8"/>
      <c r="S784" s="8"/>
    </row>
    <row r="785" spans="1:27" x14ac:dyDescent="0.25">
      <c r="A785" s="140"/>
      <c r="B785" s="155" t="s">
        <v>39</v>
      </c>
      <c r="C785" s="46">
        <f t="shared" ca="1" si="347"/>
        <v>0</v>
      </c>
      <c r="D785" s="46">
        <f t="shared" ca="1" si="348"/>
        <v>0</v>
      </c>
      <c r="E785" s="46">
        <f t="shared" ca="1" si="349"/>
        <v>0</v>
      </c>
      <c r="F785" s="46">
        <f t="shared" ca="1" si="350"/>
        <v>0</v>
      </c>
      <c r="G785" s="46">
        <f t="shared" ca="1" si="351"/>
        <v>0</v>
      </c>
      <c r="H785" s="7"/>
      <c r="O785" s="8"/>
      <c r="P785" s="8"/>
      <c r="Q785" s="8"/>
      <c r="R785" s="8"/>
      <c r="S785" s="8"/>
    </row>
    <row r="786" spans="1:27" x14ac:dyDescent="0.25">
      <c r="A786" s="140"/>
      <c r="B786" s="155" t="s">
        <v>1014</v>
      </c>
      <c r="C786" s="65">
        <f t="shared" ca="1" si="347"/>
        <v>0</v>
      </c>
      <c r="D786" s="65">
        <f t="shared" ca="1" si="348"/>
        <v>0</v>
      </c>
      <c r="E786" s="65">
        <f t="shared" ca="1" si="349"/>
        <v>0</v>
      </c>
      <c r="F786" s="65">
        <f t="shared" ca="1" si="350"/>
        <v>0</v>
      </c>
      <c r="G786" s="65">
        <f t="shared" ca="1" si="351"/>
        <v>0</v>
      </c>
      <c r="H786" s="7"/>
      <c r="O786" s="8"/>
      <c r="P786" s="8"/>
      <c r="Q786" s="8"/>
      <c r="R786" s="8"/>
      <c r="S786" s="8"/>
    </row>
    <row r="787" spans="1:27" x14ac:dyDescent="0.25">
      <c r="A787" s="140"/>
      <c r="B787" s="155" t="s">
        <v>991</v>
      </c>
      <c r="C787" s="65">
        <f t="shared" ca="1" si="347"/>
        <v>2.5311601800000001</v>
      </c>
      <c r="D787" s="65">
        <f t="shared" ca="1" si="348"/>
        <v>2.2456766199999998</v>
      </c>
      <c r="E787" s="65">
        <f t="shared" ca="1" si="349"/>
        <v>2.1989291400000002</v>
      </c>
      <c r="F787" s="65">
        <f t="shared" ca="1" si="350"/>
        <v>2.1522576</v>
      </c>
      <c r="G787" s="65">
        <f t="shared" ca="1" si="351"/>
        <v>2.10551011</v>
      </c>
      <c r="H787" s="7"/>
      <c r="O787" s="8"/>
      <c r="P787" s="8"/>
      <c r="Q787" s="8"/>
      <c r="R787" s="8"/>
      <c r="S787" s="8"/>
    </row>
    <row r="788" spans="1:27" x14ac:dyDescent="0.25">
      <c r="A788" s="140"/>
      <c r="B788" s="155" t="s">
        <v>1015</v>
      </c>
      <c r="C788" s="65">
        <f t="shared" ca="1" si="347"/>
        <v>0</v>
      </c>
      <c r="D788" s="65">
        <f t="shared" ca="1" si="348"/>
        <v>0</v>
      </c>
      <c r="E788" s="65">
        <f t="shared" ca="1" si="349"/>
        <v>0</v>
      </c>
      <c r="F788" s="65">
        <f t="shared" ca="1" si="350"/>
        <v>0</v>
      </c>
      <c r="G788" s="65">
        <f t="shared" ca="1" si="351"/>
        <v>0</v>
      </c>
      <c r="H788" s="7"/>
      <c r="O788" s="8"/>
      <c r="P788" s="8"/>
      <c r="Q788" s="8"/>
      <c r="R788" s="8"/>
      <c r="S788" s="8"/>
    </row>
    <row r="789" spans="1:27" x14ac:dyDescent="0.25">
      <c r="A789" s="140"/>
      <c r="B789" s="155" t="s">
        <v>1016</v>
      </c>
      <c r="C789" s="65">
        <f t="shared" ca="1" si="347"/>
        <v>0</v>
      </c>
      <c r="D789" s="65">
        <f t="shared" ca="1" si="348"/>
        <v>0</v>
      </c>
      <c r="E789" s="65">
        <f t="shared" ca="1" si="349"/>
        <v>0</v>
      </c>
      <c r="F789" s="65">
        <f t="shared" ca="1" si="350"/>
        <v>0</v>
      </c>
      <c r="G789" s="65">
        <f t="shared" ca="1" si="351"/>
        <v>0</v>
      </c>
      <c r="H789" s="7"/>
      <c r="O789" s="8"/>
      <c r="P789" s="8"/>
      <c r="Q789" s="8"/>
      <c r="R789" s="8"/>
      <c r="S789" s="8"/>
    </row>
    <row r="790" spans="1:27" x14ac:dyDescent="0.25">
      <c r="A790" s="140"/>
      <c r="B790" s="155" t="s">
        <v>41</v>
      </c>
      <c r="C790" s="64">
        <f t="shared" ca="1" si="347"/>
        <v>0</v>
      </c>
      <c r="D790" s="64">
        <f t="shared" ca="1" si="348"/>
        <v>0</v>
      </c>
      <c r="E790" s="64">
        <f t="shared" ca="1" si="349"/>
        <v>0</v>
      </c>
      <c r="F790" s="64">
        <f t="shared" ca="1" si="350"/>
        <v>0</v>
      </c>
      <c r="G790" s="64">
        <f t="shared" ca="1" si="351"/>
        <v>0</v>
      </c>
      <c r="H790" s="7"/>
      <c r="O790" s="8"/>
      <c r="P790" s="8"/>
      <c r="Q790" s="8"/>
      <c r="R790" s="8"/>
      <c r="S790" s="8"/>
    </row>
    <row r="791" spans="1:27" x14ac:dyDescent="0.25">
      <c r="A791" s="140"/>
      <c r="B791" s="155" t="s">
        <v>40</v>
      </c>
      <c r="C791" s="64">
        <f t="shared" ca="1" si="347"/>
        <v>0</v>
      </c>
      <c r="D791" s="64">
        <f t="shared" ca="1" si="348"/>
        <v>0</v>
      </c>
      <c r="E791" s="64">
        <f t="shared" ca="1" si="349"/>
        <v>0</v>
      </c>
      <c r="F791" s="64">
        <f t="shared" ca="1" si="350"/>
        <v>0</v>
      </c>
      <c r="G791" s="64">
        <f t="shared" ca="1" si="351"/>
        <v>0</v>
      </c>
      <c r="H791" s="7"/>
      <c r="O791" s="8"/>
      <c r="P791" s="8"/>
      <c r="Q791" s="8"/>
      <c r="R791" s="8"/>
      <c r="S791" s="8"/>
    </row>
    <row r="792" spans="1:27" x14ac:dyDescent="0.25">
      <c r="A792" s="140"/>
      <c r="B792" s="155" t="s">
        <v>42</v>
      </c>
      <c r="C792" s="64">
        <f t="shared" ca="1" si="347"/>
        <v>0</v>
      </c>
      <c r="D792" s="64">
        <f t="shared" ca="1" si="348"/>
        <v>0</v>
      </c>
      <c r="E792" s="64">
        <f t="shared" ca="1" si="349"/>
        <v>0</v>
      </c>
      <c r="F792" s="64">
        <f t="shared" ca="1" si="350"/>
        <v>0</v>
      </c>
      <c r="G792" s="64">
        <f t="shared" ca="1" si="351"/>
        <v>0</v>
      </c>
      <c r="H792" s="7"/>
      <c r="O792" s="8"/>
      <c r="P792" s="8"/>
      <c r="Q792" s="8"/>
      <c r="R792" s="8"/>
      <c r="S792" s="8"/>
    </row>
    <row r="793" spans="1:27" x14ac:dyDescent="0.25">
      <c r="A793" s="140"/>
      <c r="B793" s="155" t="s">
        <v>43</v>
      </c>
      <c r="C793" s="64">
        <f t="shared" ca="1" si="347"/>
        <v>0</v>
      </c>
      <c r="D793" s="64">
        <f t="shared" ca="1" si="348"/>
        <v>0</v>
      </c>
      <c r="E793" s="64">
        <f t="shared" ca="1" si="349"/>
        <v>0</v>
      </c>
      <c r="F793" s="64">
        <f t="shared" ca="1" si="350"/>
        <v>0</v>
      </c>
      <c r="G793" s="64">
        <f t="shared" ca="1" si="351"/>
        <v>0</v>
      </c>
      <c r="H793" s="7"/>
      <c r="O793" s="8"/>
      <c r="P793" s="8"/>
      <c r="Q793" s="8"/>
      <c r="R793" s="8"/>
      <c r="S793" s="8"/>
    </row>
    <row r="794" spans="1:27" x14ac:dyDescent="0.25">
      <c r="A794" s="140"/>
      <c r="B794" s="155" t="s">
        <v>1232</v>
      </c>
      <c r="C794" s="64">
        <f t="shared" ca="1" si="347"/>
        <v>0</v>
      </c>
      <c r="D794" s="64">
        <f t="shared" ca="1" si="348"/>
        <v>13.7237928</v>
      </c>
      <c r="E794" s="64">
        <f t="shared" ca="1" si="349"/>
        <v>13.726108699999999</v>
      </c>
      <c r="F794" s="64">
        <f t="shared" ca="1" si="350"/>
        <v>14.1119685</v>
      </c>
      <c r="G794" s="64">
        <f t="shared" ca="1" si="351"/>
        <v>14.296161100000001</v>
      </c>
      <c r="H794" s="7"/>
      <c r="O794" s="8"/>
      <c r="P794" s="8"/>
      <c r="Q794" s="8"/>
      <c r="R794" s="8"/>
      <c r="S794" s="8"/>
    </row>
    <row r="795" spans="1:27" x14ac:dyDescent="0.25">
      <c r="A795" s="140"/>
      <c r="B795" s="155"/>
      <c r="C795" s="7"/>
      <c r="D795" s="7"/>
      <c r="E795" s="7"/>
      <c r="F795" s="7"/>
      <c r="G795" s="7"/>
      <c r="H795" s="7"/>
      <c r="I795" s="103" t="s">
        <v>244</v>
      </c>
      <c r="O795" s="138" t="s">
        <v>245</v>
      </c>
      <c r="P795" s="8"/>
      <c r="Q795" s="8"/>
      <c r="R795" s="8"/>
      <c r="S795" s="8"/>
    </row>
    <row r="796" spans="1:27" x14ac:dyDescent="0.25">
      <c r="A796" s="140"/>
      <c r="B796" s="106" t="s">
        <v>243</v>
      </c>
      <c r="C796" s="9">
        <v>2010</v>
      </c>
      <c r="D796" s="9">
        <v>2020</v>
      </c>
      <c r="E796" s="9">
        <v>2030</v>
      </c>
      <c r="F796" s="9">
        <v>2040</v>
      </c>
      <c r="G796" s="9">
        <v>2050</v>
      </c>
      <c r="H796" s="9"/>
      <c r="I796" s="106">
        <v>2010</v>
      </c>
      <c r="J796" s="106">
        <v>2020</v>
      </c>
      <c r="K796" s="106">
        <v>2030</v>
      </c>
      <c r="L796" s="106">
        <v>2040</v>
      </c>
      <c r="M796" s="106">
        <v>2050</v>
      </c>
      <c r="O796" s="6">
        <v>2010</v>
      </c>
      <c r="P796" s="6">
        <v>2020</v>
      </c>
      <c r="Q796" s="6">
        <v>2030</v>
      </c>
      <c r="R796" s="6">
        <v>2040</v>
      </c>
      <c r="S796" s="6">
        <v>2050</v>
      </c>
      <c r="V796" s="106" t="s">
        <v>339</v>
      </c>
      <c r="W796" s="9">
        <v>2010</v>
      </c>
      <c r="X796" s="9">
        <v>2020</v>
      </c>
      <c r="Y796" s="9">
        <v>2030</v>
      </c>
      <c r="Z796" s="9">
        <v>2040</v>
      </c>
      <c r="AA796" s="9">
        <v>2050</v>
      </c>
    </row>
    <row r="797" spans="1:27" x14ac:dyDescent="0.25">
      <c r="A797" s="140"/>
      <c r="B797" s="155" t="s">
        <v>1154</v>
      </c>
      <c r="C797" s="16">
        <f t="shared" ref="C797:C860" ca="1" si="358">IFERROR(VLOOKUP($B797,INDIRECT($I$797),2,FALSE),0)</f>
        <v>0</v>
      </c>
      <c r="D797" s="16">
        <f t="shared" ref="D797:D860" ca="1" si="359">IFERROR(VLOOKUP($B797,INDIRECT($J$797),2,FALSE),0)</f>
        <v>0</v>
      </c>
      <c r="E797" s="16">
        <f t="shared" ref="E797:E860" ca="1" si="360">IFERROR(VLOOKUP($B797,INDIRECT($K$797),2,FALSE),0)</f>
        <v>0</v>
      </c>
      <c r="F797" s="16">
        <f t="shared" ref="F797:F860" ca="1" si="361">IFERROR(VLOOKUP($B797,INDIRECT($L$797),2,FALSE),0)</f>
        <v>0</v>
      </c>
      <c r="G797" s="16">
        <f t="shared" ref="G797:G860" ca="1" si="362">IFERROR(VLOOKUP($B797,INDIRECT($M$797),2,FALSE),0)</f>
        <v>0</v>
      </c>
      <c r="H797" s="7"/>
      <c r="I797" s="140" t="str">
        <f>"Modeloutput!$A$"&amp;O797&amp;":$B$"&amp;O798</f>
        <v>Modeloutput!$A$9597:$B$9794</v>
      </c>
      <c r="J797" s="140" t="str">
        <f>"Modeloutput!$A$"&amp;P797&amp;":$B$"&amp;P798</f>
        <v>Modeloutput!$A$10532:$B$10729</v>
      </c>
      <c r="K797" s="140" t="str">
        <f>"Modeloutput!$A$"&amp;Q797&amp;":$B$"&amp;Q798</f>
        <v>Modeloutput!$A$11467:$B$11664</v>
      </c>
      <c r="L797" s="140" t="str">
        <f>"Modeloutput!$A$"&amp;R797&amp;":$B$"&amp;R798</f>
        <v>Modeloutput!$A$12402:$B$12599</v>
      </c>
      <c r="M797" s="140" t="str">
        <f>"Modeloutput!$A$"&amp;S797&amp;":$B$"&amp;S798</f>
        <v>Modeloutput!$A$13337:$B$13534</v>
      </c>
      <c r="O797" s="140">
        <f>Run4_Var1!O797+Run4_Var3!$G$10</f>
        <v>9597</v>
      </c>
      <c r="P797" s="140">
        <f>Run4_Var1!P797+Run4_Var3!$G$10</f>
        <v>10532</v>
      </c>
      <c r="Q797" s="140">
        <f>Run4_Var1!Q797+Run4_Var3!$G$10</f>
        <v>11467</v>
      </c>
      <c r="R797" s="140">
        <f>Run4_Var1!R797+Run4_Var3!$G$10</f>
        <v>12402</v>
      </c>
      <c r="S797" s="140">
        <f>Run4_Var1!S797+Run4_Var3!$G$10</f>
        <v>13337</v>
      </c>
      <c r="V797" s="87" t="s">
        <v>582</v>
      </c>
    </row>
    <row r="798" spans="1:27" x14ac:dyDescent="0.25">
      <c r="A798" s="140"/>
      <c r="B798" s="155" t="s">
        <v>1155</v>
      </c>
      <c r="C798" s="16">
        <f t="shared" ca="1" si="358"/>
        <v>0</v>
      </c>
      <c r="D798" s="16">
        <f t="shared" ca="1" si="359"/>
        <v>-1.2656534000000001E-2</v>
      </c>
      <c r="E798" s="16">
        <f t="shared" ca="1" si="360"/>
        <v>-1.2471497E-2</v>
      </c>
      <c r="F798" s="16">
        <f t="shared" ca="1" si="361"/>
        <v>-1.21754377E-2</v>
      </c>
      <c r="G798" s="16">
        <f t="shared" ca="1" si="362"/>
        <v>-1.16573339E-2</v>
      </c>
      <c r="H798" s="7"/>
      <c r="O798" s="140">
        <f>Run4_Var1!O798+Run4_Var3!$G$10</f>
        <v>9794</v>
      </c>
      <c r="P798" s="140">
        <f>Run4_Var1!P798+Run4_Var3!$G$10</f>
        <v>10729</v>
      </c>
      <c r="Q798" s="140">
        <f>Run4_Var1!Q798+Run4_Var3!$G$10</f>
        <v>11664</v>
      </c>
      <c r="R798" s="140">
        <f>Run4_Var1!R798+Run4_Var3!$G$10</f>
        <v>12599</v>
      </c>
      <c r="S798" s="140">
        <f>Run4_Var1!S798+Run4_Var3!$G$10</f>
        <v>13534</v>
      </c>
      <c r="V798" s="141" t="s">
        <v>575</v>
      </c>
      <c r="W798" s="167">
        <f ca="1">SUM(C797:C804)</f>
        <v>0</v>
      </c>
      <c r="X798" s="167">
        <f t="shared" ref="X798:AA798" ca="1" si="363">SUM(D797:D804)</f>
        <v>-1.8760258540000001E-2</v>
      </c>
      <c r="Y798" s="167">
        <f t="shared" ca="1" si="363"/>
        <v>-1.8536363760000001E-2</v>
      </c>
      <c r="Z798" s="167">
        <f t="shared" ca="1" si="363"/>
        <v>-1.7623020869999999E-2</v>
      </c>
      <c r="AA798" s="167">
        <f t="shared" ca="1" si="363"/>
        <v>-1.592336301E-2</v>
      </c>
    </row>
    <row r="799" spans="1:27" x14ac:dyDescent="0.25">
      <c r="A799" s="140"/>
      <c r="B799" s="155" t="s">
        <v>1156</v>
      </c>
      <c r="C799" s="16">
        <f t="shared" ca="1" si="358"/>
        <v>0</v>
      </c>
      <c r="D799" s="16">
        <f t="shared" ca="1" si="359"/>
        <v>0</v>
      </c>
      <c r="E799" s="16">
        <f t="shared" ca="1" si="360"/>
        <v>0</v>
      </c>
      <c r="F799" s="16">
        <f t="shared" ca="1" si="361"/>
        <v>0</v>
      </c>
      <c r="G799" s="16">
        <f t="shared" ca="1" si="362"/>
        <v>0</v>
      </c>
      <c r="H799" s="7"/>
      <c r="O799" s="8"/>
      <c r="P799" s="8"/>
      <c r="Q799" s="8"/>
      <c r="R799" s="8"/>
      <c r="S799" s="8"/>
      <c r="V799" s="76" t="s">
        <v>576</v>
      </c>
      <c r="W799" s="78">
        <f ca="1">SUM(C805:C812)</f>
        <v>0</v>
      </c>
      <c r="X799" s="78">
        <f t="shared" ref="X799:AA799" ca="1" si="364">SUM(D805:D812)</f>
        <v>-0.62807453459999996</v>
      </c>
      <c r="Y799" s="78">
        <f t="shared" ca="1" si="364"/>
        <v>-0.62807453459999996</v>
      </c>
      <c r="Z799" s="78">
        <f t="shared" ca="1" si="364"/>
        <v>-0.62807453459999996</v>
      </c>
      <c r="AA799" s="78">
        <f t="shared" ca="1" si="364"/>
        <v>-0.62807453459999996</v>
      </c>
    </row>
    <row r="800" spans="1:27" x14ac:dyDescent="0.25">
      <c r="A800" s="140"/>
      <c r="B800" s="155" t="s">
        <v>1157</v>
      </c>
      <c r="C800" s="16">
        <f t="shared" ca="1" si="358"/>
        <v>0</v>
      </c>
      <c r="D800" s="16">
        <f t="shared" ca="1" si="359"/>
        <v>-3.4458523999999998E-3</v>
      </c>
      <c r="E800" s="16">
        <f t="shared" ca="1" si="360"/>
        <v>-3.4458523999999998E-3</v>
      </c>
      <c r="F800" s="16">
        <f t="shared" ca="1" si="361"/>
        <v>-2.8907412599999999E-3</v>
      </c>
      <c r="G800" s="16">
        <f t="shared" ca="1" si="362"/>
        <v>-1.81798898E-3</v>
      </c>
      <c r="H800" s="7"/>
      <c r="O800" s="8"/>
      <c r="P800" s="8"/>
      <c r="Q800" s="8"/>
      <c r="R800" s="8"/>
      <c r="S800" s="8"/>
      <c r="V800" s="51" t="s">
        <v>577</v>
      </c>
      <c r="W800" s="53">
        <f ca="1">SUM(C813:C828)</f>
        <v>0</v>
      </c>
      <c r="X800" s="53">
        <f t="shared" ref="X800:AA800" ca="1" si="365">SUM(D813:D828)</f>
        <v>0</v>
      </c>
      <c r="Y800" s="53">
        <f t="shared" ca="1" si="365"/>
        <v>-0.53641162099999995</v>
      </c>
      <c r="Z800" s="53">
        <f t="shared" ca="1" si="365"/>
        <v>-0.76044335600000001</v>
      </c>
      <c r="AA800" s="53">
        <f t="shared" ca="1" si="365"/>
        <v>-0.97846367899999998</v>
      </c>
    </row>
    <row r="801" spans="1:27" x14ac:dyDescent="0.25">
      <c r="A801" s="140"/>
      <c r="B801" s="155" t="s">
        <v>1158</v>
      </c>
      <c r="C801" s="16">
        <f t="shared" ca="1" si="358"/>
        <v>0</v>
      </c>
      <c r="D801" s="16">
        <f t="shared" ca="1" si="359"/>
        <v>0</v>
      </c>
      <c r="E801" s="16">
        <f t="shared" ca="1" si="360"/>
        <v>0</v>
      </c>
      <c r="F801" s="16">
        <f t="shared" ca="1" si="361"/>
        <v>0</v>
      </c>
      <c r="G801" s="16">
        <f t="shared" ca="1" si="362"/>
        <v>0</v>
      </c>
      <c r="H801" s="7"/>
      <c r="O801" s="8"/>
      <c r="P801" s="8"/>
      <c r="Q801" s="8"/>
      <c r="R801" s="8"/>
      <c r="S801" s="8"/>
      <c r="V801" s="22" t="s">
        <v>578</v>
      </c>
      <c r="W801" s="41">
        <f ca="1">SUM(C829:C836)</f>
        <v>0</v>
      </c>
      <c r="X801" s="41">
        <f t="shared" ref="X801:AA801" ca="1" si="366">SUM(D829:D836)</f>
        <v>-124.71342442</v>
      </c>
      <c r="Y801" s="41">
        <f t="shared" ca="1" si="366"/>
        <v>-124.71342442</v>
      </c>
      <c r="Z801" s="41">
        <f t="shared" ca="1" si="366"/>
        <v>-124.71342442</v>
      </c>
      <c r="AA801" s="41">
        <f t="shared" ca="1" si="366"/>
        <v>-124.71342442</v>
      </c>
    </row>
    <row r="802" spans="1:27" x14ac:dyDescent="0.25">
      <c r="A802" s="140"/>
      <c r="B802" s="155" t="s">
        <v>1159</v>
      </c>
      <c r="C802" s="16">
        <f t="shared" ca="1" si="358"/>
        <v>0</v>
      </c>
      <c r="D802" s="16">
        <f t="shared" ca="1" si="359"/>
        <v>0</v>
      </c>
      <c r="E802" s="16">
        <f t="shared" ca="1" si="360"/>
        <v>0</v>
      </c>
      <c r="F802" s="16">
        <f t="shared" ca="1" si="361"/>
        <v>0</v>
      </c>
      <c r="G802" s="16">
        <f t="shared" ca="1" si="362"/>
        <v>0</v>
      </c>
      <c r="H802" s="7"/>
      <c r="O802" s="8"/>
      <c r="P802" s="8"/>
      <c r="Q802" s="8"/>
      <c r="R802" s="8"/>
      <c r="S802" s="8"/>
      <c r="V802" s="70" t="s">
        <v>579</v>
      </c>
      <c r="W802" s="72">
        <f ca="1">SUM(C837:C848)</f>
        <v>0</v>
      </c>
      <c r="X802" s="72">
        <f t="shared" ref="X802:AA802" ca="1" si="367">SUM(D837:D848)</f>
        <v>0</v>
      </c>
      <c r="Y802" s="72">
        <f t="shared" ca="1" si="367"/>
        <v>0</v>
      </c>
      <c r="Z802" s="72">
        <f t="shared" ca="1" si="367"/>
        <v>0</v>
      </c>
      <c r="AA802" s="72">
        <f t="shared" ca="1" si="367"/>
        <v>0</v>
      </c>
    </row>
    <row r="803" spans="1:27" x14ac:dyDescent="0.25">
      <c r="A803" s="140"/>
      <c r="B803" s="155" t="s">
        <v>1160</v>
      </c>
      <c r="C803" s="16">
        <f t="shared" ca="1" si="358"/>
        <v>0</v>
      </c>
      <c r="D803" s="16">
        <f t="shared" ca="1" si="359"/>
        <v>0</v>
      </c>
      <c r="E803" s="16">
        <f t="shared" ca="1" si="360"/>
        <v>0</v>
      </c>
      <c r="F803" s="16">
        <f t="shared" ca="1" si="361"/>
        <v>0</v>
      </c>
      <c r="G803" s="16">
        <f t="shared" ca="1" si="362"/>
        <v>0</v>
      </c>
      <c r="H803" s="7"/>
      <c r="O803" s="8"/>
      <c r="P803" s="8"/>
      <c r="Q803" s="8"/>
      <c r="R803" s="8"/>
      <c r="S803" s="8"/>
      <c r="V803" s="32" t="s">
        <v>580</v>
      </c>
      <c r="W803" s="40">
        <f ca="1">SUM(C849:C880)+SUM(C884:C889)</f>
        <v>0</v>
      </c>
      <c r="X803" s="40">
        <f t="shared" ref="X803:AA803" ca="1" si="368">SUM(D849:D880)+SUM(D884:D889)</f>
        <v>-7.2627950516000004</v>
      </c>
      <c r="Y803" s="40">
        <f t="shared" ca="1" si="368"/>
        <v>-14.055791212300001</v>
      </c>
      <c r="Z803" s="40">
        <f t="shared" ca="1" si="368"/>
        <v>-20.721568802</v>
      </c>
      <c r="AA803" s="40">
        <f t="shared" ca="1" si="368"/>
        <v>-27.219026179999997</v>
      </c>
    </row>
    <row r="804" spans="1:27" x14ac:dyDescent="0.25">
      <c r="A804" s="140"/>
      <c r="B804" s="155" t="s">
        <v>1161</v>
      </c>
      <c r="C804" s="16">
        <f t="shared" ca="1" si="358"/>
        <v>0</v>
      </c>
      <c r="D804" s="16">
        <f t="shared" ca="1" si="359"/>
        <v>-2.6578721399999998E-3</v>
      </c>
      <c r="E804" s="16">
        <f t="shared" ca="1" si="360"/>
        <v>-2.6190143600000001E-3</v>
      </c>
      <c r="F804" s="16">
        <f t="shared" ca="1" si="361"/>
        <v>-2.5568419100000001E-3</v>
      </c>
      <c r="G804" s="16">
        <f t="shared" ca="1" si="362"/>
        <v>-2.4480401300000002E-3</v>
      </c>
      <c r="H804" s="7"/>
      <c r="O804" s="8"/>
      <c r="P804" s="8"/>
      <c r="Q804" s="8"/>
      <c r="R804" s="8"/>
      <c r="S804" s="8"/>
      <c r="V804" s="197" t="s">
        <v>1352</v>
      </c>
      <c r="W804" s="180">
        <f ca="1">SUM(C881:C882)+SUM(C890:C891)</f>
        <v>0</v>
      </c>
      <c r="X804" s="180">
        <f t="shared" ref="X804:AA804" ca="1" si="369">SUM(D881:D882)+SUM(D890:D891)</f>
        <v>-0.99941492499999995</v>
      </c>
      <c r="Y804" s="180">
        <f t="shared" ca="1" si="369"/>
        <v>-7.8979283799999987E-3</v>
      </c>
      <c r="Z804" s="180">
        <f t="shared" ca="1" si="369"/>
        <v>-4.46483669E-2</v>
      </c>
      <c r="AA804" s="180">
        <f t="shared" ca="1" si="369"/>
        <v>-3.6370714800000002E-2</v>
      </c>
    </row>
    <row r="805" spans="1:27" x14ac:dyDescent="0.25">
      <c r="A805" s="140"/>
      <c r="B805" s="155" t="s">
        <v>490</v>
      </c>
      <c r="C805" s="78">
        <f t="shared" ca="1" si="358"/>
        <v>0</v>
      </c>
      <c r="D805" s="78">
        <f t="shared" ca="1" si="359"/>
        <v>0</v>
      </c>
      <c r="E805" s="78">
        <f t="shared" ca="1" si="360"/>
        <v>0</v>
      </c>
      <c r="F805" s="78">
        <f t="shared" ca="1" si="361"/>
        <v>0</v>
      </c>
      <c r="G805" s="78">
        <f t="shared" ca="1" si="362"/>
        <v>0</v>
      </c>
      <c r="H805" s="7"/>
      <c r="O805" s="8"/>
      <c r="P805" s="8"/>
      <c r="Q805" s="8"/>
      <c r="R805" s="8"/>
      <c r="S805" s="8"/>
      <c r="W805" s="7"/>
      <c r="X805" s="7"/>
      <c r="Y805" s="7"/>
      <c r="Z805" s="7"/>
      <c r="AA805" s="7"/>
    </row>
    <row r="806" spans="1:27" x14ac:dyDescent="0.25">
      <c r="A806" s="140"/>
      <c r="B806" s="155" t="s">
        <v>491</v>
      </c>
      <c r="C806" s="78">
        <f t="shared" ca="1" si="358"/>
        <v>0</v>
      </c>
      <c r="D806" s="78">
        <f t="shared" ca="1" si="359"/>
        <v>-0.47410471399999998</v>
      </c>
      <c r="E806" s="78">
        <f t="shared" ca="1" si="360"/>
        <v>-0.47410471399999998</v>
      </c>
      <c r="F806" s="78">
        <f t="shared" ca="1" si="361"/>
        <v>-0.47410471399999998</v>
      </c>
      <c r="G806" s="78">
        <f t="shared" ca="1" si="362"/>
        <v>-0.47410471399999998</v>
      </c>
      <c r="H806" s="7"/>
      <c r="O806" s="8"/>
      <c r="P806" s="8"/>
      <c r="Q806" s="8"/>
      <c r="R806" s="8"/>
      <c r="S806" s="8"/>
      <c r="V806" s="87" t="s">
        <v>581</v>
      </c>
      <c r="W806" s="235"/>
      <c r="X806" s="235"/>
      <c r="Y806" s="235"/>
      <c r="Z806" s="235"/>
      <c r="AA806" s="235"/>
    </row>
    <row r="807" spans="1:27" x14ac:dyDescent="0.25">
      <c r="A807" s="140"/>
      <c r="B807" s="155" t="s">
        <v>492</v>
      </c>
      <c r="C807" s="78">
        <f t="shared" ca="1" si="358"/>
        <v>0</v>
      </c>
      <c r="D807" s="78">
        <f t="shared" ca="1" si="359"/>
        <v>0</v>
      </c>
      <c r="E807" s="78">
        <f t="shared" ca="1" si="360"/>
        <v>0</v>
      </c>
      <c r="F807" s="78">
        <f t="shared" ca="1" si="361"/>
        <v>0</v>
      </c>
      <c r="G807" s="78">
        <f t="shared" ca="1" si="362"/>
        <v>0</v>
      </c>
      <c r="H807" s="7"/>
      <c r="O807" s="8"/>
      <c r="P807" s="8"/>
      <c r="Q807" s="8"/>
      <c r="R807" s="8"/>
      <c r="S807" s="8"/>
      <c r="V807" s="88" t="s">
        <v>583</v>
      </c>
      <c r="W807" s="89">
        <f ca="1">SUM(C893:C898)</f>
        <v>0</v>
      </c>
      <c r="X807" s="89">
        <f t="shared" ref="X807:AA807" ca="1" si="370">SUM(D893:D898)</f>
        <v>2.5481412500000002E-2</v>
      </c>
      <c r="Y807" s="89">
        <f t="shared" ca="1" si="370"/>
        <v>2.5197341700000001E-2</v>
      </c>
      <c r="Z807" s="89">
        <f t="shared" ca="1" si="370"/>
        <v>2.376804481E-2</v>
      </c>
      <c r="AA807" s="89">
        <f t="shared" ca="1" si="370"/>
        <v>2.1088877239999998E-2</v>
      </c>
    </row>
    <row r="808" spans="1:27" x14ac:dyDescent="0.25">
      <c r="A808" s="140"/>
      <c r="B808" s="155" t="s">
        <v>493</v>
      </c>
      <c r="C808" s="78">
        <f t="shared" ca="1" si="358"/>
        <v>0</v>
      </c>
      <c r="D808" s="78">
        <f t="shared" ca="1" si="359"/>
        <v>-5.4407830599999998E-2</v>
      </c>
      <c r="E808" s="78">
        <f t="shared" ca="1" si="360"/>
        <v>-5.4407830599999998E-2</v>
      </c>
      <c r="F808" s="78">
        <f t="shared" ca="1" si="361"/>
        <v>-5.4407830599999998E-2</v>
      </c>
      <c r="G808" s="78">
        <f t="shared" ca="1" si="362"/>
        <v>-5.4407830599999998E-2</v>
      </c>
      <c r="H808" s="7"/>
      <c r="O808" s="8"/>
      <c r="P808" s="8"/>
      <c r="Q808" s="8"/>
      <c r="R808" s="8"/>
      <c r="S808" s="8"/>
      <c r="V808" s="90" t="s">
        <v>584</v>
      </c>
      <c r="W808" s="91">
        <f ca="1">SUM(C899:C904)</f>
        <v>0</v>
      </c>
      <c r="X808" s="91">
        <f t="shared" ref="X808:AA808" ca="1" si="371">SUM(D899:D904)</f>
        <v>0.82339149300000003</v>
      </c>
      <c r="Y808" s="91">
        <f t="shared" ca="1" si="371"/>
        <v>0.82339149300000003</v>
      </c>
      <c r="Z808" s="91">
        <f t="shared" ca="1" si="371"/>
        <v>0.82339149300000003</v>
      </c>
      <c r="AA808" s="91">
        <f t="shared" ca="1" si="371"/>
        <v>0.82339149300000003</v>
      </c>
    </row>
    <row r="809" spans="1:27" x14ac:dyDescent="0.25">
      <c r="A809" s="140"/>
      <c r="B809" s="155" t="s">
        <v>494</v>
      </c>
      <c r="C809" s="78">
        <f t="shared" ca="1" si="358"/>
        <v>0</v>
      </c>
      <c r="D809" s="78">
        <f t="shared" ca="1" si="359"/>
        <v>0</v>
      </c>
      <c r="E809" s="78">
        <f t="shared" ca="1" si="360"/>
        <v>0</v>
      </c>
      <c r="F809" s="78">
        <f t="shared" ca="1" si="361"/>
        <v>0</v>
      </c>
      <c r="G809" s="78">
        <f t="shared" ca="1" si="362"/>
        <v>0</v>
      </c>
      <c r="H809" s="7"/>
      <c r="O809" s="8"/>
      <c r="P809" s="8"/>
      <c r="Q809" s="8"/>
      <c r="R809" s="8"/>
      <c r="S809" s="8"/>
      <c r="V809" s="142" t="s">
        <v>577</v>
      </c>
      <c r="W809" s="143">
        <f ca="1">SUM(C905:C940)</f>
        <v>0</v>
      </c>
      <c r="X809" s="143">
        <f t="shared" ref="X809:AA809" ca="1" si="372">SUM(D905:D940)</f>
        <v>0</v>
      </c>
      <c r="Y809" s="143">
        <f t="shared" ca="1" si="372"/>
        <v>0.69677517099999997</v>
      </c>
      <c r="Z809" s="143">
        <f t="shared" ca="1" si="372"/>
        <v>0.98778256900000005</v>
      </c>
      <c r="AA809" s="143">
        <f t="shared" ca="1" si="372"/>
        <v>1.2709814100000001</v>
      </c>
    </row>
    <row r="810" spans="1:27" x14ac:dyDescent="0.25">
      <c r="A810" s="140"/>
      <c r="B810" s="155" t="s">
        <v>495</v>
      </c>
      <c r="C810" s="78">
        <f t="shared" ca="1" si="358"/>
        <v>0</v>
      </c>
      <c r="D810" s="78">
        <f t="shared" ca="1" si="359"/>
        <v>0</v>
      </c>
      <c r="E810" s="78">
        <f t="shared" ca="1" si="360"/>
        <v>0</v>
      </c>
      <c r="F810" s="78">
        <f t="shared" ca="1" si="361"/>
        <v>0</v>
      </c>
      <c r="G810" s="78">
        <f t="shared" ca="1" si="362"/>
        <v>0</v>
      </c>
      <c r="H810" s="7"/>
      <c r="O810" s="8"/>
      <c r="P810" s="8"/>
      <c r="Q810" s="8"/>
      <c r="R810" s="8"/>
      <c r="S810" s="8"/>
      <c r="V810" s="146" t="s">
        <v>585</v>
      </c>
      <c r="W810" s="144">
        <f ca="1">SUM(C941:C946)</f>
        <v>0</v>
      </c>
      <c r="X810" s="144">
        <f t="shared" ref="X810:AA810" ca="1" si="373">SUM(D941:D946)</f>
        <v>164.1968085</v>
      </c>
      <c r="Y810" s="144">
        <f t="shared" ca="1" si="373"/>
        <v>164.1968085</v>
      </c>
      <c r="Z810" s="144">
        <f t="shared" ca="1" si="373"/>
        <v>164.1968085</v>
      </c>
      <c r="AA810" s="144">
        <f t="shared" ca="1" si="373"/>
        <v>164.1968085</v>
      </c>
    </row>
    <row r="811" spans="1:27" x14ac:dyDescent="0.25">
      <c r="A811" s="140"/>
      <c r="B811" s="155" t="s">
        <v>496</v>
      </c>
      <c r="C811" s="78">
        <f t="shared" ca="1" si="358"/>
        <v>0</v>
      </c>
      <c r="D811" s="78">
        <f t="shared" ca="1" si="359"/>
        <v>0</v>
      </c>
      <c r="E811" s="78">
        <f t="shared" ca="1" si="360"/>
        <v>0</v>
      </c>
      <c r="F811" s="78">
        <f t="shared" ca="1" si="361"/>
        <v>0</v>
      </c>
      <c r="G811" s="78">
        <f t="shared" ca="1" si="362"/>
        <v>0</v>
      </c>
      <c r="H811" s="7"/>
      <c r="O811" s="8"/>
      <c r="P811" s="8"/>
      <c r="Q811" s="8"/>
      <c r="R811" s="8"/>
      <c r="S811" s="8"/>
      <c r="V811" s="148" t="s">
        <v>586</v>
      </c>
      <c r="W811" s="147">
        <f ca="1">SUM(C947:C958)+C985+C992</f>
        <v>0</v>
      </c>
      <c r="X811" s="147">
        <f t="shared" ref="X811:AA811" ca="1" si="374">SUM(D947:D958)+D985+D992</f>
        <v>0</v>
      </c>
      <c r="Y811" s="147">
        <f t="shared" ca="1" si="374"/>
        <v>0</v>
      </c>
      <c r="Z811" s="147">
        <f t="shared" ca="1" si="374"/>
        <v>0</v>
      </c>
      <c r="AA811" s="147">
        <f t="shared" ca="1" si="374"/>
        <v>0</v>
      </c>
    </row>
    <row r="812" spans="1:27" x14ac:dyDescent="0.25">
      <c r="A812" s="140"/>
      <c r="B812" s="155" t="s">
        <v>497</v>
      </c>
      <c r="C812" s="78">
        <f t="shared" ca="1" si="358"/>
        <v>0</v>
      </c>
      <c r="D812" s="78">
        <f t="shared" ca="1" si="359"/>
        <v>-9.9561990000000003E-2</v>
      </c>
      <c r="E812" s="78">
        <f t="shared" ca="1" si="360"/>
        <v>-9.9561990000000003E-2</v>
      </c>
      <c r="F812" s="78">
        <f t="shared" ca="1" si="361"/>
        <v>-9.9561990000000003E-2</v>
      </c>
      <c r="G812" s="78">
        <f t="shared" ca="1" si="362"/>
        <v>-9.9561990000000003E-2</v>
      </c>
      <c r="H812" s="7"/>
      <c r="O812" s="8"/>
      <c r="P812" s="8"/>
      <c r="Q812" s="8"/>
      <c r="R812" s="8"/>
      <c r="S812" s="8"/>
      <c r="V812" s="24" t="s">
        <v>580</v>
      </c>
      <c r="W812" s="82">
        <f ca="1">SUM(C959:C982)+SUM(C986:C989)</f>
        <v>0</v>
      </c>
      <c r="X812" s="82">
        <f t="shared" ref="X812:AA812" ca="1" si="375">SUM(D959:D982)+SUM(D986:D989)</f>
        <v>8.9502684004000006</v>
      </c>
      <c r="Y812" s="82">
        <f t="shared" ca="1" si="375"/>
        <v>17.349839074999998</v>
      </c>
      <c r="Z812" s="82">
        <f t="shared" ca="1" si="375"/>
        <v>25.646781046000001</v>
      </c>
      <c r="AA812" s="82">
        <f t="shared" ca="1" si="375"/>
        <v>33.757665708999994</v>
      </c>
    </row>
    <row r="813" spans="1:27" x14ac:dyDescent="0.25">
      <c r="A813" s="140"/>
      <c r="B813" s="155" t="s">
        <v>498</v>
      </c>
      <c r="C813" s="53">
        <f t="shared" ca="1" si="358"/>
        <v>0</v>
      </c>
      <c r="D813" s="53">
        <f t="shared" ca="1" si="359"/>
        <v>0</v>
      </c>
      <c r="E813" s="53">
        <f t="shared" ca="1" si="360"/>
        <v>0</v>
      </c>
      <c r="F813" s="53">
        <f t="shared" ca="1" si="361"/>
        <v>0</v>
      </c>
      <c r="G813" s="53">
        <f t="shared" ca="1" si="362"/>
        <v>0</v>
      </c>
      <c r="H813" s="7"/>
      <c r="O813" s="8"/>
      <c r="P813" s="8"/>
      <c r="Q813" s="8"/>
      <c r="R813" s="8"/>
      <c r="S813" s="8"/>
      <c r="V813" s="30" t="s">
        <v>1352</v>
      </c>
      <c r="W813" s="65">
        <f ca="1">SUM(C983:C984)+SUM(C990:C991)</f>
        <v>0</v>
      </c>
      <c r="X813" s="65">
        <f t="shared" ref="X813:AA813" ca="1" si="376">SUM(D983:D984)+SUM(D990:D991)</f>
        <v>1.213557869</v>
      </c>
      <c r="Y813" s="65">
        <f t="shared" ca="1" si="376"/>
        <v>9.5902041300000001E-3</v>
      </c>
      <c r="Z813" s="65">
        <f t="shared" ca="1" si="376"/>
        <v>5.4215096899999995E-2</v>
      </c>
      <c r="AA813" s="65">
        <f t="shared" ca="1" si="376"/>
        <v>4.4163806299999997E-2</v>
      </c>
    </row>
    <row r="814" spans="1:27" x14ac:dyDescent="0.25">
      <c r="A814" s="140"/>
      <c r="B814" s="155" t="s">
        <v>499</v>
      </c>
      <c r="C814" s="53">
        <f t="shared" ca="1" si="358"/>
        <v>0</v>
      </c>
      <c r="D814" s="53">
        <f t="shared" ca="1" si="359"/>
        <v>0</v>
      </c>
      <c r="E814" s="53">
        <f t="shared" ca="1" si="360"/>
        <v>0</v>
      </c>
      <c r="F814" s="53">
        <f t="shared" ca="1" si="361"/>
        <v>0</v>
      </c>
      <c r="G814" s="53">
        <f t="shared" ca="1" si="362"/>
        <v>0</v>
      </c>
      <c r="H814" s="7"/>
      <c r="O814" s="8"/>
      <c r="P814" s="8"/>
      <c r="Q814" s="8"/>
      <c r="R814" s="8"/>
      <c r="S814" s="8"/>
    </row>
    <row r="815" spans="1:27" x14ac:dyDescent="0.25">
      <c r="A815" s="140"/>
      <c r="B815" s="155" t="s">
        <v>500</v>
      </c>
      <c r="C815" s="53">
        <f t="shared" ca="1" si="358"/>
        <v>0</v>
      </c>
      <c r="D815" s="53">
        <f t="shared" ca="1" si="359"/>
        <v>0</v>
      </c>
      <c r="E815" s="53">
        <f t="shared" ca="1" si="360"/>
        <v>0</v>
      </c>
      <c r="F815" s="53">
        <f t="shared" ca="1" si="361"/>
        <v>0</v>
      </c>
      <c r="G815" s="53">
        <f t="shared" ca="1" si="362"/>
        <v>0</v>
      </c>
      <c r="H815" s="7"/>
      <c r="O815" s="8"/>
      <c r="P815" s="8"/>
      <c r="Q815" s="8"/>
      <c r="R815" s="8"/>
      <c r="S815" s="8"/>
    </row>
    <row r="816" spans="1:27" x14ac:dyDescent="0.25">
      <c r="A816" s="140"/>
      <c r="B816" s="155" t="s">
        <v>501</v>
      </c>
      <c r="C816" s="53">
        <f t="shared" ca="1" si="358"/>
        <v>0</v>
      </c>
      <c r="D816" s="53">
        <f t="shared" ca="1" si="359"/>
        <v>0</v>
      </c>
      <c r="E816" s="53">
        <f t="shared" ca="1" si="360"/>
        <v>0</v>
      </c>
      <c r="F816" s="53">
        <f t="shared" ca="1" si="361"/>
        <v>0</v>
      </c>
      <c r="G816" s="53">
        <f t="shared" ca="1" si="362"/>
        <v>0</v>
      </c>
      <c r="H816" s="7"/>
      <c r="O816" s="8"/>
      <c r="P816" s="8"/>
      <c r="Q816" s="8"/>
      <c r="R816" s="8"/>
      <c r="S816" s="8"/>
    </row>
    <row r="817" spans="1:27" x14ac:dyDescent="0.25">
      <c r="A817" s="140"/>
      <c r="B817" s="155" t="s">
        <v>502</v>
      </c>
      <c r="C817" s="53">
        <f t="shared" ca="1" si="358"/>
        <v>0</v>
      </c>
      <c r="D817" s="53">
        <f t="shared" ca="1" si="359"/>
        <v>0</v>
      </c>
      <c r="E817" s="53">
        <f t="shared" ca="1" si="360"/>
        <v>0</v>
      </c>
      <c r="F817" s="53">
        <f t="shared" ca="1" si="361"/>
        <v>0</v>
      </c>
      <c r="G817" s="53">
        <f t="shared" ca="1" si="362"/>
        <v>0</v>
      </c>
      <c r="H817" s="7"/>
      <c r="O817" s="8"/>
      <c r="P817" s="8"/>
      <c r="Q817" s="8"/>
      <c r="R817" s="8"/>
      <c r="S817" s="8"/>
    </row>
    <row r="818" spans="1:27" x14ac:dyDescent="0.25">
      <c r="A818" s="140"/>
      <c r="B818" s="155" t="s">
        <v>503</v>
      </c>
      <c r="C818" s="53">
        <f t="shared" ca="1" si="358"/>
        <v>0</v>
      </c>
      <c r="D818" s="53">
        <f t="shared" ca="1" si="359"/>
        <v>0</v>
      </c>
      <c r="E818" s="53">
        <f t="shared" ca="1" si="360"/>
        <v>0</v>
      </c>
      <c r="F818" s="53">
        <f t="shared" ca="1" si="361"/>
        <v>0</v>
      </c>
      <c r="G818" s="53">
        <f t="shared" ca="1" si="362"/>
        <v>0</v>
      </c>
      <c r="H818" s="7"/>
      <c r="O818" s="8"/>
      <c r="P818" s="8"/>
      <c r="Q818" s="8"/>
      <c r="R818" s="8"/>
      <c r="S818" s="8"/>
    </row>
    <row r="819" spans="1:27" x14ac:dyDescent="0.25">
      <c r="A819" s="140"/>
      <c r="B819" s="155" t="s">
        <v>94</v>
      </c>
      <c r="C819" s="53">
        <f t="shared" ca="1" si="358"/>
        <v>0</v>
      </c>
      <c r="D819" s="53">
        <f t="shared" ca="1" si="359"/>
        <v>0</v>
      </c>
      <c r="E819" s="53">
        <f t="shared" ca="1" si="360"/>
        <v>0</v>
      </c>
      <c r="F819" s="53">
        <f t="shared" ca="1" si="361"/>
        <v>0</v>
      </c>
      <c r="G819" s="53">
        <f t="shared" ca="1" si="362"/>
        <v>0</v>
      </c>
      <c r="H819" s="7"/>
      <c r="O819" s="8"/>
      <c r="P819" s="8"/>
      <c r="Q819" s="8"/>
      <c r="R819" s="8"/>
      <c r="S819" s="8"/>
    </row>
    <row r="820" spans="1:27" x14ac:dyDescent="0.25">
      <c r="A820" s="140"/>
      <c r="B820" s="155" t="s">
        <v>95</v>
      </c>
      <c r="C820" s="53">
        <f t="shared" ca="1" si="358"/>
        <v>0</v>
      </c>
      <c r="D820" s="53">
        <f t="shared" ca="1" si="359"/>
        <v>0</v>
      </c>
      <c r="E820" s="53">
        <f t="shared" ca="1" si="360"/>
        <v>0</v>
      </c>
      <c r="F820" s="53">
        <f t="shared" ca="1" si="361"/>
        <v>0</v>
      </c>
      <c r="G820" s="53">
        <f t="shared" ca="1" si="362"/>
        <v>0</v>
      </c>
      <c r="H820" s="7"/>
      <c r="O820" s="8"/>
      <c r="P820" s="8"/>
      <c r="Q820" s="8"/>
      <c r="R820" s="8"/>
      <c r="S820" s="8"/>
    </row>
    <row r="821" spans="1:27" x14ac:dyDescent="0.25">
      <c r="A821" s="140"/>
      <c r="B821" s="155" t="s">
        <v>504</v>
      </c>
      <c r="C821" s="53">
        <f t="shared" ca="1" si="358"/>
        <v>0</v>
      </c>
      <c r="D821" s="53">
        <f t="shared" ca="1" si="359"/>
        <v>0</v>
      </c>
      <c r="E821" s="53">
        <f t="shared" ca="1" si="360"/>
        <v>0</v>
      </c>
      <c r="F821" s="53">
        <f t="shared" ca="1" si="361"/>
        <v>0</v>
      </c>
      <c r="G821" s="53">
        <f t="shared" ca="1" si="362"/>
        <v>0</v>
      </c>
      <c r="H821" s="7"/>
      <c r="O821" s="8"/>
      <c r="P821" s="8"/>
      <c r="Q821" s="8"/>
      <c r="R821" s="8"/>
      <c r="S821" s="8"/>
      <c r="V821" s="140" t="s">
        <v>285</v>
      </c>
      <c r="W821" s="135">
        <f ca="1">SUM(W798:W813)</f>
        <v>0</v>
      </c>
      <c r="X821" s="135">
        <f ca="1">SUM(X798:X813)</f>
        <v>41.587038485160001</v>
      </c>
      <c r="Y821" s="135">
        <f ca="1">SUM(Y798:Y813)</f>
        <v>43.141465704790008</v>
      </c>
      <c r="Z821" s="135">
        <f ca="1">SUM(Z798:Z813)</f>
        <v>44.846964249339997</v>
      </c>
      <c r="AA821" s="135">
        <f ca="1">SUM(AA798:AA813)</f>
        <v>46.522816904130018</v>
      </c>
    </row>
    <row r="822" spans="1:27" x14ac:dyDescent="0.25">
      <c r="A822" s="140"/>
      <c r="B822" s="155" t="s">
        <v>505</v>
      </c>
      <c r="C822" s="53">
        <f t="shared" ca="1" si="358"/>
        <v>0</v>
      </c>
      <c r="D822" s="53">
        <f t="shared" ca="1" si="359"/>
        <v>0</v>
      </c>
      <c r="E822" s="53">
        <f t="shared" ca="1" si="360"/>
        <v>0</v>
      </c>
      <c r="F822" s="53">
        <f t="shared" ca="1" si="361"/>
        <v>0</v>
      </c>
      <c r="G822" s="53">
        <f t="shared" ca="1" si="362"/>
        <v>0</v>
      </c>
      <c r="H822" s="7"/>
      <c r="O822" s="8"/>
      <c r="P822" s="8"/>
      <c r="Q822" s="8"/>
      <c r="R822" s="8"/>
      <c r="S822" s="8"/>
      <c r="V822" s="140" t="s">
        <v>284</v>
      </c>
      <c r="W822" s="135">
        <f ca="1">SUM(C797:C992)</f>
        <v>0</v>
      </c>
      <c r="X822" s="135">
        <f ca="1">SUM(D797:D992)</f>
        <v>41.587038485160001</v>
      </c>
      <c r="Y822" s="135">
        <f ca="1">SUM(E797:E992)</f>
        <v>43.141465704790008</v>
      </c>
      <c r="Z822" s="135">
        <f ca="1">SUM(F797:F992)</f>
        <v>44.846964249340012</v>
      </c>
      <c r="AA822" s="135">
        <f ca="1">SUM(G797:G992)</f>
        <v>46.522816904129996</v>
      </c>
    </row>
    <row r="823" spans="1:27" x14ac:dyDescent="0.25">
      <c r="A823" s="140"/>
      <c r="B823" s="155" t="s">
        <v>506</v>
      </c>
      <c r="C823" s="53">
        <f t="shared" ca="1" si="358"/>
        <v>0</v>
      </c>
      <c r="D823" s="53">
        <f t="shared" ca="1" si="359"/>
        <v>0</v>
      </c>
      <c r="E823" s="53">
        <f t="shared" ca="1" si="360"/>
        <v>-0.53641162099999995</v>
      </c>
      <c r="F823" s="53">
        <f t="shared" ca="1" si="361"/>
        <v>-0.76044335600000001</v>
      </c>
      <c r="G823" s="53">
        <f t="shared" ca="1" si="362"/>
        <v>-0.97846367899999998</v>
      </c>
      <c r="H823" s="7"/>
      <c r="O823" s="8"/>
      <c r="P823" s="8"/>
      <c r="Q823" s="8"/>
      <c r="R823" s="8"/>
      <c r="S823" s="8"/>
    </row>
    <row r="824" spans="1:27" x14ac:dyDescent="0.25">
      <c r="A824" s="140"/>
      <c r="B824" s="155" t="s">
        <v>507</v>
      </c>
      <c r="C824" s="53">
        <f t="shared" ca="1" si="358"/>
        <v>0</v>
      </c>
      <c r="D824" s="53">
        <f t="shared" ca="1" si="359"/>
        <v>0</v>
      </c>
      <c r="E824" s="53">
        <f t="shared" ca="1" si="360"/>
        <v>0</v>
      </c>
      <c r="F824" s="53">
        <f t="shared" ca="1" si="361"/>
        <v>0</v>
      </c>
      <c r="G824" s="53">
        <f t="shared" ca="1" si="362"/>
        <v>0</v>
      </c>
      <c r="H824" s="7"/>
      <c r="O824" s="8"/>
      <c r="P824" s="8"/>
      <c r="Q824" s="8"/>
      <c r="R824" s="8"/>
      <c r="S824" s="8"/>
    </row>
    <row r="825" spans="1:27" x14ac:dyDescent="0.25">
      <c r="A825" s="140"/>
      <c r="B825" s="155" t="s">
        <v>508</v>
      </c>
      <c r="C825" s="53">
        <f t="shared" ca="1" si="358"/>
        <v>0</v>
      </c>
      <c r="D825" s="53">
        <f t="shared" ca="1" si="359"/>
        <v>0</v>
      </c>
      <c r="E825" s="53">
        <f t="shared" ca="1" si="360"/>
        <v>0</v>
      </c>
      <c r="F825" s="53">
        <f t="shared" ca="1" si="361"/>
        <v>0</v>
      </c>
      <c r="G825" s="53">
        <f t="shared" ca="1" si="362"/>
        <v>0</v>
      </c>
      <c r="H825" s="7"/>
      <c r="O825" s="8"/>
      <c r="P825" s="8"/>
      <c r="Q825" s="8"/>
      <c r="R825" s="8"/>
      <c r="S825" s="8"/>
    </row>
    <row r="826" spans="1:27" x14ac:dyDescent="0.25">
      <c r="A826" s="140"/>
      <c r="B826" s="155" t="s">
        <v>509</v>
      </c>
      <c r="C826" s="53">
        <f t="shared" ca="1" si="358"/>
        <v>0</v>
      </c>
      <c r="D826" s="53">
        <f t="shared" ca="1" si="359"/>
        <v>0</v>
      </c>
      <c r="E826" s="53">
        <f t="shared" ca="1" si="360"/>
        <v>0</v>
      </c>
      <c r="F826" s="53">
        <f t="shared" ca="1" si="361"/>
        <v>0</v>
      </c>
      <c r="G826" s="53">
        <f t="shared" ca="1" si="362"/>
        <v>0</v>
      </c>
      <c r="H826" s="7"/>
      <c r="O826" s="8"/>
      <c r="P826" s="8"/>
      <c r="Q826" s="8"/>
      <c r="R826" s="8"/>
      <c r="S826" s="8"/>
    </row>
    <row r="827" spans="1:27" x14ac:dyDescent="0.25">
      <c r="A827" s="140"/>
      <c r="B827" s="155" t="s">
        <v>96</v>
      </c>
      <c r="C827" s="53">
        <f t="shared" ca="1" si="358"/>
        <v>0</v>
      </c>
      <c r="D827" s="53">
        <f t="shared" ca="1" si="359"/>
        <v>0</v>
      </c>
      <c r="E827" s="53">
        <f t="shared" ca="1" si="360"/>
        <v>0</v>
      </c>
      <c r="F827" s="53">
        <f t="shared" ca="1" si="361"/>
        <v>0</v>
      </c>
      <c r="G827" s="53">
        <f t="shared" ca="1" si="362"/>
        <v>0</v>
      </c>
      <c r="H827" s="7"/>
      <c r="O827" s="8"/>
      <c r="P827" s="8"/>
      <c r="Q827" s="8"/>
      <c r="R827" s="8"/>
      <c r="S827" s="8"/>
    </row>
    <row r="828" spans="1:27" x14ac:dyDescent="0.25">
      <c r="A828" s="140"/>
      <c r="B828" s="155" t="s">
        <v>97</v>
      </c>
      <c r="C828" s="53">
        <f t="shared" ca="1" si="358"/>
        <v>0</v>
      </c>
      <c r="D828" s="53">
        <f t="shared" ca="1" si="359"/>
        <v>0</v>
      </c>
      <c r="E828" s="53">
        <f t="shared" ca="1" si="360"/>
        <v>0</v>
      </c>
      <c r="F828" s="53">
        <f t="shared" ca="1" si="361"/>
        <v>0</v>
      </c>
      <c r="G828" s="53">
        <f t="shared" ca="1" si="362"/>
        <v>0</v>
      </c>
      <c r="H828" s="7"/>
      <c r="O828" s="8"/>
      <c r="P828" s="8"/>
      <c r="Q828" s="8"/>
      <c r="R828" s="8"/>
      <c r="S828" s="8"/>
    </row>
    <row r="829" spans="1:27" x14ac:dyDescent="0.25">
      <c r="A829" s="140"/>
      <c r="B829" s="155" t="s">
        <v>510</v>
      </c>
      <c r="C829" s="41">
        <f t="shared" ca="1" si="358"/>
        <v>0</v>
      </c>
      <c r="D829" s="41">
        <f t="shared" ca="1" si="359"/>
        <v>-69.634953499999995</v>
      </c>
      <c r="E829" s="41">
        <f t="shared" ca="1" si="360"/>
        <v>-69.634953499999995</v>
      </c>
      <c r="F829" s="41">
        <f t="shared" ca="1" si="361"/>
        <v>-69.634953499999995</v>
      </c>
      <c r="G829" s="41">
        <f t="shared" ca="1" si="362"/>
        <v>-69.634953499999995</v>
      </c>
      <c r="H829" s="7"/>
      <c r="O829" s="8"/>
      <c r="P829" s="8"/>
      <c r="Q829" s="8"/>
      <c r="R829" s="8"/>
      <c r="S829" s="8"/>
    </row>
    <row r="830" spans="1:27" x14ac:dyDescent="0.25">
      <c r="A830" s="140"/>
      <c r="B830" s="155" t="s">
        <v>511</v>
      </c>
      <c r="C830" s="41">
        <f t="shared" ca="1" si="358"/>
        <v>0</v>
      </c>
      <c r="D830" s="41">
        <f t="shared" ca="1" si="359"/>
        <v>0</v>
      </c>
      <c r="E830" s="41">
        <f t="shared" ca="1" si="360"/>
        <v>0</v>
      </c>
      <c r="F830" s="41">
        <f t="shared" ca="1" si="361"/>
        <v>0</v>
      </c>
      <c r="G830" s="41">
        <f t="shared" ca="1" si="362"/>
        <v>0</v>
      </c>
      <c r="H830" s="7"/>
      <c r="O830" s="8"/>
      <c r="P830" s="8"/>
      <c r="Q830" s="8"/>
      <c r="R830" s="8"/>
      <c r="S830" s="8"/>
    </row>
    <row r="831" spans="1:27" x14ac:dyDescent="0.25">
      <c r="A831" s="140"/>
      <c r="B831" s="155" t="s">
        <v>512</v>
      </c>
      <c r="C831" s="41">
        <f t="shared" ca="1" si="358"/>
        <v>0</v>
      </c>
      <c r="D831" s="41">
        <f t="shared" ca="1" si="359"/>
        <v>-45.6777522</v>
      </c>
      <c r="E831" s="41">
        <f t="shared" ca="1" si="360"/>
        <v>-45.6777522</v>
      </c>
      <c r="F831" s="41">
        <f t="shared" ca="1" si="361"/>
        <v>-45.6777522</v>
      </c>
      <c r="G831" s="41">
        <f t="shared" ca="1" si="362"/>
        <v>-45.6777522</v>
      </c>
      <c r="H831" s="7"/>
      <c r="O831" s="8"/>
      <c r="P831" s="8"/>
      <c r="Q831" s="8"/>
      <c r="R831" s="8"/>
      <c r="S831" s="8"/>
    </row>
    <row r="832" spans="1:27" x14ac:dyDescent="0.25">
      <c r="A832" s="140"/>
      <c r="B832" s="155" t="s">
        <v>513</v>
      </c>
      <c r="C832" s="41">
        <f t="shared" ca="1" si="358"/>
        <v>0</v>
      </c>
      <c r="D832" s="41">
        <f t="shared" ca="1" si="359"/>
        <v>0</v>
      </c>
      <c r="E832" s="41">
        <f t="shared" ca="1" si="360"/>
        <v>0</v>
      </c>
      <c r="F832" s="41">
        <f t="shared" ca="1" si="361"/>
        <v>0</v>
      </c>
      <c r="G832" s="41">
        <f t="shared" ca="1" si="362"/>
        <v>0</v>
      </c>
      <c r="H832" s="7"/>
      <c r="O832" s="8"/>
      <c r="P832" s="8"/>
      <c r="Q832" s="8"/>
      <c r="R832" s="8"/>
      <c r="S832" s="8"/>
    </row>
    <row r="833" spans="1:19" x14ac:dyDescent="0.25">
      <c r="A833" s="140"/>
      <c r="B833" s="155" t="s">
        <v>514</v>
      </c>
      <c r="C833" s="41">
        <f t="shared" ca="1" si="358"/>
        <v>0</v>
      </c>
      <c r="D833" s="41">
        <f t="shared" ca="1" si="359"/>
        <v>0</v>
      </c>
      <c r="E833" s="41">
        <f t="shared" ca="1" si="360"/>
        <v>0</v>
      </c>
      <c r="F833" s="41">
        <f t="shared" ca="1" si="361"/>
        <v>0</v>
      </c>
      <c r="G833" s="41">
        <f t="shared" ca="1" si="362"/>
        <v>0</v>
      </c>
      <c r="H833" s="7"/>
      <c r="O833" s="8"/>
      <c r="P833" s="8"/>
      <c r="Q833" s="8"/>
      <c r="R833" s="8"/>
      <c r="S833" s="8"/>
    </row>
    <row r="834" spans="1:19" x14ac:dyDescent="0.25">
      <c r="A834" s="140"/>
      <c r="B834" s="155" t="s">
        <v>515</v>
      </c>
      <c r="C834" s="41">
        <f t="shared" ca="1" si="358"/>
        <v>0</v>
      </c>
      <c r="D834" s="41">
        <f t="shared" ca="1" si="359"/>
        <v>0</v>
      </c>
      <c r="E834" s="41">
        <f t="shared" ca="1" si="360"/>
        <v>0</v>
      </c>
      <c r="F834" s="41">
        <f t="shared" ca="1" si="361"/>
        <v>0</v>
      </c>
      <c r="G834" s="41">
        <f t="shared" ca="1" si="362"/>
        <v>0</v>
      </c>
      <c r="H834" s="7"/>
      <c r="O834" s="8"/>
      <c r="P834" s="8"/>
      <c r="Q834" s="8"/>
      <c r="R834" s="8"/>
      <c r="S834" s="8"/>
    </row>
    <row r="835" spans="1:19" x14ac:dyDescent="0.25">
      <c r="A835" s="140"/>
      <c r="B835" s="155" t="s">
        <v>62</v>
      </c>
      <c r="C835" s="41">
        <f t="shared" ca="1" si="358"/>
        <v>0</v>
      </c>
      <c r="D835" s="41">
        <f t="shared" ca="1" si="359"/>
        <v>-9.4007187200000004</v>
      </c>
      <c r="E835" s="41">
        <f t="shared" ca="1" si="360"/>
        <v>-9.4007187200000004</v>
      </c>
      <c r="F835" s="41">
        <f t="shared" ca="1" si="361"/>
        <v>-9.4007187200000004</v>
      </c>
      <c r="G835" s="41">
        <f t="shared" ca="1" si="362"/>
        <v>-9.4007187200000004</v>
      </c>
      <c r="H835" s="7"/>
      <c r="O835" s="8"/>
      <c r="P835" s="8"/>
      <c r="Q835" s="8"/>
      <c r="R835" s="8"/>
      <c r="S835" s="8"/>
    </row>
    <row r="836" spans="1:19" x14ac:dyDescent="0.25">
      <c r="A836" s="140"/>
      <c r="B836" s="155" t="s">
        <v>63</v>
      </c>
      <c r="C836" s="41">
        <f t="shared" ca="1" si="358"/>
        <v>0</v>
      </c>
      <c r="D836" s="41">
        <f t="shared" ca="1" si="359"/>
        <v>0</v>
      </c>
      <c r="E836" s="41">
        <f t="shared" ca="1" si="360"/>
        <v>0</v>
      </c>
      <c r="F836" s="41">
        <f t="shared" ca="1" si="361"/>
        <v>0</v>
      </c>
      <c r="G836" s="41">
        <f t="shared" ca="1" si="362"/>
        <v>0</v>
      </c>
      <c r="H836" s="7"/>
      <c r="O836" s="8"/>
      <c r="P836" s="8"/>
      <c r="Q836" s="8"/>
      <c r="R836" s="8"/>
      <c r="S836" s="8"/>
    </row>
    <row r="837" spans="1:19" x14ac:dyDescent="0.25">
      <c r="A837" s="140"/>
      <c r="B837" s="155" t="s">
        <v>64</v>
      </c>
      <c r="C837" s="72">
        <f t="shared" ca="1" si="358"/>
        <v>0</v>
      </c>
      <c r="D837" s="72">
        <f t="shared" ca="1" si="359"/>
        <v>0</v>
      </c>
      <c r="E837" s="72">
        <f t="shared" ca="1" si="360"/>
        <v>0</v>
      </c>
      <c r="F837" s="72">
        <f t="shared" ca="1" si="361"/>
        <v>0</v>
      </c>
      <c r="G837" s="72">
        <f t="shared" ca="1" si="362"/>
        <v>0</v>
      </c>
      <c r="H837" s="7"/>
      <c r="O837" s="8"/>
      <c r="P837" s="8"/>
      <c r="Q837" s="8"/>
      <c r="R837" s="8"/>
      <c r="S837" s="8"/>
    </row>
    <row r="838" spans="1:19" x14ac:dyDescent="0.25">
      <c r="A838" s="140"/>
      <c r="B838" s="155" t="s">
        <v>65</v>
      </c>
      <c r="C838" s="72">
        <f t="shared" ca="1" si="358"/>
        <v>0</v>
      </c>
      <c r="D838" s="72">
        <f t="shared" ca="1" si="359"/>
        <v>0</v>
      </c>
      <c r="E838" s="72">
        <f t="shared" ca="1" si="360"/>
        <v>0</v>
      </c>
      <c r="F838" s="72">
        <f t="shared" ca="1" si="361"/>
        <v>0</v>
      </c>
      <c r="G838" s="72">
        <f t="shared" ca="1" si="362"/>
        <v>0</v>
      </c>
      <c r="H838" s="7"/>
      <c r="O838" s="8"/>
      <c r="P838" s="8"/>
      <c r="Q838" s="8"/>
      <c r="R838" s="8"/>
      <c r="S838" s="8"/>
    </row>
    <row r="839" spans="1:19" x14ac:dyDescent="0.25">
      <c r="A839" s="140"/>
      <c r="B839" s="155" t="s">
        <v>66</v>
      </c>
      <c r="C839" s="72">
        <f t="shared" ca="1" si="358"/>
        <v>0</v>
      </c>
      <c r="D839" s="72">
        <f t="shared" ca="1" si="359"/>
        <v>0</v>
      </c>
      <c r="E839" s="72">
        <f t="shared" ca="1" si="360"/>
        <v>0</v>
      </c>
      <c r="F839" s="72">
        <f t="shared" ca="1" si="361"/>
        <v>0</v>
      </c>
      <c r="G839" s="72">
        <f t="shared" ca="1" si="362"/>
        <v>0</v>
      </c>
      <c r="H839" s="7"/>
      <c r="O839" s="8"/>
      <c r="P839" s="8"/>
      <c r="Q839" s="8"/>
      <c r="R839" s="8"/>
      <c r="S839" s="8"/>
    </row>
    <row r="840" spans="1:19" x14ac:dyDescent="0.25">
      <c r="A840" s="140"/>
      <c r="B840" s="155" t="s">
        <v>67</v>
      </c>
      <c r="C840" s="72">
        <f t="shared" ca="1" si="358"/>
        <v>0</v>
      </c>
      <c r="D840" s="72">
        <f t="shared" ca="1" si="359"/>
        <v>0</v>
      </c>
      <c r="E840" s="72">
        <f t="shared" ca="1" si="360"/>
        <v>0</v>
      </c>
      <c r="F840" s="72">
        <f t="shared" ca="1" si="361"/>
        <v>0</v>
      </c>
      <c r="G840" s="72">
        <f t="shared" ca="1" si="362"/>
        <v>0</v>
      </c>
      <c r="H840" s="7"/>
      <c r="O840" s="8"/>
      <c r="P840" s="8"/>
      <c r="Q840" s="8"/>
      <c r="R840" s="8"/>
      <c r="S840" s="8"/>
    </row>
    <row r="841" spans="1:19" x14ac:dyDescent="0.25">
      <c r="A841" s="140"/>
      <c r="B841" s="155" t="s">
        <v>68</v>
      </c>
      <c r="C841" s="72">
        <f t="shared" ca="1" si="358"/>
        <v>0</v>
      </c>
      <c r="D841" s="72">
        <f t="shared" ca="1" si="359"/>
        <v>0</v>
      </c>
      <c r="E841" s="72">
        <f t="shared" ca="1" si="360"/>
        <v>0</v>
      </c>
      <c r="F841" s="72">
        <f t="shared" ca="1" si="361"/>
        <v>0</v>
      </c>
      <c r="G841" s="72">
        <f t="shared" ca="1" si="362"/>
        <v>0</v>
      </c>
      <c r="H841" s="7"/>
      <c r="O841" s="8"/>
      <c r="P841" s="8"/>
      <c r="Q841" s="8"/>
      <c r="R841" s="8"/>
      <c r="S841" s="8"/>
    </row>
    <row r="842" spans="1:19" x14ac:dyDescent="0.25">
      <c r="A842" s="140"/>
      <c r="B842" s="155" t="s">
        <v>69</v>
      </c>
      <c r="C842" s="72">
        <f t="shared" ca="1" si="358"/>
        <v>0</v>
      </c>
      <c r="D842" s="72">
        <f t="shared" ca="1" si="359"/>
        <v>0</v>
      </c>
      <c r="E842" s="72">
        <f t="shared" ca="1" si="360"/>
        <v>0</v>
      </c>
      <c r="F842" s="72">
        <f t="shared" ca="1" si="361"/>
        <v>0</v>
      </c>
      <c r="G842" s="72">
        <f t="shared" ca="1" si="362"/>
        <v>0</v>
      </c>
      <c r="H842" s="7"/>
      <c r="O842" s="8"/>
      <c r="P842" s="8"/>
      <c r="Q842" s="8"/>
      <c r="R842" s="8"/>
      <c r="S842" s="8"/>
    </row>
    <row r="843" spans="1:19" x14ac:dyDescent="0.25">
      <c r="A843" s="140"/>
      <c r="B843" s="155" t="s">
        <v>70</v>
      </c>
      <c r="C843" s="72">
        <f t="shared" ca="1" si="358"/>
        <v>0</v>
      </c>
      <c r="D843" s="72">
        <f t="shared" ca="1" si="359"/>
        <v>0</v>
      </c>
      <c r="E843" s="72">
        <f t="shared" ca="1" si="360"/>
        <v>0</v>
      </c>
      <c r="F843" s="72">
        <f t="shared" ca="1" si="361"/>
        <v>0</v>
      </c>
      <c r="G843" s="72">
        <f t="shared" ca="1" si="362"/>
        <v>0</v>
      </c>
      <c r="H843" s="7"/>
      <c r="O843" s="8"/>
      <c r="P843" s="8"/>
      <c r="Q843" s="8"/>
      <c r="R843" s="8"/>
      <c r="S843" s="8"/>
    </row>
    <row r="844" spans="1:19" x14ac:dyDescent="0.25">
      <c r="A844" s="140"/>
      <c r="B844" s="155" t="s">
        <v>71</v>
      </c>
      <c r="C844" s="72">
        <f t="shared" ca="1" si="358"/>
        <v>0</v>
      </c>
      <c r="D844" s="72">
        <f t="shared" ca="1" si="359"/>
        <v>0</v>
      </c>
      <c r="E844" s="72">
        <f t="shared" ca="1" si="360"/>
        <v>0</v>
      </c>
      <c r="F844" s="72">
        <f t="shared" ca="1" si="361"/>
        <v>0</v>
      </c>
      <c r="G844" s="72">
        <f t="shared" ca="1" si="362"/>
        <v>0</v>
      </c>
      <c r="H844" s="7"/>
      <c r="O844" s="8"/>
      <c r="P844" s="8"/>
      <c r="Q844" s="8"/>
      <c r="R844" s="8"/>
      <c r="S844" s="8"/>
    </row>
    <row r="845" spans="1:19" x14ac:dyDescent="0.25">
      <c r="A845" s="140"/>
      <c r="B845" s="155" t="s">
        <v>72</v>
      </c>
      <c r="C845" s="72">
        <f t="shared" ca="1" si="358"/>
        <v>0</v>
      </c>
      <c r="D845" s="72">
        <f t="shared" ca="1" si="359"/>
        <v>0</v>
      </c>
      <c r="E845" s="72">
        <f t="shared" ca="1" si="360"/>
        <v>0</v>
      </c>
      <c r="F845" s="72">
        <f t="shared" ca="1" si="361"/>
        <v>0</v>
      </c>
      <c r="G845" s="72">
        <f t="shared" ca="1" si="362"/>
        <v>0</v>
      </c>
      <c r="H845" s="7"/>
      <c r="O845" s="8"/>
      <c r="P845" s="8"/>
      <c r="Q845" s="8"/>
      <c r="R845" s="8"/>
      <c r="S845" s="8"/>
    </row>
    <row r="846" spans="1:19" x14ac:dyDescent="0.25">
      <c r="A846" s="140"/>
      <c r="B846" s="155" t="s">
        <v>73</v>
      </c>
      <c r="C846" s="72">
        <f t="shared" ca="1" si="358"/>
        <v>0</v>
      </c>
      <c r="D846" s="72">
        <f t="shared" ca="1" si="359"/>
        <v>0</v>
      </c>
      <c r="E846" s="72">
        <f t="shared" ca="1" si="360"/>
        <v>0</v>
      </c>
      <c r="F846" s="72">
        <f t="shared" ca="1" si="361"/>
        <v>0</v>
      </c>
      <c r="G846" s="72">
        <f t="shared" ca="1" si="362"/>
        <v>0</v>
      </c>
      <c r="H846" s="7"/>
      <c r="O846" s="8"/>
      <c r="P846" s="8"/>
      <c r="Q846" s="8"/>
      <c r="R846" s="8"/>
      <c r="S846" s="8"/>
    </row>
    <row r="847" spans="1:19" x14ac:dyDescent="0.25">
      <c r="A847" s="140"/>
      <c r="B847" s="155" t="s">
        <v>74</v>
      </c>
      <c r="C847" s="72">
        <f t="shared" ca="1" si="358"/>
        <v>0</v>
      </c>
      <c r="D847" s="72">
        <f t="shared" ca="1" si="359"/>
        <v>0</v>
      </c>
      <c r="E847" s="72">
        <f t="shared" ca="1" si="360"/>
        <v>0</v>
      </c>
      <c r="F847" s="72">
        <f t="shared" ca="1" si="361"/>
        <v>0</v>
      </c>
      <c r="G847" s="72">
        <f t="shared" ca="1" si="362"/>
        <v>0</v>
      </c>
      <c r="H847" s="7"/>
      <c r="O847" s="8"/>
      <c r="P847" s="8"/>
      <c r="Q847" s="8"/>
      <c r="R847" s="8"/>
      <c r="S847" s="8"/>
    </row>
    <row r="848" spans="1:19" x14ac:dyDescent="0.25">
      <c r="A848" s="140"/>
      <c r="B848" s="155" t="s">
        <v>75</v>
      </c>
      <c r="C848" s="72">
        <f t="shared" ca="1" si="358"/>
        <v>0</v>
      </c>
      <c r="D848" s="72">
        <f t="shared" ca="1" si="359"/>
        <v>0</v>
      </c>
      <c r="E848" s="72">
        <f t="shared" ca="1" si="360"/>
        <v>0</v>
      </c>
      <c r="F848" s="72">
        <f t="shared" ca="1" si="361"/>
        <v>0</v>
      </c>
      <c r="G848" s="72">
        <f t="shared" ca="1" si="362"/>
        <v>0</v>
      </c>
      <c r="H848" s="7"/>
      <c r="O848" s="8"/>
      <c r="P848" s="8"/>
      <c r="Q848" s="8"/>
      <c r="R848" s="8"/>
      <c r="S848" s="8"/>
    </row>
    <row r="849" spans="1:19" x14ac:dyDescent="0.25">
      <c r="A849" s="140"/>
      <c r="B849" s="155" t="s">
        <v>1233</v>
      </c>
      <c r="C849" s="40">
        <f t="shared" ca="1" si="358"/>
        <v>0</v>
      </c>
      <c r="D849" s="40">
        <f t="shared" ca="1" si="359"/>
        <v>0</v>
      </c>
      <c r="E849" s="40">
        <f t="shared" ca="1" si="360"/>
        <v>0</v>
      </c>
      <c r="F849" s="40">
        <f t="shared" ca="1" si="361"/>
        <v>0</v>
      </c>
      <c r="G849" s="40">
        <f t="shared" ca="1" si="362"/>
        <v>0</v>
      </c>
      <c r="H849" s="7"/>
      <c r="O849" s="8"/>
      <c r="P849" s="8"/>
      <c r="Q849" s="8"/>
      <c r="R849" s="8"/>
      <c r="S849" s="8"/>
    </row>
    <row r="850" spans="1:19" x14ac:dyDescent="0.25">
      <c r="A850" s="140"/>
      <c r="B850" s="155" t="s">
        <v>1162</v>
      </c>
      <c r="C850" s="40">
        <f t="shared" ca="1" si="358"/>
        <v>0</v>
      </c>
      <c r="D850" s="40">
        <f t="shared" ca="1" si="359"/>
        <v>0</v>
      </c>
      <c r="E850" s="40">
        <f t="shared" ca="1" si="360"/>
        <v>0</v>
      </c>
      <c r="F850" s="40">
        <f t="shared" ca="1" si="361"/>
        <v>0</v>
      </c>
      <c r="G850" s="40">
        <f t="shared" ca="1" si="362"/>
        <v>0</v>
      </c>
      <c r="H850" s="7"/>
      <c r="O850" s="8"/>
      <c r="P850" s="8"/>
      <c r="Q850" s="8"/>
      <c r="R850" s="8"/>
      <c r="S850" s="8"/>
    </row>
    <row r="851" spans="1:19" x14ac:dyDescent="0.25">
      <c r="A851" s="140"/>
      <c r="B851" s="155" t="s">
        <v>1234</v>
      </c>
      <c r="C851" s="40">
        <f t="shared" ca="1" si="358"/>
        <v>0</v>
      </c>
      <c r="D851" s="40">
        <f t="shared" ca="1" si="359"/>
        <v>0</v>
      </c>
      <c r="E851" s="40">
        <f t="shared" ca="1" si="360"/>
        <v>0</v>
      </c>
      <c r="F851" s="40">
        <f t="shared" ca="1" si="361"/>
        <v>0</v>
      </c>
      <c r="G851" s="40">
        <f t="shared" ca="1" si="362"/>
        <v>0</v>
      </c>
      <c r="H851" s="7"/>
      <c r="O851" s="8"/>
      <c r="P851" s="8"/>
      <c r="Q851" s="8"/>
      <c r="R851" s="8"/>
      <c r="S851" s="8"/>
    </row>
    <row r="852" spans="1:19" x14ac:dyDescent="0.25">
      <c r="A852" s="140"/>
      <c r="B852" s="155" t="s">
        <v>1235</v>
      </c>
      <c r="C852" s="40">
        <f t="shared" ca="1" si="358"/>
        <v>0</v>
      </c>
      <c r="D852" s="40">
        <f t="shared" ca="1" si="359"/>
        <v>0</v>
      </c>
      <c r="E852" s="40">
        <f t="shared" ca="1" si="360"/>
        <v>0</v>
      </c>
      <c r="F852" s="40">
        <f t="shared" ca="1" si="361"/>
        <v>0</v>
      </c>
      <c r="G852" s="40">
        <f t="shared" ca="1" si="362"/>
        <v>0</v>
      </c>
      <c r="H852" s="7"/>
      <c r="O852" s="8"/>
      <c r="P852" s="8"/>
      <c r="Q852" s="8"/>
      <c r="R852" s="8"/>
      <c r="S852" s="8"/>
    </row>
    <row r="853" spans="1:19" x14ac:dyDescent="0.25">
      <c r="A853" s="140"/>
      <c r="B853" s="155" t="s">
        <v>1236</v>
      </c>
      <c r="C853" s="40">
        <f t="shared" ca="1" si="358"/>
        <v>0</v>
      </c>
      <c r="D853" s="40">
        <f t="shared" ca="1" si="359"/>
        <v>0</v>
      </c>
      <c r="E853" s="40">
        <f t="shared" ca="1" si="360"/>
        <v>0</v>
      </c>
      <c r="F853" s="40">
        <f t="shared" ca="1" si="361"/>
        <v>0</v>
      </c>
      <c r="G853" s="40">
        <f t="shared" ca="1" si="362"/>
        <v>0</v>
      </c>
      <c r="H853" s="7"/>
      <c r="O853" s="8"/>
      <c r="P853" s="8"/>
      <c r="Q853" s="8"/>
      <c r="R853" s="8"/>
      <c r="S853" s="8"/>
    </row>
    <row r="854" spans="1:19" x14ac:dyDescent="0.25">
      <c r="A854" s="140"/>
      <c r="B854" s="155" t="s">
        <v>1163</v>
      </c>
      <c r="C854" s="40">
        <f t="shared" ca="1" si="358"/>
        <v>0</v>
      </c>
      <c r="D854" s="40">
        <f t="shared" ca="1" si="359"/>
        <v>0</v>
      </c>
      <c r="E854" s="40">
        <f t="shared" ca="1" si="360"/>
        <v>0</v>
      </c>
      <c r="F854" s="40">
        <f t="shared" ca="1" si="361"/>
        <v>0</v>
      </c>
      <c r="G854" s="40">
        <f t="shared" ca="1" si="362"/>
        <v>0</v>
      </c>
      <c r="H854" s="7"/>
      <c r="O854" s="8"/>
      <c r="P854" s="8"/>
      <c r="Q854" s="8"/>
      <c r="R854" s="8"/>
      <c r="S854" s="8"/>
    </row>
    <row r="855" spans="1:19" x14ac:dyDescent="0.25">
      <c r="A855" s="140"/>
      <c r="B855" s="155" t="s">
        <v>1237</v>
      </c>
      <c r="C855" s="40">
        <f t="shared" ca="1" si="358"/>
        <v>0</v>
      </c>
      <c r="D855" s="40">
        <f t="shared" ca="1" si="359"/>
        <v>0</v>
      </c>
      <c r="E855" s="40">
        <f t="shared" ca="1" si="360"/>
        <v>0</v>
      </c>
      <c r="F855" s="40">
        <f t="shared" ca="1" si="361"/>
        <v>0</v>
      </c>
      <c r="G855" s="40">
        <f t="shared" ca="1" si="362"/>
        <v>0</v>
      </c>
      <c r="H855" s="7"/>
      <c r="O855" s="8"/>
      <c r="P855" s="8"/>
      <c r="Q855" s="8"/>
      <c r="R855" s="8"/>
      <c r="S855" s="8"/>
    </row>
    <row r="856" spans="1:19" x14ac:dyDescent="0.25">
      <c r="A856" s="140"/>
      <c r="B856" s="155" t="s">
        <v>1238</v>
      </c>
      <c r="C856" s="40">
        <f t="shared" ca="1" si="358"/>
        <v>0</v>
      </c>
      <c r="D856" s="40">
        <f t="shared" ca="1" si="359"/>
        <v>0</v>
      </c>
      <c r="E856" s="40">
        <f t="shared" ca="1" si="360"/>
        <v>0</v>
      </c>
      <c r="F856" s="40">
        <f t="shared" ca="1" si="361"/>
        <v>0</v>
      </c>
      <c r="G856" s="40">
        <f t="shared" ca="1" si="362"/>
        <v>0</v>
      </c>
      <c r="H856" s="7"/>
      <c r="O856" s="8"/>
      <c r="P856" s="8"/>
      <c r="Q856" s="8"/>
      <c r="R856" s="8"/>
      <c r="S856" s="8"/>
    </row>
    <row r="857" spans="1:19" x14ac:dyDescent="0.25">
      <c r="A857" s="140"/>
      <c r="B857" s="155" t="s">
        <v>156</v>
      </c>
      <c r="C857" s="40">
        <f t="shared" ca="1" si="358"/>
        <v>0</v>
      </c>
      <c r="D857" s="40">
        <f t="shared" ca="1" si="359"/>
        <v>0</v>
      </c>
      <c r="E857" s="40">
        <f t="shared" ca="1" si="360"/>
        <v>0</v>
      </c>
      <c r="F857" s="40">
        <f t="shared" ca="1" si="361"/>
        <v>0</v>
      </c>
      <c r="G857" s="40">
        <f t="shared" ca="1" si="362"/>
        <v>0</v>
      </c>
      <c r="H857" s="7"/>
      <c r="O857" s="8"/>
      <c r="P857" s="8"/>
      <c r="Q857" s="8"/>
      <c r="R857" s="8"/>
      <c r="S857" s="8"/>
    </row>
    <row r="858" spans="1:19" x14ac:dyDescent="0.25">
      <c r="A858" s="140"/>
      <c r="B858" s="155" t="s">
        <v>144</v>
      </c>
      <c r="C858" s="40">
        <f t="shared" ca="1" si="358"/>
        <v>0</v>
      </c>
      <c r="D858" s="40">
        <f t="shared" ca="1" si="359"/>
        <v>0</v>
      </c>
      <c r="E858" s="40">
        <f t="shared" ca="1" si="360"/>
        <v>0</v>
      </c>
      <c r="F858" s="40">
        <f t="shared" ca="1" si="361"/>
        <v>0</v>
      </c>
      <c r="G858" s="40">
        <f t="shared" ca="1" si="362"/>
        <v>0</v>
      </c>
      <c r="H858" s="7"/>
      <c r="O858" s="8"/>
      <c r="P858" s="8"/>
      <c r="Q858" s="8"/>
      <c r="R858" s="8"/>
      <c r="S858" s="8"/>
    </row>
    <row r="859" spans="1:19" x14ac:dyDescent="0.25">
      <c r="A859" s="140"/>
      <c r="B859" s="155" t="s">
        <v>157</v>
      </c>
      <c r="C859" s="40">
        <f t="shared" ca="1" si="358"/>
        <v>0</v>
      </c>
      <c r="D859" s="40">
        <f t="shared" ca="1" si="359"/>
        <v>0</v>
      </c>
      <c r="E859" s="40">
        <f t="shared" ca="1" si="360"/>
        <v>0</v>
      </c>
      <c r="F859" s="40">
        <f t="shared" ca="1" si="361"/>
        <v>0</v>
      </c>
      <c r="G859" s="40">
        <f t="shared" ca="1" si="362"/>
        <v>0</v>
      </c>
      <c r="H859" s="7"/>
      <c r="O859" s="8"/>
      <c r="P859" s="8"/>
      <c r="Q859" s="8"/>
      <c r="R859" s="8"/>
      <c r="S859" s="8"/>
    </row>
    <row r="860" spans="1:19" x14ac:dyDescent="0.25">
      <c r="A860" s="140"/>
      <c r="B860" s="155" t="s">
        <v>158</v>
      </c>
      <c r="C860" s="40">
        <f t="shared" ca="1" si="358"/>
        <v>0</v>
      </c>
      <c r="D860" s="40">
        <f t="shared" ca="1" si="359"/>
        <v>0</v>
      </c>
      <c r="E860" s="40">
        <f t="shared" ca="1" si="360"/>
        <v>0</v>
      </c>
      <c r="F860" s="40">
        <f t="shared" ca="1" si="361"/>
        <v>0</v>
      </c>
      <c r="G860" s="40">
        <f t="shared" ca="1" si="362"/>
        <v>0</v>
      </c>
      <c r="H860" s="7"/>
      <c r="O860" s="8"/>
      <c r="P860" s="8"/>
      <c r="Q860" s="8"/>
      <c r="R860" s="8"/>
      <c r="S860" s="8"/>
    </row>
    <row r="861" spans="1:19" x14ac:dyDescent="0.25">
      <c r="A861" s="140"/>
      <c r="B861" s="155" t="s">
        <v>159</v>
      </c>
      <c r="C861" s="40">
        <f t="shared" ref="C861:C924" ca="1" si="377">IFERROR(VLOOKUP($B861,INDIRECT($I$797),2,FALSE),0)</f>
        <v>0</v>
      </c>
      <c r="D861" s="40">
        <f t="shared" ref="D861:D924" ca="1" si="378">IFERROR(VLOOKUP($B861,INDIRECT($J$797),2,FALSE),0)</f>
        <v>0</v>
      </c>
      <c r="E861" s="40">
        <f t="shared" ref="E861:E924" ca="1" si="379">IFERROR(VLOOKUP($B861,INDIRECT($K$797),2,FALSE),0)</f>
        <v>0</v>
      </c>
      <c r="F861" s="40">
        <f t="shared" ref="F861:F924" ca="1" si="380">IFERROR(VLOOKUP($B861,INDIRECT($L$797),2,FALSE),0)</f>
        <v>0</v>
      </c>
      <c r="G861" s="40">
        <f t="shared" ref="G861:G924" ca="1" si="381">IFERROR(VLOOKUP($B861,INDIRECT($M$797),2,FALSE),0)</f>
        <v>0</v>
      </c>
      <c r="H861" s="7"/>
      <c r="O861" s="8"/>
      <c r="P861" s="8"/>
      <c r="Q861" s="8"/>
      <c r="R861" s="8"/>
      <c r="S861" s="8"/>
    </row>
    <row r="862" spans="1:19" x14ac:dyDescent="0.25">
      <c r="A862" s="140"/>
      <c r="B862" s="155" t="s">
        <v>145</v>
      </c>
      <c r="C862" s="40">
        <f t="shared" ca="1" si="377"/>
        <v>0</v>
      </c>
      <c r="D862" s="40">
        <f t="shared" ca="1" si="378"/>
        <v>0</v>
      </c>
      <c r="E862" s="40">
        <f t="shared" ca="1" si="379"/>
        <v>0</v>
      </c>
      <c r="F862" s="40">
        <f t="shared" ca="1" si="380"/>
        <v>0</v>
      </c>
      <c r="G862" s="40">
        <f t="shared" ca="1" si="381"/>
        <v>0</v>
      </c>
      <c r="H862" s="7"/>
      <c r="O862" s="8"/>
      <c r="P862" s="8"/>
      <c r="Q862" s="8"/>
      <c r="R862" s="8"/>
      <c r="S862" s="8"/>
    </row>
    <row r="863" spans="1:19" x14ac:dyDescent="0.25">
      <c r="A863" s="140"/>
      <c r="B863" s="155" t="s">
        <v>160</v>
      </c>
      <c r="C863" s="40">
        <f t="shared" ca="1" si="377"/>
        <v>0</v>
      </c>
      <c r="D863" s="40">
        <f t="shared" ca="1" si="378"/>
        <v>0</v>
      </c>
      <c r="E863" s="40">
        <f t="shared" ca="1" si="379"/>
        <v>0</v>
      </c>
      <c r="F863" s="40">
        <f t="shared" ca="1" si="380"/>
        <v>0</v>
      </c>
      <c r="G863" s="40">
        <f t="shared" ca="1" si="381"/>
        <v>0</v>
      </c>
      <c r="H863" s="7"/>
      <c r="O863" s="8"/>
      <c r="P863" s="8"/>
      <c r="Q863" s="8"/>
      <c r="R863" s="8"/>
      <c r="S863" s="8"/>
    </row>
    <row r="864" spans="1:19" x14ac:dyDescent="0.25">
      <c r="A864" s="140"/>
      <c r="B864" s="155" t="s">
        <v>161</v>
      </c>
      <c r="C864" s="40">
        <f t="shared" ca="1" si="377"/>
        <v>0</v>
      </c>
      <c r="D864" s="40">
        <f t="shared" ca="1" si="378"/>
        <v>0</v>
      </c>
      <c r="E864" s="40">
        <f t="shared" ca="1" si="379"/>
        <v>0</v>
      </c>
      <c r="F864" s="40">
        <f t="shared" ca="1" si="380"/>
        <v>0</v>
      </c>
      <c r="G864" s="40">
        <f t="shared" ca="1" si="381"/>
        <v>0</v>
      </c>
      <c r="H864" s="7"/>
      <c r="O864" s="8"/>
      <c r="P864" s="8"/>
      <c r="Q864" s="8"/>
      <c r="R864" s="8"/>
      <c r="S864" s="8"/>
    </row>
    <row r="865" spans="1:19" x14ac:dyDescent="0.25">
      <c r="A865" s="140"/>
      <c r="B865" s="155" t="s">
        <v>162</v>
      </c>
      <c r="C865" s="40">
        <f t="shared" ca="1" si="377"/>
        <v>0</v>
      </c>
      <c r="D865" s="40">
        <f t="shared" ca="1" si="378"/>
        <v>0</v>
      </c>
      <c r="E865" s="40">
        <f t="shared" ca="1" si="379"/>
        <v>0</v>
      </c>
      <c r="F865" s="40">
        <f t="shared" ca="1" si="380"/>
        <v>0</v>
      </c>
      <c r="G865" s="40">
        <f t="shared" ca="1" si="381"/>
        <v>0</v>
      </c>
      <c r="H865" s="7"/>
      <c r="O865" s="8"/>
      <c r="P865" s="8"/>
      <c r="Q865" s="8"/>
      <c r="R865" s="8"/>
      <c r="S865" s="8"/>
    </row>
    <row r="866" spans="1:19" x14ac:dyDescent="0.25">
      <c r="A866" s="140"/>
      <c r="B866" s="155" t="s">
        <v>146</v>
      </c>
      <c r="C866" s="40">
        <f t="shared" ca="1" si="377"/>
        <v>0</v>
      </c>
      <c r="D866" s="40">
        <f t="shared" ca="1" si="378"/>
        <v>0</v>
      </c>
      <c r="E866" s="40">
        <f t="shared" ca="1" si="379"/>
        <v>0</v>
      </c>
      <c r="F866" s="40">
        <f t="shared" ca="1" si="380"/>
        <v>0</v>
      </c>
      <c r="G866" s="40">
        <f t="shared" ca="1" si="381"/>
        <v>0</v>
      </c>
      <c r="H866" s="7"/>
      <c r="O866" s="8"/>
      <c r="P866" s="8"/>
      <c r="Q866" s="8"/>
      <c r="R866" s="8"/>
      <c r="S866" s="8"/>
    </row>
    <row r="867" spans="1:19" x14ac:dyDescent="0.25">
      <c r="A867" s="140"/>
      <c r="B867" s="155" t="s">
        <v>163</v>
      </c>
      <c r="C867" s="40">
        <f t="shared" ca="1" si="377"/>
        <v>0</v>
      </c>
      <c r="D867" s="40">
        <f t="shared" ca="1" si="378"/>
        <v>0</v>
      </c>
      <c r="E867" s="40">
        <f t="shared" ca="1" si="379"/>
        <v>0</v>
      </c>
      <c r="F867" s="40">
        <f t="shared" ca="1" si="380"/>
        <v>0</v>
      </c>
      <c r="G867" s="40">
        <f t="shared" ca="1" si="381"/>
        <v>0</v>
      </c>
      <c r="H867" s="7"/>
      <c r="O867" s="8"/>
      <c r="P867" s="8"/>
      <c r="Q867" s="8"/>
      <c r="R867" s="8"/>
      <c r="S867" s="8"/>
    </row>
    <row r="868" spans="1:19" x14ac:dyDescent="0.25">
      <c r="A868" s="140"/>
      <c r="B868" s="155" t="s">
        <v>164</v>
      </c>
      <c r="C868" s="40">
        <f t="shared" ca="1" si="377"/>
        <v>0</v>
      </c>
      <c r="D868" s="40">
        <f t="shared" ca="1" si="378"/>
        <v>0</v>
      </c>
      <c r="E868" s="40">
        <f t="shared" ca="1" si="379"/>
        <v>0</v>
      </c>
      <c r="F868" s="40">
        <f t="shared" ca="1" si="380"/>
        <v>0</v>
      </c>
      <c r="G868" s="40">
        <f t="shared" ca="1" si="381"/>
        <v>0</v>
      </c>
      <c r="H868" s="7"/>
      <c r="O868" s="8"/>
      <c r="P868" s="8"/>
      <c r="Q868" s="8"/>
      <c r="R868" s="8"/>
      <c r="S868" s="8"/>
    </row>
    <row r="869" spans="1:19" x14ac:dyDescent="0.25">
      <c r="A869" s="140"/>
      <c r="B869" s="155" t="s">
        <v>165</v>
      </c>
      <c r="C869" s="40">
        <f t="shared" ca="1" si="377"/>
        <v>0</v>
      </c>
      <c r="D869" s="40">
        <f t="shared" ca="1" si="378"/>
        <v>0</v>
      </c>
      <c r="E869" s="40">
        <f t="shared" ca="1" si="379"/>
        <v>0</v>
      </c>
      <c r="F869" s="40">
        <f t="shared" ca="1" si="380"/>
        <v>0</v>
      </c>
      <c r="G869" s="40">
        <f t="shared" ca="1" si="381"/>
        <v>0</v>
      </c>
      <c r="H869" s="7"/>
      <c r="O869" s="8"/>
      <c r="P869" s="8"/>
      <c r="Q869" s="8"/>
      <c r="R869" s="8"/>
      <c r="S869" s="8"/>
    </row>
    <row r="870" spans="1:19" x14ac:dyDescent="0.25">
      <c r="A870" s="140"/>
      <c r="B870" s="155" t="s">
        <v>147</v>
      </c>
      <c r="C870" s="40">
        <f t="shared" ca="1" si="377"/>
        <v>0</v>
      </c>
      <c r="D870" s="40">
        <f t="shared" ca="1" si="378"/>
        <v>0</v>
      </c>
      <c r="E870" s="40">
        <f t="shared" ca="1" si="379"/>
        <v>0</v>
      </c>
      <c r="F870" s="40">
        <f t="shared" ca="1" si="380"/>
        <v>0</v>
      </c>
      <c r="G870" s="40">
        <f t="shared" ca="1" si="381"/>
        <v>0</v>
      </c>
      <c r="H870" s="7"/>
      <c r="O870" s="8"/>
      <c r="P870" s="8"/>
      <c r="Q870" s="8"/>
      <c r="R870" s="8"/>
      <c r="S870" s="8"/>
    </row>
    <row r="871" spans="1:19" x14ac:dyDescent="0.25">
      <c r="A871" s="140"/>
      <c r="B871" s="155" t="s">
        <v>166</v>
      </c>
      <c r="C871" s="40">
        <f t="shared" ca="1" si="377"/>
        <v>0</v>
      </c>
      <c r="D871" s="40">
        <f t="shared" ca="1" si="378"/>
        <v>0</v>
      </c>
      <c r="E871" s="40">
        <f t="shared" ca="1" si="379"/>
        <v>0</v>
      </c>
      <c r="F871" s="40">
        <f t="shared" ca="1" si="380"/>
        <v>0</v>
      </c>
      <c r="G871" s="40">
        <f t="shared" ca="1" si="381"/>
        <v>0</v>
      </c>
      <c r="H871" s="7"/>
      <c r="O871" s="8"/>
      <c r="P871" s="8"/>
      <c r="Q871" s="8"/>
      <c r="R871" s="8"/>
      <c r="S871" s="8"/>
    </row>
    <row r="872" spans="1:19" x14ac:dyDescent="0.25">
      <c r="A872" s="140"/>
      <c r="B872" s="155" t="s">
        <v>167</v>
      </c>
      <c r="C872" s="40">
        <f t="shared" ca="1" si="377"/>
        <v>0</v>
      </c>
      <c r="D872" s="40">
        <f t="shared" ca="1" si="378"/>
        <v>0</v>
      </c>
      <c r="E872" s="40">
        <f t="shared" ca="1" si="379"/>
        <v>0</v>
      </c>
      <c r="F872" s="40">
        <f t="shared" ca="1" si="380"/>
        <v>0</v>
      </c>
      <c r="G872" s="40">
        <f t="shared" ca="1" si="381"/>
        <v>0</v>
      </c>
      <c r="H872" s="7"/>
      <c r="O872" s="8"/>
      <c r="P872" s="8"/>
      <c r="Q872" s="8"/>
      <c r="R872" s="8"/>
      <c r="S872" s="8"/>
    </row>
    <row r="873" spans="1:19" x14ac:dyDescent="0.25">
      <c r="A873" s="140"/>
      <c r="B873" s="155" t="s">
        <v>168</v>
      </c>
      <c r="C873" s="40">
        <f t="shared" ca="1" si="377"/>
        <v>0</v>
      </c>
      <c r="D873" s="40">
        <f t="shared" ca="1" si="378"/>
        <v>0</v>
      </c>
      <c r="E873" s="40">
        <f t="shared" ca="1" si="379"/>
        <v>0</v>
      </c>
      <c r="F873" s="40">
        <f t="shared" ca="1" si="380"/>
        <v>0</v>
      </c>
      <c r="G873" s="40">
        <f t="shared" ca="1" si="381"/>
        <v>0</v>
      </c>
      <c r="H873" s="7"/>
      <c r="O873" s="8"/>
      <c r="P873" s="8"/>
      <c r="Q873" s="8"/>
      <c r="R873" s="8"/>
      <c r="S873" s="8"/>
    </row>
    <row r="874" spans="1:19" x14ac:dyDescent="0.25">
      <c r="A874" s="140"/>
      <c r="B874" s="155" t="s">
        <v>148</v>
      </c>
      <c r="C874" s="40">
        <f t="shared" ca="1" si="377"/>
        <v>0</v>
      </c>
      <c r="D874" s="40">
        <f t="shared" ca="1" si="378"/>
        <v>0</v>
      </c>
      <c r="E874" s="40">
        <f t="shared" ca="1" si="379"/>
        <v>0</v>
      </c>
      <c r="F874" s="40">
        <f t="shared" ca="1" si="380"/>
        <v>0</v>
      </c>
      <c r="G874" s="40">
        <f t="shared" ca="1" si="381"/>
        <v>0</v>
      </c>
      <c r="H874" s="7"/>
      <c r="O874" s="8"/>
      <c r="P874" s="8"/>
      <c r="Q874" s="8"/>
      <c r="R874" s="8"/>
      <c r="S874" s="8"/>
    </row>
    <row r="875" spans="1:19" x14ac:dyDescent="0.25">
      <c r="A875" s="140"/>
      <c r="B875" s="155" t="s">
        <v>169</v>
      </c>
      <c r="C875" s="40">
        <f t="shared" ca="1" si="377"/>
        <v>0</v>
      </c>
      <c r="D875" s="40">
        <f t="shared" ca="1" si="378"/>
        <v>0</v>
      </c>
      <c r="E875" s="40">
        <f t="shared" ca="1" si="379"/>
        <v>0</v>
      </c>
      <c r="F875" s="40">
        <f t="shared" ca="1" si="380"/>
        <v>0</v>
      </c>
      <c r="G875" s="40">
        <f t="shared" ca="1" si="381"/>
        <v>0</v>
      </c>
      <c r="H875" s="7"/>
      <c r="O875" s="8"/>
      <c r="P875" s="8"/>
      <c r="Q875" s="8"/>
      <c r="R875" s="8"/>
      <c r="S875" s="8"/>
    </row>
    <row r="876" spans="1:19" x14ac:dyDescent="0.25">
      <c r="A876" s="140"/>
      <c r="B876" s="155" t="s">
        <v>170</v>
      </c>
      <c r="C876" s="40">
        <f t="shared" ca="1" si="377"/>
        <v>0</v>
      </c>
      <c r="D876" s="40">
        <f t="shared" ca="1" si="378"/>
        <v>0</v>
      </c>
      <c r="E876" s="40">
        <f t="shared" ca="1" si="379"/>
        <v>0</v>
      </c>
      <c r="F876" s="40">
        <f t="shared" ca="1" si="380"/>
        <v>0</v>
      </c>
      <c r="G876" s="40">
        <f t="shared" ca="1" si="381"/>
        <v>0</v>
      </c>
      <c r="H876" s="7"/>
      <c r="O876" s="8"/>
      <c r="P876" s="8"/>
      <c r="Q876" s="8"/>
      <c r="R876" s="8"/>
      <c r="S876" s="8"/>
    </row>
    <row r="877" spans="1:19" x14ac:dyDescent="0.25">
      <c r="A877" s="140"/>
      <c r="B877" s="155" t="s">
        <v>171</v>
      </c>
      <c r="C877" s="40">
        <f t="shared" ca="1" si="377"/>
        <v>0</v>
      </c>
      <c r="D877" s="40">
        <f t="shared" ca="1" si="378"/>
        <v>0</v>
      </c>
      <c r="E877" s="40">
        <f t="shared" ca="1" si="379"/>
        <v>0</v>
      </c>
      <c r="F877" s="40">
        <f t="shared" ca="1" si="380"/>
        <v>0</v>
      </c>
      <c r="G877" s="40">
        <f t="shared" ca="1" si="381"/>
        <v>0</v>
      </c>
      <c r="H877" s="7"/>
      <c r="O877" s="8"/>
      <c r="P877" s="8"/>
      <c r="Q877" s="8"/>
      <c r="R877" s="8"/>
      <c r="S877" s="8"/>
    </row>
    <row r="878" spans="1:19" x14ac:dyDescent="0.25">
      <c r="A878" s="140"/>
      <c r="B878" s="155" t="s">
        <v>149</v>
      </c>
      <c r="C878" s="40">
        <f t="shared" ca="1" si="377"/>
        <v>0</v>
      </c>
      <c r="D878" s="40">
        <f t="shared" ca="1" si="378"/>
        <v>0</v>
      </c>
      <c r="E878" s="40">
        <f t="shared" ca="1" si="379"/>
        <v>0</v>
      </c>
      <c r="F878" s="40">
        <f t="shared" ca="1" si="380"/>
        <v>0</v>
      </c>
      <c r="G878" s="40">
        <f t="shared" ca="1" si="381"/>
        <v>0</v>
      </c>
      <c r="H878" s="7"/>
      <c r="O878" s="8"/>
      <c r="P878" s="8"/>
      <c r="Q878" s="8"/>
      <c r="R878" s="8"/>
      <c r="S878" s="8"/>
    </row>
    <row r="879" spans="1:19" x14ac:dyDescent="0.25">
      <c r="A879" s="140"/>
      <c r="B879" s="155" t="s">
        <v>172</v>
      </c>
      <c r="C879" s="40">
        <f t="shared" ca="1" si="377"/>
        <v>0</v>
      </c>
      <c r="D879" s="40">
        <f t="shared" ca="1" si="378"/>
        <v>0</v>
      </c>
      <c r="E879" s="40">
        <f t="shared" ca="1" si="379"/>
        <v>0</v>
      </c>
      <c r="F879" s="40">
        <f t="shared" ca="1" si="380"/>
        <v>0</v>
      </c>
      <c r="G879" s="40">
        <f t="shared" ca="1" si="381"/>
        <v>0</v>
      </c>
      <c r="H879" s="7"/>
      <c r="O879" s="8"/>
      <c r="P879" s="8"/>
      <c r="Q879" s="8"/>
      <c r="R879" s="8"/>
      <c r="S879" s="8"/>
    </row>
    <row r="880" spans="1:19" x14ac:dyDescent="0.25">
      <c r="A880" s="140"/>
      <c r="B880" s="155" t="s">
        <v>173</v>
      </c>
      <c r="C880" s="40">
        <f t="shared" ca="1" si="377"/>
        <v>0</v>
      </c>
      <c r="D880" s="40">
        <f t="shared" ca="1" si="378"/>
        <v>0</v>
      </c>
      <c r="E880" s="40">
        <f t="shared" ca="1" si="379"/>
        <v>0</v>
      </c>
      <c r="F880" s="40">
        <f t="shared" ca="1" si="380"/>
        <v>0</v>
      </c>
      <c r="G880" s="40">
        <f t="shared" ca="1" si="381"/>
        <v>0</v>
      </c>
      <c r="H880" s="7"/>
      <c r="O880" s="8"/>
      <c r="P880" s="8"/>
      <c r="Q880" s="8"/>
      <c r="R880" s="8"/>
      <c r="S880" s="8"/>
    </row>
    <row r="881" spans="1:19" x14ac:dyDescent="0.25">
      <c r="B881" s="155" t="s">
        <v>1164</v>
      </c>
      <c r="C881" s="180">
        <f t="shared" ca="1" si="377"/>
        <v>0</v>
      </c>
      <c r="D881" s="180">
        <f t="shared" ca="1" si="378"/>
        <v>0</v>
      </c>
      <c r="E881" s="180">
        <f t="shared" ca="1" si="379"/>
        <v>0</v>
      </c>
      <c r="F881" s="180">
        <f t="shared" ca="1" si="380"/>
        <v>0</v>
      </c>
      <c r="G881" s="180">
        <f t="shared" ca="1" si="381"/>
        <v>0</v>
      </c>
      <c r="H881" s="7"/>
      <c r="O881" s="8"/>
      <c r="P881" s="8"/>
      <c r="Q881" s="8"/>
      <c r="R881" s="8"/>
      <c r="S881" s="8"/>
    </row>
    <row r="882" spans="1:19" x14ac:dyDescent="0.25">
      <c r="B882" s="155" t="s">
        <v>1165</v>
      </c>
      <c r="C882" s="180">
        <f t="shared" ca="1" si="377"/>
        <v>0</v>
      </c>
      <c r="D882" s="180">
        <f t="shared" ca="1" si="378"/>
        <v>0</v>
      </c>
      <c r="E882" s="180">
        <f t="shared" ca="1" si="379"/>
        <v>0</v>
      </c>
      <c r="F882" s="180">
        <f t="shared" ca="1" si="380"/>
        <v>0</v>
      </c>
      <c r="G882" s="180">
        <f t="shared" ca="1" si="381"/>
        <v>0</v>
      </c>
      <c r="H882" s="7"/>
      <c r="O882" s="8"/>
      <c r="P882" s="8"/>
      <c r="Q882" s="8"/>
      <c r="R882" s="8"/>
      <c r="S882" s="8"/>
    </row>
    <row r="883" spans="1:19" x14ac:dyDescent="0.25">
      <c r="B883" s="155" t="s">
        <v>939</v>
      </c>
      <c r="C883" s="72">
        <f t="shared" ca="1" si="377"/>
        <v>0</v>
      </c>
      <c r="D883" s="72">
        <f t="shared" ca="1" si="378"/>
        <v>0</v>
      </c>
      <c r="E883" s="72">
        <f t="shared" ca="1" si="379"/>
        <v>0</v>
      </c>
      <c r="F883" s="72">
        <f t="shared" ca="1" si="380"/>
        <v>0</v>
      </c>
      <c r="G883" s="72">
        <f t="shared" ca="1" si="381"/>
        <v>0</v>
      </c>
      <c r="H883" s="7"/>
      <c r="O883" s="8"/>
      <c r="P883" s="8"/>
      <c r="Q883" s="8"/>
      <c r="R883" s="8"/>
      <c r="S883" s="8"/>
    </row>
    <row r="884" spans="1:19" x14ac:dyDescent="0.25">
      <c r="A884" s="140"/>
      <c r="B884" s="155" t="s">
        <v>1239</v>
      </c>
      <c r="C884" s="40">
        <f t="shared" ca="1" si="377"/>
        <v>0</v>
      </c>
      <c r="D884" s="40">
        <f t="shared" ca="1" si="378"/>
        <v>-0.61611226699999999</v>
      </c>
      <c r="E884" s="40">
        <f t="shared" ca="1" si="379"/>
        <v>-1.1856220500000001</v>
      </c>
      <c r="F884" s="40">
        <f t="shared" ca="1" si="380"/>
        <v>-1.73477193</v>
      </c>
      <c r="G884" s="40">
        <f t="shared" ca="1" si="381"/>
        <v>-2.2672557200000001</v>
      </c>
      <c r="H884" s="7"/>
      <c r="O884" s="8"/>
      <c r="P884" s="8"/>
      <c r="Q884" s="8"/>
      <c r="R884" s="8"/>
      <c r="S884" s="8"/>
    </row>
    <row r="885" spans="1:19" x14ac:dyDescent="0.25">
      <c r="A885" s="140"/>
      <c r="B885" s="155" t="s">
        <v>1240</v>
      </c>
      <c r="C885" s="40">
        <f t="shared" ca="1" si="377"/>
        <v>0</v>
      </c>
      <c r="D885" s="40">
        <f t="shared" ca="1" si="378"/>
        <v>-0.44305635199999999</v>
      </c>
      <c r="E885" s="40">
        <f t="shared" ca="1" si="379"/>
        <v>-0.84924343199999996</v>
      </c>
      <c r="F885" s="40">
        <f t="shared" ca="1" si="380"/>
        <v>-1.2285718999999999</v>
      </c>
      <c r="G885" s="40">
        <f t="shared" ca="1" si="381"/>
        <v>-1.5887057899999999</v>
      </c>
      <c r="H885" s="7"/>
      <c r="O885" s="8"/>
      <c r="P885" s="8"/>
      <c r="Q885" s="8"/>
      <c r="R885" s="8"/>
      <c r="S885" s="8"/>
    </row>
    <row r="886" spans="1:19" x14ac:dyDescent="0.25">
      <c r="A886" s="140"/>
      <c r="B886" s="155" t="s">
        <v>1241</v>
      </c>
      <c r="C886" s="40">
        <f t="shared" ca="1" si="377"/>
        <v>0</v>
      </c>
      <c r="D886" s="40">
        <f t="shared" ca="1" si="378"/>
        <v>-2.9338679399999998</v>
      </c>
      <c r="E886" s="40">
        <f t="shared" ca="1" si="379"/>
        <v>-5.6458192800000004</v>
      </c>
      <c r="F886" s="40">
        <f t="shared" ca="1" si="380"/>
        <v>-8.2608186999999997</v>
      </c>
      <c r="G886" s="40">
        <f t="shared" ca="1" si="381"/>
        <v>-10.7964558</v>
      </c>
      <c r="H886" s="7"/>
      <c r="O886" s="8"/>
      <c r="P886" s="8"/>
      <c r="Q886" s="8"/>
      <c r="R886" s="8"/>
      <c r="S886" s="8"/>
    </row>
    <row r="887" spans="1:19" x14ac:dyDescent="0.25">
      <c r="A887" s="140"/>
      <c r="B887" s="155" t="s">
        <v>1242</v>
      </c>
      <c r="C887" s="40">
        <f t="shared" ca="1" si="377"/>
        <v>0</v>
      </c>
      <c r="D887" s="40">
        <f t="shared" ca="1" si="378"/>
        <v>-2.1097921500000001</v>
      </c>
      <c r="E887" s="40">
        <f t="shared" ca="1" si="379"/>
        <v>-4.0440163399999998</v>
      </c>
      <c r="F887" s="40">
        <f t="shared" ca="1" si="380"/>
        <v>-5.8503423799999998</v>
      </c>
      <c r="G887" s="40">
        <f t="shared" ca="1" si="381"/>
        <v>-7.5652656599999997</v>
      </c>
      <c r="H887" s="7"/>
      <c r="O887" s="8"/>
      <c r="P887" s="8"/>
      <c r="Q887" s="8"/>
      <c r="R887" s="8"/>
      <c r="S887" s="8"/>
    </row>
    <row r="888" spans="1:19" x14ac:dyDescent="0.25">
      <c r="A888" s="140"/>
      <c r="B888" s="155" t="s">
        <v>1243</v>
      </c>
      <c r="C888" s="40">
        <f t="shared" ca="1" si="377"/>
        <v>0</v>
      </c>
      <c r="D888" s="40">
        <f t="shared" ca="1" si="378"/>
        <v>-1.11954164</v>
      </c>
      <c r="E888" s="40">
        <f t="shared" ca="1" si="379"/>
        <v>-2.2536282500000002</v>
      </c>
      <c r="F888" s="40">
        <f t="shared" ca="1" si="380"/>
        <v>-3.5341538300000002</v>
      </c>
      <c r="G888" s="40">
        <f t="shared" ca="1" si="381"/>
        <v>-4.8531988500000001</v>
      </c>
      <c r="H888" s="7"/>
      <c r="O888" s="8"/>
      <c r="P888" s="8"/>
      <c r="Q888" s="8"/>
      <c r="R888" s="8"/>
      <c r="S888" s="8"/>
    </row>
    <row r="889" spans="1:19" x14ac:dyDescent="0.25">
      <c r="A889" s="140"/>
      <c r="B889" s="155" t="s">
        <v>1244</v>
      </c>
      <c r="C889" s="40">
        <f t="shared" ca="1" si="377"/>
        <v>0</v>
      </c>
      <c r="D889" s="40">
        <f t="shared" ca="1" si="378"/>
        <v>-4.0424702600000001E-2</v>
      </c>
      <c r="E889" s="40">
        <f t="shared" ca="1" si="379"/>
        <v>-7.7461860300000004E-2</v>
      </c>
      <c r="F889" s="40">
        <f t="shared" ca="1" si="380"/>
        <v>-0.11291006200000001</v>
      </c>
      <c r="G889" s="40">
        <f t="shared" ca="1" si="381"/>
        <v>-0.14814436</v>
      </c>
      <c r="H889" s="7"/>
      <c r="O889" s="8"/>
      <c r="P889" s="8"/>
      <c r="Q889" s="8"/>
      <c r="R889" s="8"/>
      <c r="S889" s="8"/>
    </row>
    <row r="890" spans="1:19" x14ac:dyDescent="0.25">
      <c r="A890" s="140"/>
      <c r="B890" s="155" t="s">
        <v>1245</v>
      </c>
      <c r="C890" s="180">
        <f t="shared" ca="1" si="377"/>
        <v>0</v>
      </c>
      <c r="D890" s="180">
        <f t="shared" ca="1" si="378"/>
        <v>-0.712861466</v>
      </c>
      <c r="E890" s="180">
        <f t="shared" ca="1" si="379"/>
        <v>-5.7315559999999996E-3</v>
      </c>
      <c r="F890" s="180">
        <f t="shared" ca="1" si="380"/>
        <v>-3.0790074600000002E-2</v>
      </c>
      <c r="G890" s="180">
        <f t="shared" ca="1" si="381"/>
        <v>-2.4743705000000001E-2</v>
      </c>
      <c r="H890" s="7"/>
      <c r="O890" s="8"/>
      <c r="P890" s="8"/>
      <c r="Q890" s="8"/>
      <c r="R890" s="8"/>
      <c r="S890" s="8"/>
    </row>
    <row r="891" spans="1:19" x14ac:dyDescent="0.25">
      <c r="A891" s="140"/>
      <c r="B891" s="155" t="s">
        <v>1246</v>
      </c>
      <c r="C891" s="180">
        <f t="shared" ca="1" si="377"/>
        <v>0</v>
      </c>
      <c r="D891" s="180">
        <f t="shared" ca="1" si="378"/>
        <v>-0.28655345900000001</v>
      </c>
      <c r="E891" s="180">
        <f t="shared" ca="1" si="379"/>
        <v>-2.16637238E-3</v>
      </c>
      <c r="F891" s="180">
        <f t="shared" ca="1" si="380"/>
        <v>-1.38582923E-2</v>
      </c>
      <c r="G891" s="180">
        <f t="shared" ca="1" si="381"/>
        <v>-1.1627009799999999E-2</v>
      </c>
      <c r="H891" s="7"/>
      <c r="O891" s="8"/>
      <c r="P891" s="8"/>
      <c r="Q891" s="8"/>
      <c r="R891" s="8"/>
      <c r="S891" s="8"/>
    </row>
    <row r="892" spans="1:19" x14ac:dyDescent="0.25">
      <c r="A892" s="140"/>
      <c r="B892" s="155" t="s">
        <v>1247</v>
      </c>
      <c r="C892" s="72">
        <f t="shared" ca="1" si="377"/>
        <v>0</v>
      </c>
      <c r="D892" s="72">
        <f t="shared" ca="1" si="378"/>
        <v>0</v>
      </c>
      <c r="E892" s="72">
        <f t="shared" ca="1" si="379"/>
        <v>0</v>
      </c>
      <c r="F892" s="72">
        <f t="shared" ca="1" si="380"/>
        <v>0</v>
      </c>
      <c r="G892" s="72">
        <f t="shared" ca="1" si="381"/>
        <v>0</v>
      </c>
      <c r="H892" s="7"/>
      <c r="O892" s="8"/>
      <c r="P892" s="8"/>
      <c r="Q892" s="8"/>
      <c r="R892" s="8"/>
      <c r="S892" s="8"/>
    </row>
    <row r="893" spans="1:19" x14ac:dyDescent="0.25">
      <c r="A893" s="140"/>
      <c r="B893" s="155" t="s">
        <v>44</v>
      </c>
      <c r="C893" s="89">
        <f t="shared" ca="1" si="377"/>
        <v>0</v>
      </c>
      <c r="D893" s="89">
        <f t="shared" ca="1" si="378"/>
        <v>0</v>
      </c>
      <c r="E893" s="89">
        <f t="shared" ca="1" si="379"/>
        <v>0</v>
      </c>
      <c r="F893" s="89">
        <f t="shared" ca="1" si="380"/>
        <v>0</v>
      </c>
      <c r="G893" s="89">
        <f t="shared" ca="1" si="381"/>
        <v>0</v>
      </c>
      <c r="H893" s="7"/>
      <c r="O893" s="8"/>
      <c r="P893" s="8"/>
      <c r="Q893" s="8"/>
      <c r="R893" s="8"/>
      <c r="S893" s="8"/>
    </row>
    <row r="894" spans="1:19" x14ac:dyDescent="0.25">
      <c r="A894" s="140"/>
      <c r="B894" s="155" t="s">
        <v>45</v>
      </c>
      <c r="C894" s="89">
        <f t="shared" ca="1" si="377"/>
        <v>0</v>
      </c>
      <c r="D894" s="89">
        <f t="shared" ca="1" si="378"/>
        <v>1.9430443400000001E-2</v>
      </c>
      <c r="E894" s="89">
        <f t="shared" ca="1" si="379"/>
        <v>1.9146372599999999E-2</v>
      </c>
      <c r="F894" s="89">
        <f t="shared" ca="1" si="380"/>
        <v>1.8691859299999999E-2</v>
      </c>
      <c r="G894" s="89">
        <f t="shared" ca="1" si="381"/>
        <v>1.7896460999999999E-2</v>
      </c>
      <c r="H894" s="7"/>
      <c r="O894" s="8"/>
      <c r="P894" s="8"/>
      <c r="Q894" s="8"/>
      <c r="R894" s="8"/>
      <c r="S894" s="8"/>
    </row>
    <row r="895" spans="1:19" x14ac:dyDescent="0.25">
      <c r="A895" s="140"/>
      <c r="B895" s="155" t="s">
        <v>46</v>
      </c>
      <c r="C895" s="89">
        <f t="shared" ca="1" si="377"/>
        <v>0</v>
      </c>
      <c r="D895" s="89">
        <f t="shared" ca="1" si="378"/>
        <v>0</v>
      </c>
      <c r="E895" s="89">
        <f t="shared" ca="1" si="379"/>
        <v>0</v>
      </c>
      <c r="F895" s="89">
        <f t="shared" ca="1" si="380"/>
        <v>0</v>
      </c>
      <c r="G895" s="89">
        <f t="shared" ca="1" si="381"/>
        <v>0</v>
      </c>
      <c r="H895" s="7"/>
      <c r="O895" s="8"/>
      <c r="P895" s="8"/>
      <c r="Q895" s="8"/>
      <c r="R895" s="8"/>
      <c r="S895" s="8"/>
    </row>
    <row r="896" spans="1:19" x14ac:dyDescent="0.25">
      <c r="A896" s="140"/>
      <c r="B896" s="155" t="s">
        <v>47</v>
      </c>
      <c r="C896" s="89">
        <f t="shared" ca="1" si="377"/>
        <v>0</v>
      </c>
      <c r="D896" s="89">
        <f t="shared" ca="1" si="378"/>
        <v>6.0509691000000003E-3</v>
      </c>
      <c r="E896" s="89">
        <f t="shared" ca="1" si="379"/>
        <v>6.0509691000000003E-3</v>
      </c>
      <c r="F896" s="89">
        <f t="shared" ca="1" si="380"/>
        <v>5.0761855100000001E-3</v>
      </c>
      <c r="G896" s="89">
        <f t="shared" ca="1" si="381"/>
        <v>3.1924162399999999E-3</v>
      </c>
      <c r="H896" s="7"/>
      <c r="O896" s="8"/>
      <c r="P896" s="8"/>
      <c r="Q896" s="8"/>
      <c r="R896" s="8"/>
      <c r="S896" s="8"/>
    </row>
    <row r="897" spans="1:19" x14ac:dyDescent="0.25">
      <c r="A897" s="140"/>
      <c r="B897" s="155" t="s">
        <v>48</v>
      </c>
      <c r="C897" s="89">
        <f t="shared" ca="1" si="377"/>
        <v>0</v>
      </c>
      <c r="D897" s="89">
        <f t="shared" ca="1" si="378"/>
        <v>0</v>
      </c>
      <c r="E897" s="89">
        <f t="shared" ca="1" si="379"/>
        <v>0</v>
      </c>
      <c r="F897" s="89">
        <f t="shared" ca="1" si="380"/>
        <v>0</v>
      </c>
      <c r="G897" s="89">
        <f t="shared" ca="1" si="381"/>
        <v>0</v>
      </c>
      <c r="H897" s="7"/>
      <c r="O897" s="8"/>
      <c r="P897" s="8"/>
      <c r="Q897" s="8"/>
      <c r="R897" s="8"/>
      <c r="S897" s="8"/>
    </row>
    <row r="898" spans="1:19" x14ac:dyDescent="0.25">
      <c r="A898" s="140"/>
      <c r="B898" s="155" t="s">
        <v>49</v>
      </c>
      <c r="C898" s="89">
        <f t="shared" ca="1" si="377"/>
        <v>0</v>
      </c>
      <c r="D898" s="89">
        <f t="shared" ca="1" si="378"/>
        <v>0</v>
      </c>
      <c r="E898" s="89">
        <f t="shared" ca="1" si="379"/>
        <v>0</v>
      </c>
      <c r="F898" s="89">
        <f t="shared" ca="1" si="380"/>
        <v>0</v>
      </c>
      <c r="G898" s="89">
        <f t="shared" ca="1" si="381"/>
        <v>0</v>
      </c>
      <c r="H898" s="7"/>
      <c r="O898" s="8"/>
      <c r="P898" s="8"/>
      <c r="Q898" s="8"/>
      <c r="R898" s="8"/>
      <c r="S898" s="8"/>
    </row>
    <row r="899" spans="1:19" x14ac:dyDescent="0.25">
      <c r="A899" s="140"/>
      <c r="B899" s="155" t="s">
        <v>516</v>
      </c>
      <c r="C899" s="91">
        <f t="shared" ca="1" si="377"/>
        <v>0</v>
      </c>
      <c r="D899" s="91">
        <f t="shared" ca="1" si="378"/>
        <v>0</v>
      </c>
      <c r="E899" s="91">
        <f t="shared" ca="1" si="379"/>
        <v>0</v>
      </c>
      <c r="F899" s="91">
        <f t="shared" ca="1" si="380"/>
        <v>0</v>
      </c>
      <c r="G899" s="91">
        <f t="shared" ca="1" si="381"/>
        <v>0</v>
      </c>
      <c r="H899" s="7"/>
      <c r="O899" s="8"/>
      <c r="P899" s="8"/>
      <c r="Q899" s="8"/>
      <c r="R899" s="8"/>
      <c r="S899" s="8"/>
    </row>
    <row r="900" spans="1:19" x14ac:dyDescent="0.25">
      <c r="A900" s="140"/>
      <c r="B900" s="155" t="s">
        <v>517</v>
      </c>
      <c r="C900" s="91">
        <f t="shared" ca="1" si="377"/>
        <v>0</v>
      </c>
      <c r="D900" s="91">
        <f t="shared" ca="1" si="378"/>
        <v>0.72785051700000003</v>
      </c>
      <c r="E900" s="91">
        <f t="shared" ca="1" si="379"/>
        <v>0.72785051700000003</v>
      </c>
      <c r="F900" s="91">
        <f t="shared" ca="1" si="380"/>
        <v>0.72785051700000003</v>
      </c>
      <c r="G900" s="91">
        <f t="shared" ca="1" si="381"/>
        <v>0.72785051700000003</v>
      </c>
      <c r="H900" s="7"/>
      <c r="O900" s="8"/>
      <c r="P900" s="8"/>
      <c r="Q900" s="8"/>
      <c r="R900" s="8"/>
      <c r="S900" s="8"/>
    </row>
    <row r="901" spans="1:19" x14ac:dyDescent="0.25">
      <c r="A901" s="140"/>
      <c r="B901" s="155" t="s">
        <v>518</v>
      </c>
      <c r="C901" s="91">
        <f t="shared" ca="1" si="377"/>
        <v>0</v>
      </c>
      <c r="D901" s="91">
        <f t="shared" ca="1" si="378"/>
        <v>0</v>
      </c>
      <c r="E901" s="91">
        <f t="shared" ca="1" si="379"/>
        <v>0</v>
      </c>
      <c r="F901" s="91">
        <f t="shared" ca="1" si="380"/>
        <v>0</v>
      </c>
      <c r="G901" s="91">
        <f t="shared" ca="1" si="381"/>
        <v>0</v>
      </c>
      <c r="H901" s="7"/>
      <c r="O901" s="8"/>
      <c r="P901" s="8"/>
      <c r="Q901" s="8"/>
      <c r="R901" s="8"/>
      <c r="S901" s="8"/>
    </row>
    <row r="902" spans="1:19" x14ac:dyDescent="0.25">
      <c r="A902" s="140"/>
      <c r="B902" s="155" t="s">
        <v>519</v>
      </c>
      <c r="C902" s="91">
        <f t="shared" ca="1" si="377"/>
        <v>0</v>
      </c>
      <c r="D902" s="91">
        <f t="shared" ca="1" si="378"/>
        <v>9.5540976E-2</v>
      </c>
      <c r="E902" s="91">
        <f t="shared" ca="1" si="379"/>
        <v>9.5540976E-2</v>
      </c>
      <c r="F902" s="91">
        <f t="shared" ca="1" si="380"/>
        <v>9.5540976E-2</v>
      </c>
      <c r="G902" s="91">
        <f t="shared" ca="1" si="381"/>
        <v>9.5540976E-2</v>
      </c>
      <c r="H902" s="7"/>
      <c r="O902" s="8"/>
      <c r="P902" s="8"/>
      <c r="Q902" s="8"/>
      <c r="R902" s="8"/>
      <c r="S902" s="8"/>
    </row>
    <row r="903" spans="1:19" x14ac:dyDescent="0.25">
      <c r="A903" s="140"/>
      <c r="B903" s="155" t="s">
        <v>520</v>
      </c>
      <c r="C903" s="91">
        <f t="shared" ca="1" si="377"/>
        <v>0</v>
      </c>
      <c r="D903" s="91">
        <f t="shared" ca="1" si="378"/>
        <v>0</v>
      </c>
      <c r="E903" s="91">
        <f t="shared" ca="1" si="379"/>
        <v>0</v>
      </c>
      <c r="F903" s="91">
        <f t="shared" ca="1" si="380"/>
        <v>0</v>
      </c>
      <c r="G903" s="91">
        <f t="shared" ca="1" si="381"/>
        <v>0</v>
      </c>
      <c r="H903" s="7"/>
      <c r="O903" s="8"/>
      <c r="P903" s="8"/>
      <c r="Q903" s="8"/>
      <c r="R903" s="8"/>
      <c r="S903" s="8"/>
    </row>
    <row r="904" spans="1:19" x14ac:dyDescent="0.25">
      <c r="A904" s="140"/>
      <c r="B904" s="155" t="s">
        <v>521</v>
      </c>
      <c r="C904" s="91">
        <f t="shared" ca="1" si="377"/>
        <v>0</v>
      </c>
      <c r="D904" s="91">
        <f t="shared" ca="1" si="378"/>
        <v>0</v>
      </c>
      <c r="E904" s="91">
        <f t="shared" ca="1" si="379"/>
        <v>0</v>
      </c>
      <c r="F904" s="91">
        <f t="shared" ca="1" si="380"/>
        <v>0</v>
      </c>
      <c r="G904" s="91">
        <f t="shared" ca="1" si="381"/>
        <v>0</v>
      </c>
      <c r="H904" s="7"/>
      <c r="O904" s="8"/>
      <c r="P904" s="8"/>
      <c r="Q904" s="8"/>
      <c r="R904" s="8"/>
      <c r="S904" s="8"/>
    </row>
    <row r="905" spans="1:19" x14ac:dyDescent="0.25">
      <c r="A905" s="140"/>
      <c r="B905" s="155" t="s">
        <v>50</v>
      </c>
      <c r="C905" s="143">
        <f t="shared" ca="1" si="377"/>
        <v>0</v>
      </c>
      <c r="D905" s="143">
        <f t="shared" ca="1" si="378"/>
        <v>0</v>
      </c>
      <c r="E905" s="143">
        <f t="shared" ca="1" si="379"/>
        <v>0</v>
      </c>
      <c r="F905" s="143">
        <f t="shared" ca="1" si="380"/>
        <v>0</v>
      </c>
      <c r="G905" s="143">
        <f t="shared" ca="1" si="381"/>
        <v>0</v>
      </c>
      <c r="H905" s="7"/>
      <c r="O905" s="8"/>
      <c r="P905" s="8"/>
      <c r="Q905" s="8"/>
      <c r="R905" s="8"/>
      <c r="S905" s="8"/>
    </row>
    <row r="906" spans="1:19" x14ac:dyDescent="0.25">
      <c r="A906" s="140"/>
      <c r="B906" s="155" t="s">
        <v>51</v>
      </c>
      <c r="C906" s="143">
        <f t="shared" ca="1" si="377"/>
        <v>0</v>
      </c>
      <c r="D906" s="143">
        <f t="shared" ca="1" si="378"/>
        <v>0</v>
      </c>
      <c r="E906" s="143">
        <f t="shared" ca="1" si="379"/>
        <v>0</v>
      </c>
      <c r="F906" s="143">
        <f t="shared" ca="1" si="380"/>
        <v>0</v>
      </c>
      <c r="G906" s="143">
        <f t="shared" ca="1" si="381"/>
        <v>0</v>
      </c>
      <c r="H906" s="7"/>
      <c r="O906" s="8"/>
      <c r="P906" s="8"/>
      <c r="Q906" s="8"/>
      <c r="R906" s="8"/>
      <c r="S906" s="8"/>
    </row>
    <row r="907" spans="1:19" x14ac:dyDescent="0.25">
      <c r="A907" s="140"/>
      <c r="B907" s="155" t="s">
        <v>52</v>
      </c>
      <c r="C907" s="143">
        <f t="shared" ca="1" si="377"/>
        <v>0</v>
      </c>
      <c r="D907" s="143">
        <f t="shared" ca="1" si="378"/>
        <v>0</v>
      </c>
      <c r="E907" s="143">
        <f t="shared" ca="1" si="379"/>
        <v>0</v>
      </c>
      <c r="F907" s="143">
        <f t="shared" ca="1" si="380"/>
        <v>0</v>
      </c>
      <c r="G907" s="143">
        <f t="shared" ca="1" si="381"/>
        <v>0</v>
      </c>
      <c r="H907" s="7"/>
      <c r="O907" s="8"/>
      <c r="P907" s="8"/>
      <c r="Q907" s="8"/>
      <c r="R907" s="8"/>
      <c r="S907" s="8"/>
    </row>
    <row r="908" spans="1:19" x14ac:dyDescent="0.25">
      <c r="A908" s="140"/>
      <c r="B908" s="155" t="s">
        <v>53</v>
      </c>
      <c r="C908" s="143">
        <f t="shared" ca="1" si="377"/>
        <v>0</v>
      </c>
      <c r="D908" s="143">
        <f t="shared" ca="1" si="378"/>
        <v>0</v>
      </c>
      <c r="E908" s="143">
        <f t="shared" ca="1" si="379"/>
        <v>0</v>
      </c>
      <c r="F908" s="143">
        <f t="shared" ca="1" si="380"/>
        <v>0</v>
      </c>
      <c r="G908" s="143">
        <f t="shared" ca="1" si="381"/>
        <v>0</v>
      </c>
      <c r="H908" s="7"/>
      <c r="O908" s="8"/>
      <c r="P908" s="8"/>
      <c r="Q908" s="8"/>
      <c r="R908" s="8"/>
      <c r="S908" s="8"/>
    </row>
    <row r="909" spans="1:19" x14ac:dyDescent="0.25">
      <c r="A909" s="140"/>
      <c r="B909" s="155" t="s">
        <v>54</v>
      </c>
      <c r="C909" s="143">
        <f t="shared" ca="1" si="377"/>
        <v>0</v>
      </c>
      <c r="D909" s="143">
        <f t="shared" ca="1" si="378"/>
        <v>0</v>
      </c>
      <c r="E909" s="143">
        <f t="shared" ca="1" si="379"/>
        <v>0</v>
      </c>
      <c r="F909" s="143">
        <f t="shared" ca="1" si="380"/>
        <v>0</v>
      </c>
      <c r="G909" s="143">
        <f t="shared" ca="1" si="381"/>
        <v>0</v>
      </c>
      <c r="H909" s="7"/>
      <c r="O909" s="8"/>
      <c r="P909" s="8"/>
      <c r="Q909" s="8"/>
      <c r="R909" s="8"/>
      <c r="S909" s="8"/>
    </row>
    <row r="910" spans="1:19" x14ac:dyDescent="0.25">
      <c r="A910" s="140"/>
      <c r="B910" s="155" t="s">
        <v>55</v>
      </c>
      <c r="C910" s="143">
        <f t="shared" ca="1" si="377"/>
        <v>0</v>
      </c>
      <c r="D910" s="143">
        <f t="shared" ca="1" si="378"/>
        <v>0</v>
      </c>
      <c r="E910" s="143">
        <f t="shared" ca="1" si="379"/>
        <v>0</v>
      </c>
      <c r="F910" s="143">
        <f t="shared" ca="1" si="380"/>
        <v>0</v>
      </c>
      <c r="G910" s="143">
        <f t="shared" ca="1" si="381"/>
        <v>0</v>
      </c>
      <c r="H910" s="7"/>
      <c r="O910" s="8"/>
      <c r="P910" s="8"/>
      <c r="Q910" s="8"/>
      <c r="R910" s="8"/>
      <c r="S910" s="8"/>
    </row>
    <row r="911" spans="1:19" x14ac:dyDescent="0.25">
      <c r="A911" s="140"/>
      <c r="B911" s="155" t="s">
        <v>56</v>
      </c>
      <c r="C911" s="143">
        <f t="shared" ca="1" si="377"/>
        <v>0</v>
      </c>
      <c r="D911" s="143">
        <f t="shared" ca="1" si="378"/>
        <v>0</v>
      </c>
      <c r="E911" s="143">
        <f t="shared" ca="1" si="379"/>
        <v>0</v>
      </c>
      <c r="F911" s="143">
        <f t="shared" ca="1" si="380"/>
        <v>0</v>
      </c>
      <c r="G911" s="143">
        <f t="shared" ca="1" si="381"/>
        <v>0</v>
      </c>
      <c r="H911" s="7"/>
      <c r="O911" s="8"/>
      <c r="P911" s="8"/>
      <c r="Q911" s="8"/>
      <c r="R911" s="8"/>
      <c r="S911" s="8"/>
    </row>
    <row r="912" spans="1:19" x14ac:dyDescent="0.25">
      <c r="A912" s="140"/>
      <c r="B912" s="155" t="s">
        <v>57</v>
      </c>
      <c r="C912" s="143">
        <f t="shared" ca="1" si="377"/>
        <v>0</v>
      </c>
      <c r="D912" s="143">
        <f t="shared" ca="1" si="378"/>
        <v>0</v>
      </c>
      <c r="E912" s="143">
        <f t="shared" ca="1" si="379"/>
        <v>0</v>
      </c>
      <c r="F912" s="143">
        <f t="shared" ca="1" si="380"/>
        <v>0</v>
      </c>
      <c r="G912" s="143">
        <f t="shared" ca="1" si="381"/>
        <v>0</v>
      </c>
      <c r="H912" s="7"/>
      <c r="O912" s="8"/>
      <c r="P912" s="8"/>
      <c r="Q912" s="8"/>
      <c r="R912" s="8"/>
      <c r="S912" s="8"/>
    </row>
    <row r="913" spans="1:19" x14ac:dyDescent="0.25">
      <c r="A913" s="140"/>
      <c r="B913" s="155" t="s">
        <v>58</v>
      </c>
      <c r="C913" s="143">
        <f t="shared" ca="1" si="377"/>
        <v>0</v>
      </c>
      <c r="D913" s="143">
        <f t="shared" ca="1" si="378"/>
        <v>0</v>
      </c>
      <c r="E913" s="143">
        <f t="shared" ca="1" si="379"/>
        <v>0</v>
      </c>
      <c r="F913" s="143">
        <f t="shared" ca="1" si="380"/>
        <v>0</v>
      </c>
      <c r="G913" s="143">
        <f t="shared" ca="1" si="381"/>
        <v>0</v>
      </c>
      <c r="H913" s="7"/>
      <c r="O913" s="8"/>
      <c r="P913" s="8"/>
      <c r="Q913" s="8"/>
      <c r="R913" s="8"/>
      <c r="S913" s="8"/>
    </row>
    <row r="914" spans="1:19" x14ac:dyDescent="0.25">
      <c r="A914" s="140"/>
      <c r="B914" s="155" t="s">
        <v>59</v>
      </c>
      <c r="C914" s="143">
        <f t="shared" ca="1" si="377"/>
        <v>0</v>
      </c>
      <c r="D914" s="143">
        <f t="shared" ca="1" si="378"/>
        <v>0</v>
      </c>
      <c r="E914" s="143">
        <f t="shared" ca="1" si="379"/>
        <v>0</v>
      </c>
      <c r="F914" s="143">
        <f t="shared" ca="1" si="380"/>
        <v>0</v>
      </c>
      <c r="G914" s="143">
        <f t="shared" ca="1" si="381"/>
        <v>0</v>
      </c>
      <c r="H914" s="7"/>
      <c r="O914" s="8"/>
      <c r="P914" s="8"/>
      <c r="Q914" s="8"/>
      <c r="R914" s="8"/>
      <c r="S914" s="8"/>
    </row>
    <row r="915" spans="1:19" x14ac:dyDescent="0.25">
      <c r="A915" s="140"/>
      <c r="B915" s="155" t="s">
        <v>60</v>
      </c>
      <c r="C915" s="143">
        <f t="shared" ca="1" si="377"/>
        <v>0</v>
      </c>
      <c r="D915" s="143">
        <f t="shared" ca="1" si="378"/>
        <v>0</v>
      </c>
      <c r="E915" s="143">
        <f t="shared" ca="1" si="379"/>
        <v>0</v>
      </c>
      <c r="F915" s="143">
        <f t="shared" ca="1" si="380"/>
        <v>0</v>
      </c>
      <c r="G915" s="143">
        <f t="shared" ca="1" si="381"/>
        <v>0</v>
      </c>
      <c r="H915" s="7"/>
      <c r="O915" s="8"/>
      <c r="P915" s="8"/>
      <c r="Q915" s="8"/>
      <c r="R915" s="8"/>
      <c r="S915" s="8"/>
    </row>
    <row r="916" spans="1:19" x14ac:dyDescent="0.25">
      <c r="A916" s="140"/>
      <c r="B916" s="155" t="s">
        <v>61</v>
      </c>
      <c r="C916" s="143">
        <f t="shared" ca="1" si="377"/>
        <v>0</v>
      </c>
      <c r="D916" s="143">
        <f t="shared" ca="1" si="378"/>
        <v>0</v>
      </c>
      <c r="E916" s="143">
        <f t="shared" ca="1" si="379"/>
        <v>0</v>
      </c>
      <c r="F916" s="143">
        <f t="shared" ca="1" si="380"/>
        <v>0</v>
      </c>
      <c r="G916" s="143">
        <f t="shared" ca="1" si="381"/>
        <v>0</v>
      </c>
      <c r="H916" s="7"/>
      <c r="O916" s="8"/>
      <c r="P916" s="8"/>
      <c r="Q916" s="8"/>
      <c r="R916" s="8"/>
      <c r="S916" s="8"/>
    </row>
    <row r="917" spans="1:19" x14ac:dyDescent="0.25">
      <c r="A917" s="140"/>
      <c r="B917" s="155" t="s">
        <v>522</v>
      </c>
      <c r="C917" s="143">
        <f t="shared" ca="1" si="377"/>
        <v>0</v>
      </c>
      <c r="D917" s="143">
        <f t="shared" ca="1" si="378"/>
        <v>0</v>
      </c>
      <c r="E917" s="143">
        <f t="shared" ca="1" si="379"/>
        <v>0</v>
      </c>
      <c r="F917" s="143">
        <f t="shared" ca="1" si="380"/>
        <v>0</v>
      </c>
      <c r="G917" s="143">
        <f t="shared" ca="1" si="381"/>
        <v>0</v>
      </c>
      <c r="H917" s="7"/>
      <c r="O917" s="8"/>
      <c r="P917" s="8"/>
      <c r="Q917" s="8"/>
      <c r="R917" s="8"/>
      <c r="S917" s="8"/>
    </row>
    <row r="918" spans="1:19" x14ac:dyDescent="0.25">
      <c r="A918" s="140"/>
      <c r="B918" s="155" t="s">
        <v>523</v>
      </c>
      <c r="C918" s="143">
        <f t="shared" ca="1" si="377"/>
        <v>0</v>
      </c>
      <c r="D918" s="143">
        <f t="shared" ca="1" si="378"/>
        <v>0</v>
      </c>
      <c r="E918" s="143">
        <f t="shared" ca="1" si="379"/>
        <v>0</v>
      </c>
      <c r="F918" s="143">
        <f t="shared" ca="1" si="380"/>
        <v>0</v>
      </c>
      <c r="G918" s="143">
        <f t="shared" ca="1" si="381"/>
        <v>0</v>
      </c>
      <c r="H918" s="7"/>
      <c r="O918" s="8"/>
      <c r="P918" s="8"/>
      <c r="Q918" s="8"/>
      <c r="R918" s="8"/>
      <c r="S918" s="8"/>
    </row>
    <row r="919" spans="1:19" x14ac:dyDescent="0.25">
      <c r="A919" s="140"/>
      <c r="B919" s="155" t="s">
        <v>524</v>
      </c>
      <c r="C919" s="143">
        <f t="shared" ca="1" si="377"/>
        <v>0</v>
      </c>
      <c r="D919" s="143">
        <f t="shared" ca="1" si="378"/>
        <v>0</v>
      </c>
      <c r="E919" s="143">
        <f t="shared" ca="1" si="379"/>
        <v>0</v>
      </c>
      <c r="F919" s="143">
        <f t="shared" ca="1" si="380"/>
        <v>0</v>
      </c>
      <c r="G919" s="143">
        <f t="shared" ca="1" si="381"/>
        <v>0</v>
      </c>
      <c r="H919" s="7"/>
      <c r="O919" s="8"/>
      <c r="P919" s="8"/>
      <c r="Q919" s="8"/>
      <c r="R919" s="8"/>
      <c r="S919" s="8"/>
    </row>
    <row r="920" spans="1:19" x14ac:dyDescent="0.25">
      <c r="A920" s="140"/>
      <c r="B920" s="155" t="s">
        <v>525</v>
      </c>
      <c r="C920" s="143">
        <f t="shared" ca="1" si="377"/>
        <v>0</v>
      </c>
      <c r="D920" s="143">
        <f t="shared" ca="1" si="378"/>
        <v>0</v>
      </c>
      <c r="E920" s="143">
        <f t="shared" ca="1" si="379"/>
        <v>0</v>
      </c>
      <c r="F920" s="143">
        <f t="shared" ca="1" si="380"/>
        <v>0</v>
      </c>
      <c r="G920" s="143">
        <f t="shared" ca="1" si="381"/>
        <v>0</v>
      </c>
      <c r="H920" s="7"/>
      <c r="O920" s="8"/>
      <c r="P920" s="8"/>
      <c r="Q920" s="8"/>
      <c r="R920" s="8"/>
      <c r="S920" s="8"/>
    </row>
    <row r="921" spans="1:19" x14ac:dyDescent="0.25">
      <c r="A921" s="140"/>
      <c r="B921" s="155" t="s">
        <v>526</v>
      </c>
      <c r="C921" s="143">
        <f t="shared" ca="1" si="377"/>
        <v>0</v>
      </c>
      <c r="D921" s="143">
        <f t="shared" ca="1" si="378"/>
        <v>0</v>
      </c>
      <c r="E921" s="143">
        <f t="shared" ca="1" si="379"/>
        <v>0</v>
      </c>
      <c r="F921" s="143">
        <f t="shared" ca="1" si="380"/>
        <v>0</v>
      </c>
      <c r="G921" s="143">
        <f t="shared" ca="1" si="381"/>
        <v>0</v>
      </c>
      <c r="H921" s="7"/>
      <c r="O921" s="8"/>
      <c r="P921" s="8"/>
      <c r="Q921" s="8"/>
      <c r="R921" s="8"/>
      <c r="S921" s="8"/>
    </row>
    <row r="922" spans="1:19" x14ac:dyDescent="0.25">
      <c r="A922" s="140"/>
      <c r="B922" s="155" t="s">
        <v>527</v>
      </c>
      <c r="C922" s="143">
        <f t="shared" ca="1" si="377"/>
        <v>0</v>
      </c>
      <c r="D922" s="143">
        <f t="shared" ca="1" si="378"/>
        <v>0</v>
      </c>
      <c r="E922" s="143">
        <f t="shared" ca="1" si="379"/>
        <v>0</v>
      </c>
      <c r="F922" s="143">
        <f t="shared" ca="1" si="380"/>
        <v>0</v>
      </c>
      <c r="G922" s="143">
        <f t="shared" ca="1" si="381"/>
        <v>0</v>
      </c>
      <c r="H922" s="7"/>
      <c r="O922" s="8"/>
      <c r="P922" s="8"/>
      <c r="Q922" s="8"/>
      <c r="R922" s="8"/>
      <c r="S922" s="8"/>
    </row>
    <row r="923" spans="1:19" x14ac:dyDescent="0.25">
      <c r="A923" s="140"/>
      <c r="B923" s="155" t="s">
        <v>98</v>
      </c>
      <c r="C923" s="143">
        <f t="shared" ca="1" si="377"/>
        <v>0</v>
      </c>
      <c r="D923" s="143">
        <f t="shared" ca="1" si="378"/>
        <v>0</v>
      </c>
      <c r="E923" s="143">
        <f t="shared" ca="1" si="379"/>
        <v>0</v>
      </c>
      <c r="F923" s="143">
        <f t="shared" ca="1" si="380"/>
        <v>0</v>
      </c>
      <c r="G923" s="143">
        <f t="shared" ca="1" si="381"/>
        <v>0</v>
      </c>
      <c r="H923" s="7"/>
      <c r="O923" s="8"/>
      <c r="P923" s="8"/>
      <c r="Q923" s="8"/>
      <c r="R923" s="8"/>
      <c r="S923" s="8"/>
    </row>
    <row r="924" spans="1:19" x14ac:dyDescent="0.25">
      <c r="A924" s="140"/>
      <c r="B924" s="155" t="s">
        <v>99</v>
      </c>
      <c r="C924" s="143">
        <f t="shared" ca="1" si="377"/>
        <v>0</v>
      </c>
      <c r="D924" s="143">
        <f t="shared" ca="1" si="378"/>
        <v>0</v>
      </c>
      <c r="E924" s="143">
        <f t="shared" ca="1" si="379"/>
        <v>0</v>
      </c>
      <c r="F924" s="143">
        <f t="shared" ca="1" si="380"/>
        <v>0</v>
      </c>
      <c r="G924" s="143">
        <f t="shared" ca="1" si="381"/>
        <v>0</v>
      </c>
      <c r="H924" s="7"/>
      <c r="O924" s="8"/>
      <c r="P924" s="8"/>
      <c r="Q924" s="8"/>
      <c r="R924" s="8"/>
      <c r="S924" s="8"/>
    </row>
    <row r="925" spans="1:19" x14ac:dyDescent="0.25">
      <c r="A925" s="140"/>
      <c r="B925" s="155" t="s">
        <v>100</v>
      </c>
      <c r="C925" s="143">
        <f t="shared" ref="C925:C988" ca="1" si="382">IFERROR(VLOOKUP($B925,INDIRECT($I$797),2,FALSE),0)</f>
        <v>0</v>
      </c>
      <c r="D925" s="143">
        <f t="shared" ref="D925:D988" ca="1" si="383">IFERROR(VLOOKUP($B925,INDIRECT($J$797),2,FALSE),0)</f>
        <v>0</v>
      </c>
      <c r="E925" s="143">
        <f t="shared" ref="E925:E988" ca="1" si="384">IFERROR(VLOOKUP($B925,INDIRECT($K$797),2,FALSE),0)</f>
        <v>0.69677517099999997</v>
      </c>
      <c r="F925" s="143">
        <f t="shared" ref="F925:F988" ca="1" si="385">IFERROR(VLOOKUP($B925,INDIRECT($L$797),2,FALSE),0)</f>
        <v>0.98778256900000005</v>
      </c>
      <c r="G925" s="143">
        <f t="shared" ref="G925:G988" ca="1" si="386">IFERROR(VLOOKUP($B925,INDIRECT($M$797),2,FALSE),0)</f>
        <v>1.2709814100000001</v>
      </c>
      <c r="H925" s="7"/>
      <c r="O925" s="8"/>
      <c r="P925" s="8"/>
      <c r="Q925" s="8"/>
      <c r="R925" s="8"/>
      <c r="S925" s="8"/>
    </row>
    <row r="926" spans="1:19" x14ac:dyDescent="0.25">
      <c r="A926" s="140"/>
      <c r="B926" s="155" t="s">
        <v>101</v>
      </c>
      <c r="C926" s="143">
        <f t="shared" ca="1" si="382"/>
        <v>0</v>
      </c>
      <c r="D926" s="143">
        <f t="shared" ca="1" si="383"/>
        <v>0</v>
      </c>
      <c r="E926" s="143">
        <f t="shared" ca="1" si="384"/>
        <v>0</v>
      </c>
      <c r="F926" s="143">
        <f t="shared" ca="1" si="385"/>
        <v>0</v>
      </c>
      <c r="G926" s="143">
        <f t="shared" ca="1" si="386"/>
        <v>0</v>
      </c>
      <c r="H926" s="7"/>
      <c r="O926" s="8"/>
      <c r="P926" s="8"/>
      <c r="Q926" s="8"/>
      <c r="R926" s="8"/>
      <c r="S926" s="8"/>
    </row>
    <row r="927" spans="1:19" x14ac:dyDescent="0.25">
      <c r="A927" s="140"/>
      <c r="B927" s="155" t="s">
        <v>102</v>
      </c>
      <c r="C927" s="143">
        <f t="shared" ca="1" si="382"/>
        <v>0</v>
      </c>
      <c r="D927" s="143">
        <f t="shared" ca="1" si="383"/>
        <v>0</v>
      </c>
      <c r="E927" s="143">
        <f t="shared" ca="1" si="384"/>
        <v>0</v>
      </c>
      <c r="F927" s="143">
        <f t="shared" ca="1" si="385"/>
        <v>0</v>
      </c>
      <c r="G927" s="143">
        <f t="shared" ca="1" si="386"/>
        <v>0</v>
      </c>
      <c r="H927" s="7"/>
      <c r="O927" s="8"/>
      <c r="P927" s="8"/>
      <c r="Q927" s="8"/>
      <c r="R927" s="8"/>
      <c r="S927" s="8"/>
    </row>
    <row r="928" spans="1:19" x14ac:dyDescent="0.25">
      <c r="A928" s="140"/>
      <c r="B928" s="155" t="s">
        <v>103</v>
      </c>
      <c r="C928" s="143">
        <f t="shared" ca="1" si="382"/>
        <v>0</v>
      </c>
      <c r="D928" s="143">
        <f t="shared" ca="1" si="383"/>
        <v>0</v>
      </c>
      <c r="E928" s="143">
        <f t="shared" ca="1" si="384"/>
        <v>0</v>
      </c>
      <c r="F928" s="143">
        <f t="shared" ca="1" si="385"/>
        <v>0</v>
      </c>
      <c r="G928" s="143">
        <f t="shared" ca="1" si="386"/>
        <v>0</v>
      </c>
      <c r="H928" s="7"/>
      <c r="O928" s="8"/>
      <c r="P928" s="8"/>
      <c r="Q928" s="8"/>
      <c r="R928" s="8"/>
      <c r="S928" s="8"/>
    </row>
    <row r="929" spans="1:19" x14ac:dyDescent="0.25">
      <c r="A929" s="140"/>
      <c r="B929" s="155" t="s">
        <v>104</v>
      </c>
      <c r="C929" s="143">
        <f t="shared" ca="1" si="382"/>
        <v>0</v>
      </c>
      <c r="D929" s="143">
        <f t="shared" ca="1" si="383"/>
        <v>0</v>
      </c>
      <c r="E929" s="143">
        <f t="shared" ca="1" si="384"/>
        <v>0</v>
      </c>
      <c r="F929" s="143">
        <f t="shared" ca="1" si="385"/>
        <v>0</v>
      </c>
      <c r="G929" s="143">
        <f t="shared" ca="1" si="386"/>
        <v>0</v>
      </c>
      <c r="H929" s="7"/>
      <c r="O929" s="8"/>
      <c r="P929" s="8"/>
      <c r="Q929" s="8"/>
      <c r="R929" s="8"/>
      <c r="S929" s="8"/>
    </row>
    <row r="930" spans="1:19" x14ac:dyDescent="0.25">
      <c r="A930" s="140"/>
      <c r="B930" s="155" t="s">
        <v>105</v>
      </c>
      <c r="C930" s="143">
        <f t="shared" ca="1" si="382"/>
        <v>0</v>
      </c>
      <c r="D930" s="143">
        <f t="shared" ca="1" si="383"/>
        <v>0</v>
      </c>
      <c r="E930" s="143">
        <f t="shared" ca="1" si="384"/>
        <v>0</v>
      </c>
      <c r="F930" s="143">
        <f t="shared" ca="1" si="385"/>
        <v>0</v>
      </c>
      <c r="G930" s="143">
        <f t="shared" ca="1" si="386"/>
        <v>0</v>
      </c>
      <c r="H930" s="7"/>
      <c r="O930" s="8"/>
      <c r="P930" s="8"/>
      <c r="Q930" s="8"/>
      <c r="R930" s="8"/>
      <c r="S930" s="8"/>
    </row>
    <row r="931" spans="1:19" x14ac:dyDescent="0.25">
      <c r="A931" s="140"/>
      <c r="B931" s="155" t="s">
        <v>106</v>
      </c>
      <c r="C931" s="143">
        <f t="shared" ca="1" si="382"/>
        <v>0</v>
      </c>
      <c r="D931" s="143">
        <f t="shared" ca="1" si="383"/>
        <v>0</v>
      </c>
      <c r="E931" s="143">
        <f t="shared" ca="1" si="384"/>
        <v>0</v>
      </c>
      <c r="F931" s="143">
        <f t="shared" ca="1" si="385"/>
        <v>0</v>
      </c>
      <c r="G931" s="143">
        <f t="shared" ca="1" si="386"/>
        <v>0</v>
      </c>
      <c r="H931" s="7"/>
      <c r="O931" s="8"/>
      <c r="P931" s="8"/>
      <c r="Q931" s="8"/>
      <c r="R931" s="8"/>
      <c r="S931" s="8"/>
    </row>
    <row r="932" spans="1:19" x14ac:dyDescent="0.25">
      <c r="A932" s="140"/>
      <c r="B932" s="155" t="s">
        <v>107</v>
      </c>
      <c r="C932" s="143">
        <f t="shared" ca="1" si="382"/>
        <v>0</v>
      </c>
      <c r="D932" s="143">
        <f t="shared" ca="1" si="383"/>
        <v>0</v>
      </c>
      <c r="E932" s="143">
        <f t="shared" ca="1" si="384"/>
        <v>0</v>
      </c>
      <c r="F932" s="143">
        <f t="shared" ca="1" si="385"/>
        <v>0</v>
      </c>
      <c r="G932" s="143">
        <f t="shared" ca="1" si="386"/>
        <v>0</v>
      </c>
      <c r="H932" s="7"/>
      <c r="O932" s="8"/>
      <c r="P932" s="8"/>
      <c r="Q932" s="8"/>
      <c r="R932" s="8"/>
      <c r="S932" s="8"/>
    </row>
    <row r="933" spans="1:19" x14ac:dyDescent="0.25">
      <c r="A933" s="140"/>
      <c r="B933" s="155" t="s">
        <v>108</v>
      </c>
      <c r="C933" s="143">
        <f t="shared" ca="1" si="382"/>
        <v>0</v>
      </c>
      <c r="D933" s="143">
        <f t="shared" ca="1" si="383"/>
        <v>0</v>
      </c>
      <c r="E933" s="143">
        <f t="shared" ca="1" si="384"/>
        <v>0</v>
      </c>
      <c r="F933" s="143">
        <f t="shared" ca="1" si="385"/>
        <v>0</v>
      </c>
      <c r="G933" s="143">
        <f t="shared" ca="1" si="386"/>
        <v>0</v>
      </c>
      <c r="H933" s="7"/>
      <c r="O933" s="8"/>
      <c r="P933" s="8"/>
      <c r="Q933" s="8"/>
      <c r="R933" s="8"/>
      <c r="S933" s="8"/>
    </row>
    <row r="934" spans="1:19" x14ac:dyDescent="0.25">
      <c r="A934" s="140"/>
      <c r="B934" s="155" t="s">
        <v>109</v>
      </c>
      <c r="C934" s="143">
        <f t="shared" ca="1" si="382"/>
        <v>0</v>
      </c>
      <c r="D934" s="143">
        <f t="shared" ca="1" si="383"/>
        <v>0</v>
      </c>
      <c r="E934" s="143">
        <f t="shared" ca="1" si="384"/>
        <v>0</v>
      </c>
      <c r="F934" s="143">
        <f t="shared" ca="1" si="385"/>
        <v>0</v>
      </c>
      <c r="G934" s="143">
        <f t="shared" ca="1" si="386"/>
        <v>0</v>
      </c>
      <c r="H934" s="7"/>
      <c r="O934" s="8"/>
      <c r="P934" s="8"/>
      <c r="Q934" s="8"/>
      <c r="R934" s="8"/>
      <c r="S934" s="8"/>
    </row>
    <row r="935" spans="1:19" x14ac:dyDescent="0.25">
      <c r="A935" s="140"/>
      <c r="B935" s="155" t="s">
        <v>528</v>
      </c>
      <c r="C935" s="143">
        <f t="shared" ca="1" si="382"/>
        <v>0</v>
      </c>
      <c r="D935" s="143">
        <f t="shared" ca="1" si="383"/>
        <v>0</v>
      </c>
      <c r="E935" s="143">
        <f t="shared" ca="1" si="384"/>
        <v>0</v>
      </c>
      <c r="F935" s="143">
        <f t="shared" ca="1" si="385"/>
        <v>0</v>
      </c>
      <c r="G935" s="143">
        <f t="shared" ca="1" si="386"/>
        <v>0</v>
      </c>
      <c r="H935" s="7"/>
      <c r="O935" s="8"/>
      <c r="P935" s="8"/>
      <c r="Q935" s="8"/>
      <c r="R935" s="8"/>
      <c r="S935" s="8"/>
    </row>
    <row r="936" spans="1:19" x14ac:dyDescent="0.25">
      <c r="A936" s="140"/>
      <c r="B936" s="155" t="s">
        <v>529</v>
      </c>
      <c r="C936" s="143">
        <f t="shared" ca="1" si="382"/>
        <v>0</v>
      </c>
      <c r="D936" s="143">
        <f t="shared" ca="1" si="383"/>
        <v>0</v>
      </c>
      <c r="E936" s="143">
        <f t="shared" ca="1" si="384"/>
        <v>0</v>
      </c>
      <c r="F936" s="143">
        <f t="shared" ca="1" si="385"/>
        <v>0</v>
      </c>
      <c r="G936" s="143">
        <f t="shared" ca="1" si="386"/>
        <v>0</v>
      </c>
      <c r="H936" s="7"/>
      <c r="O936" s="8"/>
      <c r="P936" s="8"/>
      <c r="Q936" s="8"/>
      <c r="R936" s="8"/>
      <c r="S936" s="8"/>
    </row>
    <row r="937" spans="1:19" x14ac:dyDescent="0.25">
      <c r="A937" s="140"/>
      <c r="B937" s="155" t="s">
        <v>530</v>
      </c>
      <c r="C937" s="143">
        <f t="shared" ca="1" si="382"/>
        <v>0</v>
      </c>
      <c r="D937" s="143">
        <f t="shared" ca="1" si="383"/>
        <v>0</v>
      </c>
      <c r="E937" s="143">
        <f t="shared" ca="1" si="384"/>
        <v>0</v>
      </c>
      <c r="F937" s="143">
        <f t="shared" ca="1" si="385"/>
        <v>0</v>
      </c>
      <c r="G937" s="143">
        <f t="shared" ca="1" si="386"/>
        <v>0</v>
      </c>
      <c r="H937" s="7"/>
      <c r="O937" s="8"/>
      <c r="P937" s="8"/>
      <c r="Q937" s="8"/>
      <c r="R937" s="8"/>
      <c r="S937" s="8"/>
    </row>
    <row r="938" spans="1:19" x14ac:dyDescent="0.25">
      <c r="A938" s="140"/>
      <c r="B938" s="155" t="s">
        <v>531</v>
      </c>
      <c r="C938" s="143">
        <f t="shared" ca="1" si="382"/>
        <v>0</v>
      </c>
      <c r="D938" s="143">
        <f t="shared" ca="1" si="383"/>
        <v>0</v>
      </c>
      <c r="E938" s="143">
        <f t="shared" ca="1" si="384"/>
        <v>0</v>
      </c>
      <c r="F938" s="143">
        <f t="shared" ca="1" si="385"/>
        <v>0</v>
      </c>
      <c r="G938" s="143">
        <f t="shared" ca="1" si="386"/>
        <v>0</v>
      </c>
      <c r="H938" s="7"/>
      <c r="O938" s="8"/>
      <c r="P938" s="8"/>
      <c r="Q938" s="8"/>
      <c r="R938" s="8"/>
      <c r="S938" s="8"/>
    </row>
    <row r="939" spans="1:19" x14ac:dyDescent="0.25">
      <c r="A939" s="140"/>
      <c r="B939" s="155" t="s">
        <v>532</v>
      </c>
      <c r="C939" s="143">
        <f t="shared" ca="1" si="382"/>
        <v>0</v>
      </c>
      <c r="D939" s="143">
        <f t="shared" ca="1" si="383"/>
        <v>0</v>
      </c>
      <c r="E939" s="143">
        <f t="shared" ca="1" si="384"/>
        <v>0</v>
      </c>
      <c r="F939" s="143">
        <f t="shared" ca="1" si="385"/>
        <v>0</v>
      </c>
      <c r="G939" s="143">
        <f t="shared" ca="1" si="386"/>
        <v>0</v>
      </c>
      <c r="H939" s="7"/>
      <c r="O939" s="8"/>
      <c r="P939" s="8"/>
      <c r="Q939" s="8"/>
      <c r="R939" s="8"/>
      <c r="S939" s="8"/>
    </row>
    <row r="940" spans="1:19" x14ac:dyDescent="0.25">
      <c r="A940" s="140"/>
      <c r="B940" s="155" t="s">
        <v>533</v>
      </c>
      <c r="C940" s="143">
        <f t="shared" ca="1" si="382"/>
        <v>0</v>
      </c>
      <c r="D940" s="143">
        <f t="shared" ca="1" si="383"/>
        <v>0</v>
      </c>
      <c r="E940" s="143">
        <f t="shared" ca="1" si="384"/>
        <v>0</v>
      </c>
      <c r="F940" s="143">
        <f t="shared" ca="1" si="385"/>
        <v>0</v>
      </c>
      <c r="G940" s="143">
        <f t="shared" ca="1" si="386"/>
        <v>0</v>
      </c>
      <c r="H940" s="7"/>
      <c r="O940" s="8"/>
      <c r="P940" s="8"/>
      <c r="Q940" s="8"/>
      <c r="R940" s="8"/>
      <c r="S940" s="8"/>
    </row>
    <row r="941" spans="1:19" x14ac:dyDescent="0.25">
      <c r="A941" s="140"/>
      <c r="B941" s="155" t="s">
        <v>76</v>
      </c>
      <c r="C941" s="144">
        <f t="shared" ca="1" si="382"/>
        <v>0</v>
      </c>
      <c r="D941" s="144">
        <f t="shared" ca="1" si="383"/>
        <v>94.035464300000001</v>
      </c>
      <c r="E941" s="144">
        <f t="shared" ca="1" si="384"/>
        <v>94.035464300000001</v>
      </c>
      <c r="F941" s="144">
        <f t="shared" ca="1" si="385"/>
        <v>94.035464300000001</v>
      </c>
      <c r="G941" s="144">
        <f t="shared" ca="1" si="386"/>
        <v>94.035464300000001</v>
      </c>
      <c r="H941" s="7"/>
      <c r="O941" s="8"/>
      <c r="P941" s="8"/>
      <c r="Q941" s="8"/>
      <c r="R941" s="8"/>
      <c r="S941" s="8"/>
    </row>
    <row r="942" spans="1:19" x14ac:dyDescent="0.25">
      <c r="A942" s="140"/>
      <c r="B942" s="155" t="s">
        <v>77</v>
      </c>
      <c r="C942" s="144">
        <f t="shared" ca="1" si="382"/>
        <v>0</v>
      </c>
      <c r="D942" s="144">
        <f t="shared" ca="1" si="383"/>
        <v>0</v>
      </c>
      <c r="E942" s="144">
        <f t="shared" ca="1" si="384"/>
        <v>0</v>
      </c>
      <c r="F942" s="144">
        <f t="shared" ca="1" si="385"/>
        <v>0</v>
      </c>
      <c r="G942" s="144">
        <f t="shared" ca="1" si="386"/>
        <v>0</v>
      </c>
      <c r="H942" s="7"/>
      <c r="O942" s="8"/>
      <c r="P942" s="8"/>
      <c r="Q942" s="8"/>
      <c r="R942" s="8"/>
      <c r="S942" s="8"/>
    </row>
    <row r="943" spans="1:19" x14ac:dyDescent="0.25">
      <c r="A943" s="140"/>
      <c r="B943" s="155" t="s">
        <v>78</v>
      </c>
      <c r="C943" s="144">
        <f t="shared" ca="1" si="382"/>
        <v>0</v>
      </c>
      <c r="D943" s="144">
        <f t="shared" ca="1" si="383"/>
        <v>70.161344200000002</v>
      </c>
      <c r="E943" s="144">
        <f t="shared" ca="1" si="384"/>
        <v>70.161344200000002</v>
      </c>
      <c r="F943" s="144">
        <f t="shared" ca="1" si="385"/>
        <v>70.161344200000002</v>
      </c>
      <c r="G943" s="144">
        <f t="shared" ca="1" si="386"/>
        <v>70.161344200000002</v>
      </c>
      <c r="H943" s="7"/>
      <c r="O943" s="8"/>
      <c r="P943" s="8"/>
      <c r="Q943" s="8"/>
      <c r="R943" s="8"/>
      <c r="S943" s="8"/>
    </row>
    <row r="944" spans="1:19" x14ac:dyDescent="0.25">
      <c r="A944" s="140"/>
      <c r="B944" s="155" t="s">
        <v>79</v>
      </c>
      <c r="C944" s="144">
        <f t="shared" ca="1" si="382"/>
        <v>0</v>
      </c>
      <c r="D944" s="144">
        <f t="shared" ca="1" si="383"/>
        <v>0</v>
      </c>
      <c r="E944" s="144">
        <f t="shared" ca="1" si="384"/>
        <v>0</v>
      </c>
      <c r="F944" s="144">
        <f t="shared" ca="1" si="385"/>
        <v>0</v>
      </c>
      <c r="G944" s="144">
        <f t="shared" ca="1" si="386"/>
        <v>0</v>
      </c>
      <c r="H944" s="7"/>
      <c r="O944" s="8"/>
      <c r="P944" s="8"/>
      <c r="Q944" s="8"/>
      <c r="R944" s="8"/>
      <c r="S944" s="8"/>
    </row>
    <row r="945" spans="1:28" x14ac:dyDescent="0.25">
      <c r="A945" s="140"/>
      <c r="B945" s="155" t="s">
        <v>80</v>
      </c>
      <c r="C945" s="144">
        <f t="shared" ca="1" si="382"/>
        <v>0</v>
      </c>
      <c r="D945" s="144">
        <f t="shared" ca="1" si="383"/>
        <v>0</v>
      </c>
      <c r="E945" s="144">
        <f t="shared" ca="1" si="384"/>
        <v>0</v>
      </c>
      <c r="F945" s="144">
        <f t="shared" ca="1" si="385"/>
        <v>0</v>
      </c>
      <c r="G945" s="144">
        <f t="shared" ca="1" si="386"/>
        <v>0</v>
      </c>
      <c r="H945" s="7"/>
      <c r="O945" s="8"/>
      <c r="P945" s="8"/>
      <c r="Q945" s="8"/>
      <c r="R945" s="8"/>
      <c r="S945" s="8"/>
    </row>
    <row r="946" spans="1:28" x14ac:dyDescent="0.25">
      <c r="A946" s="140"/>
      <c r="B946" s="155" t="s">
        <v>81</v>
      </c>
      <c r="C946" s="144">
        <f t="shared" ca="1" si="382"/>
        <v>0</v>
      </c>
      <c r="D946" s="144">
        <f t="shared" ca="1" si="383"/>
        <v>0</v>
      </c>
      <c r="E946" s="144">
        <f t="shared" ca="1" si="384"/>
        <v>0</v>
      </c>
      <c r="F946" s="144">
        <f t="shared" ca="1" si="385"/>
        <v>0</v>
      </c>
      <c r="G946" s="144">
        <f t="shared" ca="1" si="386"/>
        <v>0</v>
      </c>
      <c r="H946" s="7"/>
      <c r="O946" s="8"/>
      <c r="P946" s="8"/>
      <c r="Q946" s="8"/>
      <c r="R946" s="8"/>
      <c r="S946" s="8"/>
    </row>
    <row r="947" spans="1:28" x14ac:dyDescent="0.25">
      <c r="A947" s="140"/>
      <c r="B947" s="155" t="s">
        <v>82</v>
      </c>
      <c r="C947" s="147">
        <f t="shared" ca="1" si="382"/>
        <v>0</v>
      </c>
      <c r="D947" s="147">
        <f t="shared" ca="1" si="383"/>
        <v>0</v>
      </c>
      <c r="E947" s="147">
        <f t="shared" ca="1" si="384"/>
        <v>0</v>
      </c>
      <c r="F947" s="147">
        <f t="shared" ca="1" si="385"/>
        <v>0</v>
      </c>
      <c r="G947" s="147">
        <f t="shared" ca="1" si="386"/>
        <v>0</v>
      </c>
      <c r="H947" s="7"/>
      <c r="O947" s="8"/>
      <c r="P947" s="8"/>
      <c r="Q947" s="8"/>
      <c r="R947" s="8"/>
      <c r="S947" s="8"/>
    </row>
    <row r="948" spans="1:28" x14ac:dyDescent="0.25">
      <c r="A948" s="140"/>
      <c r="B948" s="155" t="s">
        <v>83</v>
      </c>
      <c r="C948" s="147">
        <f t="shared" ca="1" si="382"/>
        <v>0</v>
      </c>
      <c r="D948" s="147">
        <f t="shared" ca="1" si="383"/>
        <v>0</v>
      </c>
      <c r="E948" s="147">
        <f t="shared" ca="1" si="384"/>
        <v>0</v>
      </c>
      <c r="F948" s="147">
        <f t="shared" ca="1" si="385"/>
        <v>0</v>
      </c>
      <c r="G948" s="147">
        <f t="shared" ca="1" si="386"/>
        <v>0</v>
      </c>
      <c r="H948" s="7"/>
      <c r="O948" s="8"/>
      <c r="P948" s="8"/>
      <c r="Q948" s="8"/>
      <c r="R948" s="8"/>
      <c r="S948" s="8"/>
    </row>
    <row r="949" spans="1:28" x14ac:dyDescent="0.25">
      <c r="A949" s="140"/>
      <c r="B949" s="155" t="s">
        <v>84</v>
      </c>
      <c r="C949" s="147">
        <f t="shared" ca="1" si="382"/>
        <v>0</v>
      </c>
      <c r="D949" s="147">
        <f t="shared" ca="1" si="383"/>
        <v>0</v>
      </c>
      <c r="E949" s="147">
        <f t="shared" ca="1" si="384"/>
        <v>0</v>
      </c>
      <c r="F949" s="147">
        <f t="shared" ca="1" si="385"/>
        <v>0</v>
      </c>
      <c r="G949" s="147">
        <f t="shared" ca="1" si="386"/>
        <v>0</v>
      </c>
      <c r="H949" s="7"/>
      <c r="O949" s="8"/>
      <c r="P949" s="8"/>
      <c r="Q949" s="8"/>
      <c r="R949" s="8"/>
      <c r="S949" s="8"/>
    </row>
    <row r="950" spans="1:28" x14ac:dyDescent="0.25">
      <c r="A950" s="140"/>
      <c r="B950" s="155" t="s">
        <v>85</v>
      </c>
      <c r="C950" s="147">
        <f t="shared" ca="1" si="382"/>
        <v>0</v>
      </c>
      <c r="D950" s="147">
        <f t="shared" ca="1" si="383"/>
        <v>0</v>
      </c>
      <c r="E950" s="147">
        <f t="shared" ca="1" si="384"/>
        <v>0</v>
      </c>
      <c r="F950" s="147">
        <f t="shared" ca="1" si="385"/>
        <v>0</v>
      </c>
      <c r="G950" s="147">
        <f t="shared" ca="1" si="386"/>
        <v>0</v>
      </c>
    </row>
    <row r="951" spans="1:28" x14ac:dyDescent="0.25">
      <c r="A951" s="140"/>
      <c r="B951" s="155" t="s">
        <v>86</v>
      </c>
      <c r="C951" s="147">
        <f t="shared" ca="1" si="382"/>
        <v>0</v>
      </c>
      <c r="D951" s="147">
        <f t="shared" ca="1" si="383"/>
        <v>0</v>
      </c>
      <c r="E951" s="147">
        <f t="shared" ca="1" si="384"/>
        <v>0</v>
      </c>
      <c r="F951" s="147">
        <f t="shared" ca="1" si="385"/>
        <v>0</v>
      </c>
      <c r="G951" s="147">
        <f t="shared" ca="1" si="386"/>
        <v>0</v>
      </c>
    </row>
    <row r="952" spans="1:28" x14ac:dyDescent="0.25">
      <c r="A952" s="140"/>
      <c r="B952" s="155" t="s">
        <v>87</v>
      </c>
      <c r="C952" s="147">
        <f t="shared" ca="1" si="382"/>
        <v>0</v>
      </c>
      <c r="D952" s="147">
        <f t="shared" ca="1" si="383"/>
        <v>0</v>
      </c>
      <c r="E952" s="147">
        <f t="shared" ca="1" si="384"/>
        <v>0</v>
      </c>
      <c r="F952" s="147">
        <f t="shared" ca="1" si="385"/>
        <v>0</v>
      </c>
      <c r="G952" s="147">
        <f t="shared" ca="1" si="386"/>
        <v>0</v>
      </c>
    </row>
    <row r="953" spans="1:28" x14ac:dyDescent="0.25">
      <c r="A953" s="140"/>
      <c r="B953" s="155" t="s">
        <v>88</v>
      </c>
      <c r="C953" s="147">
        <f t="shared" ca="1" si="382"/>
        <v>0</v>
      </c>
      <c r="D953" s="147">
        <f t="shared" ca="1" si="383"/>
        <v>0</v>
      </c>
      <c r="E953" s="147">
        <f t="shared" ca="1" si="384"/>
        <v>0</v>
      </c>
      <c r="F953" s="147">
        <f t="shared" ca="1" si="385"/>
        <v>0</v>
      </c>
      <c r="G953" s="147">
        <f t="shared" ca="1" si="386"/>
        <v>0</v>
      </c>
    </row>
    <row r="954" spans="1:28" x14ac:dyDescent="0.25">
      <c r="A954" s="140"/>
      <c r="B954" s="155" t="s">
        <v>89</v>
      </c>
      <c r="C954" s="147">
        <f t="shared" ca="1" si="382"/>
        <v>0</v>
      </c>
      <c r="D954" s="147">
        <f t="shared" ca="1" si="383"/>
        <v>0</v>
      </c>
      <c r="E954" s="147">
        <f t="shared" ca="1" si="384"/>
        <v>0</v>
      </c>
      <c r="F954" s="147">
        <f t="shared" ca="1" si="385"/>
        <v>0</v>
      </c>
      <c r="G954" s="147">
        <f t="shared" ca="1" si="386"/>
        <v>0</v>
      </c>
    </row>
    <row r="955" spans="1:28" x14ac:dyDescent="0.25">
      <c r="A955" s="140"/>
      <c r="B955" s="155" t="s">
        <v>90</v>
      </c>
      <c r="C955" s="147">
        <f t="shared" ca="1" si="382"/>
        <v>0</v>
      </c>
      <c r="D955" s="147">
        <f t="shared" ca="1" si="383"/>
        <v>0</v>
      </c>
      <c r="E955" s="147">
        <f t="shared" ca="1" si="384"/>
        <v>0</v>
      </c>
      <c r="F955" s="147">
        <f t="shared" ca="1" si="385"/>
        <v>0</v>
      </c>
      <c r="G955" s="147">
        <f t="shared" ca="1" si="386"/>
        <v>0</v>
      </c>
      <c r="AB955" s="108"/>
    </row>
    <row r="956" spans="1:28" x14ac:dyDescent="0.25">
      <c r="A956" s="140"/>
      <c r="B956" s="155" t="s">
        <v>91</v>
      </c>
      <c r="C956" s="147">
        <f t="shared" ca="1" si="382"/>
        <v>0</v>
      </c>
      <c r="D956" s="147">
        <f t="shared" ca="1" si="383"/>
        <v>0</v>
      </c>
      <c r="E956" s="147">
        <f t="shared" ca="1" si="384"/>
        <v>0</v>
      </c>
      <c r="F956" s="147">
        <f t="shared" ca="1" si="385"/>
        <v>0</v>
      </c>
      <c r="G956" s="147">
        <f t="shared" ca="1" si="386"/>
        <v>0</v>
      </c>
    </row>
    <row r="957" spans="1:28" x14ac:dyDescent="0.25">
      <c r="A957" s="140"/>
      <c r="B957" s="155" t="s">
        <v>92</v>
      </c>
      <c r="C957" s="147">
        <f t="shared" ca="1" si="382"/>
        <v>0</v>
      </c>
      <c r="D957" s="147">
        <f t="shared" ca="1" si="383"/>
        <v>0</v>
      </c>
      <c r="E957" s="147">
        <f t="shared" ca="1" si="384"/>
        <v>0</v>
      </c>
      <c r="F957" s="147">
        <f t="shared" ca="1" si="385"/>
        <v>0</v>
      </c>
      <c r="G957" s="147">
        <f t="shared" ca="1" si="386"/>
        <v>0</v>
      </c>
    </row>
    <row r="958" spans="1:28" x14ac:dyDescent="0.25">
      <c r="A958" s="140"/>
      <c r="B958" s="155" t="s">
        <v>93</v>
      </c>
      <c r="C958" s="147">
        <f t="shared" ca="1" si="382"/>
        <v>0</v>
      </c>
      <c r="D958" s="147">
        <f t="shared" ca="1" si="383"/>
        <v>0</v>
      </c>
      <c r="E958" s="147">
        <f t="shared" ca="1" si="384"/>
        <v>0</v>
      </c>
      <c r="F958" s="147">
        <f t="shared" ca="1" si="385"/>
        <v>0</v>
      </c>
      <c r="G958" s="147">
        <f t="shared" ca="1" si="386"/>
        <v>0</v>
      </c>
      <c r="H958" s="7"/>
      <c r="O958" s="8"/>
      <c r="P958" s="8"/>
      <c r="Q958" s="8"/>
      <c r="R958" s="8"/>
      <c r="S958" s="8"/>
    </row>
    <row r="959" spans="1:28" x14ac:dyDescent="0.25">
      <c r="A959" s="140"/>
      <c r="B959" s="155" t="s">
        <v>1248</v>
      </c>
      <c r="C959" s="82">
        <f t="shared" ca="1" si="382"/>
        <v>0</v>
      </c>
      <c r="D959" s="82">
        <f t="shared" ca="1" si="383"/>
        <v>0</v>
      </c>
      <c r="E959" s="82">
        <f t="shared" ca="1" si="384"/>
        <v>0</v>
      </c>
      <c r="F959" s="82">
        <f t="shared" ca="1" si="385"/>
        <v>0</v>
      </c>
      <c r="G959" s="82">
        <f t="shared" ca="1" si="386"/>
        <v>0</v>
      </c>
      <c r="H959" s="7"/>
      <c r="O959" s="8"/>
      <c r="P959" s="8"/>
      <c r="Q959" s="8"/>
      <c r="R959" s="8"/>
      <c r="S959" s="8"/>
    </row>
    <row r="960" spans="1:28" x14ac:dyDescent="0.25">
      <c r="A960" s="140"/>
      <c r="B960" s="155" t="s">
        <v>1175</v>
      </c>
      <c r="C960" s="82">
        <f t="shared" ca="1" si="382"/>
        <v>0</v>
      </c>
      <c r="D960" s="82">
        <f t="shared" ca="1" si="383"/>
        <v>0</v>
      </c>
      <c r="E960" s="82">
        <f t="shared" ca="1" si="384"/>
        <v>0</v>
      </c>
      <c r="F960" s="82">
        <f t="shared" ca="1" si="385"/>
        <v>0</v>
      </c>
      <c r="G960" s="82">
        <f t="shared" ca="1" si="386"/>
        <v>0</v>
      </c>
      <c r="H960" s="7"/>
      <c r="O960" s="8"/>
      <c r="P960" s="8"/>
      <c r="Q960" s="8"/>
      <c r="R960" s="8"/>
      <c r="S960" s="8"/>
    </row>
    <row r="961" spans="1:19" x14ac:dyDescent="0.25">
      <c r="A961" s="140"/>
      <c r="B961" s="155" t="s">
        <v>1249</v>
      </c>
      <c r="C961" s="82">
        <f t="shared" ca="1" si="382"/>
        <v>0</v>
      </c>
      <c r="D961" s="82">
        <f t="shared" ca="1" si="383"/>
        <v>0</v>
      </c>
      <c r="E961" s="82">
        <f t="shared" ca="1" si="384"/>
        <v>0</v>
      </c>
      <c r="F961" s="82">
        <f t="shared" ca="1" si="385"/>
        <v>0</v>
      </c>
      <c r="G961" s="82">
        <f t="shared" ca="1" si="386"/>
        <v>0</v>
      </c>
      <c r="H961" s="7"/>
      <c r="O961" s="8"/>
      <c r="P961" s="8"/>
      <c r="Q961" s="8"/>
      <c r="R961" s="8"/>
      <c r="S961" s="8"/>
    </row>
    <row r="962" spans="1:19" x14ac:dyDescent="0.25">
      <c r="A962" s="140"/>
      <c r="B962" s="155" t="s">
        <v>1250</v>
      </c>
      <c r="C962" s="82">
        <f t="shared" ca="1" si="382"/>
        <v>0</v>
      </c>
      <c r="D962" s="82">
        <f t="shared" ca="1" si="383"/>
        <v>0</v>
      </c>
      <c r="E962" s="82">
        <f t="shared" ca="1" si="384"/>
        <v>0</v>
      </c>
      <c r="F962" s="82">
        <f t="shared" ca="1" si="385"/>
        <v>0</v>
      </c>
      <c r="G962" s="82">
        <f t="shared" ca="1" si="386"/>
        <v>0</v>
      </c>
      <c r="H962" s="7"/>
      <c r="O962" s="8"/>
      <c r="P962" s="8"/>
      <c r="Q962" s="8"/>
      <c r="R962" s="8"/>
      <c r="S962" s="8"/>
    </row>
    <row r="963" spans="1:19" x14ac:dyDescent="0.25">
      <c r="A963" s="140"/>
      <c r="B963" s="155" t="s">
        <v>1251</v>
      </c>
      <c r="C963" s="82">
        <f t="shared" ca="1" si="382"/>
        <v>0</v>
      </c>
      <c r="D963" s="82">
        <f t="shared" ca="1" si="383"/>
        <v>0</v>
      </c>
      <c r="E963" s="82">
        <f t="shared" ca="1" si="384"/>
        <v>0</v>
      </c>
      <c r="F963" s="82">
        <f t="shared" ca="1" si="385"/>
        <v>0</v>
      </c>
      <c r="G963" s="82">
        <f t="shared" ca="1" si="386"/>
        <v>0</v>
      </c>
      <c r="H963" s="7"/>
      <c r="O963" s="8"/>
      <c r="P963" s="8"/>
      <c r="Q963" s="8"/>
      <c r="R963" s="8"/>
      <c r="S963" s="8"/>
    </row>
    <row r="964" spans="1:19" x14ac:dyDescent="0.25">
      <c r="A964" s="140"/>
      <c r="B964" s="155" t="s">
        <v>1176</v>
      </c>
      <c r="C964" s="82">
        <f t="shared" ca="1" si="382"/>
        <v>0</v>
      </c>
      <c r="D964" s="82">
        <f t="shared" ca="1" si="383"/>
        <v>0</v>
      </c>
      <c r="E964" s="82">
        <f t="shared" ca="1" si="384"/>
        <v>0</v>
      </c>
      <c r="F964" s="82">
        <f t="shared" ca="1" si="385"/>
        <v>0</v>
      </c>
      <c r="G964" s="82">
        <f t="shared" ca="1" si="386"/>
        <v>0</v>
      </c>
      <c r="H964" s="7"/>
      <c r="O964" s="8"/>
      <c r="P964" s="8"/>
      <c r="Q964" s="8"/>
      <c r="R964" s="8"/>
      <c r="S964" s="8"/>
    </row>
    <row r="965" spans="1:19" x14ac:dyDescent="0.25">
      <c r="A965" s="140"/>
      <c r="B965" s="155" t="s">
        <v>1252</v>
      </c>
      <c r="C965" s="82">
        <f t="shared" ca="1" si="382"/>
        <v>0</v>
      </c>
      <c r="D965" s="82">
        <f t="shared" ca="1" si="383"/>
        <v>0</v>
      </c>
      <c r="E965" s="82">
        <f t="shared" ca="1" si="384"/>
        <v>0</v>
      </c>
      <c r="F965" s="82">
        <f t="shared" ca="1" si="385"/>
        <v>0</v>
      </c>
      <c r="G965" s="82">
        <f t="shared" ca="1" si="386"/>
        <v>0</v>
      </c>
      <c r="H965" s="7"/>
      <c r="O965" s="8"/>
      <c r="P965" s="8"/>
      <c r="Q965" s="8"/>
      <c r="R965" s="8"/>
      <c r="S965" s="8"/>
    </row>
    <row r="966" spans="1:19" x14ac:dyDescent="0.25">
      <c r="A966" s="140"/>
      <c r="B966" s="155" t="s">
        <v>1253</v>
      </c>
      <c r="C966" s="82">
        <f t="shared" ca="1" si="382"/>
        <v>0</v>
      </c>
      <c r="D966" s="82">
        <f t="shared" ca="1" si="383"/>
        <v>0</v>
      </c>
      <c r="E966" s="82">
        <f t="shared" ca="1" si="384"/>
        <v>0</v>
      </c>
      <c r="F966" s="82">
        <f t="shared" ca="1" si="385"/>
        <v>0</v>
      </c>
      <c r="G966" s="82">
        <f t="shared" ca="1" si="386"/>
        <v>0</v>
      </c>
      <c r="H966" s="7"/>
      <c r="O966" s="8"/>
      <c r="P966" s="8"/>
      <c r="Q966" s="8"/>
      <c r="R966" s="8"/>
      <c r="S966" s="8"/>
    </row>
    <row r="967" spans="1:19" x14ac:dyDescent="0.25">
      <c r="A967" s="140"/>
      <c r="B967" s="155" t="s">
        <v>1254</v>
      </c>
      <c r="C967" s="82">
        <f t="shared" ca="1" si="382"/>
        <v>0</v>
      </c>
      <c r="D967" s="82">
        <f t="shared" ca="1" si="383"/>
        <v>0</v>
      </c>
      <c r="E967" s="82">
        <f t="shared" ca="1" si="384"/>
        <v>0</v>
      </c>
      <c r="F967" s="82">
        <f t="shared" ca="1" si="385"/>
        <v>0</v>
      </c>
      <c r="G967" s="82">
        <f t="shared" ca="1" si="386"/>
        <v>0</v>
      </c>
      <c r="H967" s="7"/>
      <c r="O967" s="8"/>
      <c r="P967" s="8"/>
      <c r="Q967" s="8"/>
      <c r="R967" s="8"/>
      <c r="S967" s="8"/>
    </row>
    <row r="968" spans="1:19" x14ac:dyDescent="0.25">
      <c r="A968" s="140"/>
      <c r="B968" s="155" t="s">
        <v>1177</v>
      </c>
      <c r="C968" s="82">
        <f t="shared" ca="1" si="382"/>
        <v>0</v>
      </c>
      <c r="D968" s="82">
        <f t="shared" ca="1" si="383"/>
        <v>0</v>
      </c>
      <c r="E968" s="82">
        <f t="shared" ca="1" si="384"/>
        <v>0</v>
      </c>
      <c r="F968" s="82">
        <f t="shared" ca="1" si="385"/>
        <v>0</v>
      </c>
      <c r="G968" s="82">
        <f t="shared" ca="1" si="386"/>
        <v>0</v>
      </c>
      <c r="H968" s="7"/>
      <c r="O968" s="8"/>
      <c r="P968" s="8"/>
      <c r="Q968" s="8"/>
      <c r="R968" s="8"/>
      <c r="S968" s="8"/>
    </row>
    <row r="969" spans="1:19" x14ac:dyDescent="0.25">
      <c r="A969" s="140"/>
      <c r="B969" s="155" t="s">
        <v>1255</v>
      </c>
      <c r="C969" s="82">
        <f t="shared" ca="1" si="382"/>
        <v>0</v>
      </c>
      <c r="D969" s="82">
        <f t="shared" ca="1" si="383"/>
        <v>0</v>
      </c>
      <c r="E969" s="82">
        <f t="shared" ca="1" si="384"/>
        <v>0</v>
      </c>
      <c r="F969" s="82">
        <f t="shared" ca="1" si="385"/>
        <v>0</v>
      </c>
      <c r="G969" s="82">
        <f t="shared" ca="1" si="386"/>
        <v>0</v>
      </c>
      <c r="H969" s="7"/>
      <c r="O969" s="8"/>
      <c r="P969" s="8"/>
      <c r="Q969" s="8"/>
      <c r="R969" s="8"/>
      <c r="S969" s="8"/>
    </row>
    <row r="970" spans="1:19" x14ac:dyDescent="0.25">
      <c r="A970" s="140"/>
      <c r="B970" s="155" t="s">
        <v>1256</v>
      </c>
      <c r="C970" s="82">
        <f t="shared" ca="1" si="382"/>
        <v>0</v>
      </c>
      <c r="D970" s="82">
        <f t="shared" ca="1" si="383"/>
        <v>0</v>
      </c>
      <c r="E970" s="82">
        <f t="shared" ca="1" si="384"/>
        <v>0</v>
      </c>
      <c r="F970" s="82">
        <f t="shared" ca="1" si="385"/>
        <v>0</v>
      </c>
      <c r="G970" s="82">
        <f t="shared" ca="1" si="386"/>
        <v>0</v>
      </c>
      <c r="H970" s="7"/>
      <c r="O970" s="8"/>
      <c r="P970" s="8"/>
      <c r="Q970" s="8"/>
      <c r="R970" s="8"/>
      <c r="S970" s="8"/>
    </row>
    <row r="971" spans="1:19" x14ac:dyDescent="0.25">
      <c r="A971" s="140"/>
      <c r="B971" s="155" t="s">
        <v>1257</v>
      </c>
      <c r="C971" s="82">
        <f t="shared" ca="1" si="382"/>
        <v>0</v>
      </c>
      <c r="D971" s="82">
        <f t="shared" ca="1" si="383"/>
        <v>0</v>
      </c>
      <c r="E971" s="82">
        <f t="shared" ca="1" si="384"/>
        <v>0</v>
      </c>
      <c r="F971" s="82">
        <f t="shared" ca="1" si="385"/>
        <v>0</v>
      </c>
      <c r="G971" s="82">
        <f t="shared" ca="1" si="386"/>
        <v>0</v>
      </c>
      <c r="H971" s="7"/>
      <c r="O971" s="8"/>
      <c r="P971" s="8"/>
      <c r="Q971" s="8"/>
      <c r="R971" s="8"/>
      <c r="S971" s="8"/>
    </row>
    <row r="972" spans="1:19" x14ac:dyDescent="0.25">
      <c r="A972" s="140"/>
      <c r="B972" s="155" t="s">
        <v>1178</v>
      </c>
      <c r="C972" s="82">
        <f t="shared" ca="1" si="382"/>
        <v>0</v>
      </c>
      <c r="D972" s="82">
        <f t="shared" ca="1" si="383"/>
        <v>0</v>
      </c>
      <c r="E972" s="82">
        <f t="shared" ca="1" si="384"/>
        <v>0</v>
      </c>
      <c r="F972" s="82">
        <f t="shared" ca="1" si="385"/>
        <v>0</v>
      </c>
      <c r="G972" s="82">
        <f t="shared" ca="1" si="386"/>
        <v>0</v>
      </c>
      <c r="H972" s="7"/>
      <c r="O972" s="8"/>
      <c r="P972" s="8"/>
      <c r="Q972" s="8"/>
      <c r="R972" s="8"/>
      <c r="S972" s="8"/>
    </row>
    <row r="973" spans="1:19" x14ac:dyDescent="0.25">
      <c r="A973" s="140"/>
      <c r="B973" s="155" t="s">
        <v>1258</v>
      </c>
      <c r="C973" s="82">
        <f t="shared" ca="1" si="382"/>
        <v>0</v>
      </c>
      <c r="D973" s="82">
        <f t="shared" ca="1" si="383"/>
        <v>0</v>
      </c>
      <c r="E973" s="82">
        <f t="shared" ca="1" si="384"/>
        <v>0</v>
      </c>
      <c r="F973" s="82">
        <f t="shared" ca="1" si="385"/>
        <v>0</v>
      </c>
      <c r="G973" s="82">
        <f t="shared" ca="1" si="386"/>
        <v>0</v>
      </c>
      <c r="H973" s="7"/>
      <c r="O973" s="8"/>
      <c r="P973" s="8"/>
      <c r="Q973" s="8"/>
      <c r="R973" s="8"/>
      <c r="S973" s="8"/>
    </row>
    <row r="974" spans="1:19" x14ac:dyDescent="0.25">
      <c r="A974" s="140"/>
      <c r="B974" s="155" t="s">
        <v>1259</v>
      </c>
      <c r="C974" s="82">
        <f t="shared" ca="1" si="382"/>
        <v>0</v>
      </c>
      <c r="D974" s="82">
        <f t="shared" ca="1" si="383"/>
        <v>0</v>
      </c>
      <c r="E974" s="82">
        <f t="shared" ca="1" si="384"/>
        <v>0</v>
      </c>
      <c r="F974" s="82">
        <f t="shared" ca="1" si="385"/>
        <v>0</v>
      </c>
      <c r="G974" s="82">
        <f t="shared" ca="1" si="386"/>
        <v>0</v>
      </c>
      <c r="H974" s="7"/>
      <c r="O974" s="8"/>
      <c r="P974" s="8"/>
      <c r="Q974" s="8"/>
      <c r="R974" s="8"/>
      <c r="S974" s="8"/>
    </row>
    <row r="975" spans="1:19" x14ac:dyDescent="0.25">
      <c r="A975" s="140"/>
      <c r="B975" s="155" t="s">
        <v>1260</v>
      </c>
      <c r="C975" s="82">
        <f t="shared" ca="1" si="382"/>
        <v>0</v>
      </c>
      <c r="D975" s="82">
        <f t="shared" ca="1" si="383"/>
        <v>0</v>
      </c>
      <c r="E975" s="82">
        <f t="shared" ca="1" si="384"/>
        <v>0</v>
      </c>
      <c r="F975" s="82">
        <f t="shared" ca="1" si="385"/>
        <v>0</v>
      </c>
      <c r="G975" s="82">
        <f t="shared" ca="1" si="386"/>
        <v>0</v>
      </c>
      <c r="H975" s="7"/>
      <c r="O975" s="8"/>
      <c r="P975" s="8"/>
      <c r="Q975" s="8"/>
      <c r="R975" s="8"/>
      <c r="S975" s="8"/>
    </row>
    <row r="976" spans="1:19" x14ac:dyDescent="0.25">
      <c r="A976" s="140"/>
      <c r="B976" s="155" t="s">
        <v>1179</v>
      </c>
      <c r="C976" s="82">
        <f t="shared" ca="1" si="382"/>
        <v>0</v>
      </c>
      <c r="D976" s="82">
        <f t="shared" ca="1" si="383"/>
        <v>0</v>
      </c>
      <c r="E976" s="82">
        <f t="shared" ca="1" si="384"/>
        <v>0</v>
      </c>
      <c r="F976" s="82">
        <f t="shared" ca="1" si="385"/>
        <v>0</v>
      </c>
      <c r="G976" s="82">
        <f t="shared" ca="1" si="386"/>
        <v>0</v>
      </c>
      <c r="H976" s="7"/>
      <c r="O976" s="8"/>
      <c r="P976" s="8"/>
      <c r="Q976" s="8"/>
      <c r="R976" s="8"/>
      <c r="S976" s="8"/>
    </row>
    <row r="977" spans="1:19" x14ac:dyDescent="0.25">
      <c r="A977" s="140"/>
      <c r="B977" s="155" t="s">
        <v>1261</v>
      </c>
      <c r="C977" s="82">
        <f t="shared" ca="1" si="382"/>
        <v>0</v>
      </c>
      <c r="D977" s="82">
        <f t="shared" ca="1" si="383"/>
        <v>0</v>
      </c>
      <c r="E977" s="82">
        <f t="shared" ca="1" si="384"/>
        <v>0</v>
      </c>
      <c r="F977" s="82">
        <f t="shared" ca="1" si="385"/>
        <v>0</v>
      </c>
      <c r="G977" s="82">
        <f t="shared" ca="1" si="386"/>
        <v>0</v>
      </c>
      <c r="H977" s="7"/>
      <c r="O977" s="8"/>
      <c r="P977" s="8"/>
      <c r="Q977" s="8"/>
      <c r="R977" s="8"/>
      <c r="S977" s="8"/>
    </row>
    <row r="978" spans="1:19" x14ac:dyDescent="0.25">
      <c r="A978" s="140"/>
      <c r="B978" s="155" t="s">
        <v>1262</v>
      </c>
      <c r="C978" s="82">
        <f t="shared" ca="1" si="382"/>
        <v>0</v>
      </c>
      <c r="D978" s="82">
        <f t="shared" ca="1" si="383"/>
        <v>0</v>
      </c>
      <c r="E978" s="82">
        <f t="shared" ca="1" si="384"/>
        <v>0</v>
      </c>
      <c r="F978" s="82">
        <f t="shared" ca="1" si="385"/>
        <v>0</v>
      </c>
      <c r="G978" s="82">
        <f t="shared" ca="1" si="386"/>
        <v>0</v>
      </c>
      <c r="H978" s="7"/>
      <c r="O978" s="8"/>
      <c r="P978" s="8"/>
      <c r="Q978" s="8"/>
      <c r="R978" s="8"/>
      <c r="S978" s="8"/>
    </row>
    <row r="979" spans="1:19" x14ac:dyDescent="0.25">
      <c r="A979" s="140"/>
      <c r="B979" s="155" t="s">
        <v>1263</v>
      </c>
      <c r="C979" s="82">
        <f t="shared" ca="1" si="382"/>
        <v>0</v>
      </c>
      <c r="D979" s="82">
        <f t="shared" ca="1" si="383"/>
        <v>0</v>
      </c>
      <c r="E979" s="82">
        <f t="shared" ca="1" si="384"/>
        <v>0</v>
      </c>
      <c r="F979" s="82">
        <f t="shared" ca="1" si="385"/>
        <v>0</v>
      </c>
      <c r="G979" s="82">
        <f t="shared" ca="1" si="386"/>
        <v>0</v>
      </c>
      <c r="H979" s="7"/>
      <c r="O979" s="8"/>
      <c r="P979" s="8"/>
      <c r="Q979" s="8"/>
      <c r="R979" s="8"/>
      <c r="S979" s="8"/>
    </row>
    <row r="980" spans="1:19" x14ac:dyDescent="0.25">
      <c r="A980" s="140"/>
      <c r="B980" s="155" t="s">
        <v>1180</v>
      </c>
      <c r="C980" s="82">
        <f t="shared" ca="1" si="382"/>
        <v>0</v>
      </c>
      <c r="D980" s="82">
        <f t="shared" ca="1" si="383"/>
        <v>0</v>
      </c>
      <c r="E980" s="82">
        <f t="shared" ca="1" si="384"/>
        <v>0</v>
      </c>
      <c r="F980" s="82">
        <f t="shared" ca="1" si="385"/>
        <v>0</v>
      </c>
      <c r="G980" s="82">
        <f t="shared" ca="1" si="386"/>
        <v>0</v>
      </c>
      <c r="H980" s="7"/>
      <c r="O980" s="8"/>
      <c r="P980" s="8"/>
      <c r="Q980" s="8"/>
      <c r="R980" s="8"/>
      <c r="S980" s="8"/>
    </row>
    <row r="981" spans="1:19" x14ac:dyDescent="0.25">
      <c r="A981" s="140"/>
      <c r="B981" s="155" t="s">
        <v>1264</v>
      </c>
      <c r="C981" s="82">
        <f t="shared" ca="1" si="382"/>
        <v>0</v>
      </c>
      <c r="D981" s="82">
        <f t="shared" ca="1" si="383"/>
        <v>0</v>
      </c>
      <c r="E981" s="82">
        <f t="shared" ca="1" si="384"/>
        <v>0</v>
      </c>
      <c r="F981" s="82">
        <f t="shared" ca="1" si="385"/>
        <v>0</v>
      </c>
      <c r="G981" s="82">
        <f t="shared" ca="1" si="386"/>
        <v>0</v>
      </c>
      <c r="H981" s="7"/>
      <c r="O981" s="8"/>
      <c r="P981" s="8"/>
      <c r="Q981" s="8"/>
      <c r="R981" s="8"/>
      <c r="S981" s="8"/>
    </row>
    <row r="982" spans="1:19" x14ac:dyDescent="0.25">
      <c r="A982" s="140"/>
      <c r="B982" s="155" t="s">
        <v>1265</v>
      </c>
      <c r="C982" s="82">
        <f t="shared" ca="1" si="382"/>
        <v>0</v>
      </c>
      <c r="D982" s="82">
        <f t="shared" ca="1" si="383"/>
        <v>0</v>
      </c>
      <c r="E982" s="82">
        <f t="shared" ca="1" si="384"/>
        <v>0</v>
      </c>
      <c r="F982" s="82">
        <f t="shared" ca="1" si="385"/>
        <v>0</v>
      </c>
      <c r="G982" s="82">
        <f t="shared" ca="1" si="386"/>
        <v>0</v>
      </c>
      <c r="H982" s="7"/>
      <c r="O982" s="8"/>
      <c r="P982" s="8"/>
      <c r="Q982" s="8"/>
      <c r="R982" s="8"/>
      <c r="S982" s="8"/>
    </row>
    <row r="983" spans="1:19" x14ac:dyDescent="0.25">
      <c r="A983" s="140"/>
      <c r="B983" s="155" t="s">
        <v>940</v>
      </c>
      <c r="C983" s="65">
        <f t="shared" ca="1" si="382"/>
        <v>0</v>
      </c>
      <c r="D983" s="65">
        <f t="shared" ca="1" si="383"/>
        <v>0</v>
      </c>
      <c r="E983" s="65">
        <f t="shared" ca="1" si="384"/>
        <v>0</v>
      </c>
      <c r="F983" s="65">
        <f t="shared" ca="1" si="385"/>
        <v>0</v>
      </c>
      <c r="G983" s="65">
        <f t="shared" ca="1" si="386"/>
        <v>0</v>
      </c>
      <c r="H983" s="7"/>
      <c r="O983" s="8"/>
      <c r="P983" s="8"/>
      <c r="Q983" s="8"/>
      <c r="R983" s="8"/>
      <c r="S983" s="8"/>
    </row>
    <row r="984" spans="1:19" x14ac:dyDescent="0.25">
      <c r="A984" s="140"/>
      <c r="B984" s="155" t="s">
        <v>941</v>
      </c>
      <c r="C984" s="65">
        <f t="shared" ca="1" si="382"/>
        <v>0</v>
      </c>
      <c r="D984" s="65">
        <f t="shared" ca="1" si="383"/>
        <v>0</v>
      </c>
      <c r="E984" s="65">
        <f t="shared" ca="1" si="384"/>
        <v>0</v>
      </c>
      <c r="F984" s="65">
        <f t="shared" ca="1" si="385"/>
        <v>0</v>
      </c>
      <c r="G984" s="65">
        <f t="shared" ca="1" si="386"/>
        <v>0</v>
      </c>
      <c r="H984" s="7"/>
      <c r="O984" s="8"/>
      <c r="P984" s="8"/>
      <c r="Q984" s="8"/>
      <c r="R984" s="8"/>
      <c r="S984" s="8"/>
    </row>
    <row r="985" spans="1:19" x14ac:dyDescent="0.25">
      <c r="A985" s="140"/>
      <c r="B985" s="155" t="s">
        <v>942</v>
      </c>
      <c r="C985" s="147">
        <f t="shared" ca="1" si="382"/>
        <v>0</v>
      </c>
      <c r="D985" s="147">
        <f t="shared" ca="1" si="383"/>
        <v>0</v>
      </c>
      <c r="E985" s="147">
        <f t="shared" ca="1" si="384"/>
        <v>0</v>
      </c>
      <c r="F985" s="147">
        <f t="shared" ca="1" si="385"/>
        <v>0</v>
      </c>
      <c r="G985" s="147">
        <f t="shared" ca="1" si="386"/>
        <v>0</v>
      </c>
      <c r="H985" s="7"/>
      <c r="O985" s="8"/>
      <c r="P985" s="8"/>
      <c r="Q985" s="8"/>
      <c r="R985" s="8"/>
      <c r="S985" s="8"/>
    </row>
    <row r="986" spans="1:19" x14ac:dyDescent="0.25">
      <c r="A986" s="140"/>
      <c r="B986" s="155" t="s">
        <v>1266</v>
      </c>
      <c r="C986" s="82">
        <f t="shared" ca="1" si="382"/>
        <v>0</v>
      </c>
      <c r="D986" s="82">
        <f t="shared" ca="1" si="383"/>
        <v>4.1889227399999998</v>
      </c>
      <c r="E986" s="82">
        <f t="shared" ca="1" si="384"/>
        <v>8.0609970499999992</v>
      </c>
      <c r="F986" s="82">
        <f t="shared" ca="1" si="385"/>
        <v>11.7946452</v>
      </c>
      <c r="G986" s="82">
        <f t="shared" ca="1" si="386"/>
        <v>15.414981300000001</v>
      </c>
      <c r="H986" s="7"/>
      <c r="O986" s="8"/>
      <c r="P986" s="8"/>
      <c r="Q986" s="8"/>
      <c r="R986" s="8"/>
      <c r="S986" s="8"/>
    </row>
    <row r="987" spans="1:19" x14ac:dyDescent="0.25">
      <c r="A987" s="140"/>
      <c r="B987" s="155" t="s">
        <v>1267</v>
      </c>
      <c r="C987" s="82">
        <f t="shared" ca="1" si="382"/>
        <v>0</v>
      </c>
      <c r="D987" s="82">
        <f t="shared" ca="1" si="383"/>
        <v>3.01232247</v>
      </c>
      <c r="E987" s="82">
        <f t="shared" ca="1" si="384"/>
        <v>5.77397224</v>
      </c>
      <c r="F987" s="82">
        <f t="shared" ca="1" si="385"/>
        <v>8.3530113700000008</v>
      </c>
      <c r="G987" s="82">
        <f t="shared" ca="1" si="386"/>
        <v>10.801547299999999</v>
      </c>
      <c r="H987" s="7"/>
      <c r="O987" s="8"/>
      <c r="P987" s="8"/>
      <c r="Q987" s="8"/>
      <c r="R987" s="8"/>
      <c r="S987" s="8"/>
    </row>
    <row r="988" spans="1:19" x14ac:dyDescent="0.25">
      <c r="A988" s="140"/>
      <c r="B988" s="155" t="s">
        <v>1268</v>
      </c>
      <c r="C988" s="82">
        <f t="shared" ca="1" si="382"/>
        <v>0</v>
      </c>
      <c r="D988" s="82">
        <f t="shared" ca="1" si="383"/>
        <v>1.68806992</v>
      </c>
      <c r="E988" s="82">
        <f t="shared" ca="1" si="384"/>
        <v>3.3980710599999999</v>
      </c>
      <c r="F988" s="82">
        <f t="shared" ca="1" si="385"/>
        <v>5.3288761600000001</v>
      </c>
      <c r="G988" s="82">
        <f t="shared" ca="1" si="386"/>
        <v>7.31776173</v>
      </c>
      <c r="H988" s="7"/>
      <c r="O988" s="8"/>
      <c r="P988" s="8"/>
      <c r="Q988" s="8"/>
      <c r="R988" s="8"/>
      <c r="S988" s="8"/>
    </row>
    <row r="989" spans="1:19" x14ac:dyDescent="0.25">
      <c r="A989" s="140"/>
      <c r="B989" s="155" t="s">
        <v>1269</v>
      </c>
      <c r="C989" s="82">
        <f t="shared" ref="C989:C992" ca="1" si="387">IFERROR(VLOOKUP($B989,INDIRECT($I$797),2,FALSE),0)</f>
        <v>0</v>
      </c>
      <c r="D989" s="82">
        <f t="shared" ref="D989:D992" ca="1" si="388">IFERROR(VLOOKUP($B989,INDIRECT($J$797),2,FALSE),0)</f>
        <v>6.0953270400000002E-2</v>
      </c>
      <c r="E989" s="82">
        <f t="shared" ref="E989:E992" ca="1" si="389">IFERROR(VLOOKUP($B989,INDIRECT($K$797),2,FALSE),0)</f>
        <v>0.11679872500000001</v>
      </c>
      <c r="F989" s="82">
        <f t="shared" ref="F989:F992" ca="1" si="390">IFERROR(VLOOKUP($B989,INDIRECT($L$797),2,FALSE),0)</f>
        <v>0.17024831600000001</v>
      </c>
      <c r="G989" s="82">
        <f t="shared" ref="G989:G992" ca="1" si="391">IFERROR(VLOOKUP($B989,INDIRECT($M$797),2,FALSE),0)</f>
        <v>0.22337537900000001</v>
      </c>
      <c r="H989" s="7"/>
      <c r="O989" s="8"/>
      <c r="P989" s="8"/>
      <c r="Q989" s="8"/>
      <c r="R989" s="8"/>
      <c r="S989" s="8"/>
    </row>
    <row r="990" spans="1:19" x14ac:dyDescent="0.25">
      <c r="A990" s="140"/>
      <c r="B990" s="155" t="s">
        <v>1270</v>
      </c>
      <c r="C990" s="65">
        <f t="shared" ca="1" si="387"/>
        <v>0</v>
      </c>
      <c r="D990" s="65">
        <f t="shared" ca="1" si="388"/>
        <v>0.86560508599999997</v>
      </c>
      <c r="E990" s="65">
        <f t="shared" ca="1" si="389"/>
        <v>6.9596468000000002E-3</v>
      </c>
      <c r="F990" s="65">
        <f t="shared" ca="1" si="390"/>
        <v>3.7387411799999999E-2</v>
      </c>
      <c r="G990" s="65">
        <f t="shared" ca="1" si="391"/>
        <v>3.00454967E-2</v>
      </c>
      <c r="H990" s="7"/>
      <c r="O990" s="8"/>
      <c r="P990" s="8"/>
      <c r="Q990" s="8"/>
      <c r="R990" s="8"/>
      <c r="S990" s="8"/>
    </row>
    <row r="991" spans="1:19" x14ac:dyDescent="0.25">
      <c r="A991" s="140"/>
      <c r="B991" s="155" t="s">
        <v>1271</v>
      </c>
      <c r="C991" s="65">
        <f t="shared" ca="1" si="387"/>
        <v>0</v>
      </c>
      <c r="D991" s="65">
        <f t="shared" ca="1" si="388"/>
        <v>0.34795278299999999</v>
      </c>
      <c r="E991" s="65">
        <f t="shared" ca="1" si="389"/>
        <v>2.6305573299999999E-3</v>
      </c>
      <c r="F991" s="65">
        <f t="shared" ca="1" si="390"/>
        <v>1.68276851E-2</v>
      </c>
      <c r="G991" s="65">
        <f t="shared" ca="1" si="391"/>
        <v>1.41183096E-2</v>
      </c>
      <c r="H991" s="7"/>
      <c r="O991" s="8"/>
      <c r="P991" s="8"/>
      <c r="Q991" s="8"/>
      <c r="R991" s="8"/>
      <c r="S991" s="8"/>
    </row>
    <row r="992" spans="1:19" x14ac:dyDescent="0.25">
      <c r="A992" s="140"/>
      <c r="B992" s="155" t="s">
        <v>1272</v>
      </c>
      <c r="C992" s="147">
        <f t="shared" ca="1" si="387"/>
        <v>0</v>
      </c>
      <c r="D992" s="147">
        <f t="shared" ca="1" si="388"/>
        <v>0</v>
      </c>
      <c r="E992" s="147">
        <f t="shared" ca="1" si="389"/>
        <v>0</v>
      </c>
      <c r="F992" s="147">
        <f t="shared" ca="1" si="390"/>
        <v>0</v>
      </c>
      <c r="G992" s="147">
        <f t="shared" ca="1" si="391"/>
        <v>0</v>
      </c>
      <c r="H992" s="7"/>
      <c r="O992" s="8"/>
      <c r="P992" s="8"/>
      <c r="Q992" s="8"/>
      <c r="R992" s="8"/>
      <c r="S992" s="8"/>
    </row>
    <row r="993" spans="1:27" x14ac:dyDescent="0.25">
      <c r="A993" s="140"/>
      <c r="B993" s="155"/>
      <c r="C993" s="7"/>
      <c r="D993" s="7"/>
      <c r="E993" s="7"/>
      <c r="F993" s="7"/>
      <c r="G993" s="7"/>
      <c r="H993" s="7"/>
      <c r="I993" s="103" t="s">
        <v>244</v>
      </c>
      <c r="O993" s="138" t="s">
        <v>245</v>
      </c>
      <c r="P993" s="8"/>
      <c r="Q993" s="8"/>
      <c r="R993" s="8"/>
      <c r="S993" s="8"/>
      <c r="V993" s="106" t="s">
        <v>341</v>
      </c>
      <c r="W993" s="9">
        <v>2010</v>
      </c>
      <c r="X993" s="9">
        <v>2020</v>
      </c>
      <c r="Y993" s="9">
        <v>2030</v>
      </c>
      <c r="Z993" s="9">
        <v>2040</v>
      </c>
      <c r="AA993" s="9">
        <v>2050</v>
      </c>
    </row>
    <row r="994" spans="1:27" x14ac:dyDescent="0.25">
      <c r="A994" s="106"/>
      <c r="B994" s="106" t="s">
        <v>574</v>
      </c>
      <c r="C994" s="9">
        <v>2010</v>
      </c>
      <c r="D994" s="9">
        <v>2020</v>
      </c>
      <c r="E994" s="9">
        <v>2030</v>
      </c>
      <c r="F994" s="9">
        <v>2040</v>
      </c>
      <c r="G994" s="9">
        <v>2050</v>
      </c>
      <c r="H994" s="9"/>
      <c r="I994" s="106">
        <v>2010</v>
      </c>
      <c r="J994" s="106">
        <v>2020</v>
      </c>
      <c r="K994" s="106">
        <v>2030</v>
      </c>
      <c r="L994" s="106">
        <v>2040</v>
      </c>
      <c r="M994" s="106">
        <v>2050</v>
      </c>
      <c r="O994" s="6">
        <v>2010</v>
      </c>
      <c r="P994" s="6">
        <v>2020</v>
      </c>
      <c r="Q994" s="6">
        <v>2030</v>
      </c>
      <c r="R994" s="6">
        <v>2040</v>
      </c>
      <c r="S994" s="6">
        <v>2050</v>
      </c>
      <c r="V994" s="87" t="s">
        <v>337</v>
      </c>
    </row>
    <row r="995" spans="1:27" x14ac:dyDescent="0.25">
      <c r="A995" s="140"/>
      <c r="B995" s="155" t="s">
        <v>470</v>
      </c>
      <c r="C995" s="41">
        <f t="shared" ref="C995:C1000" ca="1" si="392">IFERROR(VLOOKUP($B995,INDIRECT($I$995),2,FALSE),0)</f>
        <v>0</v>
      </c>
      <c r="D995" s="41">
        <f t="shared" ref="D995:D1000" ca="1" si="393">IFERROR(VLOOKUP($B995,INDIRECT($J$995),2,FALSE),0)</f>
        <v>69.634953499999995</v>
      </c>
      <c r="E995" s="41">
        <f t="shared" ref="E995:E1000" ca="1" si="394">IFERROR(VLOOKUP($B995,INDIRECT($K$995),2,FALSE),0)</f>
        <v>69.634953499999995</v>
      </c>
      <c r="F995" s="41">
        <f t="shared" ref="F995:F1000" ca="1" si="395">IFERROR(VLOOKUP($B995,INDIRECT($L$995),2,FALSE),0)</f>
        <v>69.634953499999995</v>
      </c>
      <c r="G995" s="41">
        <f t="shared" ref="G995:G1000" ca="1" si="396">IFERROR(VLOOKUP($B995,INDIRECT($M$995),2,FALSE),0)</f>
        <v>69.634953499999995</v>
      </c>
      <c r="H995" s="7"/>
      <c r="I995" s="140" t="str">
        <f>"Modeloutput!$A$"&amp;O995&amp;":$B$"&amp;O996</f>
        <v>Modeloutput!$A$9577:$B$9582</v>
      </c>
      <c r="J995" s="140" t="str">
        <f>"Modeloutput!$A$"&amp;P995&amp;":$B$"&amp;P996</f>
        <v>Modeloutput!$A$10512:$B$10517</v>
      </c>
      <c r="K995" s="140" t="str">
        <f>"Modeloutput!$A$"&amp;Q995&amp;":$B$"&amp;Q996</f>
        <v>Modeloutput!$A$11447:$B$11452</v>
      </c>
      <c r="L995" s="140" t="str">
        <f>"Modeloutput!$A$"&amp;R995&amp;":$B$"&amp;R996</f>
        <v>Modeloutput!$A$12382:$B$12387</v>
      </c>
      <c r="M995" s="140" t="str">
        <f>"Modeloutput!$A$"&amp;S995&amp;":$B$"&amp;S996</f>
        <v>Modeloutput!$A$13317:$B$13322</v>
      </c>
      <c r="O995" s="140">
        <f>Run4_Var1!O995+Run4_Var3!$G$10</f>
        <v>9577</v>
      </c>
      <c r="P995" s="140">
        <f>Run4_Var1!P995+Run4_Var3!$G$10</f>
        <v>10512</v>
      </c>
      <c r="Q995" s="140">
        <f>Run4_Var1!Q995+Run4_Var3!$G$10</f>
        <v>11447</v>
      </c>
      <c r="R995" s="140">
        <f>Run4_Var1!R995+Run4_Var3!$G$10</f>
        <v>12382</v>
      </c>
      <c r="S995" s="140">
        <f>Run4_Var1!S995+Run4_Var3!$G$10</f>
        <v>13317</v>
      </c>
      <c r="V995" s="22" t="s">
        <v>342</v>
      </c>
      <c r="W995" s="23">
        <f ca="1">SUM(C995:C1000)</f>
        <v>0</v>
      </c>
      <c r="X995" s="23">
        <f t="shared" ref="X995:AA995" ca="1" si="397">SUM(D995:D1000)</f>
        <v>115.3127057</v>
      </c>
      <c r="Y995" s="23">
        <f t="shared" ca="1" si="397"/>
        <v>115.3127057</v>
      </c>
      <c r="Z995" s="23">
        <f t="shared" ca="1" si="397"/>
        <v>115.3127057</v>
      </c>
      <c r="AA995" s="23">
        <f t="shared" ca="1" si="397"/>
        <v>115.3127057</v>
      </c>
    </row>
    <row r="996" spans="1:27" x14ac:dyDescent="0.25">
      <c r="A996" s="140"/>
      <c r="B996" s="155" t="s">
        <v>471</v>
      </c>
      <c r="C996" s="41">
        <f t="shared" ca="1" si="392"/>
        <v>0</v>
      </c>
      <c r="D996" s="41">
        <f t="shared" ca="1" si="393"/>
        <v>0</v>
      </c>
      <c r="E996" s="41">
        <f t="shared" ca="1" si="394"/>
        <v>0</v>
      </c>
      <c r="F996" s="41">
        <f t="shared" ca="1" si="395"/>
        <v>0</v>
      </c>
      <c r="G996" s="41">
        <f t="shared" ca="1" si="396"/>
        <v>0</v>
      </c>
      <c r="H996" s="7"/>
      <c r="O996" s="140">
        <f>Run4_Var1!O996+Run4_Var3!$G$10</f>
        <v>9582</v>
      </c>
      <c r="P996" s="140">
        <f>Run4_Var1!P996+Run4_Var3!$G$10</f>
        <v>10517</v>
      </c>
      <c r="Q996" s="140">
        <f>Run4_Var1!Q996+Run4_Var3!$G$10</f>
        <v>11452</v>
      </c>
      <c r="R996" s="140">
        <f>Run4_Var1!R996+Run4_Var3!$G$10</f>
        <v>12387</v>
      </c>
      <c r="S996" s="140">
        <f>Run4_Var1!S996+Run4_Var3!$G$10</f>
        <v>13322</v>
      </c>
      <c r="V996" s="8"/>
      <c r="W996" s="42"/>
      <c r="X996" s="42"/>
      <c r="Y996" s="42"/>
      <c r="Z996" s="42"/>
      <c r="AA996" s="42"/>
    </row>
    <row r="997" spans="1:27" x14ac:dyDescent="0.25">
      <c r="A997" s="140"/>
      <c r="B997" s="155" t="s">
        <v>486</v>
      </c>
      <c r="C997" s="41">
        <f t="shared" ca="1" si="392"/>
        <v>0</v>
      </c>
      <c r="D997" s="41">
        <f t="shared" ca="1" si="393"/>
        <v>45.6777522</v>
      </c>
      <c r="E997" s="41">
        <f t="shared" ca="1" si="394"/>
        <v>45.6777522</v>
      </c>
      <c r="F997" s="41">
        <f t="shared" ca="1" si="395"/>
        <v>45.6777522</v>
      </c>
      <c r="G997" s="41">
        <f t="shared" ca="1" si="396"/>
        <v>45.6777522</v>
      </c>
      <c r="H997" s="7"/>
      <c r="O997" s="8"/>
      <c r="P997" s="8"/>
      <c r="Q997" s="8"/>
      <c r="R997" s="8"/>
      <c r="S997" s="8"/>
      <c r="V997" s="140" t="s">
        <v>285</v>
      </c>
      <c r="W997" s="135">
        <f ca="1">SUM(W995)</f>
        <v>0</v>
      </c>
      <c r="X997" s="135">
        <f t="shared" ref="X997:AA997" ca="1" si="398">SUM(X995)</f>
        <v>115.3127057</v>
      </c>
      <c r="Y997" s="135">
        <f t="shared" ca="1" si="398"/>
        <v>115.3127057</v>
      </c>
      <c r="Z997" s="135">
        <f t="shared" ca="1" si="398"/>
        <v>115.3127057</v>
      </c>
      <c r="AA997" s="135">
        <f t="shared" ca="1" si="398"/>
        <v>115.3127057</v>
      </c>
    </row>
    <row r="998" spans="1:27" x14ac:dyDescent="0.25">
      <c r="A998" s="140"/>
      <c r="B998" s="155" t="s">
        <v>487</v>
      </c>
      <c r="C998" s="41">
        <f t="shared" ca="1" si="392"/>
        <v>0</v>
      </c>
      <c r="D998" s="41">
        <f t="shared" ca="1" si="393"/>
        <v>0</v>
      </c>
      <c r="E998" s="41">
        <f t="shared" ca="1" si="394"/>
        <v>0</v>
      </c>
      <c r="F998" s="41">
        <f t="shared" ca="1" si="395"/>
        <v>0</v>
      </c>
      <c r="G998" s="41">
        <f t="shared" ca="1" si="396"/>
        <v>0</v>
      </c>
      <c r="H998" s="7"/>
      <c r="O998" s="8"/>
      <c r="P998" s="8"/>
      <c r="Q998" s="8"/>
      <c r="R998" s="8"/>
      <c r="S998" s="8"/>
      <c r="V998" s="140" t="s">
        <v>284</v>
      </c>
      <c r="W998" s="135">
        <f ca="1">SUM(C995:C1000)</f>
        <v>0</v>
      </c>
      <c r="X998" s="135">
        <f t="shared" ref="X998:AA998" ca="1" si="399">SUM(D995:D1000)</f>
        <v>115.3127057</v>
      </c>
      <c r="Y998" s="135">
        <f t="shared" ca="1" si="399"/>
        <v>115.3127057</v>
      </c>
      <c r="Z998" s="135">
        <f t="shared" ca="1" si="399"/>
        <v>115.3127057</v>
      </c>
      <c r="AA998" s="135">
        <f t="shared" ca="1" si="399"/>
        <v>115.3127057</v>
      </c>
    </row>
    <row r="999" spans="1:27" x14ac:dyDescent="0.25">
      <c r="A999" s="140"/>
      <c r="B999" s="155" t="s">
        <v>488</v>
      </c>
      <c r="C999" s="41">
        <f t="shared" ca="1" si="392"/>
        <v>0</v>
      </c>
      <c r="D999" s="41">
        <f t="shared" ca="1" si="393"/>
        <v>0</v>
      </c>
      <c r="E999" s="41">
        <f t="shared" ca="1" si="394"/>
        <v>0</v>
      </c>
      <c r="F999" s="41">
        <f t="shared" ca="1" si="395"/>
        <v>0</v>
      </c>
      <c r="G999" s="41">
        <f t="shared" ca="1" si="396"/>
        <v>0</v>
      </c>
      <c r="H999" s="7"/>
      <c r="O999" s="8"/>
      <c r="P999" s="8"/>
      <c r="Q999" s="8"/>
      <c r="R999" s="8"/>
      <c r="S999" s="8"/>
      <c r="V999" s="8"/>
      <c r="W999" s="42"/>
      <c r="X999" s="42"/>
      <c r="Y999" s="42"/>
      <c r="Z999" s="42"/>
      <c r="AA999" s="42"/>
    </row>
    <row r="1000" spans="1:27" x14ac:dyDescent="0.25">
      <c r="A1000" s="140"/>
      <c r="B1000" s="155" t="s">
        <v>489</v>
      </c>
      <c r="C1000" s="41">
        <f t="shared" ca="1" si="392"/>
        <v>0</v>
      </c>
      <c r="D1000" s="41">
        <f t="shared" ca="1" si="393"/>
        <v>0</v>
      </c>
      <c r="E1000" s="41">
        <f t="shared" ca="1" si="394"/>
        <v>0</v>
      </c>
      <c r="F1000" s="41">
        <f t="shared" ca="1" si="395"/>
        <v>0</v>
      </c>
      <c r="G1000" s="41">
        <f t="shared" ca="1" si="396"/>
        <v>0</v>
      </c>
      <c r="H1000" s="7"/>
      <c r="O1000" s="8"/>
      <c r="P1000" s="8"/>
      <c r="Q1000" s="8"/>
      <c r="R1000" s="8"/>
      <c r="S1000" s="8"/>
    </row>
    <row r="1001" spans="1:27" x14ac:dyDescent="0.25">
      <c r="A1001" s="140"/>
      <c r="B1001" s="155"/>
      <c r="C1001" s="7"/>
      <c r="D1001" s="7"/>
      <c r="E1001" s="7"/>
      <c r="F1001" s="7"/>
      <c r="G1001" s="7"/>
      <c r="H1001" s="7"/>
      <c r="I1001" s="103" t="s">
        <v>244</v>
      </c>
      <c r="O1001" s="138" t="s">
        <v>245</v>
      </c>
      <c r="P1001" s="8"/>
      <c r="Q1001" s="8"/>
      <c r="R1001" s="8"/>
      <c r="S1001" s="8"/>
    </row>
    <row r="1002" spans="1:27" x14ac:dyDescent="0.25">
      <c r="A1002" s="106"/>
      <c r="B1002" s="106" t="s">
        <v>340</v>
      </c>
      <c r="C1002" s="9">
        <v>2010</v>
      </c>
      <c r="D1002" s="9">
        <v>2020</v>
      </c>
      <c r="E1002" s="9">
        <v>2030</v>
      </c>
      <c r="F1002" s="9">
        <v>2040</v>
      </c>
      <c r="G1002" s="9">
        <v>2050</v>
      </c>
      <c r="H1002" s="9"/>
      <c r="I1002" s="106">
        <v>2010</v>
      </c>
      <c r="J1002" s="106">
        <v>2020</v>
      </c>
      <c r="K1002" s="106">
        <v>2030</v>
      </c>
      <c r="L1002" s="106">
        <v>2040</v>
      </c>
      <c r="M1002" s="106">
        <v>2050</v>
      </c>
      <c r="O1002" s="6">
        <v>2010</v>
      </c>
      <c r="P1002" s="6">
        <v>2020</v>
      </c>
      <c r="Q1002" s="6">
        <v>2030</v>
      </c>
      <c r="R1002" s="6">
        <v>2040</v>
      </c>
      <c r="S1002" s="6">
        <v>2050</v>
      </c>
      <c r="V1002" s="106" t="s">
        <v>587</v>
      </c>
      <c r="W1002" s="9">
        <v>2010</v>
      </c>
      <c r="X1002" s="9">
        <v>2020</v>
      </c>
      <c r="Y1002" s="9">
        <v>2030</v>
      </c>
      <c r="Z1002" s="9">
        <v>2040</v>
      </c>
      <c r="AA1002" s="9">
        <v>2050</v>
      </c>
    </row>
    <row r="1003" spans="1:27" x14ac:dyDescent="0.25">
      <c r="A1003" s="140"/>
      <c r="B1003" s="155" t="s">
        <v>466</v>
      </c>
      <c r="C1003" s="78">
        <f t="shared" ref="C1003:C1014" ca="1" si="400">IFERROR(VLOOKUP($B1003,INDIRECT($I$1003),2,FALSE),0)</f>
        <v>0</v>
      </c>
      <c r="D1003" s="78">
        <f t="shared" ref="D1003:D1014" ca="1" si="401">IFERROR(VLOOKUP($B1003,INDIRECT($J$1003),2,FALSE),0)</f>
        <v>0</v>
      </c>
      <c r="E1003" s="78">
        <f t="shared" ref="E1003:E1014" ca="1" si="402">IFERROR(VLOOKUP($B1003,INDIRECT($K$1003),2,FALSE),0)</f>
        <v>0</v>
      </c>
      <c r="F1003" s="78">
        <f t="shared" ref="F1003:F1014" ca="1" si="403">IFERROR(VLOOKUP($B1003,INDIRECT($L$1003),2,FALSE),0)</f>
        <v>0</v>
      </c>
      <c r="G1003" s="78">
        <f t="shared" ref="G1003:G1014" ca="1" si="404">IFERROR(VLOOKUP($B1003,INDIRECT($M$1003),2,FALSE),0)</f>
        <v>0</v>
      </c>
      <c r="H1003" s="7"/>
      <c r="I1003" s="140" t="str">
        <f>"Modeloutput!$A$"&amp;O1003&amp;":$B$"&amp;O1004</f>
        <v>Modeloutput!$A$10032:$B$10043</v>
      </c>
      <c r="J1003" s="140" t="str">
        <f>"Modeloutput!$A$"&amp;P1003&amp;":$B$"&amp;P1004</f>
        <v>Modeloutput!$A$10967:$B$10978</v>
      </c>
      <c r="K1003" s="140" t="str">
        <f>"Modeloutput!$A$"&amp;Q1003&amp;":$B$"&amp;Q1004</f>
        <v>Modeloutput!$A$11902:$B$11913</v>
      </c>
      <c r="L1003" s="140" t="str">
        <f>"Modeloutput!$A$"&amp;R1003&amp;":$B$"&amp;R1004</f>
        <v>Modeloutput!$A$12837:$B$12848</v>
      </c>
      <c r="M1003" s="140" t="str">
        <f>"Modeloutput!$A$"&amp;S1003&amp;":$B$"&amp;S1004</f>
        <v>Modeloutput!$A$13772:$B$13783</v>
      </c>
      <c r="N1003" s="140" t="s">
        <v>246</v>
      </c>
      <c r="O1003" s="140">
        <f>Run4_Var1!O1003+Run4_Var3!$G$10</f>
        <v>10032</v>
      </c>
      <c r="P1003" s="140">
        <f>Run4_Var1!P1003+Run4_Var3!$G$10</f>
        <v>10967</v>
      </c>
      <c r="Q1003" s="140">
        <f>Run4_Var1!Q1003+Run4_Var3!$G$10</f>
        <v>11902</v>
      </c>
      <c r="R1003" s="140">
        <f>Run4_Var1!R1003+Run4_Var3!$G$10</f>
        <v>12837</v>
      </c>
      <c r="S1003" s="140">
        <f>Run4_Var1!S1003+Run4_Var3!$G$10</f>
        <v>13772</v>
      </c>
      <c r="V1003" s="87"/>
    </row>
    <row r="1004" spans="1:27" x14ac:dyDescent="0.25">
      <c r="A1004" s="140"/>
      <c r="B1004" s="155" t="s">
        <v>467</v>
      </c>
      <c r="C1004" s="78">
        <f t="shared" ca="1" si="400"/>
        <v>0</v>
      </c>
      <c r="D1004" s="78">
        <f t="shared" ca="1" si="401"/>
        <v>0</v>
      </c>
      <c r="E1004" s="78">
        <f t="shared" ca="1" si="402"/>
        <v>0</v>
      </c>
      <c r="F1004" s="78">
        <f t="shared" ca="1" si="403"/>
        <v>0</v>
      </c>
      <c r="G1004" s="78">
        <f t="shared" ca="1" si="404"/>
        <v>0</v>
      </c>
      <c r="H1004" s="7"/>
      <c r="O1004" s="140">
        <f>Run4_Var1!O1004+Run4_Var3!$G$10</f>
        <v>10043</v>
      </c>
      <c r="P1004" s="140">
        <f>Run4_Var1!P1004+Run4_Var3!$G$10</f>
        <v>10978</v>
      </c>
      <c r="Q1004" s="140">
        <f>Run4_Var1!Q1004+Run4_Var3!$G$10</f>
        <v>11913</v>
      </c>
      <c r="R1004" s="140">
        <f>Run4_Var1!R1004+Run4_Var3!$G$10</f>
        <v>12848</v>
      </c>
      <c r="S1004" s="140">
        <f>Run4_Var1!S1004+Run4_Var3!$G$10</f>
        <v>13783</v>
      </c>
      <c r="V1004" s="76" t="s">
        <v>288</v>
      </c>
      <c r="W1004" s="77">
        <f ca="1">SUM(C1003:C1014)</f>
        <v>0</v>
      </c>
      <c r="X1004" s="77">
        <f t="shared" ref="X1004:AA1004" ca="1" si="405">SUM(D1003:D1014)</f>
        <v>0</v>
      </c>
      <c r="Y1004" s="77">
        <f t="shared" ca="1" si="405"/>
        <v>0.53641162099999995</v>
      </c>
      <c r="Z1004" s="77">
        <f t="shared" ca="1" si="405"/>
        <v>0.76044335600000001</v>
      </c>
      <c r="AA1004" s="77">
        <f t="shared" ca="1" si="405"/>
        <v>0.97846367899999998</v>
      </c>
    </row>
    <row r="1005" spans="1:27" x14ac:dyDescent="0.25">
      <c r="A1005" s="140"/>
      <c r="B1005" s="155" t="s">
        <v>540</v>
      </c>
      <c r="C1005" s="78">
        <f t="shared" ca="1" si="400"/>
        <v>0</v>
      </c>
      <c r="D1005" s="78">
        <f t="shared" ca="1" si="401"/>
        <v>0</v>
      </c>
      <c r="E1005" s="78">
        <f t="shared" ca="1" si="402"/>
        <v>0</v>
      </c>
      <c r="F1005" s="78">
        <f t="shared" ca="1" si="403"/>
        <v>0</v>
      </c>
      <c r="G1005" s="78">
        <f t="shared" ca="1" si="404"/>
        <v>0</v>
      </c>
      <c r="H1005" s="7"/>
      <c r="O1005" s="8"/>
      <c r="P1005" s="8"/>
      <c r="Q1005" s="8"/>
      <c r="R1005" s="8"/>
      <c r="S1005" s="8"/>
      <c r="V1005" s="87"/>
    </row>
    <row r="1006" spans="1:27" x14ac:dyDescent="0.25">
      <c r="A1006" s="140"/>
      <c r="B1006" s="155" t="s">
        <v>541</v>
      </c>
      <c r="C1006" s="78">
        <f t="shared" ca="1" si="400"/>
        <v>0</v>
      </c>
      <c r="D1006" s="78">
        <f t="shared" ca="1" si="401"/>
        <v>0</v>
      </c>
      <c r="E1006" s="78">
        <f t="shared" ca="1" si="402"/>
        <v>0</v>
      </c>
      <c r="F1006" s="78">
        <f t="shared" ca="1" si="403"/>
        <v>0</v>
      </c>
      <c r="G1006" s="78">
        <f t="shared" ca="1" si="404"/>
        <v>0</v>
      </c>
      <c r="H1006" s="7"/>
      <c r="O1006" s="8"/>
      <c r="P1006" s="8"/>
      <c r="Q1006" s="8"/>
      <c r="R1006" s="8"/>
      <c r="S1006" s="8"/>
      <c r="V1006" s="8"/>
      <c r="W1006" s="42"/>
      <c r="X1006" s="42"/>
      <c r="Y1006" s="42"/>
      <c r="Z1006" s="42"/>
      <c r="AA1006" s="42"/>
    </row>
    <row r="1007" spans="1:27" x14ac:dyDescent="0.25">
      <c r="A1007" s="140"/>
      <c r="B1007" s="155" t="s">
        <v>542</v>
      </c>
      <c r="C1007" s="78">
        <f t="shared" ca="1" si="400"/>
        <v>0</v>
      </c>
      <c r="D1007" s="78">
        <f t="shared" ca="1" si="401"/>
        <v>0</v>
      </c>
      <c r="E1007" s="78">
        <f t="shared" ca="1" si="402"/>
        <v>0</v>
      </c>
      <c r="F1007" s="78">
        <f t="shared" ca="1" si="403"/>
        <v>0</v>
      </c>
      <c r="G1007" s="78">
        <f t="shared" ca="1" si="404"/>
        <v>0</v>
      </c>
      <c r="H1007" s="7"/>
      <c r="O1007" s="8"/>
      <c r="P1007" s="8"/>
      <c r="Q1007" s="8"/>
      <c r="R1007" s="8"/>
      <c r="S1007" s="8"/>
      <c r="V1007" s="8"/>
      <c r="W1007" s="42"/>
      <c r="X1007" s="42"/>
      <c r="Y1007" s="42"/>
      <c r="Z1007" s="42"/>
      <c r="AA1007" s="42"/>
    </row>
    <row r="1008" spans="1:27" x14ac:dyDescent="0.25">
      <c r="A1008" s="140"/>
      <c r="B1008" s="155" t="s">
        <v>543</v>
      </c>
      <c r="C1008" s="78">
        <f t="shared" ca="1" si="400"/>
        <v>0</v>
      </c>
      <c r="D1008" s="78">
        <f t="shared" ca="1" si="401"/>
        <v>0</v>
      </c>
      <c r="E1008" s="78">
        <f t="shared" ca="1" si="402"/>
        <v>0</v>
      </c>
      <c r="F1008" s="78">
        <f t="shared" ca="1" si="403"/>
        <v>0</v>
      </c>
      <c r="G1008" s="78">
        <f t="shared" ca="1" si="404"/>
        <v>0</v>
      </c>
      <c r="H1008" s="7"/>
      <c r="O1008" s="8"/>
      <c r="P1008" s="8"/>
      <c r="Q1008" s="8"/>
      <c r="R1008" s="8"/>
      <c r="S1008" s="8"/>
      <c r="V1008" s="140" t="s">
        <v>285</v>
      </c>
      <c r="W1008" s="135">
        <f ca="1">SUM(W1004:W1006)</f>
        <v>0</v>
      </c>
      <c r="X1008" s="135">
        <f t="shared" ref="X1008:AA1008" ca="1" si="406">SUM(X1004:X1006)</f>
        <v>0</v>
      </c>
      <c r="Y1008" s="135">
        <f t="shared" ca="1" si="406"/>
        <v>0.53641162099999995</v>
      </c>
      <c r="Z1008" s="135">
        <f t="shared" ca="1" si="406"/>
        <v>0.76044335600000001</v>
      </c>
      <c r="AA1008" s="135">
        <f t="shared" ca="1" si="406"/>
        <v>0.97846367899999998</v>
      </c>
    </row>
    <row r="1009" spans="1:28" x14ac:dyDescent="0.25">
      <c r="A1009" s="140"/>
      <c r="B1009" s="155" t="s">
        <v>468</v>
      </c>
      <c r="C1009" s="78">
        <f t="shared" ca="1" si="400"/>
        <v>0</v>
      </c>
      <c r="D1009" s="78">
        <f t="shared" ca="1" si="401"/>
        <v>0</v>
      </c>
      <c r="E1009" s="78">
        <f t="shared" ca="1" si="402"/>
        <v>0</v>
      </c>
      <c r="F1009" s="78">
        <f t="shared" ca="1" si="403"/>
        <v>0</v>
      </c>
      <c r="G1009" s="78">
        <f t="shared" ca="1" si="404"/>
        <v>0</v>
      </c>
      <c r="H1009" s="7"/>
      <c r="O1009" s="8"/>
      <c r="P1009" s="8"/>
      <c r="Q1009" s="8"/>
      <c r="R1009" s="8"/>
      <c r="S1009" s="8"/>
      <c r="V1009" s="140" t="s">
        <v>284</v>
      </c>
      <c r="W1009" s="135">
        <f ca="1">SUM(C1003:C1014)</f>
        <v>0</v>
      </c>
      <c r="X1009" s="135">
        <f t="shared" ref="X1009:AA1009" ca="1" si="407">SUM(D1003:D1014)</f>
        <v>0</v>
      </c>
      <c r="Y1009" s="135">
        <f t="shared" ca="1" si="407"/>
        <v>0.53641162099999995</v>
      </c>
      <c r="Z1009" s="135">
        <f t="shared" ca="1" si="407"/>
        <v>0.76044335600000001</v>
      </c>
      <c r="AA1009" s="135">
        <f t="shared" ca="1" si="407"/>
        <v>0.97846367899999998</v>
      </c>
    </row>
    <row r="1010" spans="1:28" x14ac:dyDescent="0.25">
      <c r="A1010" s="140"/>
      <c r="B1010" s="155" t="s">
        <v>469</v>
      </c>
      <c r="C1010" s="78">
        <f t="shared" ca="1" si="400"/>
        <v>0</v>
      </c>
      <c r="D1010" s="78">
        <f t="shared" ca="1" si="401"/>
        <v>0</v>
      </c>
      <c r="E1010" s="78">
        <f t="shared" ca="1" si="402"/>
        <v>0</v>
      </c>
      <c r="F1010" s="78">
        <f t="shared" ca="1" si="403"/>
        <v>0</v>
      </c>
      <c r="G1010" s="78">
        <f t="shared" ca="1" si="404"/>
        <v>0</v>
      </c>
      <c r="H1010" s="7"/>
      <c r="O1010" s="8"/>
      <c r="P1010" s="8"/>
      <c r="Q1010" s="8"/>
      <c r="R1010" s="8"/>
      <c r="S1010" s="8"/>
    </row>
    <row r="1011" spans="1:28" x14ac:dyDescent="0.25">
      <c r="A1011" s="140"/>
      <c r="B1011" s="155" t="s">
        <v>544</v>
      </c>
      <c r="C1011" s="78">
        <f t="shared" ca="1" si="400"/>
        <v>0</v>
      </c>
      <c r="D1011" s="78">
        <f t="shared" ca="1" si="401"/>
        <v>0</v>
      </c>
      <c r="E1011" s="78">
        <f t="shared" ca="1" si="402"/>
        <v>0.53641162099999995</v>
      </c>
      <c r="F1011" s="78">
        <f t="shared" ca="1" si="403"/>
        <v>0.76044335600000001</v>
      </c>
      <c r="G1011" s="78">
        <f t="shared" ca="1" si="404"/>
        <v>0.97846367899999998</v>
      </c>
      <c r="H1011" s="7"/>
      <c r="O1011" s="8"/>
      <c r="P1011" s="8"/>
      <c r="Q1011" s="8"/>
      <c r="R1011" s="8"/>
      <c r="S1011" s="8"/>
    </row>
    <row r="1012" spans="1:28" x14ac:dyDescent="0.25">
      <c r="A1012" s="140"/>
      <c r="B1012" s="155" t="s">
        <v>545</v>
      </c>
      <c r="C1012" s="78">
        <f t="shared" ca="1" si="400"/>
        <v>0</v>
      </c>
      <c r="D1012" s="78">
        <f t="shared" ca="1" si="401"/>
        <v>0</v>
      </c>
      <c r="E1012" s="78">
        <f t="shared" ca="1" si="402"/>
        <v>0</v>
      </c>
      <c r="F1012" s="78">
        <f t="shared" ca="1" si="403"/>
        <v>0</v>
      </c>
      <c r="G1012" s="78">
        <f t="shared" ca="1" si="404"/>
        <v>0</v>
      </c>
      <c r="H1012" s="7"/>
      <c r="O1012" s="8"/>
      <c r="P1012" s="8"/>
      <c r="Q1012" s="8"/>
      <c r="R1012" s="8"/>
      <c r="S1012" s="8"/>
    </row>
    <row r="1013" spans="1:28" x14ac:dyDescent="0.25">
      <c r="A1013" s="140"/>
      <c r="B1013" s="155" t="s">
        <v>546</v>
      </c>
      <c r="C1013" s="78">
        <f t="shared" ca="1" si="400"/>
        <v>0</v>
      </c>
      <c r="D1013" s="78">
        <f t="shared" ca="1" si="401"/>
        <v>0</v>
      </c>
      <c r="E1013" s="78">
        <f t="shared" ca="1" si="402"/>
        <v>0</v>
      </c>
      <c r="F1013" s="78">
        <f t="shared" ca="1" si="403"/>
        <v>0</v>
      </c>
      <c r="G1013" s="78">
        <f t="shared" ca="1" si="404"/>
        <v>0</v>
      </c>
      <c r="H1013" s="7"/>
      <c r="O1013" s="8"/>
      <c r="P1013" s="8"/>
      <c r="Q1013" s="8"/>
      <c r="R1013" s="8"/>
      <c r="S1013" s="8"/>
    </row>
    <row r="1014" spans="1:28" x14ac:dyDescent="0.25">
      <c r="A1014" s="140"/>
      <c r="B1014" s="155" t="s">
        <v>547</v>
      </c>
      <c r="C1014" s="78">
        <f t="shared" ca="1" si="400"/>
        <v>0</v>
      </c>
      <c r="D1014" s="78">
        <f t="shared" ca="1" si="401"/>
        <v>0</v>
      </c>
      <c r="E1014" s="78">
        <f t="shared" ca="1" si="402"/>
        <v>0</v>
      </c>
      <c r="F1014" s="78">
        <f t="shared" ca="1" si="403"/>
        <v>0</v>
      </c>
      <c r="G1014" s="78">
        <f t="shared" ca="1" si="404"/>
        <v>0</v>
      </c>
      <c r="H1014" s="7"/>
      <c r="O1014" s="8"/>
      <c r="P1014" s="8"/>
      <c r="Q1014" s="8"/>
      <c r="R1014" s="8"/>
      <c r="S1014" s="8"/>
    </row>
    <row r="1015" spans="1:28" x14ac:dyDescent="0.25">
      <c r="A1015" s="140"/>
      <c r="B1015" s="155"/>
      <c r="C1015" s="7"/>
      <c r="D1015" s="7"/>
      <c r="E1015" s="7"/>
      <c r="F1015" s="7"/>
      <c r="G1015" s="7"/>
      <c r="H1015" s="7"/>
      <c r="I1015" s="103" t="s">
        <v>244</v>
      </c>
      <c r="O1015" s="138" t="s">
        <v>245</v>
      </c>
      <c r="P1015" s="8"/>
      <c r="Q1015" s="8"/>
      <c r="R1015" s="8"/>
      <c r="S1015" s="8"/>
    </row>
    <row r="1016" spans="1:28" x14ac:dyDescent="0.25">
      <c r="A1016" s="140"/>
      <c r="B1016" s="106" t="s">
        <v>247</v>
      </c>
      <c r="C1016" s="9">
        <v>2010</v>
      </c>
      <c r="D1016" s="9">
        <v>2020</v>
      </c>
      <c r="E1016" s="9">
        <v>2030</v>
      </c>
      <c r="F1016" s="9">
        <v>2040</v>
      </c>
      <c r="G1016" s="9">
        <v>2050</v>
      </c>
      <c r="H1016" s="7"/>
      <c r="I1016" s="106">
        <v>2010</v>
      </c>
      <c r="J1016" s="106">
        <v>2020</v>
      </c>
      <c r="K1016" s="106">
        <v>2030</v>
      </c>
      <c r="L1016" s="106">
        <v>2040</v>
      </c>
      <c r="M1016" s="106">
        <v>2050</v>
      </c>
      <c r="O1016" s="6">
        <v>2010</v>
      </c>
      <c r="P1016" s="6">
        <v>2020</v>
      </c>
      <c r="Q1016" s="6">
        <v>2030</v>
      </c>
      <c r="R1016" s="6">
        <v>2040</v>
      </c>
      <c r="S1016" s="6">
        <v>2050</v>
      </c>
      <c r="V1016" s="106" t="s">
        <v>343</v>
      </c>
      <c r="W1016" s="9">
        <v>2010</v>
      </c>
      <c r="X1016" s="9">
        <v>2020</v>
      </c>
      <c r="Y1016" s="9">
        <v>2030</v>
      </c>
      <c r="Z1016" s="9">
        <v>2040</v>
      </c>
      <c r="AA1016" s="9">
        <v>2050</v>
      </c>
      <c r="AB1016" s="140" t="s">
        <v>990</v>
      </c>
    </row>
    <row r="1017" spans="1:28" x14ac:dyDescent="0.25">
      <c r="A1017" s="140"/>
      <c r="B1017" s="155" t="s">
        <v>121</v>
      </c>
      <c r="C1017" s="28">
        <f t="shared" ref="C1017:C1080" ca="1" si="408">IFERROR(VLOOKUP($B1017,INDIRECT($I$1017),2,FALSE),0)</f>
        <v>0</v>
      </c>
      <c r="D1017" s="28">
        <f t="shared" ref="D1017:D1080" ca="1" si="409">IFERROR(VLOOKUP($B1017,INDIRECT($J$1017),2,FALSE),0)</f>
        <v>0</v>
      </c>
      <c r="E1017" s="28">
        <f t="shared" ref="E1017:E1080" ca="1" si="410">IFERROR(VLOOKUP($B1017,INDIRECT($K$1017),2,FALSE),0)</f>
        <v>0</v>
      </c>
      <c r="F1017" s="28">
        <f t="shared" ref="F1017:F1080" ca="1" si="411">IFERROR(VLOOKUP($B1017,INDIRECT($L$1017),2,FALSE),0)</f>
        <v>0</v>
      </c>
      <c r="G1017" s="28">
        <f t="shared" ref="G1017:G1080" ca="1" si="412">IFERROR(VLOOKUP($B1017,INDIRECT($M$1017),2,FALSE),0)</f>
        <v>0</v>
      </c>
      <c r="H1017" s="7"/>
      <c r="I1017" s="140" t="str">
        <f>"Modeloutput!$A$"&amp;O1017&amp;":$B$"&amp;O1018</f>
        <v>Modeloutput!$A$9798:$B$9929</v>
      </c>
      <c r="J1017" s="140" t="str">
        <f>"Modeloutput!$A$"&amp;P1017&amp;":$B$"&amp;P1018</f>
        <v>Modeloutput!$A$10733:$B$10864</v>
      </c>
      <c r="K1017" s="140" t="str">
        <f>"Modeloutput!$A$"&amp;Q1017&amp;":$B$"&amp;Q1018</f>
        <v>Modeloutput!$A$11668:$B$11799</v>
      </c>
      <c r="L1017" s="140" t="str">
        <f>"Modeloutput!$A$"&amp;R1017&amp;":$B$"&amp;R1018</f>
        <v>Modeloutput!$A$12603:$B$12734</v>
      </c>
      <c r="M1017" s="140" t="str">
        <f>"Modeloutput!$A$"&amp;S1017&amp;":$B$"&amp;S1018</f>
        <v>Modeloutput!$A$13538:$B$13669</v>
      </c>
      <c r="N1017" s="140" t="s">
        <v>246</v>
      </c>
      <c r="O1017" s="140">
        <f>Run4_Var1!O1017+Run4_Var3!$G$10</f>
        <v>9798</v>
      </c>
      <c r="P1017" s="140">
        <f>Run4_Var1!P1017+Run4_Var3!$G$10</f>
        <v>10733</v>
      </c>
      <c r="Q1017" s="140">
        <f>Run4_Var1!Q1017+Run4_Var3!$G$10</f>
        <v>11668</v>
      </c>
      <c r="R1017" s="140">
        <f>Run4_Var1!R1017+Run4_Var3!$G$10</f>
        <v>12603</v>
      </c>
      <c r="S1017" s="140">
        <f>Run4_Var1!S1017+Run4_Var3!$G$10</f>
        <v>13538</v>
      </c>
      <c r="V1017" s="87" t="s">
        <v>337</v>
      </c>
      <c r="W1017" s="236"/>
      <c r="X1017" s="236"/>
      <c r="Y1017" s="236"/>
      <c r="Z1017" s="236"/>
      <c r="AA1017" s="236"/>
    </row>
    <row r="1018" spans="1:28" x14ac:dyDescent="0.25">
      <c r="A1018" s="140"/>
      <c r="B1018" s="155" t="s">
        <v>114</v>
      </c>
      <c r="C1018" s="28">
        <f t="shared" ca="1" si="408"/>
        <v>0</v>
      </c>
      <c r="D1018" s="28">
        <f t="shared" ca="1" si="409"/>
        <v>0</v>
      </c>
      <c r="E1018" s="28">
        <f t="shared" ca="1" si="410"/>
        <v>0</v>
      </c>
      <c r="F1018" s="28">
        <f t="shared" ca="1" si="411"/>
        <v>0</v>
      </c>
      <c r="G1018" s="28">
        <f t="shared" ca="1" si="412"/>
        <v>0</v>
      </c>
      <c r="H1018" s="7"/>
      <c r="O1018" s="140">
        <f>Run4_Var1!O1018+Run4_Var3!$G$10</f>
        <v>9929</v>
      </c>
      <c r="P1018" s="140">
        <f>Run4_Var1!P1018+Run4_Var3!$G$10</f>
        <v>10864</v>
      </c>
      <c r="Q1018" s="140">
        <f>Run4_Var1!Q1018+Run4_Var3!$G$10</f>
        <v>11799</v>
      </c>
      <c r="R1018" s="140">
        <f>Run4_Var1!R1018+Run4_Var3!$G$10</f>
        <v>12734</v>
      </c>
      <c r="S1018" s="140">
        <f>Run4_Var1!S1018+Run4_Var3!$G$10</f>
        <v>13669</v>
      </c>
      <c r="V1018" s="96" t="s">
        <v>344</v>
      </c>
      <c r="W1018" s="174">
        <f ca="1">SUM(C1017:C1040)+SUM(C1073:C1076)</f>
        <v>0</v>
      </c>
      <c r="X1018" s="174">
        <f t="shared" ref="X1018:Z1018" ca="1" si="413">SUM(D1017:D1040)+SUM(D1073:D1076)</f>
        <v>-7.7107379260999993</v>
      </c>
      <c r="Y1018" s="174">
        <f t="shared" ca="1" si="413"/>
        <v>-14.941294265700002</v>
      </c>
      <c r="Z1018" s="174">
        <f t="shared" ca="1" si="413"/>
        <v>-22.072415267999997</v>
      </c>
      <c r="AA1018" s="174">
        <f ca="1">SUM(G1017:G1040)+SUM(G1073:G1076)</f>
        <v>-29.038896981000001</v>
      </c>
    </row>
    <row r="1019" spans="1:28" x14ac:dyDescent="0.25">
      <c r="A1019" s="140"/>
      <c r="B1019" s="155" t="s">
        <v>122</v>
      </c>
      <c r="C1019" s="28">
        <f t="shared" ca="1" si="408"/>
        <v>0</v>
      </c>
      <c r="D1019" s="28">
        <f t="shared" ca="1" si="409"/>
        <v>0</v>
      </c>
      <c r="E1019" s="28">
        <f t="shared" ca="1" si="410"/>
        <v>0</v>
      </c>
      <c r="F1019" s="28">
        <f t="shared" ca="1" si="411"/>
        <v>0</v>
      </c>
      <c r="G1019" s="28">
        <f t="shared" ca="1" si="412"/>
        <v>0</v>
      </c>
      <c r="H1019" s="7"/>
      <c r="O1019" s="8"/>
      <c r="P1019" s="8"/>
      <c r="Q1019" s="8"/>
      <c r="R1019" s="8"/>
      <c r="S1019" s="8"/>
      <c r="V1019" s="92" t="s">
        <v>345</v>
      </c>
      <c r="W1019" s="94">
        <f ca="1">SUM(C1049:C1056)+SUM(C1079:C1080)</f>
        <v>0</v>
      </c>
      <c r="X1019" s="94">
        <f t="shared" ref="X1019:AA1019" ca="1" si="414">SUM(D1049:D1056)+SUM(D1079:D1080)</f>
        <v>-8.0938924300000004</v>
      </c>
      <c r="Y1019" s="94">
        <f t="shared" ca="1" si="414"/>
        <v>-16.298403199999999</v>
      </c>
      <c r="Z1019" s="94">
        <f t="shared" ca="1" si="414"/>
        <v>-24.936856200000001</v>
      </c>
      <c r="AA1019" s="94">
        <f t="shared" ca="1" si="414"/>
        <v>-33.9196119</v>
      </c>
    </row>
    <row r="1020" spans="1:28" x14ac:dyDescent="0.25">
      <c r="A1020" s="140"/>
      <c r="B1020" s="155" t="s">
        <v>123</v>
      </c>
      <c r="C1020" s="28">
        <f t="shared" ca="1" si="408"/>
        <v>0</v>
      </c>
      <c r="D1020" s="28">
        <f t="shared" ca="1" si="409"/>
        <v>0</v>
      </c>
      <c r="E1020" s="28">
        <f t="shared" ca="1" si="410"/>
        <v>0</v>
      </c>
      <c r="F1020" s="28">
        <f t="shared" ca="1" si="411"/>
        <v>0</v>
      </c>
      <c r="G1020" s="28">
        <f t="shared" ca="1" si="412"/>
        <v>0</v>
      </c>
      <c r="H1020" s="7"/>
      <c r="O1020" s="8"/>
      <c r="P1020" s="8"/>
      <c r="Q1020" s="8"/>
      <c r="R1020" s="8"/>
      <c r="S1020" s="8"/>
      <c r="V1020" s="34" t="s">
        <v>346</v>
      </c>
      <c r="W1020" s="59">
        <f ca="1">SUM(C1057:C1064)</f>
        <v>0</v>
      </c>
      <c r="X1020" s="59">
        <f t="shared" ref="X1020:AA1020" ca="1" si="415">SUM(D1057:D1064)</f>
        <v>0</v>
      </c>
      <c r="Y1020" s="59">
        <f t="shared" ca="1" si="415"/>
        <v>0</v>
      </c>
      <c r="Z1020" s="59">
        <f t="shared" ca="1" si="415"/>
        <v>0</v>
      </c>
      <c r="AA1020" s="59">
        <f t="shared" ca="1" si="415"/>
        <v>0</v>
      </c>
    </row>
    <row r="1021" spans="1:28" x14ac:dyDescent="0.25">
      <c r="A1021" s="140"/>
      <c r="B1021" s="155" t="s">
        <v>124</v>
      </c>
      <c r="C1021" s="28">
        <f t="shared" ca="1" si="408"/>
        <v>0</v>
      </c>
      <c r="D1021" s="28">
        <f t="shared" ca="1" si="409"/>
        <v>0</v>
      </c>
      <c r="E1021" s="28">
        <f t="shared" ca="1" si="410"/>
        <v>0</v>
      </c>
      <c r="F1021" s="28">
        <f t="shared" ca="1" si="411"/>
        <v>0</v>
      </c>
      <c r="G1021" s="28">
        <f t="shared" ca="1" si="412"/>
        <v>0</v>
      </c>
      <c r="H1021" s="7"/>
      <c r="O1021" s="8"/>
      <c r="P1021" s="8"/>
      <c r="Q1021" s="8"/>
      <c r="R1021" s="8"/>
      <c r="S1021" s="8"/>
      <c r="V1021" s="83" t="s">
        <v>347</v>
      </c>
      <c r="W1021" s="39">
        <f ca="1">SUM(C1065:C1072)+SUM(C1081:C1082)</f>
        <v>0</v>
      </c>
      <c r="X1021" s="39">
        <f t="shared" ref="X1021:AA1021" ca="1" si="416">SUM(D1065:D1072)+SUM(D1081:D1082)</f>
        <v>-19.014331500000001</v>
      </c>
      <c r="Y1021" s="39">
        <f t="shared" ca="1" si="416"/>
        <v>-38.805366999999997</v>
      </c>
      <c r="Z1021" s="39">
        <f t="shared" ca="1" si="416"/>
        <v>-60.288434299999999</v>
      </c>
      <c r="AA1021" s="39">
        <f t="shared" ca="1" si="416"/>
        <v>-82.6042779</v>
      </c>
    </row>
    <row r="1022" spans="1:28" x14ac:dyDescent="0.25">
      <c r="A1022" s="140"/>
      <c r="B1022" s="155" t="s">
        <v>115</v>
      </c>
      <c r="C1022" s="28">
        <f t="shared" ca="1" si="408"/>
        <v>0</v>
      </c>
      <c r="D1022" s="28">
        <f t="shared" ca="1" si="409"/>
        <v>0</v>
      </c>
      <c r="E1022" s="28">
        <f t="shared" ca="1" si="410"/>
        <v>0</v>
      </c>
      <c r="F1022" s="28">
        <f t="shared" ca="1" si="411"/>
        <v>0</v>
      </c>
      <c r="G1022" s="28">
        <f t="shared" ca="1" si="412"/>
        <v>0</v>
      </c>
      <c r="H1022" s="7"/>
      <c r="O1022" s="8"/>
      <c r="P1022" s="8"/>
      <c r="Q1022" s="8"/>
      <c r="R1022" s="8"/>
      <c r="S1022" s="8"/>
      <c r="V1022" s="237" t="s">
        <v>1369</v>
      </c>
      <c r="W1022" s="238">
        <f ca="1">SUM(C1041:C1048)+SUM(C1077:C1078)</f>
        <v>0</v>
      </c>
      <c r="X1022" s="238">
        <f t="shared" ref="X1022:AA1022" ca="1" si="417">SUM(D1041:D1048)+SUM(D1077:D1078)</f>
        <v>-17.642250000000001</v>
      </c>
      <c r="Y1022" s="238">
        <f t="shared" ca="1" si="417"/>
        <v>-15.1138008</v>
      </c>
      <c r="Z1022" s="238">
        <f t="shared" ca="1" si="417"/>
        <v>-13.9441045</v>
      </c>
      <c r="AA1022" s="238">
        <f t="shared" ca="1" si="417"/>
        <v>-12.9065078</v>
      </c>
    </row>
    <row r="1023" spans="1:28" x14ac:dyDescent="0.25">
      <c r="A1023" s="140"/>
      <c r="B1023" s="155" t="s">
        <v>125</v>
      </c>
      <c r="C1023" s="28">
        <f t="shared" ca="1" si="408"/>
        <v>0</v>
      </c>
      <c r="D1023" s="28">
        <f t="shared" ca="1" si="409"/>
        <v>0</v>
      </c>
      <c r="E1023" s="28">
        <f t="shared" ca="1" si="410"/>
        <v>0</v>
      </c>
      <c r="F1023" s="28">
        <f t="shared" ca="1" si="411"/>
        <v>0</v>
      </c>
      <c r="G1023" s="28">
        <f t="shared" ca="1" si="412"/>
        <v>0</v>
      </c>
      <c r="H1023" s="7"/>
      <c r="O1023" s="8"/>
      <c r="P1023" s="8"/>
      <c r="Q1023" s="8"/>
      <c r="R1023" s="8"/>
      <c r="S1023" s="8"/>
      <c r="W1023" s="7"/>
      <c r="X1023" s="7"/>
      <c r="Y1023" s="7"/>
      <c r="Z1023" s="7"/>
      <c r="AA1023" s="7"/>
    </row>
    <row r="1024" spans="1:28" x14ac:dyDescent="0.25">
      <c r="A1024" s="140"/>
      <c r="B1024" s="155" t="s">
        <v>126</v>
      </c>
      <c r="C1024" s="28">
        <f t="shared" ca="1" si="408"/>
        <v>0</v>
      </c>
      <c r="D1024" s="28">
        <f t="shared" ca="1" si="409"/>
        <v>0</v>
      </c>
      <c r="E1024" s="28">
        <f t="shared" ca="1" si="410"/>
        <v>0</v>
      </c>
      <c r="F1024" s="28">
        <f t="shared" ca="1" si="411"/>
        <v>0</v>
      </c>
      <c r="G1024" s="28">
        <f t="shared" ca="1" si="412"/>
        <v>0</v>
      </c>
      <c r="H1024" s="7"/>
      <c r="O1024" s="8"/>
      <c r="P1024" s="8"/>
      <c r="Q1024" s="8"/>
      <c r="R1024" s="8"/>
      <c r="S1024" s="8"/>
      <c r="V1024" s="87" t="s">
        <v>338</v>
      </c>
      <c r="W1024" s="235"/>
      <c r="X1024" s="235"/>
      <c r="Y1024" s="235"/>
      <c r="Z1024" s="235"/>
      <c r="AA1024" s="235"/>
    </row>
    <row r="1025" spans="1:27" x14ac:dyDescent="0.25">
      <c r="A1025" s="140"/>
      <c r="B1025" s="155" t="s">
        <v>127</v>
      </c>
      <c r="C1025" s="28">
        <f t="shared" ca="1" si="408"/>
        <v>0</v>
      </c>
      <c r="D1025" s="28">
        <f t="shared" ca="1" si="409"/>
        <v>0</v>
      </c>
      <c r="E1025" s="28">
        <f t="shared" ca="1" si="410"/>
        <v>0</v>
      </c>
      <c r="F1025" s="28">
        <f t="shared" ca="1" si="411"/>
        <v>0</v>
      </c>
      <c r="G1025" s="28">
        <f t="shared" ca="1" si="412"/>
        <v>0</v>
      </c>
      <c r="H1025" s="7"/>
      <c r="O1025" s="8"/>
      <c r="P1025" s="8"/>
      <c r="Q1025" s="8"/>
      <c r="R1025" s="8"/>
      <c r="S1025" s="8"/>
      <c r="V1025" s="98" t="s">
        <v>344</v>
      </c>
      <c r="W1025" s="175">
        <f ca="1">SUM(C1083:C1106)+SUM(C1139:C1142)</f>
        <v>0</v>
      </c>
      <c r="X1025" s="175">
        <f t="shared" ref="X1025:AA1025" ca="1" si="418">SUM(D1083:D1106)</f>
        <v>0</v>
      </c>
      <c r="Y1025" s="175">
        <f t="shared" ca="1" si="418"/>
        <v>0</v>
      </c>
      <c r="Z1025" s="175">
        <f t="shared" ca="1" si="418"/>
        <v>0</v>
      </c>
      <c r="AA1025" s="175">
        <f t="shared" ca="1" si="418"/>
        <v>0</v>
      </c>
    </row>
    <row r="1026" spans="1:27" x14ac:dyDescent="0.25">
      <c r="A1026" s="140"/>
      <c r="B1026" s="155" t="s">
        <v>116</v>
      </c>
      <c r="C1026" s="28">
        <f t="shared" ca="1" si="408"/>
        <v>0</v>
      </c>
      <c r="D1026" s="28">
        <f t="shared" ca="1" si="409"/>
        <v>0</v>
      </c>
      <c r="E1026" s="28">
        <f t="shared" ca="1" si="410"/>
        <v>0</v>
      </c>
      <c r="F1026" s="28">
        <f t="shared" ca="1" si="411"/>
        <v>0</v>
      </c>
      <c r="G1026" s="28">
        <f t="shared" ca="1" si="412"/>
        <v>0</v>
      </c>
      <c r="H1026" s="7"/>
      <c r="O1026" s="8"/>
      <c r="P1026" s="8"/>
      <c r="Q1026" s="8"/>
      <c r="R1026" s="8"/>
      <c r="S1026" s="8"/>
      <c r="V1026" s="66" t="s">
        <v>345</v>
      </c>
      <c r="W1026" s="69">
        <f ca="1">SUM(C1115:C1122)+SUM(C1145:C1146)</f>
        <v>0</v>
      </c>
      <c r="X1026" s="69">
        <f t="shared" ref="X1026:AA1026" ca="1" si="419">SUM(D1115:D1122)+SUM(D1145:D1146)</f>
        <v>10.4508782</v>
      </c>
      <c r="Y1026" s="69">
        <f t="shared" ca="1" si="419"/>
        <v>21.0445873</v>
      </c>
      <c r="Z1026" s="69">
        <f t="shared" ca="1" si="419"/>
        <v>32.198605100000002</v>
      </c>
      <c r="AA1026" s="69">
        <f t="shared" ca="1" si="419"/>
        <v>43.797188400000003</v>
      </c>
    </row>
    <row r="1027" spans="1:27" x14ac:dyDescent="0.25">
      <c r="A1027" s="140"/>
      <c r="B1027" s="155" t="s">
        <v>128</v>
      </c>
      <c r="C1027" s="239">
        <f t="shared" ca="1" si="408"/>
        <v>0</v>
      </c>
      <c r="D1027" s="239">
        <f t="shared" ca="1" si="409"/>
        <v>0</v>
      </c>
      <c r="E1027" s="239">
        <f t="shared" ca="1" si="410"/>
        <v>0</v>
      </c>
      <c r="F1027" s="239">
        <f t="shared" ca="1" si="411"/>
        <v>0</v>
      </c>
      <c r="G1027" s="239">
        <f t="shared" ca="1" si="412"/>
        <v>0</v>
      </c>
      <c r="H1027" s="7"/>
      <c r="O1027" s="8"/>
      <c r="P1027" s="8"/>
      <c r="Q1027" s="8"/>
      <c r="R1027" s="8"/>
      <c r="S1027" s="8"/>
      <c r="V1027" s="36" t="s">
        <v>346</v>
      </c>
      <c r="W1027" s="38">
        <f ca="1">SUM(C1123:C1130)</f>
        <v>0</v>
      </c>
      <c r="X1027" s="38"/>
      <c r="Y1027" s="38"/>
      <c r="Z1027" s="38"/>
      <c r="AA1027" s="38"/>
    </row>
    <row r="1028" spans="1:27" x14ac:dyDescent="0.25">
      <c r="A1028" s="140"/>
      <c r="B1028" s="155" t="s">
        <v>129</v>
      </c>
      <c r="C1028" s="28">
        <f t="shared" ca="1" si="408"/>
        <v>0</v>
      </c>
      <c r="D1028" s="28">
        <f t="shared" ca="1" si="409"/>
        <v>0</v>
      </c>
      <c r="E1028" s="28">
        <f t="shared" ca="1" si="410"/>
        <v>0</v>
      </c>
      <c r="F1028" s="28">
        <f t="shared" ca="1" si="411"/>
        <v>0</v>
      </c>
      <c r="G1028" s="28">
        <f t="shared" ca="1" si="412"/>
        <v>0</v>
      </c>
      <c r="H1028" s="9"/>
      <c r="O1028" s="8"/>
      <c r="P1028" s="8"/>
      <c r="Q1028" s="8"/>
      <c r="R1028" s="8"/>
      <c r="S1028" s="8"/>
      <c r="V1028" s="29" t="s">
        <v>347</v>
      </c>
      <c r="W1028" s="58">
        <f ca="1">SUM(C1131:C1138)+SUM(C1147:C1148)</f>
        <v>0</v>
      </c>
      <c r="X1028" s="58">
        <f t="shared" ref="X1028:AA1028" ca="1" si="420">SUM(D1131:D1138)+SUM(D1147:D1148)</f>
        <v>24.551408899999998</v>
      </c>
      <c r="Y1028" s="58">
        <f t="shared" ca="1" si="420"/>
        <v>50.105702100000002</v>
      </c>
      <c r="Z1028" s="58">
        <f t="shared" ca="1" si="420"/>
        <v>77.844756099999998</v>
      </c>
      <c r="AA1028" s="58">
        <f t="shared" ca="1" si="420"/>
        <v>106.65909499999999</v>
      </c>
    </row>
    <row r="1029" spans="1:27" x14ac:dyDescent="0.25">
      <c r="A1029" s="140"/>
      <c r="B1029" s="155" t="s">
        <v>130</v>
      </c>
      <c r="C1029" s="28">
        <f t="shared" ca="1" si="408"/>
        <v>0</v>
      </c>
      <c r="D1029" s="28">
        <f t="shared" ca="1" si="409"/>
        <v>0</v>
      </c>
      <c r="E1029" s="28">
        <f t="shared" ca="1" si="410"/>
        <v>0</v>
      </c>
      <c r="F1029" s="28">
        <f t="shared" ca="1" si="411"/>
        <v>0</v>
      </c>
      <c r="G1029" s="28">
        <f t="shared" ca="1" si="412"/>
        <v>0</v>
      </c>
      <c r="H1029" s="7"/>
      <c r="O1029" s="8"/>
      <c r="P1029" s="8"/>
      <c r="Q1029" s="8"/>
      <c r="R1029" s="8"/>
      <c r="S1029" s="8"/>
      <c r="V1029" s="30" t="s">
        <v>1369</v>
      </c>
      <c r="W1029" s="65">
        <f ca="1">SUM(C1107:C1114)+SUM(C1143:C1144)</f>
        <v>0</v>
      </c>
      <c r="X1029" s="65">
        <f t="shared" ref="X1029:AA1029" ca="1" si="421">SUM(D1107:D1114)+SUM(D1143:D1144)</f>
        <v>22.779769600000002</v>
      </c>
      <c r="Y1029" s="65">
        <f t="shared" ca="1" si="421"/>
        <v>19.515022299999998</v>
      </c>
      <c r="Z1029" s="65">
        <f t="shared" ca="1" si="421"/>
        <v>18.004704</v>
      </c>
      <c r="AA1029" s="65">
        <f t="shared" ca="1" si="421"/>
        <v>16.664953499999999</v>
      </c>
    </row>
    <row r="1030" spans="1:27" x14ac:dyDescent="0.25">
      <c r="A1030" s="140"/>
      <c r="B1030" s="155" t="s">
        <v>117</v>
      </c>
      <c r="C1030" s="28">
        <f t="shared" ca="1" si="408"/>
        <v>0</v>
      </c>
      <c r="D1030" s="28">
        <f t="shared" ca="1" si="409"/>
        <v>0</v>
      </c>
      <c r="E1030" s="28">
        <f t="shared" ca="1" si="410"/>
        <v>0</v>
      </c>
      <c r="F1030" s="28">
        <f t="shared" ca="1" si="411"/>
        <v>0</v>
      </c>
      <c r="G1030" s="28">
        <f t="shared" ca="1" si="412"/>
        <v>0</v>
      </c>
      <c r="H1030" s="7"/>
      <c r="O1030" s="8"/>
      <c r="P1030" s="8"/>
      <c r="Q1030" s="8"/>
      <c r="R1030" s="8"/>
      <c r="S1030" s="8"/>
    </row>
    <row r="1031" spans="1:27" x14ac:dyDescent="0.25">
      <c r="A1031" s="140"/>
      <c r="B1031" s="155" t="s">
        <v>131</v>
      </c>
      <c r="C1031" s="28">
        <f t="shared" ca="1" si="408"/>
        <v>0</v>
      </c>
      <c r="D1031" s="28">
        <f t="shared" ca="1" si="409"/>
        <v>0</v>
      </c>
      <c r="E1031" s="28">
        <f t="shared" ca="1" si="410"/>
        <v>0</v>
      </c>
      <c r="F1031" s="28">
        <f t="shared" ca="1" si="411"/>
        <v>0</v>
      </c>
      <c r="G1031" s="28">
        <f t="shared" ca="1" si="412"/>
        <v>0</v>
      </c>
      <c r="H1031" s="7"/>
      <c r="O1031" s="8"/>
      <c r="P1031" s="8"/>
      <c r="Q1031" s="8"/>
      <c r="R1031" s="8"/>
      <c r="S1031" s="8"/>
    </row>
    <row r="1032" spans="1:27" x14ac:dyDescent="0.25">
      <c r="A1032" s="140"/>
      <c r="B1032" s="155" t="s">
        <v>132</v>
      </c>
      <c r="C1032" s="28">
        <f t="shared" ca="1" si="408"/>
        <v>0</v>
      </c>
      <c r="D1032" s="28">
        <f t="shared" ca="1" si="409"/>
        <v>0</v>
      </c>
      <c r="E1032" s="28">
        <f t="shared" ca="1" si="410"/>
        <v>0</v>
      </c>
      <c r="F1032" s="28">
        <f t="shared" ca="1" si="411"/>
        <v>0</v>
      </c>
      <c r="G1032" s="28">
        <f t="shared" ca="1" si="412"/>
        <v>0</v>
      </c>
      <c r="H1032" s="7"/>
      <c r="O1032" s="8"/>
      <c r="P1032" s="8"/>
      <c r="Q1032" s="8"/>
      <c r="R1032" s="8"/>
      <c r="S1032" s="8"/>
    </row>
    <row r="1033" spans="1:27" x14ac:dyDescent="0.25">
      <c r="A1033" s="140"/>
      <c r="B1033" s="155" t="s">
        <v>133</v>
      </c>
      <c r="C1033" s="28">
        <f t="shared" ca="1" si="408"/>
        <v>0</v>
      </c>
      <c r="D1033" s="28">
        <f t="shared" ca="1" si="409"/>
        <v>0</v>
      </c>
      <c r="E1033" s="28">
        <f t="shared" ca="1" si="410"/>
        <v>0</v>
      </c>
      <c r="F1033" s="28">
        <f t="shared" ca="1" si="411"/>
        <v>0</v>
      </c>
      <c r="G1033" s="28">
        <f t="shared" ca="1" si="412"/>
        <v>0</v>
      </c>
      <c r="H1033" s="7"/>
      <c r="O1033" s="8"/>
      <c r="P1033" s="8"/>
      <c r="Q1033" s="8"/>
      <c r="R1033" s="8"/>
      <c r="S1033" s="8"/>
    </row>
    <row r="1034" spans="1:27" x14ac:dyDescent="0.25">
      <c r="A1034" s="140"/>
      <c r="B1034" s="155" t="s">
        <v>118</v>
      </c>
      <c r="C1034" s="28">
        <f t="shared" ca="1" si="408"/>
        <v>0</v>
      </c>
      <c r="D1034" s="28">
        <f t="shared" ca="1" si="409"/>
        <v>0</v>
      </c>
      <c r="E1034" s="28">
        <f t="shared" ca="1" si="410"/>
        <v>0</v>
      </c>
      <c r="F1034" s="28">
        <f t="shared" ca="1" si="411"/>
        <v>0</v>
      </c>
      <c r="G1034" s="28">
        <f t="shared" ca="1" si="412"/>
        <v>0</v>
      </c>
      <c r="H1034" s="7"/>
      <c r="O1034" s="8"/>
      <c r="P1034" s="8"/>
      <c r="Q1034" s="8"/>
      <c r="R1034" s="8"/>
      <c r="S1034" s="8"/>
      <c r="V1034" s="140" t="s">
        <v>285</v>
      </c>
      <c r="W1034" s="135">
        <f ca="1">SUM(W1018:W1026)</f>
        <v>0</v>
      </c>
      <c r="X1034" s="135">
        <f ca="1">SUM(X1018:X1026)</f>
        <v>-42.010333656100009</v>
      </c>
      <c r="Y1034" s="135">
        <f ca="1">SUM(Y1018:Y1026)</f>
        <v>-64.114277965699998</v>
      </c>
      <c r="Z1034" s="135">
        <f ca="1">SUM(Z1018:Z1026)</f>
        <v>-89.043205167999986</v>
      </c>
      <c r="AA1034" s="135">
        <f ca="1">SUM(AA1018:AA1026)</f>
        <v>-114.67210618099998</v>
      </c>
    </row>
    <row r="1035" spans="1:27" x14ac:dyDescent="0.25">
      <c r="A1035" s="140"/>
      <c r="B1035" s="155" t="s">
        <v>134</v>
      </c>
      <c r="C1035" s="28">
        <f t="shared" ca="1" si="408"/>
        <v>0</v>
      </c>
      <c r="D1035" s="28">
        <f t="shared" ca="1" si="409"/>
        <v>0</v>
      </c>
      <c r="E1035" s="28">
        <f t="shared" ca="1" si="410"/>
        <v>0</v>
      </c>
      <c r="F1035" s="28">
        <f t="shared" ca="1" si="411"/>
        <v>0</v>
      </c>
      <c r="G1035" s="28">
        <f t="shared" ca="1" si="412"/>
        <v>0</v>
      </c>
      <c r="H1035" s="7"/>
      <c r="O1035" s="8"/>
      <c r="P1035" s="8"/>
      <c r="Q1035" s="8"/>
      <c r="R1035" s="8"/>
      <c r="S1035" s="8"/>
      <c r="V1035" s="140" t="s">
        <v>284</v>
      </c>
      <c r="W1035" s="135">
        <f ca="1">SUM(C1017:C1110)</f>
        <v>0</v>
      </c>
      <c r="X1035" s="135">
        <f ca="1">SUM(D1017:D1110)</f>
        <v>-52.461211856099993</v>
      </c>
      <c r="Y1035" s="135">
        <f ca="1">SUM(E1017:E1110)</f>
        <v>-85.158865265700001</v>
      </c>
      <c r="Z1035" s="135">
        <f ca="1">SUM(F1017:F1110)</f>
        <v>-121.24181026799999</v>
      </c>
      <c r="AA1035" s="135">
        <f ca="1">SUM(G1017:G1110)</f>
        <v>-158.46929458099999</v>
      </c>
    </row>
    <row r="1036" spans="1:27" x14ac:dyDescent="0.25">
      <c r="A1036" s="140"/>
      <c r="B1036" s="155" t="s">
        <v>135</v>
      </c>
      <c r="C1036" s="28">
        <f t="shared" ca="1" si="408"/>
        <v>0</v>
      </c>
      <c r="D1036" s="28">
        <f t="shared" ca="1" si="409"/>
        <v>0</v>
      </c>
      <c r="E1036" s="28">
        <f t="shared" ca="1" si="410"/>
        <v>0</v>
      </c>
      <c r="F1036" s="28">
        <f t="shared" ca="1" si="411"/>
        <v>0</v>
      </c>
      <c r="G1036" s="28">
        <f t="shared" ca="1" si="412"/>
        <v>0</v>
      </c>
      <c r="H1036" s="7"/>
      <c r="O1036" s="8"/>
      <c r="P1036" s="8"/>
      <c r="Q1036" s="8"/>
      <c r="R1036" s="8"/>
      <c r="S1036" s="8"/>
    </row>
    <row r="1037" spans="1:27" x14ac:dyDescent="0.25">
      <c r="A1037" s="140"/>
      <c r="B1037" s="155" t="s">
        <v>136</v>
      </c>
      <c r="C1037" s="28">
        <f t="shared" ca="1" si="408"/>
        <v>0</v>
      </c>
      <c r="D1037" s="28">
        <f t="shared" ca="1" si="409"/>
        <v>0</v>
      </c>
      <c r="E1037" s="28">
        <f t="shared" ca="1" si="410"/>
        <v>0</v>
      </c>
      <c r="F1037" s="28">
        <f t="shared" ca="1" si="411"/>
        <v>0</v>
      </c>
      <c r="G1037" s="28">
        <f t="shared" ca="1" si="412"/>
        <v>0</v>
      </c>
      <c r="H1037" s="7"/>
      <c r="O1037" s="8"/>
      <c r="P1037" s="8"/>
      <c r="Q1037" s="8"/>
      <c r="R1037" s="8"/>
      <c r="S1037" s="8"/>
    </row>
    <row r="1038" spans="1:27" x14ac:dyDescent="0.25">
      <c r="A1038" s="140"/>
      <c r="B1038" s="155" t="s">
        <v>119</v>
      </c>
      <c r="C1038" s="28">
        <f t="shared" ca="1" si="408"/>
        <v>0</v>
      </c>
      <c r="D1038" s="28">
        <f t="shared" ca="1" si="409"/>
        <v>0</v>
      </c>
      <c r="E1038" s="28">
        <f t="shared" ca="1" si="410"/>
        <v>0</v>
      </c>
      <c r="F1038" s="28">
        <f t="shared" ca="1" si="411"/>
        <v>0</v>
      </c>
      <c r="G1038" s="28">
        <f t="shared" ca="1" si="412"/>
        <v>0</v>
      </c>
      <c r="H1038" s="7"/>
      <c r="O1038" s="8"/>
      <c r="P1038" s="8"/>
      <c r="Q1038" s="8"/>
      <c r="R1038" s="8"/>
      <c r="S1038" s="8"/>
    </row>
    <row r="1039" spans="1:27" x14ac:dyDescent="0.25">
      <c r="A1039" s="140"/>
      <c r="B1039" s="155" t="s">
        <v>137</v>
      </c>
      <c r="C1039" s="28">
        <f t="shared" ca="1" si="408"/>
        <v>0</v>
      </c>
      <c r="D1039" s="28">
        <f t="shared" ca="1" si="409"/>
        <v>0</v>
      </c>
      <c r="E1039" s="28">
        <f t="shared" ca="1" si="410"/>
        <v>0</v>
      </c>
      <c r="F1039" s="28">
        <f t="shared" ca="1" si="411"/>
        <v>0</v>
      </c>
      <c r="G1039" s="28">
        <f t="shared" ca="1" si="412"/>
        <v>0</v>
      </c>
      <c r="H1039" s="7"/>
      <c r="O1039" s="8"/>
      <c r="P1039" s="8"/>
      <c r="Q1039" s="8"/>
      <c r="R1039" s="8"/>
      <c r="S1039" s="8"/>
    </row>
    <row r="1040" spans="1:27" x14ac:dyDescent="0.25">
      <c r="A1040" s="140"/>
      <c r="B1040" s="155" t="s">
        <v>138</v>
      </c>
      <c r="C1040" s="28">
        <f t="shared" ca="1" si="408"/>
        <v>0</v>
      </c>
      <c r="D1040" s="28">
        <f t="shared" ca="1" si="409"/>
        <v>0</v>
      </c>
      <c r="E1040" s="28">
        <f t="shared" ca="1" si="410"/>
        <v>0</v>
      </c>
      <c r="F1040" s="28">
        <f t="shared" ca="1" si="411"/>
        <v>0</v>
      </c>
      <c r="G1040" s="28">
        <f t="shared" ca="1" si="412"/>
        <v>0</v>
      </c>
      <c r="H1040" s="7"/>
      <c r="O1040" s="8"/>
      <c r="P1040" s="8"/>
      <c r="Q1040" s="8"/>
      <c r="R1040" s="8"/>
      <c r="S1040" s="8"/>
    </row>
    <row r="1041" spans="1:19" x14ac:dyDescent="0.25">
      <c r="B1041" s="155" t="s">
        <v>1021</v>
      </c>
      <c r="C1041" s="238">
        <f t="shared" ca="1" si="408"/>
        <v>0</v>
      </c>
      <c r="D1041" s="238">
        <f t="shared" ca="1" si="409"/>
        <v>0</v>
      </c>
      <c r="E1041" s="238">
        <f t="shared" ca="1" si="410"/>
        <v>0</v>
      </c>
      <c r="F1041" s="238">
        <f t="shared" ca="1" si="411"/>
        <v>0</v>
      </c>
      <c r="G1041" s="238">
        <f t="shared" ca="1" si="412"/>
        <v>0</v>
      </c>
      <c r="H1041" s="7"/>
      <c r="O1041" s="8"/>
      <c r="P1041" s="8"/>
      <c r="Q1041" s="8"/>
      <c r="R1041" s="8"/>
      <c r="S1041" s="8"/>
    </row>
    <row r="1042" spans="1:19" x14ac:dyDescent="0.25">
      <c r="B1042" s="155" t="s">
        <v>992</v>
      </c>
      <c r="C1042" s="238">
        <f t="shared" ca="1" si="408"/>
        <v>0</v>
      </c>
      <c r="D1042" s="238">
        <f t="shared" ca="1" si="409"/>
        <v>0</v>
      </c>
      <c r="E1042" s="238">
        <f t="shared" ca="1" si="410"/>
        <v>0</v>
      </c>
      <c r="F1042" s="238">
        <f t="shared" ca="1" si="411"/>
        <v>0</v>
      </c>
      <c r="G1042" s="238">
        <f t="shared" ca="1" si="412"/>
        <v>0</v>
      </c>
      <c r="H1042" s="7"/>
      <c r="O1042" s="8"/>
      <c r="P1042" s="8"/>
      <c r="Q1042" s="8"/>
      <c r="R1042" s="8"/>
      <c r="S1042" s="8"/>
    </row>
    <row r="1043" spans="1:19" x14ac:dyDescent="0.25">
      <c r="B1043" s="155" t="s">
        <v>1022</v>
      </c>
      <c r="C1043" s="238">
        <f t="shared" ca="1" si="408"/>
        <v>0</v>
      </c>
      <c r="D1043" s="238">
        <f t="shared" ca="1" si="409"/>
        <v>0</v>
      </c>
      <c r="E1043" s="238">
        <f t="shared" ca="1" si="410"/>
        <v>0</v>
      </c>
      <c r="F1043" s="238">
        <f t="shared" ca="1" si="411"/>
        <v>0</v>
      </c>
      <c r="G1043" s="238">
        <f t="shared" ca="1" si="412"/>
        <v>0</v>
      </c>
      <c r="H1043" s="7"/>
      <c r="O1043" s="8"/>
      <c r="P1043" s="8"/>
      <c r="Q1043" s="8"/>
      <c r="R1043" s="8"/>
      <c r="S1043" s="8"/>
    </row>
    <row r="1044" spans="1:19" x14ac:dyDescent="0.25">
      <c r="B1044" s="155" t="s">
        <v>1023</v>
      </c>
      <c r="C1044" s="238">
        <f t="shared" ca="1" si="408"/>
        <v>0</v>
      </c>
      <c r="D1044" s="238">
        <f t="shared" ca="1" si="409"/>
        <v>0</v>
      </c>
      <c r="E1044" s="238">
        <f t="shared" ca="1" si="410"/>
        <v>0</v>
      </c>
      <c r="F1044" s="238">
        <f t="shared" ca="1" si="411"/>
        <v>0</v>
      </c>
      <c r="G1044" s="238">
        <f t="shared" ca="1" si="412"/>
        <v>0</v>
      </c>
      <c r="H1044" s="7"/>
      <c r="O1044" s="8"/>
      <c r="P1044" s="8"/>
      <c r="Q1044" s="8"/>
      <c r="R1044" s="8"/>
      <c r="S1044" s="8"/>
    </row>
    <row r="1045" spans="1:19" x14ac:dyDescent="0.25">
      <c r="B1045" s="155" t="s">
        <v>1024</v>
      </c>
      <c r="C1045" s="238">
        <f t="shared" ca="1" si="408"/>
        <v>0</v>
      </c>
      <c r="D1045" s="238">
        <f t="shared" ca="1" si="409"/>
        <v>0</v>
      </c>
      <c r="E1045" s="238">
        <f t="shared" ca="1" si="410"/>
        <v>0</v>
      </c>
      <c r="F1045" s="238">
        <f t="shared" ca="1" si="411"/>
        <v>0</v>
      </c>
      <c r="G1045" s="238">
        <f t="shared" ca="1" si="412"/>
        <v>0</v>
      </c>
      <c r="H1045" s="7"/>
      <c r="O1045" s="8"/>
      <c r="P1045" s="8"/>
      <c r="Q1045" s="8"/>
      <c r="R1045" s="8"/>
      <c r="S1045" s="8"/>
    </row>
    <row r="1046" spans="1:19" x14ac:dyDescent="0.25">
      <c r="A1046" s="140"/>
      <c r="B1046" s="155" t="s">
        <v>993</v>
      </c>
      <c r="C1046" s="238">
        <f t="shared" ca="1" si="408"/>
        <v>0</v>
      </c>
      <c r="D1046" s="238">
        <f t="shared" ca="1" si="409"/>
        <v>0</v>
      </c>
      <c r="E1046" s="238">
        <f t="shared" ca="1" si="410"/>
        <v>0</v>
      </c>
      <c r="F1046" s="238">
        <f t="shared" ca="1" si="411"/>
        <v>0</v>
      </c>
      <c r="G1046" s="238">
        <f t="shared" ca="1" si="412"/>
        <v>0</v>
      </c>
      <c r="H1046" s="7"/>
      <c r="O1046" s="8"/>
      <c r="P1046" s="8"/>
      <c r="Q1046" s="8"/>
      <c r="R1046" s="8"/>
      <c r="S1046" s="8"/>
    </row>
    <row r="1047" spans="1:19" x14ac:dyDescent="0.25">
      <c r="A1047" s="140"/>
      <c r="B1047" s="155" t="s">
        <v>1025</v>
      </c>
      <c r="C1047" s="238">
        <f t="shared" ca="1" si="408"/>
        <v>0</v>
      </c>
      <c r="D1047" s="238">
        <f t="shared" ca="1" si="409"/>
        <v>0</v>
      </c>
      <c r="E1047" s="238">
        <f t="shared" ca="1" si="410"/>
        <v>0</v>
      </c>
      <c r="F1047" s="238">
        <f t="shared" ca="1" si="411"/>
        <v>0</v>
      </c>
      <c r="G1047" s="238">
        <f t="shared" ca="1" si="412"/>
        <v>0</v>
      </c>
      <c r="H1047" s="7"/>
      <c r="O1047" s="8"/>
      <c r="P1047" s="8"/>
      <c r="Q1047" s="8"/>
      <c r="R1047" s="8"/>
      <c r="S1047" s="8"/>
    </row>
    <row r="1048" spans="1:19" x14ac:dyDescent="0.25">
      <c r="A1048" s="140"/>
      <c r="B1048" s="155" t="s">
        <v>1026</v>
      </c>
      <c r="C1048" s="238">
        <f t="shared" ca="1" si="408"/>
        <v>0</v>
      </c>
      <c r="D1048" s="238">
        <f t="shared" ca="1" si="409"/>
        <v>0</v>
      </c>
      <c r="E1048" s="238">
        <f t="shared" ca="1" si="410"/>
        <v>0</v>
      </c>
      <c r="F1048" s="238">
        <f t="shared" ca="1" si="411"/>
        <v>0</v>
      </c>
      <c r="G1048" s="238">
        <f t="shared" ca="1" si="412"/>
        <v>0</v>
      </c>
      <c r="H1048" s="7"/>
      <c r="O1048" s="8"/>
      <c r="P1048" s="8"/>
      <c r="Q1048" s="8"/>
      <c r="R1048" s="8"/>
      <c r="S1048" s="8"/>
    </row>
    <row r="1049" spans="1:19" x14ac:dyDescent="0.25">
      <c r="A1049" s="140"/>
      <c r="B1049" s="155" t="s">
        <v>1027</v>
      </c>
      <c r="C1049" s="94">
        <f t="shared" ca="1" si="408"/>
        <v>0</v>
      </c>
      <c r="D1049" s="94">
        <f t="shared" ca="1" si="409"/>
        <v>0</v>
      </c>
      <c r="E1049" s="94">
        <f t="shared" ca="1" si="410"/>
        <v>0</v>
      </c>
      <c r="F1049" s="94">
        <f t="shared" ca="1" si="411"/>
        <v>0</v>
      </c>
      <c r="G1049" s="94">
        <f t="shared" ca="1" si="412"/>
        <v>0</v>
      </c>
      <c r="O1049" s="8"/>
      <c r="P1049" s="8"/>
      <c r="Q1049" s="8"/>
      <c r="R1049" s="8"/>
      <c r="S1049" s="8"/>
    </row>
    <row r="1050" spans="1:19" x14ac:dyDescent="0.25">
      <c r="A1050" s="140"/>
      <c r="B1050" s="155" t="s">
        <v>994</v>
      </c>
      <c r="C1050" s="94">
        <f t="shared" ca="1" si="408"/>
        <v>0</v>
      </c>
      <c r="D1050" s="94">
        <f t="shared" ca="1" si="409"/>
        <v>0</v>
      </c>
      <c r="E1050" s="94">
        <f t="shared" ca="1" si="410"/>
        <v>0</v>
      </c>
      <c r="F1050" s="94">
        <f t="shared" ca="1" si="411"/>
        <v>0</v>
      </c>
      <c r="G1050" s="94">
        <f t="shared" ca="1" si="412"/>
        <v>0</v>
      </c>
      <c r="O1050" s="8"/>
      <c r="P1050" s="8"/>
      <c r="Q1050" s="8"/>
      <c r="R1050" s="8"/>
      <c r="S1050" s="8"/>
    </row>
    <row r="1051" spans="1:19" x14ac:dyDescent="0.25">
      <c r="A1051" s="140"/>
      <c r="B1051" s="155" t="s">
        <v>1028</v>
      </c>
      <c r="C1051" s="94">
        <f t="shared" ca="1" si="408"/>
        <v>0</v>
      </c>
      <c r="D1051" s="94">
        <f t="shared" ca="1" si="409"/>
        <v>0</v>
      </c>
      <c r="E1051" s="94">
        <f t="shared" ca="1" si="410"/>
        <v>0</v>
      </c>
      <c r="F1051" s="94">
        <f t="shared" ca="1" si="411"/>
        <v>0</v>
      </c>
      <c r="G1051" s="94">
        <f t="shared" ca="1" si="412"/>
        <v>0</v>
      </c>
      <c r="O1051" s="8"/>
      <c r="P1051" s="8"/>
      <c r="Q1051" s="8"/>
      <c r="R1051" s="8"/>
      <c r="S1051" s="8"/>
    </row>
    <row r="1052" spans="1:19" x14ac:dyDescent="0.25">
      <c r="A1052" s="140"/>
      <c r="B1052" s="155" t="s">
        <v>1029</v>
      </c>
      <c r="C1052" s="94">
        <f t="shared" ca="1" si="408"/>
        <v>0</v>
      </c>
      <c r="D1052" s="94">
        <f t="shared" ca="1" si="409"/>
        <v>0</v>
      </c>
      <c r="E1052" s="94">
        <f t="shared" ca="1" si="410"/>
        <v>0</v>
      </c>
      <c r="F1052" s="94">
        <f t="shared" ca="1" si="411"/>
        <v>0</v>
      </c>
      <c r="G1052" s="94">
        <f t="shared" ca="1" si="412"/>
        <v>0</v>
      </c>
      <c r="O1052" s="8"/>
      <c r="P1052" s="8"/>
      <c r="Q1052" s="8"/>
      <c r="R1052" s="8"/>
      <c r="S1052" s="8"/>
    </row>
    <row r="1053" spans="1:19" x14ac:dyDescent="0.25">
      <c r="A1053" s="140"/>
      <c r="B1053" s="155" t="s">
        <v>1030</v>
      </c>
      <c r="C1053" s="94">
        <f t="shared" ca="1" si="408"/>
        <v>0</v>
      </c>
      <c r="D1053" s="94">
        <f t="shared" ca="1" si="409"/>
        <v>0</v>
      </c>
      <c r="E1053" s="94">
        <f t="shared" ca="1" si="410"/>
        <v>0</v>
      </c>
      <c r="F1053" s="94">
        <f t="shared" ca="1" si="411"/>
        <v>0</v>
      </c>
      <c r="G1053" s="94">
        <f t="shared" ca="1" si="412"/>
        <v>0</v>
      </c>
      <c r="O1053" s="8"/>
      <c r="P1053" s="8"/>
      <c r="Q1053" s="8"/>
      <c r="R1053" s="8"/>
      <c r="S1053" s="8"/>
    </row>
    <row r="1054" spans="1:19" x14ac:dyDescent="0.25">
      <c r="A1054" s="140"/>
      <c r="B1054" s="155" t="s">
        <v>995</v>
      </c>
      <c r="C1054" s="94">
        <f t="shared" ca="1" si="408"/>
        <v>0</v>
      </c>
      <c r="D1054" s="94">
        <f t="shared" ca="1" si="409"/>
        <v>0</v>
      </c>
      <c r="E1054" s="94">
        <f t="shared" ca="1" si="410"/>
        <v>0</v>
      </c>
      <c r="F1054" s="94">
        <f t="shared" ca="1" si="411"/>
        <v>0</v>
      </c>
      <c r="G1054" s="94">
        <f t="shared" ca="1" si="412"/>
        <v>0</v>
      </c>
      <c r="O1054" s="8"/>
      <c r="P1054" s="8"/>
      <c r="Q1054" s="8"/>
      <c r="R1054" s="8"/>
      <c r="S1054" s="8"/>
    </row>
    <row r="1055" spans="1:19" x14ac:dyDescent="0.25">
      <c r="A1055" s="140"/>
      <c r="B1055" s="155" t="s">
        <v>1031</v>
      </c>
      <c r="C1055" s="94">
        <f t="shared" ca="1" si="408"/>
        <v>0</v>
      </c>
      <c r="D1055" s="94">
        <f t="shared" ca="1" si="409"/>
        <v>0</v>
      </c>
      <c r="E1055" s="94">
        <f t="shared" ca="1" si="410"/>
        <v>0</v>
      </c>
      <c r="F1055" s="94">
        <f t="shared" ca="1" si="411"/>
        <v>0</v>
      </c>
      <c r="G1055" s="94">
        <f t="shared" ca="1" si="412"/>
        <v>0</v>
      </c>
      <c r="O1055" s="8"/>
      <c r="P1055" s="8"/>
      <c r="Q1055" s="8"/>
      <c r="R1055" s="8"/>
      <c r="S1055" s="8"/>
    </row>
    <row r="1056" spans="1:19" x14ac:dyDescent="0.25">
      <c r="A1056" s="140"/>
      <c r="B1056" s="155" t="s">
        <v>1032</v>
      </c>
      <c r="C1056" s="94">
        <f t="shared" ca="1" si="408"/>
        <v>0</v>
      </c>
      <c r="D1056" s="94">
        <f t="shared" ca="1" si="409"/>
        <v>0</v>
      </c>
      <c r="E1056" s="94">
        <f t="shared" ca="1" si="410"/>
        <v>0</v>
      </c>
      <c r="F1056" s="94">
        <f t="shared" ca="1" si="411"/>
        <v>0</v>
      </c>
      <c r="G1056" s="94">
        <f t="shared" ca="1" si="412"/>
        <v>0</v>
      </c>
      <c r="O1056" s="8"/>
      <c r="P1056" s="8"/>
      <c r="Q1056" s="8"/>
      <c r="R1056" s="8"/>
      <c r="S1056" s="8"/>
    </row>
    <row r="1057" spans="1:19" x14ac:dyDescent="0.25">
      <c r="A1057" s="140"/>
      <c r="B1057" s="155" t="s">
        <v>17</v>
      </c>
      <c r="C1057" s="59">
        <f t="shared" ca="1" si="408"/>
        <v>0</v>
      </c>
      <c r="D1057" s="59">
        <f t="shared" ca="1" si="409"/>
        <v>0</v>
      </c>
      <c r="E1057" s="59">
        <f t="shared" ca="1" si="410"/>
        <v>0</v>
      </c>
      <c r="F1057" s="59">
        <f t="shared" ca="1" si="411"/>
        <v>0</v>
      </c>
      <c r="G1057" s="59">
        <f t="shared" ca="1" si="412"/>
        <v>0</v>
      </c>
      <c r="O1057" s="8"/>
      <c r="P1057" s="8"/>
      <c r="Q1057" s="8"/>
      <c r="R1057" s="8"/>
      <c r="S1057" s="8"/>
    </row>
    <row r="1058" spans="1:19" x14ac:dyDescent="0.25">
      <c r="A1058" s="140"/>
      <c r="B1058" s="155" t="s">
        <v>14</v>
      </c>
      <c r="C1058" s="59">
        <f t="shared" ca="1" si="408"/>
        <v>0</v>
      </c>
      <c r="D1058" s="59">
        <f t="shared" ca="1" si="409"/>
        <v>0</v>
      </c>
      <c r="E1058" s="59">
        <f t="shared" ca="1" si="410"/>
        <v>0</v>
      </c>
      <c r="F1058" s="59">
        <f t="shared" ca="1" si="411"/>
        <v>0</v>
      </c>
      <c r="G1058" s="59">
        <f t="shared" ca="1" si="412"/>
        <v>0</v>
      </c>
      <c r="O1058" s="8"/>
      <c r="P1058" s="8"/>
      <c r="Q1058" s="8"/>
      <c r="R1058" s="8"/>
      <c r="S1058" s="8"/>
    </row>
    <row r="1059" spans="1:19" x14ac:dyDescent="0.25">
      <c r="A1059" s="140"/>
      <c r="B1059" s="155" t="s">
        <v>18</v>
      </c>
      <c r="C1059" s="59">
        <f t="shared" ca="1" si="408"/>
        <v>0</v>
      </c>
      <c r="D1059" s="59">
        <f t="shared" ca="1" si="409"/>
        <v>0</v>
      </c>
      <c r="E1059" s="59">
        <f t="shared" ca="1" si="410"/>
        <v>0</v>
      </c>
      <c r="F1059" s="59">
        <f t="shared" ca="1" si="411"/>
        <v>0</v>
      </c>
      <c r="G1059" s="59">
        <f t="shared" ca="1" si="412"/>
        <v>0</v>
      </c>
      <c r="O1059" s="8"/>
      <c r="P1059" s="8"/>
      <c r="Q1059" s="8"/>
      <c r="R1059" s="8"/>
      <c r="S1059" s="8"/>
    </row>
    <row r="1060" spans="1:19" x14ac:dyDescent="0.25">
      <c r="A1060" s="140"/>
      <c r="B1060" s="155" t="s">
        <v>19</v>
      </c>
      <c r="C1060" s="59">
        <f t="shared" ca="1" si="408"/>
        <v>0</v>
      </c>
      <c r="D1060" s="59">
        <f t="shared" ca="1" si="409"/>
        <v>0</v>
      </c>
      <c r="E1060" s="59">
        <f t="shared" ca="1" si="410"/>
        <v>0</v>
      </c>
      <c r="F1060" s="59">
        <f t="shared" ca="1" si="411"/>
        <v>0</v>
      </c>
      <c r="G1060" s="59">
        <f t="shared" ca="1" si="412"/>
        <v>0</v>
      </c>
      <c r="O1060" s="8"/>
      <c r="P1060" s="8"/>
      <c r="Q1060" s="8"/>
      <c r="R1060" s="8"/>
      <c r="S1060" s="8"/>
    </row>
    <row r="1061" spans="1:19" x14ac:dyDescent="0.25">
      <c r="A1061" s="140"/>
      <c r="B1061" s="155" t="s">
        <v>1033</v>
      </c>
      <c r="C1061" s="59">
        <f t="shared" ca="1" si="408"/>
        <v>0</v>
      </c>
      <c r="D1061" s="59">
        <f t="shared" ca="1" si="409"/>
        <v>0</v>
      </c>
      <c r="E1061" s="59">
        <f t="shared" ca="1" si="410"/>
        <v>0</v>
      </c>
      <c r="F1061" s="59">
        <f t="shared" ca="1" si="411"/>
        <v>0</v>
      </c>
      <c r="G1061" s="59">
        <f t="shared" ca="1" si="412"/>
        <v>0</v>
      </c>
      <c r="O1061" s="8"/>
      <c r="P1061" s="8"/>
      <c r="Q1061" s="8"/>
      <c r="R1061" s="8"/>
      <c r="S1061" s="8"/>
    </row>
    <row r="1062" spans="1:19" x14ac:dyDescent="0.25">
      <c r="A1062" s="140"/>
      <c r="B1062" s="155" t="s">
        <v>996</v>
      </c>
      <c r="C1062" s="59">
        <f t="shared" ca="1" si="408"/>
        <v>0</v>
      </c>
      <c r="D1062" s="59">
        <f t="shared" ca="1" si="409"/>
        <v>0</v>
      </c>
      <c r="E1062" s="59">
        <f t="shared" ca="1" si="410"/>
        <v>0</v>
      </c>
      <c r="F1062" s="59">
        <f t="shared" ca="1" si="411"/>
        <v>0</v>
      </c>
      <c r="G1062" s="59">
        <f t="shared" ca="1" si="412"/>
        <v>0</v>
      </c>
      <c r="O1062" s="8"/>
      <c r="P1062" s="8"/>
      <c r="Q1062" s="8"/>
      <c r="R1062" s="8"/>
      <c r="S1062" s="8"/>
    </row>
    <row r="1063" spans="1:19" x14ac:dyDescent="0.25">
      <c r="A1063" s="140"/>
      <c r="B1063" s="155" t="s">
        <v>1034</v>
      </c>
      <c r="C1063" s="59">
        <f t="shared" ca="1" si="408"/>
        <v>0</v>
      </c>
      <c r="D1063" s="59">
        <f t="shared" ca="1" si="409"/>
        <v>0</v>
      </c>
      <c r="E1063" s="59">
        <f t="shared" ca="1" si="410"/>
        <v>0</v>
      </c>
      <c r="F1063" s="59">
        <f t="shared" ca="1" si="411"/>
        <v>0</v>
      </c>
      <c r="G1063" s="59">
        <f t="shared" ca="1" si="412"/>
        <v>0</v>
      </c>
      <c r="O1063" s="8"/>
      <c r="P1063" s="8"/>
      <c r="Q1063" s="8"/>
      <c r="R1063" s="8"/>
      <c r="S1063" s="8"/>
    </row>
    <row r="1064" spans="1:19" x14ac:dyDescent="0.25">
      <c r="A1064" s="140"/>
      <c r="B1064" s="155" t="s">
        <v>1035</v>
      </c>
      <c r="C1064" s="59">
        <f t="shared" ca="1" si="408"/>
        <v>0</v>
      </c>
      <c r="D1064" s="59">
        <f t="shared" ca="1" si="409"/>
        <v>0</v>
      </c>
      <c r="E1064" s="59">
        <f t="shared" ca="1" si="410"/>
        <v>0</v>
      </c>
      <c r="F1064" s="59">
        <f t="shared" ca="1" si="411"/>
        <v>0</v>
      </c>
      <c r="G1064" s="59">
        <f t="shared" ca="1" si="412"/>
        <v>0</v>
      </c>
      <c r="O1064" s="8"/>
      <c r="P1064" s="8"/>
      <c r="Q1064" s="8"/>
      <c r="R1064" s="8"/>
      <c r="S1064" s="8"/>
    </row>
    <row r="1065" spans="1:19" x14ac:dyDescent="0.25">
      <c r="A1065" s="140"/>
      <c r="B1065" s="155" t="s">
        <v>535</v>
      </c>
      <c r="C1065" s="39">
        <f t="shared" ca="1" si="408"/>
        <v>0</v>
      </c>
      <c r="D1065" s="39">
        <f t="shared" ca="1" si="409"/>
        <v>0</v>
      </c>
      <c r="E1065" s="39">
        <f t="shared" ca="1" si="410"/>
        <v>0</v>
      </c>
      <c r="F1065" s="39">
        <f t="shared" ca="1" si="411"/>
        <v>0</v>
      </c>
      <c r="G1065" s="39">
        <f t="shared" ca="1" si="412"/>
        <v>0</v>
      </c>
      <c r="O1065" s="8"/>
      <c r="P1065" s="8"/>
      <c r="Q1065" s="8"/>
      <c r="R1065" s="8"/>
      <c r="S1065" s="8"/>
    </row>
    <row r="1066" spans="1:19" x14ac:dyDescent="0.25">
      <c r="A1066" s="140"/>
      <c r="B1066" s="155" t="s">
        <v>534</v>
      </c>
      <c r="C1066" s="39">
        <f t="shared" ca="1" si="408"/>
        <v>0</v>
      </c>
      <c r="D1066" s="39">
        <f t="shared" ca="1" si="409"/>
        <v>0</v>
      </c>
      <c r="E1066" s="39">
        <f t="shared" ca="1" si="410"/>
        <v>0</v>
      </c>
      <c r="F1066" s="39">
        <f t="shared" ca="1" si="411"/>
        <v>0</v>
      </c>
      <c r="G1066" s="39">
        <f t="shared" ca="1" si="412"/>
        <v>0</v>
      </c>
      <c r="O1066" s="8"/>
      <c r="P1066" s="8"/>
      <c r="Q1066" s="8"/>
      <c r="R1066" s="8"/>
      <c r="S1066" s="8"/>
    </row>
    <row r="1067" spans="1:19" x14ac:dyDescent="0.25">
      <c r="A1067" s="140"/>
      <c r="B1067" s="155" t="s">
        <v>536</v>
      </c>
      <c r="C1067" s="39">
        <f t="shared" ca="1" si="408"/>
        <v>0</v>
      </c>
      <c r="D1067" s="39">
        <f t="shared" ca="1" si="409"/>
        <v>0</v>
      </c>
      <c r="E1067" s="39">
        <f t="shared" ca="1" si="410"/>
        <v>0</v>
      </c>
      <c r="F1067" s="39">
        <f t="shared" ca="1" si="411"/>
        <v>0</v>
      </c>
      <c r="G1067" s="39">
        <f t="shared" ca="1" si="412"/>
        <v>0</v>
      </c>
      <c r="O1067" s="8"/>
      <c r="P1067" s="8"/>
      <c r="Q1067" s="8"/>
      <c r="R1067" s="8"/>
      <c r="S1067" s="8"/>
    </row>
    <row r="1068" spans="1:19" x14ac:dyDescent="0.25">
      <c r="A1068" s="140"/>
      <c r="B1068" s="155" t="s">
        <v>537</v>
      </c>
      <c r="C1068" s="39">
        <f t="shared" ca="1" si="408"/>
        <v>0</v>
      </c>
      <c r="D1068" s="39">
        <f t="shared" ca="1" si="409"/>
        <v>0</v>
      </c>
      <c r="E1068" s="39">
        <f t="shared" ca="1" si="410"/>
        <v>0</v>
      </c>
      <c r="F1068" s="39">
        <f t="shared" ca="1" si="411"/>
        <v>0</v>
      </c>
      <c r="G1068" s="39">
        <f t="shared" ca="1" si="412"/>
        <v>0</v>
      </c>
      <c r="O1068" s="8"/>
      <c r="P1068" s="8"/>
      <c r="Q1068" s="8"/>
      <c r="R1068" s="8"/>
      <c r="S1068" s="8"/>
    </row>
    <row r="1069" spans="1:19" x14ac:dyDescent="0.25">
      <c r="A1069" s="140"/>
      <c r="B1069" s="155" t="s">
        <v>1036</v>
      </c>
      <c r="C1069" s="39">
        <f t="shared" ca="1" si="408"/>
        <v>0</v>
      </c>
      <c r="D1069" s="39">
        <f t="shared" ca="1" si="409"/>
        <v>0</v>
      </c>
      <c r="E1069" s="39">
        <f t="shared" ca="1" si="410"/>
        <v>0</v>
      </c>
      <c r="F1069" s="39">
        <f t="shared" ca="1" si="411"/>
        <v>0</v>
      </c>
      <c r="G1069" s="39">
        <f t="shared" ca="1" si="412"/>
        <v>0</v>
      </c>
      <c r="O1069" s="8"/>
      <c r="P1069" s="8"/>
      <c r="Q1069" s="8"/>
      <c r="R1069" s="8"/>
      <c r="S1069" s="8"/>
    </row>
    <row r="1070" spans="1:19" x14ac:dyDescent="0.25">
      <c r="A1070" s="140"/>
      <c r="B1070" s="155" t="s">
        <v>997</v>
      </c>
      <c r="C1070" s="39">
        <f t="shared" ca="1" si="408"/>
        <v>0</v>
      </c>
      <c r="D1070" s="39">
        <f t="shared" ca="1" si="409"/>
        <v>0</v>
      </c>
      <c r="E1070" s="39">
        <f t="shared" ca="1" si="410"/>
        <v>0</v>
      </c>
      <c r="F1070" s="39">
        <f t="shared" ca="1" si="411"/>
        <v>0</v>
      </c>
      <c r="G1070" s="39">
        <f t="shared" ca="1" si="412"/>
        <v>0</v>
      </c>
      <c r="O1070" s="8"/>
      <c r="P1070" s="8"/>
      <c r="Q1070" s="8"/>
      <c r="R1070" s="8"/>
      <c r="S1070" s="8"/>
    </row>
    <row r="1071" spans="1:19" x14ac:dyDescent="0.25">
      <c r="A1071" s="140"/>
      <c r="B1071" s="155" t="s">
        <v>1037</v>
      </c>
      <c r="C1071" s="39">
        <f t="shared" ca="1" si="408"/>
        <v>0</v>
      </c>
      <c r="D1071" s="39">
        <f t="shared" ca="1" si="409"/>
        <v>0</v>
      </c>
      <c r="E1071" s="39">
        <f t="shared" ca="1" si="410"/>
        <v>0</v>
      </c>
      <c r="F1071" s="39">
        <f t="shared" ca="1" si="411"/>
        <v>0</v>
      </c>
      <c r="G1071" s="39">
        <f t="shared" ca="1" si="412"/>
        <v>0</v>
      </c>
      <c r="O1071" s="8"/>
      <c r="P1071" s="8"/>
      <c r="Q1071" s="8"/>
      <c r="R1071" s="8"/>
      <c r="S1071" s="8"/>
    </row>
    <row r="1072" spans="1:19" x14ac:dyDescent="0.25">
      <c r="A1072" s="140"/>
      <c r="B1072" s="155" t="s">
        <v>1038</v>
      </c>
      <c r="C1072" s="39">
        <f t="shared" ca="1" si="408"/>
        <v>0</v>
      </c>
      <c r="D1072" s="39">
        <f t="shared" ca="1" si="409"/>
        <v>0</v>
      </c>
      <c r="E1072" s="39">
        <f t="shared" ca="1" si="410"/>
        <v>0</v>
      </c>
      <c r="F1072" s="39">
        <f t="shared" ca="1" si="411"/>
        <v>0</v>
      </c>
      <c r="G1072" s="39">
        <f t="shared" ca="1" si="412"/>
        <v>0</v>
      </c>
      <c r="O1072" s="8"/>
      <c r="P1072" s="8"/>
      <c r="Q1072" s="8"/>
      <c r="R1072" s="8"/>
      <c r="S1072" s="8"/>
    </row>
    <row r="1073" spans="1:19" x14ac:dyDescent="0.25">
      <c r="A1073" s="140"/>
      <c r="B1073" s="155" t="s">
        <v>1273</v>
      </c>
      <c r="C1073" s="28">
        <f t="shared" ca="1" si="408"/>
        <v>0</v>
      </c>
      <c r="D1073" s="28">
        <f t="shared" ca="1" si="409"/>
        <v>-3.64662299</v>
      </c>
      <c r="E1073" s="28">
        <f t="shared" ca="1" si="410"/>
        <v>-7.0174168899999998</v>
      </c>
      <c r="F1073" s="28">
        <f t="shared" ca="1" si="411"/>
        <v>-10.267705299999999</v>
      </c>
      <c r="G1073" s="28">
        <f t="shared" ca="1" si="412"/>
        <v>-13.4193511</v>
      </c>
      <c r="O1073" s="8"/>
      <c r="P1073" s="8"/>
      <c r="Q1073" s="8"/>
      <c r="R1073" s="8"/>
      <c r="S1073" s="8"/>
    </row>
    <row r="1074" spans="1:19" x14ac:dyDescent="0.25">
      <c r="A1074" s="140"/>
      <c r="B1074" s="155" t="s">
        <v>1274</v>
      </c>
      <c r="C1074" s="28">
        <f t="shared" ca="1" si="408"/>
        <v>0</v>
      </c>
      <c r="D1074" s="28">
        <f t="shared" ca="1" si="409"/>
        <v>-2.6223459</v>
      </c>
      <c r="E1074" s="28">
        <f t="shared" ca="1" si="410"/>
        <v>-5.0264712999999999</v>
      </c>
      <c r="F1074" s="28">
        <f t="shared" ca="1" si="411"/>
        <v>-7.2716269100000002</v>
      </c>
      <c r="G1074" s="28">
        <f t="shared" ca="1" si="412"/>
        <v>-9.4031743399999996</v>
      </c>
      <c r="O1074" s="8"/>
      <c r="P1074" s="8"/>
      <c r="Q1074" s="8"/>
      <c r="R1074" s="8"/>
      <c r="S1074" s="8"/>
    </row>
    <row r="1075" spans="1:19" x14ac:dyDescent="0.25">
      <c r="A1075" s="140"/>
      <c r="B1075" s="155" t="s">
        <v>1275</v>
      </c>
      <c r="C1075" s="28">
        <f t="shared" ca="1" si="408"/>
        <v>0</v>
      </c>
      <c r="D1075" s="28">
        <f t="shared" ca="1" si="409"/>
        <v>-1.3915235399999999</v>
      </c>
      <c r="E1075" s="28">
        <f t="shared" ca="1" si="410"/>
        <v>-2.8011256000000002</v>
      </c>
      <c r="F1075" s="28">
        <f t="shared" ca="1" si="411"/>
        <v>-4.3927425800000002</v>
      </c>
      <c r="G1075" s="28">
        <f t="shared" ca="1" si="412"/>
        <v>-6.0322369299999998</v>
      </c>
      <c r="O1075" s="8"/>
      <c r="P1075" s="8"/>
      <c r="Q1075" s="8"/>
      <c r="R1075" s="8"/>
      <c r="S1075" s="8"/>
    </row>
    <row r="1076" spans="1:19" x14ac:dyDescent="0.25">
      <c r="A1076" s="140"/>
      <c r="B1076" s="155" t="s">
        <v>1276</v>
      </c>
      <c r="C1076" s="28">
        <f t="shared" ca="1" si="408"/>
        <v>0</v>
      </c>
      <c r="D1076" s="28">
        <f t="shared" ca="1" si="409"/>
        <v>-5.0245496100000002E-2</v>
      </c>
      <c r="E1076" s="28">
        <f t="shared" ca="1" si="410"/>
        <v>-9.6280475700000007E-2</v>
      </c>
      <c r="F1076" s="28">
        <f t="shared" ca="1" si="411"/>
        <v>-0.14034047799999999</v>
      </c>
      <c r="G1076" s="28">
        <f t="shared" ca="1" si="412"/>
        <v>-0.184134611</v>
      </c>
      <c r="O1076" s="8"/>
      <c r="P1076" s="8"/>
      <c r="Q1076" s="8"/>
      <c r="R1076" s="8"/>
      <c r="S1076" s="8"/>
    </row>
    <row r="1077" spans="1:19" x14ac:dyDescent="0.25">
      <c r="A1077" s="140"/>
      <c r="B1077" s="155" t="s">
        <v>1277</v>
      </c>
      <c r="C1077" s="238">
        <f t="shared" ca="1" si="408"/>
        <v>0</v>
      </c>
      <c r="D1077" s="238">
        <f t="shared" ca="1" si="409"/>
        <v>-17.642250000000001</v>
      </c>
      <c r="E1077" s="238">
        <f t="shared" ca="1" si="410"/>
        <v>-15.1138008</v>
      </c>
      <c r="F1077" s="238">
        <f t="shared" ca="1" si="411"/>
        <v>-13.9441045</v>
      </c>
      <c r="G1077" s="238">
        <f t="shared" ca="1" si="412"/>
        <v>-12.9065078</v>
      </c>
      <c r="O1077" s="8"/>
      <c r="P1077" s="8"/>
      <c r="Q1077" s="8"/>
      <c r="R1077" s="8"/>
      <c r="S1077" s="8"/>
    </row>
    <row r="1078" spans="1:19" x14ac:dyDescent="0.25">
      <c r="A1078" s="140"/>
      <c r="B1078" s="155" t="s">
        <v>1278</v>
      </c>
      <c r="C1078" s="238">
        <f t="shared" ca="1" si="408"/>
        <v>0</v>
      </c>
      <c r="D1078" s="238">
        <f t="shared" ca="1" si="409"/>
        <v>0</v>
      </c>
      <c r="E1078" s="238">
        <f t="shared" ca="1" si="410"/>
        <v>0</v>
      </c>
      <c r="F1078" s="238">
        <f t="shared" ca="1" si="411"/>
        <v>0</v>
      </c>
      <c r="G1078" s="238">
        <f t="shared" ca="1" si="412"/>
        <v>0</v>
      </c>
      <c r="O1078" s="8"/>
      <c r="P1078" s="8"/>
      <c r="Q1078" s="8"/>
      <c r="R1078" s="8"/>
      <c r="S1078" s="8"/>
    </row>
    <row r="1079" spans="1:19" x14ac:dyDescent="0.25">
      <c r="A1079" s="140"/>
      <c r="B1079" s="155" t="s">
        <v>1279</v>
      </c>
      <c r="C1079" s="94">
        <f t="shared" ca="1" si="408"/>
        <v>0</v>
      </c>
      <c r="D1079" s="94">
        <f t="shared" ca="1" si="409"/>
        <v>-8.0938924300000004</v>
      </c>
      <c r="E1079" s="94">
        <f t="shared" ca="1" si="410"/>
        <v>-16.298403199999999</v>
      </c>
      <c r="F1079" s="94">
        <f t="shared" ca="1" si="411"/>
        <v>-24.936856200000001</v>
      </c>
      <c r="G1079" s="94">
        <f t="shared" ca="1" si="412"/>
        <v>-33.9196119</v>
      </c>
      <c r="O1079" s="8"/>
      <c r="P1079" s="8"/>
      <c r="Q1079" s="8"/>
      <c r="R1079" s="8"/>
      <c r="S1079" s="8"/>
    </row>
    <row r="1080" spans="1:19" x14ac:dyDescent="0.25">
      <c r="A1080" s="140"/>
      <c r="B1080" s="155" t="s">
        <v>1280</v>
      </c>
      <c r="C1080" s="94">
        <f t="shared" ca="1" si="408"/>
        <v>0</v>
      </c>
      <c r="D1080" s="94">
        <f t="shared" ca="1" si="409"/>
        <v>0</v>
      </c>
      <c r="E1080" s="94">
        <f t="shared" ca="1" si="410"/>
        <v>0</v>
      </c>
      <c r="F1080" s="94">
        <f t="shared" ca="1" si="411"/>
        <v>0</v>
      </c>
      <c r="G1080" s="94">
        <f t="shared" ca="1" si="412"/>
        <v>0</v>
      </c>
      <c r="O1080" s="8"/>
      <c r="P1080" s="8"/>
      <c r="Q1080" s="8"/>
      <c r="R1080" s="8"/>
      <c r="S1080" s="8"/>
    </row>
    <row r="1081" spans="1:19" x14ac:dyDescent="0.25">
      <c r="A1081" s="140"/>
      <c r="B1081" s="155" t="s">
        <v>1281</v>
      </c>
      <c r="C1081" s="39">
        <f t="shared" ref="C1081:C1144" ca="1" si="422">IFERROR(VLOOKUP($B1081,INDIRECT($I$1017),2,FALSE),0)</f>
        <v>0</v>
      </c>
      <c r="D1081" s="39">
        <f t="shared" ref="D1081:D1144" ca="1" si="423">IFERROR(VLOOKUP($B1081,INDIRECT($J$1017),2,FALSE),0)</f>
        <v>-19.014331500000001</v>
      </c>
      <c r="E1081" s="39">
        <f t="shared" ref="E1081:E1144" ca="1" si="424">IFERROR(VLOOKUP($B1081,INDIRECT($K$1017),2,FALSE),0)</f>
        <v>-38.805366999999997</v>
      </c>
      <c r="F1081" s="39">
        <f t="shared" ref="F1081:F1144" ca="1" si="425">IFERROR(VLOOKUP($B1081,INDIRECT($L$1017),2,FALSE),0)</f>
        <v>-60.288434299999999</v>
      </c>
      <c r="G1081" s="39">
        <f t="shared" ref="G1081:G1144" ca="1" si="426">IFERROR(VLOOKUP($B1081,INDIRECT($M$1017),2,FALSE),0)</f>
        <v>-82.6042779</v>
      </c>
      <c r="O1081" s="8"/>
      <c r="P1081" s="8"/>
      <c r="Q1081" s="8"/>
      <c r="R1081" s="8"/>
      <c r="S1081" s="8"/>
    </row>
    <row r="1082" spans="1:19" x14ac:dyDescent="0.25">
      <c r="A1082" s="140"/>
      <c r="B1082" s="155" t="s">
        <v>1282</v>
      </c>
      <c r="C1082" s="39">
        <f t="shared" ca="1" si="422"/>
        <v>0</v>
      </c>
      <c r="D1082" s="39">
        <f t="shared" ca="1" si="423"/>
        <v>0</v>
      </c>
      <c r="E1082" s="39">
        <f t="shared" ca="1" si="424"/>
        <v>0</v>
      </c>
      <c r="F1082" s="39">
        <f t="shared" ca="1" si="425"/>
        <v>0</v>
      </c>
      <c r="G1082" s="39">
        <f t="shared" ca="1" si="426"/>
        <v>0</v>
      </c>
      <c r="O1082" s="8"/>
      <c r="P1082" s="8"/>
      <c r="Q1082" s="8"/>
      <c r="R1082" s="8"/>
      <c r="S1082" s="8"/>
    </row>
    <row r="1083" spans="1:19" x14ac:dyDescent="0.25">
      <c r="A1083" s="140"/>
      <c r="B1083" s="155" t="s">
        <v>1209</v>
      </c>
      <c r="C1083" s="61">
        <f t="shared" ca="1" si="422"/>
        <v>0</v>
      </c>
      <c r="D1083" s="61">
        <f t="shared" ca="1" si="423"/>
        <v>0</v>
      </c>
      <c r="E1083" s="61">
        <f t="shared" ca="1" si="424"/>
        <v>0</v>
      </c>
      <c r="F1083" s="61">
        <f t="shared" ca="1" si="425"/>
        <v>0</v>
      </c>
      <c r="G1083" s="61">
        <f t="shared" ca="1" si="426"/>
        <v>0</v>
      </c>
      <c r="O1083" s="8"/>
      <c r="P1083" s="8"/>
      <c r="Q1083" s="8"/>
      <c r="R1083" s="8"/>
      <c r="S1083" s="8"/>
    </row>
    <row r="1084" spans="1:19" x14ac:dyDescent="0.25">
      <c r="A1084" s="140"/>
      <c r="B1084" s="155" t="s">
        <v>1119</v>
      </c>
      <c r="C1084" s="61">
        <f t="shared" ca="1" si="422"/>
        <v>0</v>
      </c>
      <c r="D1084" s="61">
        <f t="shared" ca="1" si="423"/>
        <v>0</v>
      </c>
      <c r="E1084" s="61">
        <f t="shared" ca="1" si="424"/>
        <v>0</v>
      </c>
      <c r="F1084" s="61">
        <f t="shared" ca="1" si="425"/>
        <v>0</v>
      </c>
      <c r="G1084" s="61">
        <f t="shared" ca="1" si="426"/>
        <v>0</v>
      </c>
      <c r="O1084" s="8"/>
      <c r="P1084" s="8"/>
      <c r="Q1084" s="8"/>
      <c r="R1084" s="8"/>
      <c r="S1084" s="8"/>
    </row>
    <row r="1085" spans="1:19" x14ac:dyDescent="0.25">
      <c r="A1085" s="140"/>
      <c r="B1085" s="155" t="s">
        <v>1210</v>
      </c>
      <c r="C1085" s="61">
        <f t="shared" ca="1" si="422"/>
        <v>0</v>
      </c>
      <c r="D1085" s="61">
        <f t="shared" ca="1" si="423"/>
        <v>0</v>
      </c>
      <c r="E1085" s="61">
        <f t="shared" ca="1" si="424"/>
        <v>0</v>
      </c>
      <c r="F1085" s="61">
        <f t="shared" ca="1" si="425"/>
        <v>0</v>
      </c>
      <c r="G1085" s="61">
        <f t="shared" ca="1" si="426"/>
        <v>0</v>
      </c>
      <c r="O1085" s="8"/>
      <c r="P1085" s="8"/>
      <c r="Q1085" s="8"/>
      <c r="R1085" s="8"/>
      <c r="S1085" s="8"/>
    </row>
    <row r="1086" spans="1:19" x14ac:dyDescent="0.25">
      <c r="A1086" s="140"/>
      <c r="B1086" s="155" t="s">
        <v>1211</v>
      </c>
      <c r="C1086" s="61">
        <f t="shared" ca="1" si="422"/>
        <v>0</v>
      </c>
      <c r="D1086" s="61">
        <f t="shared" ca="1" si="423"/>
        <v>0</v>
      </c>
      <c r="E1086" s="61">
        <f t="shared" ca="1" si="424"/>
        <v>0</v>
      </c>
      <c r="F1086" s="61">
        <f t="shared" ca="1" si="425"/>
        <v>0</v>
      </c>
      <c r="G1086" s="61">
        <f t="shared" ca="1" si="426"/>
        <v>0</v>
      </c>
      <c r="O1086" s="8"/>
      <c r="P1086" s="8"/>
      <c r="Q1086" s="8"/>
      <c r="R1086" s="8"/>
      <c r="S1086" s="8"/>
    </row>
    <row r="1087" spans="1:19" x14ac:dyDescent="0.25">
      <c r="A1087" s="140"/>
      <c r="B1087" s="155" t="s">
        <v>1212</v>
      </c>
      <c r="C1087" s="61">
        <f t="shared" ca="1" si="422"/>
        <v>0</v>
      </c>
      <c r="D1087" s="61">
        <f t="shared" ca="1" si="423"/>
        <v>0</v>
      </c>
      <c r="E1087" s="61">
        <f t="shared" ca="1" si="424"/>
        <v>0</v>
      </c>
      <c r="F1087" s="61">
        <f t="shared" ca="1" si="425"/>
        <v>0</v>
      </c>
      <c r="G1087" s="61">
        <f t="shared" ca="1" si="426"/>
        <v>0</v>
      </c>
      <c r="O1087" s="8"/>
      <c r="P1087" s="8"/>
      <c r="Q1087" s="8"/>
      <c r="R1087" s="8"/>
      <c r="S1087" s="8"/>
    </row>
    <row r="1088" spans="1:19" x14ac:dyDescent="0.25">
      <c r="B1088" s="155" t="s">
        <v>1120</v>
      </c>
      <c r="C1088" s="61">
        <f t="shared" ca="1" si="422"/>
        <v>0</v>
      </c>
      <c r="D1088" s="61">
        <f t="shared" ca="1" si="423"/>
        <v>0</v>
      </c>
      <c r="E1088" s="61">
        <f t="shared" ca="1" si="424"/>
        <v>0</v>
      </c>
      <c r="F1088" s="61">
        <f t="shared" ca="1" si="425"/>
        <v>0</v>
      </c>
      <c r="G1088" s="61">
        <f t="shared" ca="1" si="426"/>
        <v>0</v>
      </c>
      <c r="O1088" s="8"/>
      <c r="P1088" s="8"/>
      <c r="Q1088" s="8"/>
      <c r="R1088" s="8"/>
      <c r="S1088" s="8"/>
    </row>
    <row r="1089" spans="1:19" x14ac:dyDescent="0.25">
      <c r="B1089" s="155" t="s">
        <v>1213</v>
      </c>
      <c r="C1089" s="61">
        <f t="shared" ca="1" si="422"/>
        <v>0</v>
      </c>
      <c r="D1089" s="61">
        <f t="shared" ca="1" si="423"/>
        <v>0</v>
      </c>
      <c r="E1089" s="61">
        <f t="shared" ca="1" si="424"/>
        <v>0</v>
      </c>
      <c r="F1089" s="61">
        <f t="shared" ca="1" si="425"/>
        <v>0</v>
      </c>
      <c r="G1089" s="61">
        <f t="shared" ca="1" si="426"/>
        <v>0</v>
      </c>
      <c r="O1089" s="8"/>
      <c r="P1089" s="8"/>
      <c r="Q1089" s="8"/>
      <c r="R1089" s="8"/>
      <c r="S1089" s="8"/>
    </row>
    <row r="1090" spans="1:19" x14ac:dyDescent="0.25">
      <c r="B1090" s="155" t="s">
        <v>1214</v>
      </c>
      <c r="C1090" s="61">
        <f t="shared" ca="1" si="422"/>
        <v>0</v>
      </c>
      <c r="D1090" s="61">
        <f t="shared" ca="1" si="423"/>
        <v>0</v>
      </c>
      <c r="E1090" s="61">
        <f t="shared" ca="1" si="424"/>
        <v>0</v>
      </c>
      <c r="F1090" s="61">
        <f t="shared" ca="1" si="425"/>
        <v>0</v>
      </c>
      <c r="G1090" s="61">
        <f t="shared" ca="1" si="426"/>
        <v>0</v>
      </c>
      <c r="O1090" s="8"/>
      <c r="P1090" s="8"/>
      <c r="Q1090" s="8"/>
      <c r="R1090" s="8"/>
      <c r="S1090" s="8"/>
    </row>
    <row r="1091" spans="1:19" x14ac:dyDescent="0.25">
      <c r="B1091" s="155" t="s">
        <v>1283</v>
      </c>
      <c r="C1091" s="61">
        <f t="shared" ca="1" si="422"/>
        <v>0</v>
      </c>
      <c r="D1091" s="61">
        <f t="shared" ca="1" si="423"/>
        <v>0</v>
      </c>
      <c r="E1091" s="61">
        <f t="shared" ca="1" si="424"/>
        <v>0</v>
      </c>
      <c r="F1091" s="61">
        <f t="shared" ca="1" si="425"/>
        <v>0</v>
      </c>
      <c r="G1091" s="61">
        <f t="shared" ca="1" si="426"/>
        <v>0</v>
      </c>
      <c r="O1091" s="8"/>
      <c r="P1091" s="8"/>
      <c r="Q1091" s="8"/>
      <c r="R1091" s="8"/>
      <c r="S1091" s="8"/>
    </row>
    <row r="1092" spans="1:19" x14ac:dyDescent="0.25">
      <c r="B1092" s="155" t="s">
        <v>1184</v>
      </c>
      <c r="C1092" s="61">
        <f t="shared" ca="1" si="422"/>
        <v>0</v>
      </c>
      <c r="D1092" s="61">
        <f t="shared" ca="1" si="423"/>
        <v>0</v>
      </c>
      <c r="E1092" s="61">
        <f t="shared" ca="1" si="424"/>
        <v>0</v>
      </c>
      <c r="F1092" s="61">
        <f t="shared" ca="1" si="425"/>
        <v>0</v>
      </c>
      <c r="G1092" s="61">
        <f t="shared" ca="1" si="426"/>
        <v>0</v>
      </c>
      <c r="O1092" s="8"/>
      <c r="P1092" s="8"/>
      <c r="Q1092" s="8"/>
      <c r="R1092" s="8"/>
      <c r="S1092" s="8"/>
    </row>
    <row r="1093" spans="1:19" x14ac:dyDescent="0.25">
      <c r="A1093" s="140"/>
      <c r="B1093" s="155" t="s">
        <v>1284</v>
      </c>
      <c r="C1093" s="61">
        <f t="shared" ca="1" si="422"/>
        <v>0</v>
      </c>
      <c r="D1093" s="61">
        <f t="shared" ca="1" si="423"/>
        <v>0</v>
      </c>
      <c r="E1093" s="61">
        <f t="shared" ca="1" si="424"/>
        <v>0</v>
      </c>
      <c r="F1093" s="61">
        <f t="shared" ca="1" si="425"/>
        <v>0</v>
      </c>
      <c r="G1093" s="61">
        <f t="shared" ca="1" si="426"/>
        <v>0</v>
      </c>
      <c r="O1093" s="8"/>
      <c r="P1093" s="8"/>
      <c r="Q1093" s="8"/>
      <c r="R1093" s="8"/>
      <c r="S1093" s="8"/>
    </row>
    <row r="1094" spans="1:19" x14ac:dyDescent="0.25">
      <c r="A1094" s="140"/>
      <c r="B1094" s="155" t="s">
        <v>1285</v>
      </c>
      <c r="C1094" s="61">
        <f t="shared" ca="1" si="422"/>
        <v>0</v>
      </c>
      <c r="D1094" s="61">
        <f t="shared" ca="1" si="423"/>
        <v>0</v>
      </c>
      <c r="E1094" s="61">
        <f t="shared" ca="1" si="424"/>
        <v>0</v>
      </c>
      <c r="F1094" s="61">
        <f t="shared" ca="1" si="425"/>
        <v>0</v>
      </c>
      <c r="G1094" s="61">
        <f t="shared" ca="1" si="426"/>
        <v>0</v>
      </c>
      <c r="O1094" s="8"/>
      <c r="P1094" s="8"/>
      <c r="Q1094" s="8"/>
      <c r="R1094" s="8"/>
      <c r="S1094" s="8"/>
    </row>
    <row r="1095" spans="1:19" x14ac:dyDescent="0.25">
      <c r="A1095" s="140"/>
      <c r="B1095" s="155" t="s">
        <v>1286</v>
      </c>
      <c r="C1095" s="61">
        <f t="shared" ca="1" si="422"/>
        <v>0</v>
      </c>
      <c r="D1095" s="61">
        <f t="shared" ca="1" si="423"/>
        <v>0</v>
      </c>
      <c r="E1095" s="61">
        <f t="shared" ca="1" si="424"/>
        <v>0</v>
      </c>
      <c r="F1095" s="61">
        <f t="shared" ca="1" si="425"/>
        <v>0</v>
      </c>
      <c r="G1095" s="61">
        <f t="shared" ca="1" si="426"/>
        <v>0</v>
      </c>
      <c r="O1095" s="8"/>
      <c r="P1095" s="8"/>
      <c r="Q1095" s="8"/>
      <c r="R1095" s="8"/>
      <c r="S1095" s="8"/>
    </row>
    <row r="1096" spans="1:19" x14ac:dyDescent="0.25">
      <c r="A1096" s="140"/>
      <c r="B1096" s="155" t="s">
        <v>1185</v>
      </c>
      <c r="C1096" s="61">
        <f t="shared" ca="1" si="422"/>
        <v>0</v>
      </c>
      <c r="D1096" s="61">
        <f t="shared" ca="1" si="423"/>
        <v>0</v>
      </c>
      <c r="E1096" s="61">
        <f t="shared" ca="1" si="424"/>
        <v>0</v>
      </c>
      <c r="F1096" s="61">
        <f t="shared" ca="1" si="425"/>
        <v>0</v>
      </c>
      <c r="G1096" s="61">
        <f t="shared" ca="1" si="426"/>
        <v>0</v>
      </c>
      <c r="O1096" s="8"/>
      <c r="P1096" s="8"/>
      <c r="Q1096" s="8"/>
      <c r="R1096" s="8"/>
      <c r="S1096" s="8"/>
    </row>
    <row r="1097" spans="1:19" x14ac:dyDescent="0.25">
      <c r="A1097" s="140"/>
      <c r="B1097" s="155" t="s">
        <v>1287</v>
      </c>
      <c r="C1097" s="61">
        <f t="shared" ca="1" si="422"/>
        <v>0</v>
      </c>
      <c r="D1097" s="61">
        <f t="shared" ca="1" si="423"/>
        <v>0</v>
      </c>
      <c r="E1097" s="61">
        <f t="shared" ca="1" si="424"/>
        <v>0</v>
      </c>
      <c r="F1097" s="61">
        <f t="shared" ca="1" si="425"/>
        <v>0</v>
      </c>
      <c r="G1097" s="61">
        <f t="shared" ca="1" si="426"/>
        <v>0</v>
      </c>
      <c r="O1097" s="8"/>
      <c r="P1097" s="8"/>
      <c r="Q1097" s="8"/>
      <c r="R1097" s="8"/>
      <c r="S1097" s="8"/>
    </row>
    <row r="1098" spans="1:19" x14ac:dyDescent="0.25">
      <c r="A1098" s="140"/>
      <c r="B1098" s="155" t="s">
        <v>1288</v>
      </c>
      <c r="C1098" s="61">
        <f t="shared" ca="1" si="422"/>
        <v>0</v>
      </c>
      <c r="D1098" s="61">
        <f t="shared" ca="1" si="423"/>
        <v>0</v>
      </c>
      <c r="E1098" s="61">
        <f t="shared" ca="1" si="424"/>
        <v>0</v>
      </c>
      <c r="F1098" s="61">
        <f t="shared" ca="1" si="425"/>
        <v>0</v>
      </c>
      <c r="G1098" s="61">
        <f t="shared" ca="1" si="426"/>
        <v>0</v>
      </c>
      <c r="O1098" s="8"/>
      <c r="P1098" s="8"/>
      <c r="Q1098" s="8"/>
      <c r="R1098" s="8"/>
      <c r="S1098" s="8"/>
    </row>
    <row r="1099" spans="1:19" x14ac:dyDescent="0.25">
      <c r="A1099" s="140"/>
      <c r="B1099" s="155" t="s">
        <v>1289</v>
      </c>
      <c r="C1099" s="61">
        <f t="shared" ca="1" si="422"/>
        <v>0</v>
      </c>
      <c r="D1099" s="61">
        <f t="shared" ca="1" si="423"/>
        <v>0</v>
      </c>
      <c r="E1099" s="61">
        <f t="shared" ca="1" si="424"/>
        <v>0</v>
      </c>
      <c r="F1099" s="61">
        <f t="shared" ca="1" si="425"/>
        <v>0</v>
      </c>
      <c r="G1099" s="61">
        <f t="shared" ca="1" si="426"/>
        <v>0</v>
      </c>
      <c r="O1099" s="8"/>
      <c r="P1099" s="8"/>
      <c r="Q1099" s="8"/>
      <c r="R1099" s="8"/>
      <c r="S1099" s="8"/>
    </row>
    <row r="1100" spans="1:19" x14ac:dyDescent="0.25">
      <c r="A1100" s="140"/>
      <c r="B1100" s="155" t="s">
        <v>1186</v>
      </c>
      <c r="C1100" s="61">
        <f t="shared" ca="1" si="422"/>
        <v>0</v>
      </c>
      <c r="D1100" s="61">
        <f t="shared" ca="1" si="423"/>
        <v>0</v>
      </c>
      <c r="E1100" s="61">
        <f t="shared" ca="1" si="424"/>
        <v>0</v>
      </c>
      <c r="F1100" s="61">
        <f t="shared" ca="1" si="425"/>
        <v>0</v>
      </c>
      <c r="G1100" s="61">
        <f t="shared" ca="1" si="426"/>
        <v>0</v>
      </c>
      <c r="O1100" s="8"/>
      <c r="P1100" s="8"/>
      <c r="Q1100" s="8"/>
      <c r="R1100" s="8"/>
      <c r="S1100" s="8"/>
    </row>
    <row r="1101" spans="1:19" x14ac:dyDescent="0.25">
      <c r="A1101" s="140"/>
      <c r="B1101" s="155" t="s">
        <v>1290</v>
      </c>
      <c r="C1101" s="61">
        <f t="shared" ca="1" si="422"/>
        <v>0</v>
      </c>
      <c r="D1101" s="61">
        <f t="shared" ca="1" si="423"/>
        <v>0</v>
      </c>
      <c r="E1101" s="61">
        <f t="shared" ca="1" si="424"/>
        <v>0</v>
      </c>
      <c r="F1101" s="61">
        <f t="shared" ca="1" si="425"/>
        <v>0</v>
      </c>
      <c r="G1101" s="61">
        <f t="shared" ca="1" si="426"/>
        <v>0</v>
      </c>
      <c r="O1101" s="8"/>
      <c r="P1101" s="8"/>
      <c r="Q1101" s="8"/>
      <c r="R1101" s="8"/>
      <c r="S1101" s="8"/>
    </row>
    <row r="1102" spans="1:19" x14ac:dyDescent="0.25">
      <c r="A1102" s="140"/>
      <c r="B1102" s="155" t="s">
        <v>1291</v>
      </c>
      <c r="C1102" s="61">
        <f t="shared" ca="1" si="422"/>
        <v>0</v>
      </c>
      <c r="D1102" s="61">
        <f t="shared" ca="1" si="423"/>
        <v>0</v>
      </c>
      <c r="E1102" s="61">
        <f t="shared" ca="1" si="424"/>
        <v>0</v>
      </c>
      <c r="F1102" s="61">
        <f t="shared" ca="1" si="425"/>
        <v>0</v>
      </c>
      <c r="G1102" s="61">
        <f t="shared" ca="1" si="426"/>
        <v>0</v>
      </c>
      <c r="O1102" s="8"/>
      <c r="P1102" s="8"/>
      <c r="Q1102" s="8"/>
      <c r="R1102" s="8"/>
      <c r="S1102" s="8"/>
    </row>
    <row r="1103" spans="1:19" x14ac:dyDescent="0.25">
      <c r="A1103" s="140"/>
      <c r="B1103" s="155" t="s">
        <v>1292</v>
      </c>
      <c r="C1103" s="61">
        <f t="shared" ca="1" si="422"/>
        <v>0</v>
      </c>
      <c r="D1103" s="61">
        <f t="shared" ca="1" si="423"/>
        <v>0</v>
      </c>
      <c r="E1103" s="61">
        <f t="shared" ca="1" si="424"/>
        <v>0</v>
      </c>
      <c r="F1103" s="61">
        <f t="shared" ca="1" si="425"/>
        <v>0</v>
      </c>
      <c r="G1103" s="61">
        <f t="shared" ca="1" si="426"/>
        <v>0</v>
      </c>
      <c r="O1103" s="8"/>
      <c r="P1103" s="8"/>
      <c r="Q1103" s="8"/>
      <c r="R1103" s="8"/>
      <c r="S1103" s="8"/>
    </row>
    <row r="1104" spans="1:19" x14ac:dyDescent="0.25">
      <c r="A1104" s="140"/>
      <c r="B1104" s="155" t="s">
        <v>1187</v>
      </c>
      <c r="C1104" s="61">
        <f t="shared" ca="1" si="422"/>
        <v>0</v>
      </c>
      <c r="D1104" s="61">
        <f t="shared" ca="1" si="423"/>
        <v>0</v>
      </c>
      <c r="E1104" s="61">
        <f t="shared" ca="1" si="424"/>
        <v>0</v>
      </c>
      <c r="F1104" s="61">
        <f t="shared" ca="1" si="425"/>
        <v>0</v>
      </c>
      <c r="G1104" s="61">
        <f t="shared" ca="1" si="426"/>
        <v>0</v>
      </c>
      <c r="O1104" s="8"/>
      <c r="P1104" s="8"/>
      <c r="Q1104" s="8"/>
      <c r="R1104" s="8"/>
      <c r="S1104" s="8"/>
    </row>
    <row r="1105" spans="1:19" x14ac:dyDescent="0.25">
      <c r="A1105" s="140"/>
      <c r="B1105" s="155" t="s">
        <v>1293</v>
      </c>
      <c r="C1105" s="61">
        <f t="shared" ca="1" si="422"/>
        <v>0</v>
      </c>
      <c r="D1105" s="61">
        <f t="shared" ca="1" si="423"/>
        <v>0</v>
      </c>
      <c r="E1105" s="61">
        <f t="shared" ca="1" si="424"/>
        <v>0</v>
      </c>
      <c r="F1105" s="61">
        <f t="shared" ca="1" si="425"/>
        <v>0</v>
      </c>
      <c r="G1105" s="61">
        <f t="shared" ca="1" si="426"/>
        <v>0</v>
      </c>
      <c r="O1105" s="8"/>
      <c r="P1105" s="8"/>
      <c r="Q1105" s="8"/>
      <c r="R1105" s="8"/>
      <c r="S1105" s="8"/>
    </row>
    <row r="1106" spans="1:19" x14ac:dyDescent="0.25">
      <c r="A1106" s="140"/>
      <c r="B1106" s="155" t="s">
        <v>1294</v>
      </c>
      <c r="C1106" s="61">
        <f t="shared" ca="1" si="422"/>
        <v>0</v>
      </c>
      <c r="D1106" s="61">
        <f t="shared" ca="1" si="423"/>
        <v>0</v>
      </c>
      <c r="E1106" s="61">
        <f t="shared" ca="1" si="424"/>
        <v>0</v>
      </c>
      <c r="F1106" s="61">
        <f t="shared" ca="1" si="425"/>
        <v>0</v>
      </c>
      <c r="G1106" s="61">
        <f t="shared" ca="1" si="426"/>
        <v>0</v>
      </c>
      <c r="O1106" s="8"/>
      <c r="P1106" s="8"/>
      <c r="Q1106" s="8"/>
      <c r="R1106" s="8"/>
      <c r="S1106" s="8"/>
    </row>
    <row r="1107" spans="1:19" x14ac:dyDescent="0.25">
      <c r="A1107" s="140"/>
      <c r="B1107" s="155" t="s">
        <v>948</v>
      </c>
      <c r="C1107" s="65">
        <f t="shared" ca="1" si="422"/>
        <v>0</v>
      </c>
      <c r="D1107" s="65">
        <f t="shared" ca="1" si="423"/>
        <v>0</v>
      </c>
      <c r="E1107" s="65">
        <f t="shared" ca="1" si="424"/>
        <v>0</v>
      </c>
      <c r="F1107" s="65">
        <f t="shared" ca="1" si="425"/>
        <v>0</v>
      </c>
      <c r="G1107" s="65">
        <f t="shared" ca="1" si="426"/>
        <v>0</v>
      </c>
      <c r="O1107" s="8"/>
      <c r="P1107" s="8"/>
      <c r="Q1107" s="8"/>
      <c r="R1107" s="8"/>
      <c r="S1107" s="8"/>
    </row>
    <row r="1108" spans="1:19" x14ac:dyDescent="0.25">
      <c r="A1108" s="140"/>
      <c r="B1108" s="155" t="s">
        <v>945</v>
      </c>
      <c r="C1108" s="65">
        <f t="shared" ca="1" si="422"/>
        <v>0</v>
      </c>
      <c r="D1108" s="65">
        <f t="shared" ca="1" si="423"/>
        <v>0</v>
      </c>
      <c r="E1108" s="65">
        <f t="shared" ca="1" si="424"/>
        <v>0</v>
      </c>
      <c r="F1108" s="65">
        <f t="shared" ca="1" si="425"/>
        <v>0</v>
      </c>
      <c r="G1108" s="65">
        <f t="shared" ca="1" si="426"/>
        <v>0</v>
      </c>
      <c r="O1108" s="8"/>
      <c r="P1108" s="8"/>
      <c r="Q1108" s="8"/>
      <c r="R1108" s="8"/>
      <c r="S1108" s="8"/>
    </row>
    <row r="1109" spans="1:19" x14ac:dyDescent="0.25">
      <c r="A1109" s="140"/>
      <c r="B1109" s="155" t="s">
        <v>949</v>
      </c>
      <c r="C1109" s="65">
        <f t="shared" ca="1" si="422"/>
        <v>0</v>
      </c>
      <c r="D1109" s="65">
        <f t="shared" ca="1" si="423"/>
        <v>0</v>
      </c>
      <c r="E1109" s="65">
        <f t="shared" ca="1" si="424"/>
        <v>0</v>
      </c>
      <c r="F1109" s="65">
        <f t="shared" ca="1" si="425"/>
        <v>0</v>
      </c>
      <c r="G1109" s="65">
        <f t="shared" ca="1" si="426"/>
        <v>0</v>
      </c>
      <c r="O1109" s="8"/>
      <c r="P1109" s="8"/>
      <c r="Q1109" s="8"/>
      <c r="R1109" s="8"/>
      <c r="S1109" s="8"/>
    </row>
    <row r="1110" spans="1:19" x14ac:dyDescent="0.25">
      <c r="A1110" s="140"/>
      <c r="B1110" s="155" t="s">
        <v>950</v>
      </c>
      <c r="C1110" s="65">
        <f t="shared" ca="1" si="422"/>
        <v>0</v>
      </c>
      <c r="D1110" s="65">
        <f t="shared" ca="1" si="423"/>
        <v>0</v>
      </c>
      <c r="E1110" s="65">
        <f t="shared" ca="1" si="424"/>
        <v>0</v>
      </c>
      <c r="F1110" s="65">
        <f t="shared" ca="1" si="425"/>
        <v>0</v>
      </c>
      <c r="G1110" s="65">
        <f t="shared" ca="1" si="426"/>
        <v>0</v>
      </c>
      <c r="O1110" s="8"/>
      <c r="P1110" s="8"/>
      <c r="Q1110" s="8"/>
      <c r="R1110" s="8"/>
      <c r="S1110" s="8"/>
    </row>
    <row r="1111" spans="1:19" x14ac:dyDescent="0.25">
      <c r="A1111" s="140"/>
      <c r="B1111" s="155" t="s">
        <v>1039</v>
      </c>
      <c r="C1111" s="65">
        <f t="shared" ca="1" si="422"/>
        <v>0</v>
      </c>
      <c r="D1111" s="65">
        <f t="shared" ca="1" si="423"/>
        <v>0</v>
      </c>
      <c r="E1111" s="65">
        <f t="shared" ca="1" si="424"/>
        <v>0</v>
      </c>
      <c r="F1111" s="65">
        <f t="shared" ca="1" si="425"/>
        <v>0</v>
      </c>
      <c r="G1111" s="65">
        <f t="shared" ca="1" si="426"/>
        <v>0</v>
      </c>
      <c r="O1111" s="8"/>
      <c r="P1111" s="8"/>
      <c r="Q1111" s="8"/>
      <c r="R1111" s="8"/>
      <c r="S1111" s="8"/>
    </row>
    <row r="1112" spans="1:19" x14ac:dyDescent="0.25">
      <c r="A1112" s="140"/>
      <c r="B1112" s="155" t="s">
        <v>998</v>
      </c>
      <c r="C1112" s="65">
        <f t="shared" ca="1" si="422"/>
        <v>0</v>
      </c>
      <c r="D1112" s="65">
        <f t="shared" ca="1" si="423"/>
        <v>0</v>
      </c>
      <c r="E1112" s="65">
        <f t="shared" ca="1" si="424"/>
        <v>0</v>
      </c>
      <c r="F1112" s="65">
        <f t="shared" ca="1" si="425"/>
        <v>0</v>
      </c>
      <c r="G1112" s="65">
        <f t="shared" ca="1" si="426"/>
        <v>0</v>
      </c>
      <c r="O1112" s="8"/>
      <c r="P1112" s="8"/>
      <c r="Q1112" s="8"/>
      <c r="R1112" s="8"/>
      <c r="S1112" s="8"/>
    </row>
    <row r="1113" spans="1:19" x14ac:dyDescent="0.25">
      <c r="A1113" s="140"/>
      <c r="B1113" s="155" t="s">
        <v>1040</v>
      </c>
      <c r="C1113" s="65">
        <f t="shared" ca="1" si="422"/>
        <v>0</v>
      </c>
      <c r="D1113" s="65">
        <f t="shared" ca="1" si="423"/>
        <v>0</v>
      </c>
      <c r="E1113" s="65">
        <f t="shared" ca="1" si="424"/>
        <v>0</v>
      </c>
      <c r="F1113" s="65">
        <f t="shared" ca="1" si="425"/>
        <v>0</v>
      </c>
      <c r="G1113" s="65">
        <f t="shared" ca="1" si="426"/>
        <v>0</v>
      </c>
      <c r="O1113" s="8"/>
      <c r="P1113" s="8"/>
      <c r="Q1113" s="8"/>
      <c r="R1113" s="8"/>
      <c r="S1113" s="8"/>
    </row>
    <row r="1114" spans="1:19" x14ac:dyDescent="0.25">
      <c r="A1114" s="140"/>
      <c r="B1114" s="155" t="s">
        <v>1041</v>
      </c>
      <c r="C1114" s="65">
        <f t="shared" ca="1" si="422"/>
        <v>0</v>
      </c>
      <c r="D1114" s="65">
        <f t="shared" ca="1" si="423"/>
        <v>0</v>
      </c>
      <c r="E1114" s="65">
        <f t="shared" ca="1" si="424"/>
        <v>0</v>
      </c>
      <c r="F1114" s="65">
        <f t="shared" ca="1" si="425"/>
        <v>0</v>
      </c>
      <c r="G1114" s="65">
        <f t="shared" ca="1" si="426"/>
        <v>0</v>
      </c>
      <c r="O1114" s="8"/>
      <c r="P1114" s="8"/>
      <c r="Q1114" s="8"/>
      <c r="R1114" s="8"/>
      <c r="S1114" s="8"/>
    </row>
    <row r="1115" spans="1:19" x14ac:dyDescent="0.25">
      <c r="A1115" s="140"/>
      <c r="B1115" s="155" t="s">
        <v>458</v>
      </c>
      <c r="C1115" s="69">
        <f t="shared" ca="1" si="422"/>
        <v>0</v>
      </c>
      <c r="D1115" s="69">
        <f t="shared" ca="1" si="423"/>
        <v>0</v>
      </c>
      <c r="E1115" s="69">
        <f t="shared" ca="1" si="424"/>
        <v>0</v>
      </c>
      <c r="F1115" s="69">
        <f t="shared" ca="1" si="425"/>
        <v>0</v>
      </c>
      <c r="G1115" s="69">
        <f t="shared" ca="1" si="426"/>
        <v>0</v>
      </c>
      <c r="O1115" s="8"/>
      <c r="P1115" s="8"/>
      <c r="Q1115" s="8"/>
      <c r="R1115" s="8"/>
      <c r="S1115" s="8"/>
    </row>
    <row r="1116" spans="1:19" x14ac:dyDescent="0.25">
      <c r="A1116" s="140"/>
      <c r="B1116" s="155" t="s">
        <v>456</v>
      </c>
      <c r="C1116" s="69">
        <f t="shared" ca="1" si="422"/>
        <v>0</v>
      </c>
      <c r="D1116" s="69">
        <f t="shared" ca="1" si="423"/>
        <v>0</v>
      </c>
      <c r="E1116" s="69">
        <f t="shared" ca="1" si="424"/>
        <v>0</v>
      </c>
      <c r="F1116" s="69">
        <f t="shared" ca="1" si="425"/>
        <v>0</v>
      </c>
      <c r="G1116" s="69">
        <f t="shared" ca="1" si="426"/>
        <v>0</v>
      </c>
      <c r="O1116" s="8"/>
      <c r="P1116" s="8"/>
      <c r="Q1116" s="8"/>
      <c r="R1116" s="8"/>
      <c r="S1116" s="8"/>
    </row>
    <row r="1117" spans="1:19" x14ac:dyDescent="0.25">
      <c r="A1117" s="140"/>
      <c r="B1117" s="155" t="s">
        <v>459</v>
      </c>
      <c r="C1117" s="69">
        <f t="shared" ca="1" si="422"/>
        <v>0</v>
      </c>
      <c r="D1117" s="69">
        <f t="shared" ca="1" si="423"/>
        <v>0</v>
      </c>
      <c r="E1117" s="69">
        <f t="shared" ca="1" si="424"/>
        <v>0</v>
      </c>
      <c r="F1117" s="69">
        <f t="shared" ca="1" si="425"/>
        <v>0</v>
      </c>
      <c r="G1117" s="69">
        <f t="shared" ca="1" si="426"/>
        <v>0</v>
      </c>
      <c r="O1117" s="8"/>
      <c r="P1117" s="8"/>
      <c r="Q1117" s="8"/>
      <c r="R1117" s="8"/>
      <c r="S1117" s="8"/>
    </row>
    <row r="1118" spans="1:19" x14ac:dyDescent="0.25">
      <c r="A1118" s="140"/>
      <c r="B1118" s="155" t="s">
        <v>460</v>
      </c>
      <c r="C1118" s="69">
        <f t="shared" ca="1" si="422"/>
        <v>0</v>
      </c>
      <c r="D1118" s="69">
        <f t="shared" ca="1" si="423"/>
        <v>0</v>
      </c>
      <c r="E1118" s="69">
        <f t="shared" ca="1" si="424"/>
        <v>0</v>
      </c>
      <c r="F1118" s="69">
        <f t="shared" ca="1" si="425"/>
        <v>0</v>
      </c>
      <c r="G1118" s="69">
        <f t="shared" ca="1" si="426"/>
        <v>0</v>
      </c>
      <c r="O1118" s="8"/>
      <c r="P1118" s="8"/>
      <c r="Q1118" s="8"/>
      <c r="R1118" s="8"/>
      <c r="S1118" s="8"/>
    </row>
    <row r="1119" spans="1:19" x14ac:dyDescent="0.25">
      <c r="A1119" s="140"/>
      <c r="B1119" s="155" t="s">
        <v>1042</v>
      </c>
      <c r="C1119" s="69">
        <f t="shared" ca="1" si="422"/>
        <v>0</v>
      </c>
      <c r="D1119" s="69">
        <f t="shared" ca="1" si="423"/>
        <v>0</v>
      </c>
      <c r="E1119" s="69">
        <f t="shared" ca="1" si="424"/>
        <v>0</v>
      </c>
      <c r="F1119" s="69">
        <f t="shared" ca="1" si="425"/>
        <v>0</v>
      </c>
      <c r="G1119" s="69">
        <f t="shared" ca="1" si="426"/>
        <v>0</v>
      </c>
      <c r="O1119" s="8"/>
      <c r="P1119" s="8"/>
      <c r="Q1119" s="8"/>
      <c r="R1119" s="8"/>
      <c r="S1119" s="8"/>
    </row>
    <row r="1120" spans="1:19" x14ac:dyDescent="0.25">
      <c r="A1120" s="140"/>
      <c r="B1120" s="155" t="s">
        <v>999</v>
      </c>
      <c r="C1120" s="69">
        <f t="shared" ca="1" si="422"/>
        <v>0</v>
      </c>
      <c r="D1120" s="69">
        <f t="shared" ca="1" si="423"/>
        <v>0</v>
      </c>
      <c r="E1120" s="69">
        <f t="shared" ca="1" si="424"/>
        <v>0</v>
      </c>
      <c r="F1120" s="69">
        <f t="shared" ca="1" si="425"/>
        <v>0</v>
      </c>
      <c r="G1120" s="69">
        <f t="shared" ca="1" si="426"/>
        <v>0</v>
      </c>
      <c r="O1120" s="8"/>
      <c r="P1120" s="8"/>
      <c r="Q1120" s="8"/>
      <c r="R1120" s="8"/>
      <c r="S1120" s="8"/>
    </row>
    <row r="1121" spans="1:19" x14ac:dyDescent="0.25">
      <c r="A1121" s="140"/>
      <c r="B1121" s="155" t="s">
        <v>1043</v>
      </c>
      <c r="C1121" s="69">
        <f t="shared" ca="1" si="422"/>
        <v>0</v>
      </c>
      <c r="D1121" s="69">
        <f t="shared" ca="1" si="423"/>
        <v>0</v>
      </c>
      <c r="E1121" s="69">
        <f t="shared" ca="1" si="424"/>
        <v>0</v>
      </c>
      <c r="F1121" s="69">
        <f t="shared" ca="1" si="425"/>
        <v>0</v>
      </c>
      <c r="G1121" s="69">
        <f t="shared" ca="1" si="426"/>
        <v>0</v>
      </c>
      <c r="O1121" s="8"/>
      <c r="P1121" s="8"/>
      <c r="Q1121" s="8"/>
      <c r="R1121" s="8"/>
      <c r="S1121" s="8"/>
    </row>
    <row r="1122" spans="1:19" x14ac:dyDescent="0.25">
      <c r="A1122" s="140"/>
      <c r="B1122" s="155" t="s">
        <v>1044</v>
      </c>
      <c r="C1122" s="69">
        <f t="shared" ca="1" si="422"/>
        <v>0</v>
      </c>
      <c r="D1122" s="69">
        <f t="shared" ca="1" si="423"/>
        <v>0</v>
      </c>
      <c r="E1122" s="69">
        <f t="shared" ca="1" si="424"/>
        <v>0</v>
      </c>
      <c r="F1122" s="69">
        <f t="shared" ca="1" si="425"/>
        <v>0</v>
      </c>
      <c r="G1122" s="69">
        <f t="shared" ca="1" si="426"/>
        <v>0</v>
      </c>
      <c r="O1122" s="8"/>
      <c r="P1122" s="8"/>
      <c r="Q1122" s="8"/>
      <c r="R1122" s="8"/>
      <c r="S1122" s="8"/>
    </row>
    <row r="1123" spans="1:19" x14ac:dyDescent="0.25">
      <c r="A1123" s="140"/>
      <c r="B1123" s="155" t="s">
        <v>461</v>
      </c>
      <c r="C1123" s="38">
        <f t="shared" ca="1" si="422"/>
        <v>0</v>
      </c>
      <c r="D1123" s="38">
        <f t="shared" ca="1" si="423"/>
        <v>0</v>
      </c>
      <c r="E1123" s="38">
        <f t="shared" ca="1" si="424"/>
        <v>0</v>
      </c>
      <c r="F1123" s="38">
        <f t="shared" ca="1" si="425"/>
        <v>0</v>
      </c>
      <c r="G1123" s="38">
        <f t="shared" ca="1" si="426"/>
        <v>0</v>
      </c>
      <c r="O1123" s="8"/>
      <c r="P1123" s="8"/>
      <c r="Q1123" s="8"/>
      <c r="R1123" s="8"/>
      <c r="S1123" s="8"/>
    </row>
    <row r="1124" spans="1:19" x14ac:dyDescent="0.25">
      <c r="A1124" s="140"/>
      <c r="B1124" s="155" t="s">
        <v>457</v>
      </c>
      <c r="C1124" s="38">
        <f t="shared" ca="1" si="422"/>
        <v>0</v>
      </c>
      <c r="D1124" s="38">
        <f t="shared" ca="1" si="423"/>
        <v>0</v>
      </c>
      <c r="E1124" s="38">
        <f t="shared" ca="1" si="424"/>
        <v>0</v>
      </c>
      <c r="F1124" s="38">
        <f t="shared" ca="1" si="425"/>
        <v>0</v>
      </c>
      <c r="G1124" s="38">
        <f t="shared" ca="1" si="426"/>
        <v>0</v>
      </c>
      <c r="O1124" s="8"/>
      <c r="P1124" s="8"/>
      <c r="Q1124" s="8"/>
      <c r="R1124" s="8"/>
      <c r="S1124" s="8"/>
    </row>
    <row r="1125" spans="1:19" x14ac:dyDescent="0.25">
      <c r="A1125" s="140"/>
      <c r="B1125" s="155" t="s">
        <v>462</v>
      </c>
      <c r="C1125" s="38">
        <f t="shared" ca="1" si="422"/>
        <v>0</v>
      </c>
      <c r="D1125" s="38">
        <f t="shared" ca="1" si="423"/>
        <v>0</v>
      </c>
      <c r="E1125" s="38">
        <f t="shared" ca="1" si="424"/>
        <v>0</v>
      </c>
      <c r="F1125" s="38">
        <f t="shared" ca="1" si="425"/>
        <v>0</v>
      </c>
      <c r="G1125" s="38">
        <f t="shared" ca="1" si="426"/>
        <v>0</v>
      </c>
      <c r="O1125" s="8"/>
      <c r="P1125" s="8"/>
      <c r="Q1125" s="8"/>
      <c r="R1125" s="8"/>
      <c r="S1125" s="8"/>
    </row>
    <row r="1126" spans="1:19" x14ac:dyDescent="0.25">
      <c r="A1126" s="140"/>
      <c r="B1126" s="155" t="s">
        <v>463</v>
      </c>
      <c r="C1126" s="38">
        <f t="shared" ca="1" si="422"/>
        <v>0</v>
      </c>
      <c r="D1126" s="38">
        <f t="shared" ca="1" si="423"/>
        <v>0</v>
      </c>
      <c r="E1126" s="38">
        <f t="shared" ca="1" si="424"/>
        <v>0</v>
      </c>
      <c r="F1126" s="38">
        <f t="shared" ca="1" si="425"/>
        <v>0</v>
      </c>
      <c r="G1126" s="38">
        <f t="shared" ca="1" si="426"/>
        <v>0</v>
      </c>
      <c r="O1126" s="8"/>
      <c r="P1126" s="8"/>
      <c r="Q1126" s="8"/>
      <c r="R1126" s="8"/>
      <c r="S1126" s="8"/>
    </row>
    <row r="1127" spans="1:19" x14ac:dyDescent="0.25">
      <c r="A1127" s="140"/>
      <c r="B1127" s="155" t="s">
        <v>1045</v>
      </c>
      <c r="C1127" s="38">
        <f t="shared" ca="1" si="422"/>
        <v>0</v>
      </c>
      <c r="D1127" s="38">
        <f t="shared" ca="1" si="423"/>
        <v>0</v>
      </c>
      <c r="E1127" s="38">
        <f t="shared" ca="1" si="424"/>
        <v>0</v>
      </c>
      <c r="F1127" s="38">
        <f t="shared" ca="1" si="425"/>
        <v>0</v>
      </c>
      <c r="G1127" s="38">
        <f t="shared" ca="1" si="426"/>
        <v>0</v>
      </c>
      <c r="O1127" s="8"/>
      <c r="P1127" s="8"/>
      <c r="Q1127" s="8"/>
      <c r="R1127" s="8"/>
      <c r="S1127" s="8"/>
    </row>
    <row r="1128" spans="1:19" x14ac:dyDescent="0.25">
      <c r="A1128" s="140"/>
      <c r="B1128" s="155" t="s">
        <v>1000</v>
      </c>
      <c r="C1128" s="38">
        <f t="shared" ca="1" si="422"/>
        <v>0</v>
      </c>
      <c r="D1128" s="38">
        <f t="shared" ca="1" si="423"/>
        <v>0</v>
      </c>
      <c r="E1128" s="38">
        <f t="shared" ca="1" si="424"/>
        <v>0</v>
      </c>
      <c r="F1128" s="38">
        <f t="shared" ca="1" si="425"/>
        <v>0</v>
      </c>
      <c r="G1128" s="38">
        <f t="shared" ca="1" si="426"/>
        <v>0</v>
      </c>
      <c r="O1128" s="8"/>
      <c r="P1128" s="8"/>
      <c r="Q1128" s="8"/>
      <c r="R1128" s="8"/>
      <c r="S1128" s="8"/>
    </row>
    <row r="1129" spans="1:19" x14ac:dyDescent="0.25">
      <c r="A1129" s="140"/>
      <c r="B1129" s="155" t="s">
        <v>1046</v>
      </c>
      <c r="C1129" s="38">
        <f t="shared" ca="1" si="422"/>
        <v>0</v>
      </c>
      <c r="D1129" s="38">
        <f t="shared" ca="1" si="423"/>
        <v>0</v>
      </c>
      <c r="E1129" s="38">
        <f t="shared" ca="1" si="424"/>
        <v>0</v>
      </c>
      <c r="F1129" s="38">
        <f t="shared" ca="1" si="425"/>
        <v>0</v>
      </c>
      <c r="G1129" s="38">
        <f t="shared" ca="1" si="426"/>
        <v>0</v>
      </c>
      <c r="O1129" s="8"/>
      <c r="P1129" s="8"/>
      <c r="Q1129" s="8"/>
      <c r="R1129" s="8"/>
      <c r="S1129" s="8"/>
    </row>
    <row r="1130" spans="1:19" x14ac:dyDescent="0.25">
      <c r="A1130" s="140"/>
      <c r="B1130" s="155" t="s">
        <v>1047</v>
      </c>
      <c r="C1130" s="38">
        <f t="shared" ca="1" si="422"/>
        <v>0</v>
      </c>
      <c r="D1130" s="38">
        <f t="shared" ca="1" si="423"/>
        <v>0</v>
      </c>
      <c r="E1130" s="38">
        <f t="shared" ca="1" si="424"/>
        <v>0</v>
      </c>
      <c r="F1130" s="38">
        <f t="shared" ca="1" si="425"/>
        <v>0</v>
      </c>
      <c r="G1130" s="38">
        <f t="shared" ca="1" si="426"/>
        <v>0</v>
      </c>
      <c r="O1130" s="8"/>
      <c r="P1130" s="8"/>
      <c r="Q1130" s="8"/>
      <c r="R1130" s="8"/>
      <c r="S1130" s="8"/>
    </row>
    <row r="1131" spans="1:19" x14ac:dyDescent="0.25">
      <c r="A1131" s="140"/>
      <c r="B1131" s="155" t="s">
        <v>139</v>
      </c>
      <c r="C1131" s="58">
        <f t="shared" ca="1" si="422"/>
        <v>0</v>
      </c>
      <c r="D1131" s="58">
        <f t="shared" ca="1" si="423"/>
        <v>0</v>
      </c>
      <c r="E1131" s="58">
        <f t="shared" ca="1" si="424"/>
        <v>0</v>
      </c>
      <c r="F1131" s="58">
        <f t="shared" ca="1" si="425"/>
        <v>0</v>
      </c>
      <c r="G1131" s="58">
        <f t="shared" ca="1" si="426"/>
        <v>0</v>
      </c>
      <c r="O1131" s="8"/>
      <c r="P1131" s="8"/>
      <c r="Q1131" s="8"/>
      <c r="R1131" s="8"/>
      <c r="S1131" s="8"/>
    </row>
    <row r="1132" spans="1:19" x14ac:dyDescent="0.25">
      <c r="A1132" s="140"/>
      <c r="B1132" s="155" t="s">
        <v>120</v>
      </c>
      <c r="C1132" s="58">
        <f t="shared" ca="1" si="422"/>
        <v>0</v>
      </c>
      <c r="D1132" s="58">
        <f t="shared" ca="1" si="423"/>
        <v>0</v>
      </c>
      <c r="E1132" s="58">
        <f t="shared" ca="1" si="424"/>
        <v>0</v>
      </c>
      <c r="F1132" s="58">
        <f t="shared" ca="1" si="425"/>
        <v>0</v>
      </c>
      <c r="G1132" s="58">
        <f t="shared" ca="1" si="426"/>
        <v>0</v>
      </c>
      <c r="O1132" s="8"/>
      <c r="P1132" s="8"/>
      <c r="Q1132" s="8"/>
      <c r="R1132" s="8"/>
      <c r="S1132" s="8"/>
    </row>
    <row r="1133" spans="1:19" x14ac:dyDescent="0.25">
      <c r="A1133" s="140"/>
      <c r="B1133" s="155" t="s">
        <v>140</v>
      </c>
      <c r="C1133" s="58">
        <f t="shared" ca="1" si="422"/>
        <v>0</v>
      </c>
      <c r="D1133" s="58">
        <f t="shared" ca="1" si="423"/>
        <v>0</v>
      </c>
      <c r="E1133" s="58">
        <f t="shared" ca="1" si="424"/>
        <v>0</v>
      </c>
      <c r="F1133" s="58">
        <f t="shared" ca="1" si="425"/>
        <v>0</v>
      </c>
      <c r="G1133" s="58">
        <f t="shared" ca="1" si="426"/>
        <v>0</v>
      </c>
      <c r="O1133" s="8"/>
      <c r="P1133" s="8"/>
      <c r="Q1133" s="8"/>
      <c r="R1133" s="8"/>
      <c r="S1133" s="8"/>
    </row>
    <row r="1134" spans="1:19" x14ac:dyDescent="0.25">
      <c r="A1134" s="140"/>
      <c r="B1134" s="155" t="s">
        <v>141</v>
      </c>
      <c r="C1134" s="58">
        <f t="shared" ca="1" si="422"/>
        <v>0</v>
      </c>
      <c r="D1134" s="58">
        <f t="shared" ca="1" si="423"/>
        <v>0</v>
      </c>
      <c r="E1134" s="58">
        <f t="shared" ca="1" si="424"/>
        <v>0</v>
      </c>
      <c r="F1134" s="58">
        <f t="shared" ca="1" si="425"/>
        <v>0</v>
      </c>
      <c r="G1134" s="58">
        <f t="shared" ca="1" si="426"/>
        <v>0</v>
      </c>
      <c r="O1134" s="8"/>
      <c r="P1134" s="8"/>
      <c r="Q1134" s="8"/>
      <c r="R1134" s="8"/>
      <c r="S1134" s="8"/>
    </row>
    <row r="1135" spans="1:19" x14ac:dyDescent="0.25">
      <c r="A1135" s="140"/>
      <c r="B1135" s="155" t="s">
        <v>1048</v>
      </c>
      <c r="C1135" s="58">
        <f t="shared" ca="1" si="422"/>
        <v>0</v>
      </c>
      <c r="D1135" s="58">
        <f t="shared" ca="1" si="423"/>
        <v>0</v>
      </c>
      <c r="E1135" s="58">
        <f t="shared" ca="1" si="424"/>
        <v>0</v>
      </c>
      <c r="F1135" s="58">
        <f t="shared" ca="1" si="425"/>
        <v>0</v>
      </c>
      <c r="G1135" s="58">
        <f t="shared" ca="1" si="426"/>
        <v>0</v>
      </c>
      <c r="O1135" s="8"/>
      <c r="P1135" s="8"/>
      <c r="Q1135" s="8"/>
      <c r="R1135" s="8"/>
      <c r="S1135" s="8"/>
    </row>
    <row r="1136" spans="1:19" x14ac:dyDescent="0.25">
      <c r="A1136" s="140"/>
      <c r="B1136" s="155" t="s">
        <v>1001</v>
      </c>
      <c r="C1136" s="58">
        <f t="shared" ca="1" si="422"/>
        <v>0</v>
      </c>
      <c r="D1136" s="58">
        <f t="shared" ca="1" si="423"/>
        <v>0</v>
      </c>
      <c r="E1136" s="58">
        <f t="shared" ca="1" si="424"/>
        <v>0</v>
      </c>
      <c r="F1136" s="58">
        <f t="shared" ca="1" si="425"/>
        <v>0</v>
      </c>
      <c r="G1136" s="58">
        <f t="shared" ca="1" si="426"/>
        <v>0</v>
      </c>
      <c r="O1136" s="8"/>
      <c r="P1136" s="8"/>
      <c r="Q1136" s="8"/>
      <c r="R1136" s="8"/>
      <c r="S1136" s="8"/>
    </row>
    <row r="1137" spans="1:27" x14ac:dyDescent="0.25">
      <c r="A1137" s="140"/>
      <c r="B1137" s="155" t="s">
        <v>1049</v>
      </c>
      <c r="C1137" s="58">
        <f t="shared" ca="1" si="422"/>
        <v>0</v>
      </c>
      <c r="D1137" s="58">
        <f t="shared" ca="1" si="423"/>
        <v>0</v>
      </c>
      <c r="E1137" s="58">
        <f t="shared" ca="1" si="424"/>
        <v>0</v>
      </c>
      <c r="F1137" s="58">
        <f t="shared" ca="1" si="425"/>
        <v>0</v>
      </c>
      <c r="G1137" s="58">
        <f t="shared" ca="1" si="426"/>
        <v>0</v>
      </c>
      <c r="O1137" s="8"/>
      <c r="P1137" s="8"/>
      <c r="Q1137" s="8"/>
      <c r="R1137" s="8"/>
      <c r="S1137" s="8"/>
    </row>
    <row r="1138" spans="1:27" x14ac:dyDescent="0.25">
      <c r="A1138" s="140"/>
      <c r="B1138" s="155" t="s">
        <v>1050</v>
      </c>
      <c r="C1138" s="58">
        <f t="shared" ca="1" si="422"/>
        <v>0</v>
      </c>
      <c r="D1138" s="58">
        <f t="shared" ca="1" si="423"/>
        <v>0</v>
      </c>
      <c r="E1138" s="58">
        <f t="shared" ca="1" si="424"/>
        <v>0</v>
      </c>
      <c r="F1138" s="58">
        <f t="shared" ca="1" si="425"/>
        <v>0</v>
      </c>
      <c r="G1138" s="58">
        <f t="shared" ca="1" si="426"/>
        <v>0</v>
      </c>
      <c r="O1138" s="8"/>
      <c r="P1138" s="8"/>
      <c r="Q1138" s="8"/>
      <c r="R1138" s="8"/>
      <c r="S1138" s="8"/>
    </row>
    <row r="1139" spans="1:27" x14ac:dyDescent="0.25">
      <c r="A1139" s="140"/>
      <c r="B1139" s="155" t="s">
        <v>1227</v>
      </c>
      <c r="C1139" s="61">
        <f t="shared" ca="1" si="422"/>
        <v>0</v>
      </c>
      <c r="D1139" s="61">
        <f t="shared" ca="1" si="423"/>
        <v>2.9338679399999998</v>
      </c>
      <c r="E1139" s="61">
        <f t="shared" ca="1" si="424"/>
        <v>5.6458192800000004</v>
      </c>
      <c r="F1139" s="61">
        <f t="shared" ca="1" si="425"/>
        <v>8.2608186999999997</v>
      </c>
      <c r="G1139" s="61">
        <f t="shared" ca="1" si="426"/>
        <v>10.7964558</v>
      </c>
      <c r="O1139" s="8"/>
      <c r="P1139" s="8"/>
      <c r="Q1139" s="8"/>
      <c r="R1139" s="8"/>
      <c r="S1139" s="8"/>
    </row>
    <row r="1140" spans="1:27" x14ac:dyDescent="0.25">
      <c r="A1140" s="140"/>
      <c r="B1140" s="155" t="s">
        <v>1228</v>
      </c>
      <c r="C1140" s="61">
        <f t="shared" ca="1" si="422"/>
        <v>0</v>
      </c>
      <c r="D1140" s="61">
        <f t="shared" ca="1" si="423"/>
        <v>2.1097921500000001</v>
      </c>
      <c r="E1140" s="61">
        <f t="shared" ca="1" si="424"/>
        <v>4.0440163399999998</v>
      </c>
      <c r="F1140" s="61">
        <f t="shared" ca="1" si="425"/>
        <v>5.8503423799999998</v>
      </c>
      <c r="G1140" s="61">
        <f t="shared" ca="1" si="426"/>
        <v>7.5652656599999997</v>
      </c>
      <c r="O1140" s="8"/>
      <c r="P1140" s="8"/>
      <c r="Q1140" s="8"/>
      <c r="R1140" s="8"/>
      <c r="S1140" s="8"/>
    </row>
    <row r="1141" spans="1:27" x14ac:dyDescent="0.25">
      <c r="A1141" s="140"/>
      <c r="B1141" s="155" t="s">
        <v>1295</v>
      </c>
      <c r="C1141" s="61">
        <f t="shared" ca="1" si="422"/>
        <v>0</v>
      </c>
      <c r="D1141" s="61">
        <f t="shared" ca="1" si="423"/>
        <v>1.11954164</v>
      </c>
      <c r="E1141" s="61">
        <f t="shared" ca="1" si="424"/>
        <v>2.2536282500000002</v>
      </c>
      <c r="F1141" s="61">
        <f t="shared" ca="1" si="425"/>
        <v>3.5341538300000002</v>
      </c>
      <c r="G1141" s="61">
        <f t="shared" ca="1" si="426"/>
        <v>4.8531988500000001</v>
      </c>
      <c r="O1141" s="8"/>
      <c r="P1141" s="8"/>
      <c r="Q1141" s="8"/>
      <c r="R1141" s="8"/>
      <c r="S1141" s="8"/>
    </row>
    <row r="1142" spans="1:27" x14ac:dyDescent="0.25">
      <c r="A1142" s="140"/>
      <c r="B1142" s="155" t="s">
        <v>1296</v>
      </c>
      <c r="C1142" s="61">
        <f t="shared" ca="1" si="422"/>
        <v>0</v>
      </c>
      <c r="D1142" s="61">
        <f t="shared" ca="1" si="423"/>
        <v>4.0424702600000001E-2</v>
      </c>
      <c r="E1142" s="61">
        <f t="shared" ca="1" si="424"/>
        <v>7.7461860300000004E-2</v>
      </c>
      <c r="F1142" s="61">
        <f t="shared" ca="1" si="425"/>
        <v>0.11291006200000001</v>
      </c>
      <c r="G1142" s="61">
        <f t="shared" ca="1" si="426"/>
        <v>0.14814436</v>
      </c>
      <c r="O1142" s="8"/>
      <c r="P1142" s="8"/>
      <c r="Q1142" s="8"/>
      <c r="R1142" s="8"/>
      <c r="S1142" s="8"/>
    </row>
    <row r="1143" spans="1:27" x14ac:dyDescent="0.25">
      <c r="A1143" s="140"/>
      <c r="B1143" s="155" t="s">
        <v>1297</v>
      </c>
      <c r="C1143" s="65">
        <f t="shared" ca="1" si="422"/>
        <v>0</v>
      </c>
      <c r="D1143" s="65">
        <f t="shared" ca="1" si="423"/>
        <v>22.779769600000002</v>
      </c>
      <c r="E1143" s="65">
        <f t="shared" ca="1" si="424"/>
        <v>19.515022299999998</v>
      </c>
      <c r="F1143" s="65">
        <f t="shared" ca="1" si="425"/>
        <v>18.004704</v>
      </c>
      <c r="G1143" s="65">
        <f t="shared" ca="1" si="426"/>
        <v>16.664953499999999</v>
      </c>
      <c r="O1143" s="8"/>
      <c r="P1143" s="8"/>
      <c r="Q1143" s="8"/>
      <c r="R1143" s="8"/>
      <c r="S1143" s="8"/>
    </row>
    <row r="1144" spans="1:27" x14ac:dyDescent="0.25">
      <c r="A1144" s="140"/>
      <c r="B1144" s="155" t="s">
        <v>1298</v>
      </c>
      <c r="C1144" s="65">
        <f t="shared" ca="1" si="422"/>
        <v>0</v>
      </c>
      <c r="D1144" s="65">
        <f t="shared" ca="1" si="423"/>
        <v>0</v>
      </c>
      <c r="E1144" s="65">
        <f t="shared" ca="1" si="424"/>
        <v>0</v>
      </c>
      <c r="F1144" s="65">
        <f t="shared" ca="1" si="425"/>
        <v>0</v>
      </c>
      <c r="G1144" s="65">
        <f t="shared" ca="1" si="426"/>
        <v>0</v>
      </c>
      <c r="O1144" s="8"/>
      <c r="P1144" s="8"/>
      <c r="Q1144" s="8"/>
      <c r="R1144" s="8"/>
      <c r="S1144" s="8"/>
    </row>
    <row r="1145" spans="1:27" x14ac:dyDescent="0.25">
      <c r="A1145" s="140"/>
      <c r="B1145" s="155" t="s">
        <v>1299</v>
      </c>
      <c r="C1145" s="69">
        <f t="shared" ref="C1145:C1148" ca="1" si="427">IFERROR(VLOOKUP($B1145,INDIRECT($I$1017),2,FALSE),0)</f>
        <v>0</v>
      </c>
      <c r="D1145" s="69">
        <f t="shared" ref="D1145:D1148" ca="1" si="428">IFERROR(VLOOKUP($B1145,INDIRECT($J$1017),2,FALSE),0)</f>
        <v>10.4508782</v>
      </c>
      <c r="E1145" s="69">
        <f t="shared" ref="E1145:E1148" ca="1" si="429">IFERROR(VLOOKUP($B1145,INDIRECT($K$1017),2,FALSE),0)</f>
        <v>21.0445873</v>
      </c>
      <c r="F1145" s="69">
        <f t="shared" ref="F1145:F1148" ca="1" si="430">IFERROR(VLOOKUP($B1145,INDIRECT($L$1017),2,FALSE),0)</f>
        <v>32.198605100000002</v>
      </c>
      <c r="G1145" s="69">
        <f t="shared" ref="G1145:G1148" ca="1" si="431">IFERROR(VLOOKUP($B1145,INDIRECT($M$1017),2,FALSE),0)</f>
        <v>43.797188400000003</v>
      </c>
      <c r="O1145" s="8"/>
      <c r="P1145" s="8"/>
      <c r="Q1145" s="8"/>
      <c r="R1145" s="8"/>
      <c r="S1145" s="8"/>
    </row>
    <row r="1146" spans="1:27" x14ac:dyDescent="0.25">
      <c r="A1146" s="140"/>
      <c r="B1146" s="155" t="s">
        <v>1300</v>
      </c>
      <c r="C1146" s="69">
        <f t="shared" ca="1" si="427"/>
        <v>0</v>
      </c>
      <c r="D1146" s="69">
        <f t="shared" ca="1" si="428"/>
        <v>0</v>
      </c>
      <c r="E1146" s="69">
        <f t="shared" ca="1" si="429"/>
        <v>0</v>
      </c>
      <c r="F1146" s="69">
        <f t="shared" ca="1" si="430"/>
        <v>0</v>
      </c>
      <c r="G1146" s="69">
        <f t="shared" ca="1" si="431"/>
        <v>0</v>
      </c>
      <c r="O1146" s="8"/>
      <c r="P1146" s="8"/>
      <c r="Q1146" s="8"/>
      <c r="R1146" s="8"/>
      <c r="S1146" s="8"/>
    </row>
    <row r="1147" spans="1:27" x14ac:dyDescent="0.25">
      <c r="A1147" s="140"/>
      <c r="B1147" s="155" t="s">
        <v>1301</v>
      </c>
      <c r="C1147" s="58">
        <f t="shared" ca="1" si="427"/>
        <v>0</v>
      </c>
      <c r="D1147" s="58">
        <f t="shared" ca="1" si="428"/>
        <v>24.551408899999998</v>
      </c>
      <c r="E1147" s="58">
        <f t="shared" ca="1" si="429"/>
        <v>50.105702100000002</v>
      </c>
      <c r="F1147" s="58">
        <f t="shared" ca="1" si="430"/>
        <v>77.844756099999998</v>
      </c>
      <c r="G1147" s="58">
        <f t="shared" ca="1" si="431"/>
        <v>106.65909499999999</v>
      </c>
      <c r="O1147" s="8"/>
      <c r="P1147" s="8"/>
      <c r="Q1147" s="8"/>
      <c r="R1147" s="8"/>
      <c r="S1147" s="8"/>
    </row>
    <row r="1148" spans="1:27" x14ac:dyDescent="0.25">
      <c r="A1148" s="140"/>
      <c r="B1148" s="155" t="s">
        <v>1302</v>
      </c>
      <c r="C1148" s="58">
        <f t="shared" ca="1" si="427"/>
        <v>0</v>
      </c>
      <c r="D1148" s="58">
        <f t="shared" ca="1" si="428"/>
        <v>0</v>
      </c>
      <c r="E1148" s="58">
        <f t="shared" ca="1" si="429"/>
        <v>0</v>
      </c>
      <c r="F1148" s="58">
        <f t="shared" ca="1" si="430"/>
        <v>0</v>
      </c>
      <c r="G1148" s="58">
        <f t="shared" ca="1" si="431"/>
        <v>0</v>
      </c>
      <c r="O1148" s="8"/>
      <c r="P1148" s="8"/>
      <c r="Q1148" s="8"/>
      <c r="R1148" s="8"/>
      <c r="S1148" s="8"/>
    </row>
    <row r="1149" spans="1:27" x14ac:dyDescent="0.25">
      <c r="A1149" s="140"/>
      <c r="B1149" s="155"/>
      <c r="C1149" s="7"/>
      <c r="D1149" s="7"/>
      <c r="E1149" s="7"/>
      <c r="F1149" s="7"/>
      <c r="G1149" s="7"/>
      <c r="H1149" s="7"/>
      <c r="I1149" s="103" t="s">
        <v>244</v>
      </c>
      <c r="O1149" s="138" t="s">
        <v>245</v>
      </c>
      <c r="P1149" s="8"/>
      <c r="Q1149" s="8"/>
      <c r="R1149" s="8"/>
      <c r="S1149" s="8"/>
    </row>
    <row r="1150" spans="1:27" x14ac:dyDescent="0.25">
      <c r="A1150" s="106"/>
      <c r="B1150" s="106" t="s">
        <v>567</v>
      </c>
      <c r="C1150" s="9">
        <v>2010</v>
      </c>
      <c r="D1150" s="9">
        <v>2020</v>
      </c>
      <c r="E1150" s="9">
        <v>2030</v>
      </c>
      <c r="F1150" s="9">
        <v>2040</v>
      </c>
      <c r="G1150" s="9">
        <v>2050</v>
      </c>
      <c r="H1150" s="7"/>
      <c r="I1150" s="106">
        <v>2010</v>
      </c>
      <c r="J1150" s="106">
        <v>2020</v>
      </c>
      <c r="K1150" s="106">
        <v>2030</v>
      </c>
      <c r="L1150" s="106">
        <v>2040</v>
      </c>
      <c r="M1150" s="106">
        <v>2050</v>
      </c>
      <c r="O1150" s="6">
        <v>2010</v>
      </c>
      <c r="P1150" s="6">
        <v>2020</v>
      </c>
      <c r="Q1150" s="6">
        <v>2030</v>
      </c>
      <c r="R1150" s="6">
        <v>2040</v>
      </c>
      <c r="S1150" s="6">
        <v>2050</v>
      </c>
      <c r="V1150" s="106" t="s">
        <v>567</v>
      </c>
      <c r="W1150" s="9">
        <v>2010</v>
      </c>
      <c r="X1150" s="9">
        <v>2020</v>
      </c>
      <c r="Y1150" s="9">
        <v>2030</v>
      </c>
      <c r="Z1150" s="9">
        <v>2040</v>
      </c>
      <c r="AA1150" s="9">
        <v>2050</v>
      </c>
    </row>
    <row r="1151" spans="1:27" x14ac:dyDescent="0.25">
      <c r="A1151" s="140"/>
      <c r="B1151" s="155" t="s">
        <v>478</v>
      </c>
      <c r="C1151" s="28">
        <f t="shared" ref="C1151:C1171" ca="1" si="432">IFERROR(VLOOKUP($B1151,INDIRECT($I$1151),2,FALSE),0)</f>
        <v>-13.990016000000001</v>
      </c>
      <c r="D1151" s="28">
        <f t="shared" ref="D1151:D1171" ca="1" si="433">IFERROR(VLOOKUP($B1151,INDIRECT($J$1151),2,FALSE),0)</f>
        <v>-14.6740458</v>
      </c>
      <c r="E1151" s="28">
        <f t="shared" ref="E1151:E1171" ca="1" si="434">IFERROR(VLOOKUP($B1151,INDIRECT($K$1151),2,FALSE),0)</f>
        <v>-14.5825561</v>
      </c>
      <c r="F1151" s="28">
        <f t="shared" ref="F1151:F1171" ca="1" si="435">IFERROR(VLOOKUP($B1151,INDIRECT($L$1151),2,FALSE),0)</f>
        <v>-14.524809599999999</v>
      </c>
      <c r="G1151" s="28">
        <f t="shared" ref="G1151:G1171" ca="1" si="436">IFERROR(VLOOKUP($B1151,INDIRECT($M$1151),2,FALSE),0)</f>
        <v>-14.472168099999999</v>
      </c>
      <c r="H1151" s="7"/>
      <c r="I1151" s="140" t="str">
        <f>"Modeloutput!$A$"&amp;O1151&amp;":$B$"&amp;O1152</f>
        <v>Modeloutput!$A$9553:$B$9573</v>
      </c>
      <c r="J1151" s="140" t="str">
        <f>"Modeloutput!$A$"&amp;P1151&amp;":$B$"&amp;P1152</f>
        <v>Modeloutput!$A$10488:$B$10508</v>
      </c>
      <c r="K1151" s="140" t="str">
        <f>"Modeloutput!$A$"&amp;Q1151&amp;":$B$"&amp;Q1152</f>
        <v>Modeloutput!$A$11423:$B$11443</v>
      </c>
      <c r="L1151" s="140" t="str">
        <f>"Modeloutput!$A$"&amp;R1151&amp;":$B$"&amp;R1152</f>
        <v>Modeloutput!$A$12358:$B$12378</v>
      </c>
      <c r="M1151" s="140" t="str">
        <f>"Modeloutput!$A$"&amp;S1151&amp;":$B$"&amp;S1152</f>
        <v>Modeloutput!$A$13293:$B$13313</v>
      </c>
      <c r="N1151" s="140" t="s">
        <v>246</v>
      </c>
      <c r="O1151" s="140">
        <f>Run4_Var1!O1151+Run4_Var3!$G$10</f>
        <v>9553</v>
      </c>
      <c r="P1151" s="140">
        <f>Run4_Var1!P1151+Run4_Var3!$G$10</f>
        <v>10488</v>
      </c>
      <c r="Q1151" s="140">
        <f>Run4_Var1!Q1151+Run4_Var3!$G$10</f>
        <v>11423</v>
      </c>
      <c r="R1151" s="140">
        <f>Run4_Var1!R1151+Run4_Var3!$G$10</f>
        <v>12358</v>
      </c>
      <c r="S1151" s="140">
        <f>Run4_Var1!S1151+Run4_Var3!$G$10</f>
        <v>13293</v>
      </c>
      <c r="V1151" s="96" t="s">
        <v>568</v>
      </c>
      <c r="W1151" s="97">
        <f t="shared" ref="W1151:AA1153" ca="1" si="437">SUM(C1151)</f>
        <v>-13.990016000000001</v>
      </c>
      <c r="X1151" s="97">
        <f t="shared" ca="1" si="437"/>
        <v>-14.6740458</v>
      </c>
      <c r="Y1151" s="97">
        <f t="shared" ca="1" si="437"/>
        <v>-14.5825561</v>
      </c>
      <c r="Z1151" s="97">
        <f t="shared" ca="1" si="437"/>
        <v>-14.524809599999999</v>
      </c>
      <c r="AA1151" s="97">
        <f t="shared" ca="1" si="437"/>
        <v>-14.472168099999999</v>
      </c>
    </row>
    <row r="1152" spans="1:27" x14ac:dyDescent="0.25">
      <c r="A1152" s="140"/>
      <c r="B1152" s="155" t="s">
        <v>479</v>
      </c>
      <c r="C1152" s="94">
        <f t="shared" ca="1" si="432"/>
        <v>0</v>
      </c>
      <c r="D1152" s="94">
        <f t="shared" ca="1" si="433"/>
        <v>0</v>
      </c>
      <c r="E1152" s="94">
        <f t="shared" ca="1" si="434"/>
        <v>-5.18433238E-2</v>
      </c>
      <c r="F1152" s="94">
        <f t="shared" ca="1" si="435"/>
        <v>-5.18433238E-2</v>
      </c>
      <c r="G1152" s="94">
        <f t="shared" ca="1" si="436"/>
        <v>-5.18433238E-2</v>
      </c>
      <c r="H1152" s="7"/>
      <c r="O1152" s="140">
        <f>Run4_Var1!O1152+Run4_Var3!$G$10</f>
        <v>9573</v>
      </c>
      <c r="P1152" s="140">
        <f>Run4_Var1!P1152+Run4_Var3!$G$10</f>
        <v>10508</v>
      </c>
      <c r="Q1152" s="140">
        <f>Run4_Var1!Q1152+Run4_Var3!$G$10</f>
        <v>11443</v>
      </c>
      <c r="R1152" s="140">
        <f>Run4_Var1!R1152+Run4_Var3!$G$10</f>
        <v>12378</v>
      </c>
      <c r="S1152" s="140">
        <f>Run4_Var1!S1152+Run4_Var3!$G$10</f>
        <v>13313</v>
      </c>
      <c r="V1152" s="92" t="s">
        <v>569</v>
      </c>
      <c r="W1152" s="93">
        <f t="shared" ca="1" si="437"/>
        <v>0</v>
      </c>
      <c r="X1152" s="93">
        <f t="shared" ca="1" si="437"/>
        <v>0</v>
      </c>
      <c r="Y1152" s="93">
        <f t="shared" ca="1" si="437"/>
        <v>-5.18433238E-2</v>
      </c>
      <c r="Z1152" s="93">
        <f t="shared" ca="1" si="437"/>
        <v>-5.18433238E-2</v>
      </c>
      <c r="AA1152" s="93">
        <f t="shared" ca="1" si="437"/>
        <v>-5.18433238E-2</v>
      </c>
    </row>
    <row r="1153" spans="1:27" x14ac:dyDescent="0.25">
      <c r="A1153" s="140"/>
      <c r="B1153" s="155" t="s">
        <v>184</v>
      </c>
      <c r="C1153" s="59">
        <f t="shared" ca="1" si="432"/>
        <v>-29.6259163</v>
      </c>
      <c r="D1153" s="59">
        <f t="shared" ca="1" si="433"/>
        <v>-30.078982</v>
      </c>
      <c r="E1153" s="59">
        <f t="shared" ca="1" si="434"/>
        <v>-29.453473200000001</v>
      </c>
      <c r="F1153" s="59">
        <f t="shared" ca="1" si="435"/>
        <v>-29.142071999999999</v>
      </c>
      <c r="G1153" s="59">
        <f t="shared" ca="1" si="436"/>
        <v>-28.919807299999999</v>
      </c>
      <c r="H1153" s="7"/>
      <c r="O1153" s="8"/>
      <c r="P1153" s="8"/>
      <c r="Q1153" s="8"/>
      <c r="R1153" s="8"/>
      <c r="S1153" s="8"/>
      <c r="V1153" s="34" t="s">
        <v>570</v>
      </c>
      <c r="W1153" s="35">
        <f t="shared" ca="1" si="437"/>
        <v>-29.6259163</v>
      </c>
      <c r="X1153" s="35">
        <f t="shared" ca="1" si="437"/>
        <v>-30.078982</v>
      </c>
      <c r="Y1153" s="35">
        <f t="shared" ca="1" si="437"/>
        <v>-29.453473200000001</v>
      </c>
      <c r="Z1153" s="35">
        <f t="shared" ca="1" si="437"/>
        <v>-29.142071999999999</v>
      </c>
      <c r="AA1153" s="35">
        <f t="shared" ca="1" si="437"/>
        <v>-28.919807299999999</v>
      </c>
    </row>
    <row r="1154" spans="1:27" x14ac:dyDescent="0.25">
      <c r="A1154" s="140"/>
      <c r="B1154" s="155" t="s">
        <v>1142</v>
      </c>
      <c r="C1154" s="39">
        <f t="shared" ca="1" si="432"/>
        <v>15.541586300000001</v>
      </c>
      <c r="D1154" s="39">
        <f t="shared" ca="1" si="433"/>
        <v>2.0559469099999998</v>
      </c>
      <c r="E1154" s="39">
        <f t="shared" ca="1" si="434"/>
        <v>1.9670374900000001</v>
      </c>
      <c r="F1154" s="39">
        <f t="shared" ca="1" si="435"/>
        <v>1.70072807</v>
      </c>
      <c r="G1154" s="39">
        <f t="shared" ca="1" si="436"/>
        <v>1.49835991</v>
      </c>
      <c r="H1154" s="7"/>
      <c r="O1154" s="8"/>
      <c r="P1154" s="8"/>
      <c r="Q1154" s="8"/>
      <c r="R1154" s="8"/>
      <c r="S1154" s="8"/>
      <c r="V1154" s="83" t="s">
        <v>571</v>
      </c>
      <c r="W1154" s="84">
        <f ca="1">SUM(C1154:C1159)</f>
        <v>20.106906120000001</v>
      </c>
      <c r="X1154" s="84">
        <f ca="1">SUM(D1154:D1159)</f>
        <v>2.8281116238499999</v>
      </c>
      <c r="Y1154" s="84">
        <f ca="1">SUM(E1154:E1159)</f>
        <v>2.5460844605700004</v>
      </c>
      <c r="Z1154" s="84">
        <f ca="1">SUM(F1154:F1159)</f>
        <v>2.0612389656699999</v>
      </c>
      <c r="AA1154" s="84">
        <f ca="1">SUM(G1154:G1159)</f>
        <v>1.73072052799</v>
      </c>
    </row>
    <row r="1155" spans="1:27" x14ac:dyDescent="0.25">
      <c r="A1155" s="140"/>
      <c r="B1155" s="155" t="s">
        <v>1143</v>
      </c>
      <c r="C1155" s="39">
        <f t="shared" ca="1" si="432"/>
        <v>0</v>
      </c>
      <c r="D1155" s="39">
        <f t="shared" ca="1" si="433"/>
        <v>2.8851139899999999E-2</v>
      </c>
      <c r="E1155" s="39">
        <f t="shared" ca="1" si="434"/>
        <v>2.7680497599999999E-2</v>
      </c>
      <c r="F1155" s="39">
        <f t="shared" ca="1" si="435"/>
        <v>2.6485545100000001E-2</v>
      </c>
      <c r="G1155" s="39">
        <f t="shared" ca="1" si="436"/>
        <v>2.4954027899999998E-2</v>
      </c>
      <c r="H1155" s="7"/>
      <c r="O1155" s="8"/>
      <c r="P1155" s="8"/>
      <c r="Q1155" s="8"/>
      <c r="R1155" s="8"/>
      <c r="S1155" s="8"/>
      <c r="V1155" s="98" t="s">
        <v>573</v>
      </c>
      <c r="W1155" s="99">
        <f ca="1">SUM(C1160:C1165)</f>
        <v>23.509026239999997</v>
      </c>
      <c r="X1155" s="99">
        <f ca="1">SUM(D1160:D1165)</f>
        <v>7.2121492800000002</v>
      </c>
      <c r="Y1155" s="99">
        <f ca="1">SUM(E1160:E1165)</f>
        <v>6.3426635999999998</v>
      </c>
      <c r="Z1155" s="99">
        <f ca="1">SUM(F1160:F1165)</f>
        <v>4.71254448</v>
      </c>
      <c r="AA1155" s="99">
        <f ca="1">SUM(G1160:G1165)</f>
        <v>3.6761608799999994</v>
      </c>
    </row>
    <row r="1156" spans="1:27" x14ac:dyDescent="0.25">
      <c r="A1156" s="140"/>
      <c r="B1156" s="155" t="s">
        <v>1144</v>
      </c>
      <c r="C1156" s="39">
        <f t="shared" ca="1" si="432"/>
        <v>4.56531982</v>
      </c>
      <c r="D1156" s="39">
        <f t="shared" ca="1" si="433"/>
        <v>0.73547552999999999</v>
      </c>
      <c r="E1156" s="39">
        <f t="shared" ca="1" si="434"/>
        <v>0.54372415100000004</v>
      </c>
      <c r="F1156" s="39">
        <f t="shared" ca="1" si="435"/>
        <v>0.32829638300000002</v>
      </c>
      <c r="G1156" s="39">
        <f t="shared" ca="1" si="436"/>
        <v>0.203546106</v>
      </c>
      <c r="H1156" s="7"/>
      <c r="O1156" s="8"/>
      <c r="P1156" s="8"/>
      <c r="Q1156" s="8"/>
      <c r="R1156" s="8"/>
      <c r="S1156" s="8"/>
      <c r="V1156" s="66" t="s">
        <v>572</v>
      </c>
      <c r="W1156" s="67">
        <f ca="1">SUM(C1166:C1171)</f>
        <v>0</v>
      </c>
      <c r="X1156" s="67">
        <f ca="1">SUM(D1166:D1171)</f>
        <v>1.6102386400000002E-2</v>
      </c>
      <c r="Y1156" s="67">
        <f ca="1">SUM(E1166:E1171)</f>
        <v>1.5917349399999999E-2</v>
      </c>
      <c r="Z1156" s="67">
        <f ca="1">SUM(F1166:F1171)</f>
        <v>1.5066178959999999E-2</v>
      </c>
      <c r="AA1156" s="67">
        <f ca="1">SUM(G1166:G1171)</f>
        <v>1.3475322880000001E-2</v>
      </c>
    </row>
    <row r="1157" spans="1:27" x14ac:dyDescent="0.25">
      <c r="A1157" s="140"/>
      <c r="B1157" s="155" t="s">
        <v>1145</v>
      </c>
      <c r="C1157" s="39">
        <f t="shared" ca="1" si="432"/>
        <v>0</v>
      </c>
      <c r="D1157" s="39">
        <f t="shared" ca="1" si="433"/>
        <v>7.8380439499999999E-3</v>
      </c>
      <c r="E1157" s="39">
        <f t="shared" ca="1" si="434"/>
        <v>7.6423219700000001E-3</v>
      </c>
      <c r="F1157" s="39">
        <f t="shared" ca="1" si="435"/>
        <v>5.7289675700000001E-3</v>
      </c>
      <c r="G1157" s="39">
        <f t="shared" ca="1" si="436"/>
        <v>3.86048409E-3</v>
      </c>
      <c r="H1157" s="7"/>
      <c r="O1157" s="8"/>
      <c r="P1157" s="8"/>
      <c r="Q1157" s="8"/>
      <c r="R1157" s="8"/>
      <c r="S1157" s="8"/>
    </row>
    <row r="1158" spans="1:27" x14ac:dyDescent="0.25">
      <c r="A1158" s="140"/>
      <c r="B1158" s="155" t="s">
        <v>1146</v>
      </c>
      <c r="C1158" s="39">
        <f t="shared" ca="1" si="432"/>
        <v>0</v>
      </c>
      <c r="D1158" s="39">
        <f t="shared" ca="1" si="433"/>
        <v>0</v>
      </c>
      <c r="E1158" s="39">
        <f t="shared" ca="1" si="434"/>
        <v>0</v>
      </c>
      <c r="F1158" s="39">
        <f t="shared" ca="1" si="435"/>
        <v>0</v>
      </c>
      <c r="G1158" s="39">
        <f t="shared" ca="1" si="436"/>
        <v>0</v>
      </c>
      <c r="H1158" s="7"/>
      <c r="O1158" s="8"/>
      <c r="P1158" s="8"/>
      <c r="Q1158" s="8"/>
      <c r="R1158" s="8"/>
      <c r="S1158" s="8"/>
      <c r="V1158" s="8"/>
      <c r="W1158" s="42"/>
      <c r="X1158" s="42"/>
      <c r="Y1158" s="42"/>
      <c r="Z1158" s="42"/>
      <c r="AA1158" s="42"/>
    </row>
    <row r="1159" spans="1:27" x14ac:dyDescent="0.25">
      <c r="A1159" s="140"/>
      <c r="B1159" s="155" t="s">
        <v>1147</v>
      </c>
      <c r="C1159" s="39">
        <f t="shared" ca="1" si="432"/>
        <v>0</v>
      </c>
      <c r="D1159" s="39">
        <f t="shared" ca="1" si="433"/>
        <v>0</v>
      </c>
      <c r="E1159" s="39">
        <f t="shared" ca="1" si="434"/>
        <v>0</v>
      </c>
      <c r="F1159" s="39">
        <f t="shared" ca="1" si="435"/>
        <v>0</v>
      </c>
      <c r="G1159" s="39">
        <f t="shared" ca="1" si="436"/>
        <v>0</v>
      </c>
      <c r="H1159" s="7"/>
      <c r="O1159" s="8"/>
      <c r="P1159" s="8"/>
      <c r="Q1159" s="8"/>
      <c r="R1159" s="8"/>
      <c r="S1159" s="8"/>
      <c r="V1159" s="140" t="s">
        <v>285</v>
      </c>
      <c r="W1159" s="135">
        <f ca="1">SUM(W1151:W1156)</f>
        <v>6.0000001411708581E-8</v>
      </c>
      <c r="X1159" s="135">
        <f ca="1">SUM(X1151:X1156)</f>
        <v>-34.696664509750001</v>
      </c>
      <c r="Y1159" s="135">
        <f ca="1">SUM(Y1151:Y1156)</f>
        <v>-35.183207213830002</v>
      </c>
      <c r="Z1159" s="135">
        <f ca="1">SUM(Z1151:Z1156)</f>
        <v>-36.92987529917</v>
      </c>
      <c r="AA1159" s="135">
        <f ca="1">SUM(AA1151:AA1156)</f>
        <v>-38.023461992930002</v>
      </c>
    </row>
    <row r="1160" spans="1:27" x14ac:dyDescent="0.25">
      <c r="A1160" s="140"/>
      <c r="B1160" s="155" t="s">
        <v>2</v>
      </c>
      <c r="C1160" s="61">
        <f t="shared" ca="1" si="432"/>
        <v>16.806215999999999</v>
      </c>
      <c r="D1160" s="61">
        <f t="shared" ca="1" si="433"/>
        <v>3.481128</v>
      </c>
      <c r="E1160" s="61">
        <f t="shared" ca="1" si="434"/>
        <v>3.363864</v>
      </c>
      <c r="F1160" s="61">
        <f t="shared" ca="1" si="435"/>
        <v>2.917824</v>
      </c>
      <c r="G1160" s="61">
        <f t="shared" ca="1" si="436"/>
        <v>2.5999680000000001</v>
      </c>
      <c r="H1160" s="7"/>
      <c r="O1160" s="8"/>
      <c r="P1160" s="8"/>
      <c r="Q1160" s="8"/>
      <c r="R1160" s="8"/>
      <c r="S1160" s="8"/>
      <c r="V1160" s="140" t="s">
        <v>284</v>
      </c>
      <c r="W1160" s="135">
        <f ca="1">SUM(C1151:C1171)</f>
        <v>5.9999999635351742E-8</v>
      </c>
      <c r="X1160" s="135">
        <f ca="1">SUM(D1151:D1171)</f>
        <v>-34.696664509749993</v>
      </c>
      <c r="Y1160" s="135">
        <f ca="1">SUM(E1151:E1171)</f>
        <v>-35.183207213829995</v>
      </c>
      <c r="Z1160" s="135">
        <f ca="1">SUM(F1151:F1171)</f>
        <v>-36.929875299169986</v>
      </c>
      <c r="AA1160" s="135">
        <f ca="1">SUM(G1151:G1171)</f>
        <v>-38.02346199293001</v>
      </c>
    </row>
    <row r="1161" spans="1:27" x14ac:dyDescent="0.25">
      <c r="A1161" s="140"/>
      <c r="B1161" s="155" t="s">
        <v>3</v>
      </c>
      <c r="C1161" s="61">
        <f t="shared" ca="1" si="432"/>
        <v>0</v>
      </c>
      <c r="D1161" s="61">
        <f t="shared" ca="1" si="433"/>
        <v>5.7456E-2</v>
      </c>
      <c r="E1161" s="61">
        <f t="shared" ca="1" si="434"/>
        <v>5.6616E-2</v>
      </c>
      <c r="F1161" s="61">
        <f t="shared" ca="1" si="435"/>
        <v>5.5272000000000002E-2</v>
      </c>
      <c r="G1161" s="61">
        <f t="shared" ca="1" si="436"/>
        <v>5.2920000000000002E-2</v>
      </c>
      <c r="H1161" s="7"/>
      <c r="O1161" s="8"/>
      <c r="P1161" s="8"/>
      <c r="Q1161" s="8"/>
      <c r="R1161" s="8"/>
      <c r="S1161" s="8"/>
    </row>
    <row r="1162" spans="1:27" x14ac:dyDescent="0.25">
      <c r="A1162" s="140"/>
      <c r="B1162" s="155" t="s">
        <v>4</v>
      </c>
      <c r="C1162" s="61">
        <f t="shared" ca="1" si="432"/>
        <v>6.7028102399999998</v>
      </c>
      <c r="D1162" s="61">
        <f t="shared" ca="1" si="433"/>
        <v>3.65270808</v>
      </c>
      <c r="E1162" s="61">
        <f t="shared" ca="1" si="434"/>
        <v>2.9013263999999999</v>
      </c>
      <c r="F1162" s="61">
        <f t="shared" ca="1" si="435"/>
        <v>1.7219512800000001</v>
      </c>
      <c r="G1162" s="61">
        <f t="shared" ca="1" si="436"/>
        <v>1.0122688799999999</v>
      </c>
      <c r="H1162" s="9"/>
      <c r="O1162" s="8"/>
      <c r="P1162" s="8"/>
      <c r="Q1162" s="8"/>
      <c r="R1162" s="8"/>
      <c r="S1162" s="8"/>
      <c r="V1162" s="8"/>
      <c r="W1162" s="42"/>
      <c r="X1162" s="42"/>
      <c r="Y1162" s="42"/>
      <c r="Z1162" s="42"/>
      <c r="AA1162" s="42"/>
    </row>
    <row r="1163" spans="1:27" x14ac:dyDescent="0.25">
      <c r="A1163" s="140"/>
      <c r="B1163" s="155" t="s">
        <v>5</v>
      </c>
      <c r="C1163" s="61">
        <f t="shared" ca="1" si="432"/>
        <v>0</v>
      </c>
      <c r="D1163" s="61">
        <f t="shared" ca="1" si="433"/>
        <v>2.0857199999999999E-2</v>
      </c>
      <c r="E1163" s="61">
        <f t="shared" ca="1" si="434"/>
        <v>2.0857199999999999E-2</v>
      </c>
      <c r="F1163" s="61">
        <f t="shared" ca="1" si="435"/>
        <v>1.7497200000000001E-2</v>
      </c>
      <c r="G1163" s="61">
        <f t="shared" ca="1" si="436"/>
        <v>1.1004E-2</v>
      </c>
      <c r="H1163" s="7"/>
      <c r="O1163" s="8"/>
      <c r="P1163" s="8"/>
      <c r="Q1163" s="8"/>
      <c r="R1163" s="8"/>
      <c r="S1163" s="8"/>
      <c r="V1163" s="8"/>
      <c r="W1163" s="42"/>
      <c r="X1163" s="42"/>
      <c r="Y1163" s="42"/>
      <c r="Z1163" s="42"/>
      <c r="AA1163" s="42"/>
    </row>
    <row r="1164" spans="1:27" x14ac:dyDescent="0.25">
      <c r="A1164" s="140"/>
      <c r="B1164" s="155" t="s">
        <v>6</v>
      </c>
      <c r="C1164" s="61">
        <f t="shared" ca="1" si="432"/>
        <v>0</v>
      </c>
      <c r="D1164" s="61">
        <f t="shared" ca="1" si="433"/>
        <v>0</v>
      </c>
      <c r="E1164" s="61">
        <f t="shared" ca="1" si="434"/>
        <v>0</v>
      </c>
      <c r="F1164" s="61">
        <f t="shared" ca="1" si="435"/>
        <v>0</v>
      </c>
      <c r="G1164" s="61">
        <f t="shared" ca="1" si="436"/>
        <v>0</v>
      </c>
      <c r="H1164" s="7"/>
      <c r="O1164" s="8"/>
      <c r="P1164" s="8"/>
      <c r="Q1164" s="8"/>
      <c r="R1164" s="8"/>
      <c r="S1164" s="8"/>
    </row>
    <row r="1165" spans="1:27" x14ac:dyDescent="0.25">
      <c r="A1165" s="140"/>
      <c r="B1165" s="155" t="s">
        <v>7</v>
      </c>
      <c r="C1165" s="61">
        <f t="shared" ca="1" si="432"/>
        <v>0</v>
      </c>
      <c r="D1165" s="61">
        <f t="shared" ca="1" si="433"/>
        <v>0</v>
      </c>
      <c r="E1165" s="61">
        <f t="shared" ca="1" si="434"/>
        <v>0</v>
      </c>
      <c r="F1165" s="61">
        <f t="shared" ca="1" si="435"/>
        <v>0</v>
      </c>
      <c r="G1165" s="61">
        <f t="shared" ca="1" si="436"/>
        <v>0</v>
      </c>
      <c r="H1165" s="7"/>
      <c r="O1165" s="8"/>
      <c r="P1165" s="8"/>
      <c r="Q1165" s="8"/>
      <c r="R1165" s="8"/>
      <c r="S1165" s="8"/>
    </row>
    <row r="1166" spans="1:27" x14ac:dyDescent="0.25">
      <c r="A1166" s="140"/>
      <c r="B1166" s="155" t="s">
        <v>1148</v>
      </c>
      <c r="C1166" s="69">
        <f t="shared" ca="1" si="432"/>
        <v>0</v>
      </c>
      <c r="D1166" s="69">
        <f t="shared" ca="1" si="433"/>
        <v>0</v>
      </c>
      <c r="E1166" s="69">
        <f t="shared" ca="1" si="434"/>
        <v>0</v>
      </c>
      <c r="F1166" s="69">
        <f t="shared" ca="1" si="435"/>
        <v>0</v>
      </c>
      <c r="G1166" s="69">
        <f t="shared" ca="1" si="436"/>
        <v>0</v>
      </c>
      <c r="H1166" s="7"/>
      <c r="O1166" s="8"/>
      <c r="P1166" s="8"/>
      <c r="Q1166" s="8"/>
      <c r="R1166" s="8"/>
      <c r="S1166" s="8"/>
    </row>
    <row r="1167" spans="1:27" x14ac:dyDescent="0.25">
      <c r="A1167" s="140"/>
      <c r="B1167" s="155" t="s">
        <v>1149</v>
      </c>
      <c r="C1167" s="69">
        <f t="shared" ca="1" si="432"/>
        <v>0</v>
      </c>
      <c r="D1167" s="69">
        <f t="shared" ca="1" si="433"/>
        <v>1.2656534000000001E-2</v>
      </c>
      <c r="E1167" s="69">
        <f t="shared" ca="1" si="434"/>
        <v>1.2471497E-2</v>
      </c>
      <c r="F1167" s="69">
        <f t="shared" ca="1" si="435"/>
        <v>1.21754377E-2</v>
      </c>
      <c r="G1167" s="69">
        <f t="shared" ca="1" si="436"/>
        <v>1.16573339E-2</v>
      </c>
      <c r="H1167" s="7"/>
      <c r="O1167" s="8"/>
      <c r="P1167" s="8"/>
      <c r="Q1167" s="8"/>
      <c r="R1167" s="8"/>
      <c r="S1167" s="8"/>
    </row>
    <row r="1168" spans="1:27" x14ac:dyDescent="0.25">
      <c r="A1168" s="140"/>
      <c r="B1168" s="155" t="s">
        <v>1150</v>
      </c>
      <c r="C1168" s="69">
        <f t="shared" ca="1" si="432"/>
        <v>0</v>
      </c>
      <c r="D1168" s="69">
        <f t="shared" ca="1" si="433"/>
        <v>0</v>
      </c>
      <c r="E1168" s="69">
        <f t="shared" ca="1" si="434"/>
        <v>0</v>
      </c>
      <c r="F1168" s="69">
        <f t="shared" ca="1" si="435"/>
        <v>0</v>
      </c>
      <c r="G1168" s="69">
        <f t="shared" ca="1" si="436"/>
        <v>0</v>
      </c>
      <c r="H1168" s="7"/>
      <c r="O1168" s="8"/>
      <c r="P1168" s="8"/>
      <c r="Q1168" s="8"/>
      <c r="R1168" s="8"/>
      <c r="S1168" s="8"/>
    </row>
    <row r="1169" spans="1:27" x14ac:dyDescent="0.25">
      <c r="A1169" s="140"/>
      <c r="B1169" s="155" t="s">
        <v>1151</v>
      </c>
      <c r="C1169" s="69">
        <f t="shared" ca="1" si="432"/>
        <v>0</v>
      </c>
      <c r="D1169" s="69">
        <f t="shared" ca="1" si="433"/>
        <v>3.4458523999999998E-3</v>
      </c>
      <c r="E1169" s="69">
        <f t="shared" ca="1" si="434"/>
        <v>3.4458523999999998E-3</v>
      </c>
      <c r="F1169" s="69">
        <f t="shared" ca="1" si="435"/>
        <v>2.8907412599999999E-3</v>
      </c>
      <c r="G1169" s="69">
        <f t="shared" ca="1" si="436"/>
        <v>1.81798898E-3</v>
      </c>
      <c r="H1169" s="7"/>
      <c r="O1169" s="8"/>
      <c r="P1169" s="8"/>
      <c r="Q1169" s="8"/>
      <c r="R1169" s="8"/>
      <c r="S1169" s="8"/>
    </row>
    <row r="1170" spans="1:27" x14ac:dyDescent="0.25">
      <c r="A1170" s="140"/>
      <c r="B1170" s="155" t="s">
        <v>1152</v>
      </c>
      <c r="C1170" s="69">
        <f t="shared" ca="1" si="432"/>
        <v>0</v>
      </c>
      <c r="D1170" s="69">
        <f t="shared" ca="1" si="433"/>
        <v>0</v>
      </c>
      <c r="E1170" s="69">
        <f t="shared" ca="1" si="434"/>
        <v>0</v>
      </c>
      <c r="F1170" s="69">
        <f t="shared" ca="1" si="435"/>
        <v>0</v>
      </c>
      <c r="G1170" s="69">
        <f t="shared" ca="1" si="436"/>
        <v>0</v>
      </c>
      <c r="H1170" s="7"/>
      <c r="O1170" s="8"/>
      <c r="P1170" s="8"/>
      <c r="Q1170" s="8"/>
      <c r="R1170" s="8"/>
      <c r="S1170" s="8"/>
    </row>
    <row r="1171" spans="1:27" x14ac:dyDescent="0.25">
      <c r="A1171" s="140"/>
      <c r="B1171" s="155" t="s">
        <v>1153</v>
      </c>
      <c r="C1171" s="69">
        <f t="shared" ca="1" si="432"/>
        <v>0</v>
      </c>
      <c r="D1171" s="69">
        <f t="shared" ca="1" si="433"/>
        <v>0</v>
      </c>
      <c r="E1171" s="69">
        <f t="shared" ca="1" si="434"/>
        <v>0</v>
      </c>
      <c r="F1171" s="69">
        <f t="shared" ca="1" si="435"/>
        <v>0</v>
      </c>
      <c r="G1171" s="69">
        <f t="shared" ca="1" si="436"/>
        <v>0</v>
      </c>
      <c r="H1171" s="7"/>
      <c r="O1171" s="8"/>
      <c r="P1171" s="8"/>
      <c r="Q1171" s="8"/>
      <c r="R1171" s="8"/>
      <c r="S1171" s="8"/>
    </row>
    <row r="1172" spans="1:27" x14ac:dyDescent="0.25">
      <c r="B1172" s="166"/>
      <c r="C1172" s="7"/>
      <c r="D1172" s="7"/>
      <c r="E1172" s="7"/>
      <c r="F1172" s="7"/>
      <c r="G1172" s="7"/>
      <c r="H1172" s="7"/>
      <c r="I1172" s="103" t="s">
        <v>244</v>
      </c>
      <c r="O1172" s="138" t="s">
        <v>245</v>
      </c>
      <c r="P1172" s="8"/>
      <c r="Q1172" s="8"/>
      <c r="R1172" s="8"/>
      <c r="S1172" s="8"/>
    </row>
    <row r="1173" spans="1:27" x14ac:dyDescent="0.25">
      <c r="A1173" s="6"/>
      <c r="B1173" s="6" t="s">
        <v>588</v>
      </c>
      <c r="C1173" s="9">
        <v>2010</v>
      </c>
      <c r="D1173" s="9">
        <v>2020</v>
      </c>
      <c r="E1173" s="9">
        <v>2030</v>
      </c>
      <c r="F1173" s="9">
        <v>2040</v>
      </c>
      <c r="G1173" s="9">
        <v>2050</v>
      </c>
      <c r="H1173" s="7"/>
      <c r="I1173" s="106">
        <v>2010</v>
      </c>
      <c r="J1173" s="106">
        <v>2020</v>
      </c>
      <c r="K1173" s="106">
        <v>2030</v>
      </c>
      <c r="L1173" s="106">
        <v>2040</v>
      </c>
      <c r="M1173" s="106">
        <v>2050</v>
      </c>
      <c r="O1173" s="6">
        <v>2010</v>
      </c>
      <c r="P1173" s="6">
        <v>2020</v>
      </c>
      <c r="Q1173" s="6">
        <v>2030</v>
      </c>
      <c r="R1173" s="6">
        <v>2040</v>
      </c>
      <c r="S1173" s="6">
        <v>2050</v>
      </c>
      <c r="V1173" s="106" t="s">
        <v>567</v>
      </c>
      <c r="W1173" s="9">
        <v>2010</v>
      </c>
      <c r="X1173" s="9">
        <v>2020</v>
      </c>
      <c r="Y1173" s="9">
        <v>2030</v>
      </c>
      <c r="Z1173" s="9">
        <v>2040</v>
      </c>
      <c r="AA1173" s="9">
        <v>2050</v>
      </c>
    </row>
    <row r="1174" spans="1:27" x14ac:dyDescent="0.25">
      <c r="A1174" s="140"/>
      <c r="B1174" s="155" t="s">
        <v>548</v>
      </c>
      <c r="C1174" s="28">
        <f ca="1">IFERROR(VLOOKUP($B1174,INDIRECT($I$1174),2,FALSE),0)</f>
        <v>13.990016000000001</v>
      </c>
      <c r="D1174" s="28">
        <f ca="1">IFERROR(VLOOKUP($B1174,INDIRECT($J$1174),2,FALSE),0)</f>
        <v>14.6740458</v>
      </c>
      <c r="E1174" s="28">
        <f ca="1">IFERROR(VLOOKUP($B1174,INDIRECT($K$1174),2,FALSE),0)</f>
        <v>14.5825561</v>
      </c>
      <c r="F1174" s="28">
        <f ca="1">IFERROR(VLOOKUP($B1174,INDIRECT($L$1174),2,FALSE),0)</f>
        <v>14.524809599999999</v>
      </c>
      <c r="G1174" s="28">
        <f ca="1">IFERROR(VLOOKUP($B1174,INDIRECT($M$1174),2,FALSE),0)</f>
        <v>14.472168099999999</v>
      </c>
      <c r="H1174" s="7"/>
      <c r="I1174" s="140" t="str">
        <f>"Modeloutput!$A$"&amp;O1174&amp;":$B$"&amp;O1175</f>
        <v>Modeloutput!$A$10047:$B$10050</v>
      </c>
      <c r="J1174" s="140" t="str">
        <f>"Modeloutput!$A$"&amp;P1174&amp;":$B$"&amp;P1175</f>
        <v>Modeloutput!$A$10982:$B$10985</v>
      </c>
      <c r="K1174" s="140" t="str">
        <f>"Modeloutput!$A$"&amp;Q1174&amp;":$B$"&amp;Q1175</f>
        <v>Modeloutput!$A$11917:$B$11920</v>
      </c>
      <c r="L1174" s="140" t="str">
        <f>"Modeloutput!$A$"&amp;R1174&amp;":$B$"&amp;R1175</f>
        <v>Modeloutput!$A$12852:$B$12855</v>
      </c>
      <c r="M1174" s="140" t="str">
        <f>"Modeloutput!$A$"&amp;S1174&amp;":$B$"&amp;S1175</f>
        <v>Modeloutput!$A$13787:$B$13790</v>
      </c>
      <c r="N1174" s="140" t="s">
        <v>246</v>
      </c>
      <c r="O1174" s="140">
        <f>Run4_Var1!O1174+Run4_Var3!$G$10</f>
        <v>10047</v>
      </c>
      <c r="P1174" s="140">
        <f>Run4_Var1!P1174+Run4_Var3!$G$10</f>
        <v>10982</v>
      </c>
      <c r="Q1174" s="140">
        <f>Run4_Var1!Q1174+Run4_Var3!$G$10</f>
        <v>11917</v>
      </c>
      <c r="R1174" s="140">
        <f>Run4_Var1!R1174+Run4_Var3!$G$10</f>
        <v>12852</v>
      </c>
      <c r="S1174" s="140">
        <f>Run4_Var1!S1174+Run4_Var3!$G$10</f>
        <v>13787</v>
      </c>
      <c r="V1174" s="96" t="s">
        <v>568</v>
      </c>
      <c r="W1174" s="97">
        <f ca="1">SUM(C1174)</f>
        <v>13.990016000000001</v>
      </c>
      <c r="X1174" s="97">
        <f t="shared" ref="W1174:AA1176" ca="1" si="438">SUM(D1174)</f>
        <v>14.6740458</v>
      </c>
      <c r="Y1174" s="97">
        <f t="shared" ca="1" si="438"/>
        <v>14.5825561</v>
      </c>
      <c r="Z1174" s="97">
        <f t="shared" ca="1" si="438"/>
        <v>14.524809599999999</v>
      </c>
      <c r="AA1174" s="97">
        <f t="shared" ca="1" si="438"/>
        <v>14.472168099999999</v>
      </c>
    </row>
    <row r="1175" spans="1:27" x14ac:dyDescent="0.25">
      <c r="A1175" s="140"/>
      <c r="B1175" s="155" t="s">
        <v>549</v>
      </c>
      <c r="C1175" s="94">
        <f ca="1">IFERROR(VLOOKUP($B1175,INDIRECT($I$1174),2,FALSE),0)</f>
        <v>0</v>
      </c>
      <c r="D1175" s="94">
        <f ca="1">IFERROR(VLOOKUP($B1175,INDIRECT($J$1174),2,FALSE),0)</f>
        <v>0</v>
      </c>
      <c r="E1175" s="94">
        <f ca="1">IFERROR(VLOOKUP($B1175,INDIRECT($K$1174),2,FALSE),0)</f>
        <v>5.18433238E-2</v>
      </c>
      <c r="F1175" s="94">
        <f ca="1">IFERROR(VLOOKUP($B1175,INDIRECT($L$1174),2,FALSE),0)</f>
        <v>5.18433238E-2</v>
      </c>
      <c r="G1175" s="94">
        <f ca="1">IFERROR(VLOOKUP($B1175,INDIRECT($M$1174),2,FALSE),0)</f>
        <v>5.18433238E-2</v>
      </c>
      <c r="H1175" s="7"/>
      <c r="O1175" s="140">
        <f>Run4_Var1!O1175+Run4_Var3!$G$10</f>
        <v>10050</v>
      </c>
      <c r="P1175" s="140">
        <f>Run4_Var1!P1175+Run4_Var3!$G$10</f>
        <v>10985</v>
      </c>
      <c r="Q1175" s="140">
        <f>Run4_Var1!Q1175+Run4_Var3!$G$10</f>
        <v>11920</v>
      </c>
      <c r="R1175" s="140">
        <f>Run4_Var1!R1175+Run4_Var3!$G$10</f>
        <v>12855</v>
      </c>
      <c r="S1175" s="140">
        <f>Run4_Var1!S1175+Run4_Var3!$G$10</f>
        <v>13790</v>
      </c>
      <c r="V1175" s="92" t="s">
        <v>569</v>
      </c>
      <c r="W1175" s="93">
        <f t="shared" ca="1" si="438"/>
        <v>0</v>
      </c>
      <c r="X1175" s="93">
        <f t="shared" ca="1" si="438"/>
        <v>0</v>
      </c>
      <c r="Y1175" s="93">
        <f t="shared" ca="1" si="438"/>
        <v>5.18433238E-2</v>
      </c>
      <c r="Z1175" s="93">
        <f t="shared" ca="1" si="438"/>
        <v>5.18433238E-2</v>
      </c>
      <c r="AA1175" s="93">
        <f t="shared" ca="1" si="438"/>
        <v>5.18433238E-2</v>
      </c>
    </row>
    <row r="1176" spans="1:27" x14ac:dyDescent="0.25">
      <c r="A1176" s="140"/>
      <c r="B1176" s="155" t="s">
        <v>550</v>
      </c>
      <c r="C1176" s="145">
        <f ca="1">IFERROR(VLOOKUP($B1176,INDIRECT($I$1174),2,FALSE),0)</f>
        <v>10.4301844</v>
      </c>
      <c r="D1176" s="145">
        <f ca="1">IFERROR(VLOOKUP($B1176,INDIRECT($J$1174),2,FALSE),0)</f>
        <v>10.4894569</v>
      </c>
      <c r="E1176" s="145">
        <f ca="1">IFERROR(VLOOKUP($B1176,INDIRECT($K$1174),2,FALSE),0)</f>
        <v>10.486197199999999</v>
      </c>
      <c r="F1176" s="145">
        <f ca="1">IFERROR(VLOOKUP($B1176,INDIRECT($L$1174),2,FALSE),0)</f>
        <v>10.480506</v>
      </c>
      <c r="G1176" s="145">
        <f ca="1">IFERROR(VLOOKUP($B1176,INDIRECT($M$1174),2,FALSE),0)</f>
        <v>10.476464099999999</v>
      </c>
      <c r="H1176" s="7"/>
      <c r="O1176" s="8"/>
      <c r="P1176" s="8"/>
      <c r="Q1176" s="8"/>
      <c r="R1176" s="8"/>
      <c r="S1176" s="8"/>
      <c r="V1176" s="149" t="s">
        <v>589</v>
      </c>
      <c r="W1176" s="150">
        <f t="shared" ca="1" si="438"/>
        <v>10.4301844</v>
      </c>
      <c r="X1176" s="150">
        <f t="shared" ca="1" si="438"/>
        <v>10.4894569</v>
      </c>
      <c r="Y1176" s="150">
        <f t="shared" ca="1" si="438"/>
        <v>10.486197199999999</v>
      </c>
      <c r="Z1176" s="150">
        <f t="shared" ca="1" si="438"/>
        <v>10.480506</v>
      </c>
      <c r="AA1176" s="150">
        <f t="shared" ca="1" si="438"/>
        <v>10.476464099999999</v>
      </c>
    </row>
    <row r="1177" spans="1:27" x14ac:dyDescent="0.25">
      <c r="A1177" s="140"/>
      <c r="B1177" s="155" t="s">
        <v>551</v>
      </c>
      <c r="C1177" s="19">
        <f ca="1">IFERROR(VLOOKUP($B1177,INDIRECT($I$1174),2,FALSE),0)</f>
        <v>0</v>
      </c>
      <c r="D1177" s="19">
        <f ca="1">IFERROR(VLOOKUP($B1177,INDIRECT($J$1174),2,FALSE),0)</f>
        <v>0.45567022299999999</v>
      </c>
      <c r="E1177" s="19">
        <f ca="1">IFERROR(VLOOKUP($B1177,INDIRECT($K$1174),2,FALSE),0)</f>
        <v>0.471856622</v>
      </c>
      <c r="F1177" s="19">
        <f ca="1">IFERROR(VLOOKUP($B1177,INDIRECT($L$1174),2,FALSE),0)</f>
        <v>0.49952556199999998</v>
      </c>
      <c r="G1177" s="19">
        <f ca="1">IFERROR(VLOOKUP($B1177,INDIRECT($M$1174),2,FALSE),0)</f>
        <v>0.51759039699999998</v>
      </c>
      <c r="H1177" s="7"/>
      <c r="O1177" s="8"/>
      <c r="P1177" s="8"/>
      <c r="Q1177" s="8"/>
      <c r="R1177" s="8"/>
      <c r="S1177" s="8"/>
      <c r="V1177" s="20" t="s">
        <v>590</v>
      </c>
      <c r="W1177" s="21">
        <f ca="1">C1177</f>
        <v>0</v>
      </c>
      <c r="X1177" s="21">
        <f t="shared" ref="X1177:AA1177" ca="1" si="439">D1177</f>
        <v>0.45567022299999999</v>
      </c>
      <c r="Y1177" s="21">
        <f t="shared" ca="1" si="439"/>
        <v>0.471856622</v>
      </c>
      <c r="Z1177" s="21">
        <f t="shared" ca="1" si="439"/>
        <v>0.49952556199999998</v>
      </c>
      <c r="AA1177" s="21">
        <f t="shared" ca="1" si="439"/>
        <v>0.51759039699999998</v>
      </c>
    </row>
    <row r="1178" spans="1:27" x14ac:dyDescent="0.25">
      <c r="A1178" s="140"/>
      <c r="B1178" s="155"/>
      <c r="O1178" s="8"/>
      <c r="P1178" s="8"/>
      <c r="Q1178" s="8"/>
      <c r="R1178" s="8"/>
      <c r="S1178" s="8"/>
    </row>
    <row r="1179" spans="1:27" x14ac:dyDescent="0.25">
      <c r="A1179" s="140"/>
      <c r="B1179" s="155"/>
      <c r="O1179" s="8"/>
      <c r="P1179" s="8"/>
      <c r="Q1179" s="8"/>
      <c r="R1179" s="8"/>
      <c r="S1179" s="8"/>
      <c r="V1179" s="140" t="s">
        <v>285</v>
      </c>
      <c r="W1179" s="135">
        <f ca="1">SUM(W1174:W1177)</f>
        <v>24.420200399999999</v>
      </c>
      <c r="X1179" s="135">
        <f t="shared" ref="X1179:AA1179" ca="1" si="440">SUM(X1174:X1177)</f>
        <v>25.619172923000001</v>
      </c>
      <c r="Y1179" s="135">
        <f t="shared" ca="1" si="440"/>
        <v>25.592453245799998</v>
      </c>
      <c r="Z1179" s="135">
        <f t="shared" ca="1" si="440"/>
        <v>25.556684485799998</v>
      </c>
      <c r="AA1179" s="135">
        <f t="shared" ca="1" si="440"/>
        <v>25.518065920799998</v>
      </c>
    </row>
    <row r="1180" spans="1:27" x14ac:dyDescent="0.25">
      <c r="A1180" s="140"/>
      <c r="B1180" s="155"/>
      <c r="O1180" s="8"/>
      <c r="P1180" s="8"/>
      <c r="Q1180" s="8"/>
      <c r="R1180" s="8"/>
      <c r="S1180" s="8"/>
      <c r="V1180" s="140" t="s">
        <v>284</v>
      </c>
      <c r="W1180" s="135">
        <f ca="1">SUM(C1174:C1177)</f>
        <v>24.420200399999999</v>
      </c>
      <c r="X1180" s="135">
        <f t="shared" ref="X1180:AA1180" ca="1" si="441">SUM(D1174:D1177)</f>
        <v>25.619172923000001</v>
      </c>
      <c r="Y1180" s="135">
        <f t="shared" ca="1" si="441"/>
        <v>25.592453245799998</v>
      </c>
      <c r="Z1180" s="135">
        <f t="shared" ca="1" si="441"/>
        <v>25.556684485799998</v>
      </c>
      <c r="AA1180" s="135">
        <f t="shared" ca="1" si="441"/>
        <v>25.518065920799998</v>
      </c>
    </row>
    <row r="1181" spans="1:27" x14ac:dyDescent="0.25">
      <c r="B1181" s="166"/>
      <c r="C1181" s="7"/>
      <c r="D1181" s="7"/>
      <c r="E1181" s="7"/>
      <c r="F1181" s="7"/>
      <c r="G1181" s="7"/>
      <c r="H1181" s="7"/>
      <c r="I1181" s="103" t="s">
        <v>244</v>
      </c>
      <c r="O1181" s="138" t="s">
        <v>245</v>
      </c>
      <c r="P1181" s="8"/>
      <c r="Q1181" s="8"/>
      <c r="R1181" s="8"/>
      <c r="S1181" s="8"/>
    </row>
    <row r="1182" spans="1:27" x14ac:dyDescent="0.25">
      <c r="A1182" s="6"/>
      <c r="B1182" s="6" t="s">
        <v>593</v>
      </c>
      <c r="C1182" s="9">
        <v>2010</v>
      </c>
      <c r="D1182" s="9">
        <v>2020</v>
      </c>
      <c r="E1182" s="9">
        <v>2030</v>
      </c>
      <c r="F1182" s="9">
        <v>2040</v>
      </c>
      <c r="G1182" s="9">
        <v>2050</v>
      </c>
      <c r="H1182" s="7"/>
      <c r="I1182" s="106">
        <v>2010</v>
      </c>
      <c r="J1182" s="106">
        <v>2020</v>
      </c>
      <c r="K1182" s="106">
        <v>2030</v>
      </c>
      <c r="L1182" s="106">
        <v>2040</v>
      </c>
      <c r="M1182" s="106">
        <v>2050</v>
      </c>
      <c r="O1182" s="6">
        <v>2010</v>
      </c>
      <c r="P1182" s="6">
        <v>2020</v>
      </c>
      <c r="Q1182" s="6">
        <v>2030</v>
      </c>
      <c r="R1182" s="6">
        <v>2040</v>
      </c>
      <c r="S1182" s="6">
        <v>2050</v>
      </c>
      <c r="V1182" s="106" t="s">
        <v>594</v>
      </c>
      <c r="W1182" s="9">
        <v>2010</v>
      </c>
      <c r="X1182" s="9">
        <v>2020</v>
      </c>
      <c r="Y1182" s="9">
        <v>2030</v>
      </c>
      <c r="Z1182" s="9">
        <v>2040</v>
      </c>
      <c r="AA1182" s="9">
        <v>2050</v>
      </c>
    </row>
    <row r="1183" spans="1:27" x14ac:dyDescent="0.25">
      <c r="A1183" s="140"/>
      <c r="B1183" s="155" t="s">
        <v>111</v>
      </c>
      <c r="C1183" s="40">
        <f ca="1">IFERROR(VLOOKUP($B1183,INDIRECT($I$1183),2,FALSE),0)</f>
        <v>0</v>
      </c>
      <c r="D1183" s="40">
        <f ca="1">IFERROR(VLOOKUP($B1183,INDIRECT($J$1183),2,FALSE),0)</f>
        <v>0</v>
      </c>
      <c r="E1183" s="40">
        <f ca="1">IFERROR(VLOOKUP($B1183,INDIRECT($K$1183),2,FALSE),0)</f>
        <v>0</v>
      </c>
      <c r="F1183" s="40">
        <f ca="1">IFERROR(VLOOKUP($B1183,INDIRECT($L$1183),2,FALSE),0)</f>
        <v>0</v>
      </c>
      <c r="G1183" s="40">
        <f ca="1">IFERROR(VLOOKUP($B1183,INDIRECT($M$1183),2,FALSE),0)</f>
        <v>0</v>
      </c>
      <c r="H1183" s="7"/>
      <c r="I1183" s="140" t="str">
        <f>"Modeloutput!$A$"&amp;O1183&amp;":$B$"&amp;O1184</f>
        <v>Modeloutput!$A$10082:$B$10086</v>
      </c>
      <c r="J1183" s="140" t="str">
        <f>"Modeloutput!$A$"&amp;P1183&amp;":$B$"&amp;P1184</f>
        <v>Modeloutput!$A$11017:$B$11021</v>
      </c>
      <c r="K1183" s="140" t="str">
        <f>"Modeloutput!$A$"&amp;Q1183&amp;":$B$"&amp;Q1184</f>
        <v>Modeloutput!$A$11952:$B$11956</v>
      </c>
      <c r="L1183" s="140" t="str">
        <f>"Modeloutput!$A$"&amp;R1183&amp;":$B$"&amp;R1184</f>
        <v>Modeloutput!$A$12887:$B$12891</v>
      </c>
      <c r="M1183" s="140" t="str">
        <f>"Modeloutput!$A$"&amp;S1183&amp;":$B$"&amp;S1184</f>
        <v>Modeloutput!$A$13822:$B$13826</v>
      </c>
      <c r="N1183" s="140" t="s">
        <v>246</v>
      </c>
      <c r="O1183" s="140">
        <f>Run4_Var1!O1183+Run4_Var3!$G$10</f>
        <v>10082</v>
      </c>
      <c r="P1183" s="140">
        <f>Run4_Var1!P1183+Run4_Var3!$G$10</f>
        <v>11017</v>
      </c>
      <c r="Q1183" s="140">
        <f>Run4_Var1!Q1183+Run4_Var3!$G$10</f>
        <v>11952</v>
      </c>
      <c r="R1183" s="140">
        <f>Run4_Var1!R1183+Run4_Var3!$G$10</f>
        <v>12887</v>
      </c>
      <c r="S1183" s="140">
        <f>Run4_Var1!S1183+Run4_Var3!$G$10</f>
        <v>13822</v>
      </c>
      <c r="V1183" s="151" t="s">
        <v>595</v>
      </c>
      <c r="W1183" s="152">
        <f ca="1">SUM(C1183:C1187)</f>
        <v>0</v>
      </c>
      <c r="X1183" s="152">
        <f t="shared" ref="X1183:AA1183" ca="1" si="442">SUM(D1183:D1187)</f>
        <v>19.014331500000001</v>
      </c>
      <c r="Y1183" s="152">
        <f t="shared" ca="1" si="442"/>
        <v>38.805366999999997</v>
      </c>
      <c r="Z1183" s="152">
        <f t="shared" ca="1" si="442"/>
        <v>60.288434299999999</v>
      </c>
      <c r="AA1183" s="152">
        <f t="shared" ca="1" si="442"/>
        <v>82.6042779</v>
      </c>
    </row>
    <row r="1184" spans="1:27" x14ac:dyDescent="0.25">
      <c r="A1184" s="140"/>
      <c r="B1184" s="155" t="s">
        <v>110</v>
      </c>
      <c r="C1184" s="40">
        <f ca="1">IFERROR(VLOOKUP($B1184,INDIRECT($I$1183),2,FALSE),0)</f>
        <v>0</v>
      </c>
      <c r="D1184" s="40">
        <f ca="1">IFERROR(VLOOKUP($B1184,INDIRECT($J$1183),2,FALSE),0)</f>
        <v>0</v>
      </c>
      <c r="E1184" s="40">
        <f ca="1">IFERROR(VLOOKUP($B1184,INDIRECT($K$1183),2,FALSE),0)</f>
        <v>0</v>
      </c>
      <c r="F1184" s="40">
        <f ca="1">IFERROR(VLOOKUP($B1184,INDIRECT($L$1183),2,FALSE),0)</f>
        <v>0</v>
      </c>
      <c r="G1184" s="40">
        <f ca="1">IFERROR(VLOOKUP($B1184,INDIRECT($M$1183),2,FALSE),0)</f>
        <v>0</v>
      </c>
      <c r="H1184" s="7"/>
      <c r="O1184" s="140">
        <f>Run4_Var1!O1184+Run4_Var3!$G$10</f>
        <v>10086</v>
      </c>
      <c r="P1184" s="140">
        <f>Run4_Var1!P1184+Run4_Var3!$G$10</f>
        <v>11021</v>
      </c>
      <c r="Q1184" s="140">
        <f>Run4_Var1!Q1184+Run4_Var3!$G$10</f>
        <v>11956</v>
      </c>
      <c r="R1184" s="140">
        <f>Run4_Var1!R1184+Run4_Var3!$G$10</f>
        <v>12891</v>
      </c>
      <c r="S1184" s="140">
        <f>Run4_Var1!S1184+Run4_Var3!$G$10</f>
        <v>13826</v>
      </c>
      <c r="V1184" s="8"/>
      <c r="W1184" s="42"/>
      <c r="X1184" s="42"/>
      <c r="Y1184" s="42"/>
      <c r="Z1184" s="42"/>
      <c r="AA1184" s="42"/>
    </row>
    <row r="1185" spans="1:28" x14ac:dyDescent="0.25">
      <c r="A1185" s="140"/>
      <c r="B1185" s="155" t="s">
        <v>112</v>
      </c>
      <c r="C1185" s="40">
        <f ca="1">IFERROR(VLOOKUP($B1185,INDIRECT($I$1183),2,FALSE),0)</f>
        <v>0</v>
      </c>
      <c r="D1185" s="40">
        <f ca="1">IFERROR(VLOOKUP($B1185,INDIRECT($J$1183),2,FALSE),0)</f>
        <v>0</v>
      </c>
      <c r="E1185" s="40">
        <f ca="1">IFERROR(VLOOKUP($B1185,INDIRECT($K$1183),2,FALSE),0)</f>
        <v>0</v>
      </c>
      <c r="F1185" s="40">
        <f ca="1">IFERROR(VLOOKUP($B1185,INDIRECT($L$1183),2,FALSE),0)</f>
        <v>0</v>
      </c>
      <c r="G1185" s="40">
        <f ca="1">IFERROR(VLOOKUP($B1185,INDIRECT($M$1183),2,FALSE),0)</f>
        <v>0</v>
      </c>
      <c r="H1185" s="7"/>
      <c r="O1185" s="8"/>
      <c r="P1185" s="8"/>
      <c r="Q1185" s="8"/>
      <c r="R1185" s="8"/>
      <c r="S1185" s="8"/>
      <c r="V1185" s="140" t="s">
        <v>285</v>
      </c>
      <c r="W1185" s="135">
        <f ca="1">SUM(W1183)</f>
        <v>0</v>
      </c>
      <c r="X1185" s="135">
        <f t="shared" ref="X1185:AA1185" ca="1" si="443">SUM(X1183)</f>
        <v>19.014331500000001</v>
      </c>
      <c r="Y1185" s="135">
        <f t="shared" ca="1" si="443"/>
        <v>38.805366999999997</v>
      </c>
      <c r="Z1185" s="135">
        <f t="shared" ca="1" si="443"/>
        <v>60.288434299999999</v>
      </c>
      <c r="AA1185" s="135">
        <f t="shared" ca="1" si="443"/>
        <v>82.6042779</v>
      </c>
    </row>
    <row r="1186" spans="1:28" x14ac:dyDescent="0.25">
      <c r="A1186" s="140"/>
      <c r="B1186" s="155" t="s">
        <v>113</v>
      </c>
      <c r="C1186" s="40">
        <f ca="1">IFERROR(VLOOKUP($B1186,INDIRECT($I$1183),2,FALSE),0)</f>
        <v>0</v>
      </c>
      <c r="D1186" s="40">
        <f ca="1">IFERROR(VLOOKUP($B1186,INDIRECT($J$1183),2,FALSE),0)</f>
        <v>0</v>
      </c>
      <c r="E1186" s="40">
        <f ca="1">IFERROR(VLOOKUP($B1186,INDIRECT($K$1183),2,FALSE),0)</f>
        <v>0</v>
      </c>
      <c r="F1186" s="40">
        <f ca="1">IFERROR(VLOOKUP($B1186,INDIRECT($L$1183),2,FALSE),0)</f>
        <v>0</v>
      </c>
      <c r="G1186" s="40">
        <f ca="1">IFERROR(VLOOKUP($B1186,INDIRECT($M$1183),2,FALSE),0)</f>
        <v>0</v>
      </c>
      <c r="H1186" s="7"/>
      <c r="O1186" s="8"/>
      <c r="P1186" s="8"/>
      <c r="Q1186" s="8"/>
      <c r="R1186" s="8"/>
      <c r="S1186" s="8"/>
      <c r="V1186" s="140" t="s">
        <v>284</v>
      </c>
      <c r="W1186" s="135">
        <f ca="1">SUM(C1183:C1187)</f>
        <v>0</v>
      </c>
      <c r="X1186" s="135">
        <f t="shared" ref="X1186:AA1186" ca="1" si="444">SUM(D1183:D1187)</f>
        <v>19.014331500000001</v>
      </c>
      <c r="Y1186" s="135">
        <f t="shared" ca="1" si="444"/>
        <v>38.805366999999997</v>
      </c>
      <c r="Z1186" s="135">
        <f t="shared" ca="1" si="444"/>
        <v>60.288434299999999</v>
      </c>
      <c r="AA1186" s="135">
        <f t="shared" ca="1" si="444"/>
        <v>82.6042779</v>
      </c>
    </row>
    <row r="1187" spans="1:28" x14ac:dyDescent="0.25">
      <c r="A1187" s="140"/>
      <c r="B1187" s="155" t="s">
        <v>1334</v>
      </c>
      <c r="C1187" s="40">
        <f ca="1">IFERROR(VLOOKUP($B1187,INDIRECT($I$1183),2,FALSE),0)</f>
        <v>0</v>
      </c>
      <c r="D1187" s="40">
        <f ca="1">IFERROR(VLOOKUP($B1187,INDIRECT($J$1183),2,FALSE),0)</f>
        <v>19.014331500000001</v>
      </c>
      <c r="E1187" s="40">
        <f ca="1">IFERROR(VLOOKUP($B1187,INDIRECT($K$1183),2,FALSE),0)</f>
        <v>38.805366999999997</v>
      </c>
      <c r="F1187" s="40">
        <f ca="1">IFERROR(VLOOKUP($B1187,INDIRECT($L$1183),2,FALSE),0)</f>
        <v>60.288434299999999</v>
      </c>
      <c r="G1187" s="40">
        <f ca="1">IFERROR(VLOOKUP($B1187,INDIRECT($M$1183),2,FALSE),0)</f>
        <v>82.6042779</v>
      </c>
      <c r="H1187" s="7"/>
      <c r="O1187" s="8"/>
      <c r="P1187" s="8"/>
      <c r="Q1187" s="8"/>
      <c r="R1187" s="8"/>
      <c r="S1187" s="8"/>
      <c r="W1187" s="42"/>
      <c r="X1187" s="42"/>
      <c r="Y1187" s="42"/>
      <c r="Z1187" s="42"/>
      <c r="AA1187" s="42"/>
    </row>
    <row r="1188" spans="1:28" x14ac:dyDescent="0.25">
      <c r="A1188" s="140"/>
      <c r="B1188" s="166"/>
      <c r="C1188" s="7"/>
      <c r="D1188" s="7"/>
      <c r="E1188" s="7"/>
      <c r="F1188" s="7"/>
      <c r="G1188" s="7"/>
      <c r="H1188" s="7"/>
      <c r="I1188" s="103" t="s">
        <v>244</v>
      </c>
      <c r="O1188" s="138" t="s">
        <v>245</v>
      </c>
      <c r="P1188" s="8"/>
      <c r="Q1188" s="8"/>
      <c r="R1188" s="8"/>
      <c r="S1188" s="8"/>
    </row>
    <row r="1189" spans="1:28" x14ac:dyDescent="0.25">
      <c r="A1189" s="140"/>
      <c r="B1189" s="6" t="s">
        <v>597</v>
      </c>
      <c r="C1189" s="9">
        <v>2010</v>
      </c>
      <c r="D1189" s="9">
        <v>2020</v>
      </c>
      <c r="E1189" s="9">
        <v>2030</v>
      </c>
      <c r="F1189" s="9">
        <v>2040</v>
      </c>
      <c r="G1189" s="9">
        <v>2050</v>
      </c>
      <c r="H1189" s="7"/>
      <c r="I1189" s="106">
        <v>2010</v>
      </c>
      <c r="J1189" s="106">
        <v>2020</v>
      </c>
      <c r="K1189" s="106">
        <v>2030</v>
      </c>
      <c r="L1189" s="106">
        <v>2040</v>
      </c>
      <c r="M1189" s="106">
        <v>2050</v>
      </c>
      <c r="O1189" s="6">
        <v>2010</v>
      </c>
      <c r="P1189" s="6">
        <v>2020</v>
      </c>
      <c r="Q1189" s="6">
        <v>2030</v>
      </c>
      <c r="R1189" s="6">
        <v>2040</v>
      </c>
      <c r="S1189" s="6">
        <v>2050</v>
      </c>
      <c r="V1189" s="6" t="s">
        <v>597</v>
      </c>
      <c r="W1189" s="9">
        <v>2010</v>
      </c>
      <c r="X1189" s="9">
        <v>2020</v>
      </c>
      <c r="Y1189" s="9">
        <v>2030</v>
      </c>
      <c r="Z1189" s="9">
        <v>2040</v>
      </c>
      <c r="AA1189" s="9">
        <v>2050</v>
      </c>
    </row>
    <row r="1190" spans="1:28" x14ac:dyDescent="0.25">
      <c r="A1190" s="140"/>
      <c r="B1190" s="155" t="s">
        <v>111</v>
      </c>
      <c r="C1190" s="40">
        <f ca="1">IFERROR(VLOOKUP($B1190,INDIRECT($I$1190),2,FALSE),0)</f>
        <v>0</v>
      </c>
      <c r="D1190" s="40">
        <f ca="1">IFERROR(VLOOKUP($B1190,INDIRECT($J$1190),2,FALSE),0)</f>
        <v>0</v>
      </c>
      <c r="E1190" s="40">
        <f ca="1">IFERROR(VLOOKUP($B1190,INDIRECT($K$1190),2,FALSE),0)</f>
        <v>0</v>
      </c>
      <c r="F1190" s="40">
        <f ca="1">IFERROR(VLOOKUP($B1190,INDIRECT($L$1190),2,FALSE),0)</f>
        <v>0</v>
      </c>
      <c r="G1190" s="40">
        <f ca="1">IFERROR(VLOOKUP($B1190,INDIRECT($M$1190),2,FALSE),0)</f>
        <v>0</v>
      </c>
      <c r="H1190" s="7"/>
      <c r="I1190" s="140" t="str">
        <f>"Modeloutput!$A$"&amp;O1190&amp;":$B$"&amp;O1191</f>
        <v>Modeloutput!$A$10102:$B$10105</v>
      </c>
      <c r="J1190" s="140" t="str">
        <f>"Modeloutput!$A$"&amp;P1190&amp;":$B$"&amp;P1191</f>
        <v>Modeloutput!$A$11037:$B$11040</v>
      </c>
      <c r="K1190" s="140" t="str">
        <f>"Modeloutput!$A$"&amp;Q1190&amp;":$B$"&amp;Q1191</f>
        <v>Modeloutput!$A$11972:$B$11975</v>
      </c>
      <c r="L1190" s="140" t="str">
        <f>"Modeloutput!$A$"&amp;R1190&amp;":$B$"&amp;R1191</f>
        <v>Modeloutput!$A$12907:$B$12910</v>
      </c>
      <c r="M1190" s="140" t="str">
        <f>"Modeloutput!$A$"&amp;S1190&amp;":$B$"&amp;S1191</f>
        <v>Modeloutput!$A$13842:$B$13845</v>
      </c>
      <c r="N1190" s="140" t="s">
        <v>246</v>
      </c>
      <c r="O1190" s="140">
        <f>Run4_Var1!O1190+Run4_Var3!$G$10</f>
        <v>10102</v>
      </c>
      <c r="P1190" s="140">
        <f>Run4_Var1!P1190+Run4_Var3!$G$10</f>
        <v>11037</v>
      </c>
      <c r="Q1190" s="140">
        <f>Run4_Var1!Q1190+Run4_Var3!$G$10</f>
        <v>11972</v>
      </c>
      <c r="R1190" s="140">
        <f>Run4_Var1!R1190+Run4_Var3!$G$10</f>
        <v>12907</v>
      </c>
      <c r="S1190" s="140">
        <f>Run4_Var1!S1190+Run4_Var3!$G$10</f>
        <v>13842</v>
      </c>
      <c r="V1190" s="151" t="s">
        <v>598</v>
      </c>
      <c r="W1190" s="152">
        <f ca="1">SUM(C1190:C1193)</f>
        <v>0</v>
      </c>
      <c r="X1190" s="152">
        <f t="shared" ref="X1190:AA1190" ca="1" si="445">SUM(D1190:D1193)</f>
        <v>0</v>
      </c>
      <c r="Y1190" s="152">
        <f t="shared" ca="1" si="445"/>
        <v>0</v>
      </c>
      <c r="Z1190" s="152">
        <f t="shared" ca="1" si="445"/>
        <v>0</v>
      </c>
      <c r="AA1190" s="152">
        <f t="shared" ca="1" si="445"/>
        <v>0</v>
      </c>
    </row>
    <row r="1191" spans="1:28" x14ac:dyDescent="0.25">
      <c r="A1191" s="140"/>
      <c r="B1191" s="155" t="s">
        <v>110</v>
      </c>
      <c r="C1191" s="40">
        <f ca="1">IFERROR(VLOOKUP($B1191,INDIRECT($I$1190),2,FALSE),0)</f>
        <v>0</v>
      </c>
      <c r="D1191" s="40">
        <f ca="1">IFERROR(VLOOKUP($B1191,INDIRECT($J$1190),2,FALSE),0)</f>
        <v>0</v>
      </c>
      <c r="E1191" s="40">
        <f ca="1">IFERROR(VLOOKUP($B1191,INDIRECT($K$1190),2,FALSE),0)</f>
        <v>0</v>
      </c>
      <c r="F1191" s="40">
        <f ca="1">IFERROR(VLOOKUP($B1191,INDIRECT($L$1190),2,FALSE),0)</f>
        <v>0</v>
      </c>
      <c r="G1191" s="40">
        <f ca="1">IFERROR(VLOOKUP($B1191,INDIRECT($M$1190),2,FALSE),0)</f>
        <v>0</v>
      </c>
      <c r="H1191" s="7"/>
      <c r="O1191" s="140">
        <f>Run4_Var1!O1191+Run4_Var3!$G$10</f>
        <v>10105</v>
      </c>
      <c r="P1191" s="140">
        <f>Run4_Var1!P1191+Run4_Var3!$G$10</f>
        <v>11040</v>
      </c>
      <c r="Q1191" s="140">
        <f>Run4_Var1!Q1191+Run4_Var3!$G$10</f>
        <v>11975</v>
      </c>
      <c r="R1191" s="140">
        <f>Run4_Var1!R1191+Run4_Var3!$G$10</f>
        <v>12910</v>
      </c>
      <c r="S1191" s="140">
        <f>Run4_Var1!S1191+Run4_Var3!$G$10</f>
        <v>13845</v>
      </c>
      <c r="V1191" s="8"/>
      <c r="W1191" s="42"/>
      <c r="X1191" s="42"/>
      <c r="Y1191" s="42"/>
      <c r="Z1191" s="42"/>
      <c r="AA1191" s="42"/>
    </row>
    <row r="1192" spans="1:28" x14ac:dyDescent="0.25">
      <c r="A1192" s="140"/>
      <c r="B1192" s="155" t="s">
        <v>112</v>
      </c>
      <c r="C1192" s="40">
        <f ca="1">IFERROR(VLOOKUP($B1192,INDIRECT($I$1190),2,FALSE),0)</f>
        <v>0</v>
      </c>
      <c r="D1192" s="40">
        <f ca="1">IFERROR(VLOOKUP($B1192,INDIRECT($J$1190),2,FALSE),0)</f>
        <v>0</v>
      </c>
      <c r="E1192" s="40">
        <f ca="1">IFERROR(VLOOKUP($B1192,INDIRECT($K$1190),2,FALSE),0)</f>
        <v>0</v>
      </c>
      <c r="F1192" s="40">
        <f ca="1">IFERROR(VLOOKUP($B1192,INDIRECT($L$1190),2,FALSE),0)</f>
        <v>0</v>
      </c>
      <c r="G1192" s="40">
        <f ca="1">IFERROR(VLOOKUP($B1192,INDIRECT($M$1190),2,FALSE),0)</f>
        <v>0</v>
      </c>
      <c r="H1192" s="7"/>
      <c r="O1192" s="8"/>
      <c r="P1192" s="8"/>
      <c r="Q1192" s="8"/>
      <c r="R1192" s="8"/>
      <c r="S1192" s="8"/>
      <c r="V1192" s="140" t="s">
        <v>285</v>
      </c>
      <c r="W1192" s="135">
        <f ca="1">SUM(W1190)</f>
        <v>0</v>
      </c>
      <c r="X1192" s="135">
        <f t="shared" ref="X1192:AA1192" ca="1" si="446">SUM(X1190)</f>
        <v>0</v>
      </c>
      <c r="Y1192" s="135">
        <f t="shared" ca="1" si="446"/>
        <v>0</v>
      </c>
      <c r="Z1192" s="135">
        <f t="shared" ca="1" si="446"/>
        <v>0</v>
      </c>
      <c r="AA1192" s="135">
        <f t="shared" ca="1" si="446"/>
        <v>0</v>
      </c>
    </row>
    <row r="1193" spans="1:28" x14ac:dyDescent="0.25">
      <c r="A1193" s="140"/>
      <c r="B1193" s="155" t="s">
        <v>113</v>
      </c>
      <c r="C1193" s="40">
        <f ca="1">IFERROR(VLOOKUP($B1193,INDIRECT($I$1190),2,FALSE),0)</f>
        <v>0</v>
      </c>
      <c r="D1193" s="40">
        <f ca="1">IFERROR(VLOOKUP($B1193,INDIRECT($J$1190),2,FALSE),0)</f>
        <v>0</v>
      </c>
      <c r="E1193" s="40">
        <f ca="1">IFERROR(VLOOKUP($B1193,INDIRECT($K$1190),2,FALSE),0)</f>
        <v>0</v>
      </c>
      <c r="F1193" s="40">
        <f ca="1">IFERROR(VLOOKUP($B1193,INDIRECT($L$1190),2,FALSE),0)</f>
        <v>0</v>
      </c>
      <c r="G1193" s="40">
        <f ca="1">IFERROR(VLOOKUP($B1193,INDIRECT($M$1190),2,FALSE),0)</f>
        <v>0</v>
      </c>
      <c r="H1193" s="7"/>
      <c r="O1193" s="8"/>
      <c r="P1193" s="8"/>
      <c r="Q1193" s="8"/>
      <c r="R1193" s="8"/>
      <c r="S1193" s="8"/>
      <c r="V1193" s="140" t="s">
        <v>284</v>
      </c>
      <c r="W1193" s="135">
        <f ca="1">SUM(C1190:C1193)</f>
        <v>0</v>
      </c>
      <c r="X1193" s="135">
        <f ca="1">SUM(D1190:D1193)</f>
        <v>0</v>
      </c>
      <c r="Y1193" s="135">
        <f ca="1">SUM(E1190:E1193)</f>
        <v>0</v>
      </c>
      <c r="Z1193" s="135">
        <f ca="1">SUM(F1190:F1193)</f>
        <v>0</v>
      </c>
      <c r="AA1193" s="135">
        <f ca="1">SUM(G1190:G1193)</f>
        <v>0</v>
      </c>
    </row>
    <row r="1194" spans="1:28" x14ac:dyDescent="0.25">
      <c r="A1194" s="140"/>
      <c r="B1194" s="166"/>
      <c r="C1194" s="7"/>
      <c r="D1194" s="7"/>
      <c r="E1194" s="7"/>
      <c r="F1194" s="7"/>
      <c r="G1194" s="7"/>
      <c r="H1194" s="7"/>
      <c r="I1194" s="103" t="s">
        <v>244</v>
      </c>
      <c r="O1194" s="138" t="s">
        <v>245</v>
      </c>
      <c r="P1194" s="8"/>
      <c r="Q1194" s="8"/>
      <c r="R1194" s="8"/>
      <c r="S1194" s="8"/>
    </row>
    <row r="1195" spans="1:28" x14ac:dyDescent="0.25">
      <c r="A1195" s="140"/>
      <c r="B1195" s="6" t="s">
        <v>599</v>
      </c>
      <c r="C1195" s="9">
        <v>2010</v>
      </c>
      <c r="D1195" s="9">
        <v>2020</v>
      </c>
      <c r="E1195" s="9">
        <v>2030</v>
      </c>
      <c r="F1195" s="9">
        <v>2040</v>
      </c>
      <c r="G1195" s="9">
        <v>2050</v>
      </c>
      <c r="H1195" s="7"/>
      <c r="I1195" s="106">
        <v>2010</v>
      </c>
      <c r="J1195" s="106">
        <v>2020</v>
      </c>
      <c r="K1195" s="106">
        <v>2030</v>
      </c>
      <c r="L1195" s="106">
        <v>2040</v>
      </c>
      <c r="M1195" s="106">
        <v>2050</v>
      </c>
      <c r="O1195" s="6">
        <v>2010</v>
      </c>
      <c r="P1195" s="6">
        <v>2020</v>
      </c>
      <c r="Q1195" s="6">
        <v>2030</v>
      </c>
      <c r="R1195" s="6">
        <v>2040</v>
      </c>
      <c r="S1195" s="6">
        <v>2050</v>
      </c>
      <c r="V1195" s="6" t="s">
        <v>599</v>
      </c>
      <c r="W1195" s="9">
        <v>2010</v>
      </c>
      <c r="X1195" s="9">
        <v>2020</v>
      </c>
      <c r="Y1195" s="9">
        <v>2030</v>
      </c>
      <c r="Z1195" s="9">
        <v>2040</v>
      </c>
      <c r="AA1195" s="9">
        <v>2050</v>
      </c>
    </row>
    <row r="1196" spans="1:28" x14ac:dyDescent="0.25">
      <c r="A1196" s="140"/>
      <c r="B1196" s="155" t="s">
        <v>111</v>
      </c>
      <c r="C1196" s="40">
        <f ca="1">IFERROR(VLOOKUP($B1196,INDIRECT($I$1196),2,FALSE),0)</f>
        <v>0</v>
      </c>
      <c r="D1196" s="40">
        <f ca="1">IFERROR(VLOOKUP($B1196,INDIRECT($J$1196),2,FALSE),0)</f>
        <v>0</v>
      </c>
      <c r="E1196" s="40">
        <f ca="1">IFERROR(VLOOKUP($B1196,INDIRECT($K$1196),2,FALSE),0)</f>
        <v>0</v>
      </c>
      <c r="F1196" s="40">
        <f ca="1">IFERROR(VLOOKUP($B1196,INDIRECT($L$1196),2,FALSE),0)</f>
        <v>0</v>
      </c>
      <c r="G1196" s="40">
        <f ca="1">IFERROR(VLOOKUP($B1196,INDIRECT($M$1196),2,FALSE),0)</f>
        <v>0</v>
      </c>
      <c r="H1196" s="7"/>
      <c r="I1196" s="140" t="str">
        <f>"Modeloutput!$A$"&amp;O1196&amp;":$B$"&amp;O1197</f>
        <v>Modeloutput!$A$10259:$B$10263</v>
      </c>
      <c r="J1196" s="140" t="str">
        <f>"Modeloutput!$A$"&amp;P1196&amp;":$B$"&amp;P1197</f>
        <v>Modeloutput!$A$11194:$B$11198</v>
      </c>
      <c r="K1196" s="140" t="str">
        <f>"Modeloutput!$A$"&amp;Q1196&amp;":$B$"&amp;Q1197</f>
        <v>Modeloutput!$A$12129:$B$12133</v>
      </c>
      <c r="L1196" s="140" t="str">
        <f>"Modeloutput!$A$"&amp;R1196&amp;":$B$"&amp;R1197</f>
        <v>Modeloutput!$A$13064:$B$13068</v>
      </c>
      <c r="M1196" s="140" t="str">
        <f>"Modeloutput!$A$"&amp;S1196&amp;":$B$"&amp;S1197</f>
        <v>Modeloutput!$A$13999:$B$14003</v>
      </c>
      <c r="N1196" s="140" t="s">
        <v>246</v>
      </c>
      <c r="O1196" s="140">
        <f>Run4_Var1!O1196+Run4_Var3!$G$10</f>
        <v>10259</v>
      </c>
      <c r="P1196" s="140">
        <f>Run4_Var1!P1196+Run4_Var3!$G$10</f>
        <v>11194</v>
      </c>
      <c r="Q1196" s="140">
        <f>Run4_Var1!Q1196+Run4_Var3!$G$10</f>
        <v>12129</v>
      </c>
      <c r="R1196" s="140">
        <f>Run4_Var1!R1196+Run4_Var3!$G$10</f>
        <v>13064</v>
      </c>
      <c r="S1196" s="140">
        <f>Run4_Var1!S1196+Run4_Var3!$G$10</f>
        <v>13999</v>
      </c>
      <c r="V1196" s="151" t="s">
        <v>598</v>
      </c>
      <c r="W1196" s="152">
        <f ca="1">SUM(C1196:C1200)</f>
        <v>0</v>
      </c>
      <c r="X1196" s="152">
        <f t="shared" ref="X1196:AA1196" ca="1" si="447">SUM(D1196:D1200)</f>
        <v>8.0938924300000004</v>
      </c>
      <c r="Y1196" s="152">
        <f t="shared" ca="1" si="447"/>
        <v>16.298403199999999</v>
      </c>
      <c r="Z1196" s="152">
        <f t="shared" ca="1" si="447"/>
        <v>24.936856200000001</v>
      </c>
      <c r="AA1196" s="152">
        <f t="shared" ca="1" si="447"/>
        <v>33.9196119</v>
      </c>
    </row>
    <row r="1197" spans="1:28" x14ac:dyDescent="0.25">
      <c r="A1197" s="140"/>
      <c r="B1197" s="155" t="s">
        <v>110</v>
      </c>
      <c r="C1197" s="40">
        <f ca="1">IFERROR(VLOOKUP($B1197,INDIRECT($I$1196),2,FALSE),0)</f>
        <v>0</v>
      </c>
      <c r="D1197" s="40">
        <f ca="1">IFERROR(VLOOKUP($B1197,INDIRECT($J$1196),2,FALSE),0)</f>
        <v>0</v>
      </c>
      <c r="E1197" s="40">
        <f ca="1">IFERROR(VLOOKUP($B1197,INDIRECT($K$1196),2,FALSE),0)</f>
        <v>0</v>
      </c>
      <c r="F1197" s="40">
        <f ca="1">IFERROR(VLOOKUP($B1197,INDIRECT($L$1196),2,FALSE),0)</f>
        <v>0</v>
      </c>
      <c r="G1197" s="40">
        <f ca="1">IFERROR(VLOOKUP($B1197,INDIRECT($M$1196),2,FALSE),0)</f>
        <v>0</v>
      </c>
      <c r="H1197" s="7"/>
      <c r="O1197" s="140">
        <f>Run4_Var1!O1197+Run4_Var3!$G$10</f>
        <v>10263</v>
      </c>
      <c r="P1197" s="140">
        <f>Run4_Var1!P1197+Run4_Var3!$G$10</f>
        <v>11198</v>
      </c>
      <c r="Q1197" s="140">
        <f>Run4_Var1!Q1197+Run4_Var3!$G$10</f>
        <v>12133</v>
      </c>
      <c r="R1197" s="140">
        <f>Run4_Var1!R1197+Run4_Var3!$G$10</f>
        <v>13068</v>
      </c>
      <c r="S1197" s="140">
        <f>Run4_Var1!S1197+Run4_Var3!$G$10</f>
        <v>14003</v>
      </c>
      <c r="V1197" s="8"/>
      <c r="W1197" s="42"/>
      <c r="X1197" s="42"/>
      <c r="Y1197" s="42"/>
      <c r="Z1197" s="42"/>
      <c r="AA1197" s="42"/>
    </row>
    <row r="1198" spans="1:28" x14ac:dyDescent="0.25">
      <c r="A1198" s="140"/>
      <c r="B1198" s="155" t="s">
        <v>112</v>
      </c>
      <c r="C1198" s="40">
        <f ca="1">IFERROR(VLOOKUP($B1198,INDIRECT($I$1196),2,FALSE),0)</f>
        <v>0</v>
      </c>
      <c r="D1198" s="40">
        <f ca="1">IFERROR(VLOOKUP($B1198,INDIRECT($J$1196),2,FALSE),0)</f>
        <v>0</v>
      </c>
      <c r="E1198" s="40">
        <f ca="1">IFERROR(VLOOKUP($B1198,INDIRECT($K$1196),2,FALSE),0)</f>
        <v>0</v>
      </c>
      <c r="F1198" s="40">
        <f ca="1">IFERROR(VLOOKUP($B1198,INDIRECT($L$1196),2,FALSE),0)</f>
        <v>0</v>
      </c>
      <c r="G1198" s="40">
        <f ca="1">IFERROR(VLOOKUP($B1198,INDIRECT($M$1196),2,FALSE),0)</f>
        <v>0</v>
      </c>
      <c r="H1198" s="7"/>
      <c r="O1198" s="8"/>
      <c r="P1198" s="8"/>
      <c r="Q1198" s="8"/>
      <c r="R1198" s="8"/>
      <c r="S1198" s="8"/>
      <c r="V1198" s="140" t="s">
        <v>285</v>
      </c>
      <c r="W1198" s="135">
        <f ca="1">SUM(W1196)</f>
        <v>0</v>
      </c>
      <c r="X1198" s="135">
        <f t="shared" ref="X1198:AA1198" ca="1" si="448">SUM(X1196)</f>
        <v>8.0938924300000004</v>
      </c>
      <c r="Y1198" s="135">
        <f t="shared" ca="1" si="448"/>
        <v>16.298403199999999</v>
      </c>
      <c r="Z1198" s="135">
        <f t="shared" ca="1" si="448"/>
        <v>24.936856200000001</v>
      </c>
      <c r="AA1198" s="135">
        <f t="shared" ca="1" si="448"/>
        <v>33.9196119</v>
      </c>
    </row>
    <row r="1199" spans="1:28" x14ac:dyDescent="0.25">
      <c r="A1199" s="140"/>
      <c r="B1199" s="155" t="s">
        <v>113</v>
      </c>
      <c r="C1199" s="40">
        <f ca="1">IFERROR(VLOOKUP($B1199,INDIRECT($I$1196),2,FALSE),0)</f>
        <v>0</v>
      </c>
      <c r="D1199" s="40">
        <f ca="1">IFERROR(VLOOKUP($B1199,INDIRECT($J$1196),2,FALSE),0)</f>
        <v>0</v>
      </c>
      <c r="E1199" s="40">
        <f ca="1">IFERROR(VLOOKUP($B1199,INDIRECT($K$1196),2,FALSE),0)</f>
        <v>0</v>
      </c>
      <c r="F1199" s="40">
        <f ca="1">IFERROR(VLOOKUP($B1199,INDIRECT($L$1196),2,FALSE),0)</f>
        <v>0</v>
      </c>
      <c r="G1199" s="40">
        <f ca="1">IFERROR(VLOOKUP($B1199,INDIRECT($M$1196),2,FALSE),0)</f>
        <v>0</v>
      </c>
      <c r="H1199" s="7"/>
      <c r="O1199" s="8"/>
      <c r="P1199" s="8"/>
      <c r="Q1199" s="8"/>
      <c r="R1199" s="8"/>
      <c r="S1199" s="8"/>
      <c r="V1199" s="140" t="s">
        <v>284</v>
      </c>
      <c r="W1199" s="135">
        <f ca="1">SUM(C1196:C1200)</f>
        <v>0</v>
      </c>
      <c r="X1199" s="135">
        <f t="shared" ref="X1199:AA1199" ca="1" si="449">SUM(D1196:D1200)</f>
        <v>8.0938924300000004</v>
      </c>
      <c r="Y1199" s="135">
        <f t="shared" ca="1" si="449"/>
        <v>16.298403199999999</v>
      </c>
      <c r="Z1199" s="135">
        <f t="shared" ca="1" si="449"/>
        <v>24.936856200000001</v>
      </c>
      <c r="AA1199" s="135">
        <f t="shared" ca="1" si="449"/>
        <v>33.9196119</v>
      </c>
    </row>
    <row r="1200" spans="1:28" x14ac:dyDescent="0.25">
      <c r="A1200" s="140"/>
      <c r="B1200" s="155" t="s">
        <v>1334</v>
      </c>
      <c r="C1200" s="40">
        <f ca="1">IFERROR(VLOOKUP($B1200,INDIRECT($I$1196),2,FALSE),0)</f>
        <v>0</v>
      </c>
      <c r="D1200" s="40">
        <f ca="1">IFERROR(VLOOKUP($B1200,INDIRECT($J$1196),2,FALSE),0)</f>
        <v>8.0938924300000004</v>
      </c>
      <c r="E1200" s="40">
        <f ca="1">IFERROR(VLOOKUP($B1200,INDIRECT($K$1196),2,FALSE),0)</f>
        <v>16.298403199999999</v>
      </c>
      <c r="F1200" s="40">
        <f ca="1">IFERROR(VLOOKUP($B1200,INDIRECT($L$1196),2,FALSE),0)</f>
        <v>24.936856200000001</v>
      </c>
      <c r="G1200" s="40">
        <f ca="1">IFERROR(VLOOKUP($B1200,INDIRECT($M$1196),2,FALSE),0)</f>
        <v>33.9196119</v>
      </c>
      <c r="O1200" s="8"/>
      <c r="P1200" s="8"/>
      <c r="Q1200" s="8"/>
      <c r="R1200" s="8"/>
      <c r="S1200" s="8"/>
      <c r="V1200" s="8"/>
      <c r="W1200" s="42"/>
      <c r="X1200" s="42"/>
      <c r="Y1200" s="42"/>
      <c r="Z1200" s="42"/>
      <c r="AA1200" s="42"/>
      <c r="AB1200" s="8"/>
    </row>
    <row r="1201" spans="1:28" x14ac:dyDescent="0.25">
      <c r="A1201" s="140"/>
      <c r="B1201" s="155"/>
      <c r="I1201" s="103" t="s">
        <v>244</v>
      </c>
      <c r="O1201" s="138" t="s">
        <v>245</v>
      </c>
      <c r="P1201" s="8"/>
      <c r="Q1201" s="8"/>
      <c r="R1201" s="8"/>
      <c r="S1201" s="8"/>
      <c r="V1201" s="8"/>
      <c r="W1201" s="42"/>
      <c r="X1201" s="42"/>
      <c r="Y1201" s="42"/>
      <c r="Z1201" s="42"/>
      <c r="AA1201" s="42"/>
      <c r="AB1201" s="8"/>
    </row>
    <row r="1202" spans="1:28" x14ac:dyDescent="0.25">
      <c r="A1202" s="140"/>
      <c r="B1202" s="106" t="s">
        <v>1422</v>
      </c>
      <c r="C1202" s="9">
        <v>2010</v>
      </c>
      <c r="D1202" s="9">
        <v>2020</v>
      </c>
      <c r="E1202" s="9">
        <v>2030</v>
      </c>
      <c r="F1202" s="9">
        <v>2040</v>
      </c>
      <c r="G1202" s="9">
        <v>2050</v>
      </c>
      <c r="I1202" s="106">
        <v>2010</v>
      </c>
      <c r="J1202" s="106">
        <v>2020</v>
      </c>
      <c r="K1202" s="106">
        <v>2030</v>
      </c>
      <c r="L1202" s="106">
        <v>2040</v>
      </c>
      <c r="M1202" s="106">
        <v>2050</v>
      </c>
      <c r="O1202" s="6">
        <v>2010</v>
      </c>
      <c r="P1202" s="6">
        <v>2020</v>
      </c>
      <c r="Q1202" s="6">
        <v>2030</v>
      </c>
      <c r="R1202" s="6">
        <v>2040</v>
      </c>
      <c r="S1202" s="6">
        <v>2050</v>
      </c>
      <c r="V1202" s="106" t="s">
        <v>1422</v>
      </c>
      <c r="W1202" s="9">
        <v>2010</v>
      </c>
      <c r="X1202" s="9">
        <v>2020</v>
      </c>
      <c r="Y1202" s="9">
        <v>2030</v>
      </c>
      <c r="Z1202" s="9">
        <v>2040</v>
      </c>
      <c r="AA1202" s="9">
        <v>2050</v>
      </c>
      <c r="AB1202" s="8"/>
    </row>
    <row r="1203" spans="1:28" x14ac:dyDescent="0.25">
      <c r="A1203" s="140"/>
      <c r="B1203" s="140" t="s">
        <v>478</v>
      </c>
      <c r="C1203" s="28">
        <f ca="1">IFERROR(VLOOKUP($B1203,INDIRECT($I$1203),2,FALSE),0)</f>
        <v>-10.4301844</v>
      </c>
      <c r="D1203" s="28">
        <f ca="1">IFERROR(VLOOKUP($B1203,INDIRECT($J$1203),2,FALSE),0)</f>
        <v>-10.4894569</v>
      </c>
      <c r="E1203" s="28">
        <f ca="1">IFERROR(VLOOKUP($B1203,INDIRECT($K$1203),2,FALSE),0)</f>
        <v>-10.486197199999999</v>
      </c>
      <c r="F1203" s="28">
        <f ca="1">IFERROR(VLOOKUP($B1203,INDIRECT($L$1203),2,FALSE),0)</f>
        <v>-10.480506</v>
      </c>
      <c r="G1203" s="28">
        <f ca="1">IFERROR(VLOOKUP($B1203,INDIRECT($M$1203),2,FALSE),0)</f>
        <v>-10.476464099999999</v>
      </c>
      <c r="I1203" s="140" t="str">
        <f>"Modeloutput!$A$"&amp;O1203&amp;":$B$"&amp;O1204</f>
        <v>Modeloutput!$A$9489:$B$9509</v>
      </c>
      <c r="J1203" s="140" t="str">
        <f>"Modeloutput!$A$"&amp;P1203&amp;":$B$"&amp;P1204</f>
        <v>Modeloutput!$A$10424:$B$10444</v>
      </c>
      <c r="K1203" s="140" t="str">
        <f>"Modeloutput!$A$"&amp;Q1203&amp;":$B$"&amp;Q1204</f>
        <v>Modeloutput!$A$11359:$B$11379</v>
      </c>
      <c r="L1203" s="140" t="str">
        <f>"Modeloutput!$A$"&amp;R1203&amp;":$B$"&amp;R1204</f>
        <v>Modeloutput!$A$12294:$B$12314</v>
      </c>
      <c r="M1203" s="140" t="str">
        <f>"Modeloutput!$A$"&amp;S1203&amp;":$B$"&amp;S1204</f>
        <v>Modeloutput!$A$13229:$B$13249</v>
      </c>
      <c r="N1203" s="140" t="s">
        <v>246</v>
      </c>
      <c r="O1203" s="140">
        <f>Run4_Var1!O1203+Run4_Var3!$G$10</f>
        <v>9489</v>
      </c>
      <c r="P1203" s="140">
        <f>Run4_Var1!P1203+Run4_Var3!$G$10</f>
        <v>10424</v>
      </c>
      <c r="Q1203" s="140">
        <f>Run4_Var1!Q1203+Run4_Var3!$G$10</f>
        <v>11359</v>
      </c>
      <c r="R1203" s="140">
        <f>Run4_Var1!R1203+Run4_Var3!$G$10</f>
        <v>12294</v>
      </c>
      <c r="S1203" s="140">
        <f>Run4_Var1!S1203+Run4_Var3!$G$10</f>
        <v>13229</v>
      </c>
      <c r="V1203" s="96" t="s">
        <v>589</v>
      </c>
      <c r="W1203" s="97">
        <f t="shared" ref="W1203:AA1205" ca="1" si="450">SUM(C1203)</f>
        <v>-10.4301844</v>
      </c>
      <c r="X1203" s="97">
        <f t="shared" ca="1" si="450"/>
        <v>-10.4894569</v>
      </c>
      <c r="Y1203" s="97">
        <f t="shared" ca="1" si="450"/>
        <v>-10.486197199999999</v>
      </c>
      <c r="Z1203" s="97">
        <f t="shared" ca="1" si="450"/>
        <v>-10.480506</v>
      </c>
      <c r="AA1203" s="97">
        <f t="shared" ca="1" si="450"/>
        <v>-10.476464099999999</v>
      </c>
      <c r="AB1203" s="8"/>
    </row>
    <row r="1204" spans="1:28" x14ac:dyDescent="0.25">
      <c r="A1204" s="140"/>
      <c r="B1204" s="140" t="s">
        <v>932</v>
      </c>
      <c r="C1204" s="94">
        <f t="shared" ref="C1204:C1223" ca="1" si="451">IFERROR(VLOOKUP($B1204,INDIRECT($I$1203),2,FALSE),0)</f>
        <v>0</v>
      </c>
      <c r="D1204" s="94">
        <f t="shared" ref="D1204:D1223" ca="1" si="452">IFERROR(VLOOKUP($B1204,INDIRECT($J$1203),2,FALSE),0)</f>
        <v>-0.45567022299999999</v>
      </c>
      <c r="E1204" s="94">
        <f t="shared" ref="E1204:E1223" ca="1" si="453">IFERROR(VLOOKUP($B1204,INDIRECT($K$1203),2,FALSE),0)</f>
        <v>-0.471856622</v>
      </c>
      <c r="F1204" s="94">
        <f t="shared" ref="F1204:F1223" ca="1" si="454">IFERROR(VLOOKUP($B1204,INDIRECT($L$1203),2,FALSE),0)</f>
        <v>-0.49952556199999998</v>
      </c>
      <c r="G1204" s="94">
        <f t="shared" ref="G1204:G1223" ca="1" si="455">IFERROR(VLOOKUP($B1204,INDIRECT($M$1203),2,FALSE),0)</f>
        <v>-0.51759039699999998</v>
      </c>
      <c r="O1204" s="140">
        <f>Run4_Var1!O1204+Run4_Var3!$G$10</f>
        <v>9509</v>
      </c>
      <c r="P1204" s="140">
        <f>Run4_Var1!P1204+Run4_Var3!$G$10</f>
        <v>10444</v>
      </c>
      <c r="Q1204" s="140">
        <f>Run4_Var1!Q1204+Run4_Var3!$G$10</f>
        <v>11379</v>
      </c>
      <c r="R1204" s="140">
        <f>Run4_Var1!R1204+Run4_Var3!$G$10</f>
        <v>12314</v>
      </c>
      <c r="S1204" s="140">
        <f>Run4_Var1!S1204+Run4_Var3!$G$10</f>
        <v>13249</v>
      </c>
      <c r="V1204" s="92" t="s">
        <v>1429</v>
      </c>
      <c r="W1204" s="93">
        <f t="shared" ca="1" si="450"/>
        <v>0</v>
      </c>
      <c r="X1204" s="93">
        <f t="shared" ca="1" si="450"/>
        <v>-0.45567022299999999</v>
      </c>
      <c r="Y1204" s="93">
        <f t="shared" ca="1" si="450"/>
        <v>-0.471856622</v>
      </c>
      <c r="Z1204" s="93">
        <f t="shared" ca="1" si="450"/>
        <v>-0.49952556199999998</v>
      </c>
      <c r="AA1204" s="93">
        <f t="shared" ca="1" si="450"/>
        <v>-0.51759039699999998</v>
      </c>
      <c r="AB1204" s="8"/>
    </row>
    <row r="1205" spans="1:28" x14ac:dyDescent="0.25">
      <c r="A1205" s="140"/>
      <c r="B1205" s="140" t="s">
        <v>184</v>
      </c>
      <c r="C1205" s="59">
        <f t="shared" ca="1" si="451"/>
        <v>-48.4258563</v>
      </c>
      <c r="D1205" s="59">
        <f t="shared" ca="1" si="452"/>
        <v>-48.701049699999999</v>
      </c>
      <c r="E1205" s="59">
        <f t="shared" ca="1" si="453"/>
        <v>-48.685915600000001</v>
      </c>
      <c r="F1205" s="59">
        <f t="shared" ca="1" si="454"/>
        <v>-48.659492</v>
      </c>
      <c r="G1205" s="59">
        <f t="shared" ca="1" si="455"/>
        <v>-48.640726000000001</v>
      </c>
      <c r="O1205" s="8"/>
      <c r="P1205" s="8"/>
      <c r="Q1205" s="8"/>
      <c r="R1205" s="8"/>
      <c r="S1205" s="8"/>
      <c r="V1205" s="34" t="s">
        <v>1423</v>
      </c>
      <c r="W1205" s="35">
        <f t="shared" ca="1" si="450"/>
        <v>-48.4258563</v>
      </c>
      <c r="X1205" s="35">
        <f t="shared" ca="1" si="450"/>
        <v>-48.701049699999999</v>
      </c>
      <c r="Y1205" s="35">
        <f t="shared" ca="1" si="450"/>
        <v>-48.685915600000001</v>
      </c>
      <c r="Z1205" s="35">
        <f t="shared" ca="1" si="450"/>
        <v>-48.659492</v>
      </c>
      <c r="AA1205" s="35">
        <f t="shared" ca="1" si="450"/>
        <v>-48.640726000000001</v>
      </c>
      <c r="AB1205" s="8"/>
    </row>
    <row r="1206" spans="1:28" x14ac:dyDescent="0.25">
      <c r="A1206" s="140"/>
      <c r="B1206" s="140" t="s">
        <v>933</v>
      </c>
      <c r="C1206" s="39">
        <f t="shared" ca="1" si="451"/>
        <v>0</v>
      </c>
      <c r="D1206" s="39">
        <f t="shared" ca="1" si="452"/>
        <v>0</v>
      </c>
      <c r="E1206" s="39">
        <f t="shared" ca="1" si="453"/>
        <v>0</v>
      </c>
      <c r="F1206" s="39">
        <f t="shared" ca="1" si="454"/>
        <v>0</v>
      </c>
      <c r="G1206" s="39">
        <f t="shared" ca="1" si="455"/>
        <v>0</v>
      </c>
      <c r="O1206" s="8"/>
      <c r="P1206" s="8"/>
      <c r="Q1206" s="8"/>
      <c r="R1206" s="8"/>
      <c r="S1206" s="8"/>
      <c r="V1206" s="83" t="s">
        <v>1424</v>
      </c>
      <c r="W1206" s="84">
        <f ca="1">SUM(C1206:C1211)</f>
        <v>7.5153870899999999</v>
      </c>
      <c r="X1206" s="84">
        <f ca="1">SUM(D1206:D1211)</f>
        <v>8.913200149999998</v>
      </c>
      <c r="Y1206" s="84">
        <f ca="1">SUM(E1206:E1211)</f>
        <v>8.8941540000000003</v>
      </c>
      <c r="Z1206" s="84">
        <f ca="1">SUM(F1206:F1211)</f>
        <v>8.8725387730000005</v>
      </c>
      <c r="AA1206" s="84">
        <f ca="1">SUM(G1206:G1211)</f>
        <v>8.8627210170000001</v>
      </c>
      <c r="AB1206" s="8"/>
    </row>
    <row r="1207" spans="1:28" x14ac:dyDescent="0.25">
      <c r="A1207" s="140"/>
      <c r="B1207" s="140" t="s">
        <v>934</v>
      </c>
      <c r="C1207" s="39">
        <f t="shared" ca="1" si="451"/>
        <v>0</v>
      </c>
      <c r="D1207" s="39">
        <f t="shared" ca="1" si="452"/>
        <v>1.25367929</v>
      </c>
      <c r="E1207" s="39">
        <f t="shared" ca="1" si="453"/>
        <v>1.25367929</v>
      </c>
      <c r="F1207" s="39">
        <f t="shared" ca="1" si="454"/>
        <v>1.25367929</v>
      </c>
      <c r="G1207" s="39">
        <f t="shared" ca="1" si="455"/>
        <v>1.25367929</v>
      </c>
      <c r="O1207" s="8"/>
      <c r="P1207" s="8"/>
      <c r="Q1207" s="8"/>
      <c r="R1207" s="8"/>
      <c r="S1207" s="8"/>
      <c r="V1207" s="98" t="s">
        <v>1425</v>
      </c>
      <c r="W1207" s="99">
        <f ca="1">SUM(C1212:C1217)</f>
        <v>51.340653600000003</v>
      </c>
      <c r="X1207" s="99">
        <f ca="1">SUM(D1212:D1217)</f>
        <v>55.866132000000007</v>
      </c>
      <c r="Y1207" s="99">
        <f ca="1">SUM(E1212:E1217)</f>
        <v>55.866132000000007</v>
      </c>
      <c r="Z1207" s="99">
        <f ca="1">SUM(F1212:F1217)</f>
        <v>55.866132000000007</v>
      </c>
      <c r="AA1207" s="99">
        <f ca="1">SUM(G1212:G1217)</f>
        <v>55.866132000000007</v>
      </c>
      <c r="AB1207" s="8"/>
    </row>
    <row r="1208" spans="1:28" x14ac:dyDescent="0.25">
      <c r="A1208" s="140"/>
      <c r="B1208" s="140" t="s">
        <v>935</v>
      </c>
      <c r="C1208" s="39">
        <f t="shared" ca="1" si="451"/>
        <v>7.5153870899999999</v>
      </c>
      <c r="D1208" s="39">
        <f t="shared" ca="1" si="452"/>
        <v>7.2715943999999997</v>
      </c>
      <c r="E1208" s="39">
        <f t="shared" ca="1" si="453"/>
        <v>7.2525482500000003</v>
      </c>
      <c r="F1208" s="39">
        <f t="shared" ca="1" si="454"/>
        <v>7.2321307700000004</v>
      </c>
      <c r="G1208" s="39">
        <f t="shared" ca="1" si="455"/>
        <v>7.22299516</v>
      </c>
      <c r="O1208" s="8"/>
      <c r="P1208" s="8"/>
      <c r="Q1208" s="8"/>
      <c r="R1208" s="8"/>
      <c r="S1208" s="8"/>
      <c r="V1208" s="66" t="s">
        <v>1426</v>
      </c>
      <c r="W1208" s="67">
        <f ca="1">SUM(C1218:C1223)</f>
        <v>0</v>
      </c>
      <c r="X1208" s="67">
        <f ca="1">SUM(D1218:D1223)</f>
        <v>0.52851254459999997</v>
      </c>
      <c r="Y1208" s="67">
        <f ca="1">SUM(E1218:E1223)</f>
        <v>0.52851254459999997</v>
      </c>
      <c r="Z1208" s="67">
        <f ca="1">SUM(F1218:F1223)</f>
        <v>0.52851254459999997</v>
      </c>
      <c r="AA1208" s="67">
        <f ca="1">SUM(G1218:G1223)</f>
        <v>0.52851254459999997</v>
      </c>
      <c r="AB1208" s="8"/>
    </row>
    <row r="1209" spans="1:28" x14ac:dyDescent="0.25">
      <c r="A1209" s="140"/>
      <c r="B1209" s="140" t="s">
        <v>936</v>
      </c>
      <c r="C1209" s="39">
        <f t="shared" ca="1" si="451"/>
        <v>0</v>
      </c>
      <c r="D1209" s="39">
        <f t="shared" ca="1" si="452"/>
        <v>0.38792645999999997</v>
      </c>
      <c r="E1209" s="39">
        <f t="shared" ca="1" si="453"/>
        <v>0.38792645999999997</v>
      </c>
      <c r="F1209" s="39">
        <f t="shared" ca="1" si="454"/>
        <v>0.386728713</v>
      </c>
      <c r="G1209" s="39">
        <f t="shared" ca="1" si="455"/>
        <v>0.38604656700000001</v>
      </c>
      <c r="O1209" s="8"/>
      <c r="P1209" s="8"/>
      <c r="Q1209" s="8"/>
      <c r="R1209" s="8"/>
      <c r="S1209" s="8"/>
      <c r="AB1209" s="8"/>
    </row>
    <row r="1210" spans="1:28" x14ac:dyDescent="0.25">
      <c r="A1210" s="140"/>
      <c r="B1210" s="140" t="s">
        <v>937</v>
      </c>
      <c r="C1210" s="39">
        <f t="shared" ca="1" si="451"/>
        <v>0</v>
      </c>
      <c r="D1210" s="39">
        <f t="shared" ca="1" si="452"/>
        <v>0</v>
      </c>
      <c r="E1210" s="39">
        <f t="shared" ca="1" si="453"/>
        <v>0</v>
      </c>
      <c r="F1210" s="39">
        <f t="shared" ca="1" si="454"/>
        <v>0</v>
      </c>
      <c r="G1210" s="39">
        <f t="shared" ca="1" si="455"/>
        <v>0</v>
      </c>
      <c r="O1210" s="8"/>
      <c r="P1210" s="8"/>
      <c r="Q1210" s="8"/>
      <c r="R1210" s="8"/>
      <c r="S1210" s="8"/>
      <c r="V1210" s="8"/>
      <c r="W1210" s="42"/>
      <c r="X1210" s="42"/>
      <c r="Y1210" s="42"/>
      <c r="Z1210" s="42"/>
      <c r="AA1210" s="42"/>
      <c r="AB1210" s="8"/>
    </row>
    <row r="1211" spans="1:28" x14ac:dyDescent="0.25">
      <c r="A1211" s="140"/>
      <c r="B1211" s="140" t="s">
        <v>938</v>
      </c>
      <c r="C1211" s="39">
        <f t="shared" ca="1" si="451"/>
        <v>0</v>
      </c>
      <c r="D1211" s="39">
        <f t="shared" ca="1" si="452"/>
        <v>0</v>
      </c>
      <c r="E1211" s="39">
        <f t="shared" ca="1" si="453"/>
        <v>0</v>
      </c>
      <c r="F1211" s="39">
        <f t="shared" ca="1" si="454"/>
        <v>0</v>
      </c>
      <c r="G1211" s="39">
        <f t="shared" ca="1" si="455"/>
        <v>0</v>
      </c>
      <c r="O1211" s="8"/>
      <c r="P1211" s="8"/>
      <c r="Q1211" s="8"/>
      <c r="R1211" s="8"/>
      <c r="S1211" s="8"/>
      <c r="V1211" s="140" t="s">
        <v>285</v>
      </c>
      <c r="W1211" s="135">
        <f ca="1">SUM(W1203:W1208)</f>
        <v>-1.000000082740371E-8</v>
      </c>
      <c r="X1211" s="135">
        <f ca="1">SUM(X1203:X1208)</f>
        <v>5.6616678716000113</v>
      </c>
      <c r="Y1211" s="135">
        <f ca="1">SUM(Y1203:Y1208)</f>
        <v>5.6448291226000098</v>
      </c>
      <c r="Z1211" s="135">
        <f ca="1">SUM(Z1203:Z1208)</f>
        <v>5.6276597556000088</v>
      </c>
      <c r="AA1211" s="135">
        <f ca="1">SUM(AA1203:AA1208)</f>
        <v>5.6225850646000044</v>
      </c>
      <c r="AB1211" s="8"/>
    </row>
    <row r="1212" spans="1:28" x14ac:dyDescent="0.25">
      <c r="A1212" s="140"/>
      <c r="B1212" s="140" t="s">
        <v>2</v>
      </c>
      <c r="C1212" s="61">
        <f t="shared" ca="1" si="451"/>
        <v>35.490720000000003</v>
      </c>
      <c r="D1212" s="61">
        <f t="shared" ca="1" si="452"/>
        <v>35.1708</v>
      </c>
      <c r="E1212" s="61">
        <f t="shared" ca="1" si="453"/>
        <v>35.1708</v>
      </c>
      <c r="F1212" s="61">
        <f t="shared" ca="1" si="454"/>
        <v>35.1708</v>
      </c>
      <c r="G1212" s="61">
        <f t="shared" ca="1" si="455"/>
        <v>35.1708</v>
      </c>
      <c r="O1212" s="8"/>
      <c r="P1212" s="8"/>
      <c r="Q1212" s="8"/>
      <c r="R1212" s="8"/>
      <c r="S1212" s="8"/>
      <c r="V1212" s="140" t="s">
        <v>284</v>
      </c>
      <c r="W1212" s="135">
        <f ca="1">SUM(C1203:C1223)</f>
        <v>-1.000000082740371E-8</v>
      </c>
      <c r="X1212" s="135">
        <f ca="1">SUM(D1203:D1223)</f>
        <v>5.6616678716000033</v>
      </c>
      <c r="Y1212" s="135">
        <f ca="1">SUM(E1203:E1223)</f>
        <v>5.6448291226000018</v>
      </c>
      <c r="Z1212" s="135">
        <f ca="1">SUM(F1203:F1223)</f>
        <v>5.6276597555999937</v>
      </c>
      <c r="AA1212" s="135">
        <f ca="1">SUM(G1203:G1223)</f>
        <v>5.6225850645999964</v>
      </c>
      <c r="AB1212" s="8"/>
    </row>
    <row r="1213" spans="1:28" x14ac:dyDescent="0.25">
      <c r="A1213" s="140"/>
      <c r="B1213" s="140" t="s">
        <v>3</v>
      </c>
      <c r="C1213" s="61">
        <f t="shared" ca="1" si="451"/>
        <v>0</v>
      </c>
      <c r="D1213" s="61">
        <f t="shared" ca="1" si="452"/>
        <v>4.4042399999999997</v>
      </c>
      <c r="E1213" s="61">
        <f t="shared" ca="1" si="453"/>
        <v>4.4042399999999997</v>
      </c>
      <c r="F1213" s="61">
        <f t="shared" ca="1" si="454"/>
        <v>4.4042399999999997</v>
      </c>
      <c r="G1213" s="61">
        <f t="shared" ca="1" si="455"/>
        <v>4.4042399999999997</v>
      </c>
      <c r="O1213" s="8"/>
      <c r="P1213" s="8"/>
      <c r="Q1213" s="8"/>
      <c r="R1213" s="8"/>
      <c r="S1213" s="8"/>
      <c r="V1213" s="166"/>
      <c r="W1213" s="95"/>
      <c r="X1213" s="95"/>
      <c r="Y1213" s="95"/>
      <c r="Z1213" s="95"/>
      <c r="AA1213" s="95"/>
      <c r="AB1213" s="8"/>
    </row>
    <row r="1214" spans="1:28" x14ac:dyDescent="0.25">
      <c r="A1214" s="140"/>
      <c r="B1214" s="140" t="s">
        <v>4</v>
      </c>
      <c r="C1214" s="61">
        <f t="shared" ca="1" si="451"/>
        <v>15.8499336</v>
      </c>
      <c r="D1214" s="61">
        <f t="shared" ca="1" si="452"/>
        <v>15.820632</v>
      </c>
      <c r="E1214" s="61">
        <f t="shared" ca="1" si="453"/>
        <v>15.820632</v>
      </c>
      <c r="F1214" s="61">
        <f t="shared" ca="1" si="454"/>
        <v>15.820632</v>
      </c>
      <c r="G1214" s="61">
        <f t="shared" ca="1" si="455"/>
        <v>15.820632</v>
      </c>
      <c r="O1214" s="8"/>
      <c r="P1214" s="8"/>
      <c r="Q1214" s="8"/>
      <c r="R1214" s="8"/>
      <c r="S1214" s="8"/>
      <c r="V1214" s="8"/>
      <c r="W1214" s="42"/>
      <c r="X1214" s="42"/>
      <c r="Y1214" s="42"/>
      <c r="Z1214" s="42"/>
      <c r="AA1214" s="42"/>
      <c r="AB1214" s="8"/>
    </row>
    <row r="1215" spans="1:28" x14ac:dyDescent="0.25">
      <c r="A1215" s="140"/>
      <c r="B1215" s="140" t="s">
        <v>5</v>
      </c>
      <c r="C1215" s="61">
        <f t="shared" ca="1" si="451"/>
        <v>0</v>
      </c>
      <c r="D1215" s="61">
        <f t="shared" ca="1" si="452"/>
        <v>0.47045999999999999</v>
      </c>
      <c r="E1215" s="61">
        <f t="shared" ca="1" si="453"/>
        <v>0.47045999999999999</v>
      </c>
      <c r="F1215" s="61">
        <f t="shared" ca="1" si="454"/>
        <v>0.47045999999999999</v>
      </c>
      <c r="G1215" s="61">
        <f t="shared" ca="1" si="455"/>
        <v>0.47045999999999999</v>
      </c>
      <c r="O1215" s="8"/>
      <c r="P1215" s="8"/>
      <c r="Q1215" s="8"/>
      <c r="R1215" s="8"/>
      <c r="S1215" s="8"/>
      <c r="V1215" s="8"/>
      <c r="W1215" s="42"/>
      <c r="X1215" s="42"/>
      <c r="Y1215" s="42"/>
      <c r="Z1215" s="42"/>
      <c r="AA1215" s="42"/>
      <c r="AB1215" s="8"/>
    </row>
    <row r="1216" spans="1:28" x14ac:dyDescent="0.25">
      <c r="A1216" s="140"/>
      <c r="B1216" s="140" t="s">
        <v>6</v>
      </c>
      <c r="C1216" s="61">
        <f t="shared" ca="1" si="451"/>
        <v>0</v>
      </c>
      <c r="D1216" s="61">
        <f t="shared" ca="1" si="452"/>
        <v>0</v>
      </c>
      <c r="E1216" s="61">
        <f t="shared" ca="1" si="453"/>
        <v>0</v>
      </c>
      <c r="F1216" s="61">
        <f t="shared" ca="1" si="454"/>
        <v>0</v>
      </c>
      <c r="G1216" s="61">
        <f t="shared" ca="1" si="455"/>
        <v>0</v>
      </c>
      <c r="O1216" s="8"/>
      <c r="P1216" s="8"/>
      <c r="Q1216" s="8"/>
      <c r="R1216" s="8"/>
      <c r="S1216" s="8"/>
      <c r="V1216" s="8"/>
      <c r="W1216" s="42"/>
      <c r="X1216" s="42"/>
      <c r="Y1216" s="42"/>
      <c r="Z1216" s="42"/>
      <c r="AA1216" s="42"/>
      <c r="AB1216" s="8"/>
    </row>
    <row r="1217" spans="1:28" x14ac:dyDescent="0.25">
      <c r="A1217" s="140"/>
      <c r="B1217" s="140" t="s">
        <v>7</v>
      </c>
      <c r="C1217" s="61">
        <f t="shared" ca="1" si="451"/>
        <v>0</v>
      </c>
      <c r="D1217" s="61">
        <f t="shared" ca="1" si="452"/>
        <v>0</v>
      </c>
      <c r="E1217" s="61">
        <f t="shared" ca="1" si="453"/>
        <v>0</v>
      </c>
      <c r="F1217" s="61">
        <f t="shared" ca="1" si="454"/>
        <v>0</v>
      </c>
      <c r="G1217" s="61">
        <f t="shared" ca="1" si="455"/>
        <v>0</v>
      </c>
      <c r="O1217" s="8"/>
      <c r="P1217" s="8"/>
      <c r="Q1217" s="8"/>
      <c r="R1217" s="8"/>
      <c r="S1217" s="8"/>
      <c r="V1217" s="8"/>
      <c r="W1217" s="8"/>
      <c r="X1217" s="8"/>
      <c r="Y1217" s="8"/>
      <c r="Z1217" s="8"/>
      <c r="AA1217" s="8"/>
      <c r="AB1217" s="8"/>
    </row>
    <row r="1218" spans="1:28" x14ac:dyDescent="0.25">
      <c r="A1218" s="140"/>
      <c r="B1218" s="140" t="s">
        <v>480</v>
      </c>
      <c r="C1218" s="69">
        <f t="shared" ca="1" si="451"/>
        <v>0</v>
      </c>
      <c r="D1218" s="69">
        <f t="shared" ca="1" si="452"/>
        <v>0</v>
      </c>
      <c r="E1218" s="69">
        <f t="shared" ca="1" si="453"/>
        <v>0</v>
      </c>
      <c r="F1218" s="69">
        <f t="shared" ca="1" si="454"/>
        <v>0</v>
      </c>
      <c r="G1218" s="69">
        <f t="shared" ca="1" si="455"/>
        <v>0</v>
      </c>
      <c r="O1218" s="8"/>
      <c r="P1218" s="8"/>
      <c r="Q1218" s="8"/>
      <c r="R1218" s="8"/>
      <c r="S1218" s="8"/>
      <c r="V1218" s="6"/>
      <c r="W1218" s="165"/>
      <c r="X1218" s="165"/>
      <c r="Y1218" s="165"/>
      <c r="Z1218" s="165"/>
      <c r="AA1218" s="165"/>
      <c r="AB1218" s="8"/>
    </row>
    <row r="1219" spans="1:28" x14ac:dyDescent="0.25">
      <c r="A1219" s="140"/>
      <c r="B1219" s="140" t="s">
        <v>481</v>
      </c>
      <c r="C1219" s="69">
        <f t="shared" ca="1" si="451"/>
        <v>0</v>
      </c>
      <c r="D1219" s="69">
        <f t="shared" ca="1" si="452"/>
        <v>0.47410471399999998</v>
      </c>
      <c r="E1219" s="69">
        <f t="shared" ca="1" si="453"/>
        <v>0.47410471399999998</v>
      </c>
      <c r="F1219" s="69">
        <f t="shared" ca="1" si="454"/>
        <v>0.47410471399999998</v>
      </c>
      <c r="G1219" s="69">
        <f t="shared" ca="1" si="455"/>
        <v>0.47410471399999998</v>
      </c>
      <c r="O1219" s="8"/>
      <c r="P1219" s="8"/>
      <c r="Q1219" s="8"/>
      <c r="R1219" s="8"/>
      <c r="S1219" s="8"/>
      <c r="V1219" s="166"/>
      <c r="W1219" s="95"/>
      <c r="X1219" s="95"/>
      <c r="Y1219" s="95"/>
      <c r="Z1219" s="95"/>
      <c r="AA1219" s="95"/>
      <c r="AB1219" s="8"/>
    </row>
    <row r="1220" spans="1:28" x14ac:dyDescent="0.25">
      <c r="A1220" s="140"/>
      <c r="B1220" s="140" t="s">
        <v>482</v>
      </c>
      <c r="C1220" s="69">
        <f t="shared" ca="1" si="451"/>
        <v>0</v>
      </c>
      <c r="D1220" s="69">
        <f t="shared" ca="1" si="452"/>
        <v>0</v>
      </c>
      <c r="E1220" s="69">
        <f t="shared" ca="1" si="453"/>
        <v>0</v>
      </c>
      <c r="F1220" s="69">
        <f t="shared" ca="1" si="454"/>
        <v>0</v>
      </c>
      <c r="G1220" s="69">
        <f t="shared" ca="1" si="455"/>
        <v>0</v>
      </c>
      <c r="O1220" s="8"/>
      <c r="P1220" s="8"/>
      <c r="Q1220" s="8"/>
      <c r="R1220" s="8"/>
      <c r="S1220" s="8"/>
      <c r="V1220" s="8"/>
      <c r="W1220" s="42"/>
      <c r="X1220" s="42"/>
      <c r="Y1220" s="42"/>
      <c r="Z1220" s="42"/>
      <c r="AA1220" s="42"/>
      <c r="AB1220" s="8"/>
    </row>
    <row r="1221" spans="1:28" x14ac:dyDescent="0.25">
      <c r="A1221" s="140"/>
      <c r="B1221" s="140" t="s">
        <v>483</v>
      </c>
      <c r="C1221" s="69">
        <f t="shared" ca="1" si="451"/>
        <v>0</v>
      </c>
      <c r="D1221" s="69">
        <f t="shared" ca="1" si="452"/>
        <v>5.4407830599999998E-2</v>
      </c>
      <c r="E1221" s="69">
        <f t="shared" ca="1" si="453"/>
        <v>5.4407830599999998E-2</v>
      </c>
      <c r="F1221" s="69">
        <f t="shared" ca="1" si="454"/>
        <v>5.4407830599999998E-2</v>
      </c>
      <c r="G1221" s="69">
        <f t="shared" ca="1" si="455"/>
        <v>5.4407830599999998E-2</v>
      </c>
      <c r="O1221" s="8"/>
      <c r="P1221" s="8"/>
      <c r="Q1221" s="8"/>
      <c r="R1221" s="8"/>
      <c r="S1221" s="8"/>
      <c r="V1221" s="8"/>
      <c r="W1221" s="42"/>
      <c r="X1221" s="42"/>
      <c r="Y1221" s="42"/>
      <c r="Z1221" s="42"/>
      <c r="AA1221" s="42"/>
      <c r="AB1221" s="8"/>
    </row>
    <row r="1222" spans="1:28" x14ac:dyDescent="0.25">
      <c r="A1222" s="140"/>
      <c r="B1222" s="140" t="s">
        <v>484</v>
      </c>
      <c r="C1222" s="69">
        <f t="shared" ca="1" si="451"/>
        <v>0</v>
      </c>
      <c r="D1222" s="69">
        <f t="shared" ca="1" si="452"/>
        <v>0</v>
      </c>
      <c r="E1222" s="69">
        <f t="shared" ca="1" si="453"/>
        <v>0</v>
      </c>
      <c r="F1222" s="69">
        <f t="shared" ca="1" si="454"/>
        <v>0</v>
      </c>
      <c r="G1222" s="69">
        <f t="shared" ca="1" si="455"/>
        <v>0</v>
      </c>
      <c r="O1222" s="8"/>
      <c r="P1222" s="8"/>
      <c r="Q1222" s="8"/>
      <c r="R1222" s="8"/>
      <c r="S1222" s="8"/>
      <c r="V1222" s="8"/>
      <c r="W1222" s="42"/>
      <c r="X1222" s="42"/>
      <c r="Y1222" s="42"/>
      <c r="Z1222" s="42"/>
      <c r="AA1222" s="42"/>
      <c r="AB1222" s="8"/>
    </row>
    <row r="1223" spans="1:28" x14ac:dyDescent="0.25">
      <c r="A1223" s="140"/>
      <c r="B1223" s="140" t="s">
        <v>485</v>
      </c>
      <c r="C1223" s="69">
        <f t="shared" ca="1" si="451"/>
        <v>0</v>
      </c>
      <c r="D1223" s="69">
        <f t="shared" ca="1" si="452"/>
        <v>0</v>
      </c>
      <c r="E1223" s="69">
        <f t="shared" ca="1" si="453"/>
        <v>0</v>
      </c>
      <c r="F1223" s="69">
        <f t="shared" ca="1" si="454"/>
        <v>0</v>
      </c>
      <c r="G1223" s="69">
        <f t="shared" ca="1" si="455"/>
        <v>0</v>
      </c>
      <c r="O1223" s="8"/>
      <c r="P1223" s="8"/>
      <c r="Q1223" s="8"/>
      <c r="R1223" s="8"/>
      <c r="S1223" s="8"/>
      <c r="V1223" s="8"/>
      <c r="W1223" s="8"/>
      <c r="X1223" s="8"/>
      <c r="Y1223" s="8"/>
      <c r="Z1223" s="8"/>
      <c r="AA1223" s="8"/>
      <c r="AB1223" s="8"/>
    </row>
    <row r="1224" spans="1:28" x14ac:dyDescent="0.25">
      <c r="A1224" s="140"/>
      <c r="B1224" s="155"/>
      <c r="O1224" s="8"/>
      <c r="P1224" s="8"/>
      <c r="Q1224" s="8"/>
      <c r="R1224" s="8"/>
      <c r="S1224" s="8"/>
      <c r="V1224" s="8"/>
      <c r="W1224" s="8"/>
      <c r="X1224" s="8"/>
      <c r="Y1224" s="8"/>
      <c r="Z1224" s="8"/>
      <c r="AA1224" s="8"/>
      <c r="AB1224" s="8"/>
    </row>
    <row r="1225" spans="1:28" x14ac:dyDescent="0.25">
      <c r="A1225" s="140"/>
      <c r="B1225" s="155"/>
      <c r="O1225" s="8"/>
      <c r="P1225" s="8"/>
      <c r="Q1225" s="8"/>
      <c r="R1225" s="8"/>
      <c r="S1225" s="8"/>
    </row>
    <row r="1226" spans="1:28" x14ac:dyDescent="0.25">
      <c r="A1226" s="140"/>
      <c r="B1226" s="155"/>
      <c r="O1226" s="8"/>
      <c r="P1226" s="8"/>
      <c r="Q1226" s="8"/>
      <c r="R1226" s="8"/>
      <c r="S1226" s="8"/>
    </row>
    <row r="1227" spans="1:28" x14ac:dyDescent="0.25">
      <c r="A1227" s="140"/>
      <c r="B1227" s="155"/>
      <c r="O1227" s="8"/>
      <c r="P1227" s="8"/>
      <c r="Q1227" s="8"/>
      <c r="R1227" s="8"/>
      <c r="S1227" s="8"/>
    </row>
    <row r="1228" spans="1:28" x14ac:dyDescent="0.25">
      <c r="A1228" s="140"/>
      <c r="B1228" s="155"/>
      <c r="O1228" s="8"/>
      <c r="P1228" s="8"/>
      <c r="Q1228" s="8"/>
      <c r="R1228" s="8"/>
      <c r="S1228" s="8"/>
    </row>
    <row r="1229" spans="1:28" x14ac:dyDescent="0.25">
      <c r="A1229" s="140"/>
      <c r="B1229" s="155"/>
      <c r="O1229" s="8"/>
      <c r="P1229" s="8"/>
      <c r="Q1229" s="8"/>
      <c r="R1229" s="8"/>
      <c r="S1229" s="8"/>
    </row>
    <row r="1230" spans="1:28" x14ac:dyDescent="0.25">
      <c r="A1230" s="140"/>
      <c r="B1230" s="155"/>
      <c r="O1230" s="8"/>
      <c r="P1230" s="8"/>
      <c r="Q1230" s="8"/>
      <c r="R1230" s="8"/>
      <c r="S1230" s="8"/>
    </row>
    <row r="1231" spans="1:28" x14ac:dyDescent="0.25">
      <c r="A1231" s="140"/>
      <c r="B1231" s="155"/>
      <c r="O1231" s="8"/>
      <c r="P1231" s="8"/>
      <c r="Q1231" s="8"/>
      <c r="R1231" s="8"/>
      <c r="S1231" s="8"/>
    </row>
    <row r="1232" spans="1:28" x14ac:dyDescent="0.25">
      <c r="A1232" s="140"/>
      <c r="B1232" s="155"/>
      <c r="O1232" s="8"/>
      <c r="P1232" s="8"/>
      <c r="Q1232" s="8"/>
      <c r="R1232" s="8"/>
      <c r="S1232" s="8"/>
    </row>
    <row r="1233" spans="1:19" x14ac:dyDescent="0.25">
      <c r="A1233" s="140"/>
      <c r="B1233" s="155"/>
      <c r="O1233" s="8"/>
      <c r="P1233" s="8"/>
      <c r="Q1233" s="8"/>
      <c r="R1233" s="8"/>
      <c r="S1233" s="8"/>
    </row>
    <row r="1234" spans="1:19" x14ac:dyDescent="0.25">
      <c r="A1234" s="140"/>
      <c r="B1234" s="155"/>
      <c r="O1234" s="8"/>
      <c r="P1234" s="8"/>
      <c r="Q1234" s="8"/>
      <c r="R1234" s="8"/>
      <c r="S1234" s="8"/>
    </row>
    <row r="1235" spans="1:19" x14ac:dyDescent="0.25">
      <c r="A1235" s="140"/>
      <c r="B1235" s="155"/>
      <c r="O1235" s="8"/>
      <c r="P1235" s="8"/>
      <c r="Q1235" s="8"/>
      <c r="R1235" s="8"/>
      <c r="S1235" s="8"/>
    </row>
    <row r="1236" spans="1:19" x14ac:dyDescent="0.25">
      <c r="A1236" s="140"/>
      <c r="B1236" s="155"/>
      <c r="O1236" s="8"/>
      <c r="P1236" s="8"/>
      <c r="Q1236" s="8"/>
      <c r="R1236" s="8"/>
      <c r="S1236" s="8"/>
    </row>
    <row r="1237" spans="1:19" x14ac:dyDescent="0.25">
      <c r="A1237" s="140"/>
      <c r="B1237" s="155"/>
      <c r="O1237" s="8"/>
      <c r="P1237" s="8"/>
      <c r="Q1237" s="8"/>
      <c r="R1237" s="8"/>
      <c r="S1237" s="8"/>
    </row>
    <row r="1238" spans="1:19" x14ac:dyDescent="0.25">
      <c r="A1238" s="140"/>
      <c r="B1238" s="155"/>
      <c r="O1238" s="8"/>
      <c r="P1238" s="8"/>
      <c r="Q1238" s="8"/>
      <c r="R1238" s="8"/>
      <c r="S1238" s="8"/>
    </row>
    <row r="1239" spans="1:19" x14ac:dyDescent="0.25">
      <c r="A1239" s="140"/>
      <c r="B1239" s="155"/>
      <c r="O1239" s="8"/>
      <c r="P1239" s="8"/>
      <c r="Q1239" s="8"/>
      <c r="R1239" s="8"/>
      <c r="S1239" s="8"/>
    </row>
    <row r="1240" spans="1:19" x14ac:dyDescent="0.25">
      <c r="A1240" s="140"/>
      <c r="B1240" s="155"/>
      <c r="O1240" s="8"/>
      <c r="P1240" s="8"/>
      <c r="Q1240" s="8"/>
      <c r="R1240" s="8"/>
      <c r="S1240" s="8"/>
    </row>
    <row r="1241" spans="1:19" x14ac:dyDescent="0.25">
      <c r="A1241" s="140"/>
      <c r="B1241" s="155"/>
      <c r="O1241" s="8"/>
      <c r="P1241" s="8"/>
      <c r="Q1241" s="8"/>
      <c r="R1241" s="8"/>
      <c r="S1241" s="8"/>
    </row>
    <row r="1242" spans="1:19" x14ac:dyDescent="0.25">
      <c r="A1242" s="140"/>
      <c r="B1242" s="155"/>
      <c r="O1242" s="8"/>
      <c r="P1242" s="8"/>
      <c r="Q1242" s="8"/>
      <c r="R1242" s="8"/>
      <c r="S1242" s="8"/>
    </row>
    <row r="1243" spans="1:19" x14ac:dyDescent="0.25">
      <c r="A1243" s="140"/>
      <c r="B1243" s="155"/>
      <c r="O1243" s="8"/>
      <c r="P1243" s="8"/>
      <c r="Q1243" s="8"/>
      <c r="R1243" s="8"/>
      <c r="S1243" s="8"/>
    </row>
    <row r="1244" spans="1:19" x14ac:dyDescent="0.25">
      <c r="A1244" s="140"/>
      <c r="B1244" s="155"/>
      <c r="O1244" s="8"/>
      <c r="P1244" s="8"/>
      <c r="Q1244" s="8"/>
      <c r="R1244" s="8"/>
      <c r="S1244" s="8"/>
    </row>
    <row r="1245" spans="1:19" x14ac:dyDescent="0.25">
      <c r="A1245" s="140"/>
      <c r="B1245" s="155"/>
      <c r="O1245" s="8"/>
      <c r="P1245" s="8"/>
      <c r="Q1245" s="8"/>
      <c r="R1245" s="8"/>
      <c r="S1245" s="8"/>
    </row>
    <row r="1246" spans="1:19" x14ac:dyDescent="0.25">
      <c r="A1246" s="140"/>
      <c r="B1246" s="155"/>
      <c r="O1246" s="8"/>
      <c r="P1246" s="8"/>
      <c r="Q1246" s="8"/>
      <c r="R1246" s="8"/>
      <c r="S1246" s="8"/>
    </row>
    <row r="1247" spans="1:19" x14ac:dyDescent="0.25">
      <c r="A1247" s="140"/>
      <c r="B1247" s="155"/>
      <c r="O1247" s="8"/>
      <c r="P1247" s="8"/>
      <c r="Q1247" s="8"/>
      <c r="R1247" s="8"/>
      <c r="S1247" s="8"/>
    </row>
    <row r="1248" spans="1:19" x14ac:dyDescent="0.25">
      <c r="A1248" s="140"/>
      <c r="B1248" s="155"/>
      <c r="O1248" s="8"/>
      <c r="P1248" s="8"/>
      <c r="Q1248" s="8"/>
      <c r="R1248" s="8"/>
      <c r="S1248" s="8"/>
    </row>
    <row r="1249" spans="1:19" x14ac:dyDescent="0.25">
      <c r="A1249" s="140"/>
      <c r="B1249" s="155"/>
      <c r="O1249" s="8"/>
      <c r="P1249" s="8"/>
      <c r="Q1249" s="8"/>
      <c r="R1249" s="8"/>
      <c r="S1249" s="8"/>
    </row>
    <row r="1250" spans="1:19" x14ac:dyDescent="0.25">
      <c r="A1250" s="140"/>
      <c r="B1250" s="155"/>
      <c r="O1250" s="8"/>
      <c r="P1250" s="8"/>
      <c r="Q1250" s="8"/>
      <c r="R1250" s="8"/>
      <c r="S1250" s="8"/>
    </row>
    <row r="1251" spans="1:19" x14ac:dyDescent="0.25">
      <c r="A1251" s="140"/>
      <c r="B1251" s="155"/>
      <c r="O1251" s="8"/>
      <c r="P1251" s="8"/>
      <c r="Q1251" s="8"/>
      <c r="R1251" s="8"/>
      <c r="S1251" s="8"/>
    </row>
    <row r="1252" spans="1:19" x14ac:dyDescent="0.25">
      <c r="A1252" s="140"/>
      <c r="B1252" s="155"/>
      <c r="O1252" s="8"/>
      <c r="P1252" s="8"/>
      <c r="Q1252" s="8"/>
      <c r="R1252" s="8"/>
      <c r="S1252" s="8"/>
    </row>
    <row r="1253" spans="1:19" x14ac:dyDescent="0.25">
      <c r="A1253" s="140"/>
      <c r="B1253" s="155"/>
      <c r="O1253" s="8"/>
      <c r="P1253" s="8"/>
      <c r="Q1253" s="8"/>
      <c r="R1253" s="8"/>
      <c r="S1253" s="8"/>
    </row>
    <row r="1254" spans="1:19" x14ac:dyDescent="0.25">
      <c r="A1254" s="140"/>
      <c r="B1254" s="155"/>
      <c r="O1254" s="8"/>
      <c r="P1254" s="8"/>
      <c r="Q1254" s="8"/>
      <c r="R1254" s="8"/>
      <c r="S1254" s="8"/>
    </row>
    <row r="1255" spans="1:19" x14ac:dyDescent="0.25">
      <c r="A1255" s="140"/>
      <c r="B1255" s="155"/>
      <c r="O1255" s="8"/>
      <c r="P1255" s="8"/>
      <c r="Q1255" s="8"/>
      <c r="R1255" s="8"/>
      <c r="S1255" s="8"/>
    </row>
    <row r="1256" spans="1:19" x14ac:dyDescent="0.25">
      <c r="A1256" s="140"/>
      <c r="B1256" s="155"/>
      <c r="O1256" s="8"/>
      <c r="P1256" s="8"/>
      <c r="Q1256" s="8"/>
      <c r="R1256" s="8"/>
      <c r="S1256" s="8"/>
    </row>
    <row r="1257" spans="1:19" x14ac:dyDescent="0.25">
      <c r="A1257" s="140"/>
      <c r="B1257" s="155"/>
      <c r="O1257" s="8"/>
      <c r="P1257" s="8"/>
      <c r="Q1257" s="8"/>
      <c r="R1257" s="8"/>
      <c r="S1257" s="8"/>
    </row>
    <row r="1258" spans="1:19" x14ac:dyDescent="0.25">
      <c r="A1258" s="140"/>
      <c r="B1258" s="155"/>
      <c r="O1258" s="8"/>
      <c r="P1258" s="8"/>
      <c r="Q1258" s="8"/>
      <c r="R1258" s="8"/>
      <c r="S1258" s="8"/>
    </row>
    <row r="1259" spans="1:19" x14ac:dyDescent="0.25">
      <c r="A1259" s="140"/>
      <c r="B1259" s="155"/>
      <c r="O1259" s="8"/>
      <c r="P1259" s="8"/>
      <c r="Q1259" s="8"/>
      <c r="R1259" s="8"/>
      <c r="S1259" s="8"/>
    </row>
    <row r="1260" spans="1:19" x14ac:dyDescent="0.25">
      <c r="A1260" s="140"/>
      <c r="B1260" s="155"/>
      <c r="O1260" s="8"/>
      <c r="P1260" s="8"/>
      <c r="Q1260" s="8"/>
      <c r="R1260" s="8"/>
      <c r="S1260" s="8"/>
    </row>
    <row r="1261" spans="1:19" x14ac:dyDescent="0.25">
      <c r="A1261" s="140"/>
      <c r="B1261" s="155"/>
      <c r="O1261" s="8"/>
      <c r="P1261" s="8"/>
      <c r="Q1261" s="8"/>
      <c r="R1261" s="8"/>
      <c r="S1261" s="8"/>
    </row>
    <row r="1262" spans="1:19" x14ac:dyDescent="0.25">
      <c r="A1262" s="140"/>
      <c r="B1262" s="155"/>
      <c r="O1262" s="8"/>
      <c r="P1262" s="8"/>
      <c r="Q1262" s="8"/>
      <c r="R1262" s="8"/>
      <c r="S1262" s="8"/>
    </row>
    <row r="1263" spans="1:19" x14ac:dyDescent="0.25">
      <c r="A1263" s="140"/>
      <c r="B1263" s="155"/>
      <c r="O1263" s="8"/>
      <c r="P1263" s="8"/>
      <c r="Q1263" s="8"/>
      <c r="R1263" s="8"/>
      <c r="S1263" s="8"/>
    </row>
    <row r="1264" spans="1:19" x14ac:dyDescent="0.25">
      <c r="A1264" s="140"/>
      <c r="B1264" s="155"/>
      <c r="O1264" s="8"/>
      <c r="P1264" s="8"/>
      <c r="Q1264" s="8"/>
      <c r="R1264" s="8"/>
      <c r="S1264" s="8"/>
    </row>
    <row r="1265" spans="1:19" x14ac:dyDescent="0.25">
      <c r="A1265" s="140"/>
      <c r="B1265" s="155"/>
      <c r="O1265" s="8"/>
      <c r="P1265" s="8"/>
      <c r="Q1265" s="8"/>
      <c r="R1265" s="8"/>
      <c r="S1265" s="8"/>
    </row>
    <row r="1266" spans="1:19" x14ac:dyDescent="0.25">
      <c r="A1266" s="140"/>
      <c r="B1266" s="155"/>
      <c r="O1266" s="8"/>
      <c r="P1266" s="8"/>
      <c r="Q1266" s="8"/>
      <c r="R1266" s="8"/>
      <c r="S1266" s="8"/>
    </row>
    <row r="1267" spans="1:19" x14ac:dyDescent="0.25">
      <c r="A1267" s="140"/>
      <c r="B1267" s="155"/>
      <c r="O1267" s="8"/>
      <c r="P1267" s="8"/>
      <c r="Q1267" s="8"/>
      <c r="R1267" s="8"/>
      <c r="S1267" s="8"/>
    </row>
    <row r="1268" spans="1:19" x14ac:dyDescent="0.25">
      <c r="A1268" s="140"/>
      <c r="B1268" s="155"/>
      <c r="O1268" s="8"/>
      <c r="P1268" s="8"/>
      <c r="Q1268" s="8"/>
      <c r="R1268" s="8"/>
      <c r="S1268" s="8"/>
    </row>
    <row r="1269" spans="1:19" x14ac:dyDescent="0.25">
      <c r="A1269" s="140"/>
      <c r="B1269" s="155"/>
      <c r="O1269" s="8"/>
      <c r="P1269" s="8"/>
      <c r="Q1269" s="8"/>
      <c r="R1269" s="8"/>
      <c r="S1269" s="8"/>
    </row>
    <row r="1270" spans="1:19" x14ac:dyDescent="0.25">
      <c r="A1270" s="140"/>
      <c r="B1270" s="155"/>
      <c r="O1270" s="8"/>
      <c r="P1270" s="8"/>
      <c r="Q1270" s="8"/>
      <c r="R1270" s="8"/>
      <c r="S1270" s="8"/>
    </row>
    <row r="1271" spans="1:19" x14ac:dyDescent="0.25">
      <c r="A1271" s="140"/>
      <c r="B1271" s="155"/>
      <c r="O1271" s="8"/>
      <c r="P1271" s="8"/>
      <c r="Q1271" s="8"/>
      <c r="R1271" s="8"/>
      <c r="S1271" s="8"/>
    </row>
    <row r="1272" spans="1:19" x14ac:dyDescent="0.25">
      <c r="A1272" s="140"/>
      <c r="B1272" s="155"/>
      <c r="O1272" s="8"/>
      <c r="P1272" s="8"/>
      <c r="Q1272" s="8"/>
      <c r="R1272" s="8"/>
      <c r="S1272" s="8"/>
    </row>
    <row r="1273" spans="1:19" x14ac:dyDescent="0.25">
      <c r="A1273" s="140"/>
      <c r="B1273" s="155"/>
      <c r="O1273" s="8"/>
      <c r="P1273" s="8"/>
      <c r="Q1273" s="8"/>
      <c r="R1273" s="8"/>
      <c r="S1273" s="8"/>
    </row>
    <row r="1274" spans="1:19" x14ac:dyDescent="0.25">
      <c r="A1274" s="140"/>
      <c r="B1274" s="155"/>
      <c r="O1274" s="8"/>
      <c r="P1274" s="8"/>
      <c r="Q1274" s="8"/>
      <c r="R1274" s="8"/>
      <c r="S1274" s="8"/>
    </row>
    <row r="1275" spans="1:19" x14ac:dyDescent="0.25">
      <c r="A1275" s="140"/>
      <c r="B1275" s="155"/>
      <c r="O1275" s="8"/>
      <c r="P1275" s="8"/>
      <c r="Q1275" s="8"/>
      <c r="R1275" s="8"/>
      <c r="S1275" s="8"/>
    </row>
    <row r="1276" spans="1:19" x14ac:dyDescent="0.25">
      <c r="A1276" s="140"/>
      <c r="B1276" s="155"/>
      <c r="O1276" s="8"/>
      <c r="P1276" s="8"/>
      <c r="Q1276" s="8"/>
      <c r="R1276" s="8"/>
      <c r="S1276" s="8"/>
    </row>
    <row r="1277" spans="1:19" x14ac:dyDescent="0.25">
      <c r="A1277" s="140"/>
      <c r="B1277" s="155"/>
      <c r="O1277" s="8"/>
      <c r="P1277" s="8"/>
      <c r="Q1277" s="8"/>
      <c r="R1277" s="8"/>
      <c r="S1277" s="8"/>
    </row>
    <row r="1278" spans="1:19" x14ac:dyDescent="0.25">
      <c r="A1278" s="140"/>
      <c r="B1278" s="155"/>
      <c r="O1278" s="8"/>
      <c r="P1278" s="8"/>
      <c r="Q1278" s="8"/>
      <c r="R1278" s="8"/>
      <c r="S1278" s="8"/>
    </row>
    <row r="1279" spans="1:19" x14ac:dyDescent="0.25">
      <c r="A1279" s="140"/>
      <c r="B1279" s="155"/>
      <c r="O1279" s="8"/>
      <c r="P1279" s="8"/>
      <c r="Q1279" s="8"/>
      <c r="R1279" s="8"/>
      <c r="S1279" s="8"/>
    </row>
    <row r="1280" spans="1:19" x14ac:dyDescent="0.25">
      <c r="A1280" s="140"/>
      <c r="B1280" s="155"/>
      <c r="O1280" s="8"/>
      <c r="P1280" s="8"/>
      <c r="Q1280" s="8"/>
      <c r="R1280" s="8"/>
      <c r="S1280" s="8"/>
    </row>
    <row r="1281" spans="1:19" x14ac:dyDescent="0.25">
      <c r="A1281" s="140"/>
      <c r="B1281" s="155"/>
      <c r="O1281" s="8"/>
      <c r="P1281" s="8"/>
      <c r="Q1281" s="8"/>
      <c r="R1281" s="8"/>
      <c r="S1281" s="8"/>
    </row>
    <row r="1282" spans="1:19" x14ac:dyDescent="0.25">
      <c r="A1282" s="140"/>
      <c r="B1282" s="155"/>
      <c r="O1282" s="8"/>
      <c r="P1282" s="8"/>
      <c r="Q1282" s="8"/>
      <c r="R1282" s="8"/>
      <c r="S1282" s="8"/>
    </row>
    <row r="1283" spans="1:19" x14ac:dyDescent="0.25">
      <c r="A1283" s="140"/>
      <c r="B1283" s="155"/>
      <c r="O1283" s="8"/>
      <c r="P1283" s="8"/>
      <c r="Q1283" s="8"/>
      <c r="R1283" s="8"/>
      <c r="S1283" s="8"/>
    </row>
    <row r="1284" spans="1:19" x14ac:dyDescent="0.25">
      <c r="A1284" s="140"/>
      <c r="B1284" s="155"/>
      <c r="O1284" s="8"/>
      <c r="P1284" s="8"/>
      <c r="Q1284" s="8"/>
      <c r="R1284" s="8"/>
      <c r="S1284" s="8"/>
    </row>
    <row r="1285" spans="1:19" x14ac:dyDescent="0.25">
      <c r="A1285" s="140"/>
      <c r="B1285" s="155"/>
      <c r="O1285" s="8"/>
      <c r="P1285" s="8"/>
      <c r="Q1285" s="8"/>
      <c r="R1285" s="8"/>
      <c r="S1285" s="8"/>
    </row>
    <row r="1286" spans="1:19" x14ac:dyDescent="0.25">
      <c r="A1286" s="140"/>
      <c r="B1286" s="155"/>
      <c r="O1286" s="8"/>
      <c r="P1286" s="8"/>
      <c r="Q1286" s="8"/>
      <c r="R1286" s="8"/>
      <c r="S1286" s="8"/>
    </row>
    <row r="1287" spans="1:19" x14ac:dyDescent="0.25">
      <c r="A1287" s="140"/>
      <c r="B1287" s="155"/>
      <c r="O1287" s="8"/>
      <c r="P1287" s="8"/>
      <c r="Q1287" s="8"/>
      <c r="R1287" s="8"/>
      <c r="S1287" s="8"/>
    </row>
    <row r="1288" spans="1:19" x14ac:dyDescent="0.25">
      <c r="A1288" s="140"/>
      <c r="B1288" s="155"/>
      <c r="O1288" s="8"/>
      <c r="P1288" s="8"/>
      <c r="Q1288" s="8"/>
      <c r="R1288" s="8"/>
      <c r="S1288" s="8"/>
    </row>
    <row r="1289" spans="1:19" x14ac:dyDescent="0.25">
      <c r="A1289" s="140"/>
      <c r="B1289" s="155"/>
      <c r="O1289" s="8"/>
      <c r="P1289" s="8"/>
      <c r="Q1289" s="8"/>
      <c r="R1289" s="8"/>
      <c r="S1289" s="8"/>
    </row>
    <row r="1290" spans="1:19" x14ac:dyDescent="0.25">
      <c r="A1290" s="140"/>
      <c r="B1290" s="155"/>
      <c r="O1290" s="8"/>
      <c r="P1290" s="8"/>
      <c r="Q1290" s="8"/>
      <c r="R1290" s="8"/>
      <c r="S1290" s="8"/>
    </row>
    <row r="1291" spans="1:19" x14ac:dyDescent="0.25">
      <c r="A1291" s="140"/>
      <c r="B1291" s="155"/>
      <c r="O1291" s="8"/>
      <c r="P1291" s="8"/>
      <c r="Q1291" s="8"/>
      <c r="R1291" s="8"/>
      <c r="S1291" s="8"/>
    </row>
    <row r="1292" spans="1:19" x14ac:dyDescent="0.25">
      <c r="A1292" s="140"/>
      <c r="B1292" s="155"/>
      <c r="O1292" s="8"/>
      <c r="P1292" s="8"/>
      <c r="Q1292" s="8"/>
      <c r="R1292" s="8"/>
      <c r="S1292" s="8"/>
    </row>
    <row r="1293" spans="1:19" x14ac:dyDescent="0.25">
      <c r="A1293" s="140"/>
      <c r="B1293" s="155"/>
      <c r="O1293" s="8"/>
      <c r="P1293" s="8"/>
      <c r="Q1293" s="8"/>
      <c r="R1293" s="8"/>
      <c r="S1293" s="8"/>
    </row>
    <row r="1294" spans="1:19" x14ac:dyDescent="0.25">
      <c r="A1294" s="140"/>
      <c r="B1294" s="155"/>
      <c r="O1294" s="8"/>
      <c r="P1294" s="8"/>
      <c r="Q1294" s="8"/>
      <c r="R1294" s="8"/>
      <c r="S1294" s="8"/>
    </row>
    <row r="1295" spans="1:19" x14ac:dyDescent="0.25">
      <c r="A1295" s="140"/>
      <c r="B1295" s="155"/>
      <c r="O1295" s="8"/>
      <c r="P1295" s="8"/>
      <c r="Q1295" s="8"/>
      <c r="R1295" s="8"/>
      <c r="S1295" s="8"/>
    </row>
    <row r="1296" spans="1:19" x14ac:dyDescent="0.25">
      <c r="A1296" s="140"/>
      <c r="B1296" s="155"/>
      <c r="O1296" s="8"/>
      <c r="P1296" s="8"/>
      <c r="Q1296" s="8"/>
      <c r="R1296" s="8"/>
      <c r="S1296" s="8"/>
    </row>
    <row r="1297" spans="1:19" x14ac:dyDescent="0.25">
      <c r="A1297" s="140"/>
      <c r="B1297" s="155"/>
      <c r="O1297" s="8"/>
      <c r="P1297" s="8"/>
      <c r="Q1297" s="8"/>
      <c r="R1297" s="8"/>
      <c r="S1297" s="8"/>
    </row>
    <row r="1298" spans="1:19" x14ac:dyDescent="0.25">
      <c r="A1298" s="140"/>
      <c r="B1298" s="155"/>
      <c r="O1298" s="8"/>
      <c r="P1298" s="8"/>
      <c r="Q1298" s="8"/>
      <c r="R1298" s="8"/>
      <c r="S1298" s="8"/>
    </row>
    <row r="1299" spans="1:19" x14ac:dyDescent="0.25">
      <c r="A1299" s="140"/>
      <c r="B1299" s="155"/>
      <c r="O1299" s="8"/>
      <c r="P1299" s="8"/>
      <c r="Q1299" s="8"/>
      <c r="R1299" s="8"/>
      <c r="S1299" s="8"/>
    </row>
    <row r="1300" spans="1:19" x14ac:dyDescent="0.25">
      <c r="A1300" s="140"/>
      <c r="B1300" s="155"/>
      <c r="O1300" s="8"/>
      <c r="P1300" s="8"/>
      <c r="Q1300" s="8"/>
      <c r="R1300" s="8"/>
      <c r="S1300" s="8"/>
    </row>
    <row r="1301" spans="1:19" x14ac:dyDescent="0.25">
      <c r="A1301" s="140"/>
      <c r="B1301" s="155"/>
      <c r="O1301" s="8"/>
      <c r="P1301" s="8"/>
      <c r="Q1301" s="8"/>
      <c r="R1301" s="8"/>
      <c r="S1301" s="8"/>
    </row>
    <row r="1302" spans="1:19" x14ac:dyDescent="0.25">
      <c r="A1302" s="140"/>
      <c r="B1302" s="155"/>
      <c r="O1302" s="8"/>
      <c r="P1302" s="8"/>
      <c r="Q1302" s="8"/>
      <c r="R1302" s="8"/>
      <c r="S1302" s="8"/>
    </row>
    <row r="1303" spans="1:19" x14ac:dyDescent="0.25">
      <c r="A1303" s="140"/>
      <c r="B1303" s="155"/>
      <c r="O1303" s="8"/>
      <c r="P1303" s="8"/>
      <c r="Q1303" s="8"/>
      <c r="R1303" s="8"/>
      <c r="S1303" s="8"/>
    </row>
    <row r="1304" spans="1:19" x14ac:dyDescent="0.25">
      <c r="A1304" s="140"/>
      <c r="B1304" s="155"/>
      <c r="O1304" s="8"/>
      <c r="P1304" s="8"/>
      <c r="Q1304" s="8"/>
      <c r="R1304" s="8"/>
      <c r="S1304" s="8"/>
    </row>
    <row r="1305" spans="1:19" x14ac:dyDescent="0.25">
      <c r="A1305" s="140"/>
      <c r="B1305" s="155"/>
      <c r="O1305" s="8"/>
      <c r="P1305" s="8"/>
      <c r="Q1305" s="8"/>
      <c r="R1305" s="8"/>
      <c r="S1305" s="8"/>
    </row>
    <row r="1306" spans="1:19" x14ac:dyDescent="0.25">
      <c r="A1306" s="140"/>
      <c r="B1306" s="155"/>
      <c r="O1306" s="8"/>
      <c r="P1306" s="8"/>
      <c r="Q1306" s="8"/>
      <c r="R1306" s="8"/>
      <c r="S1306" s="8"/>
    </row>
    <row r="1307" spans="1:19" x14ac:dyDescent="0.25">
      <c r="A1307" s="140"/>
      <c r="B1307" s="155"/>
      <c r="O1307" s="8"/>
      <c r="P1307" s="8"/>
      <c r="Q1307" s="8"/>
      <c r="R1307" s="8"/>
      <c r="S1307" s="8"/>
    </row>
    <row r="1308" spans="1:19" x14ac:dyDescent="0.25">
      <c r="A1308" s="140"/>
      <c r="B1308" s="155"/>
      <c r="O1308" s="8"/>
      <c r="P1308" s="8"/>
      <c r="Q1308" s="8"/>
      <c r="R1308" s="8"/>
      <c r="S1308" s="8"/>
    </row>
    <row r="1309" spans="1:19" x14ac:dyDescent="0.25">
      <c r="A1309" s="140"/>
      <c r="B1309" s="155"/>
      <c r="O1309" s="8"/>
      <c r="P1309" s="8"/>
      <c r="Q1309" s="8"/>
      <c r="R1309" s="8"/>
      <c r="S1309" s="8"/>
    </row>
    <row r="1310" spans="1:19" x14ac:dyDescent="0.25">
      <c r="A1310" s="140"/>
      <c r="B1310" s="155"/>
      <c r="O1310" s="8"/>
      <c r="P1310" s="8"/>
      <c r="Q1310" s="8"/>
      <c r="R1310" s="8"/>
      <c r="S1310" s="8"/>
    </row>
    <row r="1311" spans="1:19" x14ac:dyDescent="0.25">
      <c r="A1311" s="140"/>
      <c r="B1311" s="155"/>
      <c r="O1311" s="8"/>
      <c r="P1311" s="8"/>
      <c r="Q1311" s="8"/>
      <c r="R1311" s="8"/>
      <c r="S1311" s="8"/>
    </row>
    <row r="1312" spans="1:19" x14ac:dyDescent="0.25">
      <c r="A1312" s="140"/>
      <c r="B1312" s="155"/>
      <c r="O1312" s="8"/>
      <c r="P1312" s="8"/>
      <c r="Q1312" s="8"/>
      <c r="R1312" s="8"/>
      <c r="S1312" s="8"/>
    </row>
    <row r="1313" spans="1:19" x14ac:dyDescent="0.25">
      <c r="A1313" s="140"/>
      <c r="B1313" s="155"/>
      <c r="O1313" s="8"/>
      <c r="P1313" s="8"/>
      <c r="Q1313" s="8"/>
      <c r="R1313" s="8"/>
      <c r="S1313" s="8"/>
    </row>
    <row r="1314" spans="1:19" x14ac:dyDescent="0.25">
      <c r="A1314" s="140"/>
      <c r="B1314" s="155"/>
      <c r="O1314" s="8"/>
      <c r="P1314" s="8"/>
      <c r="Q1314" s="8"/>
      <c r="R1314" s="8"/>
      <c r="S1314" s="8"/>
    </row>
    <row r="1315" spans="1:19" x14ac:dyDescent="0.25">
      <c r="A1315" s="140"/>
      <c r="B1315" s="155"/>
      <c r="O1315" s="8"/>
      <c r="P1315" s="8"/>
      <c r="Q1315" s="8"/>
      <c r="R1315" s="8"/>
      <c r="S1315" s="8"/>
    </row>
    <row r="1316" spans="1:19" x14ac:dyDescent="0.25">
      <c r="A1316" s="140"/>
      <c r="B1316" s="155"/>
      <c r="O1316" s="8"/>
      <c r="P1316" s="8"/>
      <c r="Q1316" s="8"/>
      <c r="R1316" s="8"/>
      <c r="S1316" s="8"/>
    </row>
    <row r="1317" spans="1:19" x14ac:dyDescent="0.25">
      <c r="A1317" s="140"/>
      <c r="B1317" s="155"/>
      <c r="O1317" s="8"/>
      <c r="P1317" s="8"/>
      <c r="Q1317" s="8"/>
      <c r="R1317" s="8"/>
      <c r="S1317" s="8"/>
    </row>
    <row r="1318" spans="1:19" x14ac:dyDescent="0.25">
      <c r="A1318" s="140"/>
      <c r="B1318" s="155"/>
      <c r="O1318" s="8"/>
      <c r="P1318" s="8"/>
      <c r="Q1318" s="8"/>
      <c r="R1318" s="8"/>
      <c r="S1318" s="8"/>
    </row>
    <row r="1319" spans="1:19" x14ac:dyDescent="0.25">
      <c r="A1319" s="140"/>
      <c r="B1319" s="155"/>
      <c r="O1319" s="8"/>
      <c r="P1319" s="8"/>
      <c r="Q1319" s="8"/>
      <c r="R1319" s="8"/>
      <c r="S1319" s="8"/>
    </row>
    <row r="1320" spans="1:19" x14ac:dyDescent="0.25">
      <c r="A1320" s="140"/>
      <c r="B1320" s="155"/>
      <c r="O1320" s="8"/>
      <c r="P1320" s="8"/>
      <c r="Q1320" s="8"/>
      <c r="R1320" s="8"/>
      <c r="S1320" s="8"/>
    </row>
    <row r="1321" spans="1:19" x14ac:dyDescent="0.25">
      <c r="A1321" s="140"/>
      <c r="B1321" s="155"/>
      <c r="O1321" s="8"/>
      <c r="P1321" s="8"/>
      <c r="Q1321" s="8"/>
      <c r="R1321" s="8"/>
      <c r="S1321" s="8"/>
    </row>
    <row r="1322" spans="1:19" x14ac:dyDescent="0.25">
      <c r="A1322" s="140"/>
      <c r="B1322" s="155"/>
      <c r="O1322" s="8"/>
      <c r="P1322" s="8"/>
      <c r="Q1322" s="8"/>
      <c r="R1322" s="8"/>
      <c r="S1322" s="8"/>
    </row>
    <row r="1323" spans="1:19" x14ac:dyDescent="0.25">
      <c r="A1323" s="140"/>
      <c r="B1323" s="155"/>
      <c r="O1323" s="8"/>
      <c r="P1323" s="8"/>
      <c r="Q1323" s="8"/>
      <c r="R1323" s="8"/>
      <c r="S1323" s="8"/>
    </row>
    <row r="1324" spans="1:19" x14ac:dyDescent="0.25">
      <c r="A1324" s="140"/>
      <c r="B1324" s="155"/>
      <c r="O1324" s="8"/>
      <c r="P1324" s="8"/>
      <c r="Q1324" s="8"/>
      <c r="R1324" s="8"/>
      <c r="S1324" s="8"/>
    </row>
    <row r="1325" spans="1:19" x14ac:dyDescent="0.25">
      <c r="A1325" s="140"/>
      <c r="B1325" s="155"/>
      <c r="O1325" s="8"/>
      <c r="P1325" s="8"/>
      <c r="Q1325" s="8"/>
      <c r="R1325" s="8"/>
      <c r="S1325" s="8"/>
    </row>
    <row r="1326" spans="1:19" x14ac:dyDescent="0.25">
      <c r="A1326" s="140"/>
      <c r="B1326" s="155"/>
      <c r="O1326" s="8"/>
      <c r="P1326" s="8"/>
      <c r="Q1326" s="8"/>
      <c r="R1326" s="8"/>
      <c r="S1326" s="8"/>
    </row>
    <row r="1327" spans="1:19" x14ac:dyDescent="0.25">
      <c r="A1327" s="140"/>
      <c r="B1327" s="155"/>
      <c r="O1327" s="8"/>
      <c r="P1327" s="8"/>
      <c r="Q1327" s="8"/>
      <c r="R1327" s="8"/>
      <c r="S1327" s="8"/>
    </row>
    <row r="1328" spans="1:19" x14ac:dyDescent="0.25">
      <c r="A1328" s="140"/>
      <c r="B1328" s="155"/>
      <c r="O1328" s="8"/>
      <c r="P1328" s="8"/>
      <c r="Q1328" s="8"/>
      <c r="R1328" s="8"/>
      <c r="S1328" s="8"/>
    </row>
    <row r="1329" spans="1:19" x14ac:dyDescent="0.25">
      <c r="A1329" s="140"/>
      <c r="B1329" s="155"/>
      <c r="O1329" s="8"/>
      <c r="P1329" s="8"/>
      <c r="Q1329" s="8"/>
      <c r="R1329" s="8"/>
      <c r="S1329" s="8"/>
    </row>
    <row r="1330" spans="1:19" x14ac:dyDescent="0.25">
      <c r="A1330" s="140"/>
      <c r="B1330" s="155"/>
      <c r="O1330" s="8"/>
      <c r="P1330" s="8"/>
      <c r="Q1330" s="8"/>
      <c r="R1330" s="8"/>
      <c r="S1330" s="8"/>
    </row>
    <row r="1331" spans="1:19" x14ac:dyDescent="0.25">
      <c r="A1331" s="140"/>
      <c r="B1331" s="155"/>
      <c r="O1331" s="8"/>
      <c r="P1331" s="8"/>
      <c r="Q1331" s="8"/>
      <c r="R1331" s="8"/>
      <c r="S1331" s="8"/>
    </row>
    <row r="1332" spans="1:19" x14ac:dyDescent="0.25">
      <c r="A1332" s="140"/>
      <c r="B1332" s="155"/>
      <c r="O1332" s="8"/>
      <c r="P1332" s="8"/>
      <c r="Q1332" s="8"/>
      <c r="R1332" s="8"/>
      <c r="S1332" s="8"/>
    </row>
    <row r="1333" spans="1:19" x14ac:dyDescent="0.25">
      <c r="A1333" s="140"/>
      <c r="B1333" s="155"/>
      <c r="O1333" s="8"/>
      <c r="P1333" s="8"/>
      <c r="Q1333" s="8"/>
      <c r="R1333" s="8"/>
      <c r="S1333" s="8"/>
    </row>
    <row r="1334" spans="1:19" x14ac:dyDescent="0.25">
      <c r="A1334" s="140"/>
      <c r="B1334" s="155"/>
      <c r="O1334" s="8"/>
      <c r="P1334" s="8"/>
      <c r="Q1334" s="8"/>
      <c r="R1334" s="8"/>
      <c r="S1334" s="8"/>
    </row>
    <row r="1335" spans="1:19" x14ac:dyDescent="0.25">
      <c r="A1335" s="140"/>
      <c r="B1335" s="155"/>
      <c r="O1335" s="8"/>
      <c r="P1335" s="8"/>
      <c r="Q1335" s="8"/>
      <c r="R1335" s="8"/>
      <c r="S1335" s="8"/>
    </row>
    <row r="1336" spans="1:19" x14ac:dyDescent="0.25">
      <c r="A1336" s="140"/>
      <c r="B1336" s="155"/>
      <c r="O1336" s="8"/>
      <c r="P1336" s="8"/>
      <c r="Q1336" s="8"/>
      <c r="R1336" s="8"/>
      <c r="S1336" s="8"/>
    </row>
    <row r="1337" spans="1:19" x14ac:dyDescent="0.25">
      <c r="A1337" s="140"/>
      <c r="B1337" s="155"/>
      <c r="O1337" s="8"/>
      <c r="P1337" s="8"/>
      <c r="Q1337" s="8"/>
      <c r="R1337" s="8"/>
      <c r="S1337" s="8"/>
    </row>
    <row r="1338" spans="1:19" x14ac:dyDescent="0.25">
      <c r="A1338" s="140"/>
      <c r="B1338" s="155"/>
      <c r="O1338" s="8"/>
      <c r="P1338" s="8"/>
      <c r="Q1338" s="8"/>
      <c r="R1338" s="8"/>
      <c r="S1338" s="8"/>
    </row>
    <row r="1339" spans="1:19" x14ac:dyDescent="0.25">
      <c r="A1339" s="140"/>
      <c r="B1339" s="155"/>
      <c r="O1339" s="8"/>
      <c r="P1339" s="8"/>
      <c r="Q1339" s="8"/>
      <c r="R1339" s="8"/>
      <c r="S1339" s="8"/>
    </row>
    <row r="1340" spans="1:19" x14ac:dyDescent="0.25">
      <c r="A1340" s="140"/>
      <c r="B1340" s="155"/>
      <c r="O1340" s="8"/>
      <c r="P1340" s="8"/>
      <c r="Q1340" s="8"/>
      <c r="R1340" s="8"/>
      <c r="S1340" s="8"/>
    </row>
    <row r="1341" spans="1:19" x14ac:dyDescent="0.25">
      <c r="A1341" s="140"/>
      <c r="B1341" s="155"/>
      <c r="O1341" s="8"/>
      <c r="P1341" s="8"/>
      <c r="Q1341" s="8"/>
      <c r="R1341" s="8"/>
      <c r="S1341" s="8"/>
    </row>
    <row r="1342" spans="1:19" x14ac:dyDescent="0.25">
      <c r="A1342" s="140"/>
      <c r="B1342" s="155"/>
      <c r="O1342" s="8"/>
      <c r="P1342" s="8"/>
      <c r="Q1342" s="8"/>
      <c r="R1342" s="8"/>
      <c r="S1342" s="8"/>
    </row>
    <row r="1343" spans="1:19" x14ac:dyDescent="0.25">
      <c r="A1343" s="140"/>
      <c r="B1343" s="155"/>
      <c r="O1343" s="8"/>
      <c r="P1343" s="8"/>
      <c r="Q1343" s="8"/>
      <c r="R1343" s="8"/>
      <c r="S1343" s="8"/>
    </row>
    <row r="1344" spans="1:19" x14ac:dyDescent="0.25">
      <c r="A1344" s="140"/>
      <c r="B1344" s="155"/>
      <c r="O1344" s="8"/>
      <c r="P1344" s="8"/>
      <c r="Q1344" s="8"/>
      <c r="R1344" s="8"/>
      <c r="S1344" s="8"/>
    </row>
    <row r="1345" spans="1:19" x14ac:dyDescent="0.25">
      <c r="A1345" s="140"/>
      <c r="B1345" s="155"/>
      <c r="O1345" s="8"/>
      <c r="P1345" s="8"/>
      <c r="Q1345" s="8"/>
      <c r="R1345" s="8"/>
      <c r="S1345" s="8"/>
    </row>
    <row r="1346" spans="1:19" x14ac:dyDescent="0.25">
      <c r="A1346" s="140"/>
      <c r="B1346" s="155"/>
      <c r="O1346" s="8"/>
      <c r="P1346" s="8"/>
      <c r="Q1346" s="8"/>
      <c r="R1346" s="8"/>
      <c r="S1346" s="8"/>
    </row>
    <row r="1347" spans="1:19" x14ac:dyDescent="0.25">
      <c r="A1347" s="140"/>
      <c r="B1347" s="155"/>
      <c r="O1347" s="8"/>
      <c r="P1347" s="8"/>
      <c r="Q1347" s="8"/>
      <c r="R1347" s="8"/>
      <c r="S1347" s="8"/>
    </row>
    <row r="1348" spans="1:19" x14ac:dyDescent="0.25">
      <c r="A1348" s="140"/>
      <c r="B1348" s="155"/>
      <c r="O1348" s="8"/>
      <c r="P1348" s="8"/>
      <c r="Q1348" s="8"/>
      <c r="R1348" s="8"/>
      <c r="S1348" s="8"/>
    </row>
    <row r="1349" spans="1:19" x14ac:dyDescent="0.25">
      <c r="A1349" s="140"/>
      <c r="B1349" s="155"/>
      <c r="O1349" s="8"/>
      <c r="P1349" s="8"/>
      <c r="Q1349" s="8"/>
      <c r="R1349" s="8"/>
      <c r="S1349" s="8"/>
    </row>
    <row r="1350" spans="1:19" x14ac:dyDescent="0.25">
      <c r="A1350" s="140"/>
      <c r="B1350" s="155"/>
      <c r="O1350" s="8"/>
      <c r="P1350" s="8"/>
      <c r="Q1350" s="8"/>
      <c r="R1350" s="8"/>
      <c r="S1350" s="8"/>
    </row>
    <row r="1351" spans="1:19" x14ac:dyDescent="0.25">
      <c r="A1351" s="140"/>
      <c r="B1351" s="155"/>
      <c r="O1351" s="8"/>
      <c r="P1351" s="8"/>
      <c r="Q1351" s="8"/>
      <c r="R1351" s="8"/>
      <c r="S1351" s="8"/>
    </row>
    <row r="1352" spans="1:19" x14ac:dyDescent="0.25">
      <c r="A1352" s="140"/>
      <c r="B1352" s="155"/>
      <c r="O1352" s="8"/>
      <c r="P1352" s="8"/>
      <c r="Q1352" s="8"/>
      <c r="R1352" s="8"/>
      <c r="S1352" s="8"/>
    </row>
    <row r="1353" spans="1:19" x14ac:dyDescent="0.25">
      <c r="A1353" s="140"/>
      <c r="B1353" s="155"/>
      <c r="O1353" s="8"/>
      <c r="P1353" s="8"/>
      <c r="Q1353" s="8"/>
      <c r="R1353" s="8"/>
      <c r="S1353" s="8"/>
    </row>
    <row r="1354" spans="1:19" x14ac:dyDescent="0.25">
      <c r="A1354" s="140"/>
      <c r="B1354" s="155"/>
      <c r="O1354" s="8"/>
      <c r="P1354" s="8"/>
      <c r="Q1354" s="8"/>
      <c r="R1354" s="8"/>
      <c r="S1354" s="8"/>
    </row>
    <row r="1355" spans="1:19" x14ac:dyDescent="0.25">
      <c r="A1355" s="140"/>
      <c r="B1355" s="155"/>
      <c r="O1355" s="8"/>
      <c r="P1355" s="8"/>
      <c r="Q1355" s="8"/>
      <c r="R1355" s="8"/>
      <c r="S1355" s="8"/>
    </row>
    <row r="1356" spans="1:19" x14ac:dyDescent="0.25">
      <c r="A1356" s="140"/>
      <c r="B1356" s="155"/>
      <c r="O1356" s="8"/>
      <c r="P1356" s="8"/>
      <c r="Q1356" s="8"/>
      <c r="R1356" s="8"/>
      <c r="S1356" s="8"/>
    </row>
    <row r="1357" spans="1:19" x14ac:dyDescent="0.25">
      <c r="A1357" s="140"/>
      <c r="B1357" s="155"/>
      <c r="O1357" s="8"/>
      <c r="P1357" s="8"/>
      <c r="Q1357" s="8"/>
      <c r="R1357" s="8"/>
      <c r="S1357" s="8"/>
    </row>
    <row r="1358" spans="1:19" x14ac:dyDescent="0.25">
      <c r="A1358" s="140"/>
      <c r="B1358" s="155"/>
      <c r="O1358" s="8"/>
      <c r="P1358" s="8"/>
      <c r="Q1358" s="8"/>
      <c r="R1358" s="8"/>
      <c r="S1358" s="8"/>
    </row>
    <row r="1359" spans="1:19" x14ac:dyDescent="0.25">
      <c r="B1359" s="155"/>
      <c r="O1359" s="8"/>
      <c r="P1359" s="8"/>
      <c r="Q1359" s="8"/>
      <c r="R1359" s="8"/>
      <c r="S1359" s="8"/>
    </row>
    <row r="1360" spans="1:19" x14ac:dyDescent="0.25">
      <c r="B1360" s="155"/>
      <c r="O1360" s="8"/>
      <c r="P1360" s="8"/>
      <c r="Q1360" s="8"/>
      <c r="R1360" s="8"/>
      <c r="S1360" s="8"/>
    </row>
    <row r="1361" spans="1:24" x14ac:dyDescent="0.25">
      <c r="B1361" s="155"/>
      <c r="O1361" s="8"/>
      <c r="P1361" s="8"/>
      <c r="Q1361" s="8"/>
      <c r="R1361" s="8"/>
      <c r="S1361" s="8"/>
    </row>
    <row r="1362" spans="1:24" x14ac:dyDescent="0.25">
      <c r="B1362" s="155"/>
      <c r="O1362" s="8"/>
      <c r="P1362" s="8"/>
      <c r="Q1362" s="8"/>
      <c r="R1362" s="8"/>
      <c r="S1362" s="8"/>
    </row>
    <row r="1363" spans="1:24" x14ac:dyDescent="0.25">
      <c r="B1363" s="155"/>
      <c r="O1363" s="8"/>
      <c r="P1363" s="8"/>
      <c r="Q1363" s="8"/>
      <c r="R1363" s="8"/>
      <c r="S1363" s="8"/>
    </row>
    <row r="1364" spans="1:24" x14ac:dyDescent="0.25">
      <c r="B1364" s="155"/>
      <c r="O1364" s="8"/>
      <c r="P1364" s="8"/>
      <c r="Q1364" s="8"/>
      <c r="R1364" s="8"/>
      <c r="S1364" s="8"/>
    </row>
    <row r="1365" spans="1:24" x14ac:dyDescent="0.25">
      <c r="B1365" s="155"/>
      <c r="O1365" s="8"/>
      <c r="P1365" s="8"/>
      <c r="Q1365" s="8"/>
      <c r="R1365" s="8"/>
      <c r="S1365" s="8"/>
    </row>
    <row r="1366" spans="1:24" x14ac:dyDescent="0.25">
      <c r="B1366" s="155"/>
      <c r="O1366" s="8"/>
      <c r="P1366" s="8"/>
      <c r="Q1366" s="8"/>
      <c r="R1366" s="8"/>
      <c r="S1366" s="8"/>
    </row>
    <row r="1367" spans="1:24" x14ac:dyDescent="0.25">
      <c r="B1367" s="155"/>
      <c r="C1367" s="7"/>
      <c r="D1367" s="7"/>
      <c r="E1367" s="7"/>
      <c r="F1367" s="7"/>
      <c r="G1367" s="7"/>
      <c r="O1367" s="8"/>
      <c r="P1367" s="8"/>
      <c r="Q1367" s="8"/>
      <c r="R1367" s="8"/>
      <c r="S1367" s="8"/>
    </row>
    <row r="1368" spans="1:24" x14ac:dyDescent="0.25">
      <c r="B1368" s="166"/>
      <c r="C1368" s="5"/>
      <c r="D1368" s="5"/>
      <c r="E1368" s="5"/>
      <c r="F1368" s="5"/>
      <c r="G1368" s="5"/>
      <c r="H1368" s="8"/>
      <c r="I1368" s="8"/>
      <c r="J1368" s="8"/>
      <c r="K1368" s="8"/>
      <c r="L1368" s="8"/>
      <c r="M1368" s="8"/>
      <c r="N1368" s="8"/>
      <c r="O1368" s="8"/>
      <c r="P1368" s="8"/>
      <c r="Q1368" s="8"/>
      <c r="R1368" s="8"/>
      <c r="S1368" s="8"/>
      <c r="T1368" s="8"/>
      <c r="U1368" s="8"/>
      <c r="V1368" s="8"/>
      <c r="W1368" s="8"/>
      <c r="X1368" s="8"/>
    </row>
    <row r="1369" spans="1:24" x14ac:dyDescent="0.25">
      <c r="B1369" s="166"/>
      <c r="C1369" s="5"/>
      <c r="D1369" s="5"/>
      <c r="E1369" s="5"/>
      <c r="F1369" s="5"/>
      <c r="G1369" s="5"/>
      <c r="H1369" s="8"/>
      <c r="I1369" s="8"/>
      <c r="J1369" s="8"/>
      <c r="K1369" s="8"/>
      <c r="L1369" s="8"/>
      <c r="M1369" s="8"/>
      <c r="N1369" s="8"/>
      <c r="O1369" s="8"/>
      <c r="P1369" s="8"/>
      <c r="Q1369" s="8"/>
      <c r="R1369" s="8"/>
      <c r="S1369" s="8"/>
      <c r="T1369" s="8"/>
      <c r="U1369" s="8"/>
      <c r="V1369" s="8"/>
      <c r="W1369" s="8"/>
      <c r="X1369" s="8"/>
    </row>
    <row r="1370" spans="1:24" ht="21" x14ac:dyDescent="0.35">
      <c r="A1370" s="4"/>
      <c r="B1370" s="166"/>
      <c r="C1370" s="5"/>
      <c r="D1370" s="5"/>
      <c r="E1370" s="5"/>
      <c r="F1370" s="5"/>
      <c r="G1370" s="5"/>
      <c r="H1370" s="8"/>
      <c r="I1370" s="8"/>
      <c r="J1370" s="8"/>
      <c r="K1370" s="8"/>
      <c r="L1370" s="8"/>
      <c r="M1370" s="8"/>
      <c r="N1370" s="8"/>
      <c r="O1370" s="8"/>
      <c r="P1370" s="8"/>
      <c r="Q1370" s="8"/>
      <c r="R1370" s="8"/>
      <c r="S1370" s="8"/>
      <c r="T1370" s="8"/>
      <c r="U1370" s="8"/>
      <c r="V1370" s="8"/>
      <c r="W1370" s="8"/>
      <c r="X1370" s="8"/>
    </row>
    <row r="1371" spans="1:24" ht="21" x14ac:dyDescent="0.35">
      <c r="A1371" s="4"/>
      <c r="B1371" s="155"/>
      <c r="C1371" s="7"/>
      <c r="D1371" s="7"/>
      <c r="E1371" s="7"/>
      <c r="F1371" s="7"/>
      <c r="G1371" s="7"/>
      <c r="O1371" s="8"/>
      <c r="P1371" s="8"/>
      <c r="Q1371" s="8"/>
      <c r="R1371" s="8"/>
      <c r="S1371" s="8"/>
    </row>
    <row r="1372" spans="1:24" x14ac:dyDescent="0.25">
      <c r="B1372" s="155"/>
      <c r="C1372" s="7"/>
      <c r="D1372" s="7"/>
      <c r="E1372" s="7"/>
      <c r="F1372" s="7"/>
      <c r="G1372" s="7"/>
      <c r="O1372" s="8"/>
      <c r="P1372" s="8"/>
      <c r="Q1372" s="8"/>
      <c r="R1372" s="8"/>
      <c r="S1372" s="8"/>
    </row>
    <row r="1373" spans="1:24" x14ac:dyDescent="0.25">
      <c r="B1373" s="155"/>
      <c r="C1373" s="7"/>
      <c r="D1373" s="7"/>
      <c r="E1373" s="7"/>
      <c r="F1373" s="7"/>
      <c r="G1373" s="7"/>
      <c r="O1373" s="8"/>
      <c r="P1373" s="8"/>
      <c r="Q1373" s="8"/>
      <c r="R1373" s="8"/>
      <c r="S1373" s="8"/>
    </row>
    <row r="1374" spans="1:24" x14ac:dyDescent="0.25">
      <c r="B1374" s="155"/>
      <c r="O1374" s="8"/>
      <c r="P1374" s="8"/>
      <c r="Q1374" s="8"/>
      <c r="R1374" s="8"/>
      <c r="S1374" s="8"/>
    </row>
    <row r="1375" spans="1:24" x14ac:dyDescent="0.25">
      <c r="A1375" s="140"/>
      <c r="B1375" s="155"/>
      <c r="O1375" s="8"/>
      <c r="P1375" s="8"/>
      <c r="Q1375" s="8"/>
      <c r="R1375" s="8"/>
      <c r="S1375" s="8"/>
    </row>
    <row r="1376" spans="1:24" x14ac:dyDescent="0.25">
      <c r="A1376" s="140"/>
      <c r="B1376" s="155"/>
      <c r="O1376" s="8"/>
      <c r="P1376" s="8"/>
      <c r="Q1376" s="8"/>
      <c r="R1376" s="8"/>
      <c r="S1376" s="8"/>
    </row>
    <row r="1377" spans="1:19" x14ac:dyDescent="0.25">
      <c r="A1377" s="140"/>
      <c r="B1377" s="155"/>
      <c r="O1377" s="8"/>
      <c r="P1377" s="8"/>
      <c r="Q1377" s="8"/>
      <c r="R1377" s="8"/>
      <c r="S1377" s="8"/>
    </row>
    <row r="1378" spans="1:19" x14ac:dyDescent="0.25">
      <c r="A1378" s="140"/>
      <c r="B1378" s="155"/>
      <c r="O1378" s="8"/>
      <c r="P1378" s="8"/>
      <c r="Q1378" s="8"/>
      <c r="R1378" s="8"/>
      <c r="S1378" s="8"/>
    </row>
    <row r="1379" spans="1:19" x14ac:dyDescent="0.25">
      <c r="A1379" s="140"/>
      <c r="B1379" s="155"/>
      <c r="O1379" s="8"/>
      <c r="P1379" s="8"/>
      <c r="Q1379" s="8"/>
      <c r="R1379" s="8"/>
      <c r="S1379" s="8"/>
    </row>
    <row r="1380" spans="1:19" x14ac:dyDescent="0.25">
      <c r="A1380" s="140"/>
      <c r="B1380" s="155"/>
      <c r="O1380" s="8"/>
      <c r="P1380" s="8"/>
      <c r="Q1380" s="8"/>
      <c r="R1380" s="8"/>
      <c r="S1380" s="8"/>
    </row>
    <row r="1381" spans="1:19" x14ac:dyDescent="0.25">
      <c r="A1381" s="140"/>
      <c r="B1381" s="155"/>
      <c r="O1381" s="8"/>
      <c r="P1381" s="8"/>
      <c r="Q1381" s="8"/>
      <c r="R1381" s="8"/>
      <c r="S1381" s="8"/>
    </row>
    <row r="1382" spans="1:19" x14ac:dyDescent="0.25">
      <c r="A1382" s="140"/>
      <c r="B1382" s="155"/>
      <c r="O1382" s="8"/>
      <c r="P1382" s="8"/>
      <c r="Q1382" s="8"/>
      <c r="R1382" s="8"/>
      <c r="S1382" s="8"/>
    </row>
    <row r="1383" spans="1:19" x14ac:dyDescent="0.25">
      <c r="A1383" s="140"/>
      <c r="B1383" s="155"/>
      <c r="O1383" s="8"/>
      <c r="P1383" s="8"/>
      <c r="Q1383" s="8"/>
      <c r="R1383" s="8"/>
      <c r="S1383" s="8"/>
    </row>
    <row r="1384" spans="1:19" x14ac:dyDescent="0.25">
      <c r="A1384" s="140"/>
      <c r="B1384" s="155"/>
      <c r="O1384" s="8"/>
      <c r="P1384" s="8"/>
      <c r="Q1384" s="8"/>
      <c r="R1384" s="8"/>
      <c r="S1384" s="8"/>
    </row>
    <row r="1385" spans="1:19" x14ac:dyDescent="0.25">
      <c r="A1385" s="140"/>
      <c r="B1385" s="155"/>
      <c r="O1385" s="8"/>
      <c r="P1385" s="8"/>
      <c r="Q1385" s="8"/>
      <c r="R1385" s="8"/>
      <c r="S1385" s="8"/>
    </row>
    <row r="1386" spans="1:19" x14ac:dyDescent="0.25">
      <c r="A1386" s="140"/>
      <c r="B1386" s="155"/>
      <c r="O1386" s="8"/>
      <c r="P1386" s="8"/>
      <c r="Q1386" s="8"/>
      <c r="R1386" s="8"/>
      <c r="S1386" s="8"/>
    </row>
    <row r="1387" spans="1:19" x14ac:dyDescent="0.25">
      <c r="A1387" s="140"/>
      <c r="B1387" s="155"/>
      <c r="O1387" s="8"/>
      <c r="P1387" s="8"/>
      <c r="Q1387" s="8"/>
      <c r="R1387" s="8"/>
      <c r="S1387" s="8"/>
    </row>
    <row r="1388" spans="1:19" x14ac:dyDescent="0.25">
      <c r="A1388" s="140"/>
      <c r="B1388" s="155"/>
      <c r="O1388" s="8"/>
      <c r="P1388" s="8"/>
      <c r="Q1388" s="8"/>
      <c r="R1388" s="8"/>
      <c r="S1388" s="8"/>
    </row>
    <row r="1389" spans="1:19" x14ac:dyDescent="0.25">
      <c r="A1389" s="140"/>
      <c r="B1389" s="155"/>
      <c r="O1389" s="8"/>
      <c r="P1389" s="8"/>
      <c r="Q1389" s="8"/>
      <c r="R1389" s="8"/>
      <c r="S1389" s="8"/>
    </row>
    <row r="1390" spans="1:19" x14ac:dyDescent="0.25">
      <c r="A1390" s="140"/>
      <c r="B1390" s="155"/>
      <c r="O1390" s="8"/>
      <c r="P1390" s="8"/>
      <c r="Q1390" s="8"/>
      <c r="R1390" s="8"/>
      <c r="S1390" s="8"/>
    </row>
    <row r="1391" spans="1:19" x14ac:dyDescent="0.25">
      <c r="A1391" s="140"/>
      <c r="B1391" s="155"/>
      <c r="O1391" s="8"/>
      <c r="P1391" s="8"/>
      <c r="Q1391" s="8"/>
      <c r="R1391" s="8"/>
      <c r="S1391" s="8"/>
    </row>
    <row r="1392" spans="1:19" x14ac:dyDescent="0.25">
      <c r="A1392" s="140"/>
      <c r="B1392" s="155"/>
      <c r="O1392" s="8"/>
      <c r="P1392" s="8"/>
      <c r="Q1392" s="8"/>
      <c r="R1392" s="8"/>
      <c r="S1392" s="8"/>
    </row>
    <row r="1393" spans="1:19" x14ac:dyDescent="0.25">
      <c r="A1393" s="140"/>
      <c r="B1393" s="155"/>
      <c r="O1393" s="8"/>
      <c r="P1393" s="8"/>
      <c r="Q1393" s="8"/>
      <c r="R1393" s="8"/>
      <c r="S1393" s="8"/>
    </row>
    <row r="1394" spans="1:19" x14ac:dyDescent="0.25">
      <c r="A1394" s="140"/>
      <c r="B1394" s="155"/>
      <c r="O1394" s="8"/>
      <c r="P1394" s="8"/>
      <c r="Q1394" s="8"/>
      <c r="R1394" s="8"/>
      <c r="S1394" s="8"/>
    </row>
    <row r="1395" spans="1:19" x14ac:dyDescent="0.25">
      <c r="A1395" s="140"/>
      <c r="B1395" s="155"/>
      <c r="O1395" s="8"/>
      <c r="P1395" s="8"/>
      <c r="Q1395" s="8"/>
      <c r="R1395" s="8"/>
      <c r="S1395" s="8"/>
    </row>
    <row r="1396" spans="1:19" x14ac:dyDescent="0.25">
      <c r="A1396" s="140"/>
      <c r="B1396" s="155"/>
      <c r="O1396" s="8"/>
      <c r="P1396" s="8"/>
      <c r="Q1396" s="8"/>
      <c r="R1396" s="8"/>
      <c r="S1396" s="8"/>
    </row>
    <row r="1397" spans="1:19" x14ac:dyDescent="0.25">
      <c r="A1397" s="140"/>
      <c r="B1397" s="155"/>
      <c r="O1397" s="8"/>
      <c r="P1397" s="8"/>
      <c r="Q1397" s="8"/>
      <c r="R1397" s="8"/>
      <c r="S1397" s="8"/>
    </row>
    <row r="1398" spans="1:19" x14ac:dyDescent="0.25">
      <c r="A1398" s="140"/>
      <c r="B1398" s="155"/>
      <c r="O1398" s="8"/>
      <c r="P1398" s="8"/>
      <c r="Q1398" s="8"/>
      <c r="R1398" s="8"/>
      <c r="S1398" s="8"/>
    </row>
    <row r="1399" spans="1:19" x14ac:dyDescent="0.25">
      <c r="A1399" s="140"/>
      <c r="B1399" s="155"/>
      <c r="O1399" s="8"/>
      <c r="P1399" s="8"/>
      <c r="Q1399" s="8"/>
      <c r="R1399" s="8"/>
      <c r="S1399" s="8"/>
    </row>
    <row r="1400" spans="1:19" x14ac:dyDescent="0.25">
      <c r="A1400" s="140"/>
      <c r="B1400" s="155"/>
      <c r="O1400" s="8"/>
      <c r="P1400" s="8"/>
      <c r="Q1400" s="8"/>
      <c r="R1400" s="8"/>
      <c r="S1400" s="8"/>
    </row>
    <row r="1401" spans="1:19" x14ac:dyDescent="0.25">
      <c r="A1401" s="140"/>
      <c r="B1401" s="155"/>
      <c r="O1401" s="8"/>
      <c r="P1401" s="8"/>
      <c r="Q1401" s="8"/>
      <c r="R1401" s="8"/>
      <c r="S1401" s="8"/>
    </row>
    <row r="1402" spans="1:19" x14ac:dyDescent="0.25">
      <c r="A1402" s="140"/>
      <c r="B1402" s="155"/>
      <c r="O1402" s="8"/>
      <c r="P1402" s="8"/>
      <c r="Q1402" s="8"/>
      <c r="R1402" s="8"/>
      <c r="S1402" s="8"/>
    </row>
    <row r="1403" spans="1:19" x14ac:dyDescent="0.25">
      <c r="A1403" s="140"/>
      <c r="B1403" s="155"/>
      <c r="O1403" s="8"/>
      <c r="P1403" s="8"/>
      <c r="Q1403" s="8"/>
      <c r="R1403" s="8"/>
      <c r="S1403" s="8"/>
    </row>
    <row r="1404" spans="1:19" x14ac:dyDescent="0.25">
      <c r="A1404" s="140"/>
      <c r="B1404" s="155"/>
      <c r="O1404" s="8"/>
      <c r="P1404" s="8"/>
      <c r="Q1404" s="8"/>
      <c r="R1404" s="8"/>
      <c r="S1404" s="8"/>
    </row>
    <row r="1405" spans="1:19" x14ac:dyDescent="0.25">
      <c r="A1405" s="140"/>
      <c r="B1405" s="155"/>
      <c r="O1405" s="8"/>
      <c r="P1405" s="8"/>
      <c r="Q1405" s="8"/>
      <c r="R1405" s="8"/>
      <c r="S1405" s="8"/>
    </row>
    <row r="1406" spans="1:19" x14ac:dyDescent="0.25">
      <c r="A1406" s="140"/>
      <c r="B1406" s="155"/>
      <c r="O1406" s="8"/>
      <c r="P1406" s="8"/>
      <c r="Q1406" s="8"/>
      <c r="R1406" s="8"/>
      <c r="S1406" s="8"/>
    </row>
    <row r="1407" spans="1:19" x14ac:dyDescent="0.25">
      <c r="A1407" s="140"/>
      <c r="B1407" s="155"/>
      <c r="O1407" s="8"/>
      <c r="P1407" s="8"/>
      <c r="Q1407" s="8"/>
      <c r="R1407" s="8"/>
      <c r="S1407" s="8"/>
    </row>
    <row r="1408" spans="1:19" x14ac:dyDescent="0.25">
      <c r="A1408" s="140"/>
      <c r="B1408" s="155"/>
      <c r="O1408" s="8"/>
      <c r="P1408" s="8"/>
      <c r="Q1408" s="8"/>
      <c r="R1408" s="8"/>
      <c r="S1408" s="8"/>
    </row>
    <row r="1409" spans="1:19" x14ac:dyDescent="0.25">
      <c r="A1409" s="140"/>
      <c r="B1409" s="155"/>
      <c r="O1409" s="8"/>
      <c r="P1409" s="8"/>
      <c r="Q1409" s="8"/>
      <c r="R1409" s="8"/>
      <c r="S1409" s="8"/>
    </row>
    <row r="1410" spans="1:19" x14ac:dyDescent="0.25">
      <c r="A1410" s="140"/>
      <c r="B1410" s="155"/>
      <c r="O1410" s="8"/>
      <c r="P1410" s="8"/>
      <c r="Q1410" s="8"/>
      <c r="R1410" s="8"/>
      <c r="S1410" s="8"/>
    </row>
    <row r="1411" spans="1:19" x14ac:dyDescent="0.25">
      <c r="A1411" s="140"/>
      <c r="B1411" s="155"/>
      <c r="O1411" s="8"/>
      <c r="P1411" s="8"/>
      <c r="Q1411" s="8"/>
      <c r="R1411" s="8"/>
      <c r="S1411" s="8"/>
    </row>
    <row r="1412" spans="1:19" x14ac:dyDescent="0.25">
      <c r="A1412" s="140"/>
      <c r="B1412" s="155"/>
      <c r="O1412" s="8"/>
      <c r="P1412" s="8"/>
      <c r="Q1412" s="8"/>
      <c r="R1412" s="8"/>
      <c r="S1412" s="8"/>
    </row>
    <row r="1413" spans="1:19" x14ac:dyDescent="0.25">
      <c r="A1413" s="140"/>
      <c r="B1413" s="155"/>
      <c r="O1413" s="8"/>
      <c r="P1413" s="8"/>
      <c r="Q1413" s="8"/>
      <c r="R1413" s="8"/>
      <c r="S1413" s="8"/>
    </row>
    <row r="1414" spans="1:19" x14ac:dyDescent="0.25">
      <c r="A1414" s="140"/>
      <c r="B1414" s="155"/>
      <c r="O1414" s="8"/>
      <c r="P1414" s="8"/>
      <c r="Q1414" s="8"/>
      <c r="R1414" s="8"/>
      <c r="S1414" s="8"/>
    </row>
    <row r="1415" spans="1:19" x14ac:dyDescent="0.25">
      <c r="A1415" s="140"/>
      <c r="B1415" s="155"/>
      <c r="O1415" s="8"/>
      <c r="P1415" s="8"/>
      <c r="Q1415" s="8"/>
      <c r="R1415" s="8"/>
      <c r="S1415" s="8"/>
    </row>
    <row r="1416" spans="1:19" x14ac:dyDescent="0.25">
      <c r="A1416" s="140"/>
      <c r="B1416" s="155"/>
      <c r="O1416" s="8"/>
      <c r="P1416" s="8"/>
      <c r="Q1416" s="8"/>
      <c r="R1416" s="8"/>
      <c r="S1416" s="8"/>
    </row>
    <row r="1417" spans="1:19" x14ac:dyDescent="0.25">
      <c r="A1417" s="140"/>
      <c r="B1417" s="155"/>
      <c r="O1417" s="8"/>
      <c r="P1417" s="8"/>
      <c r="Q1417" s="8"/>
      <c r="R1417" s="8"/>
      <c r="S1417" s="8"/>
    </row>
    <row r="1418" spans="1:19" x14ac:dyDescent="0.25">
      <c r="A1418" s="140"/>
      <c r="B1418" s="155"/>
      <c r="O1418" s="8"/>
      <c r="P1418" s="8"/>
      <c r="Q1418" s="8"/>
      <c r="R1418" s="8"/>
      <c r="S1418" s="8"/>
    </row>
    <row r="1419" spans="1:19" x14ac:dyDescent="0.25">
      <c r="A1419" s="140"/>
      <c r="B1419" s="155"/>
      <c r="O1419" s="8"/>
      <c r="P1419" s="8"/>
      <c r="Q1419" s="8"/>
      <c r="R1419" s="8"/>
      <c r="S1419" s="8"/>
    </row>
    <row r="1420" spans="1:19" x14ac:dyDescent="0.25">
      <c r="A1420" s="140"/>
      <c r="B1420" s="155"/>
      <c r="O1420" s="8"/>
      <c r="P1420" s="8"/>
      <c r="Q1420" s="8"/>
      <c r="R1420" s="8"/>
      <c r="S1420" s="8"/>
    </row>
    <row r="1421" spans="1:19" x14ac:dyDescent="0.25">
      <c r="A1421" s="140"/>
      <c r="B1421" s="155"/>
      <c r="O1421" s="8"/>
      <c r="P1421" s="8"/>
      <c r="Q1421" s="8"/>
      <c r="R1421" s="8"/>
      <c r="S1421" s="8"/>
    </row>
    <row r="1422" spans="1:19" x14ac:dyDescent="0.25">
      <c r="A1422" s="140"/>
      <c r="B1422" s="155"/>
      <c r="O1422" s="8"/>
      <c r="P1422" s="8"/>
      <c r="Q1422" s="8"/>
      <c r="R1422" s="8"/>
      <c r="S1422" s="8"/>
    </row>
    <row r="1423" spans="1:19" x14ac:dyDescent="0.25">
      <c r="A1423" s="140"/>
      <c r="B1423" s="155"/>
      <c r="O1423" s="8"/>
      <c r="P1423" s="8"/>
      <c r="Q1423" s="8"/>
      <c r="R1423" s="8"/>
      <c r="S1423" s="8"/>
    </row>
    <row r="1424" spans="1:19" x14ac:dyDescent="0.25">
      <c r="A1424" s="140"/>
      <c r="B1424" s="155"/>
      <c r="O1424" s="8"/>
      <c r="P1424" s="8"/>
      <c r="Q1424" s="8"/>
      <c r="R1424" s="8"/>
      <c r="S1424" s="8"/>
    </row>
    <row r="1425" spans="1:19" x14ac:dyDescent="0.25">
      <c r="A1425" s="140"/>
      <c r="B1425" s="155"/>
      <c r="O1425" s="8"/>
      <c r="P1425" s="8"/>
      <c r="Q1425" s="8"/>
      <c r="R1425" s="8"/>
      <c r="S1425" s="8"/>
    </row>
    <row r="1426" spans="1:19" x14ac:dyDescent="0.25">
      <c r="A1426" s="140"/>
      <c r="B1426" s="155"/>
      <c r="O1426" s="8"/>
      <c r="P1426" s="8"/>
      <c r="Q1426" s="8"/>
      <c r="R1426" s="8"/>
      <c r="S1426" s="8"/>
    </row>
    <row r="1427" spans="1:19" x14ac:dyDescent="0.25">
      <c r="A1427" s="140"/>
      <c r="B1427" s="155"/>
      <c r="O1427" s="8"/>
      <c r="P1427" s="8"/>
      <c r="Q1427" s="8"/>
      <c r="R1427" s="8"/>
      <c r="S1427" s="8"/>
    </row>
    <row r="1428" spans="1:19" x14ac:dyDescent="0.25">
      <c r="A1428" s="140"/>
      <c r="B1428" s="155"/>
      <c r="O1428" s="8"/>
      <c r="P1428" s="8"/>
      <c r="Q1428" s="8"/>
      <c r="R1428" s="8"/>
      <c r="S1428" s="8"/>
    </row>
    <row r="1429" spans="1:19" x14ac:dyDescent="0.25">
      <c r="A1429" s="140"/>
      <c r="B1429" s="155"/>
      <c r="O1429" s="8"/>
      <c r="P1429" s="8"/>
      <c r="Q1429" s="8"/>
      <c r="R1429" s="8"/>
      <c r="S1429" s="8"/>
    </row>
    <row r="1430" spans="1:19" x14ac:dyDescent="0.25">
      <c r="A1430" s="140"/>
      <c r="B1430" s="155"/>
      <c r="O1430" s="8"/>
      <c r="P1430" s="8"/>
      <c r="Q1430" s="8"/>
      <c r="R1430" s="8"/>
      <c r="S1430" s="8"/>
    </row>
    <row r="1431" spans="1:19" x14ac:dyDescent="0.25">
      <c r="A1431" s="140"/>
      <c r="B1431" s="155"/>
      <c r="O1431" s="8"/>
      <c r="P1431" s="8"/>
      <c r="Q1431" s="8"/>
      <c r="R1431" s="8"/>
      <c r="S1431" s="8"/>
    </row>
    <row r="1432" spans="1:19" x14ac:dyDescent="0.25">
      <c r="A1432" s="140"/>
      <c r="B1432" s="155"/>
      <c r="O1432" s="8"/>
      <c r="P1432" s="8"/>
      <c r="Q1432" s="8"/>
      <c r="R1432" s="8"/>
      <c r="S1432" s="8"/>
    </row>
    <row r="1433" spans="1:19" x14ac:dyDescent="0.25">
      <c r="A1433" s="140"/>
      <c r="B1433" s="155"/>
      <c r="O1433" s="8"/>
      <c r="P1433" s="8"/>
      <c r="Q1433" s="8"/>
      <c r="R1433" s="8"/>
      <c r="S1433" s="8"/>
    </row>
    <row r="1434" spans="1:19" x14ac:dyDescent="0.25">
      <c r="A1434" s="140"/>
      <c r="B1434" s="155"/>
      <c r="O1434" s="8"/>
      <c r="P1434" s="8"/>
      <c r="Q1434" s="8"/>
      <c r="R1434" s="8"/>
      <c r="S1434" s="8"/>
    </row>
    <row r="1435" spans="1:19" x14ac:dyDescent="0.25">
      <c r="A1435" s="140"/>
      <c r="B1435" s="155"/>
      <c r="O1435" s="8"/>
      <c r="P1435" s="8"/>
      <c r="Q1435" s="8"/>
      <c r="R1435" s="8"/>
      <c r="S1435" s="8"/>
    </row>
    <row r="1436" spans="1:19" x14ac:dyDescent="0.25">
      <c r="A1436" s="140"/>
      <c r="B1436" s="155"/>
      <c r="O1436" s="8"/>
      <c r="P1436" s="8"/>
      <c r="Q1436" s="8"/>
      <c r="R1436" s="8"/>
      <c r="S1436" s="8"/>
    </row>
    <row r="1437" spans="1:19" x14ac:dyDescent="0.25">
      <c r="A1437" s="140"/>
      <c r="B1437" s="155"/>
      <c r="O1437" s="8"/>
      <c r="P1437" s="8"/>
      <c r="Q1437" s="8"/>
      <c r="R1437" s="8"/>
      <c r="S1437" s="8"/>
    </row>
    <row r="1438" spans="1:19" x14ac:dyDescent="0.25">
      <c r="A1438" s="140"/>
      <c r="B1438" s="155"/>
      <c r="O1438" s="8"/>
      <c r="P1438" s="8"/>
      <c r="Q1438" s="8"/>
      <c r="R1438" s="8"/>
      <c r="S1438" s="8"/>
    </row>
    <row r="1439" spans="1:19" x14ac:dyDescent="0.25">
      <c r="A1439" s="140"/>
      <c r="B1439" s="155"/>
      <c r="O1439" s="8"/>
      <c r="P1439" s="8"/>
      <c r="Q1439" s="8"/>
      <c r="R1439" s="8"/>
      <c r="S1439" s="8"/>
    </row>
    <row r="1440" spans="1:19" x14ac:dyDescent="0.25">
      <c r="A1440" s="140"/>
      <c r="B1440" s="155"/>
      <c r="O1440" s="8"/>
      <c r="P1440" s="8"/>
      <c r="Q1440" s="8"/>
      <c r="R1440" s="8"/>
      <c r="S1440" s="8"/>
    </row>
    <row r="1441" spans="1:19" x14ac:dyDescent="0.25">
      <c r="A1441" s="140"/>
      <c r="B1441" s="155"/>
      <c r="O1441" s="8"/>
      <c r="P1441" s="8"/>
      <c r="Q1441" s="8"/>
      <c r="R1441" s="8"/>
      <c r="S1441" s="8"/>
    </row>
    <row r="1442" spans="1:19" x14ac:dyDescent="0.25">
      <c r="A1442" s="140"/>
      <c r="B1442" s="155"/>
      <c r="O1442" s="8"/>
      <c r="P1442" s="8"/>
      <c r="Q1442" s="8"/>
      <c r="R1442" s="8"/>
      <c r="S1442" s="8"/>
    </row>
    <row r="1443" spans="1:19" x14ac:dyDescent="0.25">
      <c r="A1443" s="140"/>
      <c r="B1443" s="155"/>
      <c r="O1443" s="8"/>
      <c r="P1443" s="8"/>
      <c r="Q1443" s="8"/>
      <c r="R1443" s="8"/>
      <c r="S1443" s="8"/>
    </row>
    <row r="1444" spans="1:19" x14ac:dyDescent="0.25">
      <c r="A1444" s="140"/>
      <c r="B1444" s="155"/>
      <c r="O1444" s="8"/>
      <c r="P1444" s="8"/>
      <c r="Q1444" s="8"/>
      <c r="R1444" s="8"/>
      <c r="S1444" s="8"/>
    </row>
    <row r="1445" spans="1:19" x14ac:dyDescent="0.25">
      <c r="A1445" s="140"/>
      <c r="B1445" s="155"/>
      <c r="O1445" s="8"/>
      <c r="P1445" s="8"/>
      <c r="Q1445" s="8"/>
      <c r="R1445" s="8"/>
      <c r="S1445" s="8"/>
    </row>
    <row r="1446" spans="1:19" x14ac:dyDescent="0.25">
      <c r="A1446" s="140"/>
      <c r="B1446" s="155"/>
      <c r="O1446" s="8"/>
      <c r="P1446" s="8"/>
      <c r="Q1446" s="8"/>
      <c r="R1446" s="8"/>
      <c r="S1446" s="8"/>
    </row>
    <row r="1447" spans="1:19" x14ac:dyDescent="0.25">
      <c r="A1447" s="140"/>
      <c r="B1447" s="155"/>
      <c r="O1447" s="8"/>
      <c r="P1447" s="8"/>
      <c r="Q1447" s="8"/>
      <c r="R1447" s="8"/>
      <c r="S1447" s="8"/>
    </row>
    <row r="1448" spans="1:19" x14ac:dyDescent="0.25">
      <c r="A1448" s="140"/>
      <c r="B1448" s="155"/>
      <c r="O1448" s="8"/>
      <c r="P1448" s="8"/>
      <c r="Q1448" s="8"/>
      <c r="R1448" s="8"/>
      <c r="S1448" s="8"/>
    </row>
    <row r="1449" spans="1:19" x14ac:dyDescent="0.25">
      <c r="A1449" s="140"/>
      <c r="B1449" s="155"/>
      <c r="O1449" s="8"/>
      <c r="P1449" s="8"/>
      <c r="Q1449" s="8"/>
      <c r="R1449" s="8"/>
      <c r="S1449" s="8"/>
    </row>
    <row r="1450" spans="1:19" x14ac:dyDescent="0.25">
      <c r="A1450" s="140"/>
      <c r="B1450" s="155"/>
      <c r="O1450" s="8"/>
      <c r="P1450" s="8"/>
      <c r="Q1450" s="8"/>
      <c r="R1450" s="8"/>
      <c r="S1450" s="8"/>
    </row>
    <row r="1451" spans="1:19" x14ac:dyDescent="0.25">
      <c r="A1451" s="140"/>
      <c r="B1451" s="155"/>
      <c r="O1451" s="8"/>
      <c r="P1451" s="8"/>
      <c r="Q1451" s="8"/>
      <c r="R1451" s="8"/>
      <c r="S1451" s="8"/>
    </row>
    <row r="1452" spans="1:19" x14ac:dyDescent="0.25">
      <c r="A1452" s="140"/>
      <c r="B1452" s="155"/>
      <c r="O1452" s="8"/>
      <c r="P1452" s="8"/>
      <c r="Q1452" s="8"/>
      <c r="R1452" s="8"/>
      <c r="S1452" s="8"/>
    </row>
    <row r="1453" spans="1:19" x14ac:dyDescent="0.25">
      <c r="A1453" s="140"/>
      <c r="B1453" s="155"/>
      <c r="O1453" s="8"/>
      <c r="P1453" s="8"/>
      <c r="Q1453" s="8"/>
      <c r="R1453" s="8"/>
      <c r="S1453" s="8"/>
    </row>
    <row r="1454" spans="1:19" x14ac:dyDescent="0.25">
      <c r="A1454" s="140"/>
      <c r="B1454" s="155"/>
      <c r="O1454" s="8"/>
      <c r="P1454" s="8"/>
      <c r="Q1454" s="8"/>
      <c r="R1454" s="8"/>
      <c r="S1454" s="8"/>
    </row>
    <row r="1455" spans="1:19" x14ac:dyDescent="0.25">
      <c r="A1455" s="140"/>
      <c r="B1455" s="155"/>
      <c r="O1455" s="8"/>
      <c r="P1455" s="8"/>
      <c r="Q1455" s="8"/>
      <c r="R1455" s="8"/>
      <c r="S1455" s="8"/>
    </row>
    <row r="1456" spans="1:19" x14ac:dyDescent="0.25">
      <c r="A1456" s="140"/>
      <c r="B1456" s="155"/>
      <c r="O1456" s="8"/>
      <c r="P1456" s="8"/>
      <c r="Q1456" s="8"/>
      <c r="R1456" s="8"/>
      <c r="S1456" s="8"/>
    </row>
    <row r="1457" spans="1:19" x14ac:dyDescent="0.25">
      <c r="A1457" s="140"/>
      <c r="B1457" s="155"/>
      <c r="O1457" s="8"/>
      <c r="P1457" s="8"/>
      <c r="Q1457" s="8"/>
      <c r="R1457" s="8"/>
      <c r="S1457" s="8"/>
    </row>
    <row r="1458" spans="1:19" x14ac:dyDescent="0.25">
      <c r="A1458" s="140"/>
      <c r="B1458" s="155"/>
      <c r="O1458" s="8"/>
      <c r="P1458" s="8"/>
      <c r="Q1458" s="8"/>
      <c r="R1458" s="8"/>
      <c r="S1458" s="8"/>
    </row>
    <row r="1459" spans="1:19" x14ac:dyDescent="0.25">
      <c r="A1459" s="140"/>
      <c r="B1459" s="155"/>
      <c r="O1459" s="8"/>
      <c r="P1459" s="8"/>
      <c r="Q1459" s="8"/>
      <c r="R1459" s="8"/>
      <c r="S1459" s="8"/>
    </row>
    <row r="1460" spans="1:19" x14ac:dyDescent="0.25">
      <c r="A1460" s="140"/>
      <c r="B1460" s="155"/>
      <c r="O1460" s="8"/>
      <c r="P1460" s="8"/>
      <c r="Q1460" s="8"/>
      <c r="R1460" s="8"/>
      <c r="S1460" s="8"/>
    </row>
    <row r="1461" spans="1:19" x14ac:dyDescent="0.25">
      <c r="A1461" s="140"/>
      <c r="B1461" s="155"/>
      <c r="O1461" s="8"/>
      <c r="P1461" s="8"/>
      <c r="Q1461" s="8"/>
      <c r="R1461" s="8"/>
      <c r="S1461" s="8"/>
    </row>
    <row r="1462" spans="1:19" x14ac:dyDescent="0.25">
      <c r="A1462" s="140"/>
      <c r="B1462" s="155"/>
      <c r="O1462" s="8"/>
      <c r="P1462" s="8"/>
      <c r="Q1462" s="8"/>
      <c r="R1462" s="8"/>
      <c r="S1462" s="8"/>
    </row>
    <row r="1463" spans="1:19" x14ac:dyDescent="0.25">
      <c r="A1463" s="140"/>
      <c r="B1463" s="155"/>
      <c r="O1463" s="8"/>
      <c r="P1463" s="8"/>
      <c r="Q1463" s="8"/>
      <c r="R1463" s="8"/>
      <c r="S1463" s="8"/>
    </row>
    <row r="1464" spans="1:19" x14ac:dyDescent="0.25">
      <c r="A1464" s="140"/>
      <c r="B1464" s="155"/>
      <c r="O1464" s="8"/>
      <c r="P1464" s="8"/>
      <c r="Q1464" s="8"/>
      <c r="R1464" s="8"/>
      <c r="S1464" s="8"/>
    </row>
    <row r="1465" spans="1:19" x14ac:dyDescent="0.25">
      <c r="A1465" s="140"/>
      <c r="B1465" s="155"/>
      <c r="O1465" s="8"/>
      <c r="P1465" s="8"/>
      <c r="Q1465" s="8"/>
      <c r="R1465" s="8"/>
      <c r="S1465" s="8"/>
    </row>
    <row r="1466" spans="1:19" x14ac:dyDescent="0.25">
      <c r="A1466" s="140"/>
      <c r="B1466" s="155"/>
      <c r="O1466" s="8"/>
      <c r="P1466" s="8"/>
      <c r="Q1466" s="8"/>
      <c r="R1466" s="8"/>
      <c r="S1466" s="8"/>
    </row>
    <row r="1467" spans="1:19" x14ac:dyDescent="0.25">
      <c r="A1467" s="140"/>
      <c r="B1467" s="155"/>
      <c r="O1467" s="8"/>
      <c r="P1467" s="8"/>
      <c r="Q1467" s="8"/>
      <c r="R1467" s="8"/>
      <c r="S1467" s="8"/>
    </row>
    <row r="1468" spans="1:19" x14ac:dyDescent="0.25">
      <c r="A1468" s="140"/>
      <c r="B1468" s="155"/>
      <c r="O1468" s="8"/>
      <c r="P1468" s="8"/>
      <c r="Q1468" s="8"/>
      <c r="R1468" s="8"/>
      <c r="S1468" s="8"/>
    </row>
    <row r="1469" spans="1:19" x14ac:dyDescent="0.25">
      <c r="A1469" s="140"/>
      <c r="B1469" s="155"/>
      <c r="O1469" s="8"/>
      <c r="P1469" s="8"/>
      <c r="Q1469" s="8"/>
      <c r="R1469" s="8"/>
      <c r="S1469" s="8"/>
    </row>
    <row r="1470" spans="1:19" x14ac:dyDescent="0.25">
      <c r="A1470" s="140"/>
      <c r="B1470" s="155"/>
      <c r="O1470" s="8"/>
      <c r="P1470" s="8"/>
      <c r="Q1470" s="8"/>
      <c r="R1470" s="8"/>
      <c r="S1470" s="8"/>
    </row>
    <row r="1471" spans="1:19" x14ac:dyDescent="0.25">
      <c r="A1471" s="140"/>
      <c r="B1471" s="155"/>
      <c r="O1471" s="8"/>
      <c r="P1471" s="8"/>
      <c r="Q1471" s="8"/>
      <c r="R1471" s="8"/>
      <c r="S1471" s="8"/>
    </row>
    <row r="1472" spans="1:19" x14ac:dyDescent="0.25">
      <c r="A1472" s="140"/>
      <c r="B1472" s="155"/>
      <c r="O1472" s="8"/>
      <c r="P1472" s="8"/>
      <c r="Q1472" s="8"/>
      <c r="R1472" s="8"/>
      <c r="S1472" s="8"/>
    </row>
    <row r="1473" spans="1:19" x14ac:dyDescent="0.25">
      <c r="A1473" s="140"/>
      <c r="B1473" s="155"/>
      <c r="O1473" s="8"/>
      <c r="P1473" s="8"/>
      <c r="Q1473" s="8"/>
      <c r="R1473" s="8"/>
      <c r="S1473" s="8"/>
    </row>
    <row r="1474" spans="1:19" x14ac:dyDescent="0.25">
      <c r="A1474" s="140"/>
      <c r="B1474" s="155"/>
      <c r="O1474" s="8"/>
      <c r="P1474" s="8"/>
      <c r="Q1474" s="8"/>
      <c r="R1474" s="8"/>
      <c r="S1474" s="8"/>
    </row>
    <row r="1475" spans="1:19" x14ac:dyDescent="0.25">
      <c r="B1475" s="155"/>
    </row>
    <row r="1476" spans="1:19" x14ac:dyDescent="0.25">
      <c r="B1476" s="155"/>
    </row>
    <row r="1477" spans="1:19" x14ac:dyDescent="0.25">
      <c r="B1477" s="155"/>
    </row>
    <row r="1478" spans="1:19" x14ac:dyDescent="0.25">
      <c r="B1478" s="155"/>
    </row>
    <row r="1479" spans="1:19" x14ac:dyDescent="0.25">
      <c r="B1479" s="155"/>
    </row>
    <row r="1480" spans="1:19" x14ac:dyDescent="0.25">
      <c r="B1480" s="155"/>
    </row>
    <row r="1481" spans="1:19" x14ac:dyDescent="0.25">
      <c r="B1481" s="155"/>
    </row>
    <row r="1482" spans="1:19" x14ac:dyDescent="0.25">
      <c r="B1482" s="155"/>
    </row>
    <row r="1483" spans="1:19" x14ac:dyDescent="0.25">
      <c r="B1483" s="155"/>
    </row>
    <row r="1484" spans="1:19" x14ac:dyDescent="0.25">
      <c r="B1484" s="155"/>
    </row>
    <row r="1485" spans="1:19" x14ac:dyDescent="0.25">
      <c r="B1485" s="155"/>
    </row>
    <row r="1486" spans="1:19" x14ac:dyDescent="0.25">
      <c r="B1486" s="155"/>
    </row>
    <row r="1487" spans="1:19" x14ac:dyDescent="0.25">
      <c r="B1487" s="155"/>
    </row>
    <row r="1488" spans="1:19" x14ac:dyDescent="0.25">
      <c r="B1488" s="155"/>
    </row>
    <row r="1489" spans="2:2" x14ac:dyDescent="0.25">
      <c r="B1489" s="155"/>
    </row>
    <row r="1490" spans="2:2" x14ac:dyDescent="0.25">
      <c r="B1490" s="155"/>
    </row>
    <row r="1491" spans="2:2" x14ac:dyDescent="0.25">
      <c r="B1491" s="155"/>
    </row>
    <row r="1492" spans="2:2" x14ac:dyDescent="0.25">
      <c r="B1492" s="155"/>
    </row>
    <row r="1493" spans="2:2" x14ac:dyDescent="0.25">
      <c r="B1493" s="155"/>
    </row>
    <row r="1494" spans="2:2" x14ac:dyDescent="0.25">
      <c r="B1494" s="155"/>
    </row>
    <row r="1495" spans="2:2" x14ac:dyDescent="0.25">
      <c r="B1495" s="155"/>
    </row>
    <row r="1496" spans="2:2" x14ac:dyDescent="0.25">
      <c r="B1496" s="155"/>
    </row>
    <row r="1497" spans="2:2" x14ac:dyDescent="0.25">
      <c r="B1497" s="155"/>
    </row>
    <row r="1498" spans="2:2" x14ac:dyDescent="0.25">
      <c r="B1498" s="155"/>
    </row>
    <row r="1499" spans="2:2" x14ac:dyDescent="0.25">
      <c r="B1499" s="155"/>
    </row>
    <row r="1500" spans="2:2" x14ac:dyDescent="0.25">
      <c r="B1500" s="155"/>
    </row>
    <row r="1501" spans="2:2" x14ac:dyDescent="0.25">
      <c r="B1501" s="155"/>
    </row>
    <row r="1502" spans="2:2" x14ac:dyDescent="0.25">
      <c r="B1502" s="155"/>
    </row>
    <row r="1503" spans="2:2" x14ac:dyDescent="0.25">
      <c r="B1503" s="155"/>
    </row>
    <row r="1504" spans="2:2" x14ac:dyDescent="0.25">
      <c r="B1504" s="155"/>
    </row>
    <row r="1505" spans="2:2" x14ac:dyDescent="0.25">
      <c r="B1505" s="155"/>
    </row>
    <row r="1506" spans="2:2" x14ac:dyDescent="0.25">
      <c r="B1506" s="155"/>
    </row>
    <row r="1507" spans="2:2" x14ac:dyDescent="0.25">
      <c r="B1507" s="155"/>
    </row>
    <row r="1508" spans="2:2" x14ac:dyDescent="0.25">
      <c r="B1508" s="155"/>
    </row>
    <row r="1509" spans="2:2" x14ac:dyDescent="0.25">
      <c r="B1509" s="155"/>
    </row>
    <row r="1510" spans="2:2" x14ac:dyDescent="0.25">
      <c r="B1510" s="155"/>
    </row>
    <row r="1511" spans="2:2" x14ac:dyDescent="0.25">
      <c r="B1511" s="155"/>
    </row>
    <row r="1512" spans="2:2" x14ac:dyDescent="0.25">
      <c r="B1512" s="155"/>
    </row>
    <row r="1513" spans="2:2" x14ac:dyDescent="0.25">
      <c r="B1513" s="155"/>
    </row>
    <row r="1514" spans="2:2" x14ac:dyDescent="0.25">
      <c r="B1514" s="155"/>
    </row>
    <row r="1515" spans="2:2" x14ac:dyDescent="0.25">
      <c r="B1515" s="155"/>
    </row>
    <row r="1516" spans="2:2" x14ac:dyDescent="0.25">
      <c r="B1516" s="155"/>
    </row>
    <row r="1517" spans="2:2" x14ac:dyDescent="0.25">
      <c r="B1517" s="155"/>
    </row>
    <row r="1518" spans="2:2" x14ac:dyDescent="0.25">
      <c r="B1518" s="155"/>
    </row>
    <row r="1519" spans="2:2" x14ac:dyDescent="0.25">
      <c r="B1519" s="155"/>
    </row>
    <row r="1520" spans="2:2" x14ac:dyDescent="0.25">
      <c r="B1520" s="155"/>
    </row>
    <row r="1521" spans="2:2" x14ac:dyDescent="0.25">
      <c r="B1521" s="155"/>
    </row>
    <row r="1522" spans="2:2" x14ac:dyDescent="0.25">
      <c r="B1522" s="155"/>
    </row>
    <row r="1523" spans="2:2" x14ac:dyDescent="0.25">
      <c r="B1523" s="155"/>
    </row>
    <row r="1524" spans="2:2" x14ac:dyDescent="0.25">
      <c r="B1524" s="155"/>
    </row>
    <row r="1525" spans="2:2" x14ac:dyDescent="0.25">
      <c r="B1525" s="155"/>
    </row>
    <row r="1526" spans="2:2" x14ac:dyDescent="0.25">
      <c r="B1526" s="155"/>
    </row>
    <row r="1527" spans="2:2" x14ac:dyDescent="0.25">
      <c r="B1527" s="155"/>
    </row>
    <row r="1528" spans="2:2" x14ac:dyDescent="0.25">
      <c r="B1528" s="155"/>
    </row>
    <row r="1529" spans="2:2" x14ac:dyDescent="0.25">
      <c r="B1529" s="155"/>
    </row>
    <row r="1530" spans="2:2" x14ac:dyDescent="0.25">
      <c r="B1530" s="155"/>
    </row>
    <row r="1531" spans="2:2" x14ac:dyDescent="0.25">
      <c r="B1531" s="155"/>
    </row>
    <row r="1532" spans="2:2" x14ac:dyDescent="0.25">
      <c r="B1532" s="155"/>
    </row>
    <row r="1533" spans="2:2" x14ac:dyDescent="0.25">
      <c r="B1533" s="155"/>
    </row>
    <row r="1534" spans="2:2" x14ac:dyDescent="0.25">
      <c r="B1534" s="155"/>
    </row>
    <row r="1535" spans="2:2" x14ac:dyDescent="0.25">
      <c r="B1535" s="155"/>
    </row>
    <row r="1536" spans="2:2" x14ac:dyDescent="0.25">
      <c r="B1536" s="155"/>
    </row>
    <row r="1537" spans="2:2" x14ac:dyDescent="0.25">
      <c r="B1537" s="155"/>
    </row>
    <row r="1538" spans="2:2" x14ac:dyDescent="0.25">
      <c r="B1538" s="155"/>
    </row>
    <row r="1539" spans="2:2" x14ac:dyDescent="0.25">
      <c r="B1539" s="155"/>
    </row>
    <row r="1540" spans="2:2" x14ac:dyDescent="0.25">
      <c r="B1540" s="155"/>
    </row>
    <row r="1541" spans="2:2" x14ac:dyDescent="0.25">
      <c r="B1541" s="155"/>
    </row>
    <row r="1542" spans="2:2" x14ac:dyDescent="0.25">
      <c r="B1542" s="155"/>
    </row>
    <row r="1543" spans="2:2" x14ac:dyDescent="0.25">
      <c r="B1543" s="155"/>
    </row>
    <row r="1544" spans="2:2" x14ac:dyDescent="0.25">
      <c r="B1544" s="155"/>
    </row>
    <row r="1545" spans="2:2" x14ac:dyDescent="0.25">
      <c r="B1545" s="155"/>
    </row>
    <row r="1546" spans="2:2" x14ac:dyDescent="0.25">
      <c r="B1546" s="155"/>
    </row>
    <row r="1547" spans="2:2" x14ac:dyDescent="0.25">
      <c r="B1547" s="155"/>
    </row>
    <row r="1548" spans="2:2" x14ac:dyDescent="0.25">
      <c r="B1548" s="155"/>
    </row>
    <row r="1549" spans="2:2" x14ac:dyDescent="0.25">
      <c r="B1549" s="155"/>
    </row>
    <row r="1550" spans="2:2" x14ac:dyDescent="0.25">
      <c r="B1550" s="155"/>
    </row>
    <row r="1551" spans="2:2" x14ac:dyDescent="0.25">
      <c r="B1551" s="155"/>
    </row>
    <row r="1552" spans="2:2" x14ac:dyDescent="0.25">
      <c r="B1552" s="155"/>
    </row>
    <row r="1553" spans="2:2" x14ac:dyDescent="0.25">
      <c r="B1553" s="155"/>
    </row>
    <row r="1554" spans="2:2" x14ac:dyDescent="0.25">
      <c r="B1554" s="155"/>
    </row>
    <row r="1555" spans="2:2" x14ac:dyDescent="0.25">
      <c r="B1555" s="155"/>
    </row>
    <row r="1556" spans="2:2" x14ac:dyDescent="0.25">
      <c r="B1556" s="155"/>
    </row>
    <row r="1557" spans="2:2" x14ac:dyDescent="0.25">
      <c r="B1557" s="155"/>
    </row>
    <row r="1558" spans="2:2" x14ac:dyDescent="0.25">
      <c r="B1558" s="155"/>
    </row>
    <row r="1559" spans="2:2" x14ac:dyDescent="0.25">
      <c r="B1559" s="155"/>
    </row>
    <row r="1560" spans="2:2" x14ac:dyDescent="0.25">
      <c r="B1560" s="155"/>
    </row>
    <row r="1561" spans="2:2" x14ac:dyDescent="0.25">
      <c r="B1561" s="155"/>
    </row>
    <row r="1562" spans="2:2" x14ac:dyDescent="0.25">
      <c r="B1562" s="155"/>
    </row>
    <row r="1563" spans="2:2" x14ac:dyDescent="0.25">
      <c r="B1563" s="155"/>
    </row>
    <row r="1564" spans="2:2" x14ac:dyDescent="0.25">
      <c r="B1564" s="155"/>
    </row>
    <row r="1565" spans="2:2" x14ac:dyDescent="0.25">
      <c r="B1565" s="155"/>
    </row>
    <row r="1566" spans="2:2" x14ac:dyDescent="0.25">
      <c r="B1566" s="155"/>
    </row>
    <row r="1567" spans="2:2" x14ac:dyDescent="0.25">
      <c r="B1567" s="155"/>
    </row>
    <row r="1568" spans="2:2" x14ac:dyDescent="0.25">
      <c r="B1568" s="155"/>
    </row>
    <row r="1569" spans="2:2" x14ac:dyDescent="0.25">
      <c r="B1569" s="155"/>
    </row>
    <row r="1570" spans="2:2" x14ac:dyDescent="0.25">
      <c r="B1570" s="155"/>
    </row>
    <row r="1571" spans="2:2" x14ac:dyDescent="0.25">
      <c r="B1571" s="155"/>
    </row>
    <row r="1572" spans="2:2" x14ac:dyDescent="0.25">
      <c r="B1572" s="155"/>
    </row>
    <row r="1573" spans="2:2" x14ac:dyDescent="0.25">
      <c r="B1573" s="155"/>
    </row>
    <row r="1574" spans="2:2" x14ac:dyDescent="0.25">
      <c r="B1574" s="155"/>
    </row>
    <row r="1575" spans="2:2" x14ac:dyDescent="0.25">
      <c r="B1575" s="155"/>
    </row>
    <row r="1576" spans="2:2" x14ac:dyDescent="0.25">
      <c r="B1576" s="155"/>
    </row>
    <row r="1577" spans="2:2" x14ac:dyDescent="0.25">
      <c r="B1577" s="155"/>
    </row>
    <row r="1578" spans="2:2" x14ac:dyDescent="0.25">
      <c r="B1578" s="155"/>
    </row>
    <row r="1579" spans="2:2" x14ac:dyDescent="0.25">
      <c r="B1579" s="155"/>
    </row>
    <row r="1580" spans="2:2" x14ac:dyDescent="0.25">
      <c r="B1580" s="155"/>
    </row>
    <row r="1581" spans="2:2" x14ac:dyDescent="0.25">
      <c r="B1581" s="155"/>
    </row>
    <row r="1582" spans="2:2" x14ac:dyDescent="0.25">
      <c r="B1582" s="155"/>
    </row>
    <row r="1583" spans="2:2" x14ac:dyDescent="0.25">
      <c r="B1583" s="155"/>
    </row>
    <row r="1584" spans="2:2" x14ac:dyDescent="0.25">
      <c r="B1584" s="155"/>
    </row>
    <row r="1585" spans="2:2" x14ac:dyDescent="0.25">
      <c r="B1585" s="155"/>
    </row>
    <row r="1586" spans="2:2" x14ac:dyDescent="0.25">
      <c r="B1586" s="155"/>
    </row>
    <row r="1587" spans="2:2" x14ac:dyDescent="0.25">
      <c r="B1587" s="155"/>
    </row>
    <row r="1588" spans="2:2" x14ac:dyDescent="0.25">
      <c r="B1588" s="155"/>
    </row>
    <row r="1589" spans="2:2" x14ac:dyDescent="0.25">
      <c r="B1589" s="155"/>
    </row>
    <row r="1590" spans="2:2" x14ac:dyDescent="0.25">
      <c r="B1590" s="155"/>
    </row>
    <row r="1591" spans="2:2" x14ac:dyDescent="0.25">
      <c r="B1591" s="155"/>
    </row>
    <row r="1592" spans="2:2" x14ac:dyDescent="0.25">
      <c r="B1592" s="155"/>
    </row>
    <row r="1593" spans="2:2" x14ac:dyDescent="0.25">
      <c r="B1593" s="155"/>
    </row>
    <row r="1594" spans="2:2" x14ac:dyDescent="0.25">
      <c r="B1594" s="155"/>
    </row>
    <row r="1595" spans="2:2" x14ac:dyDescent="0.25">
      <c r="B1595" s="155"/>
    </row>
    <row r="1596" spans="2:2" x14ac:dyDescent="0.25">
      <c r="B1596" s="155"/>
    </row>
    <row r="1597" spans="2:2" x14ac:dyDescent="0.25">
      <c r="B1597" s="155"/>
    </row>
    <row r="1598" spans="2:2" x14ac:dyDescent="0.25">
      <c r="B1598" s="155"/>
    </row>
    <row r="1599" spans="2:2" x14ac:dyDescent="0.25">
      <c r="B1599" s="155"/>
    </row>
    <row r="1600" spans="2:2" x14ac:dyDescent="0.25">
      <c r="B1600" s="155"/>
    </row>
    <row r="1601" spans="2:2" x14ac:dyDescent="0.25">
      <c r="B1601" s="155"/>
    </row>
    <row r="1602" spans="2:2" x14ac:dyDescent="0.25">
      <c r="B1602" s="155"/>
    </row>
    <row r="1603" spans="2:2" x14ac:dyDescent="0.25">
      <c r="B1603" s="155"/>
    </row>
    <row r="1604" spans="2:2" x14ac:dyDescent="0.25">
      <c r="B1604" s="155"/>
    </row>
    <row r="1605" spans="2:2" x14ac:dyDescent="0.25">
      <c r="B1605" s="155"/>
    </row>
    <row r="1606" spans="2:2" x14ac:dyDescent="0.25">
      <c r="B1606" s="155"/>
    </row>
    <row r="1607" spans="2:2" x14ac:dyDescent="0.25">
      <c r="B1607" s="155"/>
    </row>
    <row r="1608" spans="2:2" x14ac:dyDescent="0.25">
      <c r="B1608" s="155"/>
    </row>
    <row r="1609" spans="2:2" x14ac:dyDescent="0.25">
      <c r="B1609" s="155"/>
    </row>
    <row r="1610" spans="2:2" x14ac:dyDescent="0.25">
      <c r="B1610" s="155"/>
    </row>
    <row r="1611" spans="2:2" x14ac:dyDescent="0.25">
      <c r="B1611" s="155"/>
    </row>
    <row r="1612" spans="2:2" x14ac:dyDescent="0.25">
      <c r="B1612" s="155"/>
    </row>
    <row r="1613" spans="2:2" x14ac:dyDescent="0.25">
      <c r="B1613" s="155"/>
    </row>
    <row r="1614" spans="2:2" x14ac:dyDescent="0.25">
      <c r="B1614" s="155"/>
    </row>
    <row r="1615" spans="2:2" x14ac:dyDescent="0.25">
      <c r="B1615" s="155"/>
    </row>
    <row r="1616" spans="2:2" x14ac:dyDescent="0.25">
      <c r="B1616" s="155"/>
    </row>
    <row r="1617" spans="2:2" x14ac:dyDescent="0.25">
      <c r="B1617" s="155"/>
    </row>
    <row r="1618" spans="2:2" x14ac:dyDescent="0.25">
      <c r="B1618" s="155"/>
    </row>
    <row r="1619" spans="2:2" x14ac:dyDescent="0.25">
      <c r="B1619" s="155"/>
    </row>
    <row r="1620" spans="2:2" x14ac:dyDescent="0.25">
      <c r="B1620" s="155"/>
    </row>
    <row r="1621" spans="2:2" x14ac:dyDescent="0.25">
      <c r="B1621" s="155"/>
    </row>
    <row r="1622" spans="2:2" x14ac:dyDescent="0.25">
      <c r="B1622" s="155"/>
    </row>
    <row r="1623" spans="2:2" x14ac:dyDescent="0.25">
      <c r="B1623" s="155"/>
    </row>
    <row r="1624" spans="2:2" x14ac:dyDescent="0.25">
      <c r="B1624" s="155"/>
    </row>
    <row r="1625" spans="2:2" x14ac:dyDescent="0.25">
      <c r="B1625" s="155"/>
    </row>
    <row r="1626" spans="2:2" x14ac:dyDescent="0.25">
      <c r="B1626" s="155"/>
    </row>
    <row r="1627" spans="2:2" x14ac:dyDescent="0.25">
      <c r="B1627" s="155"/>
    </row>
    <row r="1628" spans="2:2" x14ac:dyDescent="0.25">
      <c r="B1628" s="155"/>
    </row>
    <row r="1629" spans="2:2" x14ac:dyDescent="0.25">
      <c r="B1629" s="155"/>
    </row>
    <row r="1630" spans="2:2" x14ac:dyDescent="0.25">
      <c r="B1630" s="155"/>
    </row>
    <row r="1631" spans="2:2" x14ac:dyDescent="0.25">
      <c r="B1631" s="155"/>
    </row>
    <row r="1632" spans="2:2" x14ac:dyDescent="0.25">
      <c r="B1632" s="155"/>
    </row>
    <row r="1633" spans="1:2" x14ac:dyDescent="0.25">
      <c r="B1633" s="155"/>
    </row>
    <row r="1634" spans="1:2" x14ac:dyDescent="0.25">
      <c r="B1634" s="155"/>
    </row>
    <row r="1635" spans="1:2" x14ac:dyDescent="0.25">
      <c r="B1635" s="155"/>
    </row>
    <row r="1636" spans="1:2" x14ac:dyDescent="0.25">
      <c r="B1636" s="155"/>
    </row>
    <row r="1637" spans="1:2" x14ac:dyDescent="0.25">
      <c r="B1637" s="155"/>
    </row>
    <row r="1638" spans="1:2" x14ac:dyDescent="0.25">
      <c r="B1638" s="155"/>
    </row>
    <row r="1639" spans="1:2" x14ac:dyDescent="0.25">
      <c r="B1639" s="155"/>
    </row>
    <row r="1640" spans="1:2" x14ac:dyDescent="0.25">
      <c r="B1640" s="155"/>
    </row>
    <row r="1641" spans="1:2" x14ac:dyDescent="0.25">
      <c r="B1641" s="155"/>
    </row>
    <row r="1642" spans="1:2" x14ac:dyDescent="0.25">
      <c r="B1642" s="155"/>
    </row>
    <row r="1643" spans="1:2" x14ac:dyDescent="0.25">
      <c r="A1643" s="140"/>
      <c r="B1643" s="155"/>
    </row>
    <row r="1644" spans="1:2" x14ac:dyDescent="0.25">
      <c r="A1644" s="140"/>
      <c r="B1644" s="155"/>
    </row>
    <row r="1645" spans="1:2" x14ac:dyDescent="0.25">
      <c r="A1645" s="140"/>
      <c r="B1645" s="155"/>
    </row>
    <row r="1646" spans="1:2" x14ac:dyDescent="0.25">
      <c r="A1646" s="140"/>
      <c r="B1646" s="155"/>
    </row>
    <row r="1647" spans="1:2" x14ac:dyDescent="0.25">
      <c r="A1647" s="140"/>
      <c r="B1647" s="155"/>
    </row>
    <row r="1648" spans="1:2" x14ac:dyDescent="0.25">
      <c r="A1648" s="140"/>
      <c r="B1648" s="155"/>
    </row>
    <row r="1649" spans="1:2" x14ac:dyDescent="0.25">
      <c r="A1649" s="140"/>
      <c r="B1649" s="155"/>
    </row>
    <row r="1650" spans="1:2" x14ac:dyDescent="0.25">
      <c r="A1650" s="140"/>
      <c r="B1650" s="155"/>
    </row>
    <row r="1651" spans="1:2" x14ac:dyDescent="0.25">
      <c r="A1651" s="140"/>
      <c r="B1651" s="155"/>
    </row>
    <row r="1652" spans="1:2" x14ac:dyDescent="0.25">
      <c r="A1652" s="140"/>
      <c r="B1652" s="155"/>
    </row>
    <row r="1653" spans="1:2" x14ac:dyDescent="0.25">
      <c r="A1653" s="140"/>
      <c r="B1653" s="155"/>
    </row>
    <row r="1654" spans="1:2" x14ac:dyDescent="0.25">
      <c r="A1654" s="140"/>
      <c r="B1654" s="155"/>
    </row>
    <row r="1655" spans="1:2" x14ac:dyDescent="0.25">
      <c r="A1655" s="140"/>
      <c r="B1655" s="155"/>
    </row>
    <row r="1656" spans="1:2" x14ac:dyDescent="0.25">
      <c r="A1656" s="140"/>
      <c r="B1656" s="155"/>
    </row>
    <row r="1657" spans="1:2" x14ac:dyDescent="0.25">
      <c r="A1657" s="140"/>
      <c r="B1657" s="155"/>
    </row>
    <row r="1658" spans="1:2" x14ac:dyDescent="0.25">
      <c r="A1658" s="140"/>
      <c r="B1658" s="155"/>
    </row>
    <row r="1659" spans="1:2" x14ac:dyDescent="0.25">
      <c r="A1659" s="140"/>
      <c r="B1659" s="155"/>
    </row>
    <row r="1660" spans="1:2" x14ac:dyDescent="0.25">
      <c r="A1660" s="140"/>
      <c r="B1660" s="155"/>
    </row>
    <row r="1661" spans="1:2" x14ac:dyDescent="0.25">
      <c r="B1661" s="155"/>
    </row>
    <row r="1662" spans="1:2" x14ac:dyDescent="0.25">
      <c r="B1662" s="155"/>
    </row>
    <row r="1663" spans="1:2" x14ac:dyDescent="0.25">
      <c r="B1663" s="155"/>
    </row>
    <row r="1664" spans="1:2" x14ac:dyDescent="0.25">
      <c r="B1664" s="155"/>
    </row>
    <row r="1665" spans="2:2" x14ac:dyDescent="0.25">
      <c r="B1665" s="155"/>
    </row>
    <row r="1666" spans="2:2" x14ac:dyDescent="0.25">
      <c r="B1666" s="155"/>
    </row>
    <row r="1667" spans="2:2" x14ac:dyDescent="0.25">
      <c r="B1667" s="155"/>
    </row>
    <row r="1668" spans="2:2" x14ac:dyDescent="0.25">
      <c r="B1668" s="155"/>
    </row>
    <row r="1669" spans="2:2" x14ac:dyDescent="0.25">
      <c r="B1669" s="155"/>
    </row>
    <row r="1670" spans="2:2" x14ac:dyDescent="0.25">
      <c r="B1670" s="155"/>
    </row>
    <row r="1671" spans="2:2" x14ac:dyDescent="0.25">
      <c r="B1671" s="155"/>
    </row>
    <row r="1672" spans="2:2" x14ac:dyDescent="0.25">
      <c r="B1672" s="155"/>
    </row>
    <row r="1673" spans="2:2" x14ac:dyDescent="0.25">
      <c r="B1673" s="155"/>
    </row>
    <row r="1708" spans="1:7" x14ac:dyDescent="0.25">
      <c r="A1708" s="140"/>
      <c r="C1708" s="7"/>
      <c r="D1708" s="7"/>
      <c r="E1708" s="7"/>
      <c r="F1708" s="7"/>
      <c r="G1708" s="7"/>
    </row>
    <row r="1709" spans="1:7" x14ac:dyDescent="0.25">
      <c r="A1709" s="140"/>
      <c r="C1709" s="7"/>
      <c r="D1709" s="7"/>
      <c r="E1709" s="7"/>
      <c r="F1709" s="7"/>
      <c r="G1709" s="7"/>
    </row>
    <row r="1710" spans="1:7" x14ac:dyDescent="0.25">
      <c r="A1710" s="140"/>
      <c r="C1710" s="7"/>
      <c r="D1710" s="7"/>
      <c r="E1710" s="7"/>
      <c r="F1710" s="7"/>
      <c r="G1710" s="7"/>
    </row>
    <row r="1711" spans="1:7" x14ac:dyDescent="0.25">
      <c r="A1711" s="140"/>
      <c r="C1711" s="7"/>
      <c r="D1711" s="7"/>
      <c r="E1711" s="7"/>
      <c r="F1711" s="7"/>
      <c r="G1711" s="7"/>
    </row>
    <row r="1712" spans="1:7" x14ac:dyDescent="0.25">
      <c r="A1712" s="140"/>
      <c r="C1712" s="7"/>
      <c r="D1712" s="7"/>
      <c r="E1712" s="7"/>
      <c r="F1712" s="7"/>
      <c r="G1712" s="7"/>
    </row>
  </sheetData>
  <pageMargins left="0.7" right="0.7" top="0.75" bottom="0.75" header="0.3" footer="0.3"/>
  <pageSetup paperSize="0" orientation="portrait"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E1712"/>
  <sheetViews>
    <sheetView topLeftCell="A745" zoomScale="60" zoomScaleNormal="60" workbookViewId="0">
      <selection activeCell="AA775" sqref="AA775"/>
    </sheetView>
  </sheetViews>
  <sheetFormatPr defaultRowHeight="15" x14ac:dyDescent="0.25"/>
  <cols>
    <col min="1" max="1" width="32.5703125" style="8" customWidth="1"/>
    <col min="2" max="2" width="50.140625" style="140" customWidth="1"/>
    <col min="3" max="7" width="13" style="140" customWidth="1"/>
    <col min="8" max="8" width="3.140625" style="140" customWidth="1"/>
    <col min="9" max="13" width="8" style="140" customWidth="1"/>
    <col min="14" max="14" width="2.28515625" style="140" customWidth="1"/>
    <col min="15" max="19" width="8.28515625" style="140" customWidth="1"/>
    <col min="20" max="20" width="2.28515625" style="140" customWidth="1"/>
    <col min="21" max="21" width="2.5703125" style="140" customWidth="1"/>
    <col min="22" max="22" width="61.42578125" style="140" customWidth="1"/>
    <col min="23" max="27" width="9.140625" style="140"/>
    <col min="28" max="28" width="13.140625" style="140" customWidth="1"/>
    <col min="29" max="16384" width="9.140625" style="140"/>
  </cols>
  <sheetData>
    <row r="2" spans="1:19" x14ac:dyDescent="0.25">
      <c r="B2" s="140" t="s">
        <v>0</v>
      </c>
    </row>
    <row r="3" spans="1:19" x14ac:dyDescent="0.25">
      <c r="B3" s="2" t="s">
        <v>1084</v>
      </c>
    </row>
    <row r="4" spans="1:19" x14ac:dyDescent="0.25">
      <c r="B4" s="3" t="s">
        <v>620</v>
      </c>
    </row>
    <row r="5" spans="1:19" s="8" customFormat="1" x14ac:dyDescent="0.25"/>
    <row r="6" spans="1:19" s="8" customFormat="1" ht="21" x14ac:dyDescent="0.35">
      <c r="B6" s="4" t="s">
        <v>1</v>
      </c>
    </row>
    <row r="7" spans="1:19" s="8" customFormat="1" x14ac:dyDescent="0.25"/>
    <row r="8" spans="1:19" s="8" customFormat="1" ht="15.75" thickBot="1" x14ac:dyDescent="0.3"/>
    <row r="9" spans="1:19" s="8" customFormat="1" ht="15.75" thickBot="1" x14ac:dyDescent="0.3">
      <c r="A9" s="8" t="s">
        <v>269</v>
      </c>
      <c r="G9" s="13">
        <f>1615*3</f>
        <v>4845</v>
      </c>
    </row>
    <row r="10" spans="1:19" s="8" customFormat="1" ht="15.75" thickBot="1" x14ac:dyDescent="0.3">
      <c r="A10" s="8" t="s">
        <v>270</v>
      </c>
      <c r="G10" s="13">
        <f>4675*3</f>
        <v>14025</v>
      </c>
    </row>
    <row r="11" spans="1:19" s="8" customFormat="1" x14ac:dyDescent="0.25"/>
    <row r="12" spans="1:19" s="8" customFormat="1" ht="26.25" x14ac:dyDescent="0.4">
      <c r="A12" s="153" t="s">
        <v>255</v>
      </c>
    </row>
    <row r="13" spans="1:19" s="8" customFormat="1" x14ac:dyDescent="0.25"/>
    <row r="14" spans="1:19" s="8" customFormat="1" x14ac:dyDescent="0.25"/>
    <row r="15" spans="1:19" s="8" customFormat="1" x14ac:dyDescent="0.25"/>
    <row r="16" spans="1:19" s="8" customFormat="1" x14ac:dyDescent="0.25">
      <c r="B16" s="140"/>
      <c r="C16" s="7"/>
      <c r="D16" s="7"/>
      <c r="E16" s="7"/>
      <c r="F16" s="7"/>
      <c r="G16" s="7"/>
      <c r="H16" s="140"/>
      <c r="I16" s="103" t="s">
        <v>244</v>
      </c>
      <c r="J16" s="140"/>
      <c r="K16" s="140"/>
      <c r="L16" s="140"/>
      <c r="M16" s="140"/>
      <c r="N16" s="140"/>
      <c r="O16" s="103" t="s">
        <v>245</v>
      </c>
      <c r="P16" s="140"/>
      <c r="Q16" s="140"/>
      <c r="R16" s="140"/>
      <c r="S16" s="140"/>
    </row>
    <row r="17" spans="1:31" s="8" customFormat="1" x14ac:dyDescent="0.25">
      <c r="B17" s="106" t="s">
        <v>266</v>
      </c>
      <c r="C17" s="9">
        <v>2010</v>
      </c>
      <c r="D17" s="9">
        <v>2020</v>
      </c>
      <c r="E17" s="9">
        <v>2030</v>
      </c>
      <c r="F17" s="9">
        <v>2040</v>
      </c>
      <c r="G17" s="9">
        <v>2050</v>
      </c>
      <c r="H17" s="140"/>
      <c r="I17" s="106">
        <v>2010</v>
      </c>
      <c r="J17" s="106">
        <v>2020</v>
      </c>
      <c r="K17" s="106">
        <v>2030</v>
      </c>
      <c r="L17" s="106">
        <v>2040</v>
      </c>
      <c r="M17" s="106">
        <v>2050</v>
      </c>
      <c r="N17" s="140"/>
      <c r="O17" s="106">
        <v>2010</v>
      </c>
      <c r="P17" s="106">
        <v>2020</v>
      </c>
      <c r="Q17" s="106">
        <v>2030</v>
      </c>
      <c r="R17" s="106">
        <v>2040</v>
      </c>
      <c r="S17" s="106">
        <v>2050</v>
      </c>
      <c r="V17" s="106" t="s">
        <v>266</v>
      </c>
      <c r="W17" s="106">
        <v>2010</v>
      </c>
      <c r="X17" s="106">
        <v>2020</v>
      </c>
      <c r="Y17" s="106">
        <v>2030</v>
      </c>
      <c r="Z17" s="106">
        <v>2040</v>
      </c>
      <c r="AA17" s="106">
        <v>2050</v>
      </c>
    </row>
    <row r="18" spans="1:31" s="8" customFormat="1" x14ac:dyDescent="0.25">
      <c r="A18" s="163"/>
      <c r="B18" s="155" t="s">
        <v>600</v>
      </c>
      <c r="C18" s="167">
        <f t="shared" ref="C18:C49" ca="1" si="0">IFERROR(VLOOKUP($B18,INDIRECT($I$18),2,FALSE),0)</f>
        <v>0</v>
      </c>
      <c r="D18" s="167">
        <f t="shared" ref="D18:D49" ca="1" si="1">IFERROR(VLOOKUP($B18,INDIRECT($J$18),2,FALSE),0)</f>
        <v>0</v>
      </c>
      <c r="E18" s="167">
        <f t="shared" ref="E18:E49" ca="1" si="2">IFERROR(VLOOKUP($B18,INDIRECT($K$18),2,FALSE),0)</f>
        <v>0</v>
      </c>
      <c r="F18" s="167">
        <f t="shared" ref="F18:F49" ca="1" si="3">IFERROR(VLOOKUP($B18,INDIRECT($L$18),2,FALSE),0)</f>
        <v>0</v>
      </c>
      <c r="G18" s="167">
        <f t="shared" ref="G18:G49" ca="1" si="4">IFERROR(VLOOKUP($B18,INDIRECT($M$18),2,FALSE),0)</f>
        <v>0</v>
      </c>
      <c r="H18" s="140"/>
      <c r="I18" s="140" t="str">
        <f>"Modeloutput!$D$"&amp;O18&amp;":$E$"&amp;O19</f>
        <v>Modeloutput!$D$5098:$E$5133</v>
      </c>
      <c r="J18" s="140" t="str">
        <f>"Modeloutput!$D$"&amp;P18&amp;":$E$"&amp;P19</f>
        <v>Modeloutput!$D$5421:$E$5456</v>
      </c>
      <c r="K18" s="140" t="str">
        <f>"Modeloutput!$D$"&amp;Q18&amp;":$E$"&amp;Q19</f>
        <v>Modeloutput!$D$5744:$E$5779</v>
      </c>
      <c r="L18" s="140" t="str">
        <f>"Modeloutput!$D$"&amp;R18&amp;":$E$"&amp;R19</f>
        <v>Modeloutput!$D$6067:$E$6102</v>
      </c>
      <c r="M18" s="140" t="str">
        <f>"Modeloutput!$D$"&amp;S18&amp;":$E$"&amp;S19</f>
        <v>Modeloutput!$D$6390:$E$6425</v>
      </c>
      <c r="N18" s="140" t="s">
        <v>246</v>
      </c>
      <c r="O18" s="140">
        <f>Run4_Var1!O18+Run4_Var4!$G$9</f>
        <v>5098</v>
      </c>
      <c r="P18" s="140">
        <f>Run4_Var1!P18+Run4_Var4!$G$9</f>
        <v>5421</v>
      </c>
      <c r="Q18" s="140">
        <f>Run4_Var1!Q18+Run4_Var4!$G$9</f>
        <v>5744</v>
      </c>
      <c r="R18" s="140">
        <f>Run4_Var1!R18+Run4_Var4!$G$9</f>
        <v>6067</v>
      </c>
      <c r="S18" s="140">
        <f>Run4_Var1!S18+Run4_Var4!$G$9</f>
        <v>6390</v>
      </c>
      <c r="V18" s="14" t="s">
        <v>271</v>
      </c>
      <c r="W18" s="167">
        <f ca="1">C18</f>
        <v>0</v>
      </c>
      <c r="X18" s="167">
        <f t="shared" ref="X18:AA19" ca="1" si="5">D18</f>
        <v>0</v>
      </c>
      <c r="Y18" s="167">
        <f t="shared" ca="1" si="5"/>
        <v>0</v>
      </c>
      <c r="Z18" s="167">
        <f t="shared" ca="1" si="5"/>
        <v>0</v>
      </c>
      <c r="AA18" s="167">
        <f t="shared" ca="1" si="5"/>
        <v>0</v>
      </c>
      <c r="AE18" s="140"/>
    </row>
    <row r="19" spans="1:31" s="8" customFormat="1" x14ac:dyDescent="0.25">
      <c r="A19" s="163"/>
      <c r="B19" s="155" t="s">
        <v>601</v>
      </c>
      <c r="C19" s="168">
        <f t="shared" ca="1" si="0"/>
        <v>0</v>
      </c>
      <c r="D19" s="168">
        <f t="shared" ca="1" si="1"/>
        <v>0</v>
      </c>
      <c r="E19" s="168">
        <f t="shared" ca="1" si="2"/>
        <v>0</v>
      </c>
      <c r="F19" s="168">
        <f t="shared" ca="1" si="3"/>
        <v>0</v>
      </c>
      <c r="G19" s="168">
        <f t="shared" ca="1" si="4"/>
        <v>0</v>
      </c>
      <c r="H19" s="140"/>
      <c r="I19" s="140"/>
      <c r="J19" s="140"/>
      <c r="K19" s="140"/>
      <c r="L19" s="140"/>
      <c r="M19" s="140"/>
      <c r="N19" s="140"/>
      <c r="O19" s="140">
        <f>Run4_Var1!O19+Run4_Var4!$G$9</f>
        <v>5133</v>
      </c>
      <c r="P19" s="140">
        <f>Run4_Var1!P19+Run4_Var4!$G$9</f>
        <v>5456</v>
      </c>
      <c r="Q19" s="140">
        <f>Run4_Var1!Q19+Run4_Var4!$G$9</f>
        <v>5779</v>
      </c>
      <c r="R19" s="140">
        <f>Run4_Var1!R19+Run4_Var4!$G$9</f>
        <v>6102</v>
      </c>
      <c r="S19" s="140">
        <f>Run4_Var1!S19+Run4_Var4!$G$9</f>
        <v>6425</v>
      </c>
      <c r="V19" s="20" t="s">
        <v>613</v>
      </c>
      <c r="W19" s="19">
        <f ca="1">C19</f>
        <v>0</v>
      </c>
      <c r="X19" s="19">
        <f t="shared" ca="1" si="5"/>
        <v>0</v>
      </c>
      <c r="Y19" s="19">
        <f t="shared" ca="1" si="5"/>
        <v>0</v>
      </c>
      <c r="Z19" s="19">
        <f t="shared" ca="1" si="5"/>
        <v>0</v>
      </c>
      <c r="AA19" s="19">
        <f t="shared" ca="1" si="5"/>
        <v>0</v>
      </c>
      <c r="AE19" s="140"/>
    </row>
    <row r="20" spans="1:31" s="8" customFormat="1" x14ac:dyDescent="0.25">
      <c r="A20" s="163"/>
      <c r="B20" s="155" t="s">
        <v>192</v>
      </c>
      <c r="C20" s="169">
        <f t="shared" ca="1" si="0"/>
        <v>0</v>
      </c>
      <c r="D20" s="169">
        <f t="shared" ca="1" si="1"/>
        <v>0</v>
      </c>
      <c r="E20" s="169">
        <f t="shared" ca="1" si="2"/>
        <v>0</v>
      </c>
      <c r="F20" s="169">
        <f t="shared" ca="1" si="3"/>
        <v>0</v>
      </c>
      <c r="G20" s="169">
        <f t="shared" ca="1" si="4"/>
        <v>0</v>
      </c>
      <c r="H20" s="140"/>
      <c r="I20" s="140"/>
      <c r="J20" s="140"/>
      <c r="K20" s="140"/>
      <c r="L20" s="140"/>
      <c r="M20" s="140"/>
      <c r="N20" s="140"/>
      <c r="O20" s="140"/>
      <c r="P20" s="140"/>
      <c r="Q20" s="140"/>
      <c r="R20" s="140"/>
      <c r="S20" s="140"/>
      <c r="V20" s="27" t="s">
        <v>281</v>
      </c>
      <c r="W20" s="28">
        <f ca="1">SUM(C29:C32)+C36</f>
        <v>0</v>
      </c>
      <c r="X20" s="28">
        <f t="shared" ref="X20:AA20" ca="1" si="6">SUM(D29:D32)+D36</f>
        <v>0</v>
      </c>
      <c r="Y20" s="28">
        <f t="shared" ca="1" si="6"/>
        <v>0</v>
      </c>
      <c r="Z20" s="28">
        <f t="shared" ca="1" si="6"/>
        <v>0</v>
      </c>
      <c r="AA20" s="28">
        <f t="shared" ca="1" si="6"/>
        <v>0</v>
      </c>
      <c r="AE20" s="140"/>
    </row>
    <row r="21" spans="1:31" s="8" customFormat="1" x14ac:dyDescent="0.25">
      <c r="A21" s="163"/>
      <c r="B21" s="155" t="s">
        <v>193</v>
      </c>
      <c r="C21" s="169">
        <f t="shared" ca="1" si="0"/>
        <v>0</v>
      </c>
      <c r="D21" s="169">
        <f t="shared" ca="1" si="1"/>
        <v>0</v>
      </c>
      <c r="E21" s="169">
        <f t="shared" ca="1" si="2"/>
        <v>0</v>
      </c>
      <c r="F21" s="169">
        <f t="shared" ca="1" si="3"/>
        <v>0</v>
      </c>
      <c r="G21" s="169">
        <f t="shared" ca="1" si="4"/>
        <v>0</v>
      </c>
      <c r="H21" s="140"/>
      <c r="I21" s="140"/>
      <c r="J21" s="140"/>
      <c r="K21" s="140"/>
      <c r="L21" s="140"/>
      <c r="M21" s="140"/>
      <c r="N21" s="140"/>
      <c r="O21" s="140"/>
      <c r="P21" s="140"/>
      <c r="Q21" s="140"/>
      <c r="R21" s="140"/>
      <c r="S21" s="140"/>
      <c r="V21" s="17" t="s">
        <v>1349</v>
      </c>
      <c r="W21" s="18">
        <f ca="1">SUM(C20:C27)</f>
        <v>0</v>
      </c>
      <c r="X21" s="18">
        <f t="shared" ref="X21:AA21" ca="1" si="7">SUM(D20:D27)</f>
        <v>-147.36253402</v>
      </c>
      <c r="Y21" s="18">
        <f t="shared" ca="1" si="7"/>
        <v>-124.09476545</v>
      </c>
      <c r="Z21" s="18">
        <f t="shared" ca="1" si="7"/>
        <v>-109.55241013</v>
      </c>
      <c r="AA21" s="18">
        <f t="shared" ca="1" si="7"/>
        <v>-98.888016249999993</v>
      </c>
      <c r="AE21" s="140"/>
    </row>
    <row r="22" spans="1:31" s="8" customFormat="1" x14ac:dyDescent="0.25">
      <c r="A22" s="163"/>
      <c r="B22" s="155" t="s">
        <v>602</v>
      </c>
      <c r="C22" s="169">
        <f t="shared" ca="1" si="0"/>
        <v>0</v>
      </c>
      <c r="D22" s="169">
        <f t="shared" ca="1" si="1"/>
        <v>0</v>
      </c>
      <c r="E22" s="169">
        <f t="shared" ca="1" si="2"/>
        <v>0</v>
      </c>
      <c r="F22" s="169">
        <f t="shared" ca="1" si="3"/>
        <v>0</v>
      </c>
      <c r="G22" s="169">
        <f t="shared" ca="1" si="4"/>
        <v>0</v>
      </c>
      <c r="H22" s="140"/>
      <c r="I22" s="140"/>
      <c r="J22" s="140"/>
      <c r="K22" s="140"/>
      <c r="L22" s="140"/>
      <c r="M22" s="140"/>
      <c r="N22" s="140"/>
      <c r="O22" s="140"/>
      <c r="P22" s="140"/>
      <c r="Q22" s="140"/>
      <c r="R22" s="140"/>
      <c r="S22" s="140"/>
      <c r="V22" s="22" t="s">
        <v>1350</v>
      </c>
      <c r="W22" s="41">
        <f ca="1">C28</f>
        <v>0</v>
      </c>
      <c r="X22" s="41">
        <f t="shared" ref="X22:AA22" ca="1" si="8">D28</f>
        <v>-67.137149199999996</v>
      </c>
      <c r="Y22" s="41">
        <f t="shared" ca="1" si="8"/>
        <v>-67.513615099999996</v>
      </c>
      <c r="Z22" s="41">
        <f t="shared" ca="1" si="8"/>
        <v>-67.513615099999996</v>
      </c>
      <c r="AA22" s="41">
        <f t="shared" ca="1" si="8"/>
        <v>-67.513615099999996</v>
      </c>
      <c r="AE22" s="140"/>
    </row>
    <row r="23" spans="1:31" s="8" customFormat="1" x14ac:dyDescent="0.25">
      <c r="A23" s="163"/>
      <c r="B23" s="155" t="s">
        <v>603</v>
      </c>
      <c r="C23" s="169">
        <f t="shared" ca="1" si="0"/>
        <v>0</v>
      </c>
      <c r="D23" s="169">
        <f t="shared" ca="1" si="1"/>
        <v>-98.118776100000005</v>
      </c>
      <c r="E23" s="169">
        <f t="shared" ca="1" si="2"/>
        <v>-82.626337800000002</v>
      </c>
      <c r="F23" s="169">
        <f t="shared" ca="1" si="3"/>
        <v>-72.943563800000007</v>
      </c>
      <c r="G23" s="169">
        <f t="shared" ca="1" si="4"/>
        <v>-65.8428629</v>
      </c>
      <c r="H23" s="140"/>
      <c r="I23" s="140"/>
      <c r="J23" s="140"/>
      <c r="K23" s="140"/>
      <c r="L23" s="140"/>
      <c r="M23" s="140"/>
      <c r="N23" s="140"/>
      <c r="O23" s="140"/>
      <c r="P23" s="140"/>
      <c r="Q23" s="140"/>
      <c r="R23" s="140"/>
      <c r="S23" s="140"/>
      <c r="V23" s="36" t="s">
        <v>1351</v>
      </c>
      <c r="W23" s="38">
        <f ca="1">SUM(C39:C41)</f>
        <v>0</v>
      </c>
      <c r="X23" s="38">
        <f t="shared" ref="X23:AA23" ca="1" si="9">SUM(D39:D41)</f>
        <v>54.490776599999997</v>
      </c>
      <c r="Y23" s="38">
        <f t="shared" ca="1" si="9"/>
        <v>55.0015766</v>
      </c>
      <c r="Z23" s="38">
        <f t="shared" ca="1" si="9"/>
        <v>55.0015766</v>
      </c>
      <c r="AA23" s="38">
        <f t="shared" ca="1" si="9"/>
        <v>55.0015766</v>
      </c>
      <c r="AE23" s="140"/>
    </row>
    <row r="24" spans="1:31" s="8" customFormat="1" x14ac:dyDescent="0.25">
      <c r="A24" s="163"/>
      <c r="B24" s="155" t="s">
        <v>604</v>
      </c>
      <c r="C24" s="169">
        <f t="shared" ca="1" si="0"/>
        <v>0</v>
      </c>
      <c r="D24" s="169">
        <f t="shared" ca="1" si="1"/>
        <v>0</v>
      </c>
      <c r="E24" s="169">
        <f t="shared" ca="1" si="2"/>
        <v>0</v>
      </c>
      <c r="F24" s="169">
        <f t="shared" ca="1" si="3"/>
        <v>0</v>
      </c>
      <c r="G24" s="169">
        <f t="shared" ca="1" si="4"/>
        <v>0</v>
      </c>
      <c r="H24" s="140"/>
      <c r="I24" s="140"/>
      <c r="J24" s="140"/>
      <c r="K24" s="140"/>
      <c r="L24" s="140"/>
      <c r="M24" s="140"/>
      <c r="N24" s="140"/>
      <c r="O24" s="140"/>
      <c r="P24" s="140"/>
      <c r="Q24" s="140"/>
      <c r="R24" s="140"/>
      <c r="S24" s="140"/>
      <c r="V24" s="70" t="s">
        <v>615</v>
      </c>
      <c r="W24" s="72">
        <f ca="1">C35</f>
        <v>-1.2853600000000001</v>
      </c>
      <c r="X24" s="72">
        <f t="shared" ref="X24:AA24" ca="1" si="10">D35</f>
        <v>-1.2791999999999999</v>
      </c>
      <c r="Y24" s="72">
        <f t="shared" ca="1" si="10"/>
        <v>-1.2791999999999999</v>
      </c>
      <c r="Z24" s="72">
        <f t="shared" ca="1" si="10"/>
        <v>-1.2791999999999999</v>
      </c>
      <c r="AA24" s="72">
        <f t="shared" ca="1" si="10"/>
        <v>-1.2791999999999999</v>
      </c>
      <c r="AE24" s="140"/>
    </row>
    <row r="25" spans="1:31" s="8" customFormat="1" x14ac:dyDescent="0.25">
      <c r="A25" s="163"/>
      <c r="B25" s="155" t="s">
        <v>605</v>
      </c>
      <c r="C25" s="169">
        <f t="shared" ca="1" si="0"/>
        <v>0</v>
      </c>
      <c r="D25" s="169">
        <f t="shared" ca="1" si="1"/>
        <v>0</v>
      </c>
      <c r="E25" s="169">
        <f t="shared" ca="1" si="2"/>
        <v>0</v>
      </c>
      <c r="F25" s="169">
        <f t="shared" ca="1" si="3"/>
        <v>0</v>
      </c>
      <c r="G25" s="169">
        <f t="shared" ca="1" si="4"/>
        <v>0</v>
      </c>
      <c r="H25" s="140"/>
      <c r="I25" s="140"/>
      <c r="J25" s="140"/>
      <c r="K25" s="140"/>
      <c r="L25" s="140"/>
      <c r="M25" s="140"/>
      <c r="N25" s="140"/>
      <c r="O25" s="140"/>
      <c r="P25" s="140"/>
      <c r="Q25" s="140"/>
      <c r="R25" s="140"/>
      <c r="S25" s="140"/>
      <c r="V25" s="170" t="s">
        <v>1352</v>
      </c>
      <c r="W25" s="61">
        <f ca="1">C33+C34+C37+C38</f>
        <v>0</v>
      </c>
      <c r="X25" s="61">
        <f t="shared" ref="X25:AA25" ca="1" si="11">D33+D34+D37+D38</f>
        <v>0</v>
      </c>
      <c r="Y25" s="61">
        <f t="shared" ca="1" si="11"/>
        <v>0</v>
      </c>
      <c r="Z25" s="61">
        <f t="shared" ca="1" si="11"/>
        <v>0</v>
      </c>
      <c r="AA25" s="61">
        <f t="shared" ca="1" si="11"/>
        <v>0</v>
      </c>
      <c r="AE25" s="140"/>
    </row>
    <row r="26" spans="1:31" s="8" customFormat="1" x14ac:dyDescent="0.25">
      <c r="A26" s="163"/>
      <c r="B26" s="155" t="s">
        <v>194</v>
      </c>
      <c r="C26" s="169">
        <f t="shared" ca="1" si="0"/>
        <v>0</v>
      </c>
      <c r="D26" s="169">
        <f t="shared" ca="1" si="1"/>
        <v>-40.697320599999998</v>
      </c>
      <c r="E26" s="169">
        <f t="shared" ca="1" si="2"/>
        <v>-34.271427799999998</v>
      </c>
      <c r="F26" s="169">
        <f t="shared" ca="1" si="3"/>
        <v>-30.255244900000001</v>
      </c>
      <c r="G26" s="169">
        <f t="shared" ca="1" si="4"/>
        <v>-27.310044099999999</v>
      </c>
      <c r="H26" s="140"/>
      <c r="I26" s="140"/>
      <c r="J26" s="140"/>
      <c r="K26" s="140"/>
      <c r="L26" s="140"/>
      <c r="M26" s="140"/>
      <c r="N26" s="140"/>
      <c r="O26" s="140"/>
      <c r="P26" s="140"/>
      <c r="Q26" s="140"/>
      <c r="R26" s="140"/>
      <c r="S26" s="140"/>
      <c r="V26" s="171" t="s">
        <v>252</v>
      </c>
      <c r="W26" s="172">
        <f ca="1">SUM(C42:C46)+C48+C49</f>
        <v>0</v>
      </c>
      <c r="X26" s="172">
        <f t="shared" ref="X26:AA26" ca="1" si="12">SUM(D42:D46)+D48+D49</f>
        <v>0</v>
      </c>
      <c r="Y26" s="172">
        <f t="shared" ca="1" si="12"/>
        <v>0</v>
      </c>
      <c r="Z26" s="172">
        <f t="shared" ca="1" si="12"/>
        <v>0</v>
      </c>
      <c r="AA26" s="172">
        <f t="shared" ca="1" si="12"/>
        <v>0</v>
      </c>
      <c r="AE26" s="140"/>
    </row>
    <row r="27" spans="1:31" s="8" customFormat="1" x14ac:dyDescent="0.25">
      <c r="A27" s="140"/>
      <c r="B27" s="155" t="s">
        <v>217</v>
      </c>
      <c r="C27" s="169">
        <f t="shared" ca="1" si="0"/>
        <v>0</v>
      </c>
      <c r="D27" s="169">
        <f t="shared" ca="1" si="1"/>
        <v>-8.5464373200000008</v>
      </c>
      <c r="E27" s="169">
        <f t="shared" ca="1" si="2"/>
        <v>-7.1969998500000001</v>
      </c>
      <c r="F27" s="169">
        <f t="shared" ca="1" si="3"/>
        <v>-6.3536014300000003</v>
      </c>
      <c r="G27" s="169">
        <f t="shared" ca="1" si="4"/>
        <v>-5.7351092499999998</v>
      </c>
      <c r="H27" s="140"/>
      <c r="I27" s="140"/>
      <c r="J27" s="140"/>
      <c r="K27" s="140"/>
      <c r="L27" s="140"/>
      <c r="M27" s="140"/>
      <c r="N27" s="140"/>
      <c r="O27" s="140"/>
      <c r="P27" s="140"/>
      <c r="Q27" s="140"/>
      <c r="R27" s="140"/>
      <c r="S27" s="140"/>
      <c r="V27" s="140"/>
      <c r="W27" s="42"/>
      <c r="X27" s="42"/>
      <c r="Y27" s="42"/>
      <c r="Z27" s="42"/>
      <c r="AA27" s="42"/>
      <c r="AE27" s="140"/>
    </row>
    <row r="28" spans="1:31" s="8" customFormat="1" x14ac:dyDescent="0.25">
      <c r="A28" s="140"/>
      <c r="B28" s="155" t="s">
        <v>606</v>
      </c>
      <c r="C28" s="173">
        <f t="shared" ca="1" si="0"/>
        <v>0</v>
      </c>
      <c r="D28" s="173">
        <f t="shared" ca="1" si="1"/>
        <v>-67.137149199999996</v>
      </c>
      <c r="E28" s="173">
        <f t="shared" ca="1" si="2"/>
        <v>-67.513615099999996</v>
      </c>
      <c r="F28" s="173">
        <f t="shared" ca="1" si="3"/>
        <v>-67.513615099999996</v>
      </c>
      <c r="G28" s="173">
        <f t="shared" ca="1" si="4"/>
        <v>-67.513615099999996</v>
      </c>
      <c r="H28" s="140"/>
      <c r="I28" s="140"/>
      <c r="J28" s="140"/>
      <c r="K28" s="140"/>
      <c r="L28" s="140"/>
      <c r="M28" s="140"/>
      <c r="N28" s="140"/>
      <c r="O28" s="140"/>
      <c r="P28" s="140"/>
      <c r="Q28" s="140"/>
      <c r="R28" s="140"/>
      <c r="S28" s="140"/>
      <c r="V28" s="140" t="s">
        <v>285</v>
      </c>
      <c r="W28" s="135">
        <f ca="1">SUM(W18:W26)</f>
        <v>-1.2853600000000001</v>
      </c>
      <c r="X28" s="135">
        <f t="shared" ref="X28:AA28" ca="1" si="13">SUM(X18:X26)</f>
        <v>-161.28810662000001</v>
      </c>
      <c r="Y28" s="135">
        <f t="shared" ca="1" si="13"/>
        <v>-137.88600395</v>
      </c>
      <c r="Z28" s="135">
        <f t="shared" ca="1" si="13"/>
        <v>-123.34364862999999</v>
      </c>
      <c r="AA28" s="135">
        <f t="shared" ca="1" si="13"/>
        <v>-112.67925475000001</v>
      </c>
      <c r="AE28" s="140"/>
    </row>
    <row r="29" spans="1:31" s="8" customFormat="1" x14ac:dyDescent="0.25">
      <c r="A29" s="140"/>
      <c r="B29" s="155" t="s">
        <v>1166</v>
      </c>
      <c r="C29" s="174">
        <f t="shared" ca="1" si="0"/>
        <v>0</v>
      </c>
      <c r="D29" s="174">
        <f t="shared" ca="1" si="1"/>
        <v>0</v>
      </c>
      <c r="E29" s="174">
        <f t="shared" ca="1" si="2"/>
        <v>0</v>
      </c>
      <c r="F29" s="174">
        <f t="shared" ca="1" si="3"/>
        <v>0</v>
      </c>
      <c r="G29" s="174">
        <f t="shared" ca="1" si="4"/>
        <v>0</v>
      </c>
      <c r="H29" s="140"/>
      <c r="I29" s="140"/>
      <c r="J29" s="140"/>
      <c r="K29" s="140"/>
      <c r="L29" s="140"/>
      <c r="M29" s="140"/>
      <c r="N29" s="140"/>
      <c r="O29" s="140"/>
      <c r="P29" s="140"/>
      <c r="Q29" s="140"/>
      <c r="R29" s="140"/>
      <c r="S29" s="140"/>
      <c r="V29" s="140" t="s">
        <v>284</v>
      </c>
      <c r="W29" s="135">
        <f ca="1">SUM(C18:C46)+C48+C49</f>
        <v>-1.2853600000000001</v>
      </c>
      <c r="X29" s="135">
        <f t="shared" ref="X29:AA29" ca="1" si="14">SUM(D18:D46)+D48+D49</f>
        <v>-161.28810662000001</v>
      </c>
      <c r="Y29" s="135">
        <f t="shared" ca="1" si="14"/>
        <v>-137.88600395</v>
      </c>
      <c r="Z29" s="135">
        <f t="shared" ca="1" si="14"/>
        <v>-123.34364862999999</v>
      </c>
      <c r="AA29" s="135">
        <f t="shared" ca="1" si="14"/>
        <v>-112.67925475000001</v>
      </c>
      <c r="AE29" s="140"/>
    </row>
    <row r="30" spans="1:31" s="8" customFormat="1" x14ac:dyDescent="0.25">
      <c r="A30" s="140"/>
      <c r="B30" s="155" t="s">
        <v>1098</v>
      </c>
      <c r="C30" s="174">
        <f t="shared" ca="1" si="0"/>
        <v>0</v>
      </c>
      <c r="D30" s="174">
        <f t="shared" ca="1" si="1"/>
        <v>0</v>
      </c>
      <c r="E30" s="174">
        <f t="shared" ca="1" si="2"/>
        <v>0</v>
      </c>
      <c r="F30" s="174">
        <f t="shared" ca="1" si="3"/>
        <v>0</v>
      </c>
      <c r="G30" s="174">
        <f t="shared" ca="1" si="4"/>
        <v>0</v>
      </c>
      <c r="H30" s="140"/>
      <c r="I30" s="140"/>
      <c r="J30" s="140"/>
      <c r="K30" s="140"/>
      <c r="L30" s="140"/>
      <c r="M30" s="140"/>
      <c r="N30" s="140"/>
      <c r="O30" s="140"/>
      <c r="P30" s="140"/>
      <c r="Q30" s="140"/>
      <c r="R30" s="140"/>
      <c r="S30" s="140"/>
      <c r="AE30" s="140"/>
    </row>
    <row r="31" spans="1:31" s="8" customFormat="1" x14ac:dyDescent="0.25">
      <c r="A31" s="140"/>
      <c r="B31" s="155" t="s">
        <v>1167</v>
      </c>
      <c r="C31" s="174">
        <f t="shared" ca="1" si="0"/>
        <v>0</v>
      </c>
      <c r="D31" s="174">
        <f t="shared" ca="1" si="1"/>
        <v>0</v>
      </c>
      <c r="E31" s="174">
        <f t="shared" ca="1" si="2"/>
        <v>0</v>
      </c>
      <c r="F31" s="174">
        <f t="shared" ca="1" si="3"/>
        <v>0</v>
      </c>
      <c r="G31" s="174">
        <f t="shared" ca="1" si="4"/>
        <v>0</v>
      </c>
      <c r="H31" s="140"/>
      <c r="I31" s="140"/>
      <c r="J31" s="140"/>
      <c r="K31" s="140"/>
      <c r="L31" s="140"/>
      <c r="M31" s="140"/>
      <c r="N31" s="140"/>
      <c r="O31" s="140"/>
      <c r="P31" s="140"/>
      <c r="Q31" s="140"/>
      <c r="R31" s="140"/>
      <c r="S31" s="140"/>
      <c r="AE31" s="140"/>
    </row>
    <row r="32" spans="1:31" s="8" customFormat="1" x14ac:dyDescent="0.25">
      <c r="A32" s="140"/>
      <c r="B32" s="155" t="s">
        <v>1168</v>
      </c>
      <c r="C32" s="174">
        <f t="shared" ca="1" si="0"/>
        <v>0</v>
      </c>
      <c r="D32" s="174">
        <f t="shared" ca="1" si="1"/>
        <v>0</v>
      </c>
      <c r="E32" s="174">
        <f t="shared" ca="1" si="2"/>
        <v>0</v>
      </c>
      <c r="F32" s="174">
        <f t="shared" ca="1" si="3"/>
        <v>0</v>
      </c>
      <c r="G32" s="174">
        <f t="shared" ca="1" si="4"/>
        <v>0</v>
      </c>
      <c r="H32" s="140"/>
      <c r="I32" s="140"/>
      <c r="J32" s="140"/>
      <c r="K32" s="140"/>
      <c r="L32" s="140"/>
      <c r="M32" s="140"/>
      <c r="N32" s="140"/>
      <c r="O32" s="140"/>
      <c r="P32" s="140"/>
      <c r="Q32" s="140"/>
      <c r="R32" s="140"/>
      <c r="S32" s="140"/>
      <c r="AE32" s="140"/>
    </row>
    <row r="33" spans="1:31" s="8" customFormat="1" x14ac:dyDescent="0.25">
      <c r="A33" s="140"/>
      <c r="B33" s="155" t="s">
        <v>951</v>
      </c>
      <c r="C33" s="175">
        <f t="shared" ca="1" si="0"/>
        <v>0</v>
      </c>
      <c r="D33" s="175">
        <f t="shared" ca="1" si="1"/>
        <v>0</v>
      </c>
      <c r="E33" s="175">
        <f t="shared" ca="1" si="2"/>
        <v>0</v>
      </c>
      <c r="F33" s="175">
        <f t="shared" ca="1" si="3"/>
        <v>0</v>
      </c>
      <c r="G33" s="175">
        <f t="shared" ca="1" si="4"/>
        <v>0</v>
      </c>
      <c r="H33" s="140"/>
      <c r="I33" s="140"/>
      <c r="J33" s="140"/>
      <c r="K33" s="140"/>
      <c r="L33" s="140"/>
      <c r="M33" s="140"/>
      <c r="N33" s="140"/>
      <c r="O33" s="140"/>
      <c r="P33" s="140"/>
      <c r="Q33" s="140"/>
      <c r="R33" s="140"/>
      <c r="S33" s="140"/>
      <c r="V33" s="6"/>
      <c r="W33" s="6"/>
      <c r="X33" s="6"/>
      <c r="Y33" s="6"/>
      <c r="Z33" s="6"/>
      <c r="AA33" s="6"/>
      <c r="AE33" s="140"/>
    </row>
    <row r="34" spans="1:31" s="8" customFormat="1" x14ac:dyDescent="0.25">
      <c r="A34" s="140"/>
      <c r="B34" s="155" t="s">
        <v>952</v>
      </c>
      <c r="C34" s="175">
        <f t="shared" ca="1" si="0"/>
        <v>0</v>
      </c>
      <c r="D34" s="175">
        <f t="shared" ca="1" si="1"/>
        <v>0</v>
      </c>
      <c r="E34" s="175">
        <f t="shared" ca="1" si="2"/>
        <v>0</v>
      </c>
      <c r="F34" s="175">
        <f t="shared" ca="1" si="3"/>
        <v>0</v>
      </c>
      <c r="G34" s="175">
        <f t="shared" ca="1" si="4"/>
        <v>0</v>
      </c>
      <c r="H34" s="140"/>
      <c r="I34" s="140"/>
      <c r="J34" s="140"/>
      <c r="K34" s="140"/>
      <c r="L34" s="140"/>
      <c r="M34" s="140"/>
      <c r="N34" s="140"/>
      <c r="O34" s="140"/>
      <c r="P34" s="140"/>
      <c r="Q34" s="140"/>
      <c r="R34" s="140"/>
      <c r="S34" s="140"/>
      <c r="W34" s="176"/>
      <c r="X34" s="5"/>
      <c r="Y34" s="5"/>
      <c r="Z34" s="5"/>
      <c r="AA34" s="5"/>
      <c r="AE34" s="140"/>
    </row>
    <row r="35" spans="1:31" s="8" customFormat="1" x14ac:dyDescent="0.25">
      <c r="A35" s="140"/>
      <c r="B35" s="155" t="s">
        <v>953</v>
      </c>
      <c r="C35" s="177">
        <f t="shared" ca="1" si="0"/>
        <v>-1.2853600000000001</v>
      </c>
      <c r="D35" s="177">
        <f t="shared" ca="1" si="1"/>
        <v>-1.2791999999999999</v>
      </c>
      <c r="E35" s="177">
        <f t="shared" ca="1" si="2"/>
        <v>-1.2791999999999999</v>
      </c>
      <c r="F35" s="177">
        <f t="shared" ca="1" si="3"/>
        <v>-1.2791999999999999</v>
      </c>
      <c r="G35" s="177">
        <f t="shared" ca="1" si="4"/>
        <v>-1.2791999999999999</v>
      </c>
      <c r="H35" s="140"/>
      <c r="I35" s="140"/>
      <c r="J35" s="140"/>
      <c r="K35" s="140"/>
      <c r="L35" s="140"/>
      <c r="M35" s="140"/>
      <c r="N35" s="140"/>
      <c r="O35" s="140"/>
      <c r="P35" s="140"/>
      <c r="Q35" s="140"/>
      <c r="R35" s="140"/>
      <c r="S35" s="140"/>
      <c r="W35" s="5"/>
      <c r="X35" s="5"/>
      <c r="Y35" s="5"/>
      <c r="Z35" s="5"/>
      <c r="AA35" s="5"/>
      <c r="AE35" s="140"/>
    </row>
    <row r="36" spans="1:31" s="8" customFormat="1" x14ac:dyDescent="0.25">
      <c r="A36" s="140"/>
      <c r="B36" s="155" t="s">
        <v>1181</v>
      </c>
      <c r="C36" s="174">
        <f t="shared" ca="1" si="0"/>
        <v>0</v>
      </c>
      <c r="D36" s="174">
        <f t="shared" ca="1" si="1"/>
        <v>0</v>
      </c>
      <c r="E36" s="174">
        <f t="shared" ca="1" si="2"/>
        <v>0</v>
      </c>
      <c r="F36" s="174">
        <f t="shared" ca="1" si="3"/>
        <v>0</v>
      </c>
      <c r="G36" s="174">
        <f t="shared" ca="1" si="4"/>
        <v>0</v>
      </c>
      <c r="H36" s="140"/>
      <c r="I36" s="140"/>
      <c r="J36" s="140"/>
      <c r="K36" s="140"/>
      <c r="L36" s="140"/>
      <c r="M36" s="140"/>
      <c r="N36" s="140"/>
      <c r="O36" s="140"/>
      <c r="P36" s="140"/>
      <c r="Q36" s="140"/>
      <c r="R36" s="140"/>
      <c r="S36" s="140"/>
      <c r="W36" s="5"/>
      <c r="X36" s="5"/>
      <c r="Y36" s="5"/>
      <c r="Z36" s="5"/>
      <c r="AA36" s="5"/>
      <c r="AE36" s="140"/>
    </row>
    <row r="37" spans="1:31" s="8" customFormat="1" x14ac:dyDescent="0.25">
      <c r="A37" s="140"/>
      <c r="B37" s="155" t="s">
        <v>1195</v>
      </c>
      <c r="C37" s="175">
        <f t="shared" ca="1" si="0"/>
        <v>0</v>
      </c>
      <c r="D37" s="175">
        <f t="shared" ca="1" si="1"/>
        <v>0</v>
      </c>
      <c r="E37" s="175">
        <f t="shared" ca="1" si="2"/>
        <v>0</v>
      </c>
      <c r="F37" s="175">
        <f t="shared" ca="1" si="3"/>
        <v>0</v>
      </c>
      <c r="G37" s="175">
        <f t="shared" ca="1" si="4"/>
        <v>0</v>
      </c>
      <c r="H37" s="140"/>
      <c r="I37" s="140"/>
      <c r="J37" s="140"/>
      <c r="K37" s="140"/>
      <c r="L37" s="140"/>
      <c r="M37" s="140"/>
      <c r="N37" s="140"/>
      <c r="O37" s="140"/>
      <c r="P37" s="140"/>
      <c r="Q37" s="140"/>
      <c r="R37" s="140"/>
      <c r="S37" s="140"/>
      <c r="W37" s="5"/>
      <c r="X37" s="5"/>
      <c r="Y37" s="5"/>
      <c r="Z37" s="5"/>
      <c r="AA37" s="5"/>
      <c r="AE37" s="140"/>
    </row>
    <row r="38" spans="1:31" s="8" customFormat="1" x14ac:dyDescent="0.25">
      <c r="A38" s="140"/>
      <c r="B38" s="155" t="s">
        <v>1196</v>
      </c>
      <c r="C38" s="175">
        <f t="shared" ca="1" si="0"/>
        <v>0</v>
      </c>
      <c r="D38" s="175">
        <f t="shared" ca="1" si="1"/>
        <v>0</v>
      </c>
      <c r="E38" s="175">
        <f t="shared" ca="1" si="2"/>
        <v>0</v>
      </c>
      <c r="F38" s="175">
        <f t="shared" ca="1" si="3"/>
        <v>0</v>
      </c>
      <c r="G38" s="175">
        <f t="shared" ca="1" si="4"/>
        <v>0</v>
      </c>
      <c r="H38" s="140"/>
      <c r="I38" s="140"/>
      <c r="J38" s="140"/>
      <c r="K38" s="140"/>
      <c r="L38" s="140"/>
      <c r="M38" s="140"/>
      <c r="N38" s="140"/>
      <c r="O38" s="140"/>
      <c r="P38" s="140"/>
      <c r="Q38" s="140"/>
      <c r="R38" s="140"/>
      <c r="S38" s="140"/>
      <c r="W38" s="5"/>
      <c r="X38" s="5"/>
      <c r="Y38" s="5"/>
      <c r="Z38" s="5"/>
      <c r="AA38" s="5"/>
      <c r="AE38" s="140"/>
    </row>
    <row r="39" spans="1:31" s="8" customFormat="1" x14ac:dyDescent="0.25">
      <c r="A39" s="140"/>
      <c r="B39" s="155" t="s">
        <v>231</v>
      </c>
      <c r="C39" s="178">
        <f t="shared" ca="1" si="0"/>
        <v>0</v>
      </c>
      <c r="D39" s="178">
        <f t="shared" ca="1" si="1"/>
        <v>54.490776599999997</v>
      </c>
      <c r="E39" s="178">
        <f t="shared" ca="1" si="2"/>
        <v>55.0015766</v>
      </c>
      <c r="F39" s="178">
        <f t="shared" ca="1" si="3"/>
        <v>55.0015766</v>
      </c>
      <c r="G39" s="178">
        <f t="shared" ca="1" si="4"/>
        <v>55.0015766</v>
      </c>
      <c r="H39" s="140"/>
      <c r="I39" s="140"/>
      <c r="J39" s="140"/>
      <c r="K39" s="140"/>
      <c r="L39" s="140"/>
      <c r="M39" s="140"/>
      <c r="N39" s="140"/>
      <c r="O39" s="140"/>
      <c r="P39" s="140"/>
      <c r="Q39" s="140"/>
      <c r="R39" s="140"/>
      <c r="S39" s="140"/>
      <c r="W39" s="5"/>
      <c r="X39" s="5"/>
      <c r="Y39" s="5"/>
      <c r="Z39" s="5"/>
      <c r="AA39" s="5"/>
      <c r="AE39" s="140"/>
    </row>
    <row r="40" spans="1:31" s="8" customFormat="1" x14ac:dyDescent="0.25">
      <c r="A40" s="140"/>
      <c r="B40" s="155" t="s">
        <v>232</v>
      </c>
      <c r="C40" s="178">
        <f t="shared" ca="1" si="0"/>
        <v>0</v>
      </c>
      <c r="D40" s="178">
        <f t="shared" ca="1" si="1"/>
        <v>0</v>
      </c>
      <c r="E40" s="178">
        <f t="shared" ca="1" si="2"/>
        <v>0</v>
      </c>
      <c r="F40" s="178">
        <f t="shared" ca="1" si="3"/>
        <v>0</v>
      </c>
      <c r="G40" s="178">
        <f t="shared" ca="1" si="4"/>
        <v>0</v>
      </c>
      <c r="H40" s="140"/>
      <c r="I40" s="140"/>
      <c r="J40" s="140"/>
      <c r="K40" s="140"/>
      <c r="L40" s="140"/>
      <c r="M40" s="140"/>
      <c r="N40" s="140"/>
      <c r="O40" s="140"/>
      <c r="P40" s="140"/>
      <c r="Q40" s="140"/>
      <c r="R40" s="140"/>
      <c r="S40" s="140"/>
      <c r="W40" s="5"/>
      <c r="X40" s="5"/>
      <c r="Y40" s="5"/>
      <c r="Z40" s="5"/>
      <c r="AA40" s="5"/>
      <c r="AE40" s="140"/>
    </row>
    <row r="41" spans="1:31" s="8" customFormat="1" x14ac:dyDescent="0.25">
      <c r="A41" s="140"/>
      <c r="B41" s="155" t="s">
        <v>233</v>
      </c>
      <c r="C41" s="178">
        <f t="shared" ca="1" si="0"/>
        <v>0</v>
      </c>
      <c r="D41" s="178">
        <f t="shared" ca="1" si="1"/>
        <v>0</v>
      </c>
      <c r="E41" s="178">
        <f t="shared" ca="1" si="2"/>
        <v>0</v>
      </c>
      <c r="F41" s="178">
        <f t="shared" ca="1" si="3"/>
        <v>0</v>
      </c>
      <c r="G41" s="178">
        <f t="shared" ca="1" si="4"/>
        <v>0</v>
      </c>
      <c r="H41" s="140"/>
      <c r="I41" s="140"/>
      <c r="J41" s="140"/>
      <c r="K41" s="140"/>
      <c r="L41" s="140"/>
      <c r="M41" s="140"/>
      <c r="N41" s="140"/>
      <c r="O41" s="140"/>
      <c r="P41" s="140"/>
      <c r="Q41" s="140"/>
      <c r="R41" s="140"/>
      <c r="S41" s="140"/>
      <c r="AE41" s="140"/>
    </row>
    <row r="42" spans="1:31" s="8" customFormat="1" x14ac:dyDescent="0.25">
      <c r="A42" s="140"/>
      <c r="B42" s="155" t="s">
        <v>198</v>
      </c>
      <c r="C42" s="179">
        <f t="shared" ca="1" si="0"/>
        <v>0</v>
      </c>
      <c r="D42" s="179">
        <f t="shared" ca="1" si="1"/>
        <v>0</v>
      </c>
      <c r="E42" s="179">
        <f t="shared" ca="1" si="2"/>
        <v>0</v>
      </c>
      <c r="F42" s="179">
        <f t="shared" ca="1" si="3"/>
        <v>0</v>
      </c>
      <c r="G42" s="179">
        <f t="shared" ca="1" si="4"/>
        <v>0</v>
      </c>
      <c r="H42" s="140"/>
      <c r="I42" s="140"/>
      <c r="J42" s="140"/>
      <c r="K42" s="140"/>
      <c r="L42" s="140"/>
      <c r="M42" s="140"/>
      <c r="N42" s="140"/>
      <c r="O42" s="140"/>
      <c r="P42" s="140"/>
      <c r="Q42" s="140"/>
      <c r="R42" s="140"/>
      <c r="S42" s="140"/>
    </row>
    <row r="43" spans="1:31" s="8" customFormat="1" x14ac:dyDescent="0.25">
      <c r="A43" s="140"/>
      <c r="B43" s="155" t="s">
        <v>607</v>
      </c>
      <c r="C43" s="179">
        <f t="shared" ca="1" si="0"/>
        <v>0</v>
      </c>
      <c r="D43" s="179">
        <f t="shared" ca="1" si="1"/>
        <v>0</v>
      </c>
      <c r="E43" s="179">
        <f t="shared" ca="1" si="2"/>
        <v>0</v>
      </c>
      <c r="F43" s="179">
        <f t="shared" ca="1" si="3"/>
        <v>0</v>
      </c>
      <c r="G43" s="179">
        <f t="shared" ca="1" si="4"/>
        <v>0</v>
      </c>
      <c r="H43" s="140"/>
      <c r="I43" s="140"/>
      <c r="J43" s="140"/>
      <c r="K43" s="140"/>
      <c r="L43" s="140"/>
      <c r="M43" s="140"/>
      <c r="N43" s="140"/>
      <c r="O43" s="140"/>
      <c r="P43" s="140"/>
      <c r="Q43" s="140"/>
      <c r="R43" s="140"/>
      <c r="S43" s="140"/>
      <c r="W43" s="42"/>
      <c r="X43" s="42"/>
      <c r="Y43" s="42"/>
      <c r="Z43" s="42"/>
      <c r="AA43" s="42"/>
    </row>
    <row r="44" spans="1:31" s="8" customFormat="1" x14ac:dyDescent="0.25">
      <c r="A44" s="140"/>
      <c r="B44" s="155" t="s">
        <v>608</v>
      </c>
      <c r="C44" s="179">
        <f t="shared" ca="1" si="0"/>
        <v>0</v>
      </c>
      <c r="D44" s="179">
        <f t="shared" ca="1" si="1"/>
        <v>0</v>
      </c>
      <c r="E44" s="179">
        <f t="shared" ca="1" si="2"/>
        <v>0</v>
      </c>
      <c r="F44" s="179">
        <f t="shared" ca="1" si="3"/>
        <v>0</v>
      </c>
      <c r="G44" s="179">
        <f t="shared" ca="1" si="4"/>
        <v>0</v>
      </c>
      <c r="H44" s="140"/>
      <c r="I44" s="140"/>
      <c r="J44" s="140"/>
      <c r="K44" s="140"/>
      <c r="L44" s="140"/>
      <c r="M44" s="140"/>
      <c r="N44" s="140"/>
      <c r="O44" s="140"/>
      <c r="P44" s="140"/>
      <c r="Q44" s="140"/>
      <c r="R44" s="140"/>
      <c r="S44" s="140"/>
      <c r="W44" s="5"/>
      <c r="X44" s="5"/>
      <c r="Y44" s="5"/>
      <c r="Z44" s="5"/>
      <c r="AA44" s="5"/>
    </row>
    <row r="45" spans="1:31" s="8" customFormat="1" x14ac:dyDescent="0.25">
      <c r="A45" s="140"/>
      <c r="B45" s="155" t="s">
        <v>954</v>
      </c>
      <c r="C45" s="179">
        <f t="shared" ca="1" si="0"/>
        <v>0</v>
      </c>
      <c r="D45" s="179">
        <f t="shared" ca="1" si="1"/>
        <v>0</v>
      </c>
      <c r="E45" s="179">
        <f t="shared" ca="1" si="2"/>
        <v>0</v>
      </c>
      <c r="F45" s="179">
        <f t="shared" ca="1" si="3"/>
        <v>0</v>
      </c>
      <c r="G45" s="179">
        <f t="shared" ca="1" si="4"/>
        <v>0</v>
      </c>
      <c r="H45" s="140"/>
      <c r="I45" s="140"/>
      <c r="J45" s="140"/>
      <c r="K45" s="140"/>
      <c r="L45" s="140"/>
      <c r="M45" s="140"/>
      <c r="N45" s="140"/>
      <c r="O45" s="140"/>
      <c r="P45" s="140"/>
      <c r="Q45" s="140"/>
      <c r="R45" s="140"/>
      <c r="S45" s="140"/>
      <c r="W45" s="5"/>
      <c r="X45" s="5"/>
      <c r="Y45" s="5"/>
      <c r="Z45" s="5"/>
      <c r="AA45" s="5"/>
    </row>
    <row r="46" spans="1:31" s="8" customFormat="1" x14ac:dyDescent="0.25">
      <c r="A46" s="140"/>
      <c r="B46" s="155" t="s">
        <v>176</v>
      </c>
      <c r="C46" s="179">
        <f t="shared" ca="1" si="0"/>
        <v>0</v>
      </c>
      <c r="D46" s="179">
        <f t="shared" ca="1" si="1"/>
        <v>0</v>
      </c>
      <c r="E46" s="179">
        <f t="shared" ca="1" si="2"/>
        <v>0</v>
      </c>
      <c r="F46" s="179">
        <f t="shared" ca="1" si="3"/>
        <v>0</v>
      </c>
      <c r="G46" s="179">
        <f t="shared" ca="1" si="4"/>
        <v>0</v>
      </c>
      <c r="H46" s="140"/>
      <c r="I46" s="140"/>
      <c r="J46" s="140"/>
      <c r="K46" s="140"/>
      <c r="L46" s="140"/>
      <c r="M46" s="140"/>
      <c r="N46" s="140"/>
      <c r="O46" s="140"/>
      <c r="P46" s="140"/>
      <c r="Q46" s="140"/>
      <c r="R46" s="140"/>
      <c r="S46" s="140"/>
      <c r="W46" s="5"/>
      <c r="X46" s="5"/>
      <c r="Y46" s="5"/>
      <c r="Z46" s="5"/>
      <c r="AA46" s="5"/>
    </row>
    <row r="47" spans="1:31" s="8" customFormat="1" x14ac:dyDescent="0.25">
      <c r="A47" s="140"/>
      <c r="B47" s="155" t="s">
        <v>177</v>
      </c>
      <c r="C47" s="176">
        <f t="shared" ca="1" si="0"/>
        <v>1.2853600000000001</v>
      </c>
      <c r="D47" s="176">
        <f t="shared" ca="1" si="1"/>
        <v>1.2791999999999999</v>
      </c>
      <c r="E47" s="176">
        <f t="shared" ca="1" si="2"/>
        <v>1.2791999999999999</v>
      </c>
      <c r="F47" s="176">
        <f t="shared" ca="1" si="3"/>
        <v>1.2791999999999999</v>
      </c>
      <c r="G47" s="176">
        <f t="shared" ca="1" si="4"/>
        <v>1.2791999999999999</v>
      </c>
      <c r="H47" s="140"/>
      <c r="I47" s="140"/>
      <c r="J47" s="140"/>
      <c r="K47" s="140"/>
      <c r="L47" s="140"/>
      <c r="M47" s="140"/>
      <c r="N47" s="140"/>
      <c r="O47" s="140"/>
      <c r="P47" s="140"/>
      <c r="Q47" s="140"/>
      <c r="R47" s="140"/>
      <c r="S47" s="140"/>
      <c r="W47" s="5"/>
      <c r="X47" s="5"/>
      <c r="Y47" s="5"/>
      <c r="Z47" s="5"/>
      <c r="AA47" s="5"/>
    </row>
    <row r="48" spans="1:31" s="8" customFormat="1" x14ac:dyDescent="0.25">
      <c r="A48" s="140"/>
      <c r="B48" s="155" t="s">
        <v>1205</v>
      </c>
      <c r="C48" s="179">
        <f t="shared" ca="1" si="0"/>
        <v>0</v>
      </c>
      <c r="D48" s="179">
        <f t="shared" ca="1" si="1"/>
        <v>0</v>
      </c>
      <c r="E48" s="179">
        <f t="shared" ca="1" si="2"/>
        <v>0</v>
      </c>
      <c r="F48" s="179">
        <f t="shared" ca="1" si="3"/>
        <v>0</v>
      </c>
      <c r="G48" s="179">
        <f t="shared" ca="1" si="4"/>
        <v>0</v>
      </c>
      <c r="H48" s="140"/>
      <c r="I48" s="140"/>
      <c r="J48" s="140"/>
      <c r="K48" s="140"/>
      <c r="L48" s="140"/>
      <c r="M48" s="140"/>
      <c r="N48" s="140"/>
      <c r="O48" s="140"/>
      <c r="P48" s="140"/>
      <c r="Q48" s="140"/>
      <c r="R48" s="140"/>
      <c r="S48" s="140"/>
      <c r="W48" s="5"/>
      <c r="X48" s="5"/>
      <c r="Y48" s="5"/>
      <c r="Z48" s="5"/>
      <c r="AA48" s="5"/>
    </row>
    <row r="49" spans="1:27" s="8" customFormat="1" x14ac:dyDescent="0.25">
      <c r="A49" s="140"/>
      <c r="B49" s="155" t="s">
        <v>1206</v>
      </c>
      <c r="C49" s="179">
        <f t="shared" ca="1" si="0"/>
        <v>0</v>
      </c>
      <c r="D49" s="179">
        <f t="shared" ca="1" si="1"/>
        <v>0</v>
      </c>
      <c r="E49" s="179">
        <f t="shared" ca="1" si="2"/>
        <v>0</v>
      </c>
      <c r="F49" s="179">
        <f t="shared" ca="1" si="3"/>
        <v>0</v>
      </c>
      <c r="G49" s="179">
        <f t="shared" ca="1" si="4"/>
        <v>0</v>
      </c>
      <c r="H49" s="140"/>
      <c r="I49" s="140"/>
      <c r="J49" s="140"/>
      <c r="K49" s="140"/>
      <c r="L49" s="140"/>
      <c r="M49" s="140"/>
      <c r="N49" s="140"/>
      <c r="O49" s="140"/>
      <c r="P49" s="140"/>
      <c r="Q49" s="140"/>
      <c r="R49" s="140"/>
      <c r="S49" s="140"/>
      <c r="W49" s="5"/>
      <c r="X49" s="5"/>
      <c r="Y49" s="5"/>
      <c r="Z49" s="5"/>
      <c r="AA49" s="5"/>
    </row>
    <row r="50" spans="1:27" s="8" customFormat="1" x14ac:dyDescent="0.25">
      <c r="A50" s="140"/>
      <c r="B50" s="155"/>
      <c r="C50" s="5"/>
      <c r="D50" s="5"/>
      <c r="E50" s="5"/>
      <c r="F50" s="5"/>
      <c r="G50" s="5"/>
      <c r="H50" s="140"/>
      <c r="I50" s="103" t="s">
        <v>244</v>
      </c>
      <c r="J50" s="140"/>
      <c r="K50" s="140"/>
      <c r="L50" s="140"/>
      <c r="M50" s="140"/>
      <c r="N50" s="140"/>
      <c r="O50" s="103" t="s">
        <v>245</v>
      </c>
      <c r="P50" s="140"/>
      <c r="Q50" s="140"/>
      <c r="R50" s="140"/>
      <c r="S50" s="140"/>
      <c r="V50" s="140"/>
      <c r="W50" s="140"/>
      <c r="X50" s="140"/>
      <c r="Y50" s="140"/>
      <c r="Z50" s="140"/>
      <c r="AA50" s="140"/>
    </row>
    <row r="51" spans="1:27" s="8" customFormat="1" x14ac:dyDescent="0.25">
      <c r="B51" s="106" t="s">
        <v>267</v>
      </c>
      <c r="C51" s="9">
        <v>2010</v>
      </c>
      <c r="D51" s="9">
        <v>2020</v>
      </c>
      <c r="E51" s="9">
        <v>2030</v>
      </c>
      <c r="F51" s="9">
        <v>2040</v>
      </c>
      <c r="G51" s="9">
        <v>2050</v>
      </c>
      <c r="H51" s="140"/>
      <c r="I51" s="106">
        <v>2010</v>
      </c>
      <c r="J51" s="106">
        <v>2020</v>
      </c>
      <c r="K51" s="106">
        <v>2030</v>
      </c>
      <c r="L51" s="106">
        <v>2040</v>
      </c>
      <c r="M51" s="106">
        <v>2050</v>
      </c>
      <c r="N51" s="140"/>
      <c r="O51" s="106">
        <v>2010</v>
      </c>
      <c r="P51" s="106">
        <v>2020</v>
      </c>
      <c r="Q51" s="106">
        <v>2030</v>
      </c>
      <c r="R51" s="106">
        <v>2040</v>
      </c>
      <c r="S51" s="106">
        <v>2050</v>
      </c>
      <c r="V51" s="106" t="s">
        <v>267</v>
      </c>
      <c r="W51" s="106">
        <v>2010</v>
      </c>
      <c r="X51" s="106">
        <v>2020</v>
      </c>
      <c r="Y51" s="106">
        <v>2030</v>
      </c>
      <c r="Z51" s="106">
        <v>2040</v>
      </c>
      <c r="AA51" s="106">
        <v>2050</v>
      </c>
    </row>
    <row r="52" spans="1:27" s="8" customFormat="1" x14ac:dyDescent="0.25">
      <c r="A52" s="140"/>
      <c r="B52" s="140" t="s">
        <v>1106</v>
      </c>
      <c r="C52" s="16">
        <f t="shared" ref="C52:C83" ca="1" si="15">IFERROR(VLOOKUP($B52,INDIRECT($I$52),2,FALSE),0)</f>
        <v>-42.850373599999998</v>
      </c>
      <c r="D52" s="16">
        <f t="shared" ref="D52:D83" ca="1" si="16">IFERROR(VLOOKUP($B52,INDIRECT($J$52),2,FALSE),0)</f>
        <v>0</v>
      </c>
      <c r="E52" s="16">
        <f t="shared" ref="E52:E83" ca="1" si="17">IFERROR(VLOOKUP($B52,INDIRECT($K$52),2,FALSE),0)</f>
        <v>0</v>
      </c>
      <c r="F52" s="16">
        <f t="shared" ref="F52:F83" ca="1" si="18">IFERROR(VLOOKUP($B52,INDIRECT($L$52),2,FALSE),0)</f>
        <v>0</v>
      </c>
      <c r="G52" s="16">
        <f t="shared" ref="G52:G83" ca="1" si="19">IFERROR(VLOOKUP($B52,INDIRECT($M$52),2,FALSE),0)</f>
        <v>0</v>
      </c>
      <c r="H52" s="140"/>
      <c r="I52" s="140" t="str">
        <f>"Modeloutput!$D$"&amp;O52&amp;":$E$"&amp;O53</f>
        <v>Modeloutput!$D$5137:$E$5168</v>
      </c>
      <c r="J52" s="140" t="str">
        <f>"Modeloutput!$D$"&amp;P52&amp;":$E$"&amp;P53</f>
        <v>Modeloutput!$D$5460:$E$5491</v>
      </c>
      <c r="K52" s="140" t="str">
        <f>"Modeloutput!$D$"&amp;Q52&amp;":$E$"&amp;Q53</f>
        <v>Modeloutput!$D$5783:$E$5814</v>
      </c>
      <c r="L52" s="140" t="str">
        <f>"Modeloutput!$D$"&amp;R52&amp;":$E$"&amp;R53</f>
        <v>Modeloutput!$D$6106:$E$6137</v>
      </c>
      <c r="M52" s="140" t="str">
        <f>"Modeloutput!$D$"&amp;S52&amp;":$E$"&amp;S53</f>
        <v>Modeloutput!$D$6429:$E$6460</v>
      </c>
      <c r="N52" s="140" t="s">
        <v>246</v>
      </c>
      <c r="O52" s="140">
        <f>Run4_Var1!O52+Run4_Var4!$G$9</f>
        <v>5137</v>
      </c>
      <c r="P52" s="140">
        <f>Run4_Var1!P52+Run4_Var4!$G$9</f>
        <v>5460</v>
      </c>
      <c r="Q52" s="140">
        <f>Run4_Var1!Q52+Run4_Var4!$G$9</f>
        <v>5783</v>
      </c>
      <c r="R52" s="140">
        <f>Run4_Var1!R52+Run4_Var4!$G$9</f>
        <v>6106</v>
      </c>
      <c r="S52" s="140">
        <f>Run4_Var1!S52+Run4_Var4!$G$9</f>
        <v>6429</v>
      </c>
      <c r="V52" s="14" t="s">
        <v>1353</v>
      </c>
      <c r="W52" s="15">
        <f ca="1">C52+C54</f>
        <v>-54.429965499999994</v>
      </c>
      <c r="X52" s="15">
        <f ca="1">D52+D54</f>
        <v>0</v>
      </c>
      <c r="Y52" s="15">
        <f ca="1">E52+E54</f>
        <v>0</v>
      </c>
      <c r="Z52" s="15">
        <f ca="1">F52+F54</f>
        <v>0</v>
      </c>
      <c r="AA52" s="15">
        <f ca="1">G52+G54</f>
        <v>0</v>
      </c>
    </row>
    <row r="53" spans="1:27" s="8" customFormat="1" x14ac:dyDescent="0.25">
      <c r="A53" s="140"/>
      <c r="B53" s="8" t="s">
        <v>200</v>
      </c>
      <c r="C53" s="49">
        <f t="shared" ca="1" si="15"/>
        <v>-18.0948469</v>
      </c>
      <c r="D53" s="49">
        <f t="shared" ca="1" si="16"/>
        <v>0</v>
      </c>
      <c r="E53" s="49">
        <f t="shared" ca="1" si="17"/>
        <v>0</v>
      </c>
      <c r="F53" s="49">
        <f t="shared" ca="1" si="18"/>
        <v>0</v>
      </c>
      <c r="G53" s="49">
        <f t="shared" ca="1" si="19"/>
        <v>0</v>
      </c>
      <c r="H53" s="140"/>
      <c r="I53" s="140"/>
      <c r="J53" s="140"/>
      <c r="K53" s="140"/>
      <c r="L53" s="140"/>
      <c r="M53" s="140"/>
      <c r="N53" s="140"/>
      <c r="O53" s="140">
        <f>Run4_Var1!O53+Run4_Var4!$G$9</f>
        <v>5168</v>
      </c>
      <c r="P53" s="140">
        <f>Run4_Var1!P53+Run4_Var4!$G$9</f>
        <v>5491</v>
      </c>
      <c r="Q53" s="140">
        <f>Run4_Var1!Q53+Run4_Var4!$G$9</f>
        <v>5814</v>
      </c>
      <c r="R53" s="140">
        <f>Run4_Var1!R53+Run4_Var4!$G$9</f>
        <v>6137</v>
      </c>
      <c r="S53" s="140">
        <f>Run4_Var1!S53+Run4_Var4!$G$9</f>
        <v>6460</v>
      </c>
      <c r="V53" s="43" t="s">
        <v>276</v>
      </c>
      <c r="W53" s="44">
        <f ca="1">C55+C56</f>
        <v>-19.999397039999998</v>
      </c>
      <c r="X53" s="44">
        <f t="shared" ref="X53:AA53" ca="1" si="20">D55+D56</f>
        <v>0</v>
      </c>
      <c r="Y53" s="44">
        <f t="shared" ca="1" si="20"/>
        <v>0</v>
      </c>
      <c r="Z53" s="44">
        <f t="shared" ca="1" si="20"/>
        <v>0</v>
      </c>
      <c r="AA53" s="44">
        <f t="shared" ca="1" si="20"/>
        <v>0</v>
      </c>
    </row>
    <row r="54" spans="1:27" s="8" customFormat="1" x14ac:dyDescent="0.25">
      <c r="A54" s="140"/>
      <c r="B54" s="140" t="s">
        <v>1137</v>
      </c>
      <c r="C54" s="16">
        <f t="shared" ca="1" si="15"/>
        <v>-11.5795919</v>
      </c>
      <c r="D54" s="16">
        <f t="shared" ca="1" si="16"/>
        <v>0</v>
      </c>
      <c r="E54" s="16">
        <f t="shared" ca="1" si="17"/>
        <v>0</v>
      </c>
      <c r="F54" s="16">
        <f t="shared" ca="1" si="18"/>
        <v>0</v>
      </c>
      <c r="G54" s="16">
        <f t="shared" ca="1" si="19"/>
        <v>0</v>
      </c>
      <c r="H54" s="140"/>
      <c r="I54" s="140"/>
      <c r="J54" s="140"/>
      <c r="K54" s="140"/>
      <c r="L54" s="140"/>
      <c r="M54" s="140"/>
      <c r="N54" s="140"/>
      <c r="O54" s="140"/>
      <c r="P54" s="140"/>
      <c r="Q54" s="140"/>
      <c r="R54" s="140"/>
      <c r="S54" s="140"/>
      <c r="V54" s="25" t="s">
        <v>277</v>
      </c>
      <c r="W54" s="26">
        <f ca="1">C57+C59</f>
        <v>-32.331402599999997</v>
      </c>
      <c r="X54" s="26">
        <f t="shared" ref="X54:AA54" ca="1" si="21">D57+D59</f>
        <v>-46.670580100000002</v>
      </c>
      <c r="Y54" s="26">
        <f t="shared" ca="1" si="21"/>
        <v>-58.672550100000002</v>
      </c>
      <c r="Z54" s="26">
        <f t="shared" ca="1" si="21"/>
        <v>-62.469093999999998</v>
      </c>
      <c r="AA54" s="26">
        <f t="shared" ca="1" si="21"/>
        <v>-65.653820599999989</v>
      </c>
    </row>
    <row r="55" spans="1:27" s="8" customFormat="1" x14ac:dyDescent="0.25">
      <c r="A55" s="140"/>
      <c r="B55" s="140" t="s">
        <v>609</v>
      </c>
      <c r="C55" s="45">
        <f t="shared" ca="1" si="15"/>
        <v>-16.806215999999999</v>
      </c>
      <c r="D55" s="45">
        <f t="shared" ca="1" si="16"/>
        <v>0</v>
      </c>
      <c r="E55" s="45">
        <f t="shared" ca="1" si="17"/>
        <v>0</v>
      </c>
      <c r="F55" s="45">
        <f t="shared" ca="1" si="18"/>
        <v>0</v>
      </c>
      <c r="G55" s="45">
        <f t="shared" ca="1" si="19"/>
        <v>0</v>
      </c>
      <c r="H55" s="140"/>
      <c r="I55" s="140"/>
      <c r="J55" s="140"/>
      <c r="K55" s="140"/>
      <c r="L55" s="140"/>
      <c r="M55" s="140"/>
      <c r="N55" s="140"/>
      <c r="O55" s="140"/>
      <c r="P55" s="140"/>
      <c r="Q55" s="140"/>
      <c r="R55" s="140"/>
      <c r="S55" s="140"/>
      <c r="V55" s="20" t="s">
        <v>614</v>
      </c>
      <c r="W55" s="21">
        <f ca="1">C60+C61</f>
        <v>-42.233956800000001</v>
      </c>
      <c r="X55" s="21">
        <f t="shared" ref="X55:AA55" ca="1" si="22">D60+D61</f>
        <v>-42.556668000000002</v>
      </c>
      <c r="Y55" s="21">
        <f t="shared" ca="1" si="22"/>
        <v>-42.556668000000002</v>
      </c>
      <c r="Z55" s="21">
        <f t="shared" ca="1" si="22"/>
        <v>-42.556668000000002</v>
      </c>
      <c r="AA55" s="21">
        <f t="shared" ca="1" si="22"/>
        <v>-42.556668000000002</v>
      </c>
    </row>
    <row r="56" spans="1:27" s="8" customFormat="1" x14ac:dyDescent="0.25">
      <c r="A56" s="140"/>
      <c r="B56" s="140" t="s">
        <v>1138</v>
      </c>
      <c r="C56" s="45">
        <f t="shared" ca="1" si="15"/>
        <v>-3.1931810399999998</v>
      </c>
      <c r="D56" s="45">
        <f t="shared" ca="1" si="16"/>
        <v>0</v>
      </c>
      <c r="E56" s="45">
        <f t="shared" ca="1" si="17"/>
        <v>0</v>
      </c>
      <c r="F56" s="45">
        <f t="shared" ca="1" si="18"/>
        <v>0</v>
      </c>
      <c r="G56" s="45">
        <f t="shared" ca="1" si="19"/>
        <v>0</v>
      </c>
      <c r="H56" s="140"/>
      <c r="I56" s="140"/>
      <c r="J56" s="140"/>
      <c r="K56" s="140"/>
      <c r="L56" s="140"/>
      <c r="M56" s="140"/>
      <c r="N56" s="140"/>
      <c r="O56" s="140"/>
      <c r="P56" s="140"/>
      <c r="Q56" s="140"/>
      <c r="R56" s="140"/>
      <c r="S56" s="140"/>
      <c r="V56" s="47" t="s">
        <v>278</v>
      </c>
      <c r="W56" s="48">
        <f ca="1">C53+C58</f>
        <v>-62.626249000000001</v>
      </c>
      <c r="X56" s="48">
        <f t="shared" ref="X56:AA56" ca="1" si="23">D53+D58</f>
        <v>-44.374673100000003</v>
      </c>
      <c r="Y56" s="48">
        <f t="shared" ca="1" si="23"/>
        <v>-44.183306899999998</v>
      </c>
      <c r="Z56" s="48">
        <f t="shared" ca="1" si="23"/>
        <v>-43.992319700000003</v>
      </c>
      <c r="AA56" s="48">
        <f t="shared" ca="1" si="23"/>
        <v>-43.8009536</v>
      </c>
    </row>
    <row r="57" spans="1:27" s="8" customFormat="1" x14ac:dyDescent="0.25">
      <c r="A57" s="140"/>
      <c r="B57" s="140" t="s">
        <v>1108</v>
      </c>
      <c r="C57" s="46">
        <f t="shared" ca="1" si="15"/>
        <v>-20.059190099999999</v>
      </c>
      <c r="D57" s="46">
        <f t="shared" ca="1" si="16"/>
        <v>-30.8693378</v>
      </c>
      <c r="E57" s="46">
        <f t="shared" ca="1" si="17"/>
        <v>-40.821533600000002</v>
      </c>
      <c r="F57" s="46">
        <f t="shared" ca="1" si="18"/>
        <v>-43.992319700000003</v>
      </c>
      <c r="G57" s="46">
        <f t="shared" ca="1" si="19"/>
        <v>-46.657537499999997</v>
      </c>
      <c r="H57" s="140"/>
      <c r="I57" s="140"/>
      <c r="J57" s="140"/>
      <c r="K57" s="140"/>
      <c r="L57" s="140"/>
      <c r="M57" s="140"/>
      <c r="N57" s="140"/>
      <c r="O57" s="140"/>
      <c r="P57" s="140"/>
      <c r="Q57" s="140"/>
      <c r="R57" s="140"/>
      <c r="S57" s="140"/>
      <c r="V57" s="51" t="s">
        <v>280</v>
      </c>
      <c r="W57" s="52">
        <f ca="1">SUM(C65:C72)</f>
        <v>-11.05296186</v>
      </c>
      <c r="X57" s="52">
        <f t="shared" ref="X57:AA57" ca="1" si="24">SUM(D65:D72)</f>
        <v>-9.9756102099999993</v>
      </c>
      <c r="Y57" s="52">
        <f t="shared" ca="1" si="24"/>
        <v>-9.1396652199999995</v>
      </c>
      <c r="Z57" s="52">
        <f t="shared" ca="1" si="24"/>
        <v>-8.5266388899999992</v>
      </c>
      <c r="AA57" s="52">
        <f t="shared" ca="1" si="24"/>
        <v>-8.0808015599999994</v>
      </c>
    </row>
    <row r="58" spans="1:27" s="8" customFormat="1" x14ac:dyDescent="0.25">
      <c r="A58" s="140"/>
      <c r="B58" s="140" t="s">
        <v>201</v>
      </c>
      <c r="C58" s="49">
        <f t="shared" ca="1" si="15"/>
        <v>-44.531402100000001</v>
      </c>
      <c r="D58" s="49">
        <f t="shared" ca="1" si="16"/>
        <v>-44.374673100000003</v>
      </c>
      <c r="E58" s="49">
        <f t="shared" ca="1" si="17"/>
        <v>-44.183306899999998</v>
      </c>
      <c r="F58" s="49">
        <f t="shared" ca="1" si="18"/>
        <v>-43.992319700000003</v>
      </c>
      <c r="G58" s="49">
        <f t="shared" ca="1" si="19"/>
        <v>-43.8009536</v>
      </c>
      <c r="H58" s="140"/>
      <c r="I58" s="140"/>
      <c r="J58" s="140"/>
      <c r="K58" s="140"/>
      <c r="L58" s="140"/>
      <c r="M58" s="140"/>
      <c r="N58" s="140"/>
      <c r="O58" s="140"/>
      <c r="P58" s="140"/>
      <c r="Q58" s="140"/>
      <c r="R58" s="140"/>
      <c r="S58" s="140"/>
      <c r="V58" s="54" t="s">
        <v>279</v>
      </c>
      <c r="W58" s="55">
        <f ca="1">SUM(C73:C82)</f>
        <v>-31.332622659999998</v>
      </c>
      <c r="X58" s="55">
        <f t="shared" ref="X58:AA58" ca="1" si="25">SUM(D73:D82)</f>
        <v>-30.515258750000001</v>
      </c>
      <c r="Y58" s="55">
        <f t="shared" ca="1" si="25"/>
        <v>-26.135223179999997</v>
      </c>
      <c r="Z58" s="55">
        <f t="shared" ca="1" si="25"/>
        <v>-26.035211</v>
      </c>
      <c r="AA58" s="55">
        <f t="shared" ca="1" si="25"/>
        <v>-25.914897789999998</v>
      </c>
    </row>
    <row r="59" spans="1:27" s="8" customFormat="1" x14ac:dyDescent="0.25">
      <c r="A59" s="140"/>
      <c r="B59" s="140" t="s">
        <v>221</v>
      </c>
      <c r="C59" s="46">
        <f t="shared" ca="1" si="15"/>
        <v>-12.2722125</v>
      </c>
      <c r="D59" s="46">
        <f t="shared" ca="1" si="16"/>
        <v>-15.8012423</v>
      </c>
      <c r="E59" s="46">
        <f t="shared" ca="1" si="17"/>
        <v>-17.8510165</v>
      </c>
      <c r="F59" s="46">
        <f t="shared" ca="1" si="18"/>
        <v>-18.476774299999999</v>
      </c>
      <c r="G59" s="46">
        <f t="shared" ca="1" si="19"/>
        <v>-18.996283099999999</v>
      </c>
      <c r="H59" s="140"/>
      <c r="I59" s="140"/>
      <c r="J59" s="140"/>
      <c r="K59" s="140"/>
      <c r="L59" s="140"/>
      <c r="M59" s="140"/>
      <c r="N59" s="140"/>
      <c r="O59" s="140"/>
      <c r="P59" s="140"/>
      <c r="Q59" s="140"/>
      <c r="R59" s="140"/>
      <c r="S59" s="140"/>
      <c r="V59" s="36" t="s">
        <v>1354</v>
      </c>
      <c r="W59" s="50">
        <f ca="1">SUM(C62:C64)</f>
        <v>0</v>
      </c>
      <c r="X59" s="50">
        <f t="shared" ref="X59:AA59" ca="1" si="26">SUM(D62:D64)</f>
        <v>-54.490776599999997</v>
      </c>
      <c r="Y59" s="50">
        <f t="shared" ca="1" si="26"/>
        <v>-55.0015766</v>
      </c>
      <c r="Z59" s="50">
        <f t="shared" ca="1" si="26"/>
        <v>-55.0015766</v>
      </c>
      <c r="AA59" s="50">
        <f t="shared" ca="1" si="26"/>
        <v>-55.0015766</v>
      </c>
    </row>
    <row r="60" spans="1:27" s="8" customFormat="1" x14ac:dyDescent="0.25">
      <c r="A60" s="140"/>
      <c r="B60" s="140" t="s">
        <v>610</v>
      </c>
      <c r="C60" s="19">
        <f t="shared" ca="1" si="15"/>
        <v>-35.490720000000003</v>
      </c>
      <c r="D60" s="19">
        <f t="shared" ca="1" si="16"/>
        <v>-35.1708</v>
      </c>
      <c r="E60" s="19">
        <f t="shared" ca="1" si="17"/>
        <v>-35.1708</v>
      </c>
      <c r="F60" s="19">
        <f t="shared" ca="1" si="18"/>
        <v>-35.1708</v>
      </c>
      <c r="G60" s="19">
        <f t="shared" ca="1" si="19"/>
        <v>-35.1708</v>
      </c>
      <c r="H60" s="140"/>
      <c r="I60" s="140"/>
      <c r="J60" s="140"/>
      <c r="K60" s="140"/>
      <c r="L60" s="140"/>
      <c r="M60" s="140"/>
      <c r="N60" s="140"/>
      <c r="O60" s="140"/>
      <c r="P60" s="140"/>
      <c r="Q60" s="140"/>
      <c r="R60" s="140"/>
      <c r="S60" s="140"/>
      <c r="V60" s="70" t="s">
        <v>1355</v>
      </c>
      <c r="W60" s="71">
        <f ca="1">C83</f>
        <v>0</v>
      </c>
      <c r="X60" s="71">
        <f t="shared" ref="X60:AA60" ca="1" si="27">D83</f>
        <v>0</v>
      </c>
      <c r="Y60" s="71">
        <f t="shared" ca="1" si="27"/>
        <v>0</v>
      </c>
      <c r="Z60" s="71">
        <f t="shared" ca="1" si="27"/>
        <v>0</v>
      </c>
      <c r="AA60" s="71">
        <f t="shared" ca="1" si="27"/>
        <v>0</v>
      </c>
    </row>
    <row r="61" spans="1:27" s="8" customFormat="1" x14ac:dyDescent="0.25">
      <c r="A61" s="140"/>
      <c r="B61" s="140" t="s">
        <v>1139</v>
      </c>
      <c r="C61" s="19">
        <f t="shared" ca="1" si="15"/>
        <v>-6.7432368</v>
      </c>
      <c r="D61" s="19">
        <f t="shared" ca="1" si="16"/>
        <v>-7.3858680000000003</v>
      </c>
      <c r="E61" s="19">
        <f t="shared" ca="1" si="17"/>
        <v>-7.3858680000000003</v>
      </c>
      <c r="F61" s="19">
        <f t="shared" ca="1" si="18"/>
        <v>-7.3858680000000003</v>
      </c>
      <c r="G61" s="19">
        <f t="shared" ca="1" si="19"/>
        <v>-7.3858680000000003</v>
      </c>
      <c r="H61" s="140"/>
      <c r="I61" s="140"/>
      <c r="J61" s="140"/>
      <c r="K61" s="140"/>
      <c r="L61" s="140"/>
      <c r="M61" s="140"/>
      <c r="N61" s="140"/>
      <c r="O61" s="140"/>
      <c r="P61" s="140"/>
      <c r="Q61" s="140"/>
      <c r="R61" s="140"/>
      <c r="S61" s="140"/>
      <c r="V61" s="140"/>
      <c r="W61" s="140"/>
      <c r="X61" s="140"/>
      <c r="Y61" s="140"/>
      <c r="Z61" s="140"/>
      <c r="AA61" s="140"/>
    </row>
    <row r="62" spans="1:27" s="8" customFormat="1" x14ac:dyDescent="0.25">
      <c r="A62" s="140"/>
      <c r="B62" s="140" t="s">
        <v>234</v>
      </c>
      <c r="C62" s="38">
        <f t="shared" ca="1" si="15"/>
        <v>0</v>
      </c>
      <c r="D62" s="38">
        <f t="shared" ca="1" si="16"/>
        <v>-54.490776599999997</v>
      </c>
      <c r="E62" s="38">
        <f t="shared" ca="1" si="17"/>
        <v>-55.0015766</v>
      </c>
      <c r="F62" s="38">
        <f t="shared" ca="1" si="18"/>
        <v>-55.0015766</v>
      </c>
      <c r="G62" s="38">
        <f t="shared" ca="1" si="19"/>
        <v>-55.0015766</v>
      </c>
      <c r="H62" s="140"/>
      <c r="I62" s="140"/>
      <c r="J62" s="140"/>
      <c r="K62" s="140"/>
      <c r="L62" s="140"/>
      <c r="M62" s="140"/>
      <c r="N62" s="140"/>
      <c r="O62" s="140"/>
      <c r="P62" s="140"/>
      <c r="Q62" s="140"/>
      <c r="R62" s="140"/>
      <c r="S62" s="140"/>
      <c r="V62" s="140" t="s">
        <v>285</v>
      </c>
      <c r="W62" s="135">
        <f ca="1">SUM(W52:W60)</f>
        <v>-254.00655545999999</v>
      </c>
      <c r="X62" s="135">
        <f ca="1">SUM(X52:X59)</f>
        <v>-228.58356676</v>
      </c>
      <c r="Y62" s="135">
        <f ca="1">SUM(Y52:Y59)</f>
        <v>-235.68898999999999</v>
      </c>
      <c r="Z62" s="135">
        <f ca="1">SUM(Z52:Z59)</f>
        <v>-238.58150818999999</v>
      </c>
      <c r="AA62" s="135">
        <f ca="1">SUM(AA52:AA59)</f>
        <v>-241.00871814999996</v>
      </c>
    </row>
    <row r="63" spans="1:27" s="8" customFormat="1" x14ac:dyDescent="0.25">
      <c r="A63" s="140"/>
      <c r="B63" s="140" t="s">
        <v>235</v>
      </c>
      <c r="C63" s="38">
        <f t="shared" ca="1" si="15"/>
        <v>0</v>
      </c>
      <c r="D63" s="38">
        <f t="shared" ca="1" si="16"/>
        <v>0</v>
      </c>
      <c r="E63" s="38">
        <f t="shared" ca="1" si="17"/>
        <v>0</v>
      </c>
      <c r="F63" s="38">
        <f t="shared" ca="1" si="18"/>
        <v>0</v>
      </c>
      <c r="G63" s="38">
        <f t="shared" ca="1" si="19"/>
        <v>0</v>
      </c>
      <c r="H63" s="140"/>
      <c r="I63" s="140"/>
      <c r="J63" s="140"/>
      <c r="K63" s="140"/>
      <c r="L63" s="140"/>
      <c r="M63" s="140"/>
      <c r="N63" s="140"/>
      <c r="O63" s="140"/>
      <c r="P63" s="140"/>
      <c r="Q63" s="140"/>
      <c r="R63" s="140"/>
      <c r="S63" s="140"/>
      <c r="V63" s="140" t="s">
        <v>284</v>
      </c>
      <c r="W63" s="135">
        <f ca="1">SUM(C52:C83)</f>
        <v>-254.00655546000002</v>
      </c>
      <c r="X63" s="135">
        <f t="shared" ref="X63:AA63" ca="1" si="28">SUM(D52:D83)</f>
        <v>-228.58356675999997</v>
      </c>
      <c r="Y63" s="135">
        <f t="shared" ca="1" si="28"/>
        <v>-235.68898999999996</v>
      </c>
      <c r="Z63" s="135">
        <f t="shared" ca="1" si="28"/>
        <v>-238.58150818999997</v>
      </c>
      <c r="AA63" s="135">
        <f t="shared" ca="1" si="28"/>
        <v>-241.00871814999999</v>
      </c>
    </row>
    <row r="64" spans="1:27" s="8" customFormat="1" x14ac:dyDescent="0.25">
      <c r="A64" s="140"/>
      <c r="B64" s="140" t="s">
        <v>236</v>
      </c>
      <c r="C64" s="38">
        <f t="shared" ca="1" si="15"/>
        <v>0</v>
      </c>
      <c r="D64" s="38">
        <f t="shared" ca="1" si="16"/>
        <v>0</v>
      </c>
      <c r="E64" s="38">
        <f t="shared" ca="1" si="17"/>
        <v>0</v>
      </c>
      <c r="F64" s="38">
        <f t="shared" ca="1" si="18"/>
        <v>0</v>
      </c>
      <c r="G64" s="38">
        <f t="shared" ca="1" si="19"/>
        <v>0</v>
      </c>
      <c r="H64" s="140"/>
      <c r="I64" s="140"/>
      <c r="J64" s="140"/>
      <c r="K64" s="140"/>
      <c r="L64" s="140"/>
      <c r="M64" s="140"/>
      <c r="N64" s="140"/>
      <c r="O64" s="140"/>
      <c r="P64" s="140"/>
      <c r="Q64" s="140"/>
      <c r="R64" s="140"/>
      <c r="S64" s="140"/>
    </row>
    <row r="65" spans="1:27" s="8" customFormat="1" x14ac:dyDescent="0.25">
      <c r="A65" s="140"/>
      <c r="B65" s="140" t="s">
        <v>1169</v>
      </c>
      <c r="C65" s="53">
        <f t="shared" ca="1" si="15"/>
        <v>0</v>
      </c>
      <c r="D65" s="53">
        <f t="shared" ca="1" si="16"/>
        <v>0</v>
      </c>
      <c r="E65" s="53">
        <f t="shared" ca="1" si="17"/>
        <v>0</v>
      </c>
      <c r="F65" s="53">
        <f t="shared" ca="1" si="18"/>
        <v>0</v>
      </c>
      <c r="G65" s="53">
        <f t="shared" ca="1" si="19"/>
        <v>0</v>
      </c>
      <c r="H65" s="140"/>
      <c r="I65" s="140"/>
      <c r="J65" s="140"/>
      <c r="K65" s="140"/>
      <c r="L65" s="140"/>
      <c r="M65" s="140"/>
      <c r="N65" s="140"/>
      <c r="O65" s="140"/>
      <c r="P65" s="140"/>
      <c r="Q65" s="140"/>
      <c r="R65" s="140"/>
      <c r="S65" s="140"/>
      <c r="V65" s="6"/>
    </row>
    <row r="66" spans="1:27" s="8" customFormat="1" x14ac:dyDescent="0.25">
      <c r="A66" s="140"/>
      <c r="B66" s="140" t="s">
        <v>1109</v>
      </c>
      <c r="C66" s="53">
        <f t="shared" ca="1" si="15"/>
        <v>-9.2882032399999996</v>
      </c>
      <c r="D66" s="53">
        <f t="shared" ca="1" si="16"/>
        <v>-8.2443059600000002</v>
      </c>
      <c r="E66" s="53">
        <f t="shared" ca="1" si="17"/>
        <v>-7.5534423300000002</v>
      </c>
      <c r="F66" s="53">
        <f t="shared" ca="1" si="18"/>
        <v>-7.0468089999999997</v>
      </c>
      <c r="G66" s="53">
        <f t="shared" ca="1" si="19"/>
        <v>-6.6783484</v>
      </c>
      <c r="H66" s="140"/>
      <c r="I66" s="140"/>
      <c r="J66" s="140"/>
      <c r="K66" s="140"/>
      <c r="L66" s="140"/>
      <c r="M66" s="140"/>
      <c r="N66" s="140"/>
      <c r="O66" s="140"/>
      <c r="P66" s="140"/>
      <c r="Q66" s="140"/>
      <c r="R66" s="140"/>
      <c r="S66" s="140"/>
      <c r="W66" s="42"/>
      <c r="X66" s="42"/>
      <c r="Y66" s="42"/>
      <c r="Z66" s="42"/>
      <c r="AA66" s="42"/>
    </row>
    <row r="67" spans="1:27" s="8" customFormat="1" x14ac:dyDescent="0.25">
      <c r="A67" s="140"/>
      <c r="B67" s="140" t="s">
        <v>1170</v>
      </c>
      <c r="C67" s="53">
        <f t="shared" ca="1" si="15"/>
        <v>0</v>
      </c>
      <c r="D67" s="53">
        <f t="shared" ca="1" si="16"/>
        <v>0</v>
      </c>
      <c r="E67" s="53">
        <f t="shared" ca="1" si="17"/>
        <v>0</v>
      </c>
      <c r="F67" s="53">
        <f t="shared" ca="1" si="18"/>
        <v>0</v>
      </c>
      <c r="G67" s="53">
        <f t="shared" ca="1" si="19"/>
        <v>0</v>
      </c>
      <c r="H67" s="140"/>
      <c r="I67" s="140"/>
      <c r="J67" s="140"/>
      <c r="K67" s="140"/>
      <c r="L67" s="140"/>
      <c r="M67" s="140"/>
      <c r="N67" s="140"/>
      <c r="O67" s="140"/>
      <c r="P67" s="140"/>
      <c r="Q67" s="140"/>
      <c r="R67" s="140"/>
      <c r="S67" s="140"/>
      <c r="W67" s="42"/>
      <c r="X67" s="42"/>
      <c r="Y67" s="42"/>
      <c r="Z67" s="42"/>
      <c r="AA67" s="42"/>
    </row>
    <row r="68" spans="1:27" s="8" customFormat="1" x14ac:dyDescent="0.25">
      <c r="A68" s="140"/>
      <c r="B68" s="140" t="s">
        <v>1171</v>
      </c>
      <c r="C68" s="53">
        <f t="shared" ca="1" si="15"/>
        <v>0</v>
      </c>
      <c r="D68" s="53">
        <f t="shared" ca="1" si="16"/>
        <v>0</v>
      </c>
      <c r="E68" s="53">
        <f t="shared" ca="1" si="17"/>
        <v>0</v>
      </c>
      <c r="F68" s="53">
        <f t="shared" ca="1" si="18"/>
        <v>0</v>
      </c>
      <c r="G68" s="53">
        <f t="shared" ca="1" si="19"/>
        <v>0</v>
      </c>
      <c r="H68" s="140"/>
      <c r="I68" s="140"/>
      <c r="J68" s="140"/>
      <c r="K68" s="140"/>
      <c r="L68" s="140"/>
      <c r="M68" s="140"/>
      <c r="N68" s="140"/>
      <c r="O68" s="140"/>
      <c r="P68" s="140"/>
      <c r="Q68" s="140"/>
      <c r="R68" s="140"/>
      <c r="S68" s="140"/>
      <c r="W68" s="42"/>
      <c r="X68" s="42"/>
      <c r="Y68" s="42"/>
      <c r="Z68" s="42"/>
      <c r="AA68" s="42"/>
    </row>
    <row r="69" spans="1:27" s="8" customFormat="1" x14ac:dyDescent="0.25">
      <c r="A69" s="140"/>
      <c r="B69" s="140" t="s">
        <v>1188</v>
      </c>
      <c r="C69" s="53">
        <f t="shared" ca="1" si="15"/>
        <v>0</v>
      </c>
      <c r="D69" s="53">
        <f t="shared" ca="1" si="16"/>
        <v>0</v>
      </c>
      <c r="E69" s="53">
        <f t="shared" ca="1" si="17"/>
        <v>0</v>
      </c>
      <c r="F69" s="53">
        <f t="shared" ca="1" si="18"/>
        <v>0</v>
      </c>
      <c r="G69" s="53">
        <f t="shared" ca="1" si="19"/>
        <v>0</v>
      </c>
      <c r="H69" s="140"/>
      <c r="I69" s="140"/>
      <c r="J69" s="140"/>
      <c r="K69" s="140"/>
      <c r="L69" s="140"/>
      <c r="M69" s="140"/>
      <c r="N69" s="140"/>
      <c r="O69" s="140"/>
      <c r="P69" s="140"/>
      <c r="Q69" s="140"/>
      <c r="R69" s="140"/>
      <c r="S69" s="140"/>
      <c r="W69" s="42"/>
      <c r="X69" s="42"/>
      <c r="Y69" s="42"/>
      <c r="Z69" s="42"/>
      <c r="AA69" s="42"/>
    </row>
    <row r="70" spans="1:27" s="8" customFormat="1" x14ac:dyDescent="0.25">
      <c r="A70" s="140"/>
      <c r="B70" s="140" t="s">
        <v>1140</v>
      </c>
      <c r="C70" s="53">
        <f t="shared" ca="1" si="15"/>
        <v>-1.7647586200000001</v>
      </c>
      <c r="D70" s="53">
        <f t="shared" ca="1" si="16"/>
        <v>-1.73130425</v>
      </c>
      <c r="E70" s="53">
        <f t="shared" ca="1" si="17"/>
        <v>-1.5862228899999999</v>
      </c>
      <c r="F70" s="53">
        <f t="shared" ca="1" si="18"/>
        <v>-1.47982989</v>
      </c>
      <c r="G70" s="53">
        <f t="shared" ca="1" si="19"/>
        <v>-1.4024531600000001</v>
      </c>
      <c r="H70" s="140"/>
      <c r="I70" s="140"/>
      <c r="J70" s="140"/>
      <c r="K70" s="140"/>
      <c r="L70" s="140"/>
      <c r="M70" s="140"/>
      <c r="N70" s="140"/>
      <c r="O70" s="140"/>
      <c r="P70" s="140"/>
      <c r="Q70" s="140"/>
      <c r="R70" s="140"/>
      <c r="S70" s="140"/>
      <c r="W70" s="42"/>
      <c r="X70" s="42"/>
      <c r="Y70" s="42"/>
      <c r="Z70" s="42"/>
      <c r="AA70" s="42"/>
    </row>
    <row r="71" spans="1:27" s="8" customFormat="1" x14ac:dyDescent="0.25">
      <c r="B71" s="140" t="s">
        <v>1189</v>
      </c>
      <c r="C71" s="53">
        <f t="shared" ca="1" si="15"/>
        <v>0</v>
      </c>
      <c r="D71" s="53">
        <f t="shared" ca="1" si="16"/>
        <v>0</v>
      </c>
      <c r="E71" s="53">
        <f t="shared" ca="1" si="17"/>
        <v>0</v>
      </c>
      <c r="F71" s="53">
        <f t="shared" ca="1" si="18"/>
        <v>0</v>
      </c>
      <c r="G71" s="53">
        <f t="shared" ca="1" si="19"/>
        <v>0</v>
      </c>
      <c r="H71" s="140"/>
      <c r="I71" s="140"/>
      <c r="J71" s="140"/>
      <c r="K71" s="140"/>
      <c r="L71" s="140"/>
      <c r="M71" s="140"/>
      <c r="N71" s="140"/>
      <c r="O71" s="140"/>
      <c r="P71" s="140"/>
      <c r="Q71" s="140"/>
      <c r="R71" s="140"/>
      <c r="S71" s="140"/>
      <c r="W71" s="42"/>
      <c r="X71" s="42"/>
      <c r="Y71" s="42"/>
      <c r="Z71" s="42"/>
      <c r="AA71" s="42"/>
    </row>
    <row r="72" spans="1:27" s="8" customFormat="1" x14ac:dyDescent="0.25">
      <c r="B72" s="140" t="s">
        <v>1190</v>
      </c>
      <c r="C72" s="53">
        <f t="shared" ca="1" si="15"/>
        <v>0</v>
      </c>
      <c r="D72" s="53">
        <f t="shared" ca="1" si="16"/>
        <v>0</v>
      </c>
      <c r="E72" s="53">
        <f t="shared" ca="1" si="17"/>
        <v>0</v>
      </c>
      <c r="F72" s="53">
        <f t="shared" ca="1" si="18"/>
        <v>0</v>
      </c>
      <c r="G72" s="53">
        <f t="shared" ca="1" si="19"/>
        <v>0</v>
      </c>
      <c r="H72" s="140"/>
      <c r="I72" s="140"/>
      <c r="J72" s="140"/>
      <c r="K72" s="140"/>
      <c r="L72" s="140"/>
      <c r="M72" s="140"/>
      <c r="N72" s="140"/>
      <c r="O72" s="140"/>
      <c r="P72" s="140"/>
      <c r="Q72" s="140"/>
      <c r="R72" s="140"/>
      <c r="S72" s="140"/>
      <c r="W72" s="42"/>
      <c r="X72" s="42"/>
      <c r="Y72" s="42"/>
      <c r="Z72" s="42"/>
      <c r="AA72" s="42"/>
    </row>
    <row r="73" spans="1:27" s="8" customFormat="1" x14ac:dyDescent="0.25">
      <c r="B73" s="140" t="s">
        <v>1172</v>
      </c>
      <c r="C73" s="56">
        <f t="shared" ca="1" si="15"/>
        <v>0</v>
      </c>
      <c r="D73" s="56">
        <f t="shared" ca="1" si="16"/>
        <v>0</v>
      </c>
      <c r="E73" s="56">
        <f t="shared" ca="1" si="17"/>
        <v>0</v>
      </c>
      <c r="F73" s="56">
        <f t="shared" ca="1" si="18"/>
        <v>0</v>
      </c>
      <c r="G73" s="56">
        <f t="shared" ca="1" si="19"/>
        <v>0</v>
      </c>
      <c r="H73" s="140"/>
      <c r="I73" s="140"/>
      <c r="J73" s="140"/>
      <c r="K73" s="140"/>
      <c r="L73" s="140"/>
      <c r="M73" s="140"/>
      <c r="N73" s="140"/>
      <c r="O73" s="140"/>
      <c r="P73" s="140"/>
      <c r="Q73" s="140"/>
      <c r="R73" s="140"/>
      <c r="S73" s="140"/>
      <c r="W73" s="42"/>
      <c r="X73" s="42"/>
      <c r="Y73" s="42"/>
      <c r="Z73" s="42"/>
      <c r="AA73" s="42"/>
    </row>
    <row r="74" spans="1:27" s="8" customFormat="1" x14ac:dyDescent="0.25">
      <c r="B74" s="140" t="s">
        <v>1110</v>
      </c>
      <c r="C74" s="56">
        <f t="shared" ca="1" si="15"/>
        <v>-26.329934999999999</v>
      </c>
      <c r="D74" s="56">
        <f t="shared" ca="1" si="16"/>
        <v>-25.2192221</v>
      </c>
      <c r="E74" s="56">
        <f t="shared" ca="1" si="17"/>
        <v>-21.599357999999999</v>
      </c>
      <c r="F74" s="56">
        <f t="shared" ca="1" si="18"/>
        <v>-21.5167033</v>
      </c>
      <c r="G74" s="56">
        <f t="shared" ca="1" si="19"/>
        <v>-21.417270899999998</v>
      </c>
      <c r="H74" s="140"/>
      <c r="I74" s="140"/>
      <c r="J74" s="140"/>
      <c r="K74" s="140"/>
      <c r="L74" s="140"/>
      <c r="M74" s="140"/>
      <c r="N74" s="140"/>
      <c r="O74" s="140"/>
      <c r="P74" s="140"/>
      <c r="Q74" s="140"/>
      <c r="R74" s="140"/>
      <c r="S74" s="140"/>
      <c r="W74" s="95"/>
      <c r="X74" s="95"/>
      <c r="Y74" s="95"/>
      <c r="Z74" s="95"/>
      <c r="AA74" s="95"/>
    </row>
    <row r="75" spans="1:27" s="8" customFormat="1" x14ac:dyDescent="0.25">
      <c r="B75" s="140" t="s">
        <v>1173</v>
      </c>
      <c r="C75" s="56">
        <f t="shared" ca="1" si="15"/>
        <v>0</v>
      </c>
      <c r="D75" s="56">
        <f t="shared" ca="1" si="16"/>
        <v>0</v>
      </c>
      <c r="E75" s="56">
        <f t="shared" ca="1" si="17"/>
        <v>0</v>
      </c>
      <c r="F75" s="56">
        <f t="shared" ca="1" si="18"/>
        <v>0</v>
      </c>
      <c r="G75" s="56">
        <f t="shared" ca="1" si="19"/>
        <v>0</v>
      </c>
      <c r="H75" s="140"/>
      <c r="I75" s="140"/>
      <c r="J75" s="140"/>
      <c r="K75" s="140"/>
      <c r="L75" s="140"/>
      <c r="M75" s="140"/>
      <c r="N75" s="140"/>
      <c r="O75" s="140"/>
      <c r="P75" s="140"/>
      <c r="Q75" s="140"/>
      <c r="R75" s="140"/>
      <c r="S75" s="140"/>
      <c r="W75" s="42"/>
      <c r="X75" s="42"/>
      <c r="Y75" s="42"/>
      <c r="Z75" s="42"/>
      <c r="AA75" s="42"/>
    </row>
    <row r="76" spans="1:27" s="8" customFormat="1" x14ac:dyDescent="0.25">
      <c r="B76" s="140" t="s">
        <v>1174</v>
      </c>
      <c r="C76" s="56">
        <f t="shared" ca="1" si="15"/>
        <v>0</v>
      </c>
      <c r="D76" s="56">
        <f t="shared" ca="1" si="16"/>
        <v>0</v>
      </c>
      <c r="E76" s="56">
        <f t="shared" ca="1" si="17"/>
        <v>0</v>
      </c>
      <c r="F76" s="56">
        <f t="shared" ca="1" si="18"/>
        <v>0</v>
      </c>
      <c r="G76" s="56">
        <f t="shared" ca="1" si="19"/>
        <v>0</v>
      </c>
      <c r="H76" s="140"/>
      <c r="I76" s="140"/>
      <c r="J76" s="140"/>
      <c r="K76" s="140"/>
      <c r="L76" s="140"/>
      <c r="M76" s="140"/>
      <c r="N76" s="140"/>
      <c r="O76" s="140"/>
      <c r="P76" s="140"/>
      <c r="Q76" s="140"/>
      <c r="R76" s="140"/>
      <c r="S76" s="140"/>
    </row>
    <row r="77" spans="1:27" s="8" customFormat="1" x14ac:dyDescent="0.25">
      <c r="B77" s="140" t="s">
        <v>1191</v>
      </c>
      <c r="C77" s="56">
        <f t="shared" ca="1" si="15"/>
        <v>0</v>
      </c>
      <c r="D77" s="56">
        <f t="shared" ca="1" si="16"/>
        <v>0</v>
      </c>
      <c r="E77" s="56">
        <f t="shared" ca="1" si="17"/>
        <v>0</v>
      </c>
      <c r="F77" s="56">
        <f t="shared" ca="1" si="18"/>
        <v>0</v>
      </c>
      <c r="G77" s="56">
        <f t="shared" ca="1" si="19"/>
        <v>0</v>
      </c>
      <c r="H77" s="140"/>
      <c r="I77" s="140"/>
      <c r="J77" s="140"/>
      <c r="K77" s="140"/>
      <c r="L77" s="140"/>
      <c r="M77" s="140"/>
      <c r="N77" s="140"/>
      <c r="O77" s="140"/>
      <c r="P77" s="140"/>
      <c r="Q77" s="140"/>
      <c r="R77" s="140"/>
      <c r="S77" s="140"/>
      <c r="W77" s="42"/>
      <c r="X77" s="42"/>
      <c r="Y77" s="42"/>
      <c r="Z77" s="42"/>
      <c r="AA77" s="42"/>
    </row>
    <row r="78" spans="1:27" s="8" customFormat="1" x14ac:dyDescent="0.25">
      <c r="B78" s="140" t="s">
        <v>1141</v>
      </c>
      <c r="C78" s="56">
        <f t="shared" ca="1" si="15"/>
        <v>-5.0026876600000003</v>
      </c>
      <c r="D78" s="56">
        <f t="shared" ca="1" si="16"/>
        <v>-5.2960366499999996</v>
      </c>
      <c r="E78" s="56">
        <f t="shared" ca="1" si="17"/>
        <v>-4.5358651800000001</v>
      </c>
      <c r="F78" s="56">
        <f t="shared" ca="1" si="18"/>
        <v>-4.5185076999999998</v>
      </c>
      <c r="G78" s="56">
        <f t="shared" ca="1" si="19"/>
        <v>-4.4976268900000003</v>
      </c>
      <c r="H78" s="140"/>
      <c r="I78" s="140"/>
      <c r="J78" s="140"/>
      <c r="K78" s="140"/>
      <c r="L78" s="140"/>
      <c r="M78" s="140"/>
      <c r="N78" s="140"/>
      <c r="O78" s="140"/>
      <c r="P78" s="140"/>
      <c r="Q78" s="140"/>
      <c r="R78" s="140"/>
      <c r="S78" s="140"/>
      <c r="W78" s="42"/>
      <c r="X78" s="42"/>
      <c r="Y78" s="42"/>
      <c r="Z78" s="42"/>
      <c r="AA78" s="42"/>
    </row>
    <row r="79" spans="1:27" s="8" customFormat="1" x14ac:dyDescent="0.25">
      <c r="B79" s="140" t="s">
        <v>1192</v>
      </c>
      <c r="C79" s="56">
        <f t="shared" ca="1" si="15"/>
        <v>0</v>
      </c>
      <c r="D79" s="56">
        <f t="shared" ca="1" si="16"/>
        <v>0</v>
      </c>
      <c r="E79" s="56">
        <f t="shared" ca="1" si="17"/>
        <v>0</v>
      </c>
      <c r="F79" s="56">
        <f t="shared" ca="1" si="18"/>
        <v>0</v>
      </c>
      <c r="G79" s="56">
        <f t="shared" ca="1" si="19"/>
        <v>0</v>
      </c>
      <c r="H79" s="140"/>
      <c r="I79" s="140"/>
      <c r="J79" s="140"/>
      <c r="K79" s="140"/>
      <c r="L79" s="140"/>
      <c r="M79" s="140"/>
      <c r="N79" s="140"/>
      <c r="O79" s="140"/>
      <c r="P79" s="140"/>
      <c r="Q79" s="140"/>
      <c r="R79" s="140"/>
      <c r="S79" s="140"/>
      <c r="V79" s="140"/>
      <c r="W79" s="140"/>
      <c r="X79" s="140"/>
      <c r="Y79" s="140"/>
      <c r="Z79" s="140"/>
      <c r="AA79" s="140"/>
    </row>
    <row r="80" spans="1:27" s="8" customFormat="1" x14ac:dyDescent="0.25">
      <c r="B80" s="140" t="s">
        <v>1193</v>
      </c>
      <c r="C80" s="56">
        <f t="shared" ca="1" si="15"/>
        <v>0</v>
      </c>
      <c r="D80" s="56">
        <f t="shared" ca="1" si="16"/>
        <v>0</v>
      </c>
      <c r="E80" s="56">
        <f t="shared" ca="1" si="17"/>
        <v>0</v>
      </c>
      <c r="F80" s="56">
        <f t="shared" ca="1" si="18"/>
        <v>0</v>
      </c>
      <c r="G80" s="56">
        <f t="shared" ca="1" si="19"/>
        <v>0</v>
      </c>
      <c r="H80" s="140"/>
      <c r="I80" s="140"/>
      <c r="J80" s="140"/>
      <c r="K80" s="140"/>
      <c r="L80" s="140"/>
      <c r="M80" s="140"/>
      <c r="N80" s="140"/>
      <c r="O80" s="140"/>
      <c r="P80" s="140"/>
      <c r="Q80" s="140"/>
      <c r="R80" s="140"/>
      <c r="S80" s="140"/>
      <c r="V80" s="140"/>
      <c r="W80" s="140"/>
      <c r="X80" s="140"/>
      <c r="Y80" s="140"/>
      <c r="Z80" s="140"/>
      <c r="AA80" s="140"/>
    </row>
    <row r="81" spans="1:27" s="8" customFormat="1" x14ac:dyDescent="0.25">
      <c r="B81" s="140" t="s">
        <v>1182</v>
      </c>
      <c r="C81" s="56">
        <f t="shared" ca="1" si="15"/>
        <v>0</v>
      </c>
      <c r="D81" s="56">
        <f t="shared" ca="1" si="16"/>
        <v>0</v>
      </c>
      <c r="E81" s="56">
        <f t="shared" ca="1" si="17"/>
        <v>0</v>
      </c>
      <c r="F81" s="56">
        <f t="shared" ca="1" si="18"/>
        <v>0</v>
      </c>
      <c r="G81" s="56">
        <f t="shared" ca="1" si="19"/>
        <v>0</v>
      </c>
      <c r="H81" s="140"/>
      <c r="I81" s="140"/>
      <c r="J81" s="140"/>
      <c r="K81" s="140"/>
      <c r="L81" s="140"/>
      <c r="M81" s="140"/>
      <c r="N81" s="140"/>
      <c r="O81" s="140"/>
      <c r="P81" s="140"/>
      <c r="Q81" s="140"/>
      <c r="R81" s="140"/>
      <c r="S81" s="140"/>
      <c r="V81" s="140"/>
      <c r="W81" s="140"/>
      <c r="X81" s="140"/>
      <c r="Y81" s="140"/>
      <c r="Z81" s="140"/>
      <c r="AA81" s="140"/>
    </row>
    <row r="82" spans="1:27" s="8" customFormat="1" x14ac:dyDescent="0.25">
      <c r="B82" s="140" t="s">
        <v>1194</v>
      </c>
      <c r="C82" s="56">
        <f t="shared" ca="1" si="15"/>
        <v>0</v>
      </c>
      <c r="D82" s="56">
        <f t="shared" ca="1" si="16"/>
        <v>0</v>
      </c>
      <c r="E82" s="56">
        <f t="shared" ca="1" si="17"/>
        <v>0</v>
      </c>
      <c r="F82" s="56">
        <f t="shared" ca="1" si="18"/>
        <v>0</v>
      </c>
      <c r="G82" s="56">
        <f t="shared" ca="1" si="19"/>
        <v>0</v>
      </c>
      <c r="H82" s="140"/>
      <c r="I82" s="140"/>
      <c r="J82" s="140"/>
      <c r="K82" s="140"/>
      <c r="L82" s="140"/>
      <c r="M82" s="140"/>
      <c r="N82" s="140"/>
      <c r="O82" s="140"/>
      <c r="P82" s="140"/>
      <c r="Q82" s="140"/>
      <c r="R82" s="140"/>
      <c r="S82" s="140"/>
      <c r="V82" s="140"/>
      <c r="W82" s="140"/>
      <c r="X82" s="140"/>
      <c r="Y82" s="140"/>
      <c r="Z82" s="140"/>
      <c r="AA82" s="140"/>
    </row>
    <row r="83" spans="1:27" s="8" customFormat="1" x14ac:dyDescent="0.25">
      <c r="B83" s="140" t="s">
        <v>1183</v>
      </c>
      <c r="C83" s="177">
        <f t="shared" ca="1" si="15"/>
        <v>0</v>
      </c>
      <c r="D83" s="177">
        <f t="shared" ca="1" si="16"/>
        <v>0</v>
      </c>
      <c r="E83" s="177">
        <f t="shared" ca="1" si="17"/>
        <v>0</v>
      </c>
      <c r="F83" s="177">
        <f t="shared" ca="1" si="18"/>
        <v>0</v>
      </c>
      <c r="G83" s="177">
        <f t="shared" ca="1" si="19"/>
        <v>0</v>
      </c>
      <c r="H83" s="140"/>
      <c r="I83" s="140"/>
      <c r="J83" s="140"/>
      <c r="K83" s="140"/>
      <c r="L83" s="140"/>
      <c r="M83" s="140"/>
      <c r="N83" s="140"/>
      <c r="O83" s="140"/>
      <c r="P83" s="140"/>
      <c r="Q83" s="140"/>
      <c r="R83" s="140"/>
      <c r="S83" s="140"/>
      <c r="V83" s="140"/>
      <c r="W83" s="140"/>
      <c r="X83" s="140"/>
      <c r="Y83" s="140"/>
      <c r="Z83" s="140"/>
      <c r="AA83" s="140"/>
    </row>
    <row r="84" spans="1:27" s="8" customFormat="1" x14ac:dyDescent="0.25">
      <c r="B84" s="140"/>
      <c r="C84" s="7"/>
      <c r="D84" s="7"/>
      <c r="E84" s="7"/>
      <c r="F84" s="7"/>
      <c r="G84" s="7"/>
      <c r="H84" s="140"/>
      <c r="I84" s="103" t="s">
        <v>244</v>
      </c>
      <c r="J84" s="140"/>
      <c r="K84" s="140"/>
      <c r="L84" s="140"/>
      <c r="M84" s="140"/>
      <c r="N84" s="140"/>
      <c r="O84" s="103" t="s">
        <v>245</v>
      </c>
      <c r="P84" s="140"/>
      <c r="Q84" s="140"/>
      <c r="R84" s="140"/>
      <c r="S84" s="140"/>
      <c r="T84" s="140"/>
      <c r="V84" s="140"/>
      <c r="W84" s="140"/>
      <c r="X84" s="140"/>
      <c r="Y84" s="140"/>
      <c r="Z84" s="140"/>
      <c r="AA84" s="140"/>
    </row>
    <row r="85" spans="1:27" s="8" customFormat="1" x14ac:dyDescent="0.25">
      <c r="B85" s="106" t="s">
        <v>262</v>
      </c>
      <c r="C85" s="9">
        <v>2010</v>
      </c>
      <c r="D85" s="9">
        <v>2020</v>
      </c>
      <c r="E85" s="9">
        <v>2030</v>
      </c>
      <c r="F85" s="9">
        <v>2040</v>
      </c>
      <c r="G85" s="9">
        <v>2050</v>
      </c>
      <c r="H85" s="140"/>
      <c r="I85" s="106">
        <v>2010</v>
      </c>
      <c r="J85" s="106">
        <v>2020</v>
      </c>
      <c r="K85" s="106">
        <v>2030</v>
      </c>
      <c r="L85" s="106">
        <v>2040</v>
      </c>
      <c r="M85" s="106">
        <v>2050</v>
      </c>
      <c r="N85" s="140"/>
      <c r="O85" s="106">
        <v>2010</v>
      </c>
      <c r="P85" s="106">
        <v>2020</v>
      </c>
      <c r="Q85" s="106">
        <v>2030</v>
      </c>
      <c r="R85" s="106">
        <v>2040</v>
      </c>
      <c r="S85" s="106">
        <v>2050</v>
      </c>
      <c r="T85" s="140"/>
      <c r="V85" s="106" t="s">
        <v>262</v>
      </c>
      <c r="W85" s="106">
        <v>2010</v>
      </c>
      <c r="X85" s="106">
        <v>2020</v>
      </c>
      <c r="Y85" s="106">
        <v>2030</v>
      </c>
      <c r="Z85" s="106">
        <v>2040</v>
      </c>
      <c r="AA85" s="106">
        <v>2050</v>
      </c>
    </row>
    <row r="86" spans="1:27" s="8" customFormat="1" x14ac:dyDescent="0.25">
      <c r="A86" s="163"/>
      <c r="B86" s="140" t="s">
        <v>600</v>
      </c>
      <c r="C86" s="16">
        <f t="shared" ref="C86:C107" ca="1" si="29">IFERROR(VLOOKUP($B86,INDIRECT($I$86),2,FALSE),0)</f>
        <v>0</v>
      </c>
      <c r="D86" s="16">
        <f t="shared" ref="D86:D107" ca="1" si="30">IFERROR(VLOOKUP($B86,INDIRECT($J$86),2,FALSE),0)</f>
        <v>0</v>
      </c>
      <c r="E86" s="16">
        <f t="shared" ref="E86:E107" ca="1" si="31">IFERROR(VLOOKUP($B86,INDIRECT($K$86),2,FALSE),0)</f>
        <v>0</v>
      </c>
      <c r="F86" s="16">
        <f t="shared" ref="F86:F107" ca="1" si="32">IFERROR(VLOOKUP($B86,INDIRECT($L$86),2,FALSE),0)</f>
        <v>0</v>
      </c>
      <c r="G86" s="16">
        <f t="shared" ref="G86:G107" ca="1" si="33">IFERROR(VLOOKUP($B86,INDIRECT($M$86),2,FALSE),0)</f>
        <v>0</v>
      </c>
      <c r="H86" s="140"/>
      <c r="I86" s="140" t="str">
        <f>"Modeloutput!$D$"&amp;O86&amp;":$E$"&amp;O87</f>
        <v>Modeloutput!$D$4983:$E$5013</v>
      </c>
      <c r="J86" s="140" t="str">
        <f>"Modeloutput!$D$"&amp;P86&amp;":$E$"&amp;P87</f>
        <v>Modeloutput!$D$5306:$E$5336</v>
      </c>
      <c r="K86" s="140" t="str">
        <f>"Modeloutput!$D$"&amp;Q86&amp;":$E$"&amp;Q87</f>
        <v>Modeloutput!$D$5629:$E$5659</v>
      </c>
      <c r="L86" s="140" t="str">
        <f>"Modeloutput!$D$"&amp;R86&amp;":$E$"&amp;R87</f>
        <v>Modeloutput!$D$5952:$E$5982</v>
      </c>
      <c r="M86" s="140" t="str">
        <f>"Modeloutput!$D$"&amp;S86&amp;":$E$"&amp;S87</f>
        <v>Modeloutput!$D$6275:$E$6305</v>
      </c>
      <c r="N86" s="140" t="s">
        <v>246</v>
      </c>
      <c r="O86" s="140">
        <f>Run4_Var1!O86+Run4_Var4!$G$9</f>
        <v>4983</v>
      </c>
      <c r="P86" s="140">
        <f>Run4_Var1!P86+Run4_Var4!$G$9</f>
        <v>5306</v>
      </c>
      <c r="Q86" s="140">
        <f>Run4_Var1!Q86+Run4_Var4!$G$9</f>
        <v>5629</v>
      </c>
      <c r="R86" s="140">
        <f>Run4_Var1!R86+Run4_Var4!$G$9</f>
        <v>5952</v>
      </c>
      <c r="S86" s="140">
        <f>Run4_Var1!S86+Run4_Var4!$G$9</f>
        <v>6275</v>
      </c>
      <c r="T86" s="140"/>
      <c r="V86" s="14" t="s">
        <v>271</v>
      </c>
      <c r="W86" s="16">
        <f ca="1">C86</f>
        <v>0</v>
      </c>
      <c r="X86" s="16">
        <f t="shared" ref="X86:AA87" ca="1" si="34">D86</f>
        <v>0</v>
      </c>
      <c r="Y86" s="16">
        <f t="shared" ca="1" si="34"/>
        <v>0</v>
      </c>
      <c r="Z86" s="16">
        <f t="shared" ca="1" si="34"/>
        <v>0</v>
      </c>
      <c r="AA86" s="16">
        <f t="shared" ca="1" si="34"/>
        <v>0</v>
      </c>
    </row>
    <row r="87" spans="1:27" s="8" customFormat="1" x14ac:dyDescent="0.25">
      <c r="A87" s="163"/>
      <c r="B87" s="140" t="s">
        <v>601</v>
      </c>
      <c r="C87" s="180">
        <f t="shared" ca="1" si="29"/>
        <v>0</v>
      </c>
      <c r="D87" s="180">
        <f t="shared" ca="1" si="30"/>
        <v>-0.72785051700000003</v>
      </c>
      <c r="E87" s="180">
        <f t="shared" ca="1" si="31"/>
        <v>-0.72785051700000003</v>
      </c>
      <c r="F87" s="180">
        <f t="shared" ca="1" si="32"/>
        <v>-0.72785051700000003</v>
      </c>
      <c r="G87" s="180">
        <f t="shared" ca="1" si="33"/>
        <v>-0.72785051700000003</v>
      </c>
      <c r="H87" s="140"/>
      <c r="I87" s="140"/>
      <c r="J87" s="140"/>
      <c r="K87" s="140"/>
      <c r="L87" s="140"/>
      <c r="M87" s="140"/>
      <c r="N87" s="140"/>
      <c r="O87" s="140">
        <f>Run4_Var1!O87+Run4_Var4!$G$9</f>
        <v>5013</v>
      </c>
      <c r="P87" s="140">
        <f>Run4_Var1!P87+Run4_Var4!$G$9</f>
        <v>5336</v>
      </c>
      <c r="Q87" s="140">
        <f>Run4_Var1!Q87+Run4_Var4!$G$9</f>
        <v>5659</v>
      </c>
      <c r="R87" s="140">
        <f>Run4_Var1!R87+Run4_Var4!$G$9</f>
        <v>5982</v>
      </c>
      <c r="S87" s="140">
        <f>Run4_Var1!S87+Run4_Var4!$G$9</f>
        <v>6305</v>
      </c>
      <c r="T87" s="140"/>
      <c r="V87" s="20" t="s">
        <v>613</v>
      </c>
      <c r="W87" s="19">
        <f ca="1">C87</f>
        <v>0</v>
      </c>
      <c r="X87" s="19">
        <f t="shared" ca="1" si="34"/>
        <v>-0.72785051700000003</v>
      </c>
      <c r="Y87" s="19">
        <f t="shared" ca="1" si="34"/>
        <v>-0.72785051700000003</v>
      </c>
      <c r="Z87" s="19">
        <f t="shared" ca="1" si="34"/>
        <v>-0.72785051700000003</v>
      </c>
      <c r="AA87" s="19">
        <f t="shared" ca="1" si="34"/>
        <v>-0.72785051700000003</v>
      </c>
    </row>
    <row r="88" spans="1:27" s="8" customFormat="1" x14ac:dyDescent="0.25">
      <c r="A88" s="163"/>
      <c r="B88" s="140" t="s">
        <v>192</v>
      </c>
      <c r="C88" s="18">
        <f t="shared" ca="1" si="29"/>
        <v>0</v>
      </c>
      <c r="D88" s="18">
        <f t="shared" ca="1" si="30"/>
        <v>0</v>
      </c>
      <c r="E88" s="18">
        <f t="shared" ca="1" si="31"/>
        <v>0</v>
      </c>
      <c r="F88" s="18">
        <f t="shared" ca="1" si="32"/>
        <v>0</v>
      </c>
      <c r="G88" s="18">
        <f t="shared" ca="1" si="33"/>
        <v>0</v>
      </c>
      <c r="H88" s="140"/>
      <c r="I88" s="140"/>
      <c r="J88" s="140"/>
      <c r="K88" s="140"/>
      <c r="L88" s="140"/>
      <c r="M88" s="140"/>
      <c r="N88" s="140"/>
      <c r="O88" s="140"/>
      <c r="P88" s="140"/>
      <c r="Q88" s="140"/>
      <c r="R88" s="140"/>
      <c r="S88" s="140"/>
      <c r="T88" s="140"/>
      <c r="V88" s="27" t="s">
        <v>281</v>
      </c>
      <c r="W88" s="28">
        <f ca="1">SUM(C97:C101)</f>
        <v>0</v>
      </c>
      <c r="X88" s="28">
        <f t="shared" ref="X88:AA88" ca="1" si="35">SUM(D97:D101)</f>
        <v>0</v>
      </c>
      <c r="Y88" s="28">
        <f t="shared" ca="1" si="35"/>
        <v>0</v>
      </c>
      <c r="Z88" s="28">
        <f t="shared" ca="1" si="35"/>
        <v>0</v>
      </c>
      <c r="AA88" s="28">
        <f t="shared" ca="1" si="35"/>
        <v>0</v>
      </c>
    </row>
    <row r="89" spans="1:27" s="8" customFormat="1" x14ac:dyDescent="0.25">
      <c r="A89" s="163"/>
      <c r="B89" s="140" t="s">
        <v>193</v>
      </c>
      <c r="C89" s="18">
        <f t="shared" ca="1" si="29"/>
        <v>0</v>
      </c>
      <c r="D89" s="18">
        <f t="shared" ca="1" si="30"/>
        <v>0</v>
      </c>
      <c r="E89" s="18">
        <f t="shared" ca="1" si="31"/>
        <v>0</v>
      </c>
      <c r="F89" s="18">
        <f t="shared" ca="1" si="32"/>
        <v>0</v>
      </c>
      <c r="G89" s="18">
        <f t="shared" ca="1" si="33"/>
        <v>0</v>
      </c>
      <c r="H89" s="140"/>
      <c r="I89" s="140"/>
      <c r="J89" s="140"/>
      <c r="K89" s="140"/>
      <c r="L89" s="140"/>
      <c r="M89" s="140"/>
      <c r="N89" s="140"/>
      <c r="O89" s="140"/>
      <c r="P89" s="140"/>
      <c r="Q89" s="140"/>
      <c r="R89" s="140"/>
      <c r="S89" s="140"/>
      <c r="T89" s="140"/>
      <c r="V89" s="17" t="s">
        <v>1349</v>
      </c>
      <c r="W89" s="18">
        <f ca="1">SUM(C88:C95)</f>
        <v>0</v>
      </c>
      <c r="X89" s="18">
        <f t="shared" ref="X89:AA89" ca="1" si="36">SUM(D88:D95)</f>
        <v>-5.6400477200000001</v>
      </c>
      <c r="Y89" s="18">
        <f t="shared" ca="1" si="36"/>
        <v>-4.7495138699999995</v>
      </c>
      <c r="Z89" s="18">
        <f t="shared" ca="1" si="36"/>
        <v>-4.1929302149999996</v>
      </c>
      <c r="AA89" s="18">
        <f t="shared" ca="1" si="36"/>
        <v>-3.7847688700000002</v>
      </c>
    </row>
    <row r="90" spans="1:27" s="8" customFormat="1" x14ac:dyDescent="0.25">
      <c r="A90" s="163"/>
      <c r="B90" s="140" t="s">
        <v>602</v>
      </c>
      <c r="C90" s="18">
        <f t="shared" ca="1" si="29"/>
        <v>0</v>
      </c>
      <c r="D90" s="18">
        <f t="shared" ca="1" si="30"/>
        <v>0</v>
      </c>
      <c r="E90" s="18">
        <f t="shared" ca="1" si="31"/>
        <v>0</v>
      </c>
      <c r="F90" s="18">
        <f t="shared" ca="1" si="32"/>
        <v>0</v>
      </c>
      <c r="G90" s="18">
        <f t="shared" ca="1" si="33"/>
        <v>0</v>
      </c>
      <c r="H90" s="140"/>
      <c r="I90" s="140"/>
      <c r="J90" s="140"/>
      <c r="K90" s="140"/>
      <c r="L90" s="140"/>
      <c r="M90" s="140"/>
      <c r="N90" s="140"/>
      <c r="O90" s="140"/>
      <c r="P90" s="140"/>
      <c r="Q90" s="140"/>
      <c r="R90" s="140"/>
      <c r="S90" s="140"/>
      <c r="T90" s="140"/>
      <c r="V90" s="22" t="s">
        <v>1350</v>
      </c>
      <c r="W90" s="41">
        <f ca="1">C96</f>
        <v>0</v>
      </c>
      <c r="X90" s="41">
        <f t="shared" ref="X90:AA90" ca="1" si="37">D96</f>
        <v>0</v>
      </c>
      <c r="Y90" s="41">
        <f t="shared" ca="1" si="37"/>
        <v>0</v>
      </c>
      <c r="Z90" s="41">
        <f t="shared" ca="1" si="37"/>
        <v>0</v>
      </c>
      <c r="AA90" s="41">
        <f t="shared" ca="1" si="37"/>
        <v>0</v>
      </c>
    </row>
    <row r="91" spans="1:27" s="8" customFormat="1" x14ac:dyDescent="0.25">
      <c r="A91" s="163"/>
      <c r="B91" s="140" t="s">
        <v>603</v>
      </c>
      <c r="C91" s="18">
        <f t="shared" ca="1" si="29"/>
        <v>0</v>
      </c>
      <c r="D91" s="18">
        <f t="shared" ca="1" si="30"/>
        <v>-3.7553275199999998</v>
      </c>
      <c r="E91" s="18">
        <f t="shared" ca="1" si="31"/>
        <v>-3.1623810699999999</v>
      </c>
      <c r="F91" s="18">
        <f t="shared" ca="1" si="32"/>
        <v>-2.7917895399999999</v>
      </c>
      <c r="G91" s="18">
        <f t="shared" ca="1" si="33"/>
        <v>-2.5200224200000001</v>
      </c>
      <c r="H91" s="140"/>
      <c r="I91" s="140"/>
      <c r="J91" s="140"/>
      <c r="K91" s="140"/>
      <c r="L91" s="140"/>
      <c r="M91" s="140"/>
      <c r="N91" s="140"/>
      <c r="O91" s="140"/>
      <c r="P91" s="140"/>
      <c r="Q91" s="140"/>
      <c r="R91" s="140"/>
      <c r="S91" s="140"/>
      <c r="T91" s="140"/>
      <c r="V91" s="36" t="s">
        <v>1351</v>
      </c>
      <c r="W91" s="38">
        <f ca="1">SUM(C102:C104)</f>
        <v>0</v>
      </c>
      <c r="X91" s="38">
        <f t="shared" ref="X91:AA91" ca="1" si="38">SUM(D102:D104)</f>
        <v>0</v>
      </c>
      <c r="Y91" s="38">
        <f t="shared" ca="1" si="38"/>
        <v>0</v>
      </c>
      <c r="Z91" s="38">
        <f t="shared" ca="1" si="38"/>
        <v>0</v>
      </c>
      <c r="AA91" s="38">
        <f t="shared" ca="1" si="38"/>
        <v>0</v>
      </c>
    </row>
    <row r="92" spans="1:27" s="8" customFormat="1" x14ac:dyDescent="0.25">
      <c r="A92" s="163"/>
      <c r="B92" s="140" t="s">
        <v>604</v>
      </c>
      <c r="C92" s="18">
        <f t="shared" ca="1" si="29"/>
        <v>0</v>
      </c>
      <c r="D92" s="18">
        <f t="shared" ca="1" si="30"/>
        <v>0</v>
      </c>
      <c r="E92" s="18">
        <f t="shared" ca="1" si="31"/>
        <v>0</v>
      </c>
      <c r="F92" s="18">
        <f t="shared" ca="1" si="32"/>
        <v>0</v>
      </c>
      <c r="G92" s="18">
        <f t="shared" ca="1" si="33"/>
        <v>0</v>
      </c>
      <c r="H92" s="140"/>
      <c r="I92" s="140"/>
      <c r="J92" s="140"/>
      <c r="K92" s="140"/>
      <c r="L92" s="140"/>
      <c r="M92" s="140"/>
      <c r="N92" s="140"/>
      <c r="O92" s="140"/>
      <c r="P92" s="140"/>
      <c r="Q92" s="140"/>
      <c r="R92" s="140"/>
      <c r="S92" s="140"/>
      <c r="T92" s="140"/>
      <c r="V92" s="171" t="s">
        <v>252</v>
      </c>
      <c r="W92" s="172">
        <f ca="1">SUM(C105:C107)</f>
        <v>0</v>
      </c>
      <c r="X92" s="172">
        <f t="shared" ref="X92:AA92" ca="1" si="39">SUM(D105:D107)</f>
        <v>0</v>
      </c>
      <c r="Y92" s="172">
        <f t="shared" ca="1" si="39"/>
        <v>0</v>
      </c>
      <c r="Z92" s="172">
        <f t="shared" ca="1" si="39"/>
        <v>0</v>
      </c>
      <c r="AA92" s="172">
        <f t="shared" ca="1" si="39"/>
        <v>0</v>
      </c>
    </row>
    <row r="93" spans="1:27" s="8" customFormat="1" x14ac:dyDescent="0.25">
      <c r="A93" s="163"/>
      <c r="B93" s="140" t="s">
        <v>605</v>
      </c>
      <c r="C93" s="18">
        <f t="shared" ca="1" si="29"/>
        <v>0</v>
      </c>
      <c r="D93" s="18">
        <f t="shared" ca="1" si="30"/>
        <v>0</v>
      </c>
      <c r="E93" s="18">
        <f t="shared" ca="1" si="31"/>
        <v>0</v>
      </c>
      <c r="F93" s="18">
        <f t="shared" ca="1" si="32"/>
        <v>0</v>
      </c>
      <c r="G93" s="18">
        <f t="shared" ca="1" si="33"/>
        <v>0</v>
      </c>
      <c r="H93" s="140"/>
      <c r="I93" s="140"/>
      <c r="J93" s="140"/>
      <c r="K93" s="140"/>
      <c r="L93" s="140"/>
      <c r="M93" s="140"/>
      <c r="N93" s="140"/>
      <c r="O93" s="140"/>
      <c r="P93" s="140"/>
      <c r="Q93" s="140"/>
      <c r="R93" s="140"/>
      <c r="S93" s="140"/>
      <c r="T93" s="140"/>
    </row>
    <row r="94" spans="1:27" s="8" customFormat="1" x14ac:dyDescent="0.25">
      <c r="A94" s="140"/>
      <c r="B94" s="140" t="s">
        <v>194</v>
      </c>
      <c r="C94" s="18">
        <f t="shared" ca="1" si="29"/>
        <v>0</v>
      </c>
      <c r="D94" s="18">
        <f t="shared" ca="1" si="30"/>
        <v>-1.55762</v>
      </c>
      <c r="E94" s="18">
        <f t="shared" ca="1" si="31"/>
        <v>-1.31168</v>
      </c>
      <c r="F94" s="18">
        <f t="shared" ca="1" si="32"/>
        <v>-1.1579675</v>
      </c>
      <c r="G94" s="18">
        <f t="shared" ca="1" si="33"/>
        <v>-1.045245</v>
      </c>
      <c r="H94" s="140"/>
      <c r="I94" s="140"/>
      <c r="J94" s="140"/>
      <c r="K94" s="140"/>
      <c r="L94" s="140"/>
      <c r="M94" s="140"/>
      <c r="N94" s="140"/>
      <c r="O94" s="140"/>
      <c r="P94" s="140"/>
      <c r="Q94" s="140"/>
      <c r="R94" s="140"/>
      <c r="S94" s="140"/>
      <c r="T94" s="140"/>
      <c r="V94" s="140" t="s">
        <v>285</v>
      </c>
      <c r="W94" s="135">
        <f ca="1">SUM(W86:W92)</f>
        <v>0</v>
      </c>
      <c r="X94" s="135">
        <f t="shared" ref="X94:AA94" ca="1" si="40">SUM(X86:X92)</f>
        <v>-6.3678982370000003</v>
      </c>
      <c r="Y94" s="135">
        <f t="shared" ca="1" si="40"/>
        <v>-5.4773643869999997</v>
      </c>
      <c r="Z94" s="135">
        <f t="shared" ca="1" si="40"/>
        <v>-4.9207807319999999</v>
      </c>
      <c r="AA94" s="135">
        <f t="shared" ca="1" si="40"/>
        <v>-4.512619387</v>
      </c>
    </row>
    <row r="95" spans="1:27" s="8" customFormat="1" x14ac:dyDescent="0.25">
      <c r="A95" s="140"/>
      <c r="B95" s="140" t="s">
        <v>217</v>
      </c>
      <c r="C95" s="18">
        <f t="shared" ca="1" si="29"/>
        <v>0</v>
      </c>
      <c r="D95" s="18">
        <f t="shared" ca="1" si="30"/>
        <v>-0.32710020000000001</v>
      </c>
      <c r="E95" s="18">
        <f t="shared" ca="1" si="31"/>
        <v>-0.2754528</v>
      </c>
      <c r="F95" s="18">
        <f t="shared" ca="1" si="32"/>
        <v>-0.24317317499999999</v>
      </c>
      <c r="G95" s="18">
        <f t="shared" ca="1" si="33"/>
        <v>-0.21950144999999999</v>
      </c>
      <c r="H95" s="140"/>
      <c r="I95" s="140"/>
      <c r="J95" s="140"/>
      <c r="K95" s="140"/>
      <c r="L95" s="140"/>
      <c r="M95" s="140"/>
      <c r="N95" s="140"/>
      <c r="O95" s="140"/>
      <c r="P95" s="140"/>
      <c r="Q95" s="140"/>
      <c r="R95" s="140"/>
      <c r="S95" s="140"/>
      <c r="T95" s="140"/>
      <c r="V95" s="140" t="s">
        <v>284</v>
      </c>
      <c r="W95" s="135">
        <f ca="1">SUM(C86:C107)</f>
        <v>0</v>
      </c>
      <c r="X95" s="135">
        <f t="shared" ref="X95:AA95" ca="1" si="41">SUM(D86:D107)</f>
        <v>-6.3678982370000003</v>
      </c>
      <c r="Y95" s="135">
        <f t="shared" ca="1" si="41"/>
        <v>-5.4773643869999997</v>
      </c>
      <c r="Z95" s="135">
        <f t="shared" ca="1" si="41"/>
        <v>-4.9207807319999999</v>
      </c>
      <c r="AA95" s="135">
        <f t="shared" ca="1" si="41"/>
        <v>-4.512619387</v>
      </c>
    </row>
    <row r="96" spans="1:27" s="8" customFormat="1" x14ac:dyDescent="0.25">
      <c r="A96" s="140"/>
      <c r="B96" s="140" t="s">
        <v>606</v>
      </c>
      <c r="C96" s="173">
        <f t="shared" ca="1" si="29"/>
        <v>0</v>
      </c>
      <c r="D96" s="173">
        <f t="shared" ca="1" si="30"/>
        <v>0</v>
      </c>
      <c r="E96" s="173">
        <f t="shared" ca="1" si="31"/>
        <v>0</v>
      </c>
      <c r="F96" s="173">
        <f t="shared" ca="1" si="32"/>
        <v>0</v>
      </c>
      <c r="G96" s="173">
        <f t="shared" ca="1" si="33"/>
        <v>0</v>
      </c>
      <c r="H96" s="140"/>
      <c r="I96" s="140"/>
      <c r="J96" s="140"/>
      <c r="K96" s="140"/>
      <c r="L96" s="140"/>
      <c r="M96" s="140"/>
      <c r="N96" s="140"/>
      <c r="O96" s="140"/>
      <c r="P96" s="140"/>
      <c r="Q96" s="140"/>
      <c r="R96" s="140"/>
      <c r="S96" s="140"/>
      <c r="T96" s="140"/>
      <c r="V96" s="140"/>
      <c r="W96" s="140"/>
      <c r="X96" s="140"/>
      <c r="Y96" s="140"/>
      <c r="Z96" s="140"/>
      <c r="AA96" s="140"/>
    </row>
    <row r="97" spans="1:27" s="8" customFormat="1" x14ac:dyDescent="0.25">
      <c r="A97" s="140"/>
      <c r="B97" s="140" t="s">
        <v>1166</v>
      </c>
      <c r="C97" s="174">
        <f t="shared" ca="1" si="29"/>
        <v>0</v>
      </c>
      <c r="D97" s="174">
        <f t="shared" ca="1" si="30"/>
        <v>0</v>
      </c>
      <c r="E97" s="174">
        <f t="shared" ca="1" si="31"/>
        <v>0</v>
      </c>
      <c r="F97" s="174">
        <f t="shared" ca="1" si="32"/>
        <v>0</v>
      </c>
      <c r="G97" s="174">
        <f t="shared" ca="1" si="33"/>
        <v>0</v>
      </c>
      <c r="H97" s="140"/>
      <c r="I97" s="140"/>
      <c r="J97" s="140"/>
      <c r="K97" s="140"/>
      <c r="L97" s="140"/>
      <c r="M97" s="140"/>
      <c r="N97" s="140"/>
      <c r="O97" s="140"/>
      <c r="P97" s="140"/>
      <c r="Q97" s="140"/>
      <c r="R97" s="140"/>
      <c r="S97" s="140"/>
      <c r="T97" s="140"/>
    </row>
    <row r="98" spans="1:27" s="8" customFormat="1" x14ac:dyDescent="0.25">
      <c r="A98" s="140"/>
      <c r="B98" s="140" t="s">
        <v>1098</v>
      </c>
      <c r="C98" s="174">
        <f t="shared" ca="1" si="29"/>
        <v>0</v>
      </c>
      <c r="D98" s="174">
        <f t="shared" ca="1" si="30"/>
        <v>0</v>
      </c>
      <c r="E98" s="174">
        <f t="shared" ca="1" si="31"/>
        <v>0</v>
      </c>
      <c r="F98" s="174">
        <f t="shared" ca="1" si="32"/>
        <v>0</v>
      </c>
      <c r="G98" s="174">
        <f t="shared" ca="1" si="33"/>
        <v>0</v>
      </c>
      <c r="H98" s="140"/>
      <c r="I98" s="140"/>
      <c r="J98" s="140"/>
      <c r="K98" s="140"/>
      <c r="L98" s="140"/>
      <c r="M98" s="140"/>
      <c r="N98" s="140"/>
      <c r="O98" s="140"/>
      <c r="P98" s="140"/>
      <c r="Q98" s="140"/>
      <c r="R98" s="140"/>
      <c r="S98" s="140"/>
      <c r="T98" s="140"/>
      <c r="V98" s="6"/>
      <c r="W98" s="6"/>
      <c r="X98" s="6"/>
      <c r="Y98" s="6"/>
      <c r="Z98" s="6"/>
      <c r="AA98" s="6"/>
    </row>
    <row r="99" spans="1:27" s="8" customFormat="1" x14ac:dyDescent="0.25">
      <c r="A99" s="140"/>
      <c r="B99" s="140" t="s">
        <v>1167</v>
      </c>
      <c r="C99" s="174">
        <f t="shared" ca="1" si="29"/>
        <v>0</v>
      </c>
      <c r="D99" s="174">
        <f t="shared" ca="1" si="30"/>
        <v>0</v>
      </c>
      <c r="E99" s="174">
        <f t="shared" ca="1" si="31"/>
        <v>0</v>
      </c>
      <c r="F99" s="174">
        <f t="shared" ca="1" si="32"/>
        <v>0</v>
      </c>
      <c r="G99" s="174">
        <f t="shared" ca="1" si="33"/>
        <v>0</v>
      </c>
      <c r="H99" s="140"/>
      <c r="I99" s="140"/>
      <c r="J99" s="140"/>
      <c r="K99" s="140"/>
      <c r="L99" s="140"/>
      <c r="M99" s="140"/>
      <c r="N99" s="140"/>
      <c r="O99" s="140"/>
      <c r="P99" s="140"/>
      <c r="Q99" s="140"/>
      <c r="R99" s="140"/>
      <c r="S99" s="140"/>
      <c r="T99" s="140"/>
      <c r="W99" s="5"/>
      <c r="X99" s="5"/>
      <c r="Y99" s="5"/>
      <c r="Z99" s="5"/>
      <c r="AA99" s="5"/>
    </row>
    <row r="100" spans="1:27" s="8" customFormat="1" x14ac:dyDescent="0.25">
      <c r="A100" s="140"/>
      <c r="B100" s="140" t="s">
        <v>1168</v>
      </c>
      <c r="C100" s="174">
        <f t="shared" ca="1" si="29"/>
        <v>0</v>
      </c>
      <c r="D100" s="174">
        <f t="shared" ca="1" si="30"/>
        <v>0</v>
      </c>
      <c r="E100" s="174">
        <f t="shared" ca="1" si="31"/>
        <v>0</v>
      </c>
      <c r="F100" s="174">
        <f t="shared" ca="1" si="32"/>
        <v>0</v>
      </c>
      <c r="G100" s="174">
        <f t="shared" ca="1" si="33"/>
        <v>0</v>
      </c>
      <c r="H100" s="140"/>
      <c r="I100" s="140"/>
      <c r="J100" s="140"/>
      <c r="K100" s="140"/>
      <c r="L100" s="140"/>
      <c r="M100" s="140"/>
      <c r="N100" s="140"/>
      <c r="O100" s="140"/>
      <c r="P100" s="140"/>
      <c r="Q100" s="140"/>
      <c r="R100" s="140"/>
      <c r="S100" s="140"/>
      <c r="T100" s="140"/>
      <c r="W100" s="5"/>
      <c r="X100" s="5"/>
      <c r="Y100" s="5"/>
      <c r="Z100" s="5"/>
      <c r="AA100" s="5"/>
    </row>
    <row r="101" spans="1:27" s="8" customFormat="1" x14ac:dyDescent="0.25">
      <c r="A101" s="140"/>
      <c r="B101" s="140" t="s">
        <v>1181</v>
      </c>
      <c r="C101" s="174">
        <f t="shared" ca="1" si="29"/>
        <v>0</v>
      </c>
      <c r="D101" s="174">
        <f t="shared" ca="1" si="30"/>
        <v>0</v>
      </c>
      <c r="E101" s="174">
        <f t="shared" ca="1" si="31"/>
        <v>0</v>
      </c>
      <c r="F101" s="174">
        <f t="shared" ca="1" si="32"/>
        <v>0</v>
      </c>
      <c r="G101" s="174">
        <f t="shared" ca="1" si="33"/>
        <v>0</v>
      </c>
      <c r="H101" s="140"/>
      <c r="I101" s="140"/>
      <c r="J101" s="140"/>
      <c r="K101" s="140"/>
      <c r="L101" s="140"/>
      <c r="M101" s="140"/>
      <c r="N101" s="140"/>
      <c r="O101" s="140"/>
      <c r="P101" s="140"/>
      <c r="Q101" s="140"/>
      <c r="R101" s="140"/>
      <c r="S101" s="140"/>
      <c r="T101" s="140"/>
      <c r="W101" s="5"/>
      <c r="X101" s="5"/>
      <c r="Y101" s="5"/>
      <c r="Z101" s="5"/>
      <c r="AA101" s="5"/>
    </row>
    <row r="102" spans="1:27" s="8" customFormat="1" x14ac:dyDescent="0.25">
      <c r="A102" s="140"/>
      <c r="B102" s="140" t="s">
        <v>218</v>
      </c>
      <c r="C102" s="178">
        <f t="shared" ca="1" si="29"/>
        <v>0</v>
      </c>
      <c r="D102" s="178">
        <f t="shared" ca="1" si="30"/>
        <v>0</v>
      </c>
      <c r="E102" s="178">
        <f t="shared" ca="1" si="31"/>
        <v>0</v>
      </c>
      <c r="F102" s="178">
        <f t="shared" ca="1" si="32"/>
        <v>0</v>
      </c>
      <c r="G102" s="178">
        <f t="shared" ca="1" si="33"/>
        <v>0</v>
      </c>
      <c r="H102" s="140"/>
      <c r="I102" s="140"/>
      <c r="J102" s="140"/>
      <c r="K102" s="140"/>
      <c r="L102" s="140"/>
      <c r="M102" s="140"/>
      <c r="N102" s="140"/>
      <c r="O102" s="140"/>
      <c r="P102" s="140"/>
      <c r="Q102" s="140"/>
      <c r="R102" s="140"/>
      <c r="S102" s="140"/>
      <c r="T102" s="140"/>
      <c r="W102" s="5"/>
      <c r="X102" s="5"/>
      <c r="Y102" s="5"/>
      <c r="Z102" s="5"/>
      <c r="AA102" s="5"/>
    </row>
    <row r="103" spans="1:27" s="8" customFormat="1" x14ac:dyDescent="0.25">
      <c r="A103" s="140"/>
      <c r="B103" s="140" t="s">
        <v>219</v>
      </c>
      <c r="C103" s="178">
        <f t="shared" ca="1" si="29"/>
        <v>0</v>
      </c>
      <c r="D103" s="178">
        <f t="shared" ca="1" si="30"/>
        <v>0</v>
      </c>
      <c r="E103" s="178">
        <f t="shared" ca="1" si="31"/>
        <v>0</v>
      </c>
      <c r="F103" s="178">
        <f t="shared" ca="1" si="32"/>
        <v>0</v>
      </c>
      <c r="G103" s="178">
        <f t="shared" ca="1" si="33"/>
        <v>0</v>
      </c>
      <c r="H103" s="140"/>
      <c r="I103" s="140"/>
      <c r="J103" s="140"/>
      <c r="K103" s="140"/>
      <c r="L103" s="140"/>
      <c r="M103" s="140"/>
      <c r="N103" s="140"/>
      <c r="O103" s="140"/>
      <c r="P103" s="140"/>
      <c r="Q103" s="140"/>
      <c r="R103" s="140"/>
      <c r="S103" s="140"/>
      <c r="T103" s="140"/>
      <c r="W103" s="5"/>
      <c r="X103" s="5"/>
      <c r="Y103" s="5"/>
      <c r="Z103" s="5"/>
      <c r="AA103" s="5"/>
    </row>
    <row r="104" spans="1:27" s="8" customFormat="1" x14ac:dyDescent="0.25">
      <c r="A104" s="140"/>
      <c r="B104" s="140" t="s">
        <v>220</v>
      </c>
      <c r="C104" s="178">
        <f t="shared" ca="1" si="29"/>
        <v>0</v>
      </c>
      <c r="D104" s="178">
        <f t="shared" ca="1" si="30"/>
        <v>0</v>
      </c>
      <c r="E104" s="178">
        <f t="shared" ca="1" si="31"/>
        <v>0</v>
      </c>
      <c r="F104" s="178">
        <f t="shared" ca="1" si="32"/>
        <v>0</v>
      </c>
      <c r="G104" s="178">
        <f t="shared" ca="1" si="33"/>
        <v>0</v>
      </c>
      <c r="H104" s="140"/>
      <c r="I104" s="140"/>
      <c r="J104" s="140"/>
      <c r="K104" s="140"/>
      <c r="L104" s="140"/>
      <c r="M104" s="140"/>
      <c r="N104" s="140"/>
      <c r="O104" s="140"/>
      <c r="P104" s="140"/>
      <c r="Q104" s="140"/>
      <c r="R104" s="140"/>
      <c r="S104" s="140"/>
      <c r="T104" s="140"/>
      <c r="W104" s="5"/>
      <c r="X104" s="5"/>
      <c r="Y104" s="5"/>
      <c r="Z104" s="5"/>
      <c r="AA104" s="5"/>
    </row>
    <row r="105" spans="1:27" s="8" customFormat="1" x14ac:dyDescent="0.25">
      <c r="A105" s="140"/>
      <c r="B105" s="140" t="s">
        <v>198</v>
      </c>
      <c r="C105" s="179">
        <f t="shared" ca="1" si="29"/>
        <v>0</v>
      </c>
      <c r="D105" s="179">
        <f t="shared" ca="1" si="30"/>
        <v>0</v>
      </c>
      <c r="E105" s="179">
        <f t="shared" ca="1" si="31"/>
        <v>0</v>
      </c>
      <c r="F105" s="179">
        <f t="shared" ca="1" si="32"/>
        <v>0</v>
      </c>
      <c r="G105" s="179">
        <f t="shared" ca="1" si="33"/>
        <v>0</v>
      </c>
      <c r="H105" s="140"/>
      <c r="I105" s="140"/>
      <c r="J105" s="140"/>
      <c r="K105" s="140"/>
      <c r="L105" s="140"/>
      <c r="M105" s="140"/>
      <c r="N105" s="140"/>
      <c r="O105" s="140"/>
      <c r="P105" s="140"/>
      <c r="Q105" s="140"/>
      <c r="R105" s="140"/>
      <c r="S105" s="140"/>
      <c r="T105" s="140"/>
    </row>
    <row r="106" spans="1:27" s="8" customFormat="1" x14ac:dyDescent="0.25">
      <c r="A106" s="140"/>
      <c r="B106" s="140" t="s">
        <v>607</v>
      </c>
      <c r="C106" s="179">
        <f t="shared" ca="1" si="29"/>
        <v>0</v>
      </c>
      <c r="D106" s="179">
        <f t="shared" ca="1" si="30"/>
        <v>0</v>
      </c>
      <c r="E106" s="179">
        <f t="shared" ca="1" si="31"/>
        <v>0</v>
      </c>
      <c r="F106" s="179">
        <f t="shared" ca="1" si="32"/>
        <v>0</v>
      </c>
      <c r="G106" s="179">
        <f t="shared" ca="1" si="33"/>
        <v>0</v>
      </c>
      <c r="H106" s="140"/>
      <c r="I106" s="140"/>
      <c r="J106" s="140"/>
      <c r="K106" s="140"/>
      <c r="L106" s="140"/>
      <c r="M106" s="140"/>
      <c r="N106" s="140"/>
      <c r="O106" s="140"/>
      <c r="P106" s="140"/>
      <c r="Q106" s="140"/>
      <c r="R106" s="140"/>
      <c r="S106" s="140"/>
      <c r="T106" s="140"/>
      <c r="W106" s="42"/>
      <c r="X106" s="42"/>
      <c r="Y106" s="42"/>
      <c r="Z106" s="42"/>
      <c r="AA106" s="42"/>
    </row>
    <row r="107" spans="1:27" s="8" customFormat="1" x14ac:dyDescent="0.25">
      <c r="A107" s="140"/>
      <c r="B107" s="140" t="s">
        <v>608</v>
      </c>
      <c r="C107" s="179">
        <f t="shared" ca="1" si="29"/>
        <v>0</v>
      </c>
      <c r="D107" s="179">
        <f t="shared" ca="1" si="30"/>
        <v>0</v>
      </c>
      <c r="E107" s="179">
        <f t="shared" ca="1" si="31"/>
        <v>0</v>
      </c>
      <c r="F107" s="179">
        <f t="shared" ca="1" si="32"/>
        <v>0</v>
      </c>
      <c r="G107" s="179">
        <f t="shared" ca="1" si="33"/>
        <v>0</v>
      </c>
      <c r="H107" s="140"/>
      <c r="I107" s="140"/>
      <c r="J107" s="140"/>
      <c r="K107" s="140"/>
      <c r="L107" s="140"/>
      <c r="M107" s="140"/>
      <c r="N107" s="140"/>
      <c r="O107" s="140"/>
      <c r="P107" s="140"/>
      <c r="Q107" s="140"/>
      <c r="R107" s="140"/>
      <c r="S107" s="140"/>
      <c r="T107" s="140"/>
      <c r="W107" s="42"/>
      <c r="X107" s="42"/>
      <c r="Y107" s="42"/>
      <c r="Z107" s="42"/>
      <c r="AA107" s="42"/>
    </row>
    <row r="108" spans="1:27" s="8" customFormat="1" x14ac:dyDescent="0.25">
      <c r="B108" s="140"/>
      <c r="C108" s="7"/>
      <c r="D108" s="7"/>
      <c r="E108" s="7"/>
      <c r="F108" s="7"/>
      <c r="G108" s="7"/>
      <c r="H108" s="140"/>
      <c r="I108" s="103" t="s">
        <v>244</v>
      </c>
      <c r="J108" s="140"/>
      <c r="K108" s="140"/>
      <c r="L108" s="140"/>
      <c r="M108" s="140"/>
      <c r="N108" s="140"/>
      <c r="O108" s="103" t="s">
        <v>245</v>
      </c>
      <c r="P108" s="140"/>
      <c r="Q108" s="140"/>
      <c r="R108" s="140"/>
      <c r="S108" s="140"/>
      <c r="T108" s="140"/>
      <c r="V108" s="140"/>
      <c r="W108" s="140"/>
      <c r="X108" s="140"/>
      <c r="Y108" s="140"/>
      <c r="Z108" s="140"/>
      <c r="AA108" s="140"/>
    </row>
    <row r="109" spans="1:27" s="8" customFormat="1" x14ac:dyDescent="0.25">
      <c r="B109" s="106" t="s">
        <v>263</v>
      </c>
      <c r="C109" s="9">
        <v>2010</v>
      </c>
      <c r="D109" s="9">
        <v>2020</v>
      </c>
      <c r="E109" s="9">
        <v>2030</v>
      </c>
      <c r="F109" s="9">
        <v>2040</v>
      </c>
      <c r="G109" s="9">
        <v>2050</v>
      </c>
      <c r="H109" s="140"/>
      <c r="I109" s="106">
        <v>2010</v>
      </c>
      <c r="J109" s="106">
        <v>2020</v>
      </c>
      <c r="K109" s="106">
        <v>2030</v>
      </c>
      <c r="L109" s="106">
        <v>2040</v>
      </c>
      <c r="M109" s="106">
        <v>2050</v>
      </c>
      <c r="N109" s="140"/>
      <c r="O109" s="106">
        <v>2010</v>
      </c>
      <c r="P109" s="106">
        <v>2020</v>
      </c>
      <c r="Q109" s="106">
        <v>2030</v>
      </c>
      <c r="R109" s="106">
        <v>2040</v>
      </c>
      <c r="S109" s="106">
        <v>2050</v>
      </c>
      <c r="T109" s="140"/>
      <c r="V109" s="106" t="s">
        <v>263</v>
      </c>
      <c r="W109" s="106">
        <v>2010</v>
      </c>
      <c r="X109" s="106">
        <v>2020</v>
      </c>
      <c r="Y109" s="106">
        <v>2030</v>
      </c>
      <c r="Z109" s="106">
        <v>2040</v>
      </c>
      <c r="AA109" s="106">
        <v>2050</v>
      </c>
    </row>
    <row r="110" spans="1:27" s="8" customFormat="1" x14ac:dyDescent="0.25">
      <c r="A110" s="140"/>
      <c r="B110" s="140" t="s">
        <v>1106</v>
      </c>
      <c r="C110" s="16">
        <f t="shared" ref="C110:C141" ca="1" si="42">IFERROR(VLOOKUP($B110,INDIRECT($I$110),2,FALSE),0)</f>
        <v>0</v>
      </c>
      <c r="D110" s="16">
        <f t="shared" ref="D110:D141" ca="1" si="43">IFERROR(VLOOKUP($B110,INDIRECT($J$110),2,FALSE),0)</f>
        <v>0</v>
      </c>
      <c r="E110" s="16">
        <f t="shared" ref="E110:E141" ca="1" si="44">IFERROR(VLOOKUP($B110,INDIRECT($K$110),2,FALSE),0)</f>
        <v>0</v>
      </c>
      <c r="F110" s="16">
        <f t="shared" ref="F110:F141" ca="1" si="45">IFERROR(VLOOKUP($B110,INDIRECT($L$110),2,FALSE),0)</f>
        <v>0</v>
      </c>
      <c r="G110" s="16">
        <f t="shared" ref="G110:G141" ca="1" si="46">IFERROR(VLOOKUP($B110,INDIRECT($M$110),2,FALSE),0)</f>
        <v>0</v>
      </c>
      <c r="H110" s="140"/>
      <c r="I110" s="140" t="str">
        <f>"Modeloutput!$D$"&amp;O110&amp;":$E$"&amp;O111</f>
        <v>Modeloutput!$D$5017:$E$5048</v>
      </c>
      <c r="J110" s="140" t="str">
        <f>"Modeloutput!$D$"&amp;P110&amp;":$E$"&amp;P111</f>
        <v>Modeloutput!$D$5340:$E$5371</v>
      </c>
      <c r="K110" s="140" t="str">
        <f>"Modeloutput!$D$"&amp;Q110&amp;":$E$"&amp;Q111</f>
        <v>Modeloutput!$D$5663:$E$5694</v>
      </c>
      <c r="L110" s="140" t="str">
        <f>"Modeloutput!$D$"&amp;R110&amp;":$E$"&amp;R111</f>
        <v>Modeloutput!$D$5986:$E$6017</v>
      </c>
      <c r="M110" s="140" t="str">
        <f>"Modeloutput!$D$"&amp;S110&amp;":$E$"&amp;S111</f>
        <v>Modeloutput!$D$6309:$E$6340</v>
      </c>
      <c r="N110" s="140" t="s">
        <v>246</v>
      </c>
      <c r="O110" s="140">
        <f>Run4_Var1!O110+Run4_Var4!$G$9</f>
        <v>5017</v>
      </c>
      <c r="P110" s="140">
        <f>Run4_Var1!P110+Run4_Var4!$G$9</f>
        <v>5340</v>
      </c>
      <c r="Q110" s="140">
        <f>Run4_Var1!Q110+Run4_Var4!$G$9</f>
        <v>5663</v>
      </c>
      <c r="R110" s="140">
        <f>Run4_Var1!R110+Run4_Var4!$G$9</f>
        <v>5986</v>
      </c>
      <c r="S110" s="140">
        <f>Run4_Var1!S110+Run4_Var4!$G$9</f>
        <v>6309</v>
      </c>
      <c r="T110" s="140"/>
      <c r="V110" s="14" t="s">
        <v>275</v>
      </c>
      <c r="W110" s="15">
        <f ca="1">C110+C112</f>
        <v>0</v>
      </c>
      <c r="X110" s="15">
        <f t="shared" ref="X110:AA110" ca="1" si="47">D110+D112</f>
        <v>0</v>
      </c>
      <c r="Y110" s="15">
        <f t="shared" ca="1" si="47"/>
        <v>0</v>
      </c>
      <c r="Z110" s="15">
        <f t="shared" ca="1" si="47"/>
        <v>0</v>
      </c>
      <c r="AA110" s="15">
        <f t="shared" ca="1" si="47"/>
        <v>0</v>
      </c>
    </row>
    <row r="111" spans="1:27" s="8" customFormat="1" x14ac:dyDescent="0.25">
      <c r="A111" s="140"/>
      <c r="B111" s="140" t="s">
        <v>200</v>
      </c>
      <c r="C111" s="49">
        <f t="shared" ca="1" si="42"/>
        <v>0</v>
      </c>
      <c r="D111" s="49">
        <f t="shared" ca="1" si="43"/>
        <v>0</v>
      </c>
      <c r="E111" s="49">
        <f t="shared" ca="1" si="44"/>
        <v>0</v>
      </c>
      <c r="F111" s="49">
        <f t="shared" ca="1" si="45"/>
        <v>0</v>
      </c>
      <c r="G111" s="49">
        <f t="shared" ca="1" si="46"/>
        <v>0</v>
      </c>
      <c r="H111" s="140"/>
      <c r="I111" s="140"/>
      <c r="J111" s="140"/>
      <c r="K111" s="140"/>
      <c r="L111" s="140"/>
      <c r="M111" s="140"/>
      <c r="N111" s="140"/>
      <c r="O111" s="140">
        <f>Run4_Var1!O111+Run4_Var4!$G$9</f>
        <v>5048</v>
      </c>
      <c r="P111" s="140">
        <f>Run4_Var1!P111+Run4_Var4!$G$9</f>
        <v>5371</v>
      </c>
      <c r="Q111" s="140">
        <f>Run4_Var1!Q111+Run4_Var4!$G$9</f>
        <v>5694</v>
      </c>
      <c r="R111" s="140">
        <f>Run4_Var1!R111+Run4_Var4!$G$9</f>
        <v>6017</v>
      </c>
      <c r="S111" s="140">
        <f>Run4_Var1!S111+Run4_Var4!$G$9</f>
        <v>6340</v>
      </c>
      <c r="T111" s="140"/>
      <c r="V111" s="43" t="s">
        <v>276</v>
      </c>
      <c r="W111" s="44">
        <f ca="1">C113+C114</f>
        <v>0</v>
      </c>
      <c r="X111" s="44">
        <f t="shared" ref="X111:AA111" ca="1" si="48">D113+D114</f>
        <v>0</v>
      </c>
      <c r="Y111" s="44">
        <f t="shared" ca="1" si="48"/>
        <v>0</v>
      </c>
      <c r="Z111" s="44">
        <f t="shared" ca="1" si="48"/>
        <v>0</v>
      </c>
      <c r="AA111" s="44">
        <f t="shared" ca="1" si="48"/>
        <v>0</v>
      </c>
    </row>
    <row r="112" spans="1:27" s="8" customFormat="1" x14ac:dyDescent="0.25">
      <c r="A112" s="140"/>
      <c r="B112" s="140" t="s">
        <v>1137</v>
      </c>
      <c r="C112" s="16">
        <f t="shared" ca="1" si="42"/>
        <v>0</v>
      </c>
      <c r="D112" s="16">
        <f t="shared" ca="1" si="43"/>
        <v>0</v>
      </c>
      <c r="E112" s="16">
        <f t="shared" ca="1" si="44"/>
        <v>0</v>
      </c>
      <c r="F112" s="16">
        <f t="shared" ca="1" si="45"/>
        <v>0</v>
      </c>
      <c r="G112" s="16">
        <f t="shared" ca="1" si="46"/>
        <v>0</v>
      </c>
      <c r="H112" s="140"/>
      <c r="I112" s="140"/>
      <c r="J112" s="140"/>
      <c r="K112" s="140"/>
      <c r="L112" s="140"/>
      <c r="M112" s="140"/>
      <c r="N112" s="140"/>
      <c r="O112" s="140"/>
      <c r="P112" s="140"/>
      <c r="Q112" s="140"/>
      <c r="R112" s="140"/>
      <c r="S112" s="140"/>
      <c r="T112" s="140"/>
      <c r="V112" s="25" t="s">
        <v>277</v>
      </c>
      <c r="W112" s="26">
        <f ca="1">C115+C117</f>
        <v>0</v>
      </c>
      <c r="X112" s="26">
        <f t="shared" ref="X112:AA112" ca="1" si="49">D115+D117</f>
        <v>-7.3143647600000001</v>
      </c>
      <c r="Y112" s="26">
        <f t="shared" ca="1" si="49"/>
        <v>-9.0411354999999993</v>
      </c>
      <c r="Z112" s="26">
        <f t="shared" ca="1" si="49"/>
        <v>-9.5887823000000001</v>
      </c>
      <c r="AA112" s="26">
        <f t="shared" ca="1" si="49"/>
        <v>-10.04965636</v>
      </c>
    </row>
    <row r="113" spans="1:27" s="8" customFormat="1" x14ac:dyDescent="0.25">
      <c r="A113" s="140"/>
      <c r="B113" s="140" t="s">
        <v>609</v>
      </c>
      <c r="C113" s="45">
        <f t="shared" ca="1" si="42"/>
        <v>0</v>
      </c>
      <c r="D113" s="45">
        <f t="shared" ca="1" si="43"/>
        <v>0</v>
      </c>
      <c r="E113" s="45">
        <f t="shared" ca="1" si="44"/>
        <v>0</v>
      </c>
      <c r="F113" s="45">
        <f t="shared" ca="1" si="45"/>
        <v>0</v>
      </c>
      <c r="G113" s="45">
        <f t="shared" ca="1" si="46"/>
        <v>0</v>
      </c>
      <c r="H113" s="140"/>
      <c r="I113" s="140"/>
      <c r="J113" s="140"/>
      <c r="K113" s="140"/>
      <c r="L113" s="140"/>
      <c r="M113" s="140"/>
      <c r="N113" s="140"/>
      <c r="O113" s="140"/>
      <c r="P113" s="140"/>
      <c r="Q113" s="140"/>
      <c r="R113" s="140"/>
      <c r="S113" s="140"/>
      <c r="T113" s="140"/>
      <c r="V113" s="20" t="s">
        <v>614</v>
      </c>
      <c r="W113" s="21">
        <f ca="1">C118+C119</f>
        <v>0</v>
      </c>
      <c r="X113" s="21">
        <f t="shared" ref="X113:AA113" ca="1" si="50">D118+D119</f>
        <v>-5.3291303999999995</v>
      </c>
      <c r="Y113" s="21">
        <f t="shared" ca="1" si="50"/>
        <v>-5.3291303999999995</v>
      </c>
      <c r="Z113" s="21">
        <f t="shared" ca="1" si="50"/>
        <v>-5.3291303999999995</v>
      </c>
      <c r="AA113" s="21">
        <f t="shared" ca="1" si="50"/>
        <v>-5.3291303999999995</v>
      </c>
    </row>
    <row r="114" spans="1:27" s="8" customFormat="1" x14ac:dyDescent="0.25">
      <c r="A114" s="140"/>
      <c r="B114" s="140" t="s">
        <v>1138</v>
      </c>
      <c r="C114" s="45">
        <f t="shared" ca="1" si="42"/>
        <v>0</v>
      </c>
      <c r="D114" s="45">
        <f t="shared" ca="1" si="43"/>
        <v>0</v>
      </c>
      <c r="E114" s="45">
        <f t="shared" ca="1" si="44"/>
        <v>0</v>
      </c>
      <c r="F114" s="45">
        <f t="shared" ca="1" si="45"/>
        <v>0</v>
      </c>
      <c r="G114" s="45">
        <f t="shared" ca="1" si="46"/>
        <v>0</v>
      </c>
      <c r="H114" s="140"/>
      <c r="I114" s="140"/>
      <c r="J114" s="140"/>
      <c r="K114" s="140"/>
      <c r="L114" s="140"/>
      <c r="M114" s="140"/>
      <c r="N114" s="140"/>
      <c r="O114" s="140"/>
      <c r="P114" s="140"/>
      <c r="Q114" s="140"/>
      <c r="R114" s="140"/>
      <c r="S114" s="140"/>
      <c r="T114" s="140"/>
      <c r="V114" s="47" t="s">
        <v>278</v>
      </c>
      <c r="W114" s="48">
        <f ca="1">C111+C116</f>
        <v>0</v>
      </c>
      <c r="X114" s="48">
        <f t="shared" ref="X114:AA114" ca="1" si="51">D111+D116</f>
        <v>-0.85102408900000004</v>
      </c>
      <c r="Y114" s="48">
        <f t="shared" ca="1" si="51"/>
        <v>-0.84768105400000004</v>
      </c>
      <c r="Z114" s="48">
        <f t="shared" ca="1" si="51"/>
        <v>-0.84434452900000001</v>
      </c>
      <c r="AA114" s="48">
        <f t="shared" ca="1" si="51"/>
        <v>-0.84269375999999996</v>
      </c>
    </row>
    <row r="115" spans="1:27" s="8" customFormat="1" x14ac:dyDescent="0.25">
      <c r="A115" s="140"/>
      <c r="B115" s="140" t="s">
        <v>1108</v>
      </c>
      <c r="C115" s="46">
        <f t="shared" ca="1" si="42"/>
        <v>0</v>
      </c>
      <c r="D115" s="46">
        <f t="shared" ca="1" si="43"/>
        <v>-5.8972311599999996</v>
      </c>
      <c r="E115" s="46">
        <f t="shared" ca="1" si="44"/>
        <v>-7.3248946100000003</v>
      </c>
      <c r="F115" s="46">
        <f t="shared" ca="1" si="45"/>
        <v>-7.7780743399999999</v>
      </c>
      <c r="G115" s="46">
        <f t="shared" ca="1" si="46"/>
        <v>-8.1592484899999995</v>
      </c>
      <c r="H115" s="140"/>
      <c r="I115" s="140"/>
      <c r="J115" s="140"/>
      <c r="K115" s="140"/>
      <c r="L115" s="140"/>
      <c r="M115" s="140"/>
      <c r="N115" s="140"/>
      <c r="O115" s="140"/>
      <c r="P115" s="140"/>
      <c r="Q115" s="140"/>
      <c r="R115" s="140"/>
      <c r="S115" s="140"/>
      <c r="T115" s="140"/>
      <c r="V115" s="51" t="s">
        <v>280</v>
      </c>
      <c r="W115" s="52">
        <f ca="1">SUM(C123:C130)</f>
        <v>0</v>
      </c>
      <c r="X115" s="52">
        <f t="shared" ref="X115:AA115" ca="1" si="52">SUM(D123:D130)</f>
        <v>-2.1346872279999998</v>
      </c>
      <c r="Y115" s="52">
        <f t="shared" ca="1" si="52"/>
        <v>-1.9558028240000001</v>
      </c>
      <c r="Z115" s="52">
        <f t="shared" ca="1" si="52"/>
        <v>-1.8246209280000001</v>
      </c>
      <c r="AA115" s="52">
        <f t="shared" ca="1" si="52"/>
        <v>-1.729215913</v>
      </c>
    </row>
    <row r="116" spans="1:27" s="8" customFormat="1" x14ac:dyDescent="0.25">
      <c r="A116" s="140"/>
      <c r="B116" s="140" t="s">
        <v>201</v>
      </c>
      <c r="C116" s="49">
        <f t="shared" ca="1" si="42"/>
        <v>0</v>
      </c>
      <c r="D116" s="49">
        <f t="shared" ca="1" si="43"/>
        <v>-0.85102408900000004</v>
      </c>
      <c r="E116" s="49">
        <f t="shared" ca="1" si="44"/>
        <v>-0.84768105400000004</v>
      </c>
      <c r="F116" s="49">
        <f t="shared" ca="1" si="45"/>
        <v>-0.84434452900000001</v>
      </c>
      <c r="G116" s="49">
        <f t="shared" ca="1" si="46"/>
        <v>-0.84269375999999996</v>
      </c>
      <c r="H116" s="140"/>
      <c r="I116" s="140"/>
      <c r="J116" s="140"/>
      <c r="K116" s="140"/>
      <c r="L116" s="140"/>
      <c r="M116" s="140"/>
      <c r="N116" s="140"/>
      <c r="O116" s="140"/>
      <c r="P116" s="140"/>
      <c r="Q116" s="140"/>
      <c r="R116" s="140"/>
      <c r="S116" s="140"/>
      <c r="T116" s="140"/>
      <c r="V116" s="54" t="s">
        <v>279</v>
      </c>
      <c r="W116" s="55">
        <f ca="1">SUM(C131:C140)</f>
        <v>0</v>
      </c>
      <c r="X116" s="55">
        <f ca="1">SUM(D131:D140)</f>
        <v>-4.7704323210000004</v>
      </c>
      <c r="Y116" s="55">
        <f ca="1">SUM(E131:E140)</f>
        <v>-4.1480642230000004</v>
      </c>
      <c r="Z116" s="55">
        <f ca="1">SUM(F131:F140)</f>
        <v>-4.1363707449999998</v>
      </c>
      <c r="AA116" s="55">
        <f ca="1">SUM(G131:G140)</f>
        <v>-4.1216379070000002</v>
      </c>
    </row>
    <row r="117" spans="1:27" s="8" customFormat="1" x14ac:dyDescent="0.25">
      <c r="A117" s="140"/>
      <c r="B117" s="140" t="s">
        <v>221</v>
      </c>
      <c r="C117" s="46">
        <f t="shared" ca="1" si="42"/>
        <v>0</v>
      </c>
      <c r="D117" s="46">
        <f t="shared" ca="1" si="43"/>
        <v>-1.4171336000000001</v>
      </c>
      <c r="E117" s="46">
        <f t="shared" ca="1" si="44"/>
        <v>-1.7162408899999999</v>
      </c>
      <c r="F117" s="46">
        <f t="shared" ca="1" si="45"/>
        <v>-1.81070796</v>
      </c>
      <c r="G117" s="46">
        <f t="shared" ca="1" si="46"/>
        <v>-1.89040787</v>
      </c>
      <c r="H117" s="140"/>
      <c r="I117" s="140"/>
      <c r="J117" s="140"/>
      <c r="K117" s="140"/>
      <c r="L117" s="140"/>
      <c r="M117" s="140"/>
      <c r="N117" s="140"/>
      <c r="O117" s="140"/>
      <c r="P117" s="140"/>
      <c r="Q117" s="140"/>
      <c r="R117" s="140"/>
      <c r="S117" s="140"/>
      <c r="T117" s="140"/>
      <c r="V117" s="36" t="s">
        <v>1354</v>
      </c>
      <c r="W117" s="50">
        <f ca="1">SUM(C120:C122)</f>
        <v>0</v>
      </c>
      <c r="X117" s="50">
        <f t="shared" ref="X117:AA117" ca="1" si="53">SUM(D120:D122)</f>
        <v>0</v>
      </c>
      <c r="Y117" s="50">
        <f t="shared" ca="1" si="53"/>
        <v>0</v>
      </c>
      <c r="Z117" s="50">
        <f t="shared" ca="1" si="53"/>
        <v>0</v>
      </c>
      <c r="AA117" s="50">
        <f t="shared" ca="1" si="53"/>
        <v>0</v>
      </c>
    </row>
    <row r="118" spans="1:27" s="8" customFormat="1" x14ac:dyDescent="0.25">
      <c r="A118" s="140"/>
      <c r="B118" s="140" t="s">
        <v>610</v>
      </c>
      <c r="C118" s="19">
        <f t="shared" ca="1" si="42"/>
        <v>0</v>
      </c>
      <c r="D118" s="19">
        <f t="shared" ca="1" si="43"/>
        <v>-4.4042399999999997</v>
      </c>
      <c r="E118" s="19">
        <f t="shared" ca="1" si="44"/>
        <v>-4.4042399999999997</v>
      </c>
      <c r="F118" s="19">
        <f t="shared" ca="1" si="45"/>
        <v>-4.4042399999999997</v>
      </c>
      <c r="G118" s="19">
        <f t="shared" ca="1" si="46"/>
        <v>-4.4042399999999997</v>
      </c>
      <c r="H118" s="140"/>
      <c r="I118" s="140"/>
      <c r="J118" s="140"/>
      <c r="K118" s="140"/>
      <c r="L118" s="140"/>
      <c r="M118" s="140"/>
      <c r="N118" s="140"/>
      <c r="O118" s="140"/>
      <c r="P118" s="140"/>
      <c r="Q118" s="140"/>
      <c r="R118" s="140"/>
      <c r="S118" s="140"/>
      <c r="T118" s="140"/>
      <c r="V118" s="70" t="s">
        <v>1355</v>
      </c>
      <c r="W118" s="71">
        <f ca="1">C141</f>
        <v>0</v>
      </c>
      <c r="X118" s="71">
        <f ca="1">D141</f>
        <v>0</v>
      </c>
      <c r="Y118" s="71">
        <f ca="1">E141</f>
        <v>0</v>
      </c>
      <c r="Z118" s="71">
        <f ca="1">F141</f>
        <v>0</v>
      </c>
      <c r="AA118" s="71">
        <f ca="1">G141</f>
        <v>0</v>
      </c>
    </row>
    <row r="119" spans="1:27" s="8" customFormat="1" x14ac:dyDescent="0.25">
      <c r="A119" s="140"/>
      <c r="B119" s="140" t="s">
        <v>1139</v>
      </c>
      <c r="C119" s="19">
        <f t="shared" ca="1" si="42"/>
        <v>0</v>
      </c>
      <c r="D119" s="19">
        <f t="shared" ca="1" si="43"/>
        <v>-0.9248904</v>
      </c>
      <c r="E119" s="19">
        <f t="shared" ca="1" si="44"/>
        <v>-0.9248904</v>
      </c>
      <c r="F119" s="19">
        <f t="shared" ca="1" si="45"/>
        <v>-0.9248904</v>
      </c>
      <c r="G119" s="19">
        <f t="shared" ca="1" si="46"/>
        <v>-0.9248904</v>
      </c>
      <c r="H119" s="140"/>
      <c r="I119" s="140"/>
      <c r="J119" s="140"/>
      <c r="K119" s="140"/>
      <c r="L119" s="140"/>
      <c r="M119" s="140"/>
      <c r="N119" s="140"/>
      <c r="O119" s="140"/>
      <c r="P119" s="140"/>
      <c r="Q119" s="140"/>
      <c r="R119" s="140"/>
      <c r="S119" s="140"/>
      <c r="T119" s="140"/>
      <c r="V119" s="140"/>
      <c r="W119" s="140"/>
      <c r="X119" s="140"/>
      <c r="Y119" s="140"/>
      <c r="Z119" s="140"/>
      <c r="AA119" s="140"/>
    </row>
    <row r="120" spans="1:27" s="8" customFormat="1" x14ac:dyDescent="0.25">
      <c r="A120" s="140"/>
      <c r="B120" s="140" t="s">
        <v>222</v>
      </c>
      <c r="C120" s="38">
        <f t="shared" ca="1" si="42"/>
        <v>0</v>
      </c>
      <c r="D120" s="38">
        <f t="shared" ca="1" si="43"/>
        <v>0</v>
      </c>
      <c r="E120" s="38">
        <f t="shared" ca="1" si="44"/>
        <v>0</v>
      </c>
      <c r="F120" s="38">
        <f t="shared" ca="1" si="45"/>
        <v>0</v>
      </c>
      <c r="G120" s="38">
        <f t="shared" ca="1" si="46"/>
        <v>0</v>
      </c>
      <c r="H120" s="140"/>
      <c r="I120" s="140"/>
      <c r="J120" s="140"/>
      <c r="K120" s="140"/>
      <c r="L120" s="140"/>
      <c r="M120" s="140"/>
      <c r="N120" s="140"/>
      <c r="O120" s="140"/>
      <c r="P120" s="140"/>
      <c r="Q120" s="140"/>
      <c r="R120" s="140"/>
      <c r="S120" s="140"/>
      <c r="T120" s="140"/>
      <c r="V120" s="140" t="s">
        <v>285</v>
      </c>
      <c r="W120" s="135">
        <f ca="1">SUM(W110:W118)</f>
        <v>0</v>
      </c>
      <c r="X120" s="135">
        <f t="shared" ref="X120:AA120" ca="1" si="54">SUM(X110:X118)</f>
        <v>-20.399638798000002</v>
      </c>
      <c r="Y120" s="135">
        <f t="shared" ca="1" si="54"/>
        <v>-21.321814001</v>
      </c>
      <c r="Z120" s="135">
        <f t="shared" ca="1" si="54"/>
        <v>-21.723248902000002</v>
      </c>
      <c r="AA120" s="135">
        <f t="shared" ca="1" si="54"/>
        <v>-22.072334340000001</v>
      </c>
    </row>
    <row r="121" spans="1:27" s="8" customFormat="1" x14ac:dyDescent="0.25">
      <c r="A121" s="140"/>
      <c r="B121" s="140" t="s">
        <v>223</v>
      </c>
      <c r="C121" s="38">
        <f t="shared" ca="1" si="42"/>
        <v>0</v>
      </c>
      <c r="D121" s="38">
        <f t="shared" ca="1" si="43"/>
        <v>0</v>
      </c>
      <c r="E121" s="38">
        <f t="shared" ca="1" si="44"/>
        <v>0</v>
      </c>
      <c r="F121" s="38">
        <f t="shared" ca="1" si="45"/>
        <v>0</v>
      </c>
      <c r="G121" s="38">
        <f t="shared" ca="1" si="46"/>
        <v>0</v>
      </c>
      <c r="H121" s="140"/>
      <c r="I121" s="140"/>
      <c r="J121" s="140"/>
      <c r="K121" s="140"/>
      <c r="L121" s="140"/>
      <c r="M121" s="140"/>
      <c r="N121" s="140"/>
      <c r="O121" s="140"/>
      <c r="P121" s="140"/>
      <c r="Q121" s="140"/>
      <c r="R121" s="140"/>
      <c r="S121" s="140"/>
      <c r="T121" s="140"/>
      <c r="V121" s="140" t="s">
        <v>284</v>
      </c>
      <c r="W121" s="135">
        <f ca="1">SUM(C110:C141)</f>
        <v>0</v>
      </c>
      <c r="X121" s="135">
        <f ca="1">SUM(D110:D141)</f>
        <v>-20.399638797999998</v>
      </c>
      <c r="Y121" s="135">
        <f ca="1">SUM(E110:E141)</f>
        <v>-21.321814000999996</v>
      </c>
      <c r="Z121" s="135">
        <f ca="1">SUM(F110:F141)</f>
        <v>-21.723248902000002</v>
      </c>
      <c r="AA121" s="135">
        <f ca="1">SUM(G110:G141)</f>
        <v>-22.072334340000001</v>
      </c>
    </row>
    <row r="122" spans="1:27" s="8" customFormat="1" x14ac:dyDescent="0.25">
      <c r="A122" s="140"/>
      <c r="B122" s="140" t="s">
        <v>224</v>
      </c>
      <c r="C122" s="38">
        <f t="shared" ca="1" si="42"/>
        <v>0</v>
      </c>
      <c r="D122" s="38">
        <f t="shared" ca="1" si="43"/>
        <v>0</v>
      </c>
      <c r="E122" s="38">
        <f t="shared" ca="1" si="44"/>
        <v>0</v>
      </c>
      <c r="F122" s="38">
        <f t="shared" ca="1" si="45"/>
        <v>0</v>
      </c>
      <c r="G122" s="38">
        <f t="shared" ca="1" si="46"/>
        <v>0</v>
      </c>
      <c r="H122" s="140"/>
      <c r="I122" s="140"/>
      <c r="J122" s="140"/>
      <c r="K122" s="140"/>
      <c r="L122" s="140"/>
      <c r="M122" s="140"/>
      <c r="N122" s="140"/>
      <c r="O122" s="140"/>
      <c r="P122" s="140"/>
      <c r="Q122" s="140"/>
      <c r="R122" s="140"/>
      <c r="S122" s="140"/>
      <c r="T122" s="140"/>
      <c r="V122" s="140"/>
      <c r="W122" s="140"/>
      <c r="X122" s="140"/>
      <c r="Y122" s="140"/>
      <c r="Z122" s="140"/>
      <c r="AA122" s="140"/>
    </row>
    <row r="123" spans="1:27" s="8" customFormat="1" x14ac:dyDescent="0.25">
      <c r="A123" s="140"/>
      <c r="B123" s="140" t="s">
        <v>1169</v>
      </c>
      <c r="C123" s="53">
        <f t="shared" ca="1" si="42"/>
        <v>0</v>
      </c>
      <c r="D123" s="53">
        <f t="shared" ca="1" si="43"/>
        <v>0</v>
      </c>
      <c r="E123" s="53">
        <f t="shared" ca="1" si="44"/>
        <v>0</v>
      </c>
      <c r="F123" s="53">
        <f t="shared" ca="1" si="45"/>
        <v>0</v>
      </c>
      <c r="G123" s="53">
        <f t="shared" ca="1" si="46"/>
        <v>0</v>
      </c>
      <c r="H123" s="140"/>
      <c r="I123" s="140"/>
      <c r="J123" s="140"/>
      <c r="K123" s="140"/>
      <c r="L123" s="140"/>
      <c r="M123" s="140"/>
      <c r="N123" s="140"/>
      <c r="O123" s="140"/>
      <c r="P123" s="140"/>
      <c r="Q123" s="140"/>
      <c r="R123" s="140"/>
      <c r="S123" s="140"/>
      <c r="T123" s="140"/>
      <c r="V123" s="140"/>
      <c r="W123" s="140"/>
      <c r="X123" s="140"/>
      <c r="Y123" s="140"/>
      <c r="Z123" s="140"/>
      <c r="AA123" s="140"/>
    </row>
    <row r="124" spans="1:27" s="8" customFormat="1" x14ac:dyDescent="0.25">
      <c r="A124" s="140"/>
      <c r="B124" s="140" t="s">
        <v>1109</v>
      </c>
      <c r="C124" s="53">
        <f t="shared" ca="1" si="42"/>
        <v>0</v>
      </c>
      <c r="D124" s="53">
        <f t="shared" ca="1" si="43"/>
        <v>-1.7642043199999999</v>
      </c>
      <c r="E124" s="53">
        <f t="shared" ca="1" si="44"/>
        <v>-1.6163659699999999</v>
      </c>
      <c r="F124" s="53">
        <f t="shared" ca="1" si="45"/>
        <v>-1.5079511800000001</v>
      </c>
      <c r="G124" s="53">
        <f t="shared" ca="1" si="46"/>
        <v>-1.42910406</v>
      </c>
      <c r="H124" s="140"/>
      <c r="I124" s="140"/>
      <c r="J124" s="140"/>
      <c r="K124" s="140"/>
      <c r="L124" s="140"/>
      <c r="M124" s="140"/>
      <c r="N124" s="140"/>
      <c r="O124" s="140"/>
      <c r="P124" s="140"/>
      <c r="Q124" s="140"/>
      <c r="R124" s="140"/>
      <c r="S124" s="140"/>
      <c r="T124" s="140"/>
    </row>
    <row r="125" spans="1:27" s="8" customFormat="1" x14ac:dyDescent="0.25">
      <c r="A125" s="140"/>
      <c r="B125" s="140" t="s">
        <v>1170</v>
      </c>
      <c r="C125" s="53">
        <f t="shared" ca="1" si="42"/>
        <v>0</v>
      </c>
      <c r="D125" s="53">
        <f t="shared" ca="1" si="43"/>
        <v>0</v>
      </c>
      <c r="E125" s="53">
        <f t="shared" ca="1" si="44"/>
        <v>0</v>
      </c>
      <c r="F125" s="53">
        <f t="shared" ca="1" si="45"/>
        <v>0</v>
      </c>
      <c r="G125" s="53">
        <f t="shared" ca="1" si="46"/>
        <v>0</v>
      </c>
      <c r="H125" s="140"/>
      <c r="I125" s="140"/>
      <c r="J125" s="140"/>
      <c r="K125" s="140"/>
      <c r="L125" s="140"/>
      <c r="M125" s="140"/>
      <c r="N125" s="140"/>
      <c r="O125" s="140"/>
      <c r="P125" s="140"/>
      <c r="Q125" s="140"/>
      <c r="R125" s="140"/>
      <c r="S125" s="140"/>
      <c r="T125" s="140"/>
      <c r="V125" s="6"/>
      <c r="W125" s="6"/>
      <c r="X125" s="6"/>
      <c r="Y125" s="6"/>
      <c r="Z125" s="6"/>
      <c r="AA125" s="6"/>
    </row>
    <row r="126" spans="1:27" s="8" customFormat="1" x14ac:dyDescent="0.25">
      <c r="A126" s="140"/>
      <c r="B126" s="140" t="s">
        <v>1171</v>
      </c>
      <c r="C126" s="53">
        <f t="shared" ca="1" si="42"/>
        <v>0</v>
      </c>
      <c r="D126" s="53">
        <f t="shared" ca="1" si="43"/>
        <v>0</v>
      </c>
      <c r="E126" s="53">
        <f t="shared" ca="1" si="44"/>
        <v>0</v>
      </c>
      <c r="F126" s="53">
        <f t="shared" ca="1" si="45"/>
        <v>0</v>
      </c>
      <c r="G126" s="53">
        <f t="shared" ca="1" si="46"/>
        <v>0</v>
      </c>
      <c r="H126" s="140"/>
      <c r="I126" s="140"/>
      <c r="J126" s="140"/>
      <c r="K126" s="140"/>
      <c r="L126" s="140"/>
      <c r="M126" s="140"/>
      <c r="N126" s="140"/>
      <c r="O126" s="140"/>
      <c r="P126" s="140"/>
      <c r="Q126" s="140"/>
      <c r="R126" s="140"/>
      <c r="S126" s="140"/>
      <c r="T126" s="140"/>
      <c r="W126" s="42"/>
      <c r="X126" s="42"/>
      <c r="Y126" s="42"/>
      <c r="Z126" s="42"/>
      <c r="AA126" s="42"/>
    </row>
    <row r="127" spans="1:27" s="8" customFormat="1" x14ac:dyDescent="0.25">
      <c r="A127" s="140"/>
      <c r="B127" s="140" t="s">
        <v>1188</v>
      </c>
      <c r="C127" s="53">
        <f t="shared" ca="1" si="42"/>
        <v>0</v>
      </c>
      <c r="D127" s="53">
        <f t="shared" ca="1" si="43"/>
        <v>0</v>
      </c>
      <c r="E127" s="53">
        <f t="shared" ca="1" si="44"/>
        <v>0</v>
      </c>
      <c r="F127" s="53">
        <f t="shared" ca="1" si="45"/>
        <v>0</v>
      </c>
      <c r="G127" s="53">
        <f t="shared" ca="1" si="46"/>
        <v>0</v>
      </c>
      <c r="H127" s="140"/>
      <c r="I127" s="140"/>
      <c r="J127" s="140"/>
      <c r="K127" s="140"/>
      <c r="L127" s="140"/>
      <c r="M127" s="140"/>
      <c r="N127" s="140"/>
      <c r="O127" s="140"/>
      <c r="P127" s="140"/>
      <c r="Q127" s="140"/>
      <c r="R127" s="140"/>
      <c r="S127" s="140"/>
      <c r="T127" s="140"/>
      <c r="W127" s="42"/>
      <c r="X127" s="42"/>
      <c r="Y127" s="42"/>
      <c r="Z127" s="42"/>
      <c r="AA127" s="42"/>
    </row>
    <row r="128" spans="1:27" s="8" customFormat="1" x14ac:dyDescent="0.25">
      <c r="A128" s="140"/>
      <c r="B128" s="140" t="s">
        <v>1140</v>
      </c>
      <c r="C128" s="53">
        <f t="shared" ca="1" si="42"/>
        <v>0</v>
      </c>
      <c r="D128" s="53">
        <f t="shared" ca="1" si="43"/>
        <v>-0.370482908</v>
      </c>
      <c r="E128" s="53">
        <f t="shared" ca="1" si="44"/>
        <v>-0.33943685400000001</v>
      </c>
      <c r="F128" s="53">
        <f t="shared" ca="1" si="45"/>
        <v>-0.31666974799999997</v>
      </c>
      <c r="G128" s="53">
        <f t="shared" ca="1" si="46"/>
        <v>-0.30011185299999998</v>
      </c>
      <c r="H128" s="140"/>
      <c r="I128" s="140"/>
      <c r="J128" s="140"/>
      <c r="K128" s="140"/>
      <c r="L128" s="140"/>
      <c r="M128" s="140"/>
      <c r="N128" s="140"/>
      <c r="O128" s="140"/>
      <c r="P128" s="140"/>
      <c r="Q128" s="140"/>
      <c r="R128" s="140"/>
      <c r="S128" s="140"/>
      <c r="T128" s="140"/>
      <c r="W128" s="42"/>
      <c r="X128" s="42"/>
      <c r="Y128" s="42"/>
      <c r="Z128" s="42"/>
      <c r="AA128" s="42"/>
    </row>
    <row r="129" spans="1:27" s="8" customFormat="1" x14ac:dyDescent="0.25">
      <c r="A129" s="140"/>
      <c r="B129" s="140" t="s">
        <v>1189</v>
      </c>
      <c r="C129" s="53">
        <f t="shared" ca="1" si="42"/>
        <v>0</v>
      </c>
      <c r="D129" s="53">
        <f t="shared" ca="1" si="43"/>
        <v>0</v>
      </c>
      <c r="E129" s="53">
        <f t="shared" ca="1" si="44"/>
        <v>0</v>
      </c>
      <c r="F129" s="53">
        <f t="shared" ca="1" si="45"/>
        <v>0</v>
      </c>
      <c r="G129" s="53">
        <f t="shared" ca="1" si="46"/>
        <v>0</v>
      </c>
      <c r="H129" s="140"/>
      <c r="I129" s="140"/>
      <c r="J129" s="140"/>
      <c r="K129" s="140"/>
      <c r="L129" s="140"/>
      <c r="M129" s="140"/>
      <c r="N129" s="140"/>
      <c r="O129" s="140"/>
      <c r="P129" s="140"/>
      <c r="Q129" s="140"/>
      <c r="R129" s="140"/>
      <c r="S129" s="140"/>
      <c r="T129" s="140"/>
      <c r="W129" s="42"/>
      <c r="X129" s="42"/>
      <c r="Y129" s="42"/>
      <c r="Z129" s="42"/>
      <c r="AA129" s="42"/>
    </row>
    <row r="130" spans="1:27" s="8" customFormat="1" x14ac:dyDescent="0.25">
      <c r="A130" s="140"/>
      <c r="B130" s="140" t="s">
        <v>1190</v>
      </c>
      <c r="C130" s="53">
        <f t="shared" ca="1" si="42"/>
        <v>0</v>
      </c>
      <c r="D130" s="53">
        <f t="shared" ca="1" si="43"/>
        <v>0</v>
      </c>
      <c r="E130" s="53">
        <f t="shared" ca="1" si="44"/>
        <v>0</v>
      </c>
      <c r="F130" s="53">
        <f t="shared" ca="1" si="45"/>
        <v>0</v>
      </c>
      <c r="G130" s="53">
        <f t="shared" ca="1" si="46"/>
        <v>0</v>
      </c>
      <c r="H130" s="140"/>
      <c r="I130" s="140"/>
      <c r="J130" s="140"/>
      <c r="K130" s="140"/>
      <c r="L130" s="140"/>
      <c r="M130" s="140"/>
      <c r="N130" s="140"/>
      <c r="O130" s="140"/>
      <c r="P130" s="140"/>
      <c r="Q130" s="140"/>
      <c r="R130" s="140"/>
      <c r="S130" s="140"/>
      <c r="T130" s="140"/>
      <c r="W130" s="42"/>
      <c r="X130" s="42"/>
      <c r="Y130" s="42"/>
      <c r="Z130" s="42"/>
      <c r="AA130" s="42"/>
    </row>
    <row r="131" spans="1:27" s="8" customFormat="1" x14ac:dyDescent="0.25">
      <c r="A131" s="140"/>
      <c r="B131" s="140" t="s">
        <v>1172</v>
      </c>
      <c r="C131" s="56">
        <f t="shared" ca="1" si="42"/>
        <v>0</v>
      </c>
      <c r="D131" s="56">
        <f t="shared" ca="1" si="43"/>
        <v>0</v>
      </c>
      <c r="E131" s="56">
        <f t="shared" ca="1" si="44"/>
        <v>0</v>
      </c>
      <c r="F131" s="56">
        <f t="shared" ca="1" si="45"/>
        <v>0</v>
      </c>
      <c r="G131" s="56">
        <f t="shared" ca="1" si="46"/>
        <v>0</v>
      </c>
      <c r="H131" s="140"/>
      <c r="I131" s="140"/>
      <c r="J131" s="140"/>
      <c r="K131" s="140"/>
      <c r="L131" s="140"/>
      <c r="M131" s="140"/>
      <c r="N131" s="140"/>
      <c r="O131" s="140"/>
      <c r="P131" s="140"/>
      <c r="Q131" s="140"/>
      <c r="R131" s="140"/>
      <c r="S131" s="140"/>
      <c r="T131" s="140"/>
      <c r="W131" s="42"/>
      <c r="X131" s="42"/>
      <c r="Y131" s="42"/>
      <c r="Z131" s="42"/>
      <c r="AA131" s="42"/>
    </row>
    <row r="132" spans="1:27" s="8" customFormat="1" x14ac:dyDescent="0.25">
      <c r="A132" s="140"/>
      <c r="B132" s="140" t="s">
        <v>1110</v>
      </c>
      <c r="C132" s="56">
        <f t="shared" ca="1" si="42"/>
        <v>0</v>
      </c>
      <c r="D132" s="56">
        <f t="shared" ca="1" si="43"/>
        <v>-3.94250605</v>
      </c>
      <c r="E132" s="56">
        <f t="shared" ca="1" si="44"/>
        <v>-3.4281522500000001</v>
      </c>
      <c r="F132" s="56">
        <f t="shared" ca="1" si="45"/>
        <v>-3.41848822</v>
      </c>
      <c r="G132" s="56">
        <f t="shared" ca="1" si="46"/>
        <v>-3.4063123200000001</v>
      </c>
      <c r="H132" s="140"/>
      <c r="I132" s="140"/>
      <c r="J132" s="140"/>
      <c r="K132" s="140"/>
      <c r="L132" s="140"/>
      <c r="M132" s="140"/>
      <c r="N132" s="140"/>
      <c r="O132" s="140"/>
      <c r="P132" s="140"/>
      <c r="Q132" s="140"/>
      <c r="R132" s="140"/>
      <c r="S132" s="140"/>
      <c r="T132" s="140"/>
      <c r="W132" s="42"/>
      <c r="X132" s="42"/>
      <c r="Y132" s="42"/>
      <c r="Z132" s="42"/>
      <c r="AA132" s="42"/>
    </row>
    <row r="133" spans="1:27" s="8" customFormat="1" x14ac:dyDescent="0.25">
      <c r="A133" s="140"/>
      <c r="B133" s="140" t="s">
        <v>1173</v>
      </c>
      <c r="C133" s="56">
        <f t="shared" ca="1" si="42"/>
        <v>0</v>
      </c>
      <c r="D133" s="56">
        <f t="shared" ca="1" si="43"/>
        <v>0</v>
      </c>
      <c r="E133" s="56">
        <f t="shared" ca="1" si="44"/>
        <v>0</v>
      </c>
      <c r="F133" s="56">
        <f t="shared" ca="1" si="45"/>
        <v>0</v>
      </c>
      <c r="G133" s="56">
        <f t="shared" ca="1" si="46"/>
        <v>0</v>
      </c>
      <c r="H133" s="140"/>
      <c r="I133" s="140"/>
      <c r="J133" s="140"/>
      <c r="K133" s="140"/>
      <c r="L133" s="140"/>
      <c r="M133" s="140"/>
      <c r="N133" s="140"/>
      <c r="O133" s="140"/>
      <c r="P133" s="140"/>
      <c r="Q133" s="140"/>
      <c r="R133" s="140"/>
      <c r="S133" s="140"/>
      <c r="T133" s="140"/>
      <c r="W133" s="95"/>
      <c r="X133" s="95"/>
      <c r="Y133" s="95"/>
      <c r="Z133" s="95"/>
      <c r="AA133" s="95"/>
    </row>
    <row r="134" spans="1:27" s="8" customFormat="1" x14ac:dyDescent="0.25">
      <c r="A134" s="140"/>
      <c r="B134" s="140" t="s">
        <v>1174</v>
      </c>
      <c r="C134" s="56">
        <f t="shared" ca="1" si="42"/>
        <v>0</v>
      </c>
      <c r="D134" s="56">
        <f t="shared" ca="1" si="43"/>
        <v>0</v>
      </c>
      <c r="E134" s="56">
        <f t="shared" ca="1" si="44"/>
        <v>0</v>
      </c>
      <c r="F134" s="56">
        <f t="shared" ca="1" si="45"/>
        <v>0</v>
      </c>
      <c r="G134" s="56">
        <f t="shared" ca="1" si="46"/>
        <v>0</v>
      </c>
      <c r="H134" s="140"/>
      <c r="I134" s="140"/>
      <c r="J134" s="140"/>
      <c r="K134" s="140"/>
      <c r="L134" s="140"/>
      <c r="M134" s="140"/>
      <c r="N134" s="140"/>
      <c r="O134" s="140"/>
      <c r="P134" s="140"/>
      <c r="Q134" s="140"/>
      <c r="R134" s="140"/>
      <c r="S134" s="140"/>
      <c r="T134" s="140"/>
    </row>
    <row r="135" spans="1:27" s="8" customFormat="1" x14ac:dyDescent="0.25">
      <c r="A135" s="140"/>
      <c r="B135" s="140" t="s">
        <v>1191</v>
      </c>
      <c r="C135" s="56">
        <f t="shared" ca="1" si="42"/>
        <v>0</v>
      </c>
      <c r="D135" s="56">
        <f t="shared" ca="1" si="43"/>
        <v>0</v>
      </c>
      <c r="E135" s="56">
        <f t="shared" ca="1" si="44"/>
        <v>0</v>
      </c>
      <c r="F135" s="56">
        <f t="shared" ca="1" si="45"/>
        <v>0</v>
      </c>
      <c r="G135" s="56">
        <f t="shared" ca="1" si="46"/>
        <v>0</v>
      </c>
      <c r="H135" s="140"/>
      <c r="I135" s="140"/>
      <c r="J135" s="140"/>
      <c r="K135" s="140"/>
      <c r="L135" s="140"/>
      <c r="M135" s="140"/>
      <c r="N135" s="140"/>
      <c r="O135" s="140"/>
      <c r="P135" s="140"/>
      <c r="Q135" s="140"/>
      <c r="R135" s="140"/>
      <c r="S135" s="140"/>
      <c r="T135" s="140"/>
    </row>
    <row r="136" spans="1:27" s="8" customFormat="1" x14ac:dyDescent="0.25">
      <c r="A136" s="140"/>
      <c r="B136" s="140" t="s">
        <v>1141</v>
      </c>
      <c r="C136" s="56">
        <f t="shared" ca="1" si="42"/>
        <v>0</v>
      </c>
      <c r="D136" s="56">
        <f t="shared" ca="1" si="43"/>
        <v>-0.82792627100000005</v>
      </c>
      <c r="E136" s="56">
        <f t="shared" ca="1" si="44"/>
        <v>-0.71991197299999998</v>
      </c>
      <c r="F136" s="56">
        <f t="shared" ca="1" si="45"/>
        <v>-0.71788252500000005</v>
      </c>
      <c r="G136" s="56">
        <f t="shared" ca="1" si="46"/>
        <v>-0.71532558700000004</v>
      </c>
      <c r="H136" s="140"/>
      <c r="I136" s="140"/>
      <c r="J136" s="140"/>
      <c r="K136" s="140"/>
      <c r="L136" s="140"/>
      <c r="M136" s="140"/>
      <c r="N136" s="140"/>
      <c r="O136" s="140"/>
      <c r="P136" s="140"/>
      <c r="Q136" s="140"/>
      <c r="R136" s="140"/>
      <c r="S136" s="140"/>
      <c r="T136" s="140"/>
      <c r="W136" s="42"/>
      <c r="X136" s="42"/>
      <c r="Y136" s="42"/>
      <c r="Z136" s="42"/>
      <c r="AA136" s="42"/>
    </row>
    <row r="137" spans="1:27" s="8" customFormat="1" x14ac:dyDescent="0.25">
      <c r="A137" s="140"/>
      <c r="B137" s="140" t="s">
        <v>1192</v>
      </c>
      <c r="C137" s="56">
        <f t="shared" ca="1" si="42"/>
        <v>0</v>
      </c>
      <c r="D137" s="56">
        <f t="shared" ca="1" si="43"/>
        <v>0</v>
      </c>
      <c r="E137" s="56">
        <f t="shared" ca="1" si="44"/>
        <v>0</v>
      </c>
      <c r="F137" s="56">
        <f t="shared" ca="1" si="45"/>
        <v>0</v>
      </c>
      <c r="G137" s="56">
        <f t="shared" ca="1" si="46"/>
        <v>0</v>
      </c>
      <c r="H137" s="140"/>
      <c r="I137" s="140"/>
      <c r="J137" s="140"/>
      <c r="K137" s="140"/>
      <c r="L137" s="140"/>
      <c r="M137" s="140"/>
      <c r="N137" s="140"/>
      <c r="O137" s="140"/>
      <c r="P137" s="140"/>
      <c r="Q137" s="140"/>
      <c r="R137" s="140"/>
      <c r="S137" s="140"/>
      <c r="T137" s="140"/>
      <c r="W137" s="42"/>
      <c r="X137" s="42"/>
      <c r="Y137" s="42"/>
      <c r="Z137" s="42"/>
      <c r="AA137" s="42"/>
    </row>
    <row r="138" spans="1:27" s="8" customFormat="1" x14ac:dyDescent="0.25">
      <c r="A138" s="140"/>
      <c r="B138" s="140" t="s">
        <v>1193</v>
      </c>
      <c r="C138" s="56">
        <f t="shared" ca="1" si="42"/>
        <v>0</v>
      </c>
      <c r="D138" s="56">
        <f t="shared" ca="1" si="43"/>
        <v>0</v>
      </c>
      <c r="E138" s="56">
        <f t="shared" ca="1" si="44"/>
        <v>0</v>
      </c>
      <c r="F138" s="56">
        <f t="shared" ca="1" si="45"/>
        <v>0</v>
      </c>
      <c r="G138" s="56">
        <f t="shared" ca="1" si="46"/>
        <v>0</v>
      </c>
      <c r="H138" s="140"/>
      <c r="I138" s="140"/>
      <c r="J138" s="140"/>
      <c r="K138" s="140"/>
      <c r="L138" s="140"/>
      <c r="M138" s="140"/>
      <c r="N138" s="140"/>
      <c r="O138" s="140"/>
      <c r="P138" s="140"/>
      <c r="Q138" s="140"/>
      <c r="R138" s="140"/>
      <c r="S138" s="140"/>
      <c r="T138" s="140"/>
      <c r="V138" s="140"/>
      <c r="W138" s="140"/>
      <c r="X138" s="140"/>
      <c r="Y138" s="140"/>
      <c r="Z138" s="140"/>
      <c r="AA138" s="140"/>
    </row>
    <row r="139" spans="1:27" s="8" customFormat="1" x14ac:dyDescent="0.25">
      <c r="A139" s="140"/>
      <c r="B139" s="140" t="s">
        <v>1182</v>
      </c>
      <c r="C139" s="56">
        <f t="shared" ca="1" si="42"/>
        <v>0</v>
      </c>
      <c r="D139" s="56">
        <f t="shared" ca="1" si="43"/>
        <v>0</v>
      </c>
      <c r="E139" s="56">
        <f t="shared" ca="1" si="44"/>
        <v>0</v>
      </c>
      <c r="F139" s="56">
        <f t="shared" ca="1" si="45"/>
        <v>0</v>
      </c>
      <c r="G139" s="56">
        <f t="shared" ca="1" si="46"/>
        <v>0</v>
      </c>
      <c r="H139" s="140"/>
      <c r="I139" s="140"/>
      <c r="J139" s="140"/>
      <c r="K139" s="140"/>
      <c r="L139" s="140"/>
      <c r="M139" s="140"/>
      <c r="N139" s="140"/>
      <c r="O139" s="140"/>
      <c r="P139" s="140"/>
      <c r="Q139" s="140"/>
      <c r="R139" s="140"/>
      <c r="S139" s="140"/>
      <c r="T139" s="140"/>
      <c r="V139" s="140"/>
      <c r="W139" s="140"/>
      <c r="X139" s="140"/>
      <c r="Y139" s="140"/>
      <c r="Z139" s="140"/>
      <c r="AA139" s="140"/>
    </row>
    <row r="140" spans="1:27" s="8" customFormat="1" x14ac:dyDescent="0.25">
      <c r="A140" s="140"/>
      <c r="B140" s="140" t="s">
        <v>1194</v>
      </c>
      <c r="C140" s="56">
        <f t="shared" ca="1" si="42"/>
        <v>0</v>
      </c>
      <c r="D140" s="56">
        <f t="shared" ca="1" si="43"/>
        <v>0</v>
      </c>
      <c r="E140" s="56">
        <f t="shared" ca="1" si="44"/>
        <v>0</v>
      </c>
      <c r="F140" s="56">
        <f t="shared" ca="1" si="45"/>
        <v>0</v>
      </c>
      <c r="G140" s="56">
        <f t="shared" ca="1" si="46"/>
        <v>0</v>
      </c>
      <c r="H140" s="140"/>
      <c r="I140" s="140"/>
      <c r="J140" s="140"/>
      <c r="K140" s="140"/>
      <c r="L140" s="140"/>
      <c r="M140" s="140"/>
      <c r="N140" s="140"/>
      <c r="O140" s="140"/>
      <c r="P140" s="140"/>
      <c r="Q140" s="140"/>
      <c r="R140" s="140"/>
      <c r="S140" s="140"/>
      <c r="T140" s="140"/>
      <c r="V140" s="140"/>
      <c r="W140" s="140"/>
      <c r="X140" s="140"/>
      <c r="Y140" s="140"/>
      <c r="Z140" s="140"/>
      <c r="AA140" s="140"/>
    </row>
    <row r="141" spans="1:27" s="8" customFormat="1" x14ac:dyDescent="0.25">
      <c r="A141" s="140"/>
      <c r="B141" s="140" t="s">
        <v>1183</v>
      </c>
      <c r="C141" s="177">
        <f t="shared" ca="1" si="42"/>
        <v>0</v>
      </c>
      <c r="D141" s="177">
        <f t="shared" ca="1" si="43"/>
        <v>0</v>
      </c>
      <c r="E141" s="177">
        <f t="shared" ca="1" si="44"/>
        <v>0</v>
      </c>
      <c r="F141" s="177">
        <f t="shared" ca="1" si="45"/>
        <v>0</v>
      </c>
      <c r="G141" s="177">
        <f t="shared" ca="1" si="46"/>
        <v>0</v>
      </c>
      <c r="H141" s="140"/>
      <c r="I141" s="140"/>
      <c r="J141" s="140"/>
      <c r="K141" s="140"/>
      <c r="L141" s="140"/>
      <c r="M141" s="140"/>
      <c r="N141" s="140"/>
      <c r="O141" s="140"/>
      <c r="P141" s="140"/>
      <c r="Q141" s="140"/>
      <c r="R141" s="140"/>
      <c r="S141" s="140"/>
      <c r="T141" s="140"/>
      <c r="V141" s="140"/>
      <c r="W141" s="140"/>
      <c r="X141" s="140"/>
      <c r="Y141" s="140"/>
      <c r="Z141" s="140"/>
      <c r="AA141" s="140"/>
    </row>
    <row r="142" spans="1:27" s="8" customFormat="1" x14ac:dyDescent="0.25">
      <c r="B142" s="140"/>
      <c r="C142" s="7"/>
      <c r="D142" s="7"/>
      <c r="E142" s="7"/>
      <c r="F142" s="7"/>
      <c r="G142" s="7"/>
      <c r="H142" s="140"/>
      <c r="I142" s="103" t="s">
        <v>244</v>
      </c>
      <c r="J142" s="140"/>
      <c r="K142" s="140"/>
      <c r="L142" s="140"/>
      <c r="M142" s="140"/>
      <c r="N142" s="140"/>
      <c r="O142" s="103" t="s">
        <v>245</v>
      </c>
      <c r="P142" s="140"/>
      <c r="Q142" s="140"/>
      <c r="R142" s="140"/>
      <c r="S142" s="140"/>
      <c r="T142" s="140"/>
      <c r="V142" s="140"/>
      <c r="W142" s="140"/>
      <c r="X142" s="140"/>
      <c r="Y142" s="140"/>
      <c r="Z142" s="140"/>
      <c r="AA142" s="140"/>
    </row>
    <row r="143" spans="1:27" s="8" customFormat="1" x14ac:dyDescent="0.25">
      <c r="B143" s="106" t="s">
        <v>264</v>
      </c>
      <c r="C143" s="181">
        <v>2010</v>
      </c>
      <c r="D143" s="181">
        <v>2020</v>
      </c>
      <c r="E143" s="181">
        <v>2030</v>
      </c>
      <c r="F143" s="181">
        <v>2040</v>
      </c>
      <c r="G143" s="181">
        <v>2050</v>
      </c>
      <c r="H143" s="140"/>
      <c r="I143" s="106">
        <v>2010</v>
      </c>
      <c r="J143" s="106">
        <v>2020</v>
      </c>
      <c r="K143" s="106">
        <v>2030</v>
      </c>
      <c r="L143" s="106">
        <v>2040</v>
      </c>
      <c r="M143" s="106">
        <v>2050</v>
      </c>
      <c r="N143" s="140"/>
      <c r="O143" s="106">
        <v>2010</v>
      </c>
      <c r="P143" s="106">
        <v>2020</v>
      </c>
      <c r="Q143" s="106">
        <v>2030</v>
      </c>
      <c r="R143" s="106">
        <v>2040</v>
      </c>
      <c r="S143" s="106">
        <v>2050</v>
      </c>
      <c r="T143" s="140"/>
      <c r="V143" s="106" t="s">
        <v>264</v>
      </c>
      <c r="W143" s="106">
        <v>2010</v>
      </c>
      <c r="X143" s="106">
        <v>2020</v>
      </c>
      <c r="Y143" s="106">
        <v>2030</v>
      </c>
      <c r="Z143" s="106">
        <v>2040</v>
      </c>
      <c r="AA143" s="106">
        <v>2050</v>
      </c>
    </row>
    <row r="144" spans="1:27" s="8" customFormat="1" x14ac:dyDescent="0.25">
      <c r="A144" s="163"/>
      <c r="B144" s="140" t="s">
        <v>600</v>
      </c>
      <c r="C144" s="16">
        <f t="shared" ref="C144:C164" ca="1" si="55">IFERROR(VLOOKUP($B144,INDIRECT($I$144),2,FALSE),0)</f>
        <v>0</v>
      </c>
      <c r="D144" s="16">
        <f t="shared" ref="D144:D164" ca="1" si="56">IFERROR(VLOOKUP($B144,INDIRECT($J$144),2,FALSE),0)</f>
        <v>0</v>
      </c>
      <c r="E144" s="16">
        <f t="shared" ref="E144:E164" ca="1" si="57">IFERROR(VLOOKUP($B144,INDIRECT($K$144),2,FALSE),0)</f>
        <v>0</v>
      </c>
      <c r="F144" s="16">
        <f t="shared" ref="F144:F164" ca="1" si="58">IFERROR(VLOOKUP($B144,INDIRECT($L$144),2,FALSE),0)</f>
        <v>0</v>
      </c>
      <c r="G144" s="16">
        <f t="shared" ref="G144:G164" ca="1" si="59">IFERROR(VLOOKUP($B144,INDIRECT($M$144),2,FALSE),0)</f>
        <v>0</v>
      </c>
      <c r="H144" s="140"/>
      <c r="I144" s="140" t="str">
        <f>"Modeloutput!$D$"&amp;O144&amp;":$E$"&amp;O145</f>
        <v>Modeloutput!$D$5052:$E$5072</v>
      </c>
      <c r="J144" s="140" t="str">
        <f>"Modeloutput!$D$"&amp;P144&amp;":$E$"&amp;P145</f>
        <v>Modeloutput!$D$5375:$E$5395</v>
      </c>
      <c r="K144" s="140" t="str">
        <f>"Modeloutput!$D$"&amp;Q144&amp;":$E$"&amp;Q145</f>
        <v>Modeloutput!$D$5698:$E$5718</v>
      </c>
      <c r="L144" s="140" t="str">
        <f>"Modeloutput!$D$"&amp;R144&amp;":$E$"&amp;R145</f>
        <v>Modeloutput!$D$6021:$E$6041</v>
      </c>
      <c r="M144" s="140" t="str">
        <f>"Modeloutput!$D$"&amp;S144&amp;":$E$"&amp;S145</f>
        <v>Modeloutput!$D$6344:$E$6364</v>
      </c>
      <c r="N144" s="140" t="s">
        <v>246</v>
      </c>
      <c r="O144" s="140">
        <f>Run4_Var1!O144+Run4_Var4!$G$9</f>
        <v>5052</v>
      </c>
      <c r="P144" s="140">
        <f>Run4_Var1!P144+Run4_Var4!$G$9</f>
        <v>5375</v>
      </c>
      <c r="Q144" s="140">
        <f>Run4_Var1!Q144+Run4_Var4!$G$9</f>
        <v>5698</v>
      </c>
      <c r="R144" s="140">
        <f>Run4_Var1!R144+Run4_Var4!$G$9</f>
        <v>6021</v>
      </c>
      <c r="S144" s="140">
        <f>Run4_Var1!S144+Run4_Var4!$G$9</f>
        <v>6344</v>
      </c>
      <c r="T144" s="140"/>
      <c r="V144" s="14" t="s">
        <v>282</v>
      </c>
      <c r="W144" s="16">
        <f ca="1">C144</f>
        <v>0</v>
      </c>
      <c r="X144" s="16">
        <f t="shared" ref="X144:AA144" ca="1" si="60">D144</f>
        <v>0</v>
      </c>
      <c r="Y144" s="16">
        <f t="shared" ca="1" si="60"/>
        <v>0</v>
      </c>
      <c r="Z144" s="16">
        <f t="shared" ca="1" si="60"/>
        <v>0</v>
      </c>
      <c r="AA144" s="16">
        <f t="shared" ca="1" si="60"/>
        <v>0</v>
      </c>
    </row>
    <row r="145" spans="1:27" s="8" customFormat="1" x14ac:dyDescent="0.25">
      <c r="A145" s="140"/>
      <c r="B145" s="140" t="s">
        <v>601</v>
      </c>
      <c r="C145" s="19">
        <f t="shared" ca="1" si="55"/>
        <v>0</v>
      </c>
      <c r="D145" s="19">
        <f t="shared" ca="1" si="56"/>
        <v>0</v>
      </c>
      <c r="E145" s="19">
        <f t="shared" ca="1" si="57"/>
        <v>0</v>
      </c>
      <c r="F145" s="19">
        <f t="shared" ca="1" si="58"/>
        <v>0</v>
      </c>
      <c r="G145" s="19">
        <f t="shared" ca="1" si="59"/>
        <v>0</v>
      </c>
      <c r="H145" s="140"/>
      <c r="I145" s="140"/>
      <c r="J145" s="140"/>
      <c r="K145" s="140"/>
      <c r="L145" s="140"/>
      <c r="M145" s="140"/>
      <c r="N145" s="140"/>
      <c r="O145" s="140">
        <f>Run4_Var1!O145+Run4_Var4!$G$9</f>
        <v>5072</v>
      </c>
      <c r="P145" s="140">
        <f>Run4_Var1!P145+Run4_Var4!$G$9</f>
        <v>5395</v>
      </c>
      <c r="Q145" s="140">
        <f>Run4_Var1!Q145+Run4_Var4!$G$9</f>
        <v>5718</v>
      </c>
      <c r="R145" s="140">
        <f>Run4_Var1!R145+Run4_Var4!$G$9</f>
        <v>6041</v>
      </c>
      <c r="S145" s="140">
        <f>Run4_Var1!S145+Run4_Var4!$G$9</f>
        <v>6364</v>
      </c>
      <c r="T145" s="140"/>
      <c r="V145" s="27" t="s">
        <v>283</v>
      </c>
      <c r="W145" s="28">
        <f ca="1">SUM(C154:C158)</f>
        <v>0</v>
      </c>
      <c r="X145" s="28">
        <f t="shared" ref="X145:AA145" ca="1" si="61">SUM(D154:D158)</f>
        <v>0</v>
      </c>
      <c r="Y145" s="28">
        <f t="shared" ca="1" si="61"/>
        <v>0</v>
      </c>
      <c r="Z145" s="28">
        <f t="shared" ca="1" si="61"/>
        <v>0</v>
      </c>
      <c r="AA145" s="28">
        <f t="shared" ca="1" si="61"/>
        <v>0</v>
      </c>
    </row>
    <row r="146" spans="1:27" s="8" customFormat="1" x14ac:dyDescent="0.25">
      <c r="A146" s="140"/>
      <c r="B146" s="140" t="s">
        <v>192</v>
      </c>
      <c r="C146" s="18">
        <f t="shared" ca="1" si="55"/>
        <v>0</v>
      </c>
      <c r="D146" s="18">
        <f t="shared" ca="1" si="56"/>
        <v>0</v>
      </c>
      <c r="E146" s="18">
        <f t="shared" ca="1" si="57"/>
        <v>0</v>
      </c>
      <c r="F146" s="18">
        <f t="shared" ca="1" si="58"/>
        <v>0</v>
      </c>
      <c r="G146" s="18">
        <f t="shared" ca="1" si="59"/>
        <v>0</v>
      </c>
      <c r="H146" s="140"/>
      <c r="I146" s="140"/>
      <c r="J146" s="140"/>
      <c r="K146" s="140"/>
      <c r="L146" s="140"/>
      <c r="M146" s="140"/>
      <c r="N146" s="140"/>
      <c r="O146" s="140"/>
      <c r="P146" s="140"/>
      <c r="Q146" s="140"/>
      <c r="R146" s="140"/>
      <c r="S146" s="140"/>
      <c r="T146" s="140"/>
      <c r="V146" s="20" t="s">
        <v>611</v>
      </c>
      <c r="W146" s="19">
        <f ca="1">C145</f>
        <v>0</v>
      </c>
      <c r="X146" s="19">
        <f t="shared" ref="X146:AA146" ca="1" si="62">D145</f>
        <v>0</v>
      </c>
      <c r="Y146" s="19">
        <f t="shared" ca="1" si="62"/>
        <v>0</v>
      </c>
      <c r="Z146" s="19">
        <f t="shared" ca="1" si="62"/>
        <v>0</v>
      </c>
      <c r="AA146" s="19">
        <f t="shared" ca="1" si="62"/>
        <v>0</v>
      </c>
    </row>
    <row r="147" spans="1:27" s="8" customFormat="1" x14ac:dyDescent="0.25">
      <c r="A147" s="140"/>
      <c r="B147" s="140" t="s">
        <v>193</v>
      </c>
      <c r="C147" s="18">
        <f t="shared" ca="1" si="55"/>
        <v>0</v>
      </c>
      <c r="D147" s="18">
        <f t="shared" ca="1" si="56"/>
        <v>0</v>
      </c>
      <c r="E147" s="18">
        <f t="shared" ca="1" si="57"/>
        <v>0</v>
      </c>
      <c r="F147" s="18">
        <f t="shared" ca="1" si="58"/>
        <v>0</v>
      </c>
      <c r="G147" s="18">
        <f t="shared" ca="1" si="59"/>
        <v>0</v>
      </c>
      <c r="H147" s="140"/>
      <c r="I147" s="140"/>
      <c r="J147" s="140"/>
      <c r="K147" s="140"/>
      <c r="L147" s="140"/>
      <c r="M147" s="140"/>
      <c r="N147" s="140"/>
      <c r="O147" s="140"/>
      <c r="P147" s="140"/>
      <c r="Q147" s="140"/>
      <c r="R147" s="140"/>
      <c r="S147" s="140"/>
      <c r="T147" s="140"/>
      <c r="V147" s="17" t="s">
        <v>1356</v>
      </c>
      <c r="W147" s="18">
        <f ca="1">SUM(C146:C152)+C162</f>
        <v>0</v>
      </c>
      <c r="X147" s="18">
        <f t="shared" ref="X147:AA147" ca="1" si="63">SUM(D146:D152)+D162</f>
        <v>-24.852120360000001</v>
      </c>
      <c r="Y147" s="18">
        <f t="shared" ca="1" si="63"/>
        <v>-20.928101380000001</v>
      </c>
      <c r="Z147" s="18">
        <f t="shared" ca="1" si="63"/>
        <v>-18.47558944</v>
      </c>
      <c r="AA147" s="18">
        <f t="shared" ca="1" si="63"/>
        <v>-16.677080799999999</v>
      </c>
    </row>
    <row r="148" spans="1:27" s="8" customFormat="1" x14ac:dyDescent="0.25">
      <c r="A148" s="140"/>
      <c r="B148" s="140" t="s">
        <v>602</v>
      </c>
      <c r="C148" s="18">
        <f t="shared" ca="1" si="55"/>
        <v>0</v>
      </c>
      <c r="D148" s="18">
        <f t="shared" ca="1" si="56"/>
        <v>0</v>
      </c>
      <c r="E148" s="18">
        <f t="shared" ca="1" si="57"/>
        <v>0</v>
      </c>
      <c r="F148" s="18">
        <f t="shared" ca="1" si="58"/>
        <v>0</v>
      </c>
      <c r="G148" s="18">
        <f t="shared" ca="1" si="59"/>
        <v>0</v>
      </c>
      <c r="H148" s="140"/>
      <c r="I148" s="140"/>
      <c r="J148" s="140"/>
      <c r="K148" s="140"/>
      <c r="L148" s="140"/>
      <c r="M148" s="140"/>
      <c r="N148" s="140"/>
      <c r="O148" s="140"/>
      <c r="P148" s="140"/>
      <c r="Q148" s="140"/>
      <c r="R148" s="140"/>
      <c r="S148" s="140"/>
      <c r="T148" s="140"/>
      <c r="V148" s="22" t="s">
        <v>1357</v>
      </c>
      <c r="W148" s="41">
        <f ca="1">C153</f>
        <v>0</v>
      </c>
      <c r="X148" s="41">
        <f t="shared" ref="X148:AA148" ca="1" si="64">D153</f>
        <v>-43.5555521</v>
      </c>
      <c r="Y148" s="41">
        <f t="shared" ca="1" si="64"/>
        <v>-43.5555521</v>
      </c>
      <c r="Z148" s="41">
        <f t="shared" ca="1" si="64"/>
        <v>-43.582388700000003</v>
      </c>
      <c r="AA148" s="41">
        <f t="shared" ca="1" si="64"/>
        <v>-43.825908300000002</v>
      </c>
    </row>
    <row r="149" spans="1:27" s="8" customFormat="1" x14ac:dyDescent="0.25">
      <c r="A149" s="140"/>
      <c r="B149" s="140" t="s">
        <v>603</v>
      </c>
      <c r="C149" s="18">
        <f t="shared" ca="1" si="55"/>
        <v>0</v>
      </c>
      <c r="D149" s="18">
        <f t="shared" ca="1" si="56"/>
        <v>-17.403763300000001</v>
      </c>
      <c r="E149" s="18">
        <f t="shared" ca="1" si="57"/>
        <v>-14.6558007</v>
      </c>
      <c r="F149" s="18">
        <f t="shared" ca="1" si="58"/>
        <v>-12.938324</v>
      </c>
      <c r="G149" s="18">
        <f t="shared" ca="1" si="59"/>
        <v>-11.678841200000001</v>
      </c>
      <c r="H149" s="140"/>
      <c r="I149" s="140"/>
      <c r="J149" s="140"/>
      <c r="K149" s="140"/>
      <c r="L149" s="140"/>
      <c r="M149" s="140"/>
      <c r="N149" s="140"/>
      <c r="O149" s="140"/>
      <c r="P149" s="140"/>
      <c r="Q149" s="140"/>
      <c r="R149" s="140"/>
      <c r="S149" s="140"/>
      <c r="T149" s="140"/>
      <c r="V149" s="36" t="s">
        <v>1351</v>
      </c>
      <c r="W149" s="38">
        <f ca="1">SUM(C159:C161)</f>
        <v>0</v>
      </c>
      <c r="X149" s="38">
        <f t="shared" ref="X149:AA149" ca="1" si="65">SUM(D159:D161)</f>
        <v>22.1509006</v>
      </c>
      <c r="Y149" s="38">
        <f t="shared" ca="1" si="65"/>
        <v>22.1509006</v>
      </c>
      <c r="Z149" s="38">
        <f t="shared" ca="1" si="65"/>
        <v>22.1783319</v>
      </c>
      <c r="AA149" s="38">
        <f t="shared" ca="1" si="65"/>
        <v>22.442031</v>
      </c>
    </row>
    <row r="150" spans="1:27" s="8" customFormat="1" x14ac:dyDescent="0.25">
      <c r="A150" s="140"/>
      <c r="B150" s="140" t="s">
        <v>604</v>
      </c>
      <c r="C150" s="18">
        <f t="shared" ca="1" si="55"/>
        <v>0</v>
      </c>
      <c r="D150" s="18">
        <f t="shared" ca="1" si="56"/>
        <v>0</v>
      </c>
      <c r="E150" s="18">
        <f t="shared" ca="1" si="57"/>
        <v>0</v>
      </c>
      <c r="F150" s="18">
        <f t="shared" ca="1" si="58"/>
        <v>0</v>
      </c>
      <c r="G150" s="18">
        <f t="shared" ca="1" si="59"/>
        <v>0</v>
      </c>
      <c r="H150" s="140"/>
      <c r="I150" s="140"/>
      <c r="J150" s="140"/>
      <c r="K150" s="140"/>
      <c r="L150" s="140"/>
      <c r="M150" s="140"/>
      <c r="N150" s="140"/>
      <c r="O150" s="140"/>
      <c r="P150" s="140"/>
      <c r="Q150" s="140"/>
      <c r="R150" s="140"/>
      <c r="S150" s="140"/>
      <c r="T150" s="140"/>
      <c r="V150" s="171" t="s">
        <v>252</v>
      </c>
      <c r="W150" s="182">
        <f ca="1">SUM(C162:C164)</f>
        <v>0</v>
      </c>
      <c r="X150" s="182">
        <f t="shared" ref="X150:AA150" ca="1" si="66">SUM(D162:D164)</f>
        <v>0</v>
      </c>
      <c r="Y150" s="182">
        <f t="shared" ca="1" si="66"/>
        <v>0</v>
      </c>
      <c r="Z150" s="182">
        <f t="shared" ca="1" si="66"/>
        <v>0</v>
      </c>
      <c r="AA150" s="182">
        <f t="shared" ca="1" si="66"/>
        <v>0</v>
      </c>
    </row>
    <row r="151" spans="1:27" s="8" customFormat="1" x14ac:dyDescent="0.25">
      <c r="A151" s="140"/>
      <c r="B151" s="140" t="s">
        <v>605</v>
      </c>
      <c r="C151" s="18">
        <f t="shared" ca="1" si="55"/>
        <v>0</v>
      </c>
      <c r="D151" s="18">
        <f t="shared" ca="1" si="56"/>
        <v>0</v>
      </c>
      <c r="E151" s="18">
        <f t="shared" ca="1" si="57"/>
        <v>0</v>
      </c>
      <c r="F151" s="18">
        <f t="shared" ca="1" si="58"/>
        <v>0</v>
      </c>
      <c r="G151" s="18">
        <f t="shared" ca="1" si="59"/>
        <v>0</v>
      </c>
      <c r="H151" s="140"/>
      <c r="I151" s="140"/>
      <c r="J151" s="140"/>
      <c r="K151" s="140"/>
      <c r="L151" s="140"/>
      <c r="M151" s="140"/>
      <c r="N151" s="140"/>
      <c r="O151" s="140"/>
      <c r="P151" s="140"/>
      <c r="Q151" s="140"/>
      <c r="R151" s="140"/>
      <c r="S151" s="140"/>
      <c r="T151" s="140"/>
    </row>
    <row r="152" spans="1:27" s="8" customFormat="1" x14ac:dyDescent="0.25">
      <c r="A152" s="140"/>
      <c r="B152" s="140" t="s">
        <v>194</v>
      </c>
      <c r="C152" s="18">
        <f t="shared" ca="1" si="55"/>
        <v>0</v>
      </c>
      <c r="D152" s="18">
        <f t="shared" ca="1" si="56"/>
        <v>-7.4483570600000002</v>
      </c>
      <c r="E152" s="18">
        <f t="shared" ca="1" si="57"/>
        <v>-6.2723006799999999</v>
      </c>
      <c r="F152" s="18">
        <f t="shared" ca="1" si="58"/>
        <v>-5.5372654399999996</v>
      </c>
      <c r="G152" s="18">
        <f t="shared" ca="1" si="59"/>
        <v>-4.9982395999999998</v>
      </c>
      <c r="H152" s="140"/>
      <c r="I152" s="140"/>
      <c r="J152" s="140"/>
      <c r="K152" s="140"/>
      <c r="L152" s="140"/>
      <c r="M152" s="140"/>
      <c r="N152" s="140"/>
      <c r="O152" s="140"/>
      <c r="P152" s="140"/>
      <c r="Q152" s="140"/>
      <c r="R152" s="140"/>
      <c r="S152" s="140"/>
      <c r="T152" s="140"/>
      <c r="V152" s="140" t="s">
        <v>285</v>
      </c>
      <c r="W152" s="135">
        <f ca="1">SUM(W144:W150)</f>
        <v>0</v>
      </c>
      <c r="X152" s="135">
        <f t="shared" ref="X152:AA152" ca="1" si="67">SUM(X144:X150)</f>
        <v>-46.256771860000001</v>
      </c>
      <c r="Y152" s="135">
        <f t="shared" ca="1" si="67"/>
        <v>-42.332752880000001</v>
      </c>
      <c r="Z152" s="135">
        <f t="shared" ca="1" si="67"/>
        <v>-39.87964624</v>
      </c>
      <c r="AA152" s="135">
        <f t="shared" ca="1" si="67"/>
        <v>-38.060958100000001</v>
      </c>
    </row>
    <row r="153" spans="1:27" s="8" customFormat="1" x14ac:dyDescent="0.25">
      <c r="B153" s="140" t="s">
        <v>606</v>
      </c>
      <c r="C153" s="41">
        <f t="shared" ca="1" si="55"/>
        <v>0</v>
      </c>
      <c r="D153" s="41">
        <f t="shared" ca="1" si="56"/>
        <v>-43.5555521</v>
      </c>
      <c r="E153" s="41">
        <f t="shared" ca="1" si="57"/>
        <v>-43.5555521</v>
      </c>
      <c r="F153" s="41">
        <f t="shared" ca="1" si="58"/>
        <v>-43.582388700000003</v>
      </c>
      <c r="G153" s="41">
        <f t="shared" ca="1" si="59"/>
        <v>-43.825908300000002</v>
      </c>
      <c r="H153" s="140"/>
      <c r="I153" s="140"/>
      <c r="J153" s="140"/>
      <c r="K153" s="140"/>
      <c r="L153" s="140"/>
      <c r="M153" s="140"/>
      <c r="N153" s="140"/>
      <c r="O153" s="140"/>
      <c r="P153" s="140"/>
      <c r="Q153" s="140"/>
      <c r="R153" s="140"/>
      <c r="S153" s="140"/>
      <c r="T153" s="140"/>
      <c r="V153" s="140" t="s">
        <v>284</v>
      </c>
      <c r="W153" s="135">
        <f ca="1">SUM(C144:C164)</f>
        <v>0</v>
      </c>
      <c r="X153" s="135">
        <f t="shared" ref="X153:AA153" ca="1" si="68">SUM(D144:D164)</f>
        <v>-46.256771860000001</v>
      </c>
      <c r="Y153" s="135">
        <f t="shared" ca="1" si="68"/>
        <v>-42.332752880000001</v>
      </c>
      <c r="Z153" s="135">
        <f t="shared" ca="1" si="68"/>
        <v>-39.87964624</v>
      </c>
      <c r="AA153" s="135">
        <f t="shared" ca="1" si="68"/>
        <v>-38.060958100000001</v>
      </c>
    </row>
    <row r="154" spans="1:27" s="8" customFormat="1" x14ac:dyDescent="0.25">
      <c r="A154" s="140"/>
      <c r="B154" s="140" t="s">
        <v>1166</v>
      </c>
      <c r="C154" s="28">
        <f t="shared" ca="1" si="55"/>
        <v>0</v>
      </c>
      <c r="D154" s="28">
        <f t="shared" ca="1" si="56"/>
        <v>0</v>
      </c>
      <c r="E154" s="28">
        <f t="shared" ca="1" si="57"/>
        <v>0</v>
      </c>
      <c r="F154" s="28">
        <f t="shared" ca="1" si="58"/>
        <v>0</v>
      </c>
      <c r="G154" s="28">
        <f t="shared" ca="1" si="59"/>
        <v>0</v>
      </c>
      <c r="H154" s="140"/>
      <c r="I154" s="140"/>
      <c r="J154" s="140"/>
      <c r="K154" s="140"/>
      <c r="L154" s="140"/>
      <c r="M154" s="140"/>
      <c r="N154" s="140"/>
      <c r="O154" s="140"/>
      <c r="P154" s="140"/>
      <c r="Q154" s="140"/>
      <c r="R154" s="140"/>
      <c r="S154" s="140"/>
      <c r="T154" s="140"/>
      <c r="W154" s="5"/>
      <c r="X154" s="5"/>
      <c r="Y154" s="5"/>
      <c r="Z154" s="5"/>
      <c r="AA154" s="5"/>
    </row>
    <row r="155" spans="1:27" s="8" customFormat="1" x14ac:dyDescent="0.25">
      <c r="A155" s="140"/>
      <c r="B155" s="140" t="s">
        <v>1098</v>
      </c>
      <c r="C155" s="28">
        <f t="shared" ca="1" si="55"/>
        <v>0</v>
      </c>
      <c r="D155" s="28">
        <f t="shared" ca="1" si="56"/>
        <v>0</v>
      </c>
      <c r="E155" s="28">
        <f t="shared" ca="1" si="57"/>
        <v>0</v>
      </c>
      <c r="F155" s="28">
        <f t="shared" ca="1" si="58"/>
        <v>0</v>
      </c>
      <c r="G155" s="28">
        <f t="shared" ca="1" si="59"/>
        <v>0</v>
      </c>
      <c r="H155" s="140"/>
      <c r="I155" s="140"/>
      <c r="J155" s="140"/>
      <c r="K155" s="140"/>
      <c r="L155" s="140"/>
      <c r="M155" s="140"/>
      <c r="N155" s="140"/>
      <c r="O155" s="140"/>
      <c r="P155" s="140"/>
      <c r="Q155" s="140"/>
      <c r="R155" s="140"/>
      <c r="S155" s="140"/>
      <c r="T155" s="140"/>
      <c r="W155" s="5"/>
      <c r="X155" s="5"/>
      <c r="Y155" s="5"/>
      <c r="Z155" s="5"/>
      <c r="AA155" s="5"/>
    </row>
    <row r="156" spans="1:27" s="8" customFormat="1" x14ac:dyDescent="0.25">
      <c r="A156" s="140"/>
      <c r="B156" s="140" t="s">
        <v>1167</v>
      </c>
      <c r="C156" s="28">
        <f t="shared" ca="1" si="55"/>
        <v>0</v>
      </c>
      <c r="D156" s="28">
        <f t="shared" ca="1" si="56"/>
        <v>0</v>
      </c>
      <c r="E156" s="28">
        <f t="shared" ca="1" si="57"/>
        <v>0</v>
      </c>
      <c r="F156" s="28">
        <f t="shared" ca="1" si="58"/>
        <v>0</v>
      </c>
      <c r="G156" s="28">
        <f t="shared" ca="1" si="59"/>
        <v>0</v>
      </c>
      <c r="H156" s="140"/>
      <c r="I156" s="140"/>
      <c r="J156" s="140"/>
      <c r="K156" s="140"/>
      <c r="L156" s="140"/>
      <c r="M156" s="140"/>
      <c r="N156" s="140"/>
      <c r="O156" s="140"/>
      <c r="P156" s="140"/>
      <c r="Q156" s="140"/>
      <c r="R156" s="140"/>
      <c r="S156" s="140"/>
      <c r="T156" s="140"/>
      <c r="W156" s="5"/>
      <c r="X156" s="5"/>
      <c r="Y156" s="5"/>
      <c r="Z156" s="5"/>
      <c r="AA156" s="5"/>
    </row>
    <row r="157" spans="1:27" s="8" customFormat="1" x14ac:dyDescent="0.25">
      <c r="A157" s="140"/>
      <c r="B157" s="140" t="s">
        <v>1168</v>
      </c>
      <c r="C157" s="28">
        <f t="shared" ca="1" si="55"/>
        <v>0</v>
      </c>
      <c r="D157" s="28">
        <f t="shared" ca="1" si="56"/>
        <v>0</v>
      </c>
      <c r="E157" s="28">
        <f t="shared" ca="1" si="57"/>
        <v>0</v>
      </c>
      <c r="F157" s="28">
        <f t="shared" ca="1" si="58"/>
        <v>0</v>
      </c>
      <c r="G157" s="28">
        <f t="shared" ca="1" si="59"/>
        <v>0</v>
      </c>
      <c r="H157" s="140"/>
      <c r="I157" s="140"/>
      <c r="J157" s="140"/>
      <c r="K157" s="140"/>
      <c r="L157" s="140"/>
      <c r="M157" s="140"/>
      <c r="N157" s="140"/>
      <c r="O157" s="140"/>
      <c r="P157" s="140"/>
      <c r="Q157" s="140"/>
      <c r="R157" s="140"/>
      <c r="S157" s="140"/>
      <c r="T157" s="140"/>
      <c r="W157" s="5"/>
      <c r="X157" s="5"/>
      <c r="Y157" s="5"/>
      <c r="Z157" s="5"/>
      <c r="AA157" s="5"/>
    </row>
    <row r="158" spans="1:27" s="8" customFormat="1" x14ac:dyDescent="0.25">
      <c r="A158" s="140"/>
      <c r="B158" s="140" t="s">
        <v>1181</v>
      </c>
      <c r="C158" s="28">
        <f t="shared" ca="1" si="55"/>
        <v>0</v>
      </c>
      <c r="D158" s="28">
        <f t="shared" ca="1" si="56"/>
        <v>0</v>
      </c>
      <c r="E158" s="28">
        <f t="shared" ca="1" si="57"/>
        <v>0</v>
      </c>
      <c r="F158" s="28">
        <f t="shared" ca="1" si="58"/>
        <v>0</v>
      </c>
      <c r="G158" s="28">
        <f t="shared" ca="1" si="59"/>
        <v>0</v>
      </c>
      <c r="H158" s="140"/>
      <c r="I158" s="140"/>
      <c r="J158" s="140"/>
      <c r="K158" s="140"/>
      <c r="L158" s="140"/>
      <c r="M158" s="140"/>
      <c r="N158" s="140"/>
      <c r="O158" s="140"/>
      <c r="P158" s="140"/>
      <c r="Q158" s="140"/>
      <c r="R158" s="140"/>
      <c r="S158" s="140"/>
      <c r="T158" s="140"/>
      <c r="W158" s="5"/>
      <c r="X158" s="5"/>
      <c r="Y158" s="5"/>
      <c r="Z158" s="5"/>
      <c r="AA158" s="5"/>
    </row>
    <row r="159" spans="1:27" s="8" customFormat="1" x14ac:dyDescent="0.25">
      <c r="A159" s="140"/>
      <c r="B159" s="140" t="s">
        <v>225</v>
      </c>
      <c r="C159" s="38">
        <f t="shared" ca="1" si="55"/>
        <v>0</v>
      </c>
      <c r="D159" s="38">
        <f t="shared" ca="1" si="56"/>
        <v>22.1509006</v>
      </c>
      <c r="E159" s="38">
        <f t="shared" ca="1" si="57"/>
        <v>22.1509006</v>
      </c>
      <c r="F159" s="38">
        <f t="shared" ca="1" si="58"/>
        <v>22.1783319</v>
      </c>
      <c r="G159" s="38">
        <f t="shared" ca="1" si="59"/>
        <v>22.442031</v>
      </c>
      <c r="H159" s="140"/>
      <c r="I159" s="140"/>
      <c r="J159" s="140"/>
      <c r="K159" s="140"/>
      <c r="L159" s="140"/>
      <c r="M159" s="140"/>
      <c r="N159" s="140"/>
      <c r="O159" s="140"/>
      <c r="P159" s="140"/>
      <c r="Q159" s="140"/>
      <c r="R159" s="140"/>
      <c r="S159" s="140"/>
      <c r="T159" s="140"/>
      <c r="W159" s="5"/>
      <c r="X159" s="5"/>
      <c r="Y159" s="5"/>
      <c r="Z159" s="5"/>
      <c r="AA159" s="5"/>
    </row>
    <row r="160" spans="1:27" s="8" customFormat="1" x14ac:dyDescent="0.25">
      <c r="A160" s="140"/>
      <c r="B160" s="140" t="s">
        <v>226</v>
      </c>
      <c r="C160" s="38">
        <f t="shared" ca="1" si="55"/>
        <v>0</v>
      </c>
      <c r="D160" s="38">
        <f t="shared" ca="1" si="56"/>
        <v>0</v>
      </c>
      <c r="E160" s="38">
        <f t="shared" ca="1" si="57"/>
        <v>0</v>
      </c>
      <c r="F160" s="38">
        <f t="shared" ca="1" si="58"/>
        <v>0</v>
      </c>
      <c r="G160" s="38">
        <f t="shared" ca="1" si="59"/>
        <v>0</v>
      </c>
      <c r="H160" s="140"/>
      <c r="I160" s="140"/>
      <c r="J160" s="140"/>
      <c r="K160" s="140"/>
      <c r="L160" s="140"/>
      <c r="M160" s="140"/>
      <c r="N160" s="140"/>
      <c r="O160" s="140"/>
      <c r="P160" s="140"/>
      <c r="Q160" s="140"/>
      <c r="R160" s="140"/>
      <c r="S160" s="140"/>
      <c r="T160" s="140"/>
    </row>
    <row r="161" spans="1:27" s="8" customFormat="1" x14ac:dyDescent="0.25">
      <c r="A161" s="140"/>
      <c r="B161" s="140" t="s">
        <v>227</v>
      </c>
      <c r="C161" s="38">
        <f t="shared" ca="1" si="55"/>
        <v>0</v>
      </c>
      <c r="D161" s="38">
        <f t="shared" ca="1" si="56"/>
        <v>0</v>
      </c>
      <c r="E161" s="38">
        <f t="shared" ca="1" si="57"/>
        <v>0</v>
      </c>
      <c r="F161" s="38">
        <f t="shared" ca="1" si="58"/>
        <v>0</v>
      </c>
      <c r="G161" s="38">
        <f t="shared" ca="1" si="59"/>
        <v>0</v>
      </c>
      <c r="H161" s="140"/>
      <c r="I161" s="140"/>
      <c r="J161" s="140"/>
      <c r="K161" s="140"/>
      <c r="L161" s="140"/>
      <c r="M161" s="140"/>
      <c r="N161" s="140"/>
      <c r="O161" s="140"/>
      <c r="P161" s="140"/>
      <c r="Q161" s="140"/>
      <c r="R161" s="140"/>
      <c r="S161" s="140"/>
      <c r="T161" s="140"/>
      <c r="V161" s="140"/>
      <c r="W161" s="140"/>
      <c r="X161" s="140"/>
      <c r="Y161" s="140"/>
      <c r="Z161" s="140"/>
      <c r="AA161" s="140"/>
    </row>
    <row r="162" spans="1:27" s="8" customFormat="1" x14ac:dyDescent="0.25">
      <c r="A162" s="140"/>
      <c r="B162" s="140" t="s">
        <v>198</v>
      </c>
      <c r="C162" s="172">
        <f t="shared" ca="1" si="55"/>
        <v>0</v>
      </c>
      <c r="D162" s="172">
        <f t="shared" ca="1" si="56"/>
        <v>0</v>
      </c>
      <c r="E162" s="172">
        <f t="shared" ca="1" si="57"/>
        <v>0</v>
      </c>
      <c r="F162" s="172">
        <f t="shared" ca="1" si="58"/>
        <v>0</v>
      </c>
      <c r="G162" s="172">
        <f t="shared" ca="1" si="59"/>
        <v>0</v>
      </c>
      <c r="H162" s="140"/>
      <c r="I162" s="140"/>
      <c r="J162" s="140"/>
      <c r="K162" s="140"/>
      <c r="L162" s="140"/>
      <c r="M162" s="140"/>
      <c r="N162" s="140"/>
      <c r="O162" s="140"/>
      <c r="P162" s="140"/>
      <c r="Q162" s="140"/>
      <c r="R162" s="140"/>
      <c r="S162" s="140"/>
      <c r="T162" s="140"/>
      <c r="V162" s="140"/>
      <c r="W162" s="140"/>
      <c r="X162" s="140"/>
      <c r="Y162" s="140"/>
      <c r="Z162" s="140"/>
      <c r="AA162" s="140"/>
    </row>
    <row r="163" spans="1:27" s="8" customFormat="1" x14ac:dyDescent="0.25">
      <c r="A163" s="140"/>
      <c r="B163" s="140" t="s">
        <v>607</v>
      </c>
      <c r="C163" s="172">
        <f t="shared" ca="1" si="55"/>
        <v>0</v>
      </c>
      <c r="D163" s="172">
        <f t="shared" ca="1" si="56"/>
        <v>0</v>
      </c>
      <c r="E163" s="172">
        <f t="shared" ca="1" si="57"/>
        <v>0</v>
      </c>
      <c r="F163" s="172">
        <f t="shared" ca="1" si="58"/>
        <v>0</v>
      </c>
      <c r="G163" s="172">
        <f t="shared" ca="1" si="59"/>
        <v>0</v>
      </c>
      <c r="H163" s="140"/>
      <c r="I163" s="140"/>
      <c r="J163" s="140"/>
      <c r="K163" s="140"/>
      <c r="L163" s="140"/>
      <c r="M163" s="140"/>
      <c r="N163" s="140"/>
      <c r="O163" s="140"/>
      <c r="P163" s="140"/>
      <c r="Q163" s="140"/>
      <c r="R163" s="140"/>
      <c r="S163" s="140"/>
      <c r="T163" s="140"/>
      <c r="V163" s="140"/>
      <c r="W163" s="140"/>
      <c r="X163" s="140"/>
      <c r="Y163" s="140"/>
      <c r="Z163" s="140"/>
      <c r="AA163" s="140"/>
    </row>
    <row r="164" spans="1:27" s="8" customFormat="1" x14ac:dyDescent="0.25">
      <c r="A164" s="140"/>
      <c r="B164" s="140" t="s">
        <v>608</v>
      </c>
      <c r="C164" s="172">
        <f t="shared" ca="1" si="55"/>
        <v>0</v>
      </c>
      <c r="D164" s="172">
        <f t="shared" ca="1" si="56"/>
        <v>0</v>
      </c>
      <c r="E164" s="172">
        <f t="shared" ca="1" si="57"/>
        <v>0</v>
      </c>
      <c r="F164" s="172">
        <f t="shared" ca="1" si="58"/>
        <v>0</v>
      </c>
      <c r="G164" s="172">
        <f t="shared" ca="1" si="59"/>
        <v>0</v>
      </c>
      <c r="H164" s="140"/>
      <c r="I164" s="140"/>
      <c r="J164" s="140"/>
      <c r="K164" s="140"/>
      <c r="L164" s="140"/>
      <c r="M164" s="140"/>
      <c r="N164" s="140"/>
      <c r="O164" s="140"/>
      <c r="P164" s="140"/>
      <c r="Q164" s="140"/>
      <c r="R164" s="140"/>
      <c r="S164" s="140"/>
      <c r="T164" s="140"/>
      <c r="V164" s="140"/>
      <c r="W164" s="140"/>
      <c r="X164" s="140"/>
      <c r="Y164" s="140"/>
      <c r="Z164" s="140"/>
      <c r="AA164" s="140"/>
    </row>
    <row r="165" spans="1:27" s="8" customFormat="1" x14ac:dyDescent="0.25">
      <c r="A165" s="140"/>
      <c r="B165" s="140"/>
      <c r="C165" s="7"/>
      <c r="D165" s="7"/>
      <c r="E165" s="7"/>
      <c r="F165" s="7"/>
      <c r="G165" s="7"/>
      <c r="H165" s="140"/>
      <c r="I165" s="103" t="s">
        <v>244</v>
      </c>
      <c r="J165" s="140"/>
      <c r="K165" s="140"/>
      <c r="L165" s="140"/>
      <c r="M165" s="140"/>
      <c r="N165" s="140"/>
      <c r="O165" s="103" t="s">
        <v>245</v>
      </c>
      <c r="P165" s="140"/>
      <c r="Q165" s="140"/>
      <c r="R165" s="140"/>
      <c r="S165" s="140"/>
      <c r="T165" s="140"/>
      <c r="V165" s="140"/>
      <c r="W165" s="140"/>
      <c r="X165" s="140"/>
      <c r="Y165" s="140"/>
      <c r="Z165" s="140"/>
      <c r="AA165" s="140"/>
    </row>
    <row r="166" spans="1:27" s="8" customFormat="1" x14ac:dyDescent="0.25">
      <c r="B166" s="106" t="s">
        <v>265</v>
      </c>
      <c r="C166" s="9">
        <v>2010</v>
      </c>
      <c r="D166" s="9">
        <v>2020</v>
      </c>
      <c r="E166" s="9">
        <v>2030</v>
      </c>
      <c r="F166" s="9">
        <v>2040</v>
      </c>
      <c r="G166" s="9">
        <v>2050</v>
      </c>
      <c r="H166" s="140"/>
      <c r="I166" s="106">
        <v>2010</v>
      </c>
      <c r="J166" s="106">
        <v>2020</v>
      </c>
      <c r="K166" s="106">
        <v>2030</v>
      </c>
      <c r="L166" s="106">
        <v>2040</v>
      </c>
      <c r="M166" s="106">
        <v>2050</v>
      </c>
      <c r="N166" s="140"/>
      <c r="O166" s="106">
        <v>2010</v>
      </c>
      <c r="P166" s="106">
        <v>2020</v>
      </c>
      <c r="Q166" s="106">
        <v>2030</v>
      </c>
      <c r="R166" s="106">
        <v>2040</v>
      </c>
      <c r="S166" s="106">
        <v>2050</v>
      </c>
      <c r="T166" s="140"/>
      <c r="V166" s="106" t="s">
        <v>265</v>
      </c>
      <c r="W166" s="106">
        <v>2010</v>
      </c>
      <c r="X166" s="106">
        <v>2020</v>
      </c>
      <c r="Y166" s="106">
        <v>2030</v>
      </c>
      <c r="Z166" s="106">
        <v>2040</v>
      </c>
      <c r="AA166" s="106">
        <v>2050</v>
      </c>
    </row>
    <row r="167" spans="1:27" s="8" customFormat="1" x14ac:dyDescent="0.25">
      <c r="A167" s="140"/>
      <c r="B167" s="140" t="s">
        <v>1106</v>
      </c>
      <c r="C167" s="16">
        <f t="shared" ref="C167:C185" ca="1" si="69">IFERROR(VLOOKUP($B167,INDIRECT($I$167),2,FALSE),0)</f>
        <v>-13.909022800000001</v>
      </c>
      <c r="D167" s="16">
        <f t="shared" ref="D167:D185" ca="1" si="70">IFERROR(VLOOKUP($B167,INDIRECT($J$167),2,FALSE),0)</f>
        <v>0</v>
      </c>
      <c r="E167" s="16">
        <f t="shared" ref="E167:E185" ca="1" si="71">IFERROR(VLOOKUP($B167,INDIRECT($K$167),2,FALSE),0)</f>
        <v>0</v>
      </c>
      <c r="F167" s="16">
        <f t="shared" ref="F167:F185" ca="1" si="72">IFERROR(VLOOKUP($B167,INDIRECT($L$167),2,FALSE),0)</f>
        <v>0</v>
      </c>
      <c r="G167" s="16">
        <f t="shared" ref="G167:G185" ca="1" si="73">IFERROR(VLOOKUP($B167,INDIRECT($M$167),2,FALSE),0)</f>
        <v>0</v>
      </c>
      <c r="H167" s="140"/>
      <c r="I167" s="140" t="str">
        <f>"Modeloutput!$D$"&amp;O167&amp;":$E$"&amp;O168</f>
        <v>Modeloutput!$D$5076:$E$5094</v>
      </c>
      <c r="J167" s="140" t="str">
        <f>"Modeloutput!$D$"&amp;P167&amp;":$E$"&amp;P168</f>
        <v>Modeloutput!$D$5399:$E$5417</v>
      </c>
      <c r="K167" s="140" t="str">
        <f>"Modeloutput!$D$"&amp;Q167&amp;":$E$"&amp;Q168</f>
        <v>Modeloutput!$D$5722:$E$5740</v>
      </c>
      <c r="L167" s="140" t="str">
        <f>"Modeloutput!$D$"&amp;R167&amp;":$E$"&amp;R168</f>
        <v>Modeloutput!$D$6045:$E$6063</v>
      </c>
      <c r="M167" s="140" t="str">
        <f>"Modeloutput!$D$"&amp;S167&amp;":$E$"&amp;S168</f>
        <v>Modeloutput!$D$6368:$E$6386</v>
      </c>
      <c r="N167" s="140" t="s">
        <v>246</v>
      </c>
      <c r="O167" s="140">
        <f>Run4_Var1!O167+Run4_Var4!$G$9</f>
        <v>5076</v>
      </c>
      <c r="P167" s="140">
        <f>Run4_Var1!P167+Run4_Var4!$G$9</f>
        <v>5399</v>
      </c>
      <c r="Q167" s="140">
        <f>Run4_Var1!Q167+Run4_Var4!$G$9</f>
        <v>5722</v>
      </c>
      <c r="R167" s="140">
        <f>Run4_Var1!R167+Run4_Var4!$G$9</f>
        <v>6045</v>
      </c>
      <c r="S167" s="140">
        <f>Run4_Var1!S167+Run4_Var4!$G$9</f>
        <v>6368</v>
      </c>
      <c r="T167" s="140"/>
      <c r="V167" s="14" t="s">
        <v>237</v>
      </c>
      <c r="W167" s="16">
        <f ca="1">C167</f>
        <v>-13.909022800000001</v>
      </c>
      <c r="X167" s="16">
        <f t="shared" ref="X167:AA167" ca="1" si="74">D167</f>
        <v>0</v>
      </c>
      <c r="Y167" s="16">
        <f t="shared" ca="1" si="74"/>
        <v>0</v>
      </c>
      <c r="Z167" s="16">
        <f t="shared" ca="1" si="74"/>
        <v>0</v>
      </c>
      <c r="AA167" s="16">
        <f t="shared" ca="1" si="74"/>
        <v>0</v>
      </c>
    </row>
    <row r="168" spans="1:27" s="8" customFormat="1" x14ac:dyDescent="0.25">
      <c r="A168" s="140"/>
      <c r="B168" s="140" t="s">
        <v>200</v>
      </c>
      <c r="C168" s="183">
        <f t="shared" ca="1" si="69"/>
        <v>-4.2264936300000002</v>
      </c>
      <c r="D168" s="183">
        <f t="shared" ca="1" si="70"/>
        <v>0</v>
      </c>
      <c r="E168" s="183">
        <f t="shared" ca="1" si="71"/>
        <v>0</v>
      </c>
      <c r="F168" s="183">
        <f t="shared" ca="1" si="72"/>
        <v>0</v>
      </c>
      <c r="G168" s="183">
        <f t="shared" ca="1" si="73"/>
        <v>0</v>
      </c>
      <c r="H168" s="140"/>
      <c r="I168" s="140"/>
      <c r="J168" s="140"/>
      <c r="K168" s="140"/>
      <c r="L168" s="140"/>
      <c r="M168" s="140"/>
      <c r="N168" s="140"/>
      <c r="O168" s="140">
        <f>Run4_Var1!O168+Run4_Var4!$G$9</f>
        <v>5094</v>
      </c>
      <c r="P168" s="140">
        <f>Run4_Var1!P168+Run4_Var4!$G$9</f>
        <v>5417</v>
      </c>
      <c r="Q168" s="140">
        <f>Run4_Var1!Q168+Run4_Var4!$G$9</f>
        <v>5740</v>
      </c>
      <c r="R168" s="140">
        <f>Run4_Var1!R168+Run4_Var4!$G$9</f>
        <v>6063</v>
      </c>
      <c r="S168" s="140">
        <f>Run4_Var1!S168+Run4_Var4!$G$9</f>
        <v>6386</v>
      </c>
      <c r="T168" s="140"/>
      <c r="V168" s="43" t="s">
        <v>287</v>
      </c>
      <c r="W168" s="45">
        <f ca="1">C169</f>
        <v>-6.7028102399999998</v>
      </c>
      <c r="X168" s="45">
        <f t="shared" ref="X168:AA169" ca="1" si="75">D169</f>
        <v>0</v>
      </c>
      <c r="Y168" s="45">
        <f t="shared" ca="1" si="75"/>
        <v>0</v>
      </c>
      <c r="Z168" s="45">
        <f t="shared" ca="1" si="75"/>
        <v>0</v>
      </c>
      <c r="AA168" s="45">
        <f t="shared" ca="1" si="75"/>
        <v>0</v>
      </c>
    </row>
    <row r="169" spans="1:27" s="8" customFormat="1" x14ac:dyDescent="0.25">
      <c r="A169" s="140"/>
      <c r="B169" s="140" t="s">
        <v>609</v>
      </c>
      <c r="C169" s="45">
        <f t="shared" ca="1" si="69"/>
        <v>-6.7028102399999998</v>
      </c>
      <c r="D169" s="45">
        <f t="shared" ca="1" si="70"/>
        <v>0</v>
      </c>
      <c r="E169" s="45">
        <f t="shared" ca="1" si="71"/>
        <v>0</v>
      </c>
      <c r="F169" s="45">
        <f t="shared" ca="1" si="72"/>
        <v>0</v>
      </c>
      <c r="G169" s="45">
        <f t="shared" ca="1" si="73"/>
        <v>0</v>
      </c>
      <c r="H169" s="140"/>
      <c r="I169" s="140"/>
      <c r="J169" s="140"/>
      <c r="K169" s="140"/>
      <c r="L169" s="140"/>
      <c r="M169" s="140"/>
      <c r="N169" s="140"/>
      <c r="O169" s="140"/>
      <c r="P169" s="140"/>
      <c r="Q169" s="140"/>
      <c r="R169" s="140"/>
      <c r="S169" s="140"/>
      <c r="T169" s="140"/>
      <c r="V169" s="25" t="s">
        <v>240</v>
      </c>
      <c r="W169" s="46">
        <f ca="1">C170</f>
        <v>-26.214173599999999</v>
      </c>
      <c r="X169" s="46">
        <f t="shared" ca="1" si="75"/>
        <v>-32.690021600000001</v>
      </c>
      <c r="Y169" s="46">
        <f t="shared" ca="1" si="75"/>
        <v>-40.781163200000002</v>
      </c>
      <c r="Z169" s="46">
        <f t="shared" ca="1" si="75"/>
        <v>-43.420602199999998</v>
      </c>
      <c r="AA169" s="46">
        <f t="shared" ca="1" si="75"/>
        <v>-45.663567299999997</v>
      </c>
    </row>
    <row r="170" spans="1:27" s="8" customFormat="1" x14ac:dyDescent="0.25">
      <c r="A170" s="140"/>
      <c r="B170" s="140" t="s">
        <v>1108</v>
      </c>
      <c r="C170" s="46">
        <f t="shared" ca="1" si="69"/>
        <v>-26.214173599999999</v>
      </c>
      <c r="D170" s="46">
        <f t="shared" ca="1" si="70"/>
        <v>-32.690021600000001</v>
      </c>
      <c r="E170" s="46">
        <f t="shared" ca="1" si="71"/>
        <v>-40.781163200000002</v>
      </c>
      <c r="F170" s="46">
        <f t="shared" ca="1" si="72"/>
        <v>-43.420602199999998</v>
      </c>
      <c r="G170" s="46">
        <f t="shared" ca="1" si="73"/>
        <v>-45.663567299999997</v>
      </c>
      <c r="H170" s="42"/>
      <c r="I170" s="140"/>
      <c r="J170" s="140"/>
      <c r="K170" s="140"/>
      <c r="L170" s="140"/>
      <c r="M170" s="140"/>
      <c r="N170" s="140"/>
      <c r="O170" s="140"/>
      <c r="P170" s="140"/>
      <c r="Q170" s="140"/>
      <c r="R170" s="140"/>
      <c r="S170" s="140"/>
      <c r="T170" s="140"/>
      <c r="V170" s="20" t="s">
        <v>612</v>
      </c>
      <c r="W170" s="19">
        <f ca="1">C172</f>
        <v>-15.8499336</v>
      </c>
      <c r="X170" s="19">
        <f t="shared" ref="X170:AA170" ca="1" si="76">D172</f>
        <v>-15.820632</v>
      </c>
      <c r="Y170" s="19">
        <f t="shared" ca="1" si="76"/>
        <v>-15.820632</v>
      </c>
      <c r="Z170" s="19">
        <f t="shared" ca="1" si="76"/>
        <v>-15.820632</v>
      </c>
      <c r="AA170" s="19">
        <f t="shared" ca="1" si="76"/>
        <v>-15.820632</v>
      </c>
    </row>
    <row r="171" spans="1:27" s="8" customFormat="1" x14ac:dyDescent="0.25">
      <c r="A171" s="140"/>
      <c r="B171" s="140" t="s">
        <v>201</v>
      </c>
      <c r="C171" s="183">
        <f t="shared" ca="1" si="69"/>
        <v>-7.9970828599999999</v>
      </c>
      <c r="D171" s="183">
        <f t="shared" ca="1" si="70"/>
        <v>-8.1158664599999994</v>
      </c>
      <c r="E171" s="183">
        <f t="shared" ca="1" si="71"/>
        <v>-8.1073757900000007</v>
      </c>
      <c r="F171" s="183">
        <f t="shared" ca="1" si="72"/>
        <v>-8.0998179199999996</v>
      </c>
      <c r="G171" s="183">
        <f t="shared" ca="1" si="73"/>
        <v>-8.0879036699999993</v>
      </c>
      <c r="H171" s="140"/>
      <c r="I171" s="140"/>
      <c r="J171" s="140"/>
      <c r="K171" s="140"/>
      <c r="L171" s="140"/>
      <c r="M171" s="140"/>
      <c r="N171" s="140"/>
      <c r="O171" s="140"/>
      <c r="P171" s="140"/>
      <c r="Q171" s="140"/>
      <c r="R171" s="140"/>
      <c r="S171" s="140"/>
      <c r="T171" s="140"/>
      <c r="V171" s="47" t="s">
        <v>278</v>
      </c>
      <c r="W171" s="49">
        <f ca="1">C168+C171</f>
        <v>-12.223576489999999</v>
      </c>
      <c r="X171" s="49">
        <f t="shared" ref="X171:AA171" ca="1" si="77">D168+D171</f>
        <v>-8.1158664599999994</v>
      </c>
      <c r="Y171" s="49">
        <f t="shared" ca="1" si="77"/>
        <v>-8.1073757900000007</v>
      </c>
      <c r="Z171" s="49">
        <f t="shared" ca="1" si="77"/>
        <v>-8.0998179199999996</v>
      </c>
      <c r="AA171" s="49">
        <f t="shared" ca="1" si="77"/>
        <v>-8.0879036699999993</v>
      </c>
    </row>
    <row r="172" spans="1:27" s="8" customFormat="1" x14ac:dyDescent="0.25">
      <c r="A172" s="140"/>
      <c r="B172" s="140" t="s">
        <v>610</v>
      </c>
      <c r="C172" s="19">
        <f t="shared" ca="1" si="69"/>
        <v>-15.8499336</v>
      </c>
      <c r="D172" s="19">
        <f t="shared" ca="1" si="70"/>
        <v>-15.820632</v>
      </c>
      <c r="E172" s="19">
        <f t="shared" ca="1" si="71"/>
        <v>-15.820632</v>
      </c>
      <c r="F172" s="19">
        <f t="shared" ca="1" si="72"/>
        <v>-15.820632</v>
      </c>
      <c r="G172" s="19">
        <f t="shared" ca="1" si="73"/>
        <v>-15.820632</v>
      </c>
      <c r="H172" s="140"/>
      <c r="I172" s="140"/>
      <c r="J172" s="140"/>
      <c r="K172" s="140"/>
      <c r="L172" s="140"/>
      <c r="M172" s="140"/>
      <c r="N172" s="140"/>
      <c r="O172" s="140"/>
      <c r="P172" s="140"/>
      <c r="Q172" s="140"/>
      <c r="R172" s="140"/>
      <c r="S172" s="140"/>
      <c r="T172" s="140"/>
      <c r="V172" s="51" t="s">
        <v>289</v>
      </c>
      <c r="W172" s="53">
        <f ca="1">SUM(C176:C179)</f>
        <v>-9.1480222599999994</v>
      </c>
      <c r="X172" s="53">
        <f t="shared" ref="X172:AA172" ca="1" si="78">SUM(D176:D179)</f>
        <v>-9.1147382300000004</v>
      </c>
      <c r="Y172" s="53">
        <f t="shared" ca="1" si="78"/>
        <v>-9.1147382300000004</v>
      </c>
      <c r="Z172" s="53">
        <f t="shared" ca="1" si="78"/>
        <v>-9.1147382300000004</v>
      </c>
      <c r="AA172" s="53">
        <f t="shared" ca="1" si="78"/>
        <v>-9.1147382300000004</v>
      </c>
    </row>
    <row r="173" spans="1:27" s="8" customFormat="1" x14ac:dyDescent="0.25">
      <c r="A173" s="140"/>
      <c r="B173" s="140" t="s">
        <v>228</v>
      </c>
      <c r="C173" s="38">
        <f t="shared" ca="1" si="69"/>
        <v>0</v>
      </c>
      <c r="D173" s="38">
        <f t="shared" ca="1" si="70"/>
        <v>-22.1509006</v>
      </c>
      <c r="E173" s="38">
        <f t="shared" ca="1" si="71"/>
        <v>-22.1509006</v>
      </c>
      <c r="F173" s="38">
        <f t="shared" ca="1" si="72"/>
        <v>-22.1783319</v>
      </c>
      <c r="G173" s="38">
        <f t="shared" ca="1" si="73"/>
        <v>-22.442031</v>
      </c>
      <c r="H173" s="140"/>
      <c r="I173" s="140"/>
      <c r="J173" s="140"/>
      <c r="K173" s="140"/>
      <c r="L173" s="140"/>
      <c r="M173" s="140"/>
      <c r="N173" s="140"/>
      <c r="O173" s="140"/>
      <c r="P173" s="140"/>
      <c r="Q173" s="140"/>
      <c r="R173" s="140"/>
      <c r="S173" s="140"/>
      <c r="T173" s="140"/>
      <c r="V173" s="54" t="s">
        <v>1358</v>
      </c>
      <c r="W173" s="56">
        <f ca="1">SUM(C180:C184)</f>
        <v>-15.6318415</v>
      </c>
      <c r="X173" s="56">
        <f t="shared" ref="X173:AA173" ca="1" si="79">SUM(D180:D184)</f>
        <v>-14.345778899999999</v>
      </c>
      <c r="Y173" s="56">
        <f t="shared" ca="1" si="79"/>
        <v>-12.361454200000001</v>
      </c>
      <c r="Z173" s="56">
        <f t="shared" ca="1" si="79"/>
        <v>-12.1905413</v>
      </c>
      <c r="AA173" s="56">
        <f t="shared" ca="1" si="79"/>
        <v>-11.6870276</v>
      </c>
    </row>
    <row r="174" spans="1:27" s="8" customFormat="1" x14ac:dyDescent="0.25">
      <c r="A174" s="140"/>
      <c r="B174" s="140" t="s">
        <v>229</v>
      </c>
      <c r="C174" s="38">
        <f t="shared" ca="1" si="69"/>
        <v>0</v>
      </c>
      <c r="D174" s="38">
        <f t="shared" ca="1" si="70"/>
        <v>0</v>
      </c>
      <c r="E174" s="38">
        <f t="shared" ca="1" si="71"/>
        <v>0</v>
      </c>
      <c r="F174" s="38">
        <f t="shared" ca="1" si="72"/>
        <v>0</v>
      </c>
      <c r="G174" s="38">
        <f t="shared" ca="1" si="73"/>
        <v>0</v>
      </c>
      <c r="H174" s="140"/>
      <c r="I174" s="140"/>
      <c r="J174" s="140"/>
      <c r="K174" s="140"/>
      <c r="L174" s="140"/>
      <c r="M174" s="140"/>
      <c r="N174" s="140"/>
      <c r="O174" s="140"/>
      <c r="P174" s="140"/>
      <c r="Q174" s="140"/>
      <c r="R174" s="140"/>
      <c r="S174" s="140"/>
      <c r="T174" s="140"/>
      <c r="V174" s="36" t="s">
        <v>1354</v>
      </c>
      <c r="W174" s="178">
        <f ca="1">SUM(C173:C175)</f>
        <v>0</v>
      </c>
      <c r="X174" s="178">
        <f t="shared" ref="X174:AA174" ca="1" si="80">SUM(D173:D175)</f>
        <v>-22.1509006</v>
      </c>
      <c r="Y174" s="178">
        <f t="shared" ca="1" si="80"/>
        <v>-22.1509006</v>
      </c>
      <c r="Z174" s="178">
        <f t="shared" ca="1" si="80"/>
        <v>-22.1783319</v>
      </c>
      <c r="AA174" s="178">
        <f t="shared" ca="1" si="80"/>
        <v>-22.442031</v>
      </c>
    </row>
    <row r="175" spans="1:27" s="8" customFormat="1" x14ac:dyDescent="0.25">
      <c r="A175" s="140"/>
      <c r="B175" s="140" t="s">
        <v>230</v>
      </c>
      <c r="C175" s="38">
        <f t="shared" ca="1" si="69"/>
        <v>0</v>
      </c>
      <c r="D175" s="38">
        <f t="shared" ca="1" si="70"/>
        <v>0</v>
      </c>
      <c r="E175" s="38">
        <f t="shared" ca="1" si="71"/>
        <v>0</v>
      </c>
      <c r="F175" s="38">
        <f t="shared" ca="1" si="72"/>
        <v>0</v>
      </c>
      <c r="G175" s="38">
        <f t="shared" ca="1" si="73"/>
        <v>0</v>
      </c>
      <c r="H175" s="140"/>
      <c r="I175" s="140"/>
      <c r="J175" s="140"/>
      <c r="K175" s="140"/>
      <c r="L175" s="140"/>
      <c r="M175" s="140"/>
      <c r="N175" s="140"/>
      <c r="O175" s="140"/>
      <c r="P175" s="140"/>
      <c r="Q175" s="140"/>
      <c r="R175" s="140"/>
      <c r="S175" s="140"/>
      <c r="T175" s="140"/>
      <c r="V175" s="70" t="s">
        <v>1355</v>
      </c>
      <c r="W175" s="184">
        <f ca="1">C185</f>
        <v>0</v>
      </c>
      <c r="X175" s="184">
        <f t="shared" ref="X175:AA175" ca="1" si="81">D185</f>
        <v>0</v>
      </c>
      <c r="Y175" s="184">
        <f t="shared" ca="1" si="81"/>
        <v>0</v>
      </c>
      <c r="Z175" s="184">
        <f t="shared" ca="1" si="81"/>
        <v>0</v>
      </c>
      <c r="AA175" s="184">
        <f t="shared" ca="1" si="81"/>
        <v>0</v>
      </c>
    </row>
    <row r="176" spans="1:27" s="8" customFormat="1" x14ac:dyDescent="0.25">
      <c r="A176" s="140"/>
      <c r="B176" s="140" t="s">
        <v>1169</v>
      </c>
      <c r="C176" s="53">
        <f t="shared" ca="1" si="69"/>
        <v>0</v>
      </c>
      <c r="D176" s="53">
        <f t="shared" ca="1" si="70"/>
        <v>0</v>
      </c>
      <c r="E176" s="53">
        <f t="shared" ca="1" si="71"/>
        <v>0</v>
      </c>
      <c r="F176" s="53">
        <f t="shared" ca="1" si="72"/>
        <v>0</v>
      </c>
      <c r="G176" s="53">
        <f t="shared" ca="1" si="73"/>
        <v>0</v>
      </c>
      <c r="H176" s="140"/>
      <c r="I176" s="140"/>
      <c r="J176" s="140"/>
      <c r="K176" s="140"/>
      <c r="L176" s="140"/>
      <c r="M176" s="140"/>
      <c r="N176" s="140"/>
      <c r="O176" s="140"/>
      <c r="P176" s="140"/>
      <c r="Q176" s="140"/>
      <c r="R176" s="140"/>
      <c r="S176" s="140"/>
      <c r="T176" s="140"/>
    </row>
    <row r="177" spans="1:27" s="8" customFormat="1" x14ac:dyDescent="0.25">
      <c r="A177" s="140"/>
      <c r="B177" s="140" t="s">
        <v>1109</v>
      </c>
      <c r="C177" s="53">
        <f t="shared" ca="1" si="69"/>
        <v>-9.1480222599999994</v>
      </c>
      <c r="D177" s="53">
        <f t="shared" ca="1" si="70"/>
        <v>-9.1147382300000004</v>
      </c>
      <c r="E177" s="53">
        <f t="shared" ca="1" si="71"/>
        <v>-9.1147382300000004</v>
      </c>
      <c r="F177" s="53">
        <f t="shared" ca="1" si="72"/>
        <v>-9.1147382300000004</v>
      </c>
      <c r="G177" s="53">
        <f t="shared" ca="1" si="73"/>
        <v>-9.1147382300000004</v>
      </c>
      <c r="H177" s="140"/>
      <c r="I177" s="140"/>
      <c r="J177" s="140"/>
      <c r="K177" s="140"/>
      <c r="L177" s="140"/>
      <c r="M177" s="140"/>
      <c r="N177" s="140"/>
      <c r="O177" s="140"/>
      <c r="P177" s="140"/>
      <c r="Q177" s="140"/>
      <c r="R177" s="140"/>
      <c r="S177" s="140"/>
      <c r="T177" s="140"/>
      <c r="V177" s="140" t="s">
        <v>285</v>
      </c>
      <c r="W177" s="135">
        <f ca="1">SUM(W167:W175)</f>
        <v>-99.67938049</v>
      </c>
      <c r="X177" s="135">
        <f t="shared" ref="X177:AA177" ca="1" si="82">SUM(X167:X175)</f>
        <v>-102.23793778999999</v>
      </c>
      <c r="Y177" s="135">
        <f t="shared" ca="1" si="82"/>
        <v>-108.33626402</v>
      </c>
      <c r="Z177" s="135">
        <f t="shared" ca="1" si="82"/>
        <v>-110.82466355000001</v>
      </c>
      <c r="AA177" s="135">
        <f t="shared" ca="1" si="82"/>
        <v>-112.8158998</v>
      </c>
    </row>
    <row r="178" spans="1:27" s="8" customFormat="1" x14ac:dyDescent="0.25">
      <c r="A178" s="140"/>
      <c r="B178" s="140" t="s">
        <v>1170</v>
      </c>
      <c r="C178" s="53">
        <f t="shared" ca="1" si="69"/>
        <v>0</v>
      </c>
      <c r="D178" s="53">
        <f t="shared" ca="1" si="70"/>
        <v>0</v>
      </c>
      <c r="E178" s="53">
        <f t="shared" ca="1" si="71"/>
        <v>0</v>
      </c>
      <c r="F178" s="53">
        <f t="shared" ca="1" si="72"/>
        <v>0</v>
      </c>
      <c r="G178" s="53">
        <f t="shared" ca="1" si="73"/>
        <v>0</v>
      </c>
      <c r="H178" s="140"/>
      <c r="I178" s="140"/>
      <c r="J178" s="140"/>
      <c r="K178" s="140"/>
      <c r="L178" s="140"/>
      <c r="M178" s="140"/>
      <c r="N178" s="140"/>
      <c r="O178" s="140"/>
      <c r="P178" s="140"/>
      <c r="Q178" s="140"/>
      <c r="R178" s="140"/>
      <c r="S178" s="140"/>
      <c r="T178" s="140"/>
      <c r="V178" s="140" t="s">
        <v>284</v>
      </c>
      <c r="W178" s="135">
        <f ca="1">SUM(C167:C185)</f>
        <v>-99.67938049</v>
      </c>
      <c r="X178" s="135">
        <f t="shared" ref="X178:AA178" ca="1" si="83">SUM(D167:D185)</f>
        <v>-102.23793779</v>
      </c>
      <c r="Y178" s="135">
        <f t="shared" ca="1" si="83"/>
        <v>-108.33626402</v>
      </c>
      <c r="Z178" s="135">
        <f t="shared" ca="1" si="83"/>
        <v>-110.82466355</v>
      </c>
      <c r="AA178" s="135">
        <f t="shared" ca="1" si="83"/>
        <v>-112.81589980000001</v>
      </c>
    </row>
    <row r="179" spans="1:27" s="8" customFormat="1" x14ac:dyDescent="0.25">
      <c r="A179" s="140"/>
      <c r="B179" s="140" t="s">
        <v>1171</v>
      </c>
      <c r="C179" s="53">
        <f t="shared" ca="1" si="69"/>
        <v>0</v>
      </c>
      <c r="D179" s="53">
        <f t="shared" ca="1" si="70"/>
        <v>0</v>
      </c>
      <c r="E179" s="53">
        <f t="shared" ca="1" si="71"/>
        <v>0</v>
      </c>
      <c r="F179" s="53">
        <f t="shared" ca="1" si="72"/>
        <v>0</v>
      </c>
      <c r="G179" s="53">
        <f t="shared" ca="1" si="73"/>
        <v>0</v>
      </c>
      <c r="H179" s="140"/>
      <c r="I179" s="140"/>
      <c r="J179" s="140"/>
      <c r="K179" s="140"/>
      <c r="L179" s="140"/>
      <c r="M179" s="140"/>
      <c r="N179" s="140"/>
      <c r="O179" s="140"/>
      <c r="P179" s="140"/>
      <c r="Q179" s="140"/>
      <c r="R179" s="140"/>
      <c r="S179" s="140"/>
      <c r="T179" s="140"/>
      <c r="V179" s="140"/>
      <c r="W179" s="140"/>
      <c r="X179" s="140"/>
      <c r="Y179" s="140"/>
      <c r="Z179" s="140"/>
      <c r="AA179" s="140"/>
    </row>
    <row r="180" spans="1:27" s="8" customFormat="1" x14ac:dyDescent="0.25">
      <c r="A180" s="140"/>
      <c r="B180" s="140" t="s">
        <v>1172</v>
      </c>
      <c r="C180" s="56">
        <f t="shared" ca="1" si="69"/>
        <v>0</v>
      </c>
      <c r="D180" s="56">
        <f t="shared" ca="1" si="70"/>
        <v>0</v>
      </c>
      <c r="E180" s="56">
        <f t="shared" ca="1" si="71"/>
        <v>0</v>
      </c>
      <c r="F180" s="56">
        <f t="shared" ca="1" si="72"/>
        <v>0</v>
      </c>
      <c r="G180" s="56">
        <f t="shared" ca="1" si="73"/>
        <v>0</v>
      </c>
      <c r="H180" s="140"/>
      <c r="I180" s="140"/>
      <c r="J180" s="140"/>
      <c r="K180" s="140"/>
      <c r="L180" s="140"/>
      <c r="M180" s="140"/>
      <c r="N180" s="140"/>
      <c r="O180" s="140"/>
      <c r="P180" s="140"/>
      <c r="Q180" s="140"/>
      <c r="R180" s="140"/>
      <c r="S180" s="140"/>
      <c r="T180" s="140"/>
      <c r="V180" s="140"/>
      <c r="W180" s="140"/>
      <c r="X180" s="140"/>
      <c r="Y180" s="140"/>
      <c r="Z180" s="140"/>
      <c r="AA180" s="140"/>
    </row>
    <row r="181" spans="1:27" s="8" customFormat="1" x14ac:dyDescent="0.25">
      <c r="A181" s="140"/>
      <c r="B181" s="140" t="s">
        <v>1110</v>
      </c>
      <c r="C181" s="56">
        <f t="shared" ca="1" si="69"/>
        <v>-15.6318415</v>
      </c>
      <c r="D181" s="56">
        <f t="shared" ca="1" si="70"/>
        <v>-14.345778899999999</v>
      </c>
      <c r="E181" s="56">
        <f t="shared" ca="1" si="71"/>
        <v>-12.361454200000001</v>
      </c>
      <c r="F181" s="56">
        <f t="shared" ca="1" si="72"/>
        <v>-12.1905413</v>
      </c>
      <c r="G181" s="56">
        <f t="shared" ca="1" si="73"/>
        <v>-11.6870276</v>
      </c>
      <c r="H181" s="140"/>
      <c r="I181" s="140"/>
      <c r="J181" s="140"/>
      <c r="K181" s="140"/>
      <c r="L181" s="140"/>
      <c r="M181" s="140"/>
      <c r="N181" s="140"/>
      <c r="O181" s="140"/>
      <c r="P181" s="140"/>
      <c r="Q181" s="140"/>
      <c r="R181" s="140"/>
      <c r="S181" s="140"/>
      <c r="T181" s="140"/>
      <c r="V181" s="140"/>
      <c r="W181" s="140"/>
      <c r="X181" s="140"/>
      <c r="Y181" s="140"/>
      <c r="Z181" s="140"/>
      <c r="AA181" s="140"/>
    </row>
    <row r="182" spans="1:27" s="8" customFormat="1" x14ac:dyDescent="0.25">
      <c r="A182" s="140"/>
      <c r="B182" s="140" t="s">
        <v>1173</v>
      </c>
      <c r="C182" s="56">
        <f t="shared" ca="1" si="69"/>
        <v>0</v>
      </c>
      <c r="D182" s="56">
        <f t="shared" ca="1" si="70"/>
        <v>0</v>
      </c>
      <c r="E182" s="56">
        <f t="shared" ca="1" si="71"/>
        <v>0</v>
      </c>
      <c r="F182" s="56">
        <f t="shared" ca="1" si="72"/>
        <v>0</v>
      </c>
      <c r="G182" s="56">
        <f t="shared" ca="1" si="73"/>
        <v>0</v>
      </c>
      <c r="H182" s="140"/>
      <c r="I182" s="140"/>
      <c r="J182" s="140"/>
      <c r="K182" s="140"/>
      <c r="L182" s="140"/>
      <c r="M182" s="140"/>
      <c r="N182" s="140"/>
      <c r="O182" s="140"/>
      <c r="P182" s="140"/>
      <c r="Q182" s="140"/>
      <c r="R182" s="140"/>
      <c r="S182" s="140"/>
      <c r="T182" s="140"/>
      <c r="V182" s="140"/>
      <c r="W182" s="140"/>
      <c r="X182" s="140"/>
      <c r="Y182" s="140"/>
      <c r="Z182" s="140"/>
      <c r="AA182" s="140"/>
    </row>
    <row r="183" spans="1:27" s="8" customFormat="1" x14ac:dyDescent="0.25">
      <c r="A183" s="140"/>
      <c r="B183" s="140" t="s">
        <v>1174</v>
      </c>
      <c r="C183" s="56">
        <f t="shared" ca="1" si="69"/>
        <v>0</v>
      </c>
      <c r="D183" s="56">
        <f t="shared" ca="1" si="70"/>
        <v>0</v>
      </c>
      <c r="E183" s="56">
        <f t="shared" ca="1" si="71"/>
        <v>0</v>
      </c>
      <c r="F183" s="56">
        <f t="shared" ca="1" si="72"/>
        <v>0</v>
      </c>
      <c r="G183" s="56">
        <f t="shared" ca="1" si="73"/>
        <v>0</v>
      </c>
      <c r="H183" s="140"/>
      <c r="I183" s="140"/>
      <c r="J183" s="140"/>
      <c r="K183" s="140"/>
      <c r="L183" s="140"/>
      <c r="M183" s="140"/>
      <c r="N183" s="140"/>
      <c r="O183" s="140"/>
      <c r="P183" s="140"/>
      <c r="Q183" s="140"/>
      <c r="R183" s="140"/>
      <c r="S183" s="140"/>
      <c r="T183" s="140"/>
      <c r="V183" s="140"/>
      <c r="W183" s="140"/>
      <c r="X183" s="140"/>
      <c r="Y183" s="140"/>
      <c r="Z183" s="140"/>
      <c r="AA183" s="140"/>
    </row>
    <row r="184" spans="1:27" s="8" customFormat="1" x14ac:dyDescent="0.25">
      <c r="A184" s="140"/>
      <c r="B184" s="140" t="s">
        <v>1182</v>
      </c>
      <c r="C184" s="56">
        <f t="shared" ca="1" si="69"/>
        <v>0</v>
      </c>
      <c r="D184" s="56">
        <f t="shared" ca="1" si="70"/>
        <v>0</v>
      </c>
      <c r="E184" s="56">
        <f t="shared" ca="1" si="71"/>
        <v>0</v>
      </c>
      <c r="F184" s="56">
        <f t="shared" ca="1" si="72"/>
        <v>0</v>
      </c>
      <c r="G184" s="56">
        <f t="shared" ca="1" si="73"/>
        <v>0</v>
      </c>
      <c r="H184" s="140"/>
      <c r="I184" s="140"/>
      <c r="J184" s="140"/>
      <c r="K184" s="140"/>
      <c r="L184" s="140"/>
      <c r="M184" s="140"/>
      <c r="N184" s="140"/>
      <c r="O184" s="140"/>
      <c r="P184" s="140"/>
      <c r="Q184" s="140"/>
      <c r="R184" s="140"/>
      <c r="S184" s="140"/>
      <c r="T184" s="140"/>
      <c r="V184" s="140"/>
      <c r="W184" s="140"/>
      <c r="X184" s="140"/>
      <c r="Y184" s="140"/>
      <c r="Z184" s="140"/>
      <c r="AA184" s="140"/>
    </row>
    <row r="185" spans="1:27" s="8" customFormat="1" x14ac:dyDescent="0.25">
      <c r="A185" s="140"/>
      <c r="B185" s="155" t="s">
        <v>1183</v>
      </c>
      <c r="C185" s="177">
        <f t="shared" ca="1" si="69"/>
        <v>0</v>
      </c>
      <c r="D185" s="177">
        <f t="shared" ca="1" si="70"/>
        <v>0</v>
      </c>
      <c r="E185" s="177">
        <f t="shared" ca="1" si="71"/>
        <v>0</v>
      </c>
      <c r="F185" s="177">
        <f t="shared" ca="1" si="72"/>
        <v>0</v>
      </c>
      <c r="G185" s="177">
        <f t="shared" ca="1" si="73"/>
        <v>0</v>
      </c>
      <c r="H185" s="140"/>
      <c r="I185" s="140"/>
      <c r="J185" s="140"/>
      <c r="K185" s="140"/>
      <c r="L185" s="140"/>
      <c r="M185" s="140"/>
      <c r="N185" s="140"/>
      <c r="O185" s="140"/>
      <c r="P185" s="140"/>
      <c r="Q185" s="140"/>
      <c r="R185" s="140"/>
      <c r="S185" s="140"/>
      <c r="T185" s="140"/>
      <c r="V185" s="140"/>
      <c r="W185" s="140"/>
      <c r="X185" s="140"/>
      <c r="Y185" s="140"/>
      <c r="Z185" s="140"/>
      <c r="AA185" s="140"/>
    </row>
    <row r="186" spans="1:27" s="8" customFormat="1" x14ac:dyDescent="0.25">
      <c r="B186" s="140"/>
      <c r="C186" s="108"/>
      <c r="D186" s="108"/>
      <c r="E186" s="108"/>
      <c r="F186" s="108"/>
      <c r="G186" s="108"/>
      <c r="H186" s="140"/>
      <c r="I186" s="103" t="s">
        <v>244</v>
      </c>
      <c r="J186" s="140"/>
      <c r="K186" s="140"/>
      <c r="L186" s="140"/>
      <c r="M186" s="140"/>
      <c r="N186" s="140"/>
      <c r="O186" s="103" t="s">
        <v>245</v>
      </c>
      <c r="P186" s="140"/>
      <c r="Q186" s="140"/>
      <c r="R186" s="140"/>
      <c r="S186" s="140"/>
      <c r="T186" s="140"/>
      <c r="V186" s="140"/>
      <c r="W186" s="140"/>
      <c r="X186" s="140"/>
      <c r="Y186" s="140"/>
      <c r="Z186" s="140"/>
      <c r="AA186" s="140"/>
    </row>
    <row r="187" spans="1:27" s="8" customFormat="1" x14ac:dyDescent="0.25">
      <c r="B187" s="106" t="s">
        <v>260</v>
      </c>
      <c r="C187" s="102">
        <v>2010</v>
      </c>
      <c r="D187" s="102">
        <v>2020</v>
      </c>
      <c r="E187" s="102">
        <v>2030</v>
      </c>
      <c r="F187" s="102">
        <v>2040</v>
      </c>
      <c r="G187" s="102">
        <v>2050</v>
      </c>
      <c r="H187" s="140"/>
      <c r="I187" s="106">
        <v>2010</v>
      </c>
      <c r="J187" s="106">
        <v>2020</v>
      </c>
      <c r="K187" s="106">
        <v>2030</v>
      </c>
      <c r="L187" s="106">
        <v>2040</v>
      </c>
      <c r="M187" s="106">
        <v>2050</v>
      </c>
      <c r="N187" s="140"/>
      <c r="O187" s="106">
        <v>2010</v>
      </c>
      <c r="P187" s="106">
        <v>2020</v>
      </c>
      <c r="Q187" s="106">
        <v>2030</v>
      </c>
      <c r="R187" s="106">
        <v>2040</v>
      </c>
      <c r="S187" s="106">
        <v>2050</v>
      </c>
      <c r="T187" s="140"/>
      <c r="V187" s="106" t="s">
        <v>260</v>
      </c>
      <c r="W187" s="106">
        <v>2010</v>
      </c>
      <c r="X187" s="106">
        <v>2020</v>
      </c>
      <c r="Y187" s="106">
        <v>2030</v>
      </c>
      <c r="Z187" s="106">
        <v>2040</v>
      </c>
      <c r="AA187" s="106">
        <v>2050</v>
      </c>
    </row>
    <row r="188" spans="1:27" s="8" customFormat="1" x14ac:dyDescent="0.25">
      <c r="A188" s="163"/>
      <c r="B188" s="140" t="s">
        <v>600</v>
      </c>
      <c r="C188" s="16">
        <f t="shared" ref="C188:C208" ca="1" si="84">IFERROR(VLOOKUP($B188,INDIRECT($I$188),2,FALSE),0)</f>
        <v>0</v>
      </c>
      <c r="D188" s="16">
        <f t="shared" ref="D188:D208" ca="1" si="85">IFERROR(VLOOKUP($B188,INDIRECT($J$188),2,FALSE),0)</f>
        <v>0</v>
      </c>
      <c r="E188" s="16">
        <f t="shared" ref="E188:E208" ca="1" si="86">IFERROR(VLOOKUP($B188,INDIRECT($K$188),2,FALSE),0)</f>
        <v>0</v>
      </c>
      <c r="F188" s="16">
        <f t="shared" ref="F188:F208" ca="1" si="87">IFERROR(VLOOKUP($B188,INDIRECT($L$188),2,FALSE),0)</f>
        <v>0</v>
      </c>
      <c r="G188" s="16">
        <f t="shared" ref="G188:G208" ca="1" si="88">IFERROR(VLOOKUP($B188,INDIRECT($M$188),2,FALSE),0)</f>
        <v>0</v>
      </c>
      <c r="H188" s="140"/>
      <c r="I188" s="140" t="str">
        <f>"Modeloutput!$D$"&amp;O188&amp;":$E$"&amp;O189</f>
        <v>Modeloutput!$D$4937:$E$4957</v>
      </c>
      <c r="J188" s="140" t="str">
        <f>"Modeloutput!$D$"&amp;P188&amp;":$E$"&amp;P189</f>
        <v>Modeloutput!$D$5260:$E$5280</v>
      </c>
      <c r="K188" s="140" t="str">
        <f>"Modeloutput!$D$"&amp;Q188&amp;":$E$"&amp;Q189</f>
        <v>Modeloutput!$D$5583:$E$5603</v>
      </c>
      <c r="L188" s="140" t="str">
        <f>"Modeloutput!$D$"&amp;R188&amp;":$E$"&amp;R189</f>
        <v>Modeloutput!$D$5906:$E$5926</v>
      </c>
      <c r="M188" s="140" t="str">
        <f>"Modeloutput!$D$"&amp;S188&amp;":$E$"&amp;S189</f>
        <v>Modeloutput!$D$6229:$E$6249</v>
      </c>
      <c r="N188" s="140" t="s">
        <v>246</v>
      </c>
      <c r="O188" s="140">
        <f>Run4_Var1!O188+Run4_Var4!$G$9</f>
        <v>4937</v>
      </c>
      <c r="P188" s="140">
        <f>Run4_Var1!P188+Run4_Var4!$G$9</f>
        <v>5260</v>
      </c>
      <c r="Q188" s="140">
        <f>Run4_Var1!Q188+Run4_Var4!$G$9</f>
        <v>5583</v>
      </c>
      <c r="R188" s="140">
        <f>Run4_Var1!R188+Run4_Var4!$G$9</f>
        <v>5906</v>
      </c>
      <c r="S188" s="140">
        <f>Run4_Var1!S188+Run4_Var4!$G$9</f>
        <v>6229</v>
      </c>
      <c r="T188" s="140"/>
      <c r="V188" s="14" t="s">
        <v>282</v>
      </c>
      <c r="W188" s="16">
        <f ca="1">C188</f>
        <v>0</v>
      </c>
      <c r="X188" s="16">
        <f t="shared" ref="X188:AA188" ca="1" si="89">D188</f>
        <v>0</v>
      </c>
      <c r="Y188" s="16">
        <f t="shared" ca="1" si="89"/>
        <v>0</v>
      </c>
      <c r="Z188" s="16">
        <f t="shared" ca="1" si="89"/>
        <v>0</v>
      </c>
      <c r="AA188" s="16">
        <f t="shared" ca="1" si="89"/>
        <v>0</v>
      </c>
    </row>
    <row r="189" spans="1:27" s="8" customFormat="1" x14ac:dyDescent="0.25">
      <c r="A189" s="140"/>
      <c r="B189" s="140" t="s">
        <v>601</v>
      </c>
      <c r="C189" s="19">
        <f t="shared" ca="1" si="84"/>
        <v>0</v>
      </c>
      <c r="D189" s="19">
        <f t="shared" ca="1" si="85"/>
        <v>-9.5540976E-2</v>
      </c>
      <c r="E189" s="19">
        <f t="shared" ca="1" si="86"/>
        <v>-9.5540976E-2</v>
      </c>
      <c r="F189" s="19">
        <f t="shared" ca="1" si="87"/>
        <v>-9.5540976E-2</v>
      </c>
      <c r="G189" s="19">
        <f t="shared" ca="1" si="88"/>
        <v>-9.5540976E-2</v>
      </c>
      <c r="H189" s="140"/>
      <c r="I189" s="140"/>
      <c r="J189" s="140"/>
      <c r="K189" s="140"/>
      <c r="L189" s="140"/>
      <c r="M189" s="140"/>
      <c r="N189" s="140"/>
      <c r="O189" s="140">
        <f>Run4_Var1!O189+Run4_Var4!$G$9</f>
        <v>4957</v>
      </c>
      <c r="P189" s="140">
        <f>Run4_Var1!P189+Run4_Var4!$G$9</f>
        <v>5280</v>
      </c>
      <c r="Q189" s="140">
        <f>Run4_Var1!Q189+Run4_Var4!$G$9</f>
        <v>5603</v>
      </c>
      <c r="R189" s="140">
        <f>Run4_Var1!R189+Run4_Var4!$G$9</f>
        <v>5926</v>
      </c>
      <c r="S189" s="140">
        <f>Run4_Var1!S189+Run4_Var4!$G$9</f>
        <v>6249</v>
      </c>
      <c r="T189" s="140"/>
      <c r="V189" s="27" t="s">
        <v>283</v>
      </c>
      <c r="W189" s="28">
        <f ca="1">SUM(C198:C202)</f>
        <v>0</v>
      </c>
      <c r="X189" s="28">
        <f t="shared" ref="X189:AA189" ca="1" si="90">SUM(D198:D202)</f>
        <v>0</v>
      </c>
      <c r="Y189" s="28">
        <f t="shared" ca="1" si="90"/>
        <v>0</v>
      </c>
      <c r="Z189" s="28">
        <f t="shared" ca="1" si="90"/>
        <v>0</v>
      </c>
      <c r="AA189" s="28">
        <f t="shared" ca="1" si="90"/>
        <v>0</v>
      </c>
    </row>
    <row r="190" spans="1:27" s="8" customFormat="1" x14ac:dyDescent="0.25">
      <c r="A190" s="140"/>
      <c r="B190" s="140" t="s">
        <v>192</v>
      </c>
      <c r="C190" s="18">
        <f t="shared" ca="1" si="84"/>
        <v>0</v>
      </c>
      <c r="D190" s="18">
        <f t="shared" ca="1" si="85"/>
        <v>0</v>
      </c>
      <c r="E190" s="18">
        <f t="shared" ca="1" si="86"/>
        <v>0</v>
      </c>
      <c r="F190" s="18">
        <f t="shared" ca="1" si="87"/>
        <v>0</v>
      </c>
      <c r="G190" s="18">
        <f t="shared" ca="1" si="88"/>
        <v>0</v>
      </c>
      <c r="H190" s="140"/>
      <c r="I190" s="140"/>
      <c r="J190" s="140"/>
      <c r="K190" s="140"/>
      <c r="L190" s="140"/>
      <c r="M190" s="140"/>
      <c r="N190" s="140"/>
      <c r="O190" s="140"/>
      <c r="P190" s="140"/>
      <c r="Q190" s="140"/>
      <c r="R190" s="140"/>
      <c r="S190" s="140"/>
      <c r="T190" s="140"/>
      <c r="V190" s="20" t="s">
        <v>611</v>
      </c>
      <c r="W190" s="19">
        <f ca="1">C189</f>
        <v>0</v>
      </c>
      <c r="X190" s="19">
        <f t="shared" ref="X190:AA190" ca="1" si="91">D189</f>
        <v>-9.5540976E-2</v>
      </c>
      <c r="Y190" s="19">
        <f t="shared" ca="1" si="91"/>
        <v>-9.5540976E-2</v>
      </c>
      <c r="Z190" s="19">
        <f t="shared" ca="1" si="91"/>
        <v>-9.5540976E-2</v>
      </c>
      <c r="AA190" s="19">
        <f t="shared" ca="1" si="91"/>
        <v>-9.5540976E-2</v>
      </c>
    </row>
    <row r="191" spans="1:27" s="8" customFormat="1" x14ac:dyDescent="0.25">
      <c r="A191" s="140"/>
      <c r="B191" s="140" t="s">
        <v>193</v>
      </c>
      <c r="C191" s="18">
        <f t="shared" ca="1" si="84"/>
        <v>0</v>
      </c>
      <c r="D191" s="18">
        <f t="shared" ca="1" si="85"/>
        <v>0</v>
      </c>
      <c r="E191" s="18">
        <f t="shared" ca="1" si="86"/>
        <v>0</v>
      </c>
      <c r="F191" s="18">
        <f t="shared" ca="1" si="87"/>
        <v>0</v>
      </c>
      <c r="G191" s="18">
        <f t="shared" ca="1" si="88"/>
        <v>0</v>
      </c>
      <c r="H191" s="140"/>
      <c r="I191" s="140"/>
      <c r="J191" s="140"/>
      <c r="K191" s="140"/>
      <c r="L191" s="140"/>
      <c r="M191" s="140"/>
      <c r="N191" s="140"/>
      <c r="O191" s="140"/>
      <c r="P191" s="140"/>
      <c r="Q191" s="140"/>
      <c r="R191" s="140"/>
      <c r="S191" s="140"/>
      <c r="T191" s="140"/>
      <c r="V191" s="17" t="s">
        <v>1356</v>
      </c>
      <c r="W191" s="18">
        <f ca="1">SUM(C190:C196)</f>
        <v>0</v>
      </c>
      <c r="X191" s="18">
        <f t="shared" ref="X191:AA191" ca="1" si="92">SUM(D190:D196)</f>
        <v>-0.52141686700000001</v>
      </c>
      <c r="Y191" s="18">
        <f t="shared" ca="1" si="92"/>
        <v>-0.43908788799999998</v>
      </c>
      <c r="Z191" s="18">
        <f t="shared" ca="1" si="92"/>
        <v>-0.38763227700000003</v>
      </c>
      <c r="AA191" s="18">
        <f t="shared" ca="1" si="92"/>
        <v>-0.34989816100000004</v>
      </c>
    </row>
    <row r="192" spans="1:27" s="8" customFormat="1" x14ac:dyDescent="0.25">
      <c r="A192" s="140"/>
      <c r="B192" s="140" t="s">
        <v>602</v>
      </c>
      <c r="C192" s="18">
        <f t="shared" ca="1" si="84"/>
        <v>0</v>
      </c>
      <c r="D192" s="18">
        <f t="shared" ca="1" si="85"/>
        <v>0</v>
      </c>
      <c r="E192" s="18">
        <f t="shared" ca="1" si="86"/>
        <v>0</v>
      </c>
      <c r="F192" s="18">
        <f t="shared" ca="1" si="87"/>
        <v>0</v>
      </c>
      <c r="G192" s="18">
        <f t="shared" ca="1" si="88"/>
        <v>0</v>
      </c>
      <c r="H192" s="140"/>
      <c r="I192" s="140"/>
      <c r="J192" s="140"/>
      <c r="K192" s="140"/>
      <c r="L192" s="140"/>
      <c r="M192" s="140"/>
      <c r="N192" s="140"/>
      <c r="O192" s="140"/>
      <c r="P192" s="140"/>
      <c r="Q192" s="140"/>
      <c r="R192" s="140"/>
      <c r="S192" s="140"/>
      <c r="T192" s="140"/>
      <c r="V192" s="22" t="s">
        <v>1357</v>
      </c>
      <c r="W192" s="41">
        <f ca="1">C197</f>
        <v>0</v>
      </c>
      <c r="X192" s="41">
        <f t="shared" ref="X192:AA192" ca="1" si="93">D197</f>
        <v>0</v>
      </c>
      <c r="Y192" s="41">
        <f t="shared" ca="1" si="93"/>
        <v>0</v>
      </c>
      <c r="Z192" s="41">
        <f t="shared" ca="1" si="93"/>
        <v>0</v>
      </c>
      <c r="AA192" s="41">
        <f t="shared" ca="1" si="93"/>
        <v>0</v>
      </c>
    </row>
    <row r="193" spans="1:31" s="8" customFormat="1" x14ac:dyDescent="0.25">
      <c r="A193" s="140"/>
      <c r="B193" s="140" t="s">
        <v>603</v>
      </c>
      <c r="C193" s="18">
        <f t="shared" ca="1" si="84"/>
        <v>0</v>
      </c>
      <c r="D193" s="18">
        <f t="shared" ca="1" si="85"/>
        <v>-0.365144527</v>
      </c>
      <c r="E193" s="18">
        <f t="shared" ca="1" si="86"/>
        <v>-0.30749012799999997</v>
      </c>
      <c r="F193" s="18">
        <f t="shared" ca="1" si="87"/>
        <v>-0.27145612899999999</v>
      </c>
      <c r="G193" s="18">
        <f t="shared" ca="1" si="88"/>
        <v>-0.24503119600000001</v>
      </c>
      <c r="H193" s="140"/>
      <c r="I193" s="140"/>
      <c r="J193" s="140"/>
      <c r="K193" s="140"/>
      <c r="L193" s="140"/>
      <c r="M193" s="140"/>
      <c r="N193" s="140"/>
      <c r="O193" s="140"/>
      <c r="P193" s="140"/>
      <c r="Q193" s="140"/>
      <c r="R193" s="140"/>
      <c r="S193" s="140"/>
      <c r="T193" s="140"/>
      <c r="V193" s="36" t="s">
        <v>1351</v>
      </c>
      <c r="W193" s="38">
        <f ca="1">SUM(C203:C205)</f>
        <v>0</v>
      </c>
      <c r="X193" s="38">
        <f t="shared" ref="X193:AA193" ca="1" si="94">SUM(D203:D205)</f>
        <v>0</v>
      </c>
      <c r="Y193" s="38">
        <f t="shared" ca="1" si="94"/>
        <v>0</v>
      </c>
      <c r="Z193" s="38">
        <f t="shared" ca="1" si="94"/>
        <v>0</v>
      </c>
      <c r="AA193" s="38">
        <f t="shared" ca="1" si="94"/>
        <v>0</v>
      </c>
    </row>
    <row r="194" spans="1:31" s="8" customFormat="1" x14ac:dyDescent="0.25">
      <c r="A194" s="140"/>
      <c r="B194" s="140" t="s">
        <v>604</v>
      </c>
      <c r="C194" s="18">
        <f t="shared" ca="1" si="84"/>
        <v>0</v>
      </c>
      <c r="D194" s="18">
        <f t="shared" ca="1" si="85"/>
        <v>0</v>
      </c>
      <c r="E194" s="18">
        <f t="shared" ca="1" si="86"/>
        <v>0</v>
      </c>
      <c r="F194" s="18">
        <f t="shared" ca="1" si="87"/>
        <v>0</v>
      </c>
      <c r="G194" s="18">
        <f t="shared" ca="1" si="88"/>
        <v>0</v>
      </c>
      <c r="H194" s="140"/>
      <c r="I194" s="140"/>
      <c r="J194" s="140"/>
      <c r="K194" s="140"/>
      <c r="L194" s="140"/>
      <c r="M194" s="140"/>
      <c r="N194" s="140"/>
      <c r="O194" s="140"/>
      <c r="P194" s="140"/>
      <c r="Q194" s="140"/>
      <c r="R194" s="140"/>
      <c r="S194" s="140"/>
      <c r="T194" s="140"/>
      <c r="V194" s="171" t="s">
        <v>252</v>
      </c>
      <c r="W194" s="182">
        <f ca="1">SUM(C206:C208)</f>
        <v>0</v>
      </c>
      <c r="X194" s="182">
        <f t="shared" ref="X194:AA194" ca="1" si="95">SUM(D206:D208)</f>
        <v>0</v>
      </c>
      <c r="Y194" s="182">
        <f t="shared" ca="1" si="95"/>
        <v>0</v>
      </c>
      <c r="Z194" s="182">
        <f t="shared" ca="1" si="95"/>
        <v>0</v>
      </c>
      <c r="AA194" s="182">
        <f t="shared" ca="1" si="95"/>
        <v>0</v>
      </c>
    </row>
    <row r="195" spans="1:31" x14ac:dyDescent="0.25">
      <c r="A195" s="140"/>
      <c r="B195" s="140" t="s">
        <v>605</v>
      </c>
      <c r="C195" s="18">
        <f t="shared" ca="1" si="84"/>
        <v>0</v>
      </c>
      <c r="D195" s="18">
        <f t="shared" ca="1" si="85"/>
        <v>0</v>
      </c>
      <c r="E195" s="18">
        <f t="shared" ca="1" si="86"/>
        <v>0</v>
      </c>
      <c r="F195" s="18">
        <f t="shared" ca="1" si="87"/>
        <v>0</v>
      </c>
      <c r="G195" s="18">
        <f t="shared" ca="1" si="88"/>
        <v>0</v>
      </c>
      <c r="U195" s="8"/>
      <c r="V195" s="8"/>
      <c r="W195" s="8"/>
      <c r="X195" s="8"/>
      <c r="Y195" s="8"/>
      <c r="Z195" s="8"/>
      <c r="AA195" s="8"/>
      <c r="AB195" s="8"/>
      <c r="AC195" s="8"/>
      <c r="AD195" s="8"/>
      <c r="AE195" s="8"/>
    </row>
    <row r="196" spans="1:31" x14ac:dyDescent="0.25">
      <c r="A196" s="140"/>
      <c r="B196" s="140" t="s">
        <v>194</v>
      </c>
      <c r="C196" s="18">
        <f t="shared" ca="1" si="84"/>
        <v>0</v>
      </c>
      <c r="D196" s="18">
        <f t="shared" ca="1" si="85"/>
        <v>-0.15627234000000001</v>
      </c>
      <c r="E196" s="18">
        <f t="shared" ca="1" si="86"/>
        <v>-0.13159776000000001</v>
      </c>
      <c r="F196" s="18">
        <f t="shared" ca="1" si="87"/>
        <v>-0.11617614800000001</v>
      </c>
      <c r="G196" s="18">
        <f t="shared" ca="1" si="88"/>
        <v>-0.10486696500000001</v>
      </c>
      <c r="U196" s="8"/>
      <c r="V196" s="140" t="s">
        <v>285</v>
      </c>
      <c r="W196" s="135">
        <f ca="1">SUM(W188:W194)</f>
        <v>0</v>
      </c>
      <c r="X196" s="135">
        <f t="shared" ref="X196:AA196" ca="1" si="96">SUM(X188:X194)</f>
        <v>-0.61695784300000001</v>
      </c>
      <c r="Y196" s="135">
        <f t="shared" ca="1" si="96"/>
        <v>-0.53462886399999998</v>
      </c>
      <c r="Z196" s="135">
        <f t="shared" ca="1" si="96"/>
        <v>-0.48317325300000002</v>
      </c>
      <c r="AA196" s="135">
        <f t="shared" ca="1" si="96"/>
        <v>-0.44543913700000004</v>
      </c>
      <c r="AB196" s="8"/>
      <c r="AC196" s="8"/>
      <c r="AD196" s="8"/>
      <c r="AE196" s="8"/>
    </row>
    <row r="197" spans="1:31" x14ac:dyDescent="0.25">
      <c r="B197" s="140" t="s">
        <v>606</v>
      </c>
      <c r="C197" s="41">
        <f t="shared" ca="1" si="84"/>
        <v>0</v>
      </c>
      <c r="D197" s="41">
        <f t="shared" ca="1" si="85"/>
        <v>0</v>
      </c>
      <c r="E197" s="41">
        <f t="shared" ca="1" si="86"/>
        <v>0</v>
      </c>
      <c r="F197" s="41">
        <f t="shared" ca="1" si="87"/>
        <v>0</v>
      </c>
      <c r="G197" s="41">
        <f t="shared" ca="1" si="88"/>
        <v>0</v>
      </c>
      <c r="U197" s="8"/>
      <c r="V197" s="140" t="s">
        <v>284</v>
      </c>
      <c r="W197" s="135">
        <f ca="1">SUM(C188:C208)</f>
        <v>0</v>
      </c>
      <c r="X197" s="135">
        <f t="shared" ref="X197:AA197" ca="1" si="97">SUM(D188:D208)</f>
        <v>-0.61695784300000001</v>
      </c>
      <c r="Y197" s="135">
        <f t="shared" ca="1" si="97"/>
        <v>-0.53462886399999998</v>
      </c>
      <c r="Z197" s="135">
        <f t="shared" ca="1" si="97"/>
        <v>-0.48317325300000002</v>
      </c>
      <c r="AA197" s="135">
        <f t="shared" ca="1" si="97"/>
        <v>-0.44543913700000004</v>
      </c>
      <c r="AB197" s="8"/>
      <c r="AC197" s="8"/>
      <c r="AD197" s="8"/>
      <c r="AE197" s="8"/>
    </row>
    <row r="198" spans="1:31" x14ac:dyDescent="0.25">
      <c r="A198" s="140"/>
      <c r="B198" s="140" t="s">
        <v>1166</v>
      </c>
      <c r="C198" s="28">
        <f t="shared" ca="1" si="84"/>
        <v>0</v>
      </c>
      <c r="D198" s="28">
        <f t="shared" ca="1" si="85"/>
        <v>0</v>
      </c>
      <c r="E198" s="28">
        <f t="shared" ca="1" si="86"/>
        <v>0</v>
      </c>
      <c r="F198" s="28">
        <f t="shared" ca="1" si="87"/>
        <v>0</v>
      </c>
      <c r="G198" s="28">
        <f t="shared" ca="1" si="88"/>
        <v>0</v>
      </c>
      <c r="U198" s="8"/>
      <c r="V198" s="8"/>
      <c r="AB198" s="8"/>
      <c r="AC198" s="8"/>
      <c r="AD198" s="8"/>
      <c r="AE198" s="8"/>
    </row>
    <row r="199" spans="1:31" x14ac:dyDescent="0.25">
      <c r="A199" s="140"/>
      <c r="B199" s="140" t="s">
        <v>1098</v>
      </c>
      <c r="C199" s="28">
        <f t="shared" ca="1" si="84"/>
        <v>0</v>
      </c>
      <c r="D199" s="28">
        <f t="shared" ca="1" si="85"/>
        <v>0</v>
      </c>
      <c r="E199" s="28">
        <f t="shared" ca="1" si="86"/>
        <v>0</v>
      </c>
      <c r="F199" s="28">
        <f t="shared" ca="1" si="87"/>
        <v>0</v>
      </c>
      <c r="G199" s="28">
        <f t="shared" ca="1" si="88"/>
        <v>0</v>
      </c>
      <c r="U199" s="8"/>
      <c r="V199" s="8"/>
      <c r="AB199" s="8"/>
      <c r="AC199" s="8"/>
      <c r="AD199" s="8"/>
      <c r="AE199" s="8"/>
    </row>
    <row r="200" spans="1:31" x14ac:dyDescent="0.25">
      <c r="A200" s="140"/>
      <c r="B200" s="140" t="s">
        <v>1167</v>
      </c>
      <c r="C200" s="28">
        <f t="shared" ca="1" si="84"/>
        <v>0</v>
      </c>
      <c r="D200" s="28">
        <f t="shared" ca="1" si="85"/>
        <v>0</v>
      </c>
      <c r="E200" s="28">
        <f t="shared" ca="1" si="86"/>
        <v>0</v>
      </c>
      <c r="F200" s="28">
        <f t="shared" ca="1" si="87"/>
        <v>0</v>
      </c>
      <c r="G200" s="28">
        <f t="shared" ca="1" si="88"/>
        <v>0</v>
      </c>
      <c r="U200" s="8"/>
      <c r="V200" s="8"/>
      <c r="AB200" s="8"/>
      <c r="AC200" s="8"/>
      <c r="AD200" s="8"/>
      <c r="AE200" s="8"/>
    </row>
    <row r="201" spans="1:31" x14ac:dyDescent="0.25">
      <c r="A201" s="140"/>
      <c r="B201" s="140" t="s">
        <v>1168</v>
      </c>
      <c r="C201" s="28">
        <f t="shared" ca="1" si="84"/>
        <v>0</v>
      </c>
      <c r="D201" s="28">
        <f t="shared" ca="1" si="85"/>
        <v>0</v>
      </c>
      <c r="E201" s="28">
        <f t="shared" ca="1" si="86"/>
        <v>0</v>
      </c>
      <c r="F201" s="28">
        <f t="shared" ca="1" si="87"/>
        <v>0</v>
      </c>
      <c r="G201" s="28">
        <f t="shared" ca="1" si="88"/>
        <v>0</v>
      </c>
      <c r="U201" s="8"/>
      <c r="V201" s="8"/>
      <c r="AB201" s="8"/>
      <c r="AC201" s="8"/>
      <c r="AD201" s="8"/>
      <c r="AE201" s="8"/>
    </row>
    <row r="202" spans="1:31" x14ac:dyDescent="0.25">
      <c r="A202" s="140"/>
      <c r="B202" s="140" t="s">
        <v>1181</v>
      </c>
      <c r="C202" s="28">
        <f t="shared" ca="1" si="84"/>
        <v>0</v>
      </c>
      <c r="D202" s="28">
        <f t="shared" ca="1" si="85"/>
        <v>0</v>
      </c>
      <c r="E202" s="28">
        <f t="shared" ca="1" si="86"/>
        <v>0</v>
      </c>
      <c r="F202" s="28">
        <f t="shared" ca="1" si="87"/>
        <v>0</v>
      </c>
      <c r="G202" s="28">
        <f t="shared" ca="1" si="88"/>
        <v>0</v>
      </c>
      <c r="U202" s="8"/>
      <c r="V202" s="8"/>
      <c r="AB202" s="8"/>
      <c r="AC202" s="8"/>
      <c r="AD202" s="8"/>
      <c r="AE202" s="8"/>
    </row>
    <row r="203" spans="1:31" x14ac:dyDescent="0.25">
      <c r="A203" s="140"/>
      <c r="B203" s="140" t="s">
        <v>211</v>
      </c>
      <c r="C203" s="38">
        <f t="shared" ca="1" si="84"/>
        <v>0</v>
      </c>
      <c r="D203" s="38">
        <f t="shared" ca="1" si="85"/>
        <v>0</v>
      </c>
      <c r="E203" s="38">
        <f t="shared" ca="1" si="86"/>
        <v>0</v>
      </c>
      <c r="F203" s="38">
        <f t="shared" ca="1" si="87"/>
        <v>0</v>
      </c>
      <c r="G203" s="38">
        <f t="shared" ca="1" si="88"/>
        <v>0</v>
      </c>
      <c r="U203" s="8"/>
      <c r="V203" s="8"/>
      <c r="AB203" s="8"/>
      <c r="AC203" s="8"/>
      <c r="AD203" s="8"/>
      <c r="AE203" s="8"/>
    </row>
    <row r="204" spans="1:31" x14ac:dyDescent="0.25">
      <c r="A204" s="140"/>
      <c r="B204" s="140" t="s">
        <v>212</v>
      </c>
      <c r="C204" s="38">
        <f t="shared" ca="1" si="84"/>
        <v>0</v>
      </c>
      <c r="D204" s="38">
        <f t="shared" ca="1" si="85"/>
        <v>0</v>
      </c>
      <c r="E204" s="38">
        <f t="shared" ca="1" si="86"/>
        <v>0</v>
      </c>
      <c r="F204" s="38">
        <f t="shared" ca="1" si="87"/>
        <v>0</v>
      </c>
      <c r="G204" s="38">
        <f t="shared" ca="1" si="88"/>
        <v>0</v>
      </c>
      <c r="V204" s="8"/>
    </row>
    <row r="205" spans="1:31" x14ac:dyDescent="0.25">
      <c r="A205" s="140"/>
      <c r="B205" s="140" t="s">
        <v>213</v>
      </c>
      <c r="C205" s="38">
        <f t="shared" ca="1" si="84"/>
        <v>0</v>
      </c>
      <c r="D205" s="38">
        <f t="shared" ca="1" si="85"/>
        <v>0</v>
      </c>
      <c r="E205" s="38">
        <f t="shared" ca="1" si="86"/>
        <v>0</v>
      </c>
      <c r="F205" s="38">
        <f t="shared" ca="1" si="87"/>
        <v>0</v>
      </c>
      <c r="G205" s="38">
        <f t="shared" ca="1" si="88"/>
        <v>0</v>
      </c>
    </row>
    <row r="206" spans="1:31" x14ac:dyDescent="0.25">
      <c r="A206" s="140"/>
      <c r="B206" s="140" t="s">
        <v>198</v>
      </c>
      <c r="C206" s="172">
        <f t="shared" ca="1" si="84"/>
        <v>0</v>
      </c>
      <c r="D206" s="172">
        <f t="shared" ca="1" si="85"/>
        <v>0</v>
      </c>
      <c r="E206" s="172">
        <f t="shared" ca="1" si="86"/>
        <v>0</v>
      </c>
      <c r="F206" s="172">
        <f t="shared" ca="1" si="87"/>
        <v>0</v>
      </c>
      <c r="G206" s="172">
        <f t="shared" ca="1" si="88"/>
        <v>0</v>
      </c>
    </row>
    <row r="207" spans="1:31" x14ac:dyDescent="0.25">
      <c r="A207" s="140"/>
      <c r="B207" s="140" t="s">
        <v>607</v>
      </c>
      <c r="C207" s="172">
        <f t="shared" ca="1" si="84"/>
        <v>0</v>
      </c>
      <c r="D207" s="172">
        <f t="shared" ca="1" si="85"/>
        <v>0</v>
      </c>
      <c r="E207" s="172">
        <f t="shared" ca="1" si="86"/>
        <v>0</v>
      </c>
      <c r="F207" s="172">
        <f t="shared" ca="1" si="87"/>
        <v>0</v>
      </c>
      <c r="G207" s="172">
        <f t="shared" ca="1" si="88"/>
        <v>0</v>
      </c>
    </row>
    <row r="208" spans="1:31" x14ac:dyDescent="0.25">
      <c r="A208" s="140"/>
      <c r="B208" s="140" t="s">
        <v>608</v>
      </c>
      <c r="C208" s="172">
        <f t="shared" ca="1" si="84"/>
        <v>0</v>
      </c>
      <c r="D208" s="172">
        <f t="shared" ca="1" si="85"/>
        <v>0</v>
      </c>
      <c r="E208" s="172">
        <f t="shared" ca="1" si="86"/>
        <v>0</v>
      </c>
      <c r="F208" s="172">
        <f t="shared" ca="1" si="87"/>
        <v>0</v>
      </c>
      <c r="G208" s="172">
        <f t="shared" ca="1" si="88"/>
        <v>0</v>
      </c>
    </row>
    <row r="209" spans="1:27" x14ac:dyDescent="0.25">
      <c r="A209" s="140"/>
      <c r="C209" s="108"/>
      <c r="D209" s="108"/>
      <c r="E209" s="108"/>
      <c r="F209" s="108"/>
      <c r="G209" s="108"/>
      <c r="I209" s="103" t="s">
        <v>244</v>
      </c>
      <c r="O209" s="103" t="s">
        <v>245</v>
      </c>
    </row>
    <row r="210" spans="1:27" x14ac:dyDescent="0.25">
      <c r="B210" s="106" t="s">
        <v>261</v>
      </c>
      <c r="C210" s="102">
        <v>2010</v>
      </c>
      <c r="D210" s="102">
        <v>2020</v>
      </c>
      <c r="E210" s="102">
        <v>2030</v>
      </c>
      <c r="F210" s="102">
        <v>2040</v>
      </c>
      <c r="G210" s="102">
        <v>2050</v>
      </c>
      <c r="I210" s="106">
        <v>2010</v>
      </c>
      <c r="J210" s="106">
        <v>2020</v>
      </c>
      <c r="K210" s="106">
        <v>2030</v>
      </c>
      <c r="L210" s="106">
        <v>2040</v>
      </c>
      <c r="M210" s="106">
        <v>2050</v>
      </c>
      <c r="O210" s="106">
        <v>2010</v>
      </c>
      <c r="P210" s="106">
        <v>2020</v>
      </c>
      <c r="Q210" s="106">
        <v>2030</v>
      </c>
      <c r="R210" s="106">
        <v>2040</v>
      </c>
      <c r="S210" s="106">
        <v>2050</v>
      </c>
      <c r="V210" s="106" t="s">
        <v>261</v>
      </c>
      <c r="W210" s="106">
        <v>2010</v>
      </c>
      <c r="X210" s="106">
        <v>2020</v>
      </c>
      <c r="Y210" s="106">
        <v>2030</v>
      </c>
      <c r="Z210" s="106">
        <v>2040</v>
      </c>
      <c r="AA210" s="106">
        <v>2050</v>
      </c>
    </row>
    <row r="211" spans="1:27" x14ac:dyDescent="0.25">
      <c r="A211" s="140"/>
      <c r="B211" s="140" t="s">
        <v>1106</v>
      </c>
      <c r="C211" s="16">
        <f t="shared" ref="C211:C229" ca="1" si="98">IFERROR(VLOOKUP($B211,INDIRECT($I$211),2,FALSE),0)</f>
        <v>0</v>
      </c>
      <c r="D211" s="16">
        <f t="shared" ref="D211:D229" ca="1" si="99">IFERROR(VLOOKUP($B211,INDIRECT($J$211),2,FALSE),0)</f>
        <v>0</v>
      </c>
      <c r="E211" s="16">
        <f t="shared" ref="E211:E229" ca="1" si="100">IFERROR(VLOOKUP($B211,INDIRECT($K$211),2,FALSE),0)</f>
        <v>0</v>
      </c>
      <c r="F211" s="16">
        <f t="shared" ref="F211:F229" ca="1" si="101">IFERROR(VLOOKUP($B211,INDIRECT($L$211),2,FALSE),0)</f>
        <v>0</v>
      </c>
      <c r="G211" s="16">
        <f t="shared" ref="G211:G229" ca="1" si="102">IFERROR(VLOOKUP($B211,INDIRECT($M$211),2,FALSE),0)</f>
        <v>0</v>
      </c>
      <c r="I211" s="140" t="str">
        <f>"Modeloutput!$D$"&amp;O211&amp;":$E$"&amp;O212</f>
        <v>Modeloutput!$D$4961:$E$4979</v>
      </c>
      <c r="J211" s="140" t="str">
        <f>"Modeloutput!$D$"&amp;P211&amp;":$E$"&amp;P212</f>
        <v>Modeloutput!$D$5284:$E$5302</v>
      </c>
      <c r="K211" s="140" t="str">
        <f>"Modeloutput!$D$"&amp;Q211&amp;":$E$"&amp;Q212</f>
        <v>Modeloutput!$D$5607:$E$5625</v>
      </c>
      <c r="L211" s="140" t="str">
        <f>"Modeloutput!$D$"&amp;R211&amp;":$E$"&amp;R212</f>
        <v>Modeloutput!$D$5930:$E$5948</v>
      </c>
      <c r="M211" s="140" t="str">
        <f>"Modeloutput!$D$"&amp;S211&amp;":$E$"&amp;S212</f>
        <v>Modeloutput!$D$6253:$E$6271</v>
      </c>
      <c r="N211" s="140" t="s">
        <v>246</v>
      </c>
      <c r="O211" s="140">
        <f>Run4_Var1!O211+Run4_Var4!$G$9</f>
        <v>4961</v>
      </c>
      <c r="P211" s="140">
        <f>Run4_Var1!P211+Run4_Var4!$G$9</f>
        <v>5284</v>
      </c>
      <c r="Q211" s="140">
        <f>Run4_Var1!Q211+Run4_Var4!$G$9</f>
        <v>5607</v>
      </c>
      <c r="R211" s="140">
        <f>Run4_Var1!R211+Run4_Var4!$G$9</f>
        <v>5930</v>
      </c>
      <c r="S211" s="140">
        <f>Run4_Var1!S211+Run4_Var4!$G$9</f>
        <v>6253</v>
      </c>
      <c r="V211" s="14" t="s">
        <v>237</v>
      </c>
      <c r="W211" s="16">
        <f ca="1">C211</f>
        <v>0</v>
      </c>
      <c r="X211" s="16">
        <f t="shared" ref="X211:AA211" ca="1" si="103">D211</f>
        <v>0</v>
      </c>
      <c r="Y211" s="16">
        <f t="shared" ca="1" si="103"/>
        <v>0</v>
      </c>
      <c r="Z211" s="16">
        <f t="shared" ca="1" si="103"/>
        <v>0</v>
      </c>
      <c r="AA211" s="16">
        <f t="shared" ca="1" si="103"/>
        <v>0</v>
      </c>
    </row>
    <row r="212" spans="1:27" x14ac:dyDescent="0.25">
      <c r="A212" s="140"/>
      <c r="B212" s="140" t="s">
        <v>200</v>
      </c>
      <c r="C212" s="183">
        <f t="shared" ca="1" si="98"/>
        <v>0</v>
      </c>
      <c r="D212" s="183">
        <f t="shared" ca="1" si="99"/>
        <v>0</v>
      </c>
      <c r="E212" s="183">
        <f t="shared" ca="1" si="100"/>
        <v>0</v>
      </c>
      <c r="F212" s="183">
        <f t="shared" ca="1" si="101"/>
        <v>0</v>
      </c>
      <c r="G212" s="183">
        <f t="shared" ca="1" si="102"/>
        <v>0</v>
      </c>
      <c r="O212" s="140">
        <f>Run4_Var1!O212+Run4_Var4!$G$9</f>
        <v>4979</v>
      </c>
      <c r="P212" s="140">
        <f>Run4_Var1!P212+Run4_Var4!$G$9</f>
        <v>5302</v>
      </c>
      <c r="Q212" s="140">
        <f>Run4_Var1!Q212+Run4_Var4!$G$9</f>
        <v>5625</v>
      </c>
      <c r="R212" s="140">
        <f>Run4_Var1!R212+Run4_Var4!$G$9</f>
        <v>5948</v>
      </c>
      <c r="S212" s="140">
        <f>Run4_Var1!S212+Run4_Var4!$G$9</f>
        <v>6271</v>
      </c>
      <c r="V212" s="43" t="s">
        <v>287</v>
      </c>
      <c r="W212" s="45">
        <f ca="1">C213</f>
        <v>0</v>
      </c>
      <c r="X212" s="45">
        <f t="shared" ref="X212:AA213" ca="1" si="104">D213</f>
        <v>0</v>
      </c>
      <c r="Y212" s="45">
        <f t="shared" ca="1" si="104"/>
        <v>0</v>
      </c>
      <c r="Z212" s="45">
        <f t="shared" ca="1" si="104"/>
        <v>0</v>
      </c>
      <c r="AA212" s="45">
        <f t="shared" ca="1" si="104"/>
        <v>0</v>
      </c>
    </row>
    <row r="213" spans="1:27" x14ac:dyDescent="0.25">
      <c r="A213" s="140"/>
      <c r="B213" s="140" t="s">
        <v>609</v>
      </c>
      <c r="C213" s="45">
        <f t="shared" ca="1" si="98"/>
        <v>0</v>
      </c>
      <c r="D213" s="45">
        <f t="shared" ca="1" si="99"/>
        <v>0</v>
      </c>
      <c r="E213" s="45">
        <f t="shared" ca="1" si="100"/>
        <v>0</v>
      </c>
      <c r="F213" s="45">
        <f t="shared" ca="1" si="101"/>
        <v>0</v>
      </c>
      <c r="G213" s="45">
        <f t="shared" ca="1" si="102"/>
        <v>0</v>
      </c>
      <c r="V213" s="25" t="s">
        <v>240</v>
      </c>
      <c r="W213" s="46">
        <f ca="1">C214</f>
        <v>0</v>
      </c>
      <c r="X213" s="46">
        <f t="shared" ca="1" si="104"/>
        <v>-1.8481852700000001</v>
      </c>
      <c r="Y213" s="46">
        <f t="shared" ca="1" si="104"/>
        <v>-2.3017921000000001</v>
      </c>
      <c r="Z213" s="46">
        <f t="shared" ca="1" si="104"/>
        <v>-2.4506031400000001</v>
      </c>
      <c r="AA213" s="46">
        <f t="shared" ca="1" si="104"/>
        <v>-2.5773516299999999</v>
      </c>
    </row>
    <row r="214" spans="1:27" x14ac:dyDescent="0.25">
      <c r="A214" s="140"/>
      <c r="B214" s="140" t="s">
        <v>1108</v>
      </c>
      <c r="C214" s="46">
        <f t="shared" ca="1" si="98"/>
        <v>0</v>
      </c>
      <c r="D214" s="46">
        <f t="shared" ca="1" si="99"/>
        <v>-1.8481852700000001</v>
      </c>
      <c r="E214" s="46">
        <f t="shared" ca="1" si="100"/>
        <v>-2.3017921000000001</v>
      </c>
      <c r="F214" s="46">
        <f t="shared" ca="1" si="101"/>
        <v>-2.4506031400000001</v>
      </c>
      <c r="G214" s="46">
        <f t="shared" ca="1" si="102"/>
        <v>-2.5773516299999999</v>
      </c>
      <c r="H214" s="7"/>
      <c r="V214" s="20" t="s">
        <v>612</v>
      </c>
      <c r="W214" s="19">
        <f ca="1">C216</f>
        <v>0</v>
      </c>
      <c r="X214" s="19">
        <f t="shared" ref="X214:AA214" ca="1" si="105">D216</f>
        <v>-0.47045999999999999</v>
      </c>
      <c r="Y214" s="19">
        <f t="shared" ca="1" si="105"/>
        <v>-0.47045999999999999</v>
      </c>
      <c r="Z214" s="19">
        <f t="shared" ca="1" si="105"/>
        <v>-0.47045999999999999</v>
      </c>
      <c r="AA214" s="19">
        <f t="shared" ca="1" si="105"/>
        <v>-0.47045999999999999</v>
      </c>
    </row>
    <row r="215" spans="1:27" x14ac:dyDescent="0.25">
      <c r="A215" s="140"/>
      <c r="B215" s="140" t="s">
        <v>201</v>
      </c>
      <c r="C215" s="183">
        <f t="shared" ca="1" si="98"/>
        <v>0</v>
      </c>
      <c r="D215" s="183">
        <f t="shared" ca="1" si="99"/>
        <v>-0.26092027400000001</v>
      </c>
      <c r="E215" s="183">
        <f t="shared" ca="1" si="100"/>
        <v>-0.26058023800000002</v>
      </c>
      <c r="F215" s="183">
        <f t="shared" ca="1" si="101"/>
        <v>-0.26024104199999998</v>
      </c>
      <c r="G215" s="183">
        <f t="shared" ca="1" si="102"/>
        <v>-0.25990100500000002</v>
      </c>
      <c r="V215" s="47" t="s">
        <v>278</v>
      </c>
      <c r="W215" s="49">
        <f ca="1">C212+C215</f>
        <v>0</v>
      </c>
      <c r="X215" s="49">
        <f t="shared" ref="X215:AA215" ca="1" si="106">D212+D215</f>
        <v>-0.26092027400000001</v>
      </c>
      <c r="Y215" s="49">
        <f t="shared" ca="1" si="106"/>
        <v>-0.26058023800000002</v>
      </c>
      <c r="Z215" s="49">
        <f t="shared" ca="1" si="106"/>
        <v>-0.26024104199999998</v>
      </c>
      <c r="AA215" s="49">
        <f t="shared" ca="1" si="106"/>
        <v>-0.25990100500000002</v>
      </c>
    </row>
    <row r="216" spans="1:27" x14ac:dyDescent="0.25">
      <c r="A216" s="140"/>
      <c r="B216" s="140" t="s">
        <v>610</v>
      </c>
      <c r="C216" s="19">
        <f t="shared" ca="1" si="98"/>
        <v>0</v>
      </c>
      <c r="D216" s="19">
        <f t="shared" ca="1" si="99"/>
        <v>-0.47045999999999999</v>
      </c>
      <c r="E216" s="19">
        <f t="shared" ca="1" si="100"/>
        <v>-0.47045999999999999</v>
      </c>
      <c r="F216" s="19">
        <f t="shared" ca="1" si="101"/>
        <v>-0.47045999999999999</v>
      </c>
      <c r="G216" s="19">
        <f t="shared" ca="1" si="102"/>
        <v>-0.47045999999999999</v>
      </c>
      <c r="V216" s="51" t="s">
        <v>289</v>
      </c>
      <c r="W216" s="53">
        <f ca="1">SUM(C220:C223)</f>
        <v>0</v>
      </c>
      <c r="X216" s="53">
        <f t="shared" ref="X216:AA216" ca="1" si="107">SUM(D220:D223)</f>
        <v>-0.181965349</v>
      </c>
      <c r="Y216" s="53">
        <f t="shared" ca="1" si="107"/>
        <v>-0.181965349</v>
      </c>
      <c r="Z216" s="53">
        <f t="shared" ca="1" si="107"/>
        <v>-0.181965349</v>
      </c>
      <c r="AA216" s="53">
        <f t="shared" ca="1" si="107"/>
        <v>-0.181965349</v>
      </c>
    </row>
    <row r="217" spans="1:27" x14ac:dyDescent="0.25">
      <c r="A217" s="140"/>
      <c r="B217" s="140" t="s">
        <v>214</v>
      </c>
      <c r="C217" s="38">
        <f t="shared" ca="1" si="98"/>
        <v>0</v>
      </c>
      <c r="D217" s="38">
        <f t="shared" ca="1" si="99"/>
        <v>0</v>
      </c>
      <c r="E217" s="38">
        <f t="shared" ca="1" si="100"/>
        <v>0</v>
      </c>
      <c r="F217" s="38">
        <f t="shared" ca="1" si="101"/>
        <v>0</v>
      </c>
      <c r="G217" s="38">
        <f t="shared" ca="1" si="102"/>
        <v>0</v>
      </c>
      <c r="V217" s="54" t="s">
        <v>1358</v>
      </c>
      <c r="W217" s="56">
        <f ca="1">SUM(C224:C228)</f>
        <v>0</v>
      </c>
      <c r="X217" s="56">
        <f t="shared" ref="X217:AA217" ca="1" si="108">SUM(D224:D228)</f>
        <v>-0.25832855500000002</v>
      </c>
      <c r="Y217" s="56">
        <f t="shared" ca="1" si="108"/>
        <v>-0.222811017</v>
      </c>
      <c r="Z217" s="56">
        <f t="shared" ca="1" si="108"/>
        <v>-0.220622284</v>
      </c>
      <c r="AA217" s="56">
        <f t="shared" ca="1" si="108"/>
        <v>-0.21828208700000001</v>
      </c>
    </row>
    <row r="218" spans="1:27" x14ac:dyDescent="0.25">
      <c r="A218" s="140"/>
      <c r="B218" s="140" t="s">
        <v>215</v>
      </c>
      <c r="C218" s="38">
        <f t="shared" ca="1" si="98"/>
        <v>0</v>
      </c>
      <c r="D218" s="38">
        <f t="shared" ca="1" si="99"/>
        <v>0</v>
      </c>
      <c r="E218" s="38">
        <f t="shared" ca="1" si="100"/>
        <v>0</v>
      </c>
      <c r="F218" s="38">
        <f t="shared" ca="1" si="101"/>
        <v>0</v>
      </c>
      <c r="G218" s="38">
        <f t="shared" ca="1" si="102"/>
        <v>0</v>
      </c>
      <c r="V218" s="36" t="s">
        <v>1354</v>
      </c>
      <c r="W218" s="178">
        <f ca="1">SUM(C217:C219)</f>
        <v>0</v>
      </c>
      <c r="X218" s="178">
        <f t="shared" ref="X218:AA218" ca="1" si="109">SUM(D217:D219)</f>
        <v>0</v>
      </c>
      <c r="Y218" s="178">
        <f t="shared" ca="1" si="109"/>
        <v>0</v>
      </c>
      <c r="Z218" s="178">
        <f t="shared" ca="1" si="109"/>
        <v>0</v>
      </c>
      <c r="AA218" s="178">
        <f t="shared" ca="1" si="109"/>
        <v>0</v>
      </c>
    </row>
    <row r="219" spans="1:27" x14ac:dyDescent="0.25">
      <c r="A219" s="140"/>
      <c r="B219" s="140" t="s">
        <v>216</v>
      </c>
      <c r="C219" s="38">
        <f t="shared" ca="1" si="98"/>
        <v>0</v>
      </c>
      <c r="D219" s="38">
        <f t="shared" ca="1" si="99"/>
        <v>0</v>
      </c>
      <c r="E219" s="38">
        <f t="shared" ca="1" si="100"/>
        <v>0</v>
      </c>
      <c r="F219" s="38">
        <f t="shared" ca="1" si="101"/>
        <v>0</v>
      </c>
      <c r="G219" s="38">
        <f t="shared" ca="1" si="102"/>
        <v>0</v>
      </c>
      <c r="V219" s="70" t="s">
        <v>1355</v>
      </c>
      <c r="W219" s="184">
        <f ca="1">C229</f>
        <v>0</v>
      </c>
      <c r="X219" s="184">
        <f t="shared" ref="X219:AA219" ca="1" si="110">D229</f>
        <v>0</v>
      </c>
      <c r="Y219" s="184">
        <f t="shared" ca="1" si="110"/>
        <v>0</v>
      </c>
      <c r="Z219" s="184">
        <f t="shared" ca="1" si="110"/>
        <v>0</v>
      </c>
      <c r="AA219" s="184">
        <f t="shared" ca="1" si="110"/>
        <v>0</v>
      </c>
    </row>
    <row r="220" spans="1:27" x14ac:dyDescent="0.25">
      <c r="A220" s="140"/>
      <c r="B220" s="140" t="s">
        <v>1169</v>
      </c>
      <c r="C220" s="53">
        <f t="shared" ca="1" si="98"/>
        <v>0</v>
      </c>
      <c r="D220" s="53">
        <f t="shared" ca="1" si="99"/>
        <v>0</v>
      </c>
      <c r="E220" s="53">
        <f t="shared" ca="1" si="100"/>
        <v>0</v>
      </c>
      <c r="F220" s="53">
        <f t="shared" ca="1" si="101"/>
        <v>0</v>
      </c>
      <c r="G220" s="53">
        <f t="shared" ca="1" si="102"/>
        <v>0</v>
      </c>
    </row>
    <row r="221" spans="1:27" x14ac:dyDescent="0.25">
      <c r="A221" s="140"/>
      <c r="B221" s="140" t="s">
        <v>1109</v>
      </c>
      <c r="C221" s="53">
        <f t="shared" ca="1" si="98"/>
        <v>0</v>
      </c>
      <c r="D221" s="53">
        <f t="shared" ca="1" si="99"/>
        <v>-0.181965349</v>
      </c>
      <c r="E221" s="53">
        <f t="shared" ca="1" si="100"/>
        <v>-0.181965349</v>
      </c>
      <c r="F221" s="53">
        <f t="shared" ca="1" si="101"/>
        <v>-0.181965349</v>
      </c>
      <c r="G221" s="53">
        <f t="shared" ca="1" si="102"/>
        <v>-0.181965349</v>
      </c>
      <c r="V221" s="140" t="s">
        <v>285</v>
      </c>
      <c r="W221" s="135">
        <f ca="1">SUM(W211:W219)</f>
        <v>0</v>
      </c>
      <c r="X221" s="135">
        <f t="shared" ref="X221:AA221" ca="1" si="111">SUM(X211:X219)</f>
        <v>-3.0198594480000001</v>
      </c>
      <c r="Y221" s="135">
        <f t="shared" ca="1" si="111"/>
        <v>-3.4376087040000005</v>
      </c>
      <c r="Z221" s="135">
        <f t="shared" ca="1" si="111"/>
        <v>-3.5838918150000003</v>
      </c>
      <c r="AA221" s="135">
        <f t="shared" ca="1" si="111"/>
        <v>-3.707960071</v>
      </c>
    </row>
    <row r="222" spans="1:27" x14ac:dyDescent="0.25">
      <c r="A222" s="140"/>
      <c r="B222" s="140" t="s">
        <v>1170</v>
      </c>
      <c r="C222" s="53">
        <f t="shared" ca="1" si="98"/>
        <v>0</v>
      </c>
      <c r="D222" s="53">
        <f t="shared" ca="1" si="99"/>
        <v>0</v>
      </c>
      <c r="E222" s="53">
        <f t="shared" ca="1" si="100"/>
        <v>0</v>
      </c>
      <c r="F222" s="53">
        <f t="shared" ca="1" si="101"/>
        <v>0</v>
      </c>
      <c r="G222" s="53">
        <f t="shared" ca="1" si="102"/>
        <v>0</v>
      </c>
      <c r="V222" s="140" t="s">
        <v>284</v>
      </c>
      <c r="W222" s="135">
        <f ca="1">SUM(C211:C229)</f>
        <v>0</v>
      </c>
      <c r="X222" s="135">
        <f t="shared" ref="X222:AA222" ca="1" si="112">SUM(D211:D229)</f>
        <v>-3.0198594480000001</v>
      </c>
      <c r="Y222" s="135">
        <f t="shared" ca="1" si="112"/>
        <v>-3.4376087040000005</v>
      </c>
      <c r="Z222" s="135">
        <f t="shared" ca="1" si="112"/>
        <v>-3.5838918150000003</v>
      </c>
      <c r="AA222" s="135">
        <f t="shared" ca="1" si="112"/>
        <v>-3.707960071</v>
      </c>
    </row>
    <row r="223" spans="1:27" x14ac:dyDescent="0.25">
      <c r="A223" s="140"/>
      <c r="B223" s="140" t="s">
        <v>1171</v>
      </c>
      <c r="C223" s="53">
        <f t="shared" ca="1" si="98"/>
        <v>0</v>
      </c>
      <c r="D223" s="53">
        <f t="shared" ca="1" si="99"/>
        <v>0</v>
      </c>
      <c r="E223" s="53">
        <f t="shared" ca="1" si="100"/>
        <v>0</v>
      </c>
      <c r="F223" s="53">
        <f t="shared" ca="1" si="101"/>
        <v>0</v>
      </c>
      <c r="G223" s="53">
        <f t="shared" ca="1" si="102"/>
        <v>0</v>
      </c>
    </row>
    <row r="224" spans="1:27" x14ac:dyDescent="0.25">
      <c r="A224" s="140"/>
      <c r="B224" s="140" t="s">
        <v>1172</v>
      </c>
      <c r="C224" s="56">
        <f t="shared" ca="1" si="98"/>
        <v>0</v>
      </c>
      <c r="D224" s="56">
        <f t="shared" ca="1" si="99"/>
        <v>0</v>
      </c>
      <c r="E224" s="56">
        <f t="shared" ca="1" si="100"/>
        <v>0</v>
      </c>
      <c r="F224" s="56">
        <f t="shared" ca="1" si="101"/>
        <v>0</v>
      </c>
      <c r="G224" s="56">
        <f t="shared" ca="1" si="102"/>
        <v>0</v>
      </c>
    </row>
    <row r="225" spans="1:27" x14ac:dyDescent="0.25">
      <c r="A225" s="140"/>
      <c r="B225" s="140" t="s">
        <v>1110</v>
      </c>
      <c r="C225" s="56">
        <f t="shared" ca="1" si="98"/>
        <v>0</v>
      </c>
      <c r="D225" s="56">
        <f t="shared" ca="1" si="99"/>
        <v>-0.25832855500000002</v>
      </c>
      <c r="E225" s="56">
        <f t="shared" ca="1" si="100"/>
        <v>-0.222811017</v>
      </c>
      <c r="F225" s="56">
        <f t="shared" ca="1" si="101"/>
        <v>-0.220622284</v>
      </c>
      <c r="G225" s="56">
        <f t="shared" ca="1" si="102"/>
        <v>-0.21828208700000001</v>
      </c>
    </row>
    <row r="226" spans="1:27" x14ac:dyDescent="0.25">
      <c r="A226" s="140"/>
      <c r="B226" s="140" t="s">
        <v>1173</v>
      </c>
      <c r="C226" s="56">
        <f t="shared" ca="1" si="98"/>
        <v>0</v>
      </c>
      <c r="D226" s="56">
        <f t="shared" ca="1" si="99"/>
        <v>0</v>
      </c>
      <c r="E226" s="56">
        <f t="shared" ca="1" si="100"/>
        <v>0</v>
      </c>
      <c r="F226" s="56">
        <f t="shared" ca="1" si="101"/>
        <v>0</v>
      </c>
      <c r="G226" s="56">
        <f t="shared" ca="1" si="102"/>
        <v>0</v>
      </c>
    </row>
    <row r="227" spans="1:27" x14ac:dyDescent="0.25">
      <c r="A227" s="140"/>
      <c r="B227" s="140" t="s">
        <v>1174</v>
      </c>
      <c r="C227" s="56">
        <f t="shared" ca="1" si="98"/>
        <v>0</v>
      </c>
      <c r="D227" s="56">
        <f t="shared" ca="1" si="99"/>
        <v>0</v>
      </c>
      <c r="E227" s="56">
        <f t="shared" ca="1" si="100"/>
        <v>0</v>
      </c>
      <c r="F227" s="56">
        <f t="shared" ca="1" si="101"/>
        <v>0</v>
      </c>
      <c r="G227" s="56">
        <f t="shared" ca="1" si="102"/>
        <v>0</v>
      </c>
    </row>
    <row r="228" spans="1:27" x14ac:dyDescent="0.25">
      <c r="A228" s="140"/>
      <c r="B228" s="140" t="s">
        <v>1182</v>
      </c>
      <c r="C228" s="56">
        <f t="shared" ca="1" si="98"/>
        <v>0</v>
      </c>
      <c r="D228" s="56">
        <f t="shared" ca="1" si="99"/>
        <v>0</v>
      </c>
      <c r="E228" s="56">
        <f t="shared" ca="1" si="100"/>
        <v>0</v>
      </c>
      <c r="F228" s="56">
        <f t="shared" ca="1" si="101"/>
        <v>0</v>
      </c>
      <c r="G228" s="56">
        <f t="shared" ca="1" si="102"/>
        <v>0</v>
      </c>
    </row>
    <row r="229" spans="1:27" x14ac:dyDescent="0.25">
      <c r="A229" s="140"/>
      <c r="B229" s="155" t="s">
        <v>1183</v>
      </c>
      <c r="C229" s="177">
        <f t="shared" ca="1" si="98"/>
        <v>0</v>
      </c>
      <c r="D229" s="177">
        <f t="shared" ca="1" si="99"/>
        <v>0</v>
      </c>
      <c r="E229" s="177">
        <f t="shared" ca="1" si="100"/>
        <v>0</v>
      </c>
      <c r="F229" s="177">
        <f t="shared" ca="1" si="101"/>
        <v>0</v>
      </c>
      <c r="G229" s="177">
        <f t="shared" ca="1" si="102"/>
        <v>0</v>
      </c>
    </row>
    <row r="230" spans="1:27" x14ac:dyDescent="0.25">
      <c r="C230" s="108"/>
      <c r="D230" s="108"/>
      <c r="E230" s="108"/>
      <c r="F230" s="108"/>
      <c r="G230" s="108"/>
      <c r="H230" s="7"/>
      <c r="I230" s="103" t="s">
        <v>244</v>
      </c>
      <c r="O230" s="103" t="s">
        <v>245</v>
      </c>
    </row>
    <row r="231" spans="1:27" x14ac:dyDescent="0.25">
      <c r="B231" s="106" t="s">
        <v>256</v>
      </c>
      <c r="C231" s="102">
        <v>2010</v>
      </c>
      <c r="D231" s="102">
        <v>2020</v>
      </c>
      <c r="E231" s="102">
        <v>2030</v>
      </c>
      <c r="F231" s="102">
        <v>2040</v>
      </c>
      <c r="G231" s="102">
        <v>2050</v>
      </c>
      <c r="H231" s="7"/>
      <c r="I231" s="106">
        <v>2010</v>
      </c>
      <c r="J231" s="106">
        <v>2020</v>
      </c>
      <c r="K231" s="106">
        <v>2030</v>
      </c>
      <c r="L231" s="106">
        <v>2040</v>
      </c>
      <c r="M231" s="106">
        <v>2050</v>
      </c>
      <c r="O231" s="106">
        <v>2010</v>
      </c>
      <c r="P231" s="106">
        <v>2020</v>
      </c>
      <c r="Q231" s="106">
        <v>2030</v>
      </c>
      <c r="R231" s="106">
        <v>2040</v>
      </c>
      <c r="S231" s="106">
        <v>2050</v>
      </c>
      <c r="V231" s="106" t="s">
        <v>256</v>
      </c>
      <c r="W231" s="106">
        <v>2010</v>
      </c>
      <c r="X231" s="106">
        <v>2020</v>
      </c>
      <c r="Y231" s="106">
        <v>2030</v>
      </c>
      <c r="Z231" s="106">
        <v>2040</v>
      </c>
      <c r="AA231" s="106">
        <v>2050</v>
      </c>
    </row>
    <row r="232" spans="1:27" x14ac:dyDescent="0.25">
      <c r="A232" s="163"/>
      <c r="B232" s="140" t="s">
        <v>600</v>
      </c>
      <c r="C232" s="16">
        <f t="shared" ref="C232:C251" ca="1" si="113">IFERROR(VLOOKUP($B232,INDIRECT($I$232),2,FALSE),0)</f>
        <v>0</v>
      </c>
      <c r="D232" s="16">
        <f t="shared" ref="D232:D251" ca="1" si="114">IFERROR(VLOOKUP($B232,INDIRECT($J$232),2,FALSE),0)</f>
        <v>0</v>
      </c>
      <c r="E232" s="16">
        <f t="shared" ref="E232:E251" ca="1" si="115">IFERROR(VLOOKUP($B232,INDIRECT($K$232),2,FALSE),0)</f>
        <v>0</v>
      </c>
      <c r="F232" s="16">
        <f t="shared" ref="F232:F251" ca="1" si="116">IFERROR(VLOOKUP($B232,INDIRECT($L$232),2,FALSE),0)</f>
        <v>0</v>
      </c>
      <c r="G232" s="16">
        <f t="shared" ref="G232:G251" ca="1" si="117">IFERROR(VLOOKUP($B232,INDIRECT($M$232),2,FALSE),0)</f>
        <v>0</v>
      </c>
      <c r="H232" s="7"/>
      <c r="I232" s="140" t="str">
        <f>"Modeloutput!$D$"&amp;O232&amp;":$E$"&amp;O233</f>
        <v>Modeloutput!$D$4849:$E$4869</v>
      </c>
      <c r="J232" s="140" t="str">
        <f>"Modeloutput!$D$"&amp;P232&amp;":$E$"&amp;P233</f>
        <v>Modeloutput!$D$5172:$E$5192</v>
      </c>
      <c r="K232" s="140" t="str">
        <f>"Modeloutput!$D$"&amp;Q232&amp;":$E$"&amp;Q233</f>
        <v>Modeloutput!$D$5495:$E$5515</v>
      </c>
      <c r="L232" s="140" t="str">
        <f>"Modeloutput!$D$"&amp;R232&amp;":$E$"&amp;R233</f>
        <v>Modeloutput!$D$5818:$E$5838</v>
      </c>
      <c r="M232" s="140" t="str">
        <f>"Modeloutput!$D$"&amp;S232&amp;":$E$"&amp;S233</f>
        <v>Modeloutput!$D$6141:$E$6161</v>
      </c>
      <c r="N232" s="140" t="s">
        <v>246</v>
      </c>
      <c r="O232" s="140">
        <f>Run4_Var1!O232+Run4_Var4!$G$9</f>
        <v>4849</v>
      </c>
      <c r="P232" s="140">
        <f>Run4_Var1!P232+Run4_Var4!$G$9</f>
        <v>5172</v>
      </c>
      <c r="Q232" s="140">
        <f>Run4_Var1!Q232+Run4_Var4!$G$9</f>
        <v>5495</v>
      </c>
      <c r="R232" s="140">
        <f>Run4_Var1!R232+Run4_Var4!$G$9</f>
        <v>5818</v>
      </c>
      <c r="S232" s="140">
        <f>Run4_Var1!S232+Run4_Var4!$G$9</f>
        <v>6141</v>
      </c>
      <c r="V232" s="14" t="s">
        <v>282</v>
      </c>
      <c r="W232" s="16">
        <f ca="1">C232</f>
        <v>0</v>
      </c>
      <c r="X232" s="16">
        <f ca="1">D232</f>
        <v>0</v>
      </c>
      <c r="Y232" s="16">
        <f ca="1">E232</f>
        <v>0</v>
      </c>
      <c r="Z232" s="16">
        <f ca="1">F232</f>
        <v>0</v>
      </c>
      <c r="AA232" s="16">
        <f ca="1">G232</f>
        <v>0</v>
      </c>
    </row>
    <row r="233" spans="1:27" x14ac:dyDescent="0.25">
      <c r="A233" s="140"/>
      <c r="B233" s="140" t="s">
        <v>601</v>
      </c>
      <c r="C233" s="19">
        <f t="shared" ca="1" si="113"/>
        <v>0</v>
      </c>
      <c r="D233" s="19">
        <f t="shared" ca="1" si="114"/>
        <v>0</v>
      </c>
      <c r="E233" s="19">
        <f t="shared" ca="1" si="115"/>
        <v>0</v>
      </c>
      <c r="F233" s="19">
        <f t="shared" ca="1" si="116"/>
        <v>0</v>
      </c>
      <c r="G233" s="19">
        <f t="shared" ca="1" si="117"/>
        <v>0</v>
      </c>
      <c r="H233" s="9"/>
      <c r="O233" s="140">
        <f>Run4_Var1!O233+Run4_Var4!$G$9</f>
        <v>4869</v>
      </c>
      <c r="P233" s="140">
        <f>Run4_Var1!P233+Run4_Var4!$G$9</f>
        <v>5192</v>
      </c>
      <c r="Q233" s="140">
        <f>Run4_Var1!Q233+Run4_Var4!$G$9</f>
        <v>5515</v>
      </c>
      <c r="R233" s="140">
        <f>Run4_Var1!R233+Run4_Var4!$G$9</f>
        <v>5838</v>
      </c>
      <c r="S233" s="140">
        <f>Run4_Var1!S233+Run4_Var4!$G$9</f>
        <v>6161</v>
      </c>
      <c r="V233" s="27" t="s">
        <v>283</v>
      </c>
      <c r="W233" s="28">
        <f ca="1">SUM(C242:C245)</f>
        <v>0</v>
      </c>
      <c r="X233" s="28">
        <f t="shared" ref="X233:AA233" ca="1" si="118">SUM(D242:D245)</f>
        <v>0</v>
      </c>
      <c r="Y233" s="28">
        <f t="shared" ca="1" si="118"/>
        <v>0</v>
      </c>
      <c r="Z233" s="28">
        <f t="shared" ca="1" si="118"/>
        <v>0</v>
      </c>
      <c r="AA233" s="28">
        <f t="shared" ca="1" si="118"/>
        <v>0</v>
      </c>
    </row>
    <row r="234" spans="1:27" x14ac:dyDescent="0.25">
      <c r="A234" s="140"/>
      <c r="B234" s="140" t="s">
        <v>192</v>
      </c>
      <c r="C234" s="18">
        <f t="shared" ca="1" si="113"/>
        <v>0</v>
      </c>
      <c r="D234" s="18">
        <f t="shared" ca="1" si="114"/>
        <v>0</v>
      </c>
      <c r="E234" s="18">
        <f t="shared" ca="1" si="115"/>
        <v>0</v>
      </c>
      <c r="F234" s="18">
        <f t="shared" ca="1" si="116"/>
        <v>0</v>
      </c>
      <c r="G234" s="18">
        <f t="shared" ca="1" si="117"/>
        <v>0</v>
      </c>
      <c r="H234" s="7"/>
      <c r="V234" s="20" t="s">
        <v>611</v>
      </c>
      <c r="W234" s="19">
        <f ca="1">C233</f>
        <v>0</v>
      </c>
      <c r="X234" s="19">
        <f ca="1">D233</f>
        <v>0</v>
      </c>
      <c r="Y234" s="19">
        <f ca="1">E233</f>
        <v>0</v>
      </c>
      <c r="Z234" s="19">
        <f ca="1">F233</f>
        <v>0</v>
      </c>
      <c r="AA234" s="19">
        <f ca="1">G233</f>
        <v>0</v>
      </c>
    </row>
    <row r="235" spans="1:27" x14ac:dyDescent="0.25">
      <c r="A235" s="140"/>
      <c r="B235" s="140" t="s">
        <v>193</v>
      </c>
      <c r="C235" s="18">
        <f t="shared" ca="1" si="113"/>
        <v>0</v>
      </c>
      <c r="D235" s="18">
        <f t="shared" ca="1" si="114"/>
        <v>0</v>
      </c>
      <c r="E235" s="18">
        <f t="shared" ca="1" si="115"/>
        <v>0</v>
      </c>
      <c r="F235" s="18">
        <f t="shared" ca="1" si="116"/>
        <v>0</v>
      </c>
      <c r="G235" s="18">
        <f t="shared" ca="1" si="117"/>
        <v>0</v>
      </c>
      <c r="H235" s="7"/>
      <c r="V235" s="17" t="s">
        <v>1356</v>
      </c>
      <c r="W235" s="18">
        <f ca="1">SUM(C234:C240)</f>
        <v>0</v>
      </c>
      <c r="X235" s="18">
        <f t="shared" ref="X235:AA235" ca="1" si="119">SUM(D234:D240)</f>
        <v>0</v>
      </c>
      <c r="Y235" s="18">
        <f t="shared" ca="1" si="119"/>
        <v>0</v>
      </c>
      <c r="Z235" s="18">
        <f t="shared" ca="1" si="119"/>
        <v>0</v>
      </c>
      <c r="AA235" s="18">
        <f t="shared" ca="1" si="119"/>
        <v>0</v>
      </c>
    </row>
    <row r="236" spans="1:27" x14ac:dyDescent="0.25">
      <c r="A236" s="140"/>
      <c r="B236" s="140" t="s">
        <v>602</v>
      </c>
      <c r="C236" s="18">
        <f t="shared" ca="1" si="113"/>
        <v>0</v>
      </c>
      <c r="D236" s="18">
        <f t="shared" ca="1" si="114"/>
        <v>0</v>
      </c>
      <c r="E236" s="18">
        <f t="shared" ca="1" si="115"/>
        <v>0</v>
      </c>
      <c r="F236" s="18">
        <f t="shared" ca="1" si="116"/>
        <v>0</v>
      </c>
      <c r="G236" s="18">
        <f t="shared" ca="1" si="117"/>
        <v>0</v>
      </c>
      <c r="V236" s="22" t="s">
        <v>1357</v>
      </c>
      <c r="W236" s="41">
        <f ca="1">C241</f>
        <v>0</v>
      </c>
      <c r="X236" s="41">
        <f t="shared" ref="X236:AA236" ca="1" si="120">D241</f>
        <v>0</v>
      </c>
      <c r="Y236" s="41">
        <f t="shared" ca="1" si="120"/>
        <v>0</v>
      </c>
      <c r="Z236" s="41">
        <f t="shared" ca="1" si="120"/>
        <v>0</v>
      </c>
      <c r="AA236" s="41">
        <f t="shared" ca="1" si="120"/>
        <v>0</v>
      </c>
    </row>
    <row r="237" spans="1:27" x14ac:dyDescent="0.25">
      <c r="A237" s="140"/>
      <c r="B237" s="140" t="s">
        <v>603</v>
      </c>
      <c r="C237" s="18">
        <f t="shared" ca="1" si="113"/>
        <v>0</v>
      </c>
      <c r="D237" s="18">
        <f t="shared" ca="1" si="114"/>
        <v>0</v>
      </c>
      <c r="E237" s="18">
        <f t="shared" ca="1" si="115"/>
        <v>0</v>
      </c>
      <c r="F237" s="18">
        <f t="shared" ca="1" si="116"/>
        <v>0</v>
      </c>
      <c r="G237" s="18">
        <f t="shared" ca="1" si="117"/>
        <v>0</v>
      </c>
      <c r="V237" s="36" t="s">
        <v>1351</v>
      </c>
      <c r="W237" s="38">
        <f ca="1">SUM(C246:C248)</f>
        <v>0</v>
      </c>
      <c r="X237" s="38">
        <f t="shared" ref="X237:AA237" ca="1" si="121">SUM(D246:D248)</f>
        <v>0</v>
      </c>
      <c r="Y237" s="38">
        <f t="shared" ca="1" si="121"/>
        <v>0</v>
      </c>
      <c r="Z237" s="38">
        <f t="shared" ca="1" si="121"/>
        <v>0</v>
      </c>
      <c r="AA237" s="38">
        <f t="shared" ca="1" si="121"/>
        <v>0</v>
      </c>
    </row>
    <row r="238" spans="1:27" x14ac:dyDescent="0.25">
      <c r="A238" s="140"/>
      <c r="B238" s="140" t="s">
        <v>604</v>
      </c>
      <c r="C238" s="18">
        <f t="shared" ca="1" si="113"/>
        <v>0</v>
      </c>
      <c r="D238" s="18">
        <f t="shared" ca="1" si="114"/>
        <v>0</v>
      </c>
      <c r="E238" s="18">
        <f t="shared" ca="1" si="115"/>
        <v>0</v>
      </c>
      <c r="F238" s="18">
        <f t="shared" ca="1" si="116"/>
        <v>0</v>
      </c>
      <c r="G238" s="18">
        <f t="shared" ca="1" si="117"/>
        <v>0</v>
      </c>
      <c r="V238" s="171" t="s">
        <v>252</v>
      </c>
      <c r="W238" s="182">
        <f ca="1">SUM(C249:C251)</f>
        <v>0</v>
      </c>
      <c r="X238" s="182">
        <f t="shared" ref="X238:AA238" ca="1" si="122">SUM(D249:D251)</f>
        <v>0</v>
      </c>
      <c r="Y238" s="182">
        <f t="shared" ca="1" si="122"/>
        <v>0</v>
      </c>
      <c r="Z238" s="182">
        <f t="shared" ca="1" si="122"/>
        <v>0</v>
      </c>
      <c r="AA238" s="182">
        <f t="shared" ca="1" si="122"/>
        <v>0</v>
      </c>
    </row>
    <row r="239" spans="1:27" x14ac:dyDescent="0.25">
      <c r="A239" s="140"/>
      <c r="B239" s="140" t="s">
        <v>605</v>
      </c>
      <c r="C239" s="18">
        <f t="shared" ca="1" si="113"/>
        <v>0</v>
      </c>
      <c r="D239" s="18">
        <f t="shared" ca="1" si="114"/>
        <v>0</v>
      </c>
      <c r="E239" s="18">
        <f t="shared" ca="1" si="115"/>
        <v>0</v>
      </c>
      <c r="F239" s="18">
        <f t="shared" ca="1" si="116"/>
        <v>0</v>
      </c>
      <c r="G239" s="18">
        <f t="shared" ca="1" si="117"/>
        <v>0</v>
      </c>
    </row>
    <row r="240" spans="1:27" x14ac:dyDescent="0.25">
      <c r="A240" s="140"/>
      <c r="B240" s="140" t="s">
        <v>194</v>
      </c>
      <c r="C240" s="18">
        <f t="shared" ca="1" si="113"/>
        <v>0</v>
      </c>
      <c r="D240" s="18">
        <f t="shared" ca="1" si="114"/>
        <v>0</v>
      </c>
      <c r="E240" s="18">
        <f t="shared" ca="1" si="115"/>
        <v>0</v>
      </c>
      <c r="F240" s="18">
        <f t="shared" ca="1" si="116"/>
        <v>0</v>
      </c>
      <c r="G240" s="18">
        <f t="shared" ca="1" si="117"/>
        <v>0</v>
      </c>
      <c r="V240" s="140" t="s">
        <v>285</v>
      </c>
      <c r="W240" s="135">
        <f ca="1">SUM(W232:W238)</f>
        <v>0</v>
      </c>
      <c r="X240" s="135">
        <f t="shared" ref="X240:AA240" ca="1" si="123">SUM(X232:X238)</f>
        <v>0</v>
      </c>
      <c r="Y240" s="135">
        <f t="shared" ca="1" si="123"/>
        <v>0</v>
      </c>
      <c r="Z240" s="135">
        <f t="shared" ca="1" si="123"/>
        <v>0</v>
      </c>
      <c r="AA240" s="135">
        <f t="shared" ca="1" si="123"/>
        <v>0</v>
      </c>
    </row>
    <row r="241" spans="1:27" x14ac:dyDescent="0.25">
      <c r="A241" s="140"/>
      <c r="B241" s="140" t="s">
        <v>606</v>
      </c>
      <c r="C241" s="41">
        <f t="shared" ca="1" si="113"/>
        <v>0</v>
      </c>
      <c r="D241" s="41">
        <f t="shared" ca="1" si="114"/>
        <v>0</v>
      </c>
      <c r="E241" s="41">
        <f t="shared" ca="1" si="115"/>
        <v>0</v>
      </c>
      <c r="F241" s="41">
        <f t="shared" ca="1" si="116"/>
        <v>0</v>
      </c>
      <c r="G241" s="41">
        <f t="shared" ca="1" si="117"/>
        <v>0</v>
      </c>
      <c r="V241" s="140" t="s">
        <v>284</v>
      </c>
      <c r="W241" s="135">
        <f ca="1">SUM(C232:C251)</f>
        <v>0</v>
      </c>
      <c r="X241" s="135">
        <f t="shared" ref="X241:AA241" ca="1" si="124">SUM(D232:D251)</f>
        <v>0</v>
      </c>
      <c r="Y241" s="135">
        <f t="shared" ca="1" si="124"/>
        <v>0</v>
      </c>
      <c r="Z241" s="135">
        <f t="shared" ca="1" si="124"/>
        <v>0</v>
      </c>
      <c r="AA241" s="135">
        <f t="shared" ca="1" si="124"/>
        <v>0</v>
      </c>
    </row>
    <row r="242" spans="1:27" x14ac:dyDescent="0.25">
      <c r="A242" s="140"/>
      <c r="B242" s="140" t="s">
        <v>1166</v>
      </c>
      <c r="C242" s="28">
        <f t="shared" ca="1" si="113"/>
        <v>0</v>
      </c>
      <c r="D242" s="28">
        <f t="shared" ca="1" si="114"/>
        <v>0</v>
      </c>
      <c r="E242" s="28">
        <f t="shared" ca="1" si="115"/>
        <v>0</v>
      </c>
      <c r="F242" s="28">
        <f t="shared" ca="1" si="116"/>
        <v>0</v>
      </c>
      <c r="G242" s="28">
        <f t="shared" ca="1" si="117"/>
        <v>0</v>
      </c>
    </row>
    <row r="243" spans="1:27" x14ac:dyDescent="0.25">
      <c r="A243" s="140"/>
      <c r="B243" s="140" t="s">
        <v>1098</v>
      </c>
      <c r="C243" s="28">
        <f t="shared" ca="1" si="113"/>
        <v>0</v>
      </c>
      <c r="D243" s="28">
        <f t="shared" ca="1" si="114"/>
        <v>0</v>
      </c>
      <c r="E243" s="28">
        <f t="shared" ca="1" si="115"/>
        <v>0</v>
      </c>
      <c r="F243" s="28">
        <f t="shared" ca="1" si="116"/>
        <v>0</v>
      </c>
      <c r="G243" s="28">
        <f t="shared" ca="1" si="117"/>
        <v>0</v>
      </c>
    </row>
    <row r="244" spans="1:27" x14ac:dyDescent="0.25">
      <c r="A244" s="140"/>
      <c r="B244" s="140" t="s">
        <v>1167</v>
      </c>
      <c r="C244" s="28">
        <f t="shared" ca="1" si="113"/>
        <v>0</v>
      </c>
      <c r="D244" s="28">
        <f t="shared" ca="1" si="114"/>
        <v>0</v>
      </c>
      <c r="E244" s="28">
        <f t="shared" ca="1" si="115"/>
        <v>0</v>
      </c>
      <c r="F244" s="28">
        <f t="shared" ca="1" si="116"/>
        <v>0</v>
      </c>
      <c r="G244" s="28">
        <f t="shared" ca="1" si="117"/>
        <v>0</v>
      </c>
    </row>
    <row r="245" spans="1:27" x14ac:dyDescent="0.25">
      <c r="A245" s="140"/>
      <c r="B245" s="140" t="s">
        <v>1168</v>
      </c>
      <c r="C245" s="28">
        <f t="shared" ca="1" si="113"/>
        <v>0</v>
      </c>
      <c r="D245" s="28">
        <f t="shared" ca="1" si="114"/>
        <v>0</v>
      </c>
      <c r="E245" s="28">
        <f t="shared" ca="1" si="115"/>
        <v>0</v>
      </c>
      <c r="F245" s="28">
        <f t="shared" ca="1" si="116"/>
        <v>0</v>
      </c>
      <c r="G245" s="28">
        <f t="shared" ca="1" si="117"/>
        <v>0</v>
      </c>
    </row>
    <row r="246" spans="1:27" x14ac:dyDescent="0.25">
      <c r="A246" s="140"/>
      <c r="B246" s="140" t="s">
        <v>195</v>
      </c>
      <c r="C246" s="38">
        <f t="shared" ca="1" si="113"/>
        <v>0</v>
      </c>
      <c r="D246" s="38">
        <f t="shared" ca="1" si="114"/>
        <v>0</v>
      </c>
      <c r="E246" s="38">
        <f t="shared" ca="1" si="115"/>
        <v>0</v>
      </c>
      <c r="F246" s="38">
        <f t="shared" ca="1" si="116"/>
        <v>0</v>
      </c>
      <c r="G246" s="38">
        <f t="shared" ca="1" si="117"/>
        <v>0</v>
      </c>
    </row>
    <row r="247" spans="1:27" x14ac:dyDescent="0.25">
      <c r="A247" s="140"/>
      <c r="B247" s="140" t="s">
        <v>196</v>
      </c>
      <c r="C247" s="38">
        <f t="shared" ca="1" si="113"/>
        <v>0</v>
      </c>
      <c r="D247" s="38">
        <f t="shared" ca="1" si="114"/>
        <v>0</v>
      </c>
      <c r="E247" s="38">
        <f t="shared" ca="1" si="115"/>
        <v>0</v>
      </c>
      <c r="F247" s="38">
        <f t="shared" ca="1" si="116"/>
        <v>0</v>
      </c>
      <c r="G247" s="38">
        <f t="shared" ca="1" si="117"/>
        <v>0</v>
      </c>
    </row>
    <row r="248" spans="1:27" x14ac:dyDescent="0.25">
      <c r="A248" s="140"/>
      <c r="B248" s="140" t="s">
        <v>197</v>
      </c>
      <c r="C248" s="38">
        <f t="shared" ca="1" si="113"/>
        <v>0</v>
      </c>
      <c r="D248" s="38">
        <f t="shared" ca="1" si="114"/>
        <v>0</v>
      </c>
      <c r="E248" s="38">
        <f t="shared" ca="1" si="115"/>
        <v>0</v>
      </c>
      <c r="F248" s="38">
        <f t="shared" ca="1" si="116"/>
        <v>0</v>
      </c>
      <c r="G248" s="38">
        <f t="shared" ca="1" si="117"/>
        <v>0</v>
      </c>
    </row>
    <row r="249" spans="1:27" x14ac:dyDescent="0.25">
      <c r="A249" s="140"/>
      <c r="B249" s="140" t="s">
        <v>198</v>
      </c>
      <c r="C249" s="172">
        <f t="shared" ca="1" si="113"/>
        <v>0</v>
      </c>
      <c r="D249" s="172">
        <f t="shared" ca="1" si="114"/>
        <v>0</v>
      </c>
      <c r="E249" s="172">
        <f t="shared" ca="1" si="115"/>
        <v>0</v>
      </c>
      <c r="F249" s="172">
        <f t="shared" ca="1" si="116"/>
        <v>0</v>
      </c>
      <c r="G249" s="172">
        <f t="shared" ca="1" si="117"/>
        <v>0</v>
      </c>
    </row>
    <row r="250" spans="1:27" x14ac:dyDescent="0.25">
      <c r="A250" s="140"/>
      <c r="B250" s="140" t="s">
        <v>607</v>
      </c>
      <c r="C250" s="172">
        <f t="shared" ca="1" si="113"/>
        <v>0</v>
      </c>
      <c r="D250" s="172">
        <f t="shared" ca="1" si="114"/>
        <v>0</v>
      </c>
      <c r="E250" s="172">
        <f t="shared" ca="1" si="115"/>
        <v>0</v>
      </c>
      <c r="F250" s="172">
        <f t="shared" ca="1" si="116"/>
        <v>0</v>
      </c>
      <c r="G250" s="172">
        <f t="shared" ca="1" si="117"/>
        <v>0</v>
      </c>
    </row>
    <row r="251" spans="1:27" x14ac:dyDescent="0.25">
      <c r="A251" s="140"/>
      <c r="B251" s="140" t="s">
        <v>608</v>
      </c>
      <c r="C251" s="172">
        <f t="shared" ca="1" si="113"/>
        <v>0</v>
      </c>
      <c r="D251" s="172">
        <f t="shared" ca="1" si="114"/>
        <v>0</v>
      </c>
      <c r="E251" s="172">
        <f t="shared" ca="1" si="115"/>
        <v>0</v>
      </c>
      <c r="F251" s="172">
        <f t="shared" ca="1" si="116"/>
        <v>0</v>
      </c>
      <c r="G251" s="172">
        <f t="shared" ca="1" si="117"/>
        <v>0</v>
      </c>
    </row>
    <row r="252" spans="1:27" x14ac:dyDescent="0.25">
      <c r="C252" s="108"/>
      <c r="D252" s="108"/>
      <c r="E252" s="108"/>
      <c r="F252" s="108"/>
      <c r="G252" s="108"/>
      <c r="H252" s="7"/>
      <c r="I252" s="103" t="s">
        <v>244</v>
      </c>
      <c r="O252" s="103" t="s">
        <v>245</v>
      </c>
    </row>
    <row r="253" spans="1:27" x14ac:dyDescent="0.25">
      <c r="B253" s="106" t="s">
        <v>257</v>
      </c>
      <c r="C253" s="102">
        <v>2010</v>
      </c>
      <c r="D253" s="102">
        <v>2020</v>
      </c>
      <c r="E253" s="102">
        <v>2030</v>
      </c>
      <c r="F253" s="102">
        <v>2040</v>
      </c>
      <c r="G253" s="102">
        <v>2050</v>
      </c>
      <c r="H253" s="7"/>
      <c r="I253" s="106">
        <v>2010</v>
      </c>
      <c r="J253" s="106">
        <v>2020</v>
      </c>
      <c r="K253" s="106">
        <v>2030</v>
      </c>
      <c r="L253" s="106">
        <v>2040</v>
      </c>
      <c r="M253" s="106">
        <v>2050</v>
      </c>
      <c r="O253" s="106">
        <v>2010</v>
      </c>
      <c r="P253" s="106">
        <v>2020</v>
      </c>
      <c r="Q253" s="106">
        <v>2030</v>
      </c>
      <c r="R253" s="106">
        <v>2040</v>
      </c>
      <c r="S253" s="106">
        <v>2050</v>
      </c>
      <c r="V253" s="106" t="s">
        <v>257</v>
      </c>
      <c r="W253" s="106">
        <v>2010</v>
      </c>
      <c r="X253" s="106">
        <v>2020</v>
      </c>
      <c r="Y253" s="106">
        <v>2030</v>
      </c>
      <c r="Z253" s="106">
        <v>2040</v>
      </c>
      <c r="AA253" s="106">
        <v>2050</v>
      </c>
    </row>
    <row r="254" spans="1:27" x14ac:dyDescent="0.25">
      <c r="A254" s="140"/>
      <c r="B254" s="140" t="s">
        <v>1106</v>
      </c>
      <c r="C254" s="16">
        <f t="shared" ref="C254:C270" ca="1" si="125">IFERROR(VLOOKUP($B254,INDIRECT($I$254),2,FALSE),0)</f>
        <v>0</v>
      </c>
      <c r="D254" s="16">
        <f t="shared" ref="D254:D270" ca="1" si="126">IFERROR(VLOOKUP($B254,INDIRECT($J$254),2,FALSE),0)</f>
        <v>0</v>
      </c>
      <c r="E254" s="16">
        <f t="shared" ref="E254:E270" ca="1" si="127">IFERROR(VLOOKUP($B254,INDIRECT($K$254),2,FALSE),0)</f>
        <v>0</v>
      </c>
      <c r="F254" s="16">
        <f t="shared" ref="F254:F270" ca="1" si="128">IFERROR(VLOOKUP($B254,INDIRECT($L$254),2,FALSE),0)</f>
        <v>0</v>
      </c>
      <c r="G254" s="16">
        <f t="shared" ref="G254:G270" ca="1" si="129">IFERROR(VLOOKUP($B254,INDIRECT($M$254),2,FALSE),0)</f>
        <v>0</v>
      </c>
      <c r="H254" s="7"/>
      <c r="I254" s="140" t="str">
        <f>"Modeloutput!$D$"&amp;O254&amp;":$E$"&amp;O255</f>
        <v>Modeloutput!$D$4873:$E$4889</v>
      </c>
      <c r="J254" s="140" t="str">
        <f>"Modeloutput!$D$"&amp;P254&amp;":$E$"&amp;P255</f>
        <v>Modeloutput!$D$5196:$E$5212</v>
      </c>
      <c r="K254" s="140" t="str">
        <f>"Modeloutput!$D$"&amp;Q254&amp;":$E$"&amp;Q255</f>
        <v>Modeloutput!$D$5519:$E$5535</v>
      </c>
      <c r="L254" s="140" t="str">
        <f>"Modeloutput!$D$"&amp;R254&amp;":$E$"&amp;R255</f>
        <v>Modeloutput!$D$5842:$E$5858</v>
      </c>
      <c r="M254" s="140" t="str">
        <f>"Modeloutput!$D$"&amp;S254&amp;":$E$"&amp;S255</f>
        <v>Modeloutput!$D$6165:$E$6181</v>
      </c>
      <c r="N254" s="140" t="s">
        <v>246</v>
      </c>
      <c r="O254" s="140">
        <f>Run4_Var1!O254+Run4_Var4!$G$9</f>
        <v>4873</v>
      </c>
      <c r="P254" s="140">
        <f>Run4_Var1!P254+Run4_Var4!$G$9</f>
        <v>5196</v>
      </c>
      <c r="Q254" s="140">
        <f>Run4_Var1!Q254+Run4_Var4!$G$9</f>
        <v>5519</v>
      </c>
      <c r="R254" s="140">
        <f>Run4_Var1!R254+Run4_Var4!$G$9</f>
        <v>5842</v>
      </c>
      <c r="S254" s="140">
        <f>Run4_Var1!S254+Run4_Var4!$G$9</f>
        <v>6165</v>
      </c>
      <c r="V254" s="14" t="s">
        <v>237</v>
      </c>
      <c r="W254" s="15">
        <f t="shared" ref="W254:AA254" ca="1" si="130">C254</f>
        <v>0</v>
      </c>
      <c r="X254" s="15">
        <f t="shared" ca="1" si="130"/>
        <v>0</v>
      </c>
      <c r="Y254" s="15">
        <f t="shared" ca="1" si="130"/>
        <v>0</v>
      </c>
      <c r="Z254" s="15">
        <f t="shared" ca="1" si="130"/>
        <v>0</v>
      </c>
      <c r="AA254" s="15">
        <f t="shared" ca="1" si="130"/>
        <v>0</v>
      </c>
    </row>
    <row r="255" spans="1:27" x14ac:dyDescent="0.25">
      <c r="A255" s="140"/>
      <c r="B255" s="140" t="s">
        <v>200</v>
      </c>
      <c r="C255" s="49">
        <f t="shared" ca="1" si="125"/>
        <v>0</v>
      </c>
      <c r="D255" s="49">
        <f t="shared" ca="1" si="126"/>
        <v>0</v>
      </c>
      <c r="E255" s="49">
        <f t="shared" ca="1" si="127"/>
        <v>0</v>
      </c>
      <c r="F255" s="49">
        <f t="shared" ca="1" si="128"/>
        <v>0</v>
      </c>
      <c r="G255" s="49">
        <f t="shared" ca="1" si="129"/>
        <v>0</v>
      </c>
      <c r="H255" s="9"/>
      <c r="O255" s="140">
        <f>Run4_Var1!O255+Run4_Var4!$G$9</f>
        <v>4889</v>
      </c>
      <c r="P255" s="140">
        <f>Run4_Var1!P255+Run4_Var4!$G$9</f>
        <v>5212</v>
      </c>
      <c r="Q255" s="140">
        <f>Run4_Var1!Q255+Run4_Var4!$G$9</f>
        <v>5535</v>
      </c>
      <c r="R255" s="140">
        <f>Run4_Var1!R255+Run4_Var4!$G$9</f>
        <v>5858</v>
      </c>
      <c r="S255" s="140">
        <f>Run4_Var1!S255+Run4_Var4!$G$9</f>
        <v>6181</v>
      </c>
      <c r="V255" s="43" t="s">
        <v>287</v>
      </c>
      <c r="W255" s="44">
        <f ca="1">C256</f>
        <v>0</v>
      </c>
      <c r="X255" s="44">
        <f t="shared" ref="X255:AA256" ca="1" si="131">D256</f>
        <v>0</v>
      </c>
      <c r="Y255" s="44">
        <f t="shared" ca="1" si="131"/>
        <v>0</v>
      </c>
      <c r="Z255" s="44">
        <f t="shared" ca="1" si="131"/>
        <v>0</v>
      </c>
      <c r="AA255" s="44">
        <f t="shared" ca="1" si="131"/>
        <v>0</v>
      </c>
    </row>
    <row r="256" spans="1:27" x14ac:dyDescent="0.25">
      <c r="A256" s="140"/>
      <c r="B256" s="140" t="s">
        <v>609</v>
      </c>
      <c r="C256" s="45">
        <f t="shared" ca="1" si="125"/>
        <v>0</v>
      </c>
      <c r="D256" s="45">
        <f t="shared" ca="1" si="126"/>
        <v>0</v>
      </c>
      <c r="E256" s="45">
        <f t="shared" ca="1" si="127"/>
        <v>0</v>
      </c>
      <c r="F256" s="45">
        <f t="shared" ca="1" si="128"/>
        <v>0</v>
      </c>
      <c r="G256" s="45">
        <f t="shared" ca="1" si="129"/>
        <v>0</v>
      </c>
      <c r="H256" s="7"/>
      <c r="V256" s="25" t="s">
        <v>240</v>
      </c>
      <c r="W256" s="26">
        <f ca="1">C257</f>
        <v>0</v>
      </c>
      <c r="X256" s="26">
        <f t="shared" ca="1" si="131"/>
        <v>0</v>
      </c>
      <c r="Y256" s="26">
        <f t="shared" ca="1" si="131"/>
        <v>0</v>
      </c>
      <c r="Z256" s="26">
        <f t="shared" ca="1" si="131"/>
        <v>0</v>
      </c>
      <c r="AA256" s="26">
        <f t="shared" ca="1" si="131"/>
        <v>0</v>
      </c>
    </row>
    <row r="257" spans="1:27" x14ac:dyDescent="0.25">
      <c r="A257" s="140"/>
      <c r="B257" s="140" t="s">
        <v>1108</v>
      </c>
      <c r="C257" s="46">
        <f t="shared" ca="1" si="125"/>
        <v>0</v>
      </c>
      <c r="D257" s="46">
        <f t="shared" ca="1" si="126"/>
        <v>0</v>
      </c>
      <c r="E257" s="46">
        <f t="shared" ca="1" si="127"/>
        <v>0</v>
      </c>
      <c r="F257" s="46">
        <f t="shared" ca="1" si="128"/>
        <v>0</v>
      </c>
      <c r="G257" s="46">
        <f t="shared" ca="1" si="129"/>
        <v>0</v>
      </c>
      <c r="H257" s="7"/>
      <c r="V257" s="20" t="s">
        <v>614</v>
      </c>
      <c r="W257" s="21">
        <f ca="1">C259</f>
        <v>0</v>
      </c>
      <c r="X257" s="21">
        <f t="shared" ref="X257:AA257" ca="1" si="132">D259</f>
        <v>0</v>
      </c>
      <c r="Y257" s="21">
        <f t="shared" ca="1" si="132"/>
        <v>0</v>
      </c>
      <c r="Z257" s="21">
        <f t="shared" ca="1" si="132"/>
        <v>0</v>
      </c>
      <c r="AA257" s="21">
        <f t="shared" ca="1" si="132"/>
        <v>0</v>
      </c>
    </row>
    <row r="258" spans="1:27" x14ac:dyDescent="0.25">
      <c r="A258" s="140"/>
      <c r="B258" s="140" t="s">
        <v>201</v>
      </c>
      <c r="C258" s="49">
        <f t="shared" ca="1" si="125"/>
        <v>0</v>
      </c>
      <c r="D258" s="49">
        <f t="shared" ca="1" si="126"/>
        <v>0</v>
      </c>
      <c r="E258" s="49">
        <f t="shared" ca="1" si="127"/>
        <v>0</v>
      </c>
      <c r="F258" s="49">
        <f t="shared" ca="1" si="128"/>
        <v>0</v>
      </c>
      <c r="G258" s="49">
        <f t="shared" ca="1" si="129"/>
        <v>0</v>
      </c>
      <c r="H258" s="7"/>
      <c r="V258" s="47" t="s">
        <v>278</v>
      </c>
      <c r="W258" s="48">
        <f ca="1">C255+C258</f>
        <v>0</v>
      </c>
      <c r="X258" s="48">
        <f t="shared" ref="X258:AA258" ca="1" si="133">D255+D258</f>
        <v>0</v>
      </c>
      <c r="Y258" s="48">
        <f t="shared" ca="1" si="133"/>
        <v>0</v>
      </c>
      <c r="Z258" s="48">
        <f t="shared" ca="1" si="133"/>
        <v>0</v>
      </c>
      <c r="AA258" s="48">
        <f t="shared" ca="1" si="133"/>
        <v>0</v>
      </c>
    </row>
    <row r="259" spans="1:27" x14ac:dyDescent="0.25">
      <c r="A259" s="140"/>
      <c r="B259" s="140" t="s">
        <v>610</v>
      </c>
      <c r="C259" s="19">
        <f t="shared" ca="1" si="125"/>
        <v>0</v>
      </c>
      <c r="D259" s="19">
        <f t="shared" ca="1" si="126"/>
        <v>0</v>
      </c>
      <c r="E259" s="19">
        <f t="shared" ca="1" si="127"/>
        <v>0</v>
      </c>
      <c r="F259" s="19">
        <f t="shared" ca="1" si="128"/>
        <v>0</v>
      </c>
      <c r="G259" s="19">
        <f t="shared" ca="1" si="129"/>
        <v>0</v>
      </c>
      <c r="V259" s="51" t="s">
        <v>289</v>
      </c>
      <c r="W259" s="52">
        <f ca="1">SUM(C263:C266)</f>
        <v>0</v>
      </c>
      <c r="X259" s="52">
        <f ca="1">SUM(D263:D266)</f>
        <v>0</v>
      </c>
      <c r="Y259" s="52">
        <f ca="1">SUM(E263:E266)</f>
        <v>0</v>
      </c>
      <c r="Z259" s="52">
        <f ca="1">SUM(F263:F266)</f>
        <v>0</v>
      </c>
      <c r="AA259" s="52">
        <f ca="1">SUM(G263:G266)</f>
        <v>0</v>
      </c>
    </row>
    <row r="260" spans="1:27" x14ac:dyDescent="0.25">
      <c r="A260" s="140"/>
      <c r="B260" s="140" t="s">
        <v>202</v>
      </c>
      <c r="C260" s="38">
        <f t="shared" ca="1" si="125"/>
        <v>0</v>
      </c>
      <c r="D260" s="38">
        <f t="shared" ca="1" si="126"/>
        <v>0</v>
      </c>
      <c r="E260" s="38">
        <f t="shared" ca="1" si="127"/>
        <v>0</v>
      </c>
      <c r="F260" s="38">
        <f t="shared" ca="1" si="128"/>
        <v>0</v>
      </c>
      <c r="G260" s="38">
        <f t="shared" ca="1" si="129"/>
        <v>0</v>
      </c>
      <c r="V260" s="54" t="s">
        <v>1358</v>
      </c>
      <c r="W260" s="55">
        <f ca="1">SUM(C267:C270)</f>
        <v>0</v>
      </c>
      <c r="X260" s="55">
        <f ca="1">SUM(D267:D270)</f>
        <v>0</v>
      </c>
      <c r="Y260" s="55">
        <f ca="1">SUM(E267:E270)</f>
        <v>0</v>
      </c>
      <c r="Z260" s="55">
        <f ca="1">SUM(F267:F270)</f>
        <v>0</v>
      </c>
      <c r="AA260" s="55">
        <f ca="1">SUM(G267:G270)</f>
        <v>0</v>
      </c>
    </row>
    <row r="261" spans="1:27" x14ac:dyDescent="0.25">
      <c r="A261" s="140"/>
      <c r="B261" s="140" t="s">
        <v>203</v>
      </c>
      <c r="C261" s="38">
        <f t="shared" ca="1" si="125"/>
        <v>0</v>
      </c>
      <c r="D261" s="38">
        <f t="shared" ca="1" si="126"/>
        <v>0</v>
      </c>
      <c r="E261" s="38">
        <f t="shared" ca="1" si="127"/>
        <v>0</v>
      </c>
      <c r="F261" s="38">
        <f t="shared" ca="1" si="128"/>
        <v>0</v>
      </c>
      <c r="G261" s="38">
        <f t="shared" ca="1" si="129"/>
        <v>0</v>
      </c>
      <c r="V261" s="36" t="s">
        <v>1354</v>
      </c>
      <c r="W261" s="50">
        <f ca="1">SUM(C260:C262)</f>
        <v>0</v>
      </c>
      <c r="X261" s="50">
        <f ca="1">SUM(D260:D262)</f>
        <v>0</v>
      </c>
      <c r="Y261" s="50">
        <f ca="1">SUM(E260:E262)</f>
        <v>0</v>
      </c>
      <c r="Z261" s="50">
        <f ca="1">SUM(F260:F262)</f>
        <v>0</v>
      </c>
      <c r="AA261" s="50">
        <f ca="1">SUM(G260:G262)</f>
        <v>0</v>
      </c>
    </row>
    <row r="262" spans="1:27" x14ac:dyDescent="0.25">
      <c r="A262" s="140"/>
      <c r="B262" s="140" t="s">
        <v>204</v>
      </c>
      <c r="C262" s="38">
        <f t="shared" ca="1" si="125"/>
        <v>0</v>
      </c>
      <c r="D262" s="38">
        <f t="shared" ca="1" si="126"/>
        <v>0</v>
      </c>
      <c r="E262" s="38">
        <f t="shared" ca="1" si="127"/>
        <v>0</v>
      </c>
      <c r="F262" s="38">
        <f t="shared" ca="1" si="128"/>
        <v>0</v>
      </c>
      <c r="G262" s="38">
        <f t="shared" ca="1" si="129"/>
        <v>0</v>
      </c>
    </row>
    <row r="263" spans="1:27" x14ac:dyDescent="0.25">
      <c r="A263" s="140"/>
      <c r="B263" s="140" t="s">
        <v>1169</v>
      </c>
      <c r="C263" s="53">
        <f t="shared" ca="1" si="125"/>
        <v>0</v>
      </c>
      <c r="D263" s="53">
        <f t="shared" ca="1" si="126"/>
        <v>0</v>
      </c>
      <c r="E263" s="53">
        <f t="shared" ca="1" si="127"/>
        <v>0</v>
      </c>
      <c r="F263" s="53">
        <f t="shared" ca="1" si="128"/>
        <v>0</v>
      </c>
      <c r="G263" s="53">
        <f t="shared" ca="1" si="129"/>
        <v>0</v>
      </c>
      <c r="V263" s="140" t="s">
        <v>285</v>
      </c>
      <c r="W263" s="135">
        <f ca="1">SUM(W254:W261)</f>
        <v>0</v>
      </c>
      <c r="X263" s="135">
        <f ca="1">SUM(X254:X261)</f>
        <v>0</v>
      </c>
      <c r="Y263" s="135">
        <f ca="1">SUM(Y254:Y261)</f>
        <v>0</v>
      </c>
      <c r="Z263" s="135">
        <f ca="1">SUM(Z254:Z261)</f>
        <v>0</v>
      </c>
      <c r="AA263" s="135">
        <f ca="1">SUM(AA254:AA261)</f>
        <v>0</v>
      </c>
    </row>
    <row r="264" spans="1:27" x14ac:dyDescent="0.25">
      <c r="A264" s="140"/>
      <c r="B264" s="140" t="s">
        <v>1109</v>
      </c>
      <c r="C264" s="53">
        <f t="shared" ca="1" si="125"/>
        <v>0</v>
      </c>
      <c r="D264" s="53">
        <f t="shared" ca="1" si="126"/>
        <v>0</v>
      </c>
      <c r="E264" s="53">
        <f t="shared" ca="1" si="127"/>
        <v>0</v>
      </c>
      <c r="F264" s="53">
        <f t="shared" ca="1" si="128"/>
        <v>0</v>
      </c>
      <c r="G264" s="53">
        <f t="shared" ca="1" si="129"/>
        <v>0</v>
      </c>
      <c r="V264" s="140" t="s">
        <v>284</v>
      </c>
      <c r="W264" s="135">
        <f ca="1">SUM(C254:C270)</f>
        <v>0</v>
      </c>
      <c r="X264" s="135">
        <f ca="1">SUM(D254:D270)</f>
        <v>0</v>
      </c>
      <c r="Y264" s="135">
        <f ca="1">SUM(E254:E270)</f>
        <v>0</v>
      </c>
      <c r="Z264" s="135">
        <f ca="1">SUM(F254:F270)</f>
        <v>0</v>
      </c>
      <c r="AA264" s="135">
        <f ca="1">SUM(G254:G270)</f>
        <v>0</v>
      </c>
    </row>
    <row r="265" spans="1:27" x14ac:dyDescent="0.25">
      <c r="A265" s="140"/>
      <c r="B265" s="140" t="s">
        <v>1170</v>
      </c>
      <c r="C265" s="53">
        <f t="shared" ca="1" si="125"/>
        <v>0</v>
      </c>
      <c r="D265" s="53">
        <f t="shared" ca="1" si="126"/>
        <v>0</v>
      </c>
      <c r="E265" s="53">
        <f t="shared" ca="1" si="127"/>
        <v>0</v>
      </c>
      <c r="F265" s="53">
        <f t="shared" ca="1" si="128"/>
        <v>0</v>
      </c>
      <c r="G265" s="53">
        <f t="shared" ca="1" si="129"/>
        <v>0</v>
      </c>
    </row>
    <row r="266" spans="1:27" x14ac:dyDescent="0.25">
      <c r="A266" s="140"/>
      <c r="B266" s="140" t="s">
        <v>1171</v>
      </c>
      <c r="C266" s="53">
        <f t="shared" ca="1" si="125"/>
        <v>0</v>
      </c>
      <c r="D266" s="53">
        <f t="shared" ca="1" si="126"/>
        <v>0</v>
      </c>
      <c r="E266" s="53">
        <f t="shared" ca="1" si="127"/>
        <v>0</v>
      </c>
      <c r="F266" s="53">
        <f t="shared" ca="1" si="128"/>
        <v>0</v>
      </c>
      <c r="G266" s="53">
        <f t="shared" ca="1" si="129"/>
        <v>0</v>
      </c>
    </row>
    <row r="267" spans="1:27" x14ac:dyDescent="0.25">
      <c r="A267" s="140"/>
      <c r="B267" s="140" t="s">
        <v>1172</v>
      </c>
      <c r="C267" s="56">
        <f t="shared" ca="1" si="125"/>
        <v>0</v>
      </c>
      <c r="D267" s="56">
        <f t="shared" ca="1" si="126"/>
        <v>0</v>
      </c>
      <c r="E267" s="56">
        <f t="shared" ca="1" si="127"/>
        <v>0</v>
      </c>
      <c r="F267" s="56">
        <f t="shared" ca="1" si="128"/>
        <v>0</v>
      </c>
      <c r="G267" s="56">
        <f t="shared" ca="1" si="129"/>
        <v>0</v>
      </c>
    </row>
    <row r="268" spans="1:27" x14ac:dyDescent="0.25">
      <c r="A268" s="140"/>
      <c r="B268" s="140" t="s">
        <v>1110</v>
      </c>
      <c r="C268" s="56">
        <f t="shared" ca="1" si="125"/>
        <v>0</v>
      </c>
      <c r="D268" s="56">
        <f t="shared" ca="1" si="126"/>
        <v>0</v>
      </c>
      <c r="E268" s="56">
        <f t="shared" ca="1" si="127"/>
        <v>0</v>
      </c>
      <c r="F268" s="56">
        <f t="shared" ca="1" si="128"/>
        <v>0</v>
      </c>
      <c r="G268" s="56">
        <f t="shared" ca="1" si="129"/>
        <v>0</v>
      </c>
    </row>
    <row r="269" spans="1:27" x14ac:dyDescent="0.25">
      <c r="A269" s="140"/>
      <c r="B269" s="140" t="s">
        <v>1173</v>
      </c>
      <c r="C269" s="56">
        <f t="shared" ca="1" si="125"/>
        <v>0</v>
      </c>
      <c r="D269" s="56">
        <f t="shared" ca="1" si="126"/>
        <v>0</v>
      </c>
      <c r="E269" s="56">
        <f t="shared" ca="1" si="127"/>
        <v>0</v>
      </c>
      <c r="F269" s="56">
        <f t="shared" ca="1" si="128"/>
        <v>0</v>
      </c>
      <c r="G269" s="56">
        <f t="shared" ca="1" si="129"/>
        <v>0</v>
      </c>
    </row>
    <row r="270" spans="1:27" x14ac:dyDescent="0.25">
      <c r="A270" s="140"/>
      <c r="B270" s="140" t="s">
        <v>1174</v>
      </c>
      <c r="C270" s="56">
        <f t="shared" ca="1" si="125"/>
        <v>0</v>
      </c>
      <c r="D270" s="56">
        <f t="shared" ca="1" si="126"/>
        <v>0</v>
      </c>
      <c r="E270" s="56">
        <f t="shared" ca="1" si="127"/>
        <v>0</v>
      </c>
      <c r="F270" s="56">
        <f t="shared" ca="1" si="128"/>
        <v>0</v>
      </c>
      <c r="G270" s="56">
        <f t="shared" ca="1" si="129"/>
        <v>0</v>
      </c>
    </row>
    <row r="271" spans="1:27" x14ac:dyDescent="0.25">
      <c r="C271" s="108"/>
      <c r="D271" s="108"/>
      <c r="E271" s="108"/>
      <c r="F271" s="108"/>
      <c r="G271" s="108"/>
      <c r="I271" s="103" t="s">
        <v>244</v>
      </c>
      <c r="O271" s="103" t="s">
        <v>245</v>
      </c>
    </row>
    <row r="272" spans="1:27" x14ac:dyDescent="0.25">
      <c r="B272" s="106" t="s">
        <v>258</v>
      </c>
      <c r="C272" s="102">
        <v>2010</v>
      </c>
      <c r="D272" s="102">
        <v>2020</v>
      </c>
      <c r="E272" s="102">
        <v>2030</v>
      </c>
      <c r="F272" s="102">
        <v>2040</v>
      </c>
      <c r="G272" s="102">
        <v>2050</v>
      </c>
      <c r="I272" s="106">
        <v>2010</v>
      </c>
      <c r="J272" s="106">
        <v>2020</v>
      </c>
      <c r="K272" s="106">
        <v>2030</v>
      </c>
      <c r="L272" s="106">
        <v>2040</v>
      </c>
      <c r="M272" s="106">
        <v>2050</v>
      </c>
      <c r="O272" s="106">
        <v>2010</v>
      </c>
      <c r="P272" s="106">
        <v>2020</v>
      </c>
      <c r="Q272" s="106">
        <v>2030</v>
      </c>
      <c r="R272" s="106">
        <v>2040</v>
      </c>
      <c r="S272" s="106">
        <v>2050</v>
      </c>
      <c r="V272" s="106" t="s">
        <v>258</v>
      </c>
      <c r="W272" s="106">
        <v>2010</v>
      </c>
      <c r="X272" s="106">
        <v>2020</v>
      </c>
      <c r="Y272" s="106">
        <v>2030</v>
      </c>
      <c r="Z272" s="106">
        <v>2040</v>
      </c>
      <c r="AA272" s="106">
        <v>2050</v>
      </c>
    </row>
    <row r="273" spans="1:27" x14ac:dyDescent="0.25">
      <c r="A273" s="163"/>
      <c r="B273" s="140" t="s">
        <v>600</v>
      </c>
      <c r="C273" s="16">
        <f t="shared" ref="C273:C292" ca="1" si="134">IFERROR(VLOOKUP($B273,INDIRECT($I$273),2,FALSE),0)</f>
        <v>0</v>
      </c>
      <c r="D273" s="16">
        <f t="shared" ref="D273:D292" ca="1" si="135">IFERROR(VLOOKUP($B273,INDIRECT($J$273),2,FALSE),0)</f>
        <v>0</v>
      </c>
      <c r="E273" s="16">
        <f t="shared" ref="E273:E292" ca="1" si="136">IFERROR(VLOOKUP($B273,INDIRECT($K$273),2,FALSE),0)</f>
        <v>0</v>
      </c>
      <c r="F273" s="16">
        <f t="shared" ref="F273:F292" ca="1" si="137">IFERROR(VLOOKUP($B273,INDIRECT($L$273),2,FALSE),0)</f>
        <v>0</v>
      </c>
      <c r="G273" s="16">
        <f t="shared" ref="G273:G292" ca="1" si="138">IFERROR(VLOOKUP($B273,INDIRECT($M$273),2,FALSE),0)</f>
        <v>0</v>
      </c>
      <c r="I273" s="140" t="str">
        <f>"Modeloutput!$D$"&amp;O273&amp;":$E$"&amp;O274</f>
        <v>Modeloutput!$D$4893:$E$4913</v>
      </c>
      <c r="J273" s="140" t="str">
        <f>"Modeloutput!$D$"&amp;P273&amp;":$E$"&amp;P274</f>
        <v>Modeloutput!$D$5216:$E$5236</v>
      </c>
      <c r="K273" s="140" t="str">
        <f>"Modeloutput!$D$"&amp;Q273&amp;":$E$"&amp;Q274</f>
        <v>Modeloutput!$D$5539:$E$5559</v>
      </c>
      <c r="L273" s="140" t="str">
        <f>"Modeloutput!$D$"&amp;R273&amp;":$E$"&amp;R274</f>
        <v>Modeloutput!$D$5862:$E$5882</v>
      </c>
      <c r="M273" s="140" t="str">
        <f>"Modeloutput!$D$"&amp;S273&amp;":$E$"&amp;S274</f>
        <v>Modeloutput!$D$6185:$E$6205</v>
      </c>
      <c r="N273" s="140" t="s">
        <v>246</v>
      </c>
      <c r="O273" s="140">
        <f>Run4_Var1!O273+Run4_Var4!$G$9</f>
        <v>4893</v>
      </c>
      <c r="P273" s="140">
        <f>Run4_Var1!P273+Run4_Var4!$G$9</f>
        <v>5216</v>
      </c>
      <c r="Q273" s="140">
        <f>Run4_Var1!Q273+Run4_Var4!$G$9</f>
        <v>5539</v>
      </c>
      <c r="R273" s="140">
        <f>Run4_Var1!R273+Run4_Var4!$G$9</f>
        <v>5862</v>
      </c>
      <c r="S273" s="140">
        <f>Run4_Var1!S273+Run4_Var4!$G$9</f>
        <v>6185</v>
      </c>
      <c r="V273" s="14" t="s">
        <v>282</v>
      </c>
      <c r="W273" s="16">
        <f ca="1">C273</f>
        <v>0</v>
      </c>
      <c r="X273" s="16">
        <f ca="1">D273</f>
        <v>0</v>
      </c>
      <c r="Y273" s="16">
        <f ca="1">E273</f>
        <v>0</v>
      </c>
      <c r="Z273" s="16">
        <f ca="1">F273</f>
        <v>0</v>
      </c>
      <c r="AA273" s="16">
        <f ca="1">G273</f>
        <v>0</v>
      </c>
    </row>
    <row r="274" spans="1:27" x14ac:dyDescent="0.25">
      <c r="A274" s="140"/>
      <c r="B274" s="140" t="s">
        <v>601</v>
      </c>
      <c r="C274" s="19">
        <f t="shared" ca="1" si="134"/>
        <v>0</v>
      </c>
      <c r="D274" s="19">
        <f t="shared" ca="1" si="135"/>
        <v>0</v>
      </c>
      <c r="E274" s="19">
        <f t="shared" ca="1" si="136"/>
        <v>0</v>
      </c>
      <c r="F274" s="19">
        <f t="shared" ca="1" si="137"/>
        <v>0</v>
      </c>
      <c r="G274" s="19">
        <f t="shared" ca="1" si="138"/>
        <v>0</v>
      </c>
      <c r="O274" s="140">
        <f>Run4_Var1!O274+Run4_Var4!$G$9</f>
        <v>4913</v>
      </c>
      <c r="P274" s="140">
        <f>Run4_Var1!P274+Run4_Var4!$G$9</f>
        <v>5236</v>
      </c>
      <c r="Q274" s="140">
        <f>Run4_Var1!Q274+Run4_Var4!$G$9</f>
        <v>5559</v>
      </c>
      <c r="R274" s="140">
        <f>Run4_Var1!R274+Run4_Var4!$G$9</f>
        <v>5882</v>
      </c>
      <c r="S274" s="140">
        <f>Run4_Var1!S274+Run4_Var4!$G$9</f>
        <v>6205</v>
      </c>
      <c r="V274" s="27" t="s">
        <v>283</v>
      </c>
      <c r="W274" s="28">
        <f ca="1">SUM(C283:C286)</f>
        <v>0</v>
      </c>
      <c r="X274" s="28">
        <f t="shared" ref="X274:AA274" ca="1" si="139">SUM(D283:D286)</f>
        <v>0</v>
      </c>
      <c r="Y274" s="28">
        <f t="shared" ca="1" si="139"/>
        <v>0</v>
      </c>
      <c r="Z274" s="28">
        <f t="shared" ca="1" si="139"/>
        <v>0</v>
      </c>
      <c r="AA274" s="28">
        <f t="shared" ca="1" si="139"/>
        <v>0</v>
      </c>
    </row>
    <row r="275" spans="1:27" x14ac:dyDescent="0.25">
      <c r="A275" s="140"/>
      <c r="B275" s="140" t="s">
        <v>192</v>
      </c>
      <c r="C275" s="18">
        <f t="shared" ca="1" si="134"/>
        <v>0</v>
      </c>
      <c r="D275" s="18">
        <f t="shared" ca="1" si="135"/>
        <v>0</v>
      </c>
      <c r="E275" s="18">
        <f t="shared" ca="1" si="136"/>
        <v>0</v>
      </c>
      <c r="F275" s="18">
        <f t="shared" ca="1" si="137"/>
        <v>0</v>
      </c>
      <c r="G275" s="18">
        <f t="shared" ca="1" si="138"/>
        <v>0</v>
      </c>
      <c r="V275" s="20" t="s">
        <v>611</v>
      </c>
      <c r="W275" s="19">
        <f ca="1">C274</f>
        <v>0</v>
      </c>
      <c r="X275" s="19">
        <f ca="1">D274</f>
        <v>0</v>
      </c>
      <c r="Y275" s="19">
        <f ca="1">E274</f>
        <v>0</v>
      </c>
      <c r="Z275" s="19">
        <f ca="1">F274</f>
        <v>0</v>
      </c>
      <c r="AA275" s="19">
        <f ca="1">G274</f>
        <v>0</v>
      </c>
    </row>
    <row r="276" spans="1:27" x14ac:dyDescent="0.25">
      <c r="A276" s="140"/>
      <c r="B276" s="140" t="s">
        <v>193</v>
      </c>
      <c r="C276" s="18">
        <f t="shared" ca="1" si="134"/>
        <v>0</v>
      </c>
      <c r="D276" s="18">
        <f t="shared" ca="1" si="135"/>
        <v>0</v>
      </c>
      <c r="E276" s="18">
        <f t="shared" ca="1" si="136"/>
        <v>0</v>
      </c>
      <c r="F276" s="18">
        <f t="shared" ca="1" si="137"/>
        <v>0</v>
      </c>
      <c r="G276" s="18">
        <f t="shared" ca="1" si="138"/>
        <v>0</v>
      </c>
      <c r="V276" s="17" t="s">
        <v>1356</v>
      </c>
      <c r="W276" s="18">
        <f ca="1">SUM(C275:C281)</f>
        <v>0</v>
      </c>
      <c r="X276" s="18">
        <f t="shared" ref="X276:AA276" ca="1" si="140">SUM(D275:D281)</f>
        <v>0</v>
      </c>
      <c r="Y276" s="18">
        <f t="shared" ca="1" si="140"/>
        <v>0</v>
      </c>
      <c r="Z276" s="18">
        <f t="shared" ca="1" si="140"/>
        <v>0</v>
      </c>
      <c r="AA276" s="18">
        <f t="shared" ca="1" si="140"/>
        <v>0</v>
      </c>
    </row>
    <row r="277" spans="1:27" x14ac:dyDescent="0.25">
      <c r="A277" s="140"/>
      <c r="B277" s="140" t="s">
        <v>602</v>
      </c>
      <c r="C277" s="18">
        <f t="shared" ca="1" si="134"/>
        <v>0</v>
      </c>
      <c r="D277" s="18">
        <f t="shared" ca="1" si="135"/>
        <v>0</v>
      </c>
      <c r="E277" s="18">
        <f t="shared" ca="1" si="136"/>
        <v>0</v>
      </c>
      <c r="F277" s="18">
        <f t="shared" ca="1" si="137"/>
        <v>0</v>
      </c>
      <c r="G277" s="18">
        <f t="shared" ca="1" si="138"/>
        <v>0</v>
      </c>
      <c r="V277" s="22" t="s">
        <v>1357</v>
      </c>
      <c r="W277" s="41">
        <f ca="1">C282</f>
        <v>0</v>
      </c>
      <c r="X277" s="41">
        <f t="shared" ref="X277:AA277" ca="1" si="141">D282</f>
        <v>0</v>
      </c>
      <c r="Y277" s="41">
        <f t="shared" ca="1" si="141"/>
        <v>0</v>
      </c>
      <c r="Z277" s="41">
        <f t="shared" ca="1" si="141"/>
        <v>0</v>
      </c>
      <c r="AA277" s="41">
        <f t="shared" ca="1" si="141"/>
        <v>0</v>
      </c>
    </row>
    <row r="278" spans="1:27" x14ac:dyDescent="0.25">
      <c r="A278" s="140"/>
      <c r="B278" s="140" t="s">
        <v>603</v>
      </c>
      <c r="C278" s="18">
        <f t="shared" ca="1" si="134"/>
        <v>0</v>
      </c>
      <c r="D278" s="18">
        <f t="shared" ca="1" si="135"/>
        <v>0</v>
      </c>
      <c r="E278" s="18">
        <f t="shared" ca="1" si="136"/>
        <v>0</v>
      </c>
      <c r="F278" s="18">
        <f t="shared" ca="1" si="137"/>
        <v>0</v>
      </c>
      <c r="G278" s="18">
        <f t="shared" ca="1" si="138"/>
        <v>0</v>
      </c>
      <c r="V278" s="36" t="s">
        <v>1351</v>
      </c>
      <c r="W278" s="38">
        <f ca="1">SUM(C287:C289)</f>
        <v>0</v>
      </c>
      <c r="X278" s="38">
        <f t="shared" ref="X278:AA278" ca="1" si="142">SUM(D287:D289)</f>
        <v>0</v>
      </c>
      <c r="Y278" s="38">
        <f t="shared" ca="1" si="142"/>
        <v>0</v>
      </c>
      <c r="Z278" s="38">
        <f t="shared" ca="1" si="142"/>
        <v>0</v>
      </c>
      <c r="AA278" s="38">
        <f t="shared" ca="1" si="142"/>
        <v>0</v>
      </c>
    </row>
    <row r="279" spans="1:27" x14ac:dyDescent="0.25">
      <c r="A279" s="140"/>
      <c r="B279" s="140" t="s">
        <v>604</v>
      </c>
      <c r="C279" s="18">
        <f t="shared" ca="1" si="134"/>
        <v>0</v>
      </c>
      <c r="D279" s="18">
        <f t="shared" ca="1" si="135"/>
        <v>0</v>
      </c>
      <c r="E279" s="18">
        <f t="shared" ca="1" si="136"/>
        <v>0</v>
      </c>
      <c r="F279" s="18">
        <f t="shared" ca="1" si="137"/>
        <v>0</v>
      </c>
      <c r="G279" s="18">
        <f t="shared" ca="1" si="138"/>
        <v>0</v>
      </c>
      <c r="V279" s="171" t="s">
        <v>252</v>
      </c>
      <c r="W279" s="182">
        <f ca="1">SUM(C290:C292)</f>
        <v>0</v>
      </c>
      <c r="X279" s="182">
        <f t="shared" ref="X279:AA279" ca="1" si="143">SUM(D290:D292)</f>
        <v>0</v>
      </c>
      <c r="Y279" s="182">
        <f t="shared" ca="1" si="143"/>
        <v>0</v>
      </c>
      <c r="Z279" s="182">
        <f t="shared" ca="1" si="143"/>
        <v>0</v>
      </c>
      <c r="AA279" s="182">
        <f t="shared" ca="1" si="143"/>
        <v>0</v>
      </c>
    </row>
    <row r="280" spans="1:27" x14ac:dyDescent="0.25">
      <c r="A280" s="140"/>
      <c r="B280" s="140" t="s">
        <v>605</v>
      </c>
      <c r="C280" s="18">
        <f t="shared" ca="1" si="134"/>
        <v>0</v>
      </c>
      <c r="D280" s="18">
        <f t="shared" ca="1" si="135"/>
        <v>0</v>
      </c>
      <c r="E280" s="18">
        <f t="shared" ca="1" si="136"/>
        <v>0</v>
      </c>
      <c r="F280" s="18">
        <f t="shared" ca="1" si="137"/>
        <v>0</v>
      </c>
      <c r="G280" s="18">
        <f t="shared" ca="1" si="138"/>
        <v>0</v>
      </c>
    </row>
    <row r="281" spans="1:27" x14ac:dyDescent="0.25">
      <c r="A281" s="140"/>
      <c r="B281" s="140" t="s">
        <v>194</v>
      </c>
      <c r="C281" s="18">
        <f t="shared" ca="1" si="134"/>
        <v>0</v>
      </c>
      <c r="D281" s="18">
        <f t="shared" ca="1" si="135"/>
        <v>0</v>
      </c>
      <c r="E281" s="18">
        <f t="shared" ca="1" si="136"/>
        <v>0</v>
      </c>
      <c r="F281" s="18">
        <f t="shared" ca="1" si="137"/>
        <v>0</v>
      </c>
      <c r="G281" s="18">
        <f t="shared" ca="1" si="138"/>
        <v>0</v>
      </c>
      <c r="V281" s="140" t="s">
        <v>285</v>
      </c>
      <c r="W281" s="135">
        <f ca="1">SUM(W273:W279)</f>
        <v>0</v>
      </c>
      <c r="X281" s="135">
        <f t="shared" ref="X281:AA281" ca="1" si="144">SUM(X273:X279)</f>
        <v>0</v>
      </c>
      <c r="Y281" s="135">
        <f t="shared" ca="1" si="144"/>
        <v>0</v>
      </c>
      <c r="Z281" s="135">
        <f t="shared" ca="1" si="144"/>
        <v>0</v>
      </c>
      <c r="AA281" s="135">
        <f t="shared" ca="1" si="144"/>
        <v>0</v>
      </c>
    </row>
    <row r="282" spans="1:27" x14ac:dyDescent="0.25">
      <c r="B282" s="140" t="s">
        <v>606</v>
      </c>
      <c r="C282" s="41">
        <f t="shared" ca="1" si="134"/>
        <v>0</v>
      </c>
      <c r="D282" s="41">
        <f t="shared" ca="1" si="135"/>
        <v>0</v>
      </c>
      <c r="E282" s="41">
        <f t="shared" ca="1" si="136"/>
        <v>0</v>
      </c>
      <c r="F282" s="41">
        <f t="shared" ca="1" si="137"/>
        <v>0</v>
      </c>
      <c r="G282" s="41">
        <f t="shared" ca="1" si="138"/>
        <v>0</v>
      </c>
      <c r="V282" s="140" t="s">
        <v>284</v>
      </c>
      <c r="W282" s="135">
        <f ca="1">SUM(C273:C292)</f>
        <v>0</v>
      </c>
      <c r="X282" s="135">
        <f ca="1">SUM(D273:D292)</f>
        <v>0</v>
      </c>
      <c r="Y282" s="135">
        <f ca="1">SUM(E273:E292)</f>
        <v>0</v>
      </c>
      <c r="Z282" s="135">
        <f ca="1">SUM(F273:F292)</f>
        <v>0</v>
      </c>
      <c r="AA282" s="135">
        <f ca="1">SUM(G273:G292)</f>
        <v>0</v>
      </c>
    </row>
    <row r="283" spans="1:27" x14ac:dyDescent="0.25">
      <c r="A283" s="140"/>
      <c r="B283" s="140" t="s">
        <v>1166</v>
      </c>
      <c r="C283" s="28">
        <f t="shared" ca="1" si="134"/>
        <v>0</v>
      </c>
      <c r="D283" s="28">
        <f t="shared" ca="1" si="135"/>
        <v>0</v>
      </c>
      <c r="E283" s="28">
        <f t="shared" ca="1" si="136"/>
        <v>0</v>
      </c>
      <c r="F283" s="28">
        <f t="shared" ca="1" si="137"/>
        <v>0</v>
      </c>
      <c r="G283" s="28">
        <f t="shared" ca="1" si="138"/>
        <v>0</v>
      </c>
    </row>
    <row r="284" spans="1:27" x14ac:dyDescent="0.25">
      <c r="A284" s="140"/>
      <c r="B284" s="140" t="s">
        <v>1098</v>
      </c>
      <c r="C284" s="28">
        <f t="shared" ca="1" si="134"/>
        <v>0</v>
      </c>
      <c r="D284" s="28">
        <f t="shared" ca="1" si="135"/>
        <v>0</v>
      </c>
      <c r="E284" s="28">
        <f t="shared" ca="1" si="136"/>
        <v>0</v>
      </c>
      <c r="F284" s="28">
        <f t="shared" ca="1" si="137"/>
        <v>0</v>
      </c>
      <c r="G284" s="28">
        <f t="shared" ca="1" si="138"/>
        <v>0</v>
      </c>
    </row>
    <row r="285" spans="1:27" x14ac:dyDescent="0.25">
      <c r="A285" s="140"/>
      <c r="B285" s="140" t="s">
        <v>1167</v>
      </c>
      <c r="C285" s="28">
        <f t="shared" ca="1" si="134"/>
        <v>0</v>
      </c>
      <c r="D285" s="28">
        <f t="shared" ca="1" si="135"/>
        <v>0</v>
      </c>
      <c r="E285" s="28">
        <f t="shared" ca="1" si="136"/>
        <v>0</v>
      </c>
      <c r="F285" s="28">
        <f t="shared" ca="1" si="137"/>
        <v>0</v>
      </c>
      <c r="G285" s="28">
        <f t="shared" ca="1" si="138"/>
        <v>0</v>
      </c>
    </row>
    <row r="286" spans="1:27" x14ac:dyDescent="0.25">
      <c r="A286" s="140"/>
      <c r="B286" s="140" t="s">
        <v>1168</v>
      </c>
      <c r="C286" s="28">
        <f t="shared" ca="1" si="134"/>
        <v>0</v>
      </c>
      <c r="D286" s="28">
        <f t="shared" ca="1" si="135"/>
        <v>0</v>
      </c>
      <c r="E286" s="28">
        <f t="shared" ca="1" si="136"/>
        <v>0</v>
      </c>
      <c r="F286" s="28">
        <f t="shared" ca="1" si="137"/>
        <v>0</v>
      </c>
      <c r="G286" s="28">
        <f t="shared" ca="1" si="138"/>
        <v>0</v>
      </c>
    </row>
    <row r="287" spans="1:27" x14ac:dyDescent="0.25">
      <c r="A287" s="140"/>
      <c r="B287" s="140" t="s">
        <v>205</v>
      </c>
      <c r="C287" s="38">
        <f t="shared" ca="1" si="134"/>
        <v>0</v>
      </c>
      <c r="D287" s="38">
        <f t="shared" ca="1" si="135"/>
        <v>0</v>
      </c>
      <c r="E287" s="38">
        <f t="shared" ca="1" si="136"/>
        <v>0</v>
      </c>
      <c r="F287" s="38">
        <f t="shared" ca="1" si="137"/>
        <v>0</v>
      </c>
      <c r="G287" s="38">
        <f t="shared" ca="1" si="138"/>
        <v>0</v>
      </c>
    </row>
    <row r="288" spans="1:27" x14ac:dyDescent="0.25">
      <c r="A288" s="140"/>
      <c r="B288" s="140" t="s">
        <v>206</v>
      </c>
      <c r="C288" s="38">
        <f t="shared" ca="1" si="134"/>
        <v>0</v>
      </c>
      <c r="D288" s="38">
        <f t="shared" ca="1" si="135"/>
        <v>0</v>
      </c>
      <c r="E288" s="38">
        <f t="shared" ca="1" si="136"/>
        <v>0</v>
      </c>
      <c r="F288" s="38">
        <f t="shared" ca="1" si="137"/>
        <v>0</v>
      </c>
      <c r="G288" s="38">
        <f t="shared" ca="1" si="138"/>
        <v>0</v>
      </c>
    </row>
    <row r="289" spans="1:27" x14ac:dyDescent="0.25">
      <c r="A289" s="140"/>
      <c r="B289" s="140" t="s">
        <v>207</v>
      </c>
      <c r="C289" s="38">
        <f t="shared" ca="1" si="134"/>
        <v>0</v>
      </c>
      <c r="D289" s="38">
        <f t="shared" ca="1" si="135"/>
        <v>0</v>
      </c>
      <c r="E289" s="38">
        <f t="shared" ca="1" si="136"/>
        <v>0</v>
      </c>
      <c r="F289" s="38">
        <f t="shared" ca="1" si="137"/>
        <v>0</v>
      </c>
      <c r="G289" s="38">
        <f t="shared" ca="1" si="138"/>
        <v>0</v>
      </c>
    </row>
    <row r="290" spans="1:27" x14ac:dyDescent="0.25">
      <c r="A290" s="140"/>
      <c r="B290" s="140" t="s">
        <v>198</v>
      </c>
      <c r="C290" s="172">
        <f t="shared" ca="1" si="134"/>
        <v>0</v>
      </c>
      <c r="D290" s="172">
        <f t="shared" ca="1" si="135"/>
        <v>0</v>
      </c>
      <c r="E290" s="172">
        <f t="shared" ca="1" si="136"/>
        <v>0</v>
      </c>
      <c r="F290" s="172">
        <f t="shared" ca="1" si="137"/>
        <v>0</v>
      </c>
      <c r="G290" s="172">
        <f t="shared" ca="1" si="138"/>
        <v>0</v>
      </c>
    </row>
    <row r="291" spans="1:27" x14ac:dyDescent="0.25">
      <c r="A291" s="140"/>
      <c r="B291" s="140" t="s">
        <v>607</v>
      </c>
      <c r="C291" s="172">
        <f t="shared" ca="1" si="134"/>
        <v>0</v>
      </c>
      <c r="D291" s="172">
        <f t="shared" ca="1" si="135"/>
        <v>0</v>
      </c>
      <c r="E291" s="172">
        <f t="shared" ca="1" si="136"/>
        <v>0</v>
      </c>
      <c r="F291" s="172">
        <f t="shared" ca="1" si="137"/>
        <v>0</v>
      </c>
      <c r="G291" s="172">
        <f t="shared" ca="1" si="138"/>
        <v>0</v>
      </c>
    </row>
    <row r="292" spans="1:27" x14ac:dyDescent="0.25">
      <c r="A292" s="140"/>
      <c r="B292" s="140" t="s">
        <v>608</v>
      </c>
      <c r="C292" s="172">
        <f t="shared" ca="1" si="134"/>
        <v>0</v>
      </c>
      <c r="D292" s="172">
        <f t="shared" ca="1" si="135"/>
        <v>0</v>
      </c>
      <c r="E292" s="172">
        <f t="shared" ca="1" si="136"/>
        <v>0</v>
      </c>
      <c r="F292" s="172">
        <f t="shared" ca="1" si="137"/>
        <v>0</v>
      </c>
      <c r="G292" s="172">
        <f t="shared" ca="1" si="138"/>
        <v>0</v>
      </c>
    </row>
    <row r="293" spans="1:27" x14ac:dyDescent="0.25">
      <c r="A293" s="140"/>
      <c r="C293" s="108"/>
      <c r="D293" s="108"/>
      <c r="E293" s="108"/>
      <c r="F293" s="108"/>
      <c r="G293" s="108"/>
      <c r="I293" s="103" t="s">
        <v>244</v>
      </c>
      <c r="O293" s="103" t="s">
        <v>245</v>
      </c>
    </row>
    <row r="294" spans="1:27" x14ac:dyDescent="0.25">
      <c r="B294" s="106" t="s">
        <v>259</v>
      </c>
      <c r="C294" s="102">
        <v>2010</v>
      </c>
      <c r="D294" s="102">
        <v>2020</v>
      </c>
      <c r="E294" s="102">
        <v>2030</v>
      </c>
      <c r="F294" s="102">
        <v>2040</v>
      </c>
      <c r="G294" s="102">
        <v>2050</v>
      </c>
      <c r="I294" s="106">
        <v>2010</v>
      </c>
      <c r="J294" s="106">
        <v>2020</v>
      </c>
      <c r="K294" s="106">
        <v>2030</v>
      </c>
      <c r="L294" s="106">
        <v>2040</v>
      </c>
      <c r="M294" s="106">
        <v>2050</v>
      </c>
      <c r="O294" s="106">
        <v>2010</v>
      </c>
      <c r="P294" s="106">
        <v>2020</v>
      </c>
      <c r="Q294" s="106">
        <v>2030</v>
      </c>
      <c r="R294" s="106">
        <v>2040</v>
      </c>
      <c r="S294" s="106">
        <v>2050</v>
      </c>
      <c r="V294" s="106" t="s">
        <v>259</v>
      </c>
      <c r="W294" s="106">
        <v>2010</v>
      </c>
      <c r="X294" s="106">
        <v>2020</v>
      </c>
      <c r="Y294" s="106">
        <v>2030</v>
      </c>
      <c r="Z294" s="106">
        <v>2040</v>
      </c>
      <c r="AA294" s="106">
        <v>2050</v>
      </c>
    </row>
    <row r="295" spans="1:27" x14ac:dyDescent="0.25">
      <c r="A295" s="140"/>
      <c r="B295" s="140" t="s">
        <v>1106</v>
      </c>
      <c r="C295" s="16">
        <f t="shared" ref="C295:C311" ca="1" si="145">IFERROR(VLOOKUP($B295,INDIRECT($I$295),2,FALSE),0)</f>
        <v>0</v>
      </c>
      <c r="D295" s="16">
        <f t="shared" ref="D295:D311" ca="1" si="146">IFERROR(VLOOKUP($B295,INDIRECT($J$295),2,FALSE),0)</f>
        <v>0</v>
      </c>
      <c r="E295" s="16">
        <f t="shared" ref="E295:E311" ca="1" si="147">IFERROR(VLOOKUP($B295,INDIRECT($K$295),2,FALSE),0)</f>
        <v>0</v>
      </c>
      <c r="F295" s="16">
        <f t="shared" ref="F295:F311" ca="1" si="148">IFERROR(VLOOKUP($B295,INDIRECT($L$295),2,FALSE),0)</f>
        <v>0</v>
      </c>
      <c r="G295" s="16">
        <f t="shared" ref="G295:G311" ca="1" si="149">IFERROR(VLOOKUP($B295,INDIRECT($M$295),2,FALSE),0)</f>
        <v>0</v>
      </c>
      <c r="I295" s="140" t="str">
        <f>"Modeloutput!$D$"&amp;O295&amp;":$E$"&amp;O296</f>
        <v>Modeloutput!$D$4917:$E$4933</v>
      </c>
      <c r="J295" s="140" t="str">
        <f>"Modeloutput!$D$"&amp;P295&amp;":$E$"&amp;P296</f>
        <v>Modeloutput!$D$5240:$E$5256</v>
      </c>
      <c r="K295" s="140" t="str">
        <f>"Modeloutput!$D$"&amp;Q295&amp;":$E$"&amp;Q296</f>
        <v>Modeloutput!$D$5563:$E$5579</v>
      </c>
      <c r="L295" s="140" t="str">
        <f>"Modeloutput!$D$"&amp;R295&amp;":$E$"&amp;R296</f>
        <v>Modeloutput!$D$5886:$E$5902</v>
      </c>
      <c r="M295" s="140" t="str">
        <f>"Modeloutput!$D$"&amp;S295&amp;":$E$"&amp;S296</f>
        <v>Modeloutput!$D$6209:$E$6225</v>
      </c>
      <c r="N295" s="140" t="s">
        <v>246</v>
      </c>
      <c r="O295" s="140">
        <f>Run4_Var1!O295+Run4_Var4!$G$9</f>
        <v>4917</v>
      </c>
      <c r="P295" s="140">
        <f>Run4_Var1!P295+Run4_Var4!$G$9</f>
        <v>5240</v>
      </c>
      <c r="Q295" s="140">
        <f>Run4_Var1!Q295+Run4_Var4!$G$9</f>
        <v>5563</v>
      </c>
      <c r="R295" s="140">
        <f>Run4_Var1!R295+Run4_Var4!$G$9</f>
        <v>5886</v>
      </c>
      <c r="S295" s="140">
        <f>Run4_Var1!S295+Run4_Var4!$G$9</f>
        <v>6209</v>
      </c>
      <c r="V295" s="14" t="s">
        <v>286</v>
      </c>
      <c r="W295" s="15">
        <f t="shared" ref="W295:AA295" ca="1" si="150">C295</f>
        <v>0</v>
      </c>
      <c r="X295" s="15">
        <f t="shared" ca="1" si="150"/>
        <v>0</v>
      </c>
      <c r="Y295" s="15">
        <f t="shared" ca="1" si="150"/>
        <v>0</v>
      </c>
      <c r="Z295" s="15">
        <f t="shared" ca="1" si="150"/>
        <v>0</v>
      </c>
      <c r="AA295" s="15">
        <f t="shared" ca="1" si="150"/>
        <v>0</v>
      </c>
    </row>
    <row r="296" spans="1:27" x14ac:dyDescent="0.25">
      <c r="A296" s="140"/>
      <c r="B296" s="140" t="s">
        <v>200</v>
      </c>
      <c r="C296" s="49">
        <f t="shared" ca="1" si="145"/>
        <v>0</v>
      </c>
      <c r="D296" s="49">
        <f t="shared" ca="1" si="146"/>
        <v>0</v>
      </c>
      <c r="E296" s="49">
        <f t="shared" ca="1" si="147"/>
        <v>0</v>
      </c>
      <c r="F296" s="49">
        <f t="shared" ca="1" si="148"/>
        <v>0</v>
      </c>
      <c r="G296" s="49">
        <f t="shared" ca="1" si="149"/>
        <v>0</v>
      </c>
      <c r="O296" s="140">
        <f>Run4_Var1!O296+Run4_Var4!$G$9</f>
        <v>4933</v>
      </c>
      <c r="P296" s="140">
        <f>Run4_Var1!P296+Run4_Var4!$G$9</f>
        <v>5256</v>
      </c>
      <c r="Q296" s="140">
        <f>Run4_Var1!Q296+Run4_Var4!$G$9</f>
        <v>5579</v>
      </c>
      <c r="R296" s="140">
        <f>Run4_Var1!R296+Run4_Var4!$G$9</f>
        <v>5902</v>
      </c>
      <c r="S296" s="140">
        <f>Run4_Var1!S296+Run4_Var4!$G$9</f>
        <v>6225</v>
      </c>
      <c r="V296" s="43" t="s">
        <v>287</v>
      </c>
      <c r="W296" s="44">
        <f ca="1">C297</f>
        <v>0</v>
      </c>
      <c r="X296" s="44">
        <f t="shared" ref="X296:AA297" ca="1" si="151">D297</f>
        <v>0</v>
      </c>
      <c r="Y296" s="44">
        <f t="shared" ca="1" si="151"/>
        <v>0</v>
      </c>
      <c r="Z296" s="44">
        <f t="shared" ca="1" si="151"/>
        <v>0</v>
      </c>
      <c r="AA296" s="44">
        <f t="shared" ca="1" si="151"/>
        <v>0</v>
      </c>
    </row>
    <row r="297" spans="1:27" x14ac:dyDescent="0.25">
      <c r="A297" s="140"/>
      <c r="B297" s="140" t="s">
        <v>609</v>
      </c>
      <c r="C297" s="45">
        <f t="shared" ca="1" si="145"/>
        <v>0</v>
      </c>
      <c r="D297" s="45">
        <f t="shared" ca="1" si="146"/>
        <v>0</v>
      </c>
      <c r="E297" s="45">
        <f t="shared" ca="1" si="147"/>
        <v>0</v>
      </c>
      <c r="F297" s="45">
        <f t="shared" ca="1" si="148"/>
        <v>0</v>
      </c>
      <c r="G297" s="45">
        <f t="shared" ca="1" si="149"/>
        <v>0</v>
      </c>
      <c r="V297" s="25" t="s">
        <v>240</v>
      </c>
      <c r="W297" s="26">
        <f ca="1">C298</f>
        <v>0</v>
      </c>
      <c r="X297" s="26">
        <f t="shared" ca="1" si="151"/>
        <v>0</v>
      </c>
      <c r="Y297" s="26">
        <f t="shared" ca="1" si="151"/>
        <v>0</v>
      </c>
      <c r="Z297" s="26">
        <f t="shared" ca="1" si="151"/>
        <v>0</v>
      </c>
      <c r="AA297" s="26">
        <f t="shared" ca="1" si="151"/>
        <v>0</v>
      </c>
    </row>
    <row r="298" spans="1:27" x14ac:dyDescent="0.25">
      <c r="A298" s="140"/>
      <c r="B298" s="140" t="s">
        <v>1108</v>
      </c>
      <c r="C298" s="46">
        <f t="shared" ca="1" si="145"/>
        <v>0</v>
      </c>
      <c r="D298" s="46">
        <f t="shared" ca="1" si="146"/>
        <v>0</v>
      </c>
      <c r="E298" s="46">
        <f t="shared" ca="1" si="147"/>
        <v>0</v>
      </c>
      <c r="F298" s="46">
        <f t="shared" ca="1" si="148"/>
        <v>0</v>
      </c>
      <c r="G298" s="46">
        <f t="shared" ca="1" si="149"/>
        <v>0</v>
      </c>
      <c r="V298" s="20" t="s">
        <v>612</v>
      </c>
      <c r="W298" s="21">
        <f ca="1">C300</f>
        <v>0</v>
      </c>
      <c r="X298" s="21">
        <f t="shared" ref="X298:AA298" ca="1" si="152">D300</f>
        <v>0</v>
      </c>
      <c r="Y298" s="21">
        <f t="shared" ca="1" si="152"/>
        <v>0</v>
      </c>
      <c r="Z298" s="21">
        <f t="shared" ca="1" si="152"/>
        <v>0</v>
      </c>
      <c r="AA298" s="21">
        <f t="shared" ca="1" si="152"/>
        <v>0</v>
      </c>
    </row>
    <row r="299" spans="1:27" x14ac:dyDescent="0.25">
      <c r="A299" s="140"/>
      <c r="B299" s="140" t="s">
        <v>201</v>
      </c>
      <c r="C299" s="49">
        <f t="shared" ca="1" si="145"/>
        <v>0</v>
      </c>
      <c r="D299" s="49">
        <f t="shared" ca="1" si="146"/>
        <v>0</v>
      </c>
      <c r="E299" s="49">
        <f t="shared" ca="1" si="147"/>
        <v>0</v>
      </c>
      <c r="F299" s="49">
        <f t="shared" ca="1" si="148"/>
        <v>0</v>
      </c>
      <c r="G299" s="49">
        <f t="shared" ca="1" si="149"/>
        <v>0</v>
      </c>
      <c r="V299" s="47" t="s">
        <v>278</v>
      </c>
      <c r="W299" s="48">
        <f ca="1">C296+C299</f>
        <v>0</v>
      </c>
      <c r="X299" s="48">
        <f t="shared" ref="X299:AA299" ca="1" si="153">D296+D299</f>
        <v>0</v>
      </c>
      <c r="Y299" s="48">
        <f t="shared" ca="1" si="153"/>
        <v>0</v>
      </c>
      <c r="Z299" s="48">
        <f t="shared" ca="1" si="153"/>
        <v>0</v>
      </c>
      <c r="AA299" s="48">
        <f t="shared" ca="1" si="153"/>
        <v>0</v>
      </c>
    </row>
    <row r="300" spans="1:27" x14ac:dyDescent="0.25">
      <c r="A300" s="140"/>
      <c r="B300" s="140" t="s">
        <v>610</v>
      </c>
      <c r="C300" s="19">
        <f t="shared" ca="1" si="145"/>
        <v>0</v>
      </c>
      <c r="D300" s="19">
        <f t="shared" ca="1" si="146"/>
        <v>0</v>
      </c>
      <c r="E300" s="19">
        <f t="shared" ca="1" si="147"/>
        <v>0</v>
      </c>
      <c r="F300" s="19">
        <f t="shared" ca="1" si="148"/>
        <v>0</v>
      </c>
      <c r="G300" s="19">
        <f t="shared" ca="1" si="149"/>
        <v>0</v>
      </c>
      <c r="V300" s="51" t="s">
        <v>289</v>
      </c>
      <c r="W300" s="52">
        <f ca="1">SUM(C304:C307)</f>
        <v>0</v>
      </c>
      <c r="X300" s="52">
        <f ca="1">SUM(D304:D307)</f>
        <v>0</v>
      </c>
      <c r="Y300" s="52">
        <f ca="1">SUM(E304:E307)</f>
        <v>0</v>
      </c>
      <c r="Z300" s="52">
        <f ca="1">SUM(F304:F307)</f>
        <v>0</v>
      </c>
      <c r="AA300" s="52">
        <f ca="1">SUM(G304:G307)</f>
        <v>0</v>
      </c>
    </row>
    <row r="301" spans="1:27" x14ac:dyDescent="0.25">
      <c r="A301" s="140"/>
      <c r="B301" s="140" t="s">
        <v>208</v>
      </c>
      <c r="C301" s="38">
        <f t="shared" ca="1" si="145"/>
        <v>0</v>
      </c>
      <c r="D301" s="38">
        <f t="shared" ca="1" si="146"/>
        <v>0</v>
      </c>
      <c r="E301" s="38">
        <f t="shared" ca="1" si="147"/>
        <v>0</v>
      </c>
      <c r="F301" s="38">
        <f t="shared" ca="1" si="148"/>
        <v>0</v>
      </c>
      <c r="G301" s="38">
        <f t="shared" ca="1" si="149"/>
        <v>0</v>
      </c>
      <c r="V301" s="54" t="s">
        <v>290</v>
      </c>
      <c r="W301" s="55">
        <f ca="1">SUM(C308:C311)</f>
        <v>0</v>
      </c>
      <c r="X301" s="55">
        <f ca="1">SUM(D308:D311)</f>
        <v>0</v>
      </c>
      <c r="Y301" s="55">
        <f ca="1">SUM(E308:E311)</f>
        <v>0</v>
      </c>
      <c r="Z301" s="55">
        <f ca="1">SUM(F308:F311)</f>
        <v>0</v>
      </c>
      <c r="AA301" s="55">
        <f ca="1">SUM(G308:G311)</f>
        <v>0</v>
      </c>
    </row>
    <row r="302" spans="1:27" x14ac:dyDescent="0.25">
      <c r="A302" s="140"/>
      <c r="B302" s="140" t="s">
        <v>209</v>
      </c>
      <c r="C302" s="38">
        <f t="shared" ca="1" si="145"/>
        <v>0</v>
      </c>
      <c r="D302" s="38">
        <f t="shared" ca="1" si="146"/>
        <v>0</v>
      </c>
      <c r="E302" s="38">
        <f t="shared" ca="1" si="147"/>
        <v>0</v>
      </c>
      <c r="F302" s="38">
        <f t="shared" ca="1" si="148"/>
        <v>0</v>
      </c>
      <c r="G302" s="38">
        <f t="shared" ca="1" si="149"/>
        <v>0</v>
      </c>
      <c r="V302" s="36" t="s">
        <v>274</v>
      </c>
      <c r="W302" s="50">
        <f ca="1">SUM(C301:C303)</f>
        <v>0</v>
      </c>
      <c r="X302" s="50">
        <f ca="1">SUM(D301:D303)</f>
        <v>0</v>
      </c>
      <c r="Y302" s="50">
        <f ca="1">SUM(E301:E303)</f>
        <v>0</v>
      </c>
      <c r="Z302" s="50">
        <f ca="1">SUM(F301:F303)</f>
        <v>0</v>
      </c>
      <c r="AA302" s="50">
        <f ca="1">SUM(G301:G303)</f>
        <v>0</v>
      </c>
    </row>
    <row r="303" spans="1:27" x14ac:dyDescent="0.25">
      <c r="A303" s="140"/>
      <c r="B303" s="140" t="s">
        <v>210</v>
      </c>
      <c r="C303" s="38">
        <f t="shared" ca="1" si="145"/>
        <v>0</v>
      </c>
      <c r="D303" s="38">
        <f t="shared" ca="1" si="146"/>
        <v>0</v>
      </c>
      <c r="E303" s="38">
        <f t="shared" ca="1" si="147"/>
        <v>0</v>
      </c>
      <c r="F303" s="38">
        <f t="shared" ca="1" si="148"/>
        <v>0</v>
      </c>
      <c r="G303" s="38">
        <f t="shared" ca="1" si="149"/>
        <v>0</v>
      </c>
    </row>
    <row r="304" spans="1:27" x14ac:dyDescent="0.25">
      <c r="A304" s="140"/>
      <c r="B304" s="140" t="s">
        <v>1169</v>
      </c>
      <c r="C304" s="53">
        <f t="shared" ca="1" si="145"/>
        <v>0</v>
      </c>
      <c r="D304" s="53">
        <f t="shared" ca="1" si="146"/>
        <v>0</v>
      </c>
      <c r="E304" s="53">
        <f t="shared" ca="1" si="147"/>
        <v>0</v>
      </c>
      <c r="F304" s="53">
        <f t="shared" ca="1" si="148"/>
        <v>0</v>
      </c>
      <c r="G304" s="53">
        <f t="shared" ca="1" si="149"/>
        <v>0</v>
      </c>
      <c r="V304" s="140" t="s">
        <v>285</v>
      </c>
      <c r="W304" s="108">
        <f ca="1">SUM(W295:W302)</f>
        <v>0</v>
      </c>
      <c r="X304" s="108">
        <f ca="1">SUM(X295:X302)</f>
        <v>0</v>
      </c>
      <c r="Y304" s="108">
        <f ca="1">SUM(Y295:Y302)</f>
        <v>0</v>
      </c>
      <c r="Z304" s="108">
        <f ca="1">SUM(Z295:Z302)</f>
        <v>0</v>
      </c>
      <c r="AA304" s="108">
        <f ca="1">SUM(AA295:AA302)</f>
        <v>0</v>
      </c>
    </row>
    <row r="305" spans="1:27" x14ac:dyDescent="0.25">
      <c r="A305" s="140"/>
      <c r="B305" s="140" t="s">
        <v>1109</v>
      </c>
      <c r="C305" s="53">
        <f t="shared" ca="1" si="145"/>
        <v>0</v>
      </c>
      <c r="D305" s="53">
        <f t="shared" ca="1" si="146"/>
        <v>0</v>
      </c>
      <c r="E305" s="53">
        <f t="shared" ca="1" si="147"/>
        <v>0</v>
      </c>
      <c r="F305" s="53">
        <f t="shared" ca="1" si="148"/>
        <v>0</v>
      </c>
      <c r="G305" s="53">
        <f t="shared" ca="1" si="149"/>
        <v>0</v>
      </c>
      <c r="V305" s="140" t="s">
        <v>284</v>
      </c>
      <c r="W305" s="108">
        <f ca="1">SUM(C295:C311)</f>
        <v>0</v>
      </c>
      <c r="X305" s="108">
        <f ca="1">SUM(D295:D311)</f>
        <v>0</v>
      </c>
      <c r="Y305" s="108">
        <f ca="1">SUM(E295:E311)</f>
        <v>0</v>
      </c>
      <c r="Z305" s="108">
        <f ca="1">SUM(F295:F311)</f>
        <v>0</v>
      </c>
      <c r="AA305" s="108">
        <f ca="1">SUM(G295:G311)</f>
        <v>0</v>
      </c>
    </row>
    <row r="306" spans="1:27" x14ac:dyDescent="0.25">
      <c r="A306" s="140"/>
      <c r="B306" s="140" t="s">
        <v>1170</v>
      </c>
      <c r="C306" s="53">
        <f t="shared" ca="1" si="145"/>
        <v>0</v>
      </c>
      <c r="D306" s="53">
        <f t="shared" ca="1" si="146"/>
        <v>0</v>
      </c>
      <c r="E306" s="53">
        <f t="shared" ca="1" si="147"/>
        <v>0</v>
      </c>
      <c r="F306" s="53">
        <f t="shared" ca="1" si="148"/>
        <v>0</v>
      </c>
      <c r="G306" s="53">
        <f t="shared" ca="1" si="149"/>
        <v>0</v>
      </c>
    </row>
    <row r="307" spans="1:27" x14ac:dyDescent="0.25">
      <c r="A307" s="140"/>
      <c r="B307" s="140" t="s">
        <v>1171</v>
      </c>
      <c r="C307" s="53">
        <f t="shared" ca="1" si="145"/>
        <v>0</v>
      </c>
      <c r="D307" s="53">
        <f t="shared" ca="1" si="146"/>
        <v>0</v>
      </c>
      <c r="E307" s="53">
        <f t="shared" ca="1" si="147"/>
        <v>0</v>
      </c>
      <c r="F307" s="53">
        <f t="shared" ca="1" si="148"/>
        <v>0</v>
      </c>
      <c r="G307" s="53">
        <f t="shared" ca="1" si="149"/>
        <v>0</v>
      </c>
    </row>
    <row r="308" spans="1:27" x14ac:dyDescent="0.25">
      <c r="A308" s="140"/>
      <c r="B308" s="140" t="s">
        <v>1172</v>
      </c>
      <c r="C308" s="56">
        <f t="shared" ca="1" si="145"/>
        <v>0</v>
      </c>
      <c r="D308" s="56">
        <f t="shared" ca="1" si="146"/>
        <v>0</v>
      </c>
      <c r="E308" s="56">
        <f t="shared" ca="1" si="147"/>
        <v>0</v>
      </c>
      <c r="F308" s="56">
        <f t="shared" ca="1" si="148"/>
        <v>0</v>
      </c>
      <c r="G308" s="56">
        <f t="shared" ca="1" si="149"/>
        <v>0</v>
      </c>
    </row>
    <row r="309" spans="1:27" x14ac:dyDescent="0.25">
      <c r="A309" s="140"/>
      <c r="B309" s="140" t="s">
        <v>1110</v>
      </c>
      <c r="C309" s="56">
        <f t="shared" ca="1" si="145"/>
        <v>0</v>
      </c>
      <c r="D309" s="56">
        <f t="shared" ca="1" si="146"/>
        <v>0</v>
      </c>
      <c r="E309" s="56">
        <f t="shared" ca="1" si="147"/>
        <v>0</v>
      </c>
      <c r="F309" s="56">
        <f t="shared" ca="1" si="148"/>
        <v>0</v>
      </c>
      <c r="G309" s="56">
        <f t="shared" ca="1" si="149"/>
        <v>0</v>
      </c>
    </row>
    <row r="310" spans="1:27" x14ac:dyDescent="0.25">
      <c r="A310" s="140"/>
      <c r="B310" s="140" t="s">
        <v>1173</v>
      </c>
      <c r="C310" s="56">
        <f t="shared" ca="1" si="145"/>
        <v>0</v>
      </c>
      <c r="D310" s="56">
        <f t="shared" ca="1" si="146"/>
        <v>0</v>
      </c>
      <c r="E310" s="56">
        <f t="shared" ca="1" si="147"/>
        <v>0</v>
      </c>
      <c r="F310" s="56">
        <f t="shared" ca="1" si="148"/>
        <v>0</v>
      </c>
      <c r="G310" s="56">
        <f t="shared" ca="1" si="149"/>
        <v>0</v>
      </c>
    </row>
    <row r="311" spans="1:27" x14ac:dyDescent="0.25">
      <c r="A311" s="140"/>
      <c r="B311" s="140" t="s">
        <v>1174</v>
      </c>
      <c r="C311" s="56">
        <f t="shared" ca="1" si="145"/>
        <v>0</v>
      </c>
      <c r="D311" s="56">
        <f t="shared" ca="1" si="146"/>
        <v>0</v>
      </c>
      <c r="E311" s="56">
        <f t="shared" ca="1" si="147"/>
        <v>0</v>
      </c>
      <c r="F311" s="56">
        <f t="shared" ca="1" si="148"/>
        <v>0</v>
      </c>
      <c r="G311" s="56">
        <f t="shared" ca="1" si="149"/>
        <v>0</v>
      </c>
    </row>
    <row r="314" spans="1:27" x14ac:dyDescent="0.25">
      <c r="B314" s="107"/>
      <c r="C314" s="107"/>
      <c r="D314" s="107"/>
      <c r="E314" s="107"/>
      <c r="F314" s="107"/>
      <c r="G314" s="107"/>
      <c r="H314" s="107"/>
      <c r="I314" s="107"/>
      <c r="J314" s="107"/>
      <c r="K314" s="107"/>
      <c r="L314" s="107"/>
      <c r="M314" s="107"/>
      <c r="N314" s="107"/>
      <c r="O314" s="107"/>
      <c r="P314" s="107"/>
      <c r="Q314" s="107"/>
      <c r="R314" s="107"/>
      <c r="S314" s="107"/>
      <c r="V314" s="107"/>
      <c r="W314" s="107"/>
      <c r="X314" s="107"/>
      <c r="Y314" s="107"/>
      <c r="Z314" s="107"/>
      <c r="AA314" s="107"/>
    </row>
    <row r="315" spans="1:27" ht="26.25" x14ac:dyDescent="0.4">
      <c r="A315" s="153" t="s">
        <v>268</v>
      </c>
    </row>
    <row r="322" spans="1:27" x14ac:dyDescent="0.25">
      <c r="I322" s="103" t="s">
        <v>244</v>
      </c>
      <c r="O322" s="103" t="s">
        <v>245</v>
      </c>
    </row>
    <row r="323" spans="1:27" x14ac:dyDescent="0.25">
      <c r="B323" s="106" t="s">
        <v>237</v>
      </c>
      <c r="C323" s="9">
        <v>2010</v>
      </c>
      <c r="D323" s="9">
        <v>2020</v>
      </c>
      <c r="E323" s="9">
        <v>2030</v>
      </c>
      <c r="F323" s="9">
        <v>2040</v>
      </c>
      <c r="G323" s="9">
        <v>2050</v>
      </c>
      <c r="H323" s="9"/>
      <c r="I323" s="106">
        <v>2010</v>
      </c>
      <c r="J323" s="106">
        <v>2020</v>
      </c>
      <c r="K323" s="106">
        <v>2030</v>
      </c>
      <c r="L323" s="106">
        <v>2040</v>
      </c>
      <c r="M323" s="106">
        <v>2050</v>
      </c>
      <c r="O323" s="106">
        <v>2010</v>
      </c>
      <c r="P323" s="106">
        <v>2020</v>
      </c>
      <c r="Q323" s="106">
        <v>2030</v>
      </c>
      <c r="R323" s="106">
        <v>2040</v>
      </c>
      <c r="S323" s="106">
        <v>2050</v>
      </c>
      <c r="V323" s="106" t="s">
        <v>237</v>
      </c>
      <c r="W323" s="9">
        <v>2010</v>
      </c>
      <c r="X323" s="9">
        <v>2020</v>
      </c>
      <c r="Y323" s="9">
        <v>2030</v>
      </c>
      <c r="Z323" s="9">
        <v>2040</v>
      </c>
      <c r="AA323" s="9">
        <v>2050</v>
      </c>
    </row>
    <row r="324" spans="1:27" x14ac:dyDescent="0.25">
      <c r="A324" s="140"/>
      <c r="B324" s="140" t="s">
        <v>1087</v>
      </c>
      <c r="C324" s="185">
        <f t="shared" ref="C324:C345" ca="1" si="154">IFERROR(VLOOKUP($B324,INDIRECT($I$324),2,FALSE),0)</f>
        <v>0</v>
      </c>
      <c r="D324" s="185">
        <f t="shared" ref="D324:D345" ca="1" si="155">IFERROR(VLOOKUP($B324,INDIRECT($J$324),2,FALSE),0)</f>
        <v>0</v>
      </c>
      <c r="E324" s="185">
        <f t="shared" ref="E324:E345" ca="1" si="156">IFERROR(VLOOKUP($B324,INDIRECT($K$324),2,FALSE),0)</f>
        <v>0</v>
      </c>
      <c r="F324" s="185">
        <f t="shared" ref="F324:F345" ca="1" si="157">IFERROR(VLOOKUP($B324,INDIRECT($L$324),2,FALSE),0)</f>
        <v>0</v>
      </c>
      <c r="G324" s="185">
        <f t="shared" ref="G324:G345" ca="1" si="158">IFERROR(VLOOKUP($B324,INDIRECT($M$324),2,FALSE),0)</f>
        <v>0</v>
      </c>
      <c r="H324" s="7"/>
      <c r="I324" s="140" t="str">
        <f>"Modeloutput!$A$"&amp;O324&amp;":$B$"&amp;O325</f>
        <v>Modeloutput!$A$14029:$B$14050</v>
      </c>
      <c r="J324" s="140" t="str">
        <f>"Modeloutput!$A$"&amp;P324&amp;":$B$"&amp;P325</f>
        <v>Modeloutput!$A$14964:$B$14985</v>
      </c>
      <c r="K324" s="140" t="str">
        <f>"Modeloutput!$A$"&amp;Q324&amp;":$B$"&amp;Q325</f>
        <v>Modeloutput!$A$15899:$B$15920</v>
      </c>
      <c r="L324" s="140" t="str">
        <f>"Modeloutput!$A$"&amp;R324&amp;":$B$"&amp;R325</f>
        <v>Modeloutput!$A$16834:$B$16855</v>
      </c>
      <c r="M324" s="140" t="str">
        <f>"Modeloutput!$A$"&amp;S324&amp;":$B$"&amp;S325</f>
        <v>Modeloutput!$A$17769:$B$17790</v>
      </c>
      <c r="O324" s="140">
        <f>Run4_Var1!O324+Run4_Var4!$G$10</f>
        <v>14029</v>
      </c>
      <c r="P324" s="140">
        <f>Run4_Var1!P324+Run4_Var4!$G$10</f>
        <v>14964</v>
      </c>
      <c r="Q324" s="140">
        <f>Run4_Var1!Q324+Run4_Var4!$G$10</f>
        <v>15899</v>
      </c>
      <c r="R324" s="140">
        <f>Run4_Var1!R324+Run4_Var4!$G$10</f>
        <v>16834</v>
      </c>
      <c r="S324" s="140">
        <f>Run4_Var1!S324+Run4_Var4!$G$10</f>
        <v>17769</v>
      </c>
      <c r="V324" s="63" t="s">
        <v>292</v>
      </c>
      <c r="W324" s="62">
        <f ca="1">SUM(C324:C329)</f>
        <v>0</v>
      </c>
      <c r="X324" s="62">
        <f t="shared" ref="X324:AA324" ca="1" si="159">SUM(D324:D329)</f>
        <v>0</v>
      </c>
      <c r="Y324" s="62">
        <f t="shared" ca="1" si="159"/>
        <v>0</v>
      </c>
      <c r="Z324" s="62">
        <f t="shared" ca="1" si="159"/>
        <v>0</v>
      </c>
      <c r="AA324" s="62">
        <f t="shared" ca="1" si="159"/>
        <v>0</v>
      </c>
    </row>
    <row r="325" spans="1:27" x14ac:dyDescent="0.25">
      <c r="A325" s="140"/>
      <c r="B325" s="140" t="s">
        <v>1088</v>
      </c>
      <c r="C325" s="185">
        <f t="shared" ca="1" si="154"/>
        <v>0</v>
      </c>
      <c r="D325" s="185">
        <f t="shared" ca="1" si="155"/>
        <v>0</v>
      </c>
      <c r="E325" s="185">
        <f t="shared" ca="1" si="156"/>
        <v>0</v>
      </c>
      <c r="F325" s="185">
        <f t="shared" ca="1" si="157"/>
        <v>0</v>
      </c>
      <c r="G325" s="185">
        <f t="shared" ca="1" si="158"/>
        <v>0</v>
      </c>
      <c r="H325" s="7"/>
      <c r="O325" s="140">
        <f>Run4_Var1!O325+Run4_Var4!$G$10</f>
        <v>14050</v>
      </c>
      <c r="P325" s="140">
        <f>Run4_Var1!P325+Run4_Var4!$G$10</f>
        <v>14985</v>
      </c>
      <c r="Q325" s="140">
        <f>Run4_Var1!Q325+Run4_Var4!$G$10</f>
        <v>15920</v>
      </c>
      <c r="R325" s="140">
        <f>Run4_Var1!R325+Run4_Var4!$G$10</f>
        <v>16855</v>
      </c>
      <c r="S325" s="140">
        <f>Run4_Var1!S325+Run4_Var4!$G$10</f>
        <v>17790</v>
      </c>
      <c r="V325" s="14" t="s">
        <v>291</v>
      </c>
      <c r="W325" s="15">
        <f ca="1">SUM(C336:C341)</f>
        <v>56.7593964</v>
      </c>
      <c r="X325" s="15">
        <f t="shared" ref="X325:AA325" ca="1" si="160">SUM(D336:D341)</f>
        <v>0</v>
      </c>
      <c r="Y325" s="15">
        <f t="shared" ca="1" si="160"/>
        <v>0</v>
      </c>
      <c r="Z325" s="15">
        <f t="shared" ca="1" si="160"/>
        <v>0</v>
      </c>
      <c r="AA325" s="15">
        <f t="shared" ca="1" si="160"/>
        <v>0</v>
      </c>
    </row>
    <row r="326" spans="1:27" x14ac:dyDescent="0.25">
      <c r="A326" s="140"/>
      <c r="B326" s="140" t="s">
        <v>1089</v>
      </c>
      <c r="C326" s="185">
        <f t="shared" ca="1" si="154"/>
        <v>0</v>
      </c>
      <c r="D326" s="185">
        <f t="shared" ca="1" si="155"/>
        <v>0</v>
      </c>
      <c r="E326" s="185">
        <f t="shared" ca="1" si="156"/>
        <v>0</v>
      </c>
      <c r="F326" s="185">
        <f t="shared" ca="1" si="157"/>
        <v>0</v>
      </c>
      <c r="G326" s="185">
        <f t="shared" ca="1" si="158"/>
        <v>0</v>
      </c>
      <c r="H326" s="7"/>
      <c r="V326" s="43" t="s">
        <v>293</v>
      </c>
      <c r="W326" s="44">
        <f ca="1">SUM(C330:C335)</f>
        <v>-20.106906120000001</v>
      </c>
      <c r="X326" s="44">
        <f t="shared" ref="X326:AA326" ca="1" si="161">SUM(D330:D335)</f>
        <v>0</v>
      </c>
      <c r="Y326" s="44">
        <f t="shared" ca="1" si="161"/>
        <v>0</v>
      </c>
      <c r="Z326" s="44">
        <f t="shared" ca="1" si="161"/>
        <v>0</v>
      </c>
      <c r="AA326" s="44">
        <f t="shared" ca="1" si="161"/>
        <v>0</v>
      </c>
    </row>
    <row r="327" spans="1:27" x14ac:dyDescent="0.25">
      <c r="A327" s="140"/>
      <c r="B327" s="140" t="s">
        <v>1090</v>
      </c>
      <c r="C327" s="185">
        <f t="shared" ca="1" si="154"/>
        <v>0</v>
      </c>
      <c r="D327" s="185">
        <f t="shared" ca="1" si="155"/>
        <v>0</v>
      </c>
      <c r="E327" s="185">
        <f t="shared" ca="1" si="156"/>
        <v>0</v>
      </c>
      <c r="F327" s="185">
        <f t="shared" ca="1" si="157"/>
        <v>0</v>
      </c>
      <c r="G327" s="185">
        <f t="shared" ca="1" si="158"/>
        <v>0</v>
      </c>
      <c r="H327" s="7"/>
      <c r="V327" s="30" t="s">
        <v>294</v>
      </c>
      <c r="W327" s="31">
        <f ca="1">SUM(C342:C345)</f>
        <v>6.74976048</v>
      </c>
      <c r="X327" s="31">
        <f ca="1">SUM(D342:D345)</f>
        <v>6.4861230499999998</v>
      </c>
      <c r="Y327" s="31">
        <f ca="1">SUM(E342:E345)</f>
        <v>5.0337529400000003</v>
      </c>
      <c r="Z327" s="31">
        <f ca="1">SUM(F342:F345)</f>
        <v>5.0681900899999999</v>
      </c>
      <c r="AA327" s="31">
        <f ca="1">SUM(G342:G345)</f>
        <v>5.0463966400000002</v>
      </c>
    </row>
    <row r="328" spans="1:27" x14ac:dyDescent="0.25">
      <c r="A328" s="140"/>
      <c r="B328" s="140" t="s">
        <v>1091</v>
      </c>
      <c r="C328" s="185">
        <f t="shared" ca="1" si="154"/>
        <v>0</v>
      </c>
      <c r="D328" s="185">
        <f t="shared" ca="1" si="155"/>
        <v>0</v>
      </c>
      <c r="E328" s="185">
        <f t="shared" ca="1" si="156"/>
        <v>0</v>
      </c>
      <c r="F328" s="185">
        <f t="shared" ca="1" si="157"/>
        <v>0</v>
      </c>
      <c r="G328" s="185">
        <f t="shared" ca="1" si="158"/>
        <v>0</v>
      </c>
      <c r="H328" s="7"/>
    </row>
    <row r="329" spans="1:27" x14ac:dyDescent="0.25">
      <c r="A329" s="140"/>
      <c r="B329" s="140" t="s">
        <v>1092</v>
      </c>
      <c r="C329" s="185">
        <f t="shared" ca="1" si="154"/>
        <v>0</v>
      </c>
      <c r="D329" s="185">
        <f t="shared" ca="1" si="155"/>
        <v>0</v>
      </c>
      <c r="E329" s="185">
        <f t="shared" ca="1" si="156"/>
        <v>0</v>
      </c>
      <c r="F329" s="185">
        <f t="shared" ca="1" si="157"/>
        <v>0</v>
      </c>
      <c r="G329" s="185">
        <f t="shared" ca="1" si="158"/>
        <v>0</v>
      </c>
      <c r="H329" s="7"/>
    </row>
    <row r="330" spans="1:27" x14ac:dyDescent="0.25">
      <c r="A330" s="140"/>
      <c r="B330" s="140" t="s">
        <v>1093</v>
      </c>
      <c r="C330" s="45">
        <f t="shared" ca="1" si="154"/>
        <v>-15.541586300000001</v>
      </c>
      <c r="D330" s="45">
        <f t="shared" ca="1" si="155"/>
        <v>0</v>
      </c>
      <c r="E330" s="45">
        <f t="shared" ca="1" si="156"/>
        <v>0</v>
      </c>
      <c r="F330" s="45">
        <f t="shared" ca="1" si="157"/>
        <v>0</v>
      </c>
      <c r="G330" s="45">
        <f t="shared" ca="1" si="158"/>
        <v>0</v>
      </c>
      <c r="H330" s="7"/>
      <c r="V330" s="140" t="s">
        <v>285</v>
      </c>
      <c r="W330" s="135">
        <f ca="1">SUM(W324:W327)</f>
        <v>43.402250759999994</v>
      </c>
      <c r="X330" s="135">
        <f ca="1">SUM(X324:X327)</f>
        <v>6.4861230499999998</v>
      </c>
      <c r="Y330" s="135">
        <f ca="1">SUM(Y324:Y327)</f>
        <v>5.0337529400000003</v>
      </c>
      <c r="Z330" s="135">
        <f ca="1">SUM(Z324:Z327)</f>
        <v>5.0681900899999999</v>
      </c>
      <c r="AA330" s="135">
        <f ca="1">SUM(AA324:AA327)</f>
        <v>5.0463966400000002</v>
      </c>
    </row>
    <row r="331" spans="1:27" x14ac:dyDescent="0.25">
      <c r="A331" s="140"/>
      <c r="B331" s="140" t="s">
        <v>1094</v>
      </c>
      <c r="C331" s="45">
        <f t="shared" ca="1" si="154"/>
        <v>0</v>
      </c>
      <c r="D331" s="45">
        <f t="shared" ca="1" si="155"/>
        <v>0</v>
      </c>
      <c r="E331" s="45">
        <f t="shared" ca="1" si="156"/>
        <v>0</v>
      </c>
      <c r="F331" s="45">
        <f t="shared" ca="1" si="157"/>
        <v>0</v>
      </c>
      <c r="G331" s="45">
        <f t="shared" ca="1" si="158"/>
        <v>0</v>
      </c>
      <c r="H331" s="7"/>
      <c r="V331" s="140" t="s">
        <v>284</v>
      </c>
      <c r="W331" s="135">
        <f ca="1">SUM(C324:C345)</f>
        <v>43.402250759999994</v>
      </c>
      <c r="X331" s="135">
        <f t="shared" ref="X331:AA331" ca="1" si="162">SUM(D324:D345)</f>
        <v>6.4861230499999998</v>
      </c>
      <c r="Y331" s="135">
        <f t="shared" ca="1" si="162"/>
        <v>5.0337529400000003</v>
      </c>
      <c r="Z331" s="135">
        <f t="shared" ca="1" si="162"/>
        <v>5.0681900899999999</v>
      </c>
      <c r="AA331" s="135">
        <f t="shared" ca="1" si="162"/>
        <v>5.0463966400000002</v>
      </c>
    </row>
    <row r="332" spans="1:27" x14ac:dyDescent="0.25">
      <c r="A332" s="140"/>
      <c r="B332" s="140" t="s">
        <v>1095</v>
      </c>
      <c r="C332" s="45">
        <f t="shared" ca="1" si="154"/>
        <v>-4.56531982</v>
      </c>
      <c r="D332" s="45">
        <f t="shared" ca="1" si="155"/>
        <v>0</v>
      </c>
      <c r="E332" s="45">
        <f t="shared" ca="1" si="156"/>
        <v>0</v>
      </c>
      <c r="F332" s="45">
        <f t="shared" ca="1" si="157"/>
        <v>0</v>
      </c>
      <c r="G332" s="45">
        <f t="shared" ca="1" si="158"/>
        <v>0</v>
      </c>
      <c r="H332" s="7"/>
    </row>
    <row r="333" spans="1:27" x14ac:dyDescent="0.25">
      <c r="A333" s="140"/>
      <c r="B333" s="140" t="s">
        <v>1096</v>
      </c>
      <c r="C333" s="45">
        <f t="shared" ca="1" si="154"/>
        <v>0</v>
      </c>
      <c r="D333" s="45">
        <f t="shared" ca="1" si="155"/>
        <v>0</v>
      </c>
      <c r="E333" s="45">
        <f t="shared" ca="1" si="156"/>
        <v>0</v>
      </c>
      <c r="F333" s="45">
        <f t="shared" ca="1" si="157"/>
        <v>0</v>
      </c>
      <c r="G333" s="45">
        <f t="shared" ca="1" si="158"/>
        <v>0</v>
      </c>
      <c r="H333" s="7"/>
    </row>
    <row r="334" spans="1:27" x14ac:dyDescent="0.25">
      <c r="A334" s="140"/>
      <c r="B334" s="140" t="s">
        <v>1097</v>
      </c>
      <c r="C334" s="45">
        <f t="shared" ca="1" si="154"/>
        <v>0</v>
      </c>
      <c r="D334" s="45">
        <f t="shared" ca="1" si="155"/>
        <v>0</v>
      </c>
      <c r="E334" s="45">
        <f t="shared" ca="1" si="156"/>
        <v>0</v>
      </c>
      <c r="F334" s="45">
        <f t="shared" ca="1" si="157"/>
        <v>0</v>
      </c>
      <c r="G334" s="45">
        <f t="shared" ca="1" si="158"/>
        <v>0</v>
      </c>
      <c r="H334" s="7"/>
    </row>
    <row r="335" spans="1:27" x14ac:dyDescent="0.25">
      <c r="A335" s="140"/>
      <c r="B335" s="140" t="s">
        <v>1099</v>
      </c>
      <c r="C335" s="45">
        <f t="shared" ca="1" si="154"/>
        <v>0</v>
      </c>
      <c r="D335" s="45">
        <f t="shared" ca="1" si="155"/>
        <v>0</v>
      </c>
      <c r="E335" s="45">
        <f t="shared" ca="1" si="156"/>
        <v>0</v>
      </c>
      <c r="F335" s="45">
        <f t="shared" ca="1" si="157"/>
        <v>0</v>
      </c>
      <c r="G335" s="45">
        <f t="shared" ca="1" si="158"/>
        <v>0</v>
      </c>
      <c r="H335" s="7"/>
    </row>
    <row r="336" spans="1:27" x14ac:dyDescent="0.25">
      <c r="A336" s="140"/>
      <c r="B336" s="140" t="s">
        <v>1100</v>
      </c>
      <c r="C336" s="16">
        <f t="shared" ca="1" si="154"/>
        <v>42.850373599999998</v>
      </c>
      <c r="D336" s="16">
        <f t="shared" ca="1" si="155"/>
        <v>0</v>
      </c>
      <c r="E336" s="16">
        <f t="shared" ca="1" si="156"/>
        <v>0</v>
      </c>
      <c r="F336" s="16">
        <f t="shared" ca="1" si="157"/>
        <v>0</v>
      </c>
      <c r="G336" s="16">
        <f t="shared" ca="1" si="158"/>
        <v>0</v>
      </c>
      <c r="H336" s="7"/>
    </row>
    <row r="337" spans="1:27" x14ac:dyDescent="0.25">
      <c r="A337" s="140"/>
      <c r="B337" s="140" t="s">
        <v>1101</v>
      </c>
      <c r="C337" s="16">
        <f t="shared" ca="1" si="154"/>
        <v>0</v>
      </c>
      <c r="D337" s="16">
        <f t="shared" ca="1" si="155"/>
        <v>0</v>
      </c>
      <c r="E337" s="16">
        <f t="shared" ca="1" si="156"/>
        <v>0</v>
      </c>
      <c r="F337" s="16">
        <f t="shared" ca="1" si="157"/>
        <v>0</v>
      </c>
      <c r="G337" s="16">
        <f t="shared" ca="1" si="158"/>
        <v>0</v>
      </c>
      <c r="H337" s="7"/>
    </row>
    <row r="338" spans="1:27" x14ac:dyDescent="0.25">
      <c r="A338" s="140"/>
      <c r="B338" s="140" t="s">
        <v>1102</v>
      </c>
      <c r="C338" s="16">
        <f t="shared" ca="1" si="154"/>
        <v>13.909022800000001</v>
      </c>
      <c r="D338" s="16">
        <f t="shared" ca="1" si="155"/>
        <v>0</v>
      </c>
      <c r="E338" s="16">
        <f t="shared" ca="1" si="156"/>
        <v>0</v>
      </c>
      <c r="F338" s="16">
        <f t="shared" ca="1" si="157"/>
        <v>0</v>
      </c>
      <c r="G338" s="16">
        <f t="shared" ca="1" si="158"/>
        <v>0</v>
      </c>
      <c r="H338" s="7"/>
    </row>
    <row r="339" spans="1:27" x14ac:dyDescent="0.25">
      <c r="A339" s="140"/>
      <c r="B339" s="140" t="s">
        <v>1103</v>
      </c>
      <c r="C339" s="16">
        <f t="shared" ca="1" si="154"/>
        <v>0</v>
      </c>
      <c r="D339" s="16">
        <f t="shared" ca="1" si="155"/>
        <v>0</v>
      </c>
      <c r="E339" s="16">
        <f t="shared" ca="1" si="156"/>
        <v>0</v>
      </c>
      <c r="F339" s="16">
        <f t="shared" ca="1" si="157"/>
        <v>0</v>
      </c>
      <c r="G339" s="16">
        <f t="shared" ca="1" si="158"/>
        <v>0</v>
      </c>
      <c r="H339" s="7"/>
    </row>
    <row r="340" spans="1:27" x14ac:dyDescent="0.25">
      <c r="A340" s="140"/>
      <c r="B340" s="140" t="s">
        <v>1104</v>
      </c>
      <c r="C340" s="16">
        <f t="shared" ca="1" si="154"/>
        <v>0</v>
      </c>
      <c r="D340" s="16">
        <f t="shared" ca="1" si="155"/>
        <v>0</v>
      </c>
      <c r="E340" s="16">
        <f t="shared" ca="1" si="156"/>
        <v>0</v>
      </c>
      <c r="F340" s="16">
        <f t="shared" ca="1" si="157"/>
        <v>0</v>
      </c>
      <c r="G340" s="16">
        <f t="shared" ca="1" si="158"/>
        <v>0</v>
      </c>
      <c r="H340" s="7"/>
    </row>
    <row r="341" spans="1:27" x14ac:dyDescent="0.25">
      <c r="A341" s="140"/>
      <c r="B341" s="140" t="s">
        <v>1105</v>
      </c>
      <c r="C341" s="16">
        <f t="shared" ca="1" si="154"/>
        <v>0</v>
      </c>
      <c r="D341" s="16">
        <f t="shared" ca="1" si="155"/>
        <v>0</v>
      </c>
      <c r="E341" s="16">
        <f t="shared" ca="1" si="156"/>
        <v>0</v>
      </c>
      <c r="F341" s="16">
        <f t="shared" ca="1" si="157"/>
        <v>0</v>
      </c>
      <c r="G341" s="16">
        <f t="shared" ca="1" si="158"/>
        <v>0</v>
      </c>
      <c r="H341" s="7"/>
    </row>
    <row r="342" spans="1:27" x14ac:dyDescent="0.25">
      <c r="A342" s="140"/>
      <c r="B342" s="140" t="s">
        <v>1014</v>
      </c>
      <c r="C342" s="65">
        <f t="shared" ca="1" si="154"/>
        <v>0</v>
      </c>
      <c r="D342" s="65">
        <f t="shared" ca="1" si="155"/>
        <v>0</v>
      </c>
      <c r="E342" s="65">
        <f t="shared" ca="1" si="156"/>
        <v>0</v>
      </c>
      <c r="F342" s="65">
        <f t="shared" ca="1" si="157"/>
        <v>0</v>
      </c>
      <c r="G342" s="65">
        <f t="shared" ca="1" si="158"/>
        <v>0</v>
      </c>
      <c r="H342" s="7"/>
    </row>
    <row r="343" spans="1:27" x14ac:dyDescent="0.25">
      <c r="A343" s="140"/>
      <c r="B343" s="140" t="s">
        <v>991</v>
      </c>
      <c r="C343" s="65">
        <f t="shared" ca="1" si="154"/>
        <v>6.74976048</v>
      </c>
      <c r="D343" s="65">
        <f t="shared" ca="1" si="155"/>
        <v>6.4861230499999998</v>
      </c>
      <c r="E343" s="65">
        <f t="shared" ca="1" si="156"/>
        <v>5.0337529400000003</v>
      </c>
      <c r="F343" s="65">
        <f t="shared" ca="1" si="157"/>
        <v>5.0681900899999999</v>
      </c>
      <c r="G343" s="65">
        <f t="shared" ca="1" si="158"/>
        <v>5.0463966400000002</v>
      </c>
      <c r="H343" s="7"/>
    </row>
    <row r="344" spans="1:27" x14ac:dyDescent="0.25">
      <c r="A344" s="140"/>
      <c r="B344" s="140" t="s">
        <v>1015</v>
      </c>
      <c r="C344" s="65">
        <f t="shared" ca="1" si="154"/>
        <v>0</v>
      </c>
      <c r="D344" s="65">
        <f t="shared" ca="1" si="155"/>
        <v>0</v>
      </c>
      <c r="E344" s="65">
        <f t="shared" ca="1" si="156"/>
        <v>0</v>
      </c>
      <c r="F344" s="65">
        <f t="shared" ca="1" si="157"/>
        <v>0</v>
      </c>
      <c r="G344" s="65">
        <f t="shared" ca="1" si="158"/>
        <v>0</v>
      </c>
      <c r="H344" s="7"/>
    </row>
    <row r="345" spans="1:27" x14ac:dyDescent="0.25">
      <c r="A345" s="140"/>
      <c r="B345" s="140" t="s">
        <v>1016</v>
      </c>
      <c r="C345" s="65">
        <f t="shared" ca="1" si="154"/>
        <v>0</v>
      </c>
      <c r="D345" s="65">
        <f t="shared" ca="1" si="155"/>
        <v>0</v>
      </c>
      <c r="E345" s="65">
        <f t="shared" ca="1" si="156"/>
        <v>0</v>
      </c>
      <c r="F345" s="65">
        <f t="shared" ca="1" si="157"/>
        <v>0</v>
      </c>
      <c r="G345" s="65">
        <f t="shared" ca="1" si="158"/>
        <v>0</v>
      </c>
      <c r="H345" s="7"/>
    </row>
    <row r="346" spans="1:27" x14ac:dyDescent="0.25">
      <c r="C346" s="7"/>
      <c r="D346" s="7"/>
      <c r="E346" s="7"/>
      <c r="F346" s="7"/>
      <c r="G346" s="7"/>
      <c r="H346" s="7"/>
      <c r="I346" s="103" t="s">
        <v>244</v>
      </c>
      <c r="O346" s="103" t="s">
        <v>245</v>
      </c>
    </row>
    <row r="347" spans="1:27" x14ac:dyDescent="0.25">
      <c r="B347" s="106" t="s">
        <v>240</v>
      </c>
      <c r="C347" s="9">
        <v>2010</v>
      </c>
      <c r="D347" s="9">
        <v>2020</v>
      </c>
      <c r="E347" s="9">
        <v>2030</v>
      </c>
      <c r="F347" s="9">
        <v>2040</v>
      </c>
      <c r="G347" s="9">
        <v>2050</v>
      </c>
      <c r="H347" s="9"/>
      <c r="I347" s="106">
        <v>2010</v>
      </c>
      <c r="J347" s="106">
        <v>2020</v>
      </c>
      <c r="K347" s="106">
        <v>2030</v>
      </c>
      <c r="L347" s="106">
        <v>2040</v>
      </c>
      <c r="M347" s="106">
        <v>2050</v>
      </c>
      <c r="O347" s="106">
        <v>2010</v>
      </c>
      <c r="P347" s="106">
        <v>2020</v>
      </c>
      <c r="Q347" s="106">
        <v>2030</v>
      </c>
      <c r="R347" s="106">
        <v>2040</v>
      </c>
      <c r="S347" s="106">
        <v>2050</v>
      </c>
      <c r="V347" s="106" t="s">
        <v>240</v>
      </c>
      <c r="W347" s="9">
        <v>2010</v>
      </c>
      <c r="X347" s="9">
        <v>2020</v>
      </c>
      <c r="Y347" s="9">
        <v>2030</v>
      </c>
      <c r="Z347" s="9">
        <v>2040</v>
      </c>
      <c r="AA347" s="9">
        <v>2050</v>
      </c>
    </row>
    <row r="348" spans="1:27" x14ac:dyDescent="0.25">
      <c r="A348" s="140"/>
      <c r="B348" s="140" t="s">
        <v>1087</v>
      </c>
      <c r="C348" s="185">
        <f t="shared" ref="C348:C365" ca="1" si="163">IFERROR(VLOOKUP($B348,INDIRECT($I$348),2,FALSE),0)</f>
        <v>-0.80236760600000001</v>
      </c>
      <c r="D348" s="185">
        <f t="shared" ref="D348:D365" ca="1" si="164">IFERROR(VLOOKUP($B348,INDIRECT($J$348),2,FALSE),0)</f>
        <v>-0.48233340299999999</v>
      </c>
      <c r="E348" s="185">
        <f t="shared" ref="E348:E365" ca="1" si="165">IFERROR(VLOOKUP($B348,INDIRECT($K$348),2,FALSE),0)</f>
        <v>-0.96050667300000003</v>
      </c>
      <c r="F348" s="185">
        <f t="shared" ref="F348:F365" ca="1" si="166">IFERROR(VLOOKUP($B348,INDIRECT($L$348),2,FALSE),0)</f>
        <v>-1.91270955</v>
      </c>
      <c r="G348" s="185">
        <f t="shared" ref="G348:G365" ca="1" si="167">IFERROR(VLOOKUP($B348,INDIRECT($M$348),2,FALSE),0)</f>
        <v>-2.3804866100000002</v>
      </c>
      <c r="H348" s="7"/>
      <c r="I348" s="140" t="str">
        <f>"Modeloutput!$A$"&amp;O348&amp;":$B$"&amp;O349</f>
        <v>Modeloutput!$A$14141:$B$14160</v>
      </c>
      <c r="J348" s="140" t="str">
        <f>"Modeloutput!$A$"&amp;P348&amp;":$B$"&amp;P349</f>
        <v>Modeloutput!$A$15076:$B$15095</v>
      </c>
      <c r="K348" s="140" t="str">
        <f>"Modeloutput!$A$"&amp;Q348&amp;":$B$"&amp;Q349</f>
        <v>Modeloutput!$A$16011:$B$16030</v>
      </c>
      <c r="L348" s="140" t="str">
        <f>"Modeloutput!$A$"&amp;R348&amp;":$B$"&amp;R349</f>
        <v>Modeloutput!$A$16946:$B$16965</v>
      </c>
      <c r="M348" s="140" t="str">
        <f>"Modeloutput!$A$"&amp;S348&amp;":$B$"&amp;S349</f>
        <v>Modeloutput!$A$17881:$B$17900</v>
      </c>
      <c r="O348" s="140">
        <f>Run4_Var1!O348+Run4_Var4!$G$10</f>
        <v>14141</v>
      </c>
      <c r="P348" s="140">
        <f>Run4_Var1!P348+Run4_Var4!$G$10</f>
        <v>15076</v>
      </c>
      <c r="Q348" s="140">
        <f>Run4_Var1!Q348+Run4_Var4!$G$10</f>
        <v>16011</v>
      </c>
      <c r="R348" s="140">
        <f>Run4_Var1!R348+Run4_Var4!$G$10</f>
        <v>16946</v>
      </c>
      <c r="S348" s="140">
        <f>Run4_Var1!S348+Run4_Var4!$G$10</f>
        <v>17881</v>
      </c>
      <c r="V348" s="63" t="s">
        <v>292</v>
      </c>
      <c r="W348" s="62">
        <f ca="1">SUM(C348:C353)</f>
        <v>-1.550319067</v>
      </c>
      <c r="X348" s="62">
        <f t="shared" ref="X348:AA348" ca="1" si="168">SUM(D348:D353)</f>
        <v>-0.96210989330000007</v>
      </c>
      <c r="Y348" s="62">
        <f t="shared" ca="1" si="168"/>
        <v>-1.9180969937000001</v>
      </c>
      <c r="Z348" s="62">
        <f t="shared" ca="1" si="168"/>
        <v>-3.8239715059000003</v>
      </c>
      <c r="AA348" s="62">
        <f t="shared" ca="1" si="168"/>
        <v>-4.7646574080000006</v>
      </c>
    </row>
    <row r="349" spans="1:27" x14ac:dyDescent="0.25">
      <c r="A349" s="140"/>
      <c r="B349" s="140" t="s">
        <v>1088</v>
      </c>
      <c r="C349" s="185">
        <f t="shared" ca="1" si="163"/>
        <v>0</v>
      </c>
      <c r="D349" s="185">
        <f t="shared" ca="1" si="164"/>
        <v>-6.9341467099999998E-2</v>
      </c>
      <c r="E349" s="185">
        <f t="shared" ca="1" si="165"/>
        <v>-0.13814542499999999</v>
      </c>
      <c r="F349" s="185">
        <f t="shared" ca="1" si="166"/>
        <v>-0.275217932</v>
      </c>
      <c r="G349" s="185">
        <f t="shared" ca="1" si="167"/>
        <v>-0.342678643</v>
      </c>
      <c r="H349" s="7"/>
      <c r="O349" s="140">
        <f>Run4_Var1!O349+Run4_Var4!$G$10</f>
        <v>14160</v>
      </c>
      <c r="P349" s="140">
        <f>Run4_Var1!P349+Run4_Var4!$G$10</f>
        <v>15095</v>
      </c>
      <c r="Q349" s="140">
        <f>Run4_Var1!Q349+Run4_Var4!$G$10</f>
        <v>16030</v>
      </c>
      <c r="R349" s="140">
        <f>Run4_Var1!R349+Run4_Var4!$G$10</f>
        <v>16965</v>
      </c>
      <c r="S349" s="140">
        <f>Run4_Var1!S349+Run4_Var4!$G$10</f>
        <v>17900</v>
      </c>
      <c r="V349" s="25" t="s">
        <v>295</v>
      </c>
      <c r="W349" s="26">
        <f ca="1">SUM(C360:C365)</f>
        <v>46.273363699999997</v>
      </c>
      <c r="X349" s="26">
        <f t="shared" ref="X349:AA349" ca="1" si="169">SUM(D360:D365)</f>
        <v>71.304775829999997</v>
      </c>
      <c r="Y349" s="26">
        <f t="shared" ca="1" si="169"/>
        <v>91.229383510000005</v>
      </c>
      <c r="Z349" s="26">
        <f t="shared" ca="1" si="169"/>
        <v>97.641599380000002</v>
      </c>
      <c r="AA349" s="26">
        <f t="shared" ca="1" si="169"/>
        <v>103.05770491999999</v>
      </c>
    </row>
    <row r="350" spans="1:27" x14ac:dyDescent="0.25">
      <c r="A350" s="140"/>
      <c r="B350" s="140" t="s">
        <v>1089</v>
      </c>
      <c r="C350" s="185">
        <f t="shared" ca="1" si="163"/>
        <v>-0.74795146099999998</v>
      </c>
      <c r="D350" s="185">
        <f t="shared" ca="1" si="164"/>
        <v>-0.38869166700000002</v>
      </c>
      <c r="E350" s="185">
        <f t="shared" ca="1" si="165"/>
        <v>-0.77601485599999998</v>
      </c>
      <c r="F350" s="185">
        <f t="shared" ca="1" si="166"/>
        <v>-1.5492970100000001</v>
      </c>
      <c r="G350" s="185">
        <f t="shared" ca="1" si="167"/>
        <v>-1.93320007</v>
      </c>
      <c r="H350" s="7"/>
      <c r="O350" s="8"/>
      <c r="P350" s="8"/>
      <c r="Q350" s="8"/>
      <c r="R350" s="8"/>
      <c r="S350" s="8"/>
      <c r="V350" s="43" t="s">
        <v>566</v>
      </c>
      <c r="W350" s="44">
        <f ca="1">SUM(C354:C359)</f>
        <v>-7.5153870899999999</v>
      </c>
      <c r="X350" s="44">
        <f t="shared" ref="X350:AA350" ca="1" si="170">SUM(D354:D359)</f>
        <v>-9.7297426189999996</v>
      </c>
      <c r="Y350" s="44">
        <f t="shared" ca="1" si="170"/>
        <v>-9.7102613169999987</v>
      </c>
      <c r="Z350" s="44">
        <f t="shared" ca="1" si="170"/>
        <v>-9.6902546730000001</v>
      </c>
      <c r="AA350" s="44">
        <f t="shared" ca="1" si="170"/>
        <v>-9.6704197479999987</v>
      </c>
    </row>
    <row r="351" spans="1:27" x14ac:dyDescent="0.25">
      <c r="A351" s="140"/>
      <c r="B351" s="140" t="s">
        <v>1090</v>
      </c>
      <c r="C351" s="185">
        <f t="shared" ca="1" si="163"/>
        <v>0</v>
      </c>
      <c r="D351" s="185">
        <f t="shared" ca="1" si="164"/>
        <v>-2.1743356200000001E-2</v>
      </c>
      <c r="E351" s="185">
        <f t="shared" ca="1" si="165"/>
        <v>-4.3430039699999999E-2</v>
      </c>
      <c r="F351" s="185">
        <f t="shared" ca="1" si="166"/>
        <v>-8.6747013900000003E-2</v>
      </c>
      <c r="G351" s="185">
        <f t="shared" ca="1" si="167"/>
        <v>-0.108292085</v>
      </c>
      <c r="H351" s="7"/>
      <c r="O351" s="8"/>
      <c r="P351" s="8"/>
      <c r="Q351" s="8"/>
      <c r="R351" s="8"/>
      <c r="S351" s="8"/>
    </row>
    <row r="352" spans="1:27" x14ac:dyDescent="0.25">
      <c r="A352" s="140"/>
      <c r="B352" s="140" t="s">
        <v>1091</v>
      </c>
      <c r="C352" s="185">
        <f t="shared" ca="1" si="163"/>
        <v>0</v>
      </c>
      <c r="D352" s="185">
        <f t="shared" ca="1" si="164"/>
        <v>0</v>
      </c>
      <c r="E352" s="185">
        <f t="shared" ca="1" si="165"/>
        <v>0</v>
      </c>
      <c r="F352" s="185">
        <f t="shared" ca="1" si="166"/>
        <v>0</v>
      </c>
      <c r="G352" s="185">
        <f t="shared" ca="1" si="167"/>
        <v>0</v>
      </c>
      <c r="H352" s="7"/>
      <c r="O352" s="8"/>
      <c r="P352" s="8"/>
      <c r="Q352" s="8"/>
      <c r="R352" s="8"/>
      <c r="S352" s="8"/>
      <c r="V352" s="140" t="s">
        <v>285</v>
      </c>
      <c r="W352" s="135">
        <f ca="1">SUM(W348:W350)</f>
        <v>37.207657543000003</v>
      </c>
      <c r="X352" s="135">
        <f t="shared" ref="X352:AA352" ca="1" si="171">SUM(X348:X350)</f>
        <v>60.612923317700002</v>
      </c>
      <c r="Y352" s="135">
        <f t="shared" ca="1" si="171"/>
        <v>79.601025199299997</v>
      </c>
      <c r="Z352" s="135">
        <f t="shared" ca="1" si="171"/>
        <v>84.127373201099999</v>
      </c>
      <c r="AA352" s="135">
        <f t="shared" ca="1" si="171"/>
        <v>88.622627763999986</v>
      </c>
    </row>
    <row r="353" spans="1:27" x14ac:dyDescent="0.25">
      <c r="A353" s="140"/>
      <c r="B353" s="140" t="s">
        <v>1092</v>
      </c>
      <c r="C353" s="185">
        <f t="shared" ca="1" si="163"/>
        <v>0</v>
      </c>
      <c r="D353" s="185">
        <f t="shared" ca="1" si="164"/>
        <v>0</v>
      </c>
      <c r="E353" s="185">
        <f t="shared" ca="1" si="165"/>
        <v>0</v>
      </c>
      <c r="F353" s="185">
        <f t="shared" ca="1" si="166"/>
        <v>0</v>
      </c>
      <c r="G353" s="185">
        <f t="shared" ca="1" si="167"/>
        <v>0</v>
      </c>
      <c r="H353" s="7"/>
      <c r="O353" s="8"/>
      <c r="P353" s="8"/>
      <c r="Q353" s="8"/>
      <c r="R353" s="8"/>
      <c r="S353" s="8"/>
      <c r="V353" s="140" t="s">
        <v>284</v>
      </c>
      <c r="W353" s="135">
        <f ca="1">SUM(C348:C365)</f>
        <v>37.207657542999996</v>
      </c>
      <c r="X353" s="135">
        <f t="shared" ref="X353:AA353" ca="1" si="172">SUM(D348:D365)</f>
        <v>60.612923317700009</v>
      </c>
      <c r="Y353" s="135">
        <f t="shared" ca="1" si="172"/>
        <v>79.601025199300011</v>
      </c>
      <c r="Z353" s="135">
        <f t="shared" ca="1" si="172"/>
        <v>84.127373201099999</v>
      </c>
      <c r="AA353" s="135">
        <f t="shared" ca="1" si="172"/>
        <v>88.622627763999986</v>
      </c>
    </row>
    <row r="354" spans="1:27" x14ac:dyDescent="0.25">
      <c r="A354" s="140"/>
      <c r="B354" s="140" t="s">
        <v>472</v>
      </c>
      <c r="C354" s="45">
        <f t="shared" ca="1" si="163"/>
        <v>0</v>
      </c>
      <c r="D354" s="45">
        <f t="shared" ca="1" si="164"/>
        <v>0</v>
      </c>
      <c r="E354" s="45">
        <f t="shared" ca="1" si="165"/>
        <v>0</v>
      </c>
      <c r="F354" s="45">
        <f t="shared" ca="1" si="166"/>
        <v>0</v>
      </c>
      <c r="G354" s="45">
        <f t="shared" ca="1" si="167"/>
        <v>0</v>
      </c>
      <c r="H354" s="7"/>
      <c r="O354" s="8"/>
      <c r="P354" s="8"/>
      <c r="Q354" s="8"/>
      <c r="R354" s="8"/>
      <c r="S354" s="8"/>
    </row>
    <row r="355" spans="1:27" x14ac:dyDescent="0.25">
      <c r="A355" s="140"/>
      <c r="B355" s="140" t="s">
        <v>473</v>
      </c>
      <c r="C355" s="45">
        <f t="shared" ca="1" si="163"/>
        <v>0</v>
      </c>
      <c r="D355" s="45">
        <f t="shared" ca="1" si="164"/>
        <v>-1.4593772599999999</v>
      </c>
      <c r="E355" s="45">
        <f t="shared" ca="1" si="165"/>
        <v>-1.4537140500000001</v>
      </c>
      <c r="F355" s="45">
        <f t="shared" ca="1" si="166"/>
        <v>-1.4480618999999999</v>
      </c>
      <c r="G355" s="45">
        <f t="shared" ca="1" si="167"/>
        <v>-1.4427470899999999</v>
      </c>
      <c r="H355" s="7"/>
      <c r="O355" s="8"/>
      <c r="P355" s="8"/>
      <c r="Q355" s="8"/>
      <c r="R355" s="8"/>
      <c r="S355" s="8"/>
    </row>
    <row r="356" spans="1:27" x14ac:dyDescent="0.25">
      <c r="A356" s="140"/>
      <c r="B356" s="140" t="s">
        <v>474</v>
      </c>
      <c r="C356" s="45">
        <f t="shared" ca="1" si="163"/>
        <v>-7.5153870899999999</v>
      </c>
      <c r="D356" s="45">
        <f t="shared" ca="1" si="164"/>
        <v>-7.8137548800000003</v>
      </c>
      <c r="E356" s="45">
        <f t="shared" ca="1" si="165"/>
        <v>-7.8005318499999996</v>
      </c>
      <c r="F356" s="45">
        <f t="shared" ca="1" si="166"/>
        <v>-7.7867709500000002</v>
      </c>
      <c r="G356" s="45">
        <f t="shared" ca="1" si="167"/>
        <v>-7.7728459000000001</v>
      </c>
      <c r="H356" s="7"/>
      <c r="O356" s="8"/>
      <c r="P356" s="8"/>
      <c r="Q356" s="8"/>
      <c r="R356" s="8"/>
      <c r="S356" s="8"/>
    </row>
    <row r="357" spans="1:27" x14ac:dyDescent="0.25">
      <c r="A357" s="140"/>
      <c r="B357" s="140" t="s">
        <v>475</v>
      </c>
      <c r="C357" s="45">
        <f t="shared" ca="1" si="163"/>
        <v>0</v>
      </c>
      <c r="D357" s="45">
        <f t="shared" ca="1" si="164"/>
        <v>-0.45661047900000001</v>
      </c>
      <c r="E357" s="45">
        <f t="shared" ca="1" si="165"/>
        <v>-0.45601541699999998</v>
      </c>
      <c r="F357" s="45">
        <f t="shared" ca="1" si="166"/>
        <v>-0.455421823</v>
      </c>
      <c r="G357" s="45">
        <f t="shared" ca="1" si="167"/>
        <v>-0.454826758</v>
      </c>
      <c r="H357" s="7"/>
      <c r="O357" s="8"/>
      <c r="P357" s="8"/>
      <c r="Q357" s="8"/>
      <c r="R357" s="8"/>
      <c r="S357" s="8"/>
    </row>
    <row r="358" spans="1:27" x14ac:dyDescent="0.25">
      <c r="A358" s="140"/>
      <c r="B358" s="140" t="s">
        <v>476</v>
      </c>
      <c r="C358" s="45">
        <f t="shared" ca="1" si="163"/>
        <v>0</v>
      </c>
      <c r="D358" s="45">
        <f t="shared" ca="1" si="164"/>
        <v>0</v>
      </c>
      <c r="E358" s="45">
        <f t="shared" ca="1" si="165"/>
        <v>0</v>
      </c>
      <c r="F358" s="45">
        <f t="shared" ca="1" si="166"/>
        <v>0</v>
      </c>
      <c r="G358" s="45">
        <f t="shared" ca="1" si="167"/>
        <v>0</v>
      </c>
      <c r="H358" s="7"/>
      <c r="O358" s="8"/>
      <c r="P358" s="8"/>
      <c r="Q358" s="8"/>
      <c r="R358" s="8"/>
      <c r="S358" s="8"/>
    </row>
    <row r="359" spans="1:27" x14ac:dyDescent="0.25">
      <c r="A359" s="140"/>
      <c r="B359" s="140" t="s">
        <v>477</v>
      </c>
      <c r="C359" s="45">
        <f t="shared" ca="1" si="163"/>
        <v>0</v>
      </c>
      <c r="D359" s="45">
        <f t="shared" ca="1" si="164"/>
        <v>0</v>
      </c>
      <c r="E359" s="45">
        <f t="shared" ca="1" si="165"/>
        <v>0</v>
      </c>
      <c r="F359" s="45">
        <f t="shared" ca="1" si="166"/>
        <v>0</v>
      </c>
      <c r="G359" s="45">
        <f t="shared" ca="1" si="167"/>
        <v>0</v>
      </c>
      <c r="H359" s="7"/>
      <c r="O359" s="8"/>
      <c r="P359" s="8"/>
      <c r="Q359" s="8"/>
      <c r="R359" s="8"/>
      <c r="S359" s="8"/>
    </row>
    <row r="360" spans="1:27" x14ac:dyDescent="0.25">
      <c r="A360" s="140"/>
      <c r="B360" s="140" t="s">
        <v>1100</v>
      </c>
      <c r="C360" s="46">
        <f t="shared" ca="1" si="163"/>
        <v>20.059190099999999</v>
      </c>
      <c r="D360" s="46">
        <f t="shared" ca="1" si="164"/>
        <v>30.8693378</v>
      </c>
      <c r="E360" s="46">
        <f t="shared" ca="1" si="165"/>
        <v>40.821533600000002</v>
      </c>
      <c r="F360" s="46">
        <f t="shared" ca="1" si="166"/>
        <v>43.992319700000003</v>
      </c>
      <c r="G360" s="46">
        <f t="shared" ca="1" si="167"/>
        <v>46.657537499999997</v>
      </c>
      <c r="H360" s="7"/>
      <c r="O360" s="8"/>
      <c r="P360" s="8"/>
      <c r="Q360" s="8"/>
      <c r="R360" s="8"/>
      <c r="S360" s="8"/>
    </row>
    <row r="361" spans="1:27" x14ac:dyDescent="0.25">
      <c r="A361" s="140"/>
      <c r="B361" s="140" t="s">
        <v>1101</v>
      </c>
      <c r="C361" s="46">
        <f t="shared" ca="1" si="163"/>
        <v>0</v>
      </c>
      <c r="D361" s="46">
        <f t="shared" ca="1" si="164"/>
        <v>5.8972311599999996</v>
      </c>
      <c r="E361" s="46">
        <f t="shared" ca="1" si="165"/>
        <v>7.3248946100000003</v>
      </c>
      <c r="F361" s="46">
        <f t="shared" ca="1" si="166"/>
        <v>7.7780743399999999</v>
      </c>
      <c r="G361" s="46">
        <f t="shared" ca="1" si="167"/>
        <v>8.1592484899999995</v>
      </c>
      <c r="H361" s="7"/>
      <c r="O361" s="8"/>
      <c r="P361" s="8"/>
      <c r="Q361" s="8"/>
      <c r="R361" s="8"/>
      <c r="S361" s="8"/>
    </row>
    <row r="362" spans="1:27" x14ac:dyDescent="0.25">
      <c r="A362" s="140"/>
      <c r="B362" s="140" t="s">
        <v>1102</v>
      </c>
      <c r="C362" s="46">
        <f t="shared" ca="1" si="163"/>
        <v>26.214173599999999</v>
      </c>
      <c r="D362" s="46">
        <f t="shared" ca="1" si="164"/>
        <v>32.690021600000001</v>
      </c>
      <c r="E362" s="46">
        <f t="shared" ca="1" si="165"/>
        <v>40.781163200000002</v>
      </c>
      <c r="F362" s="46">
        <f t="shared" ca="1" si="166"/>
        <v>43.420602199999998</v>
      </c>
      <c r="G362" s="46">
        <f t="shared" ca="1" si="167"/>
        <v>45.663567299999997</v>
      </c>
      <c r="H362" s="7"/>
      <c r="O362" s="8"/>
      <c r="P362" s="8"/>
      <c r="Q362" s="8"/>
      <c r="R362" s="8"/>
      <c r="S362" s="8"/>
    </row>
    <row r="363" spans="1:27" x14ac:dyDescent="0.25">
      <c r="A363" s="140"/>
      <c r="B363" s="140" t="s">
        <v>1103</v>
      </c>
      <c r="C363" s="46">
        <f t="shared" ca="1" si="163"/>
        <v>0</v>
      </c>
      <c r="D363" s="46">
        <f t="shared" ca="1" si="164"/>
        <v>1.8481852700000001</v>
      </c>
      <c r="E363" s="46">
        <f t="shared" ca="1" si="165"/>
        <v>2.3017921000000001</v>
      </c>
      <c r="F363" s="46">
        <f t="shared" ca="1" si="166"/>
        <v>2.4506031400000001</v>
      </c>
      <c r="G363" s="46">
        <f t="shared" ca="1" si="167"/>
        <v>2.5773516299999999</v>
      </c>
      <c r="H363" s="7"/>
      <c r="O363" s="8"/>
      <c r="P363" s="8"/>
      <c r="Q363" s="8"/>
      <c r="R363" s="8"/>
      <c r="S363" s="8"/>
    </row>
    <row r="364" spans="1:27" x14ac:dyDescent="0.25">
      <c r="A364" s="140"/>
      <c r="B364" s="140" t="s">
        <v>1104</v>
      </c>
      <c r="C364" s="46">
        <f t="shared" ca="1" si="163"/>
        <v>0</v>
      </c>
      <c r="D364" s="46">
        <f t="shared" ca="1" si="164"/>
        <v>0</v>
      </c>
      <c r="E364" s="46">
        <f t="shared" ca="1" si="165"/>
        <v>0</v>
      </c>
      <c r="F364" s="46">
        <f t="shared" ca="1" si="166"/>
        <v>0</v>
      </c>
      <c r="G364" s="46">
        <f t="shared" ca="1" si="167"/>
        <v>0</v>
      </c>
      <c r="H364" s="7"/>
      <c r="O364" s="8"/>
      <c r="P364" s="8"/>
      <c r="Q364" s="8"/>
      <c r="R364" s="8"/>
      <c r="S364" s="8"/>
    </row>
    <row r="365" spans="1:27" x14ac:dyDescent="0.25">
      <c r="A365" s="140"/>
      <c r="B365" s="140" t="s">
        <v>1105</v>
      </c>
      <c r="C365" s="46">
        <f t="shared" ca="1" si="163"/>
        <v>0</v>
      </c>
      <c r="D365" s="46">
        <f t="shared" ca="1" si="164"/>
        <v>0</v>
      </c>
      <c r="E365" s="46">
        <f t="shared" ca="1" si="165"/>
        <v>0</v>
      </c>
      <c r="F365" s="46">
        <f t="shared" ca="1" si="166"/>
        <v>0</v>
      </c>
      <c r="G365" s="46">
        <f t="shared" ca="1" si="167"/>
        <v>0</v>
      </c>
      <c r="H365" s="7"/>
      <c r="O365" s="8"/>
      <c r="P365" s="8"/>
      <c r="Q365" s="8"/>
      <c r="R365" s="8"/>
      <c r="S365" s="8"/>
    </row>
    <row r="366" spans="1:27" x14ac:dyDescent="0.25">
      <c r="C366" s="7"/>
      <c r="D366" s="7"/>
      <c r="E366" s="7"/>
      <c r="F366" s="7"/>
      <c r="G366" s="7"/>
      <c r="H366" s="7"/>
      <c r="O366" s="8"/>
      <c r="P366" s="8"/>
      <c r="Q366" s="8"/>
      <c r="R366" s="8"/>
      <c r="S366" s="8"/>
    </row>
    <row r="367" spans="1:27" x14ac:dyDescent="0.25">
      <c r="A367" s="140"/>
      <c r="C367" s="7"/>
      <c r="D367" s="7"/>
      <c r="E367" s="7"/>
      <c r="F367" s="7"/>
      <c r="G367" s="7"/>
      <c r="H367" s="7"/>
      <c r="I367" s="103" t="s">
        <v>244</v>
      </c>
      <c r="O367" s="138" t="s">
        <v>245</v>
      </c>
      <c r="P367" s="8"/>
      <c r="Q367" s="8"/>
      <c r="R367" s="8"/>
      <c r="S367" s="8"/>
    </row>
    <row r="368" spans="1:27" x14ac:dyDescent="0.25">
      <c r="A368" s="140"/>
      <c r="B368" s="106" t="s">
        <v>248</v>
      </c>
      <c r="C368" s="181">
        <v>2010</v>
      </c>
      <c r="D368" s="181">
        <v>2020</v>
      </c>
      <c r="E368" s="181">
        <v>2030</v>
      </c>
      <c r="F368" s="181">
        <v>2040</v>
      </c>
      <c r="G368" s="181">
        <v>2050</v>
      </c>
      <c r="H368" s="7"/>
      <c r="I368" s="106">
        <v>2010</v>
      </c>
      <c r="J368" s="106">
        <v>2020</v>
      </c>
      <c r="K368" s="106">
        <v>2030</v>
      </c>
      <c r="L368" s="106">
        <v>2040</v>
      </c>
      <c r="M368" s="106">
        <v>2050</v>
      </c>
      <c r="O368" s="6">
        <v>2010</v>
      </c>
      <c r="P368" s="6">
        <v>2020</v>
      </c>
      <c r="Q368" s="6">
        <v>2030</v>
      </c>
      <c r="R368" s="6">
        <v>2040</v>
      </c>
      <c r="S368" s="6">
        <v>2050</v>
      </c>
      <c r="V368" s="106" t="s">
        <v>248</v>
      </c>
      <c r="W368" s="9">
        <v>2010</v>
      </c>
      <c r="X368" s="9">
        <v>2020</v>
      </c>
      <c r="Y368" s="9">
        <v>2030</v>
      </c>
      <c r="Z368" s="9">
        <v>2040</v>
      </c>
      <c r="AA368" s="9">
        <v>2050</v>
      </c>
    </row>
    <row r="369" spans="1:27" x14ac:dyDescent="0.25">
      <c r="B369" s="186" t="s">
        <v>943</v>
      </c>
      <c r="C369" s="187">
        <f t="shared" ref="C369:C432" ca="1" si="173">IFERROR(VLOOKUP($B369,INDIRECT($I$369),2,FALSE),0)</f>
        <v>-1.2853600000000001</v>
      </c>
      <c r="D369" s="187">
        <f t="shared" ref="D369:D432" ca="1" si="174">IFERROR(VLOOKUP($B369,INDIRECT($J$369),2,FALSE),0)</f>
        <v>-1.2791999999999999</v>
      </c>
      <c r="E369" s="187">
        <f t="shared" ref="E369:E432" ca="1" si="175">IFERROR(VLOOKUP($B369,INDIRECT($K$369),2,FALSE),0)</f>
        <v>-1.2791999999999999</v>
      </c>
      <c r="F369" s="187">
        <f t="shared" ref="F369:F432" ca="1" si="176">IFERROR(VLOOKUP($B369,INDIRECT($L$369),2,FALSE),0)</f>
        <v>-1.2791999999999999</v>
      </c>
      <c r="G369" s="187">
        <f t="shared" ref="G369:G432" ca="1" si="177">IFERROR(VLOOKUP($B369,INDIRECT($M$369),2,FALSE),0)</f>
        <v>-1.2791999999999999</v>
      </c>
      <c r="H369" s="7"/>
      <c r="I369" s="140" t="str">
        <f>"Modeloutput!$A$"&amp;O369&amp;":$B$"&amp;O370</f>
        <v>Modeloutput!$A$14608:$B$14703</v>
      </c>
      <c r="J369" s="140" t="str">
        <f>"Modeloutput!$A$"&amp;P369&amp;":$B$"&amp;P370</f>
        <v>Modeloutput!$A$15543:$B$15638</v>
      </c>
      <c r="K369" s="140" t="str">
        <f>"Modeloutput!$A$"&amp;Q369&amp;":$B$"&amp;Q370</f>
        <v>Modeloutput!$A$16478:$B$16573</v>
      </c>
      <c r="L369" s="140" t="str">
        <f>"Modeloutput!$A$"&amp;R369&amp;":$B$"&amp;R370</f>
        <v>Modeloutput!$A$17413:$B$17508</v>
      </c>
      <c r="M369" s="140" t="str">
        <f>"Modeloutput!$A$"&amp;S369&amp;":$B$"&amp;S370</f>
        <v>Modeloutput!$A$18348:$B$18443</v>
      </c>
      <c r="N369" s="140" t="s">
        <v>246</v>
      </c>
      <c r="O369" s="140">
        <f>Run4_Var1!O369+Run4_Var4!$G$10</f>
        <v>14608</v>
      </c>
      <c r="P369" s="140">
        <f>Run4_Var1!P369+Run4_Var4!$G$10</f>
        <v>15543</v>
      </c>
      <c r="Q369" s="140">
        <f>Run4_Var1!Q369+Run4_Var4!$G$10</f>
        <v>16478</v>
      </c>
      <c r="R369" s="140">
        <f>Run4_Var1!R369+Run4_Var4!$G$10</f>
        <v>17413</v>
      </c>
      <c r="S369" s="140">
        <f>Run4_Var1!S369+Run4_Var4!$G$10</f>
        <v>18348</v>
      </c>
      <c r="V369" s="66" t="s">
        <v>296</v>
      </c>
      <c r="W369" s="188">
        <f ca="1">C371+C383</f>
        <v>-32.881487800000002</v>
      </c>
      <c r="X369" s="188">
        <f t="shared" ref="X369:AA369" ca="1" si="178">D371+D383</f>
        <v>-35.558939799999997</v>
      </c>
      <c r="Y369" s="188">
        <f t="shared" ca="1" si="178"/>
        <v>-32.805990999999999</v>
      </c>
      <c r="Z369" s="188">
        <f t="shared" ca="1" si="178"/>
        <v>-31.9800285</v>
      </c>
      <c r="AA369" s="188">
        <f t="shared" ca="1" si="178"/>
        <v>-31.2602735</v>
      </c>
    </row>
    <row r="370" spans="1:27" x14ac:dyDescent="0.25">
      <c r="B370" s="186" t="s">
        <v>944</v>
      </c>
      <c r="C370" s="180">
        <f t="shared" ca="1" si="173"/>
        <v>-1.4298299999999999</v>
      </c>
      <c r="D370" s="180">
        <f t="shared" ca="1" si="174"/>
        <v>-1.71594</v>
      </c>
      <c r="E370" s="180">
        <f t="shared" ca="1" si="175"/>
        <v>-1.71594</v>
      </c>
      <c r="F370" s="180">
        <f t="shared" ca="1" si="176"/>
        <v>-1.71594</v>
      </c>
      <c r="G370" s="180">
        <f t="shared" ca="1" si="177"/>
        <v>-1.71594</v>
      </c>
      <c r="H370" s="7"/>
      <c r="O370" s="140">
        <f>Run4_Var1!O370+Run4_Var4!$G$10</f>
        <v>14703</v>
      </c>
      <c r="P370" s="140">
        <f>Run4_Var1!P370+Run4_Var4!$G$10</f>
        <v>15638</v>
      </c>
      <c r="Q370" s="140">
        <f>Run4_Var1!Q370+Run4_Var4!$G$10</f>
        <v>16573</v>
      </c>
      <c r="R370" s="140">
        <f>Run4_Var1!R370+Run4_Var4!$G$10</f>
        <v>17508</v>
      </c>
      <c r="S370" s="140">
        <f>Run4_Var1!S370+Run4_Var4!$G$10</f>
        <v>18443</v>
      </c>
      <c r="T370" s="8"/>
      <c r="V370" s="36" t="s">
        <v>297</v>
      </c>
      <c r="W370" s="38">
        <f ca="1">C372</f>
        <v>-10.296169799999999</v>
      </c>
      <c r="X370" s="38">
        <f t="shared" ref="X370:AA370" ca="1" si="179">D372</f>
        <v>-8.5741425899999992</v>
      </c>
      <c r="Y370" s="38">
        <f t="shared" ca="1" si="179"/>
        <v>-8.1752425899999999</v>
      </c>
      <c r="Z370" s="38">
        <f t="shared" ca="1" si="179"/>
        <v>-7.9259300899999996</v>
      </c>
      <c r="AA370" s="38">
        <f t="shared" ca="1" si="179"/>
        <v>-7.7431009199999998</v>
      </c>
    </row>
    <row r="371" spans="1:27" x14ac:dyDescent="0.25">
      <c r="A371" s="140"/>
      <c r="B371" s="140" t="s">
        <v>538</v>
      </c>
      <c r="C371" s="69">
        <f t="shared" ca="1" si="173"/>
        <v>-32.881487800000002</v>
      </c>
      <c r="D371" s="69">
        <f t="shared" ca="1" si="174"/>
        <v>-35.558939799999997</v>
      </c>
      <c r="E371" s="69">
        <f t="shared" ca="1" si="175"/>
        <v>-32.805990999999999</v>
      </c>
      <c r="F371" s="69">
        <f t="shared" ca="1" si="176"/>
        <v>-31.9800285</v>
      </c>
      <c r="G371" s="69">
        <f t="shared" ca="1" si="177"/>
        <v>-31.2602735</v>
      </c>
      <c r="H371" s="7"/>
      <c r="O371" s="8"/>
      <c r="P371" s="8"/>
      <c r="Q371" s="8"/>
      <c r="R371" s="8"/>
      <c r="S371" s="8"/>
      <c r="V371" s="32" t="s">
        <v>298</v>
      </c>
      <c r="W371" s="40">
        <f ca="1">SUM(C373:C376)+C384</f>
        <v>-14.5235845</v>
      </c>
      <c r="X371" s="40">
        <f t="shared" ref="X371:AA371" ca="1" si="180">SUM(D373:D376)+D384</f>
        <v>-14.1549476</v>
      </c>
      <c r="Y371" s="40">
        <f t="shared" ca="1" si="180"/>
        <v>-10.9915225</v>
      </c>
      <c r="Z371" s="40">
        <f t="shared" ca="1" si="180"/>
        <v>-12.367936200000001</v>
      </c>
      <c r="AA371" s="40">
        <f t="shared" ca="1" si="180"/>
        <v>-13.9932692</v>
      </c>
    </row>
    <row r="372" spans="1:27" x14ac:dyDescent="0.25">
      <c r="A372" s="140"/>
      <c r="B372" s="140" t="s">
        <v>539</v>
      </c>
      <c r="C372" s="38">
        <f t="shared" ca="1" si="173"/>
        <v>-10.296169799999999</v>
      </c>
      <c r="D372" s="38">
        <f t="shared" ca="1" si="174"/>
        <v>-8.5741425899999992</v>
      </c>
      <c r="E372" s="38">
        <f t="shared" ca="1" si="175"/>
        <v>-8.1752425899999999</v>
      </c>
      <c r="F372" s="38">
        <f t="shared" ca="1" si="176"/>
        <v>-7.9259300899999996</v>
      </c>
      <c r="G372" s="38">
        <f t="shared" ca="1" si="177"/>
        <v>-7.7431009199999998</v>
      </c>
      <c r="H372" s="7"/>
      <c r="O372" s="8"/>
      <c r="P372" s="8"/>
      <c r="Q372" s="8"/>
      <c r="R372" s="8"/>
      <c r="S372" s="8"/>
      <c r="V372" s="47" t="s">
        <v>299</v>
      </c>
      <c r="W372" s="49">
        <f ca="1">SUM(C377:C380)</f>
        <v>-1.8436225500000001</v>
      </c>
      <c r="X372" s="49">
        <f t="shared" ref="X372:AA372" ca="1" si="181">SUM(D377:D380)</f>
        <v>-1.93052139</v>
      </c>
      <c r="Y372" s="49">
        <f t="shared" ca="1" si="181"/>
        <v>-1.84665119</v>
      </c>
      <c r="Z372" s="49">
        <f t="shared" ca="1" si="181"/>
        <v>-1.78514638</v>
      </c>
      <c r="AA372" s="49">
        <f t="shared" ca="1" si="181"/>
        <v>-1.7404156</v>
      </c>
    </row>
    <row r="373" spans="1:27" x14ac:dyDescent="0.25">
      <c r="A373" s="140"/>
      <c r="B373" s="140" t="s">
        <v>150</v>
      </c>
      <c r="C373" s="40">
        <f t="shared" ca="1" si="173"/>
        <v>0</v>
      </c>
      <c r="D373" s="40">
        <f t="shared" ca="1" si="174"/>
        <v>0</v>
      </c>
      <c r="E373" s="40">
        <f t="shared" ca="1" si="175"/>
        <v>0</v>
      </c>
      <c r="F373" s="40">
        <f t="shared" ca="1" si="176"/>
        <v>0</v>
      </c>
      <c r="G373" s="40">
        <f t="shared" ca="1" si="177"/>
        <v>0</v>
      </c>
      <c r="H373" s="7"/>
      <c r="O373" s="8"/>
      <c r="P373" s="8"/>
      <c r="Q373" s="8"/>
      <c r="R373" s="8"/>
      <c r="S373" s="8"/>
      <c r="V373" s="57" t="s">
        <v>300</v>
      </c>
      <c r="W373" s="60">
        <f ca="1">SUM(C385:C408)+SUM(C457:C460)</f>
        <v>0</v>
      </c>
      <c r="X373" s="60">
        <f t="shared" ref="X373:AA373" ca="1" si="182">SUM(D385:D408)+SUM(D457:D460)</f>
        <v>0</v>
      </c>
      <c r="Y373" s="60">
        <f t="shared" ca="1" si="182"/>
        <v>0</v>
      </c>
      <c r="Z373" s="60">
        <f t="shared" ca="1" si="182"/>
        <v>0</v>
      </c>
      <c r="AA373" s="60">
        <f t="shared" ca="1" si="182"/>
        <v>0</v>
      </c>
    </row>
    <row r="374" spans="1:27" x14ac:dyDescent="0.25">
      <c r="A374" s="140"/>
      <c r="B374" s="140" t="s">
        <v>142</v>
      </c>
      <c r="C374" s="40">
        <f t="shared" ca="1" si="173"/>
        <v>-14.5235845</v>
      </c>
      <c r="D374" s="40">
        <f t="shared" ca="1" si="174"/>
        <v>-14.1549476</v>
      </c>
      <c r="E374" s="40">
        <f t="shared" ca="1" si="175"/>
        <v>-10.9915225</v>
      </c>
      <c r="F374" s="40">
        <f t="shared" ca="1" si="176"/>
        <v>-12.367936200000001</v>
      </c>
      <c r="G374" s="40">
        <f t="shared" ca="1" si="177"/>
        <v>-13.9932692</v>
      </c>
      <c r="H374" s="7"/>
      <c r="O374" s="8"/>
      <c r="P374" s="8"/>
      <c r="Q374" s="8"/>
      <c r="R374" s="8"/>
      <c r="S374" s="8"/>
      <c r="V374" s="51" t="s">
        <v>301</v>
      </c>
      <c r="W374" s="53">
        <f ca="1">SUM(C409:C432)</f>
        <v>18.436225499999999</v>
      </c>
      <c r="X374" s="53">
        <f t="shared" ref="X374:AA374" ca="1" si="183">SUM(D409:D432)</f>
        <v>19.305213858999998</v>
      </c>
      <c r="Y374" s="53">
        <f t="shared" ca="1" si="183"/>
        <v>18.466511878999999</v>
      </c>
      <c r="Z374" s="53">
        <f t="shared" ca="1" si="183"/>
        <v>17.851463758999998</v>
      </c>
      <c r="AA374" s="53">
        <f t="shared" ca="1" si="183"/>
        <v>17.404156038999997</v>
      </c>
    </row>
    <row r="375" spans="1:27" x14ac:dyDescent="0.25">
      <c r="A375" s="140"/>
      <c r="B375" s="140" t="s">
        <v>151</v>
      </c>
      <c r="C375" s="40">
        <f t="shared" ca="1" si="173"/>
        <v>0</v>
      </c>
      <c r="D375" s="40">
        <f t="shared" ca="1" si="174"/>
        <v>0</v>
      </c>
      <c r="E375" s="40">
        <f t="shared" ca="1" si="175"/>
        <v>0</v>
      </c>
      <c r="F375" s="40">
        <f t="shared" ca="1" si="176"/>
        <v>0</v>
      </c>
      <c r="G375" s="40">
        <f t="shared" ca="1" si="177"/>
        <v>0</v>
      </c>
      <c r="H375" s="7"/>
      <c r="O375" s="8"/>
      <c r="P375" s="8"/>
      <c r="Q375" s="8"/>
      <c r="R375" s="8"/>
      <c r="S375" s="8"/>
      <c r="V375" s="54" t="s">
        <v>302</v>
      </c>
      <c r="W375" s="56">
        <f ca="1">SUM(C433:C456)+SUM(C461:C464)</f>
        <v>41.961776499999999</v>
      </c>
      <c r="X375" s="56">
        <f t="shared" ref="X375:AA375" ca="1" si="184">SUM(D433:D456)+SUM(D461:D464)</f>
        <v>43.765835604999999</v>
      </c>
      <c r="Y375" s="56">
        <f t="shared" ca="1" si="184"/>
        <v>37.611775467000001</v>
      </c>
      <c r="Z375" s="56">
        <f t="shared" ca="1" si="184"/>
        <v>37.346355103999997</v>
      </c>
      <c r="AA375" s="56">
        <f t="shared" ca="1" si="184"/>
        <v>36.728892906999995</v>
      </c>
    </row>
    <row r="376" spans="1:27" x14ac:dyDescent="0.25">
      <c r="A376" s="140"/>
      <c r="B376" s="140" t="s">
        <v>152</v>
      </c>
      <c r="C376" s="40">
        <f t="shared" ca="1" si="173"/>
        <v>0</v>
      </c>
      <c r="D376" s="40">
        <f t="shared" ca="1" si="174"/>
        <v>0</v>
      </c>
      <c r="E376" s="40">
        <f t="shared" ca="1" si="175"/>
        <v>0</v>
      </c>
      <c r="F376" s="40">
        <f t="shared" ca="1" si="176"/>
        <v>0</v>
      </c>
      <c r="G376" s="40">
        <f t="shared" ca="1" si="177"/>
        <v>0</v>
      </c>
      <c r="H376" s="7"/>
      <c r="O376" s="8"/>
      <c r="P376" s="8"/>
      <c r="Q376" s="8"/>
      <c r="R376" s="8"/>
      <c r="S376" s="8"/>
      <c r="V376" s="195" t="s">
        <v>1359</v>
      </c>
      <c r="W376" s="213">
        <f ca="1">C369+C381</f>
        <v>-1.2853600000000001</v>
      </c>
      <c r="X376" s="213">
        <f t="shared" ref="X376:AA377" ca="1" si="185">D369+D381</f>
        <v>-1.2791999999999999</v>
      </c>
      <c r="Y376" s="213">
        <f t="shared" ca="1" si="185"/>
        <v>-1.2791999999999999</v>
      </c>
      <c r="Z376" s="213">
        <f t="shared" ca="1" si="185"/>
        <v>-1.2791999999999999</v>
      </c>
      <c r="AA376" s="213">
        <f t="shared" ca="1" si="185"/>
        <v>-1.2791999999999999</v>
      </c>
    </row>
    <row r="377" spans="1:27" x14ac:dyDescent="0.25">
      <c r="A377" s="140"/>
      <c r="B377" s="140" t="s">
        <v>153</v>
      </c>
      <c r="C377" s="49">
        <f t="shared" ca="1" si="173"/>
        <v>0</v>
      </c>
      <c r="D377" s="49">
        <f t="shared" ca="1" si="174"/>
        <v>0</v>
      </c>
      <c r="E377" s="49">
        <f t="shared" ca="1" si="175"/>
        <v>0</v>
      </c>
      <c r="F377" s="49">
        <f t="shared" ca="1" si="176"/>
        <v>0</v>
      </c>
      <c r="G377" s="49">
        <f t="shared" ca="1" si="177"/>
        <v>0</v>
      </c>
      <c r="H377" s="7"/>
      <c r="O377" s="8"/>
      <c r="P377" s="8"/>
      <c r="Q377" s="8"/>
      <c r="R377" s="8"/>
      <c r="S377" s="8"/>
      <c r="V377" s="197" t="s">
        <v>1360</v>
      </c>
      <c r="W377" s="240">
        <f ca="1">C370+C382</f>
        <v>-1.4298299999999999</v>
      </c>
      <c r="X377" s="240">
        <f t="shared" ca="1" si="185"/>
        <v>-1.71594</v>
      </c>
      <c r="Y377" s="240">
        <f t="shared" ca="1" si="185"/>
        <v>-1.71594</v>
      </c>
      <c r="Z377" s="240">
        <f t="shared" ca="1" si="185"/>
        <v>-1.71594</v>
      </c>
      <c r="AA377" s="240">
        <f t="shared" ca="1" si="185"/>
        <v>-1.71594</v>
      </c>
    </row>
    <row r="378" spans="1:27" x14ac:dyDescent="0.25">
      <c r="A378" s="140"/>
      <c r="B378" s="140" t="s">
        <v>143</v>
      </c>
      <c r="C378" s="49">
        <f t="shared" ca="1" si="173"/>
        <v>-1.8436225500000001</v>
      </c>
      <c r="D378" s="49">
        <f t="shared" ca="1" si="174"/>
        <v>-1.93052139</v>
      </c>
      <c r="E378" s="49">
        <f t="shared" ca="1" si="175"/>
        <v>-1.84665119</v>
      </c>
      <c r="F378" s="49">
        <f t="shared" ca="1" si="176"/>
        <v>-1.78514638</v>
      </c>
      <c r="G378" s="49">
        <f t="shared" ca="1" si="177"/>
        <v>-1.7404156</v>
      </c>
      <c r="H378" s="7"/>
      <c r="O378" s="8"/>
      <c r="P378" s="8"/>
      <c r="Q378" s="8"/>
      <c r="R378" s="8"/>
      <c r="S378" s="8"/>
    </row>
    <row r="379" spans="1:27" x14ac:dyDescent="0.25">
      <c r="A379" s="140"/>
      <c r="B379" s="140" t="s">
        <v>154</v>
      </c>
      <c r="C379" s="49">
        <f t="shared" ca="1" si="173"/>
        <v>0</v>
      </c>
      <c r="D379" s="49">
        <f t="shared" ca="1" si="174"/>
        <v>0</v>
      </c>
      <c r="E379" s="49">
        <f t="shared" ca="1" si="175"/>
        <v>0</v>
      </c>
      <c r="F379" s="49">
        <f t="shared" ca="1" si="176"/>
        <v>0</v>
      </c>
      <c r="G379" s="49">
        <f t="shared" ca="1" si="177"/>
        <v>0</v>
      </c>
      <c r="H379" s="7"/>
      <c r="O379" s="8"/>
      <c r="P379" s="8"/>
      <c r="Q379" s="8"/>
      <c r="R379" s="8"/>
      <c r="S379" s="8"/>
      <c r="V379" s="140" t="s">
        <v>285</v>
      </c>
      <c r="W379" s="135">
        <f ca="1">SUM(W369:W377)</f>
        <v>-1.8620526500000028</v>
      </c>
      <c r="X379" s="135">
        <f t="shared" ref="X379:AA379" ca="1" si="186">SUM(X369:X377)</f>
        <v>-0.14264191600000298</v>
      </c>
      <c r="Y379" s="135">
        <f t="shared" ca="1" si="186"/>
        <v>-0.73625993400001088</v>
      </c>
      <c r="Z379" s="135">
        <f t="shared" ca="1" si="186"/>
        <v>-1.8563623070000055</v>
      </c>
      <c r="AA379" s="135">
        <f t="shared" ca="1" si="186"/>
        <v>-3.599150274000011</v>
      </c>
    </row>
    <row r="380" spans="1:27" x14ac:dyDescent="0.25">
      <c r="A380" s="140"/>
      <c r="B380" s="140" t="s">
        <v>155</v>
      </c>
      <c r="C380" s="49">
        <f t="shared" ca="1" si="173"/>
        <v>0</v>
      </c>
      <c r="D380" s="49">
        <f t="shared" ca="1" si="174"/>
        <v>0</v>
      </c>
      <c r="E380" s="49">
        <f t="shared" ca="1" si="175"/>
        <v>0</v>
      </c>
      <c r="F380" s="49">
        <f t="shared" ca="1" si="176"/>
        <v>0</v>
      </c>
      <c r="G380" s="49">
        <f t="shared" ca="1" si="177"/>
        <v>0</v>
      </c>
      <c r="H380" s="9"/>
      <c r="O380" s="8"/>
      <c r="P380" s="8"/>
      <c r="Q380" s="8"/>
      <c r="R380" s="8"/>
      <c r="S380" s="8"/>
      <c r="V380" s="140" t="s">
        <v>284</v>
      </c>
      <c r="W380" s="135">
        <f ca="1">SUM(C369:C464)</f>
        <v>-1.8620526500000025</v>
      </c>
      <c r="X380" s="135">
        <f t="shared" ref="X380:AA380" ca="1" si="187">SUM(D369:D464)</f>
        <v>-0.14264191600000259</v>
      </c>
      <c r="Y380" s="135">
        <f t="shared" ca="1" si="187"/>
        <v>-0.73625993399999756</v>
      </c>
      <c r="Z380" s="135">
        <f t="shared" ca="1" si="187"/>
        <v>-1.8563623070000093</v>
      </c>
      <c r="AA380" s="135">
        <f t="shared" ca="1" si="187"/>
        <v>-3.599150274000007</v>
      </c>
    </row>
    <row r="381" spans="1:27" x14ac:dyDescent="0.25">
      <c r="A381" s="140"/>
      <c r="B381" s="140" t="s">
        <v>1303</v>
      </c>
      <c r="C381" s="187">
        <f t="shared" ca="1" si="173"/>
        <v>0</v>
      </c>
      <c r="D381" s="187">
        <f t="shared" ca="1" si="174"/>
        <v>0</v>
      </c>
      <c r="E381" s="187">
        <f t="shared" ca="1" si="175"/>
        <v>0</v>
      </c>
      <c r="F381" s="187">
        <f t="shared" ca="1" si="176"/>
        <v>0</v>
      </c>
      <c r="G381" s="187">
        <f t="shared" ca="1" si="177"/>
        <v>0</v>
      </c>
      <c r="H381" s="7"/>
      <c r="O381" s="8"/>
      <c r="P381" s="8"/>
      <c r="Q381" s="8"/>
      <c r="R381" s="8"/>
      <c r="S381" s="8"/>
    </row>
    <row r="382" spans="1:27" x14ac:dyDescent="0.25">
      <c r="A382" s="140"/>
      <c r="B382" s="140" t="s">
        <v>1304</v>
      </c>
      <c r="C382" s="180">
        <f t="shared" ca="1" si="173"/>
        <v>0</v>
      </c>
      <c r="D382" s="180">
        <f t="shared" ca="1" si="174"/>
        <v>0</v>
      </c>
      <c r="E382" s="180">
        <f t="shared" ca="1" si="175"/>
        <v>0</v>
      </c>
      <c r="F382" s="180">
        <f t="shared" ca="1" si="176"/>
        <v>0</v>
      </c>
      <c r="G382" s="180">
        <f t="shared" ca="1" si="177"/>
        <v>0</v>
      </c>
      <c r="H382" s="7"/>
      <c r="O382" s="8"/>
      <c r="P382" s="8"/>
      <c r="Q382" s="8"/>
      <c r="R382" s="8"/>
      <c r="S382" s="8"/>
    </row>
    <row r="383" spans="1:27" x14ac:dyDescent="0.25">
      <c r="A383" s="140"/>
      <c r="B383" s="140" t="s">
        <v>1305</v>
      </c>
      <c r="C383" s="69">
        <f t="shared" ca="1" si="173"/>
        <v>0</v>
      </c>
      <c r="D383" s="69">
        <f t="shared" ca="1" si="174"/>
        <v>0</v>
      </c>
      <c r="E383" s="69">
        <f t="shared" ca="1" si="175"/>
        <v>0</v>
      </c>
      <c r="F383" s="69">
        <f t="shared" ca="1" si="176"/>
        <v>0</v>
      </c>
      <c r="G383" s="69">
        <f t="shared" ca="1" si="177"/>
        <v>0</v>
      </c>
      <c r="H383" s="7"/>
      <c r="O383" s="8"/>
      <c r="P383" s="8"/>
      <c r="Q383" s="8"/>
      <c r="R383" s="8"/>
      <c r="S383" s="8"/>
    </row>
    <row r="384" spans="1:27" x14ac:dyDescent="0.25">
      <c r="A384" s="140"/>
      <c r="B384" s="140" t="s">
        <v>1306</v>
      </c>
      <c r="C384" s="40">
        <f t="shared" ca="1" si="173"/>
        <v>0</v>
      </c>
      <c r="D384" s="40">
        <f t="shared" ca="1" si="174"/>
        <v>0</v>
      </c>
      <c r="E384" s="40">
        <f t="shared" ca="1" si="175"/>
        <v>0</v>
      </c>
      <c r="F384" s="40">
        <f t="shared" ca="1" si="176"/>
        <v>0</v>
      </c>
      <c r="G384" s="40">
        <f t="shared" ca="1" si="177"/>
        <v>0</v>
      </c>
      <c r="H384" s="7"/>
      <c r="O384" s="8"/>
      <c r="P384" s="8"/>
      <c r="Q384" s="8"/>
      <c r="R384" s="8"/>
      <c r="S384" s="8"/>
    </row>
    <row r="385" spans="1:19" x14ac:dyDescent="0.25">
      <c r="A385" s="140"/>
      <c r="B385" s="140" t="s">
        <v>156</v>
      </c>
      <c r="C385" s="60">
        <f t="shared" ca="1" si="173"/>
        <v>0</v>
      </c>
      <c r="D385" s="60">
        <f t="shared" ca="1" si="174"/>
        <v>0</v>
      </c>
      <c r="E385" s="60">
        <f t="shared" ca="1" si="175"/>
        <v>0</v>
      </c>
      <c r="F385" s="60">
        <f t="shared" ca="1" si="176"/>
        <v>0</v>
      </c>
      <c r="G385" s="60">
        <f t="shared" ca="1" si="177"/>
        <v>0</v>
      </c>
      <c r="H385" s="7"/>
      <c r="O385" s="8"/>
      <c r="P385" s="8"/>
      <c r="Q385" s="8"/>
      <c r="R385" s="8"/>
      <c r="S385" s="8"/>
    </row>
    <row r="386" spans="1:19" x14ac:dyDescent="0.25">
      <c r="A386" s="140"/>
      <c r="B386" s="140" t="s">
        <v>144</v>
      </c>
      <c r="C386" s="60">
        <f t="shared" ca="1" si="173"/>
        <v>0</v>
      </c>
      <c r="D386" s="60">
        <f t="shared" ca="1" si="174"/>
        <v>0</v>
      </c>
      <c r="E386" s="60">
        <f t="shared" ca="1" si="175"/>
        <v>0</v>
      </c>
      <c r="F386" s="60">
        <f t="shared" ca="1" si="176"/>
        <v>0</v>
      </c>
      <c r="G386" s="60">
        <f t="shared" ca="1" si="177"/>
        <v>0</v>
      </c>
      <c r="H386" s="7"/>
      <c r="O386" s="8"/>
      <c r="P386" s="8"/>
      <c r="Q386" s="8"/>
      <c r="R386" s="8"/>
      <c r="S386" s="8"/>
    </row>
    <row r="387" spans="1:19" x14ac:dyDescent="0.25">
      <c r="A387" s="140"/>
      <c r="B387" s="140" t="s">
        <v>157</v>
      </c>
      <c r="C387" s="60">
        <f t="shared" ca="1" si="173"/>
        <v>0</v>
      </c>
      <c r="D387" s="60">
        <f t="shared" ca="1" si="174"/>
        <v>0</v>
      </c>
      <c r="E387" s="60">
        <f t="shared" ca="1" si="175"/>
        <v>0</v>
      </c>
      <c r="F387" s="60">
        <f t="shared" ca="1" si="176"/>
        <v>0</v>
      </c>
      <c r="G387" s="60">
        <f t="shared" ca="1" si="177"/>
        <v>0</v>
      </c>
      <c r="H387" s="7"/>
      <c r="O387" s="8"/>
      <c r="P387" s="8"/>
      <c r="Q387" s="8"/>
      <c r="R387" s="8"/>
      <c r="S387" s="8"/>
    </row>
    <row r="388" spans="1:19" x14ac:dyDescent="0.25">
      <c r="A388" s="140"/>
      <c r="B388" s="140" t="s">
        <v>158</v>
      </c>
      <c r="C388" s="60">
        <f t="shared" ca="1" si="173"/>
        <v>0</v>
      </c>
      <c r="D388" s="60">
        <f t="shared" ca="1" si="174"/>
        <v>0</v>
      </c>
      <c r="E388" s="60">
        <f t="shared" ca="1" si="175"/>
        <v>0</v>
      </c>
      <c r="F388" s="60">
        <f t="shared" ca="1" si="176"/>
        <v>0</v>
      </c>
      <c r="G388" s="60">
        <f t="shared" ca="1" si="177"/>
        <v>0</v>
      </c>
      <c r="H388" s="7"/>
      <c r="O388" s="8"/>
      <c r="P388" s="8"/>
      <c r="Q388" s="8"/>
      <c r="R388" s="8"/>
      <c r="S388" s="8"/>
    </row>
    <row r="389" spans="1:19" x14ac:dyDescent="0.25">
      <c r="A389" s="140"/>
      <c r="B389" s="140" t="s">
        <v>159</v>
      </c>
      <c r="C389" s="60">
        <f t="shared" ca="1" si="173"/>
        <v>0</v>
      </c>
      <c r="D389" s="60">
        <f t="shared" ca="1" si="174"/>
        <v>0</v>
      </c>
      <c r="E389" s="60">
        <f t="shared" ca="1" si="175"/>
        <v>0</v>
      </c>
      <c r="F389" s="60">
        <f t="shared" ca="1" si="176"/>
        <v>0</v>
      </c>
      <c r="G389" s="60">
        <f t="shared" ca="1" si="177"/>
        <v>0</v>
      </c>
      <c r="H389" s="7"/>
      <c r="O389" s="8"/>
      <c r="P389" s="8"/>
      <c r="Q389" s="8"/>
      <c r="R389" s="8"/>
      <c r="S389" s="8"/>
    </row>
    <row r="390" spans="1:19" x14ac:dyDescent="0.25">
      <c r="A390" s="140"/>
      <c r="B390" s="140" t="s">
        <v>145</v>
      </c>
      <c r="C390" s="60">
        <f t="shared" ca="1" si="173"/>
        <v>0</v>
      </c>
      <c r="D390" s="60">
        <f t="shared" ca="1" si="174"/>
        <v>0</v>
      </c>
      <c r="E390" s="60">
        <f t="shared" ca="1" si="175"/>
        <v>0</v>
      </c>
      <c r="F390" s="60">
        <f t="shared" ca="1" si="176"/>
        <v>0</v>
      </c>
      <c r="G390" s="60">
        <f t="shared" ca="1" si="177"/>
        <v>0</v>
      </c>
      <c r="H390" s="7"/>
      <c r="O390" s="8"/>
      <c r="P390" s="8"/>
      <c r="Q390" s="8"/>
      <c r="R390" s="8"/>
      <c r="S390" s="8"/>
    </row>
    <row r="391" spans="1:19" x14ac:dyDescent="0.25">
      <c r="A391" s="140"/>
      <c r="B391" s="140" t="s">
        <v>160</v>
      </c>
      <c r="C391" s="60">
        <f t="shared" ca="1" si="173"/>
        <v>0</v>
      </c>
      <c r="D391" s="60">
        <f t="shared" ca="1" si="174"/>
        <v>0</v>
      </c>
      <c r="E391" s="60">
        <f t="shared" ca="1" si="175"/>
        <v>0</v>
      </c>
      <c r="F391" s="60">
        <f t="shared" ca="1" si="176"/>
        <v>0</v>
      </c>
      <c r="G391" s="60">
        <f t="shared" ca="1" si="177"/>
        <v>0</v>
      </c>
      <c r="H391" s="7"/>
      <c r="O391" s="8"/>
      <c r="P391" s="8"/>
      <c r="Q391" s="8"/>
      <c r="R391" s="8"/>
      <c r="S391" s="8"/>
    </row>
    <row r="392" spans="1:19" x14ac:dyDescent="0.25">
      <c r="A392" s="140"/>
      <c r="B392" s="140" t="s">
        <v>161</v>
      </c>
      <c r="C392" s="60">
        <f t="shared" ca="1" si="173"/>
        <v>0</v>
      </c>
      <c r="D392" s="60">
        <f t="shared" ca="1" si="174"/>
        <v>0</v>
      </c>
      <c r="E392" s="60">
        <f t="shared" ca="1" si="175"/>
        <v>0</v>
      </c>
      <c r="F392" s="60">
        <f t="shared" ca="1" si="176"/>
        <v>0</v>
      </c>
      <c r="G392" s="60">
        <f t="shared" ca="1" si="177"/>
        <v>0</v>
      </c>
      <c r="H392" s="7"/>
      <c r="O392" s="8"/>
      <c r="P392" s="8"/>
      <c r="Q392" s="8"/>
      <c r="R392" s="8"/>
      <c r="S392" s="8"/>
    </row>
    <row r="393" spans="1:19" x14ac:dyDescent="0.25">
      <c r="A393" s="140"/>
      <c r="B393" s="140" t="s">
        <v>162</v>
      </c>
      <c r="C393" s="60">
        <f t="shared" ca="1" si="173"/>
        <v>0</v>
      </c>
      <c r="D393" s="60">
        <f t="shared" ca="1" si="174"/>
        <v>0</v>
      </c>
      <c r="E393" s="60">
        <f t="shared" ca="1" si="175"/>
        <v>0</v>
      </c>
      <c r="F393" s="60">
        <f t="shared" ca="1" si="176"/>
        <v>0</v>
      </c>
      <c r="G393" s="60">
        <f t="shared" ca="1" si="177"/>
        <v>0</v>
      </c>
      <c r="H393" s="7"/>
      <c r="O393" s="8"/>
      <c r="P393" s="8"/>
      <c r="Q393" s="8"/>
      <c r="R393" s="8"/>
      <c r="S393" s="8"/>
    </row>
    <row r="394" spans="1:19" x14ac:dyDescent="0.25">
      <c r="A394" s="140"/>
      <c r="B394" s="140" t="s">
        <v>146</v>
      </c>
      <c r="C394" s="60">
        <f t="shared" ca="1" si="173"/>
        <v>0</v>
      </c>
      <c r="D394" s="60">
        <f t="shared" ca="1" si="174"/>
        <v>0</v>
      </c>
      <c r="E394" s="60">
        <f t="shared" ca="1" si="175"/>
        <v>0</v>
      </c>
      <c r="F394" s="60">
        <f t="shared" ca="1" si="176"/>
        <v>0</v>
      </c>
      <c r="G394" s="60">
        <f t="shared" ca="1" si="177"/>
        <v>0</v>
      </c>
      <c r="H394" s="7"/>
      <c r="O394" s="8"/>
      <c r="P394" s="8"/>
      <c r="Q394" s="8"/>
      <c r="R394" s="8"/>
      <c r="S394" s="8"/>
    </row>
    <row r="395" spans="1:19" x14ac:dyDescent="0.25">
      <c r="A395" s="140"/>
      <c r="B395" s="140" t="s">
        <v>163</v>
      </c>
      <c r="C395" s="60">
        <f t="shared" ca="1" si="173"/>
        <v>0</v>
      </c>
      <c r="D395" s="60">
        <f t="shared" ca="1" si="174"/>
        <v>0</v>
      </c>
      <c r="E395" s="60">
        <f t="shared" ca="1" si="175"/>
        <v>0</v>
      </c>
      <c r="F395" s="60">
        <f t="shared" ca="1" si="176"/>
        <v>0</v>
      </c>
      <c r="G395" s="60">
        <f t="shared" ca="1" si="177"/>
        <v>0</v>
      </c>
      <c r="H395" s="7"/>
      <c r="O395" s="8"/>
      <c r="P395" s="8"/>
      <c r="Q395" s="8"/>
      <c r="R395" s="8"/>
      <c r="S395" s="8"/>
    </row>
    <row r="396" spans="1:19" x14ac:dyDescent="0.25">
      <c r="A396" s="140"/>
      <c r="B396" s="140" t="s">
        <v>164</v>
      </c>
      <c r="C396" s="60">
        <f t="shared" ca="1" si="173"/>
        <v>0</v>
      </c>
      <c r="D396" s="60">
        <f t="shared" ca="1" si="174"/>
        <v>0</v>
      </c>
      <c r="E396" s="60">
        <f t="shared" ca="1" si="175"/>
        <v>0</v>
      </c>
      <c r="F396" s="60">
        <f t="shared" ca="1" si="176"/>
        <v>0</v>
      </c>
      <c r="G396" s="60">
        <f t="shared" ca="1" si="177"/>
        <v>0</v>
      </c>
      <c r="O396" s="8"/>
      <c r="P396" s="8"/>
      <c r="Q396" s="8"/>
      <c r="R396" s="8"/>
      <c r="S396" s="8"/>
    </row>
    <row r="397" spans="1:19" x14ac:dyDescent="0.25">
      <c r="A397" s="140"/>
      <c r="B397" s="140" t="s">
        <v>165</v>
      </c>
      <c r="C397" s="60">
        <f t="shared" ca="1" si="173"/>
        <v>0</v>
      </c>
      <c r="D397" s="60">
        <f t="shared" ca="1" si="174"/>
        <v>0</v>
      </c>
      <c r="E397" s="60">
        <f t="shared" ca="1" si="175"/>
        <v>0</v>
      </c>
      <c r="F397" s="60">
        <f t="shared" ca="1" si="176"/>
        <v>0</v>
      </c>
      <c r="G397" s="60">
        <f t="shared" ca="1" si="177"/>
        <v>0</v>
      </c>
      <c r="O397" s="8"/>
      <c r="P397" s="8"/>
      <c r="Q397" s="8"/>
      <c r="R397" s="8"/>
      <c r="S397" s="8"/>
    </row>
    <row r="398" spans="1:19" x14ac:dyDescent="0.25">
      <c r="A398" s="140"/>
      <c r="B398" s="140" t="s">
        <v>147</v>
      </c>
      <c r="C398" s="60">
        <f t="shared" ca="1" si="173"/>
        <v>0</v>
      </c>
      <c r="D398" s="60">
        <f t="shared" ca="1" si="174"/>
        <v>0</v>
      </c>
      <c r="E398" s="60">
        <f t="shared" ca="1" si="175"/>
        <v>0</v>
      </c>
      <c r="F398" s="60">
        <f t="shared" ca="1" si="176"/>
        <v>0</v>
      </c>
      <c r="G398" s="60">
        <f t="shared" ca="1" si="177"/>
        <v>0</v>
      </c>
      <c r="O398" s="8"/>
      <c r="P398" s="8"/>
      <c r="Q398" s="8"/>
      <c r="R398" s="8"/>
      <c r="S398" s="8"/>
    </row>
    <row r="399" spans="1:19" x14ac:dyDescent="0.25">
      <c r="A399" s="140"/>
      <c r="B399" s="140" t="s">
        <v>166</v>
      </c>
      <c r="C399" s="60">
        <f t="shared" ca="1" si="173"/>
        <v>0</v>
      </c>
      <c r="D399" s="60">
        <f t="shared" ca="1" si="174"/>
        <v>0</v>
      </c>
      <c r="E399" s="60">
        <f t="shared" ca="1" si="175"/>
        <v>0</v>
      </c>
      <c r="F399" s="60">
        <f t="shared" ca="1" si="176"/>
        <v>0</v>
      </c>
      <c r="G399" s="60">
        <f t="shared" ca="1" si="177"/>
        <v>0</v>
      </c>
      <c r="O399" s="8"/>
      <c r="P399" s="8"/>
      <c r="Q399" s="8"/>
      <c r="R399" s="8"/>
      <c r="S399" s="8"/>
    </row>
    <row r="400" spans="1:19" x14ac:dyDescent="0.25">
      <c r="A400" s="140"/>
      <c r="B400" s="140" t="s">
        <v>167</v>
      </c>
      <c r="C400" s="60">
        <f t="shared" ca="1" si="173"/>
        <v>0</v>
      </c>
      <c r="D400" s="60">
        <f t="shared" ca="1" si="174"/>
        <v>0</v>
      </c>
      <c r="E400" s="60">
        <f t="shared" ca="1" si="175"/>
        <v>0</v>
      </c>
      <c r="F400" s="60">
        <f t="shared" ca="1" si="176"/>
        <v>0</v>
      </c>
      <c r="G400" s="60">
        <f t="shared" ca="1" si="177"/>
        <v>0</v>
      </c>
      <c r="O400" s="8"/>
      <c r="P400" s="8"/>
      <c r="Q400" s="8"/>
      <c r="R400" s="8"/>
      <c r="S400" s="8"/>
    </row>
    <row r="401" spans="1:19" x14ac:dyDescent="0.25">
      <c r="A401" s="140"/>
      <c r="B401" s="140" t="s">
        <v>168</v>
      </c>
      <c r="C401" s="60">
        <f t="shared" ca="1" si="173"/>
        <v>0</v>
      </c>
      <c r="D401" s="60">
        <f t="shared" ca="1" si="174"/>
        <v>0</v>
      </c>
      <c r="E401" s="60">
        <f t="shared" ca="1" si="175"/>
        <v>0</v>
      </c>
      <c r="F401" s="60">
        <f t="shared" ca="1" si="176"/>
        <v>0</v>
      </c>
      <c r="G401" s="60">
        <f t="shared" ca="1" si="177"/>
        <v>0</v>
      </c>
      <c r="O401" s="8"/>
      <c r="P401" s="8"/>
      <c r="Q401" s="8"/>
      <c r="R401" s="8"/>
      <c r="S401" s="8"/>
    </row>
    <row r="402" spans="1:19" x14ac:dyDescent="0.25">
      <c r="A402" s="140"/>
      <c r="B402" s="140" t="s">
        <v>148</v>
      </c>
      <c r="C402" s="60">
        <f t="shared" ca="1" si="173"/>
        <v>0</v>
      </c>
      <c r="D402" s="60">
        <f t="shared" ca="1" si="174"/>
        <v>0</v>
      </c>
      <c r="E402" s="60">
        <f t="shared" ca="1" si="175"/>
        <v>0</v>
      </c>
      <c r="F402" s="60">
        <f t="shared" ca="1" si="176"/>
        <v>0</v>
      </c>
      <c r="G402" s="60">
        <f t="shared" ca="1" si="177"/>
        <v>0</v>
      </c>
      <c r="O402" s="8"/>
      <c r="P402" s="8"/>
      <c r="Q402" s="8"/>
      <c r="R402" s="8"/>
      <c r="S402" s="8"/>
    </row>
    <row r="403" spans="1:19" x14ac:dyDescent="0.25">
      <c r="A403" s="140"/>
      <c r="B403" s="140" t="s">
        <v>169</v>
      </c>
      <c r="C403" s="60">
        <f t="shared" ca="1" si="173"/>
        <v>0</v>
      </c>
      <c r="D403" s="60">
        <f t="shared" ca="1" si="174"/>
        <v>0</v>
      </c>
      <c r="E403" s="60">
        <f t="shared" ca="1" si="175"/>
        <v>0</v>
      </c>
      <c r="F403" s="60">
        <f t="shared" ca="1" si="176"/>
        <v>0</v>
      </c>
      <c r="G403" s="60">
        <f t="shared" ca="1" si="177"/>
        <v>0</v>
      </c>
      <c r="O403" s="8"/>
      <c r="P403" s="8"/>
      <c r="Q403" s="8"/>
      <c r="R403" s="8"/>
      <c r="S403" s="8"/>
    </row>
    <row r="404" spans="1:19" x14ac:dyDescent="0.25">
      <c r="A404" s="140"/>
      <c r="B404" s="140" t="s">
        <v>170</v>
      </c>
      <c r="C404" s="60">
        <f t="shared" ca="1" si="173"/>
        <v>0</v>
      </c>
      <c r="D404" s="60">
        <f t="shared" ca="1" si="174"/>
        <v>0</v>
      </c>
      <c r="E404" s="60">
        <f t="shared" ca="1" si="175"/>
        <v>0</v>
      </c>
      <c r="F404" s="60">
        <f t="shared" ca="1" si="176"/>
        <v>0</v>
      </c>
      <c r="G404" s="60">
        <f t="shared" ca="1" si="177"/>
        <v>0</v>
      </c>
      <c r="O404" s="8"/>
      <c r="P404" s="8"/>
      <c r="Q404" s="8"/>
      <c r="R404" s="8"/>
      <c r="S404" s="8"/>
    </row>
    <row r="405" spans="1:19" x14ac:dyDescent="0.25">
      <c r="A405" s="140"/>
      <c r="B405" s="140" t="s">
        <v>171</v>
      </c>
      <c r="C405" s="60">
        <f t="shared" ca="1" si="173"/>
        <v>0</v>
      </c>
      <c r="D405" s="60">
        <f t="shared" ca="1" si="174"/>
        <v>0</v>
      </c>
      <c r="E405" s="60">
        <f t="shared" ca="1" si="175"/>
        <v>0</v>
      </c>
      <c r="F405" s="60">
        <f t="shared" ca="1" si="176"/>
        <v>0</v>
      </c>
      <c r="G405" s="60">
        <f t="shared" ca="1" si="177"/>
        <v>0</v>
      </c>
      <c r="O405" s="8"/>
      <c r="P405" s="8"/>
      <c r="Q405" s="8"/>
      <c r="R405" s="8"/>
      <c r="S405" s="8"/>
    </row>
    <row r="406" spans="1:19" x14ac:dyDescent="0.25">
      <c r="A406" s="140"/>
      <c r="B406" s="140" t="s">
        <v>149</v>
      </c>
      <c r="C406" s="60">
        <f t="shared" ca="1" si="173"/>
        <v>0</v>
      </c>
      <c r="D406" s="60">
        <f t="shared" ca="1" si="174"/>
        <v>0</v>
      </c>
      <c r="E406" s="60">
        <f t="shared" ca="1" si="175"/>
        <v>0</v>
      </c>
      <c r="F406" s="60">
        <f t="shared" ca="1" si="176"/>
        <v>0</v>
      </c>
      <c r="G406" s="60">
        <f t="shared" ca="1" si="177"/>
        <v>0</v>
      </c>
      <c r="O406" s="8"/>
      <c r="P406" s="8"/>
      <c r="Q406" s="8"/>
      <c r="R406" s="8"/>
      <c r="S406" s="8"/>
    </row>
    <row r="407" spans="1:19" x14ac:dyDescent="0.25">
      <c r="A407" s="140"/>
      <c r="B407" s="140" t="s">
        <v>172</v>
      </c>
      <c r="C407" s="60">
        <f t="shared" ca="1" si="173"/>
        <v>0</v>
      </c>
      <c r="D407" s="60">
        <f t="shared" ca="1" si="174"/>
        <v>0</v>
      </c>
      <c r="E407" s="60">
        <f t="shared" ca="1" si="175"/>
        <v>0</v>
      </c>
      <c r="F407" s="60">
        <f t="shared" ca="1" si="176"/>
        <v>0</v>
      </c>
      <c r="G407" s="60">
        <f t="shared" ca="1" si="177"/>
        <v>0</v>
      </c>
      <c r="O407" s="8"/>
      <c r="P407" s="8"/>
      <c r="Q407" s="8"/>
      <c r="R407" s="8"/>
      <c r="S407" s="8"/>
    </row>
    <row r="408" spans="1:19" x14ac:dyDescent="0.25">
      <c r="A408" s="140"/>
      <c r="B408" s="140" t="s">
        <v>173</v>
      </c>
      <c r="C408" s="60">
        <f t="shared" ca="1" si="173"/>
        <v>0</v>
      </c>
      <c r="D408" s="60">
        <f t="shared" ca="1" si="174"/>
        <v>0</v>
      </c>
      <c r="E408" s="60">
        <f t="shared" ca="1" si="175"/>
        <v>0</v>
      </c>
      <c r="F408" s="60">
        <f t="shared" ca="1" si="176"/>
        <v>0</v>
      </c>
      <c r="G408" s="60">
        <f t="shared" ca="1" si="177"/>
        <v>0</v>
      </c>
      <c r="O408" s="8"/>
      <c r="P408" s="8"/>
      <c r="Q408" s="8"/>
      <c r="R408" s="8"/>
      <c r="S408" s="8"/>
    </row>
    <row r="409" spans="1:19" x14ac:dyDescent="0.25">
      <c r="B409" s="140" t="s">
        <v>1215</v>
      </c>
      <c r="C409" s="53">
        <f t="shared" ca="1" si="173"/>
        <v>0</v>
      </c>
      <c r="D409" s="53">
        <f t="shared" ca="1" si="174"/>
        <v>0</v>
      </c>
      <c r="E409" s="53">
        <f t="shared" ca="1" si="175"/>
        <v>0</v>
      </c>
      <c r="F409" s="53">
        <f t="shared" ca="1" si="176"/>
        <v>0</v>
      </c>
      <c r="G409" s="53">
        <f t="shared" ca="1" si="177"/>
        <v>0</v>
      </c>
      <c r="O409" s="8"/>
      <c r="P409" s="8"/>
      <c r="Q409" s="8"/>
      <c r="R409" s="8"/>
      <c r="S409" s="8"/>
    </row>
    <row r="410" spans="1:19" x14ac:dyDescent="0.25">
      <c r="B410" s="140" t="s">
        <v>1121</v>
      </c>
      <c r="C410" s="53">
        <f t="shared" ca="1" si="173"/>
        <v>9.2882032399999996</v>
      </c>
      <c r="D410" s="53">
        <f t="shared" ca="1" si="174"/>
        <v>8.2443059600000002</v>
      </c>
      <c r="E410" s="53">
        <f t="shared" ca="1" si="175"/>
        <v>7.5534423300000002</v>
      </c>
      <c r="F410" s="53">
        <f t="shared" ca="1" si="176"/>
        <v>7.0468089999999997</v>
      </c>
      <c r="G410" s="53">
        <f t="shared" ca="1" si="177"/>
        <v>6.6783484</v>
      </c>
      <c r="O410" s="8"/>
      <c r="P410" s="8"/>
      <c r="Q410" s="8"/>
      <c r="R410" s="8"/>
      <c r="S410" s="8"/>
    </row>
    <row r="411" spans="1:19" x14ac:dyDescent="0.25">
      <c r="B411" s="140" t="s">
        <v>1216</v>
      </c>
      <c r="C411" s="53">
        <f t="shared" ca="1" si="173"/>
        <v>0</v>
      </c>
      <c r="D411" s="53">
        <f t="shared" ca="1" si="174"/>
        <v>0</v>
      </c>
      <c r="E411" s="53">
        <f t="shared" ca="1" si="175"/>
        <v>0</v>
      </c>
      <c r="F411" s="53">
        <f t="shared" ca="1" si="176"/>
        <v>0</v>
      </c>
      <c r="G411" s="53">
        <f t="shared" ca="1" si="177"/>
        <v>0</v>
      </c>
      <c r="O411" s="8"/>
      <c r="P411" s="8"/>
      <c r="Q411" s="8"/>
      <c r="R411" s="8"/>
      <c r="S411" s="8"/>
    </row>
    <row r="412" spans="1:19" x14ac:dyDescent="0.25">
      <c r="B412" s="140" t="s">
        <v>1217</v>
      </c>
      <c r="C412" s="53">
        <f t="shared" ca="1" si="173"/>
        <v>0</v>
      </c>
      <c r="D412" s="53">
        <f t="shared" ca="1" si="174"/>
        <v>0</v>
      </c>
      <c r="E412" s="53">
        <f t="shared" ca="1" si="175"/>
        <v>0</v>
      </c>
      <c r="F412" s="53">
        <f t="shared" ca="1" si="176"/>
        <v>0</v>
      </c>
      <c r="G412" s="53">
        <f t="shared" ca="1" si="177"/>
        <v>0</v>
      </c>
      <c r="O412" s="8"/>
      <c r="P412" s="8"/>
      <c r="Q412" s="8"/>
      <c r="R412" s="8"/>
      <c r="S412" s="8"/>
    </row>
    <row r="413" spans="1:19" x14ac:dyDescent="0.25">
      <c r="B413" s="140" t="s">
        <v>1218</v>
      </c>
      <c r="C413" s="53">
        <f t="shared" ca="1" si="173"/>
        <v>0</v>
      </c>
      <c r="D413" s="53">
        <f t="shared" ca="1" si="174"/>
        <v>0</v>
      </c>
      <c r="E413" s="53">
        <f t="shared" ca="1" si="175"/>
        <v>0</v>
      </c>
      <c r="F413" s="53">
        <f t="shared" ca="1" si="176"/>
        <v>0</v>
      </c>
      <c r="G413" s="53">
        <f t="shared" ca="1" si="177"/>
        <v>0</v>
      </c>
      <c r="O413" s="8"/>
      <c r="P413" s="8"/>
      <c r="Q413" s="8"/>
      <c r="R413" s="8"/>
      <c r="S413" s="8"/>
    </row>
    <row r="414" spans="1:19" x14ac:dyDescent="0.25">
      <c r="B414" s="140" t="s">
        <v>1122</v>
      </c>
      <c r="C414" s="53">
        <f t="shared" ca="1" si="173"/>
        <v>0</v>
      </c>
      <c r="D414" s="53">
        <f t="shared" ca="1" si="174"/>
        <v>1.7642043199999999</v>
      </c>
      <c r="E414" s="53">
        <f t="shared" ca="1" si="175"/>
        <v>1.6163659699999999</v>
      </c>
      <c r="F414" s="53">
        <f t="shared" ca="1" si="176"/>
        <v>1.5079511800000001</v>
      </c>
      <c r="G414" s="53">
        <f t="shared" ca="1" si="177"/>
        <v>1.42910406</v>
      </c>
      <c r="O414" s="8"/>
      <c r="P414" s="8"/>
      <c r="Q414" s="8"/>
      <c r="R414" s="8"/>
      <c r="S414" s="8"/>
    </row>
    <row r="415" spans="1:19" x14ac:dyDescent="0.25">
      <c r="B415" s="140" t="s">
        <v>1219</v>
      </c>
      <c r="C415" s="53">
        <f t="shared" ca="1" si="173"/>
        <v>0</v>
      </c>
      <c r="D415" s="53">
        <f t="shared" ca="1" si="174"/>
        <v>0</v>
      </c>
      <c r="E415" s="53">
        <f t="shared" ca="1" si="175"/>
        <v>0</v>
      </c>
      <c r="F415" s="53">
        <f t="shared" ca="1" si="176"/>
        <v>0</v>
      </c>
      <c r="G415" s="53">
        <f t="shared" ca="1" si="177"/>
        <v>0</v>
      </c>
      <c r="O415" s="8"/>
      <c r="P415" s="8"/>
      <c r="Q415" s="8"/>
      <c r="R415" s="8"/>
      <c r="S415" s="8"/>
    </row>
    <row r="416" spans="1:19" x14ac:dyDescent="0.25">
      <c r="B416" s="140" t="s">
        <v>1220</v>
      </c>
      <c r="C416" s="53">
        <f t="shared" ca="1" si="173"/>
        <v>0</v>
      </c>
      <c r="D416" s="53">
        <f t="shared" ca="1" si="174"/>
        <v>0</v>
      </c>
      <c r="E416" s="53">
        <f t="shared" ca="1" si="175"/>
        <v>0</v>
      </c>
      <c r="F416" s="53">
        <f t="shared" ca="1" si="176"/>
        <v>0</v>
      </c>
      <c r="G416" s="53">
        <f t="shared" ca="1" si="177"/>
        <v>0</v>
      </c>
      <c r="O416" s="8"/>
      <c r="P416" s="8"/>
      <c r="Q416" s="8"/>
      <c r="R416" s="8"/>
      <c r="S416" s="8"/>
    </row>
    <row r="417" spans="2:19" x14ac:dyDescent="0.25">
      <c r="B417" s="140" t="s">
        <v>1307</v>
      </c>
      <c r="C417" s="53">
        <f t="shared" ca="1" si="173"/>
        <v>0</v>
      </c>
      <c r="D417" s="53">
        <f t="shared" ca="1" si="174"/>
        <v>0</v>
      </c>
      <c r="E417" s="53">
        <f t="shared" ca="1" si="175"/>
        <v>0</v>
      </c>
      <c r="F417" s="53">
        <f t="shared" ca="1" si="176"/>
        <v>0</v>
      </c>
      <c r="G417" s="53">
        <f t="shared" ca="1" si="177"/>
        <v>0</v>
      </c>
      <c r="O417" s="8"/>
      <c r="P417" s="8"/>
      <c r="Q417" s="8"/>
      <c r="R417" s="8"/>
      <c r="S417" s="8"/>
    </row>
    <row r="418" spans="2:19" x14ac:dyDescent="0.25">
      <c r="B418" s="140" t="s">
        <v>1197</v>
      </c>
      <c r="C418" s="53">
        <f t="shared" ca="1" si="173"/>
        <v>9.1480222599999994</v>
      </c>
      <c r="D418" s="53">
        <f t="shared" ca="1" si="174"/>
        <v>9.1147382300000004</v>
      </c>
      <c r="E418" s="53">
        <f t="shared" ca="1" si="175"/>
        <v>9.1147382300000004</v>
      </c>
      <c r="F418" s="53">
        <f t="shared" ca="1" si="176"/>
        <v>9.1147382300000004</v>
      </c>
      <c r="G418" s="53">
        <f t="shared" ca="1" si="177"/>
        <v>9.1147382300000004</v>
      </c>
      <c r="O418" s="8"/>
      <c r="P418" s="8"/>
      <c r="Q418" s="8"/>
      <c r="R418" s="8"/>
      <c r="S418" s="8"/>
    </row>
    <row r="419" spans="2:19" x14ac:dyDescent="0.25">
      <c r="B419" s="140" t="s">
        <v>1308</v>
      </c>
      <c r="C419" s="53">
        <f t="shared" ca="1" si="173"/>
        <v>0</v>
      </c>
      <c r="D419" s="53">
        <f t="shared" ca="1" si="174"/>
        <v>0</v>
      </c>
      <c r="E419" s="53">
        <f t="shared" ca="1" si="175"/>
        <v>0</v>
      </c>
      <c r="F419" s="53">
        <f t="shared" ca="1" si="176"/>
        <v>0</v>
      </c>
      <c r="G419" s="53">
        <f t="shared" ca="1" si="177"/>
        <v>0</v>
      </c>
      <c r="O419" s="8"/>
      <c r="P419" s="8"/>
      <c r="Q419" s="8"/>
      <c r="R419" s="8"/>
      <c r="S419" s="8"/>
    </row>
    <row r="420" spans="2:19" x14ac:dyDescent="0.25">
      <c r="B420" s="140" t="s">
        <v>1309</v>
      </c>
      <c r="C420" s="53">
        <f t="shared" ca="1" si="173"/>
        <v>0</v>
      </c>
      <c r="D420" s="53">
        <f t="shared" ca="1" si="174"/>
        <v>0</v>
      </c>
      <c r="E420" s="53">
        <f t="shared" ca="1" si="175"/>
        <v>0</v>
      </c>
      <c r="F420" s="53">
        <f t="shared" ca="1" si="176"/>
        <v>0</v>
      </c>
      <c r="G420" s="53">
        <f t="shared" ca="1" si="177"/>
        <v>0</v>
      </c>
      <c r="O420" s="8"/>
      <c r="P420" s="8"/>
      <c r="Q420" s="8"/>
      <c r="R420" s="8"/>
      <c r="S420" s="8"/>
    </row>
    <row r="421" spans="2:19" x14ac:dyDescent="0.25">
      <c r="B421" s="140" t="s">
        <v>1310</v>
      </c>
      <c r="C421" s="53">
        <f t="shared" ca="1" si="173"/>
        <v>0</v>
      </c>
      <c r="D421" s="53">
        <f t="shared" ca="1" si="174"/>
        <v>0</v>
      </c>
      <c r="E421" s="53">
        <f t="shared" ca="1" si="175"/>
        <v>0</v>
      </c>
      <c r="F421" s="53">
        <f t="shared" ca="1" si="176"/>
        <v>0</v>
      </c>
      <c r="G421" s="53">
        <f t="shared" ca="1" si="177"/>
        <v>0</v>
      </c>
      <c r="O421" s="8"/>
      <c r="P421" s="8"/>
      <c r="Q421" s="8"/>
      <c r="R421" s="8"/>
      <c r="S421" s="8"/>
    </row>
    <row r="422" spans="2:19" x14ac:dyDescent="0.25">
      <c r="B422" s="140" t="s">
        <v>1198</v>
      </c>
      <c r="C422" s="53">
        <f t="shared" ca="1" si="173"/>
        <v>0</v>
      </c>
      <c r="D422" s="53">
        <f t="shared" ca="1" si="174"/>
        <v>0.181965349</v>
      </c>
      <c r="E422" s="53">
        <f t="shared" ca="1" si="175"/>
        <v>0.181965349</v>
      </c>
      <c r="F422" s="53">
        <f t="shared" ca="1" si="176"/>
        <v>0.181965349</v>
      </c>
      <c r="G422" s="53">
        <f t="shared" ca="1" si="177"/>
        <v>0.181965349</v>
      </c>
      <c r="O422" s="8"/>
      <c r="P422" s="8"/>
      <c r="Q422" s="8"/>
      <c r="R422" s="8"/>
      <c r="S422" s="8"/>
    </row>
    <row r="423" spans="2:19" x14ac:dyDescent="0.25">
      <c r="B423" s="140" t="s">
        <v>1311</v>
      </c>
      <c r="C423" s="53">
        <f t="shared" ca="1" si="173"/>
        <v>0</v>
      </c>
      <c r="D423" s="53">
        <f t="shared" ca="1" si="174"/>
        <v>0</v>
      </c>
      <c r="E423" s="53">
        <f t="shared" ca="1" si="175"/>
        <v>0</v>
      </c>
      <c r="F423" s="53">
        <f t="shared" ca="1" si="176"/>
        <v>0</v>
      </c>
      <c r="G423" s="53">
        <f t="shared" ca="1" si="177"/>
        <v>0</v>
      </c>
      <c r="O423" s="8"/>
      <c r="P423" s="8"/>
      <c r="Q423" s="8"/>
      <c r="R423" s="8"/>
      <c r="S423" s="8"/>
    </row>
    <row r="424" spans="2:19" x14ac:dyDescent="0.25">
      <c r="B424" s="140" t="s">
        <v>1312</v>
      </c>
      <c r="C424" s="53">
        <f t="shared" ca="1" si="173"/>
        <v>0</v>
      </c>
      <c r="D424" s="53">
        <f t="shared" ca="1" si="174"/>
        <v>0</v>
      </c>
      <c r="E424" s="53">
        <f t="shared" ca="1" si="175"/>
        <v>0</v>
      </c>
      <c r="F424" s="53">
        <f t="shared" ca="1" si="176"/>
        <v>0</v>
      </c>
      <c r="G424" s="53">
        <f t="shared" ca="1" si="177"/>
        <v>0</v>
      </c>
      <c r="O424" s="8"/>
      <c r="P424" s="8"/>
      <c r="Q424" s="8"/>
      <c r="R424" s="8"/>
      <c r="S424" s="8"/>
    </row>
    <row r="425" spans="2:19" x14ac:dyDescent="0.25">
      <c r="B425" s="140" t="s">
        <v>1313</v>
      </c>
      <c r="C425" s="53">
        <f t="shared" ca="1" si="173"/>
        <v>0</v>
      </c>
      <c r="D425" s="53">
        <f t="shared" ca="1" si="174"/>
        <v>0</v>
      </c>
      <c r="E425" s="53">
        <f t="shared" ca="1" si="175"/>
        <v>0</v>
      </c>
      <c r="F425" s="53">
        <f t="shared" ca="1" si="176"/>
        <v>0</v>
      </c>
      <c r="G425" s="53">
        <f t="shared" ca="1" si="177"/>
        <v>0</v>
      </c>
      <c r="O425" s="8"/>
      <c r="P425" s="8"/>
      <c r="Q425" s="8"/>
      <c r="R425" s="8"/>
      <c r="S425" s="8"/>
    </row>
    <row r="426" spans="2:19" x14ac:dyDescent="0.25">
      <c r="B426" s="140" t="s">
        <v>1199</v>
      </c>
      <c r="C426" s="53">
        <f t="shared" ca="1" si="173"/>
        <v>0</v>
      </c>
      <c r="D426" s="53">
        <f t="shared" ca="1" si="174"/>
        <v>0</v>
      </c>
      <c r="E426" s="53">
        <f t="shared" ca="1" si="175"/>
        <v>0</v>
      </c>
      <c r="F426" s="53">
        <f t="shared" ca="1" si="176"/>
        <v>0</v>
      </c>
      <c r="G426" s="53">
        <f t="shared" ca="1" si="177"/>
        <v>0</v>
      </c>
      <c r="O426" s="8"/>
      <c r="P426" s="8"/>
      <c r="Q426" s="8"/>
      <c r="R426" s="8"/>
      <c r="S426" s="8"/>
    </row>
    <row r="427" spans="2:19" x14ac:dyDescent="0.25">
      <c r="B427" s="140" t="s">
        <v>1314</v>
      </c>
      <c r="C427" s="53">
        <f t="shared" ca="1" si="173"/>
        <v>0</v>
      </c>
      <c r="D427" s="53">
        <f t="shared" ca="1" si="174"/>
        <v>0</v>
      </c>
      <c r="E427" s="53">
        <f t="shared" ca="1" si="175"/>
        <v>0</v>
      </c>
      <c r="F427" s="53">
        <f t="shared" ca="1" si="176"/>
        <v>0</v>
      </c>
      <c r="G427" s="53">
        <f t="shared" ca="1" si="177"/>
        <v>0</v>
      </c>
      <c r="O427" s="8"/>
      <c r="P427" s="8"/>
      <c r="Q427" s="8"/>
      <c r="R427" s="8"/>
      <c r="S427" s="8"/>
    </row>
    <row r="428" spans="2:19" x14ac:dyDescent="0.25">
      <c r="B428" s="140" t="s">
        <v>1315</v>
      </c>
      <c r="C428" s="53">
        <f t="shared" ca="1" si="173"/>
        <v>0</v>
      </c>
      <c r="D428" s="53">
        <f t="shared" ca="1" si="174"/>
        <v>0</v>
      </c>
      <c r="E428" s="53">
        <f t="shared" ca="1" si="175"/>
        <v>0</v>
      </c>
      <c r="F428" s="53">
        <f t="shared" ca="1" si="176"/>
        <v>0</v>
      </c>
      <c r="G428" s="53">
        <f t="shared" ca="1" si="177"/>
        <v>0</v>
      </c>
      <c r="O428" s="8"/>
      <c r="P428" s="8"/>
      <c r="Q428" s="8"/>
      <c r="R428" s="8"/>
      <c r="S428" s="8"/>
    </row>
    <row r="429" spans="2:19" x14ac:dyDescent="0.25">
      <c r="B429" s="140" t="s">
        <v>1316</v>
      </c>
      <c r="C429" s="53">
        <f t="shared" ca="1" si="173"/>
        <v>0</v>
      </c>
      <c r="D429" s="53">
        <f t="shared" ca="1" si="174"/>
        <v>0</v>
      </c>
      <c r="E429" s="53">
        <f t="shared" ca="1" si="175"/>
        <v>0</v>
      </c>
      <c r="F429" s="53">
        <f t="shared" ca="1" si="176"/>
        <v>0</v>
      </c>
      <c r="G429" s="53">
        <f t="shared" ca="1" si="177"/>
        <v>0</v>
      </c>
      <c r="O429" s="8"/>
      <c r="P429" s="8"/>
      <c r="Q429" s="8"/>
      <c r="R429" s="8"/>
      <c r="S429" s="8"/>
    </row>
    <row r="430" spans="2:19" x14ac:dyDescent="0.25">
      <c r="B430" s="140" t="s">
        <v>1200</v>
      </c>
      <c r="C430" s="53">
        <f t="shared" ca="1" si="173"/>
        <v>0</v>
      </c>
      <c r="D430" s="53">
        <f t="shared" ca="1" si="174"/>
        <v>0</v>
      </c>
      <c r="E430" s="53">
        <f t="shared" ca="1" si="175"/>
        <v>0</v>
      </c>
      <c r="F430" s="53">
        <f t="shared" ca="1" si="176"/>
        <v>0</v>
      </c>
      <c r="G430" s="53">
        <f t="shared" ca="1" si="177"/>
        <v>0</v>
      </c>
      <c r="O430" s="8"/>
      <c r="P430" s="8"/>
      <c r="Q430" s="8"/>
      <c r="R430" s="8"/>
      <c r="S430" s="8"/>
    </row>
    <row r="431" spans="2:19" x14ac:dyDescent="0.25">
      <c r="B431" s="140" t="s">
        <v>1317</v>
      </c>
      <c r="C431" s="53">
        <f t="shared" ca="1" si="173"/>
        <v>0</v>
      </c>
      <c r="D431" s="53">
        <f t="shared" ca="1" si="174"/>
        <v>0</v>
      </c>
      <c r="E431" s="53">
        <f t="shared" ca="1" si="175"/>
        <v>0</v>
      </c>
      <c r="F431" s="53">
        <f t="shared" ca="1" si="176"/>
        <v>0</v>
      </c>
      <c r="G431" s="53">
        <f t="shared" ca="1" si="177"/>
        <v>0</v>
      </c>
      <c r="O431" s="8"/>
      <c r="P431" s="8"/>
      <c r="Q431" s="8"/>
      <c r="R431" s="8"/>
      <c r="S431" s="8"/>
    </row>
    <row r="432" spans="2:19" x14ac:dyDescent="0.25">
      <c r="B432" s="140" t="s">
        <v>1318</v>
      </c>
      <c r="C432" s="53">
        <f t="shared" ca="1" si="173"/>
        <v>0</v>
      </c>
      <c r="D432" s="53">
        <f t="shared" ca="1" si="174"/>
        <v>0</v>
      </c>
      <c r="E432" s="53">
        <f t="shared" ca="1" si="175"/>
        <v>0</v>
      </c>
      <c r="F432" s="53">
        <f t="shared" ca="1" si="176"/>
        <v>0</v>
      </c>
      <c r="G432" s="53">
        <f t="shared" ca="1" si="177"/>
        <v>0</v>
      </c>
      <c r="O432" s="8"/>
      <c r="P432" s="8"/>
      <c r="Q432" s="8"/>
      <c r="R432" s="8"/>
      <c r="S432" s="8"/>
    </row>
    <row r="433" spans="1:19" x14ac:dyDescent="0.25">
      <c r="B433" s="140" t="s">
        <v>1221</v>
      </c>
      <c r="C433" s="56">
        <f t="shared" ref="C433:C464" ca="1" si="188">IFERROR(VLOOKUP($B433,INDIRECT($I$369),2,FALSE),0)</f>
        <v>0</v>
      </c>
      <c r="D433" s="56">
        <f t="shared" ref="D433:D464" ca="1" si="189">IFERROR(VLOOKUP($B433,INDIRECT($J$369),2,FALSE),0)</f>
        <v>0</v>
      </c>
      <c r="E433" s="56">
        <f t="shared" ref="E433:E464" ca="1" si="190">IFERROR(VLOOKUP($B433,INDIRECT($K$369),2,FALSE),0)</f>
        <v>0</v>
      </c>
      <c r="F433" s="56">
        <f t="shared" ref="F433:F464" ca="1" si="191">IFERROR(VLOOKUP($B433,INDIRECT($L$369),2,FALSE),0)</f>
        <v>0</v>
      </c>
      <c r="G433" s="56">
        <f t="shared" ref="G433:G464" ca="1" si="192">IFERROR(VLOOKUP($B433,INDIRECT($M$369),2,FALSE),0)</f>
        <v>0</v>
      </c>
      <c r="O433" s="8"/>
      <c r="P433" s="8"/>
      <c r="Q433" s="8"/>
      <c r="R433" s="8"/>
      <c r="S433" s="8"/>
    </row>
    <row r="434" spans="1:19" x14ac:dyDescent="0.25">
      <c r="B434" s="140" t="s">
        <v>1123</v>
      </c>
      <c r="C434" s="56">
        <f t="shared" ca="1" si="188"/>
        <v>26.329934999999999</v>
      </c>
      <c r="D434" s="56">
        <f t="shared" ca="1" si="189"/>
        <v>25.2192221</v>
      </c>
      <c r="E434" s="56">
        <f t="shared" ca="1" si="190"/>
        <v>21.599357999999999</v>
      </c>
      <c r="F434" s="56">
        <f t="shared" ca="1" si="191"/>
        <v>21.5167033</v>
      </c>
      <c r="G434" s="56">
        <f t="shared" ca="1" si="192"/>
        <v>21.417270899999998</v>
      </c>
      <c r="O434" s="8"/>
      <c r="P434" s="8"/>
      <c r="Q434" s="8"/>
      <c r="R434" s="8"/>
      <c r="S434" s="8"/>
    </row>
    <row r="435" spans="1:19" x14ac:dyDescent="0.25">
      <c r="B435" s="140" t="s">
        <v>1222</v>
      </c>
      <c r="C435" s="56">
        <f t="shared" ca="1" si="188"/>
        <v>0</v>
      </c>
      <c r="D435" s="56">
        <f t="shared" ca="1" si="189"/>
        <v>0</v>
      </c>
      <c r="E435" s="56">
        <f t="shared" ca="1" si="190"/>
        <v>0</v>
      </c>
      <c r="F435" s="56">
        <f t="shared" ca="1" si="191"/>
        <v>0</v>
      </c>
      <c r="G435" s="56">
        <f t="shared" ca="1" si="192"/>
        <v>0</v>
      </c>
      <c r="O435" s="8"/>
      <c r="P435" s="8"/>
      <c r="Q435" s="8"/>
      <c r="R435" s="8"/>
      <c r="S435" s="8"/>
    </row>
    <row r="436" spans="1:19" x14ac:dyDescent="0.25">
      <c r="B436" s="140" t="s">
        <v>1223</v>
      </c>
      <c r="C436" s="56">
        <f t="shared" ca="1" si="188"/>
        <v>0</v>
      </c>
      <c r="D436" s="56">
        <f t="shared" ca="1" si="189"/>
        <v>0</v>
      </c>
      <c r="E436" s="56">
        <f t="shared" ca="1" si="190"/>
        <v>0</v>
      </c>
      <c r="F436" s="56">
        <f t="shared" ca="1" si="191"/>
        <v>0</v>
      </c>
      <c r="G436" s="56">
        <f t="shared" ca="1" si="192"/>
        <v>0</v>
      </c>
      <c r="O436" s="8"/>
      <c r="P436" s="8"/>
      <c r="Q436" s="8"/>
      <c r="R436" s="8"/>
      <c r="S436" s="8"/>
    </row>
    <row r="437" spans="1:19" x14ac:dyDescent="0.25">
      <c r="B437" s="140" t="s">
        <v>1224</v>
      </c>
      <c r="C437" s="56">
        <f t="shared" ca="1" si="188"/>
        <v>0</v>
      </c>
      <c r="D437" s="56">
        <f t="shared" ca="1" si="189"/>
        <v>0</v>
      </c>
      <c r="E437" s="56">
        <f t="shared" ca="1" si="190"/>
        <v>0</v>
      </c>
      <c r="F437" s="56">
        <f t="shared" ca="1" si="191"/>
        <v>0</v>
      </c>
      <c r="G437" s="56">
        <f t="shared" ca="1" si="192"/>
        <v>0</v>
      </c>
      <c r="O437" s="8"/>
      <c r="P437" s="8"/>
      <c r="Q437" s="8"/>
      <c r="R437" s="8"/>
      <c r="S437" s="8"/>
    </row>
    <row r="438" spans="1:19" x14ac:dyDescent="0.25">
      <c r="B438" s="140" t="s">
        <v>1124</v>
      </c>
      <c r="C438" s="56">
        <f t="shared" ca="1" si="188"/>
        <v>0</v>
      </c>
      <c r="D438" s="56">
        <f t="shared" ca="1" si="189"/>
        <v>3.94250605</v>
      </c>
      <c r="E438" s="56">
        <f t="shared" ca="1" si="190"/>
        <v>3.4281522500000001</v>
      </c>
      <c r="F438" s="56">
        <f t="shared" ca="1" si="191"/>
        <v>3.41848822</v>
      </c>
      <c r="G438" s="56">
        <f t="shared" ca="1" si="192"/>
        <v>3.4063123200000001</v>
      </c>
      <c r="O438" s="8"/>
      <c r="P438" s="8"/>
      <c r="Q438" s="8"/>
      <c r="R438" s="8"/>
      <c r="S438" s="8"/>
    </row>
    <row r="439" spans="1:19" x14ac:dyDescent="0.25">
      <c r="B439" s="140" t="s">
        <v>1225</v>
      </c>
      <c r="C439" s="56">
        <f t="shared" ca="1" si="188"/>
        <v>0</v>
      </c>
      <c r="D439" s="56">
        <f t="shared" ca="1" si="189"/>
        <v>0</v>
      </c>
      <c r="E439" s="56">
        <f t="shared" ca="1" si="190"/>
        <v>0</v>
      </c>
      <c r="F439" s="56">
        <f t="shared" ca="1" si="191"/>
        <v>0</v>
      </c>
      <c r="G439" s="56">
        <f t="shared" ca="1" si="192"/>
        <v>0</v>
      </c>
      <c r="O439" s="8"/>
      <c r="P439" s="8"/>
      <c r="Q439" s="8"/>
      <c r="R439" s="8"/>
      <c r="S439" s="8"/>
    </row>
    <row r="440" spans="1:19" x14ac:dyDescent="0.25">
      <c r="B440" s="140" t="s">
        <v>1226</v>
      </c>
      <c r="C440" s="56">
        <f t="shared" ca="1" si="188"/>
        <v>0</v>
      </c>
      <c r="D440" s="56">
        <f t="shared" ca="1" si="189"/>
        <v>0</v>
      </c>
      <c r="E440" s="56">
        <f t="shared" ca="1" si="190"/>
        <v>0</v>
      </c>
      <c r="F440" s="56">
        <f t="shared" ca="1" si="191"/>
        <v>0</v>
      </c>
      <c r="G440" s="56">
        <f t="shared" ca="1" si="192"/>
        <v>0</v>
      </c>
      <c r="O440" s="8"/>
      <c r="P440" s="8"/>
      <c r="Q440" s="8"/>
      <c r="R440" s="8"/>
      <c r="S440" s="8"/>
    </row>
    <row r="441" spans="1:19" x14ac:dyDescent="0.25">
      <c r="B441" s="140" t="s">
        <v>1319</v>
      </c>
      <c r="C441" s="56">
        <f t="shared" ca="1" si="188"/>
        <v>0</v>
      </c>
      <c r="D441" s="56">
        <f t="shared" ca="1" si="189"/>
        <v>0</v>
      </c>
      <c r="E441" s="56">
        <f t="shared" ca="1" si="190"/>
        <v>0</v>
      </c>
      <c r="F441" s="56">
        <f t="shared" ca="1" si="191"/>
        <v>0</v>
      </c>
      <c r="G441" s="56">
        <f t="shared" ca="1" si="192"/>
        <v>0</v>
      </c>
      <c r="O441" s="8"/>
      <c r="P441" s="8"/>
      <c r="Q441" s="8"/>
      <c r="R441" s="8"/>
      <c r="S441" s="8"/>
    </row>
    <row r="442" spans="1:19" x14ac:dyDescent="0.25">
      <c r="B442" s="140" t="s">
        <v>1201</v>
      </c>
      <c r="C442" s="56">
        <f t="shared" ca="1" si="188"/>
        <v>15.6318415</v>
      </c>
      <c r="D442" s="56">
        <f t="shared" ca="1" si="189"/>
        <v>14.345778899999999</v>
      </c>
      <c r="E442" s="56">
        <f t="shared" ca="1" si="190"/>
        <v>12.361454200000001</v>
      </c>
      <c r="F442" s="56">
        <f t="shared" ca="1" si="191"/>
        <v>12.1905413</v>
      </c>
      <c r="G442" s="56">
        <f t="shared" ca="1" si="192"/>
        <v>11.6870276</v>
      </c>
      <c r="O442" s="8"/>
      <c r="P442" s="8"/>
      <c r="Q442" s="8"/>
      <c r="R442" s="8"/>
      <c r="S442" s="8"/>
    </row>
    <row r="443" spans="1:19" x14ac:dyDescent="0.25">
      <c r="B443" s="140" t="s">
        <v>1320</v>
      </c>
      <c r="C443" s="56">
        <f t="shared" ca="1" si="188"/>
        <v>0</v>
      </c>
      <c r="D443" s="56">
        <f t="shared" ca="1" si="189"/>
        <v>0</v>
      </c>
      <c r="E443" s="56">
        <f t="shared" ca="1" si="190"/>
        <v>0</v>
      </c>
      <c r="F443" s="56">
        <f t="shared" ca="1" si="191"/>
        <v>0</v>
      </c>
      <c r="G443" s="56">
        <f t="shared" ca="1" si="192"/>
        <v>0</v>
      </c>
      <c r="O443" s="8"/>
      <c r="P443" s="8"/>
      <c r="Q443" s="8"/>
      <c r="R443" s="8"/>
      <c r="S443" s="8"/>
    </row>
    <row r="444" spans="1:19" x14ac:dyDescent="0.25">
      <c r="B444" s="140" t="s">
        <v>1321</v>
      </c>
      <c r="C444" s="56">
        <f t="shared" ca="1" si="188"/>
        <v>0</v>
      </c>
      <c r="D444" s="56">
        <f t="shared" ca="1" si="189"/>
        <v>0</v>
      </c>
      <c r="E444" s="56">
        <f t="shared" ca="1" si="190"/>
        <v>0</v>
      </c>
      <c r="F444" s="56">
        <f t="shared" ca="1" si="191"/>
        <v>0</v>
      </c>
      <c r="G444" s="56">
        <f t="shared" ca="1" si="192"/>
        <v>0</v>
      </c>
      <c r="O444" s="8"/>
      <c r="P444" s="8"/>
      <c r="Q444" s="8"/>
      <c r="R444" s="8"/>
      <c r="S444" s="8"/>
    </row>
    <row r="445" spans="1:19" x14ac:dyDescent="0.25">
      <c r="B445" s="140" t="s">
        <v>1322</v>
      </c>
      <c r="C445" s="56">
        <f t="shared" ca="1" si="188"/>
        <v>0</v>
      </c>
      <c r="D445" s="56">
        <f t="shared" ca="1" si="189"/>
        <v>0</v>
      </c>
      <c r="E445" s="56">
        <f t="shared" ca="1" si="190"/>
        <v>0</v>
      </c>
      <c r="F445" s="56">
        <f t="shared" ca="1" si="191"/>
        <v>0</v>
      </c>
      <c r="G445" s="56">
        <f t="shared" ca="1" si="192"/>
        <v>0</v>
      </c>
      <c r="O445" s="8"/>
      <c r="P445" s="8"/>
      <c r="Q445" s="8"/>
      <c r="R445" s="8"/>
      <c r="S445" s="8"/>
    </row>
    <row r="446" spans="1:19" x14ac:dyDescent="0.25">
      <c r="B446" s="140" t="s">
        <v>1202</v>
      </c>
      <c r="C446" s="56">
        <f t="shared" ca="1" si="188"/>
        <v>0</v>
      </c>
      <c r="D446" s="56">
        <f t="shared" ca="1" si="189"/>
        <v>0.25832855500000002</v>
      </c>
      <c r="E446" s="56">
        <f t="shared" ca="1" si="190"/>
        <v>0.222811017</v>
      </c>
      <c r="F446" s="56">
        <f t="shared" ca="1" si="191"/>
        <v>0.220622284</v>
      </c>
      <c r="G446" s="56">
        <f t="shared" ca="1" si="192"/>
        <v>0.21828208700000001</v>
      </c>
      <c r="O446" s="8"/>
      <c r="P446" s="8"/>
      <c r="Q446" s="8"/>
      <c r="R446" s="8"/>
      <c r="S446" s="8"/>
    </row>
    <row r="447" spans="1:19" x14ac:dyDescent="0.25">
      <c r="A447" s="140"/>
      <c r="B447" s="140" t="s">
        <v>1323</v>
      </c>
      <c r="C447" s="56">
        <f t="shared" ca="1" si="188"/>
        <v>0</v>
      </c>
      <c r="D447" s="56">
        <f t="shared" ca="1" si="189"/>
        <v>0</v>
      </c>
      <c r="E447" s="56">
        <f t="shared" ca="1" si="190"/>
        <v>0</v>
      </c>
      <c r="F447" s="56">
        <f t="shared" ca="1" si="191"/>
        <v>0</v>
      </c>
      <c r="G447" s="56">
        <f t="shared" ca="1" si="192"/>
        <v>0</v>
      </c>
      <c r="O447" s="8"/>
      <c r="P447" s="8"/>
      <c r="Q447" s="8"/>
      <c r="R447" s="8"/>
      <c r="S447" s="8"/>
    </row>
    <row r="448" spans="1:19" x14ac:dyDescent="0.25">
      <c r="A448" s="140"/>
      <c r="B448" s="140" t="s">
        <v>1324</v>
      </c>
      <c r="C448" s="56">
        <f t="shared" ca="1" si="188"/>
        <v>0</v>
      </c>
      <c r="D448" s="56">
        <f t="shared" ca="1" si="189"/>
        <v>0</v>
      </c>
      <c r="E448" s="56">
        <f t="shared" ca="1" si="190"/>
        <v>0</v>
      </c>
      <c r="F448" s="56">
        <f t="shared" ca="1" si="191"/>
        <v>0</v>
      </c>
      <c r="G448" s="56">
        <f t="shared" ca="1" si="192"/>
        <v>0</v>
      </c>
      <c r="O448" s="8"/>
      <c r="P448" s="8"/>
      <c r="Q448" s="8"/>
      <c r="R448" s="8"/>
      <c r="S448" s="8"/>
    </row>
    <row r="449" spans="1:19" x14ac:dyDescent="0.25">
      <c r="A449" s="140"/>
      <c r="B449" s="140" t="s">
        <v>1325</v>
      </c>
      <c r="C449" s="56">
        <f t="shared" ca="1" si="188"/>
        <v>0</v>
      </c>
      <c r="D449" s="56">
        <f t="shared" ca="1" si="189"/>
        <v>0</v>
      </c>
      <c r="E449" s="56">
        <f t="shared" ca="1" si="190"/>
        <v>0</v>
      </c>
      <c r="F449" s="56">
        <f t="shared" ca="1" si="191"/>
        <v>0</v>
      </c>
      <c r="G449" s="56">
        <f t="shared" ca="1" si="192"/>
        <v>0</v>
      </c>
      <c r="O449" s="8"/>
      <c r="P449" s="8"/>
      <c r="Q449" s="8"/>
      <c r="R449" s="8"/>
      <c r="S449" s="8"/>
    </row>
    <row r="450" spans="1:19" x14ac:dyDescent="0.25">
      <c r="A450" s="140"/>
      <c r="B450" s="140" t="s">
        <v>1203</v>
      </c>
      <c r="C450" s="56">
        <f t="shared" ca="1" si="188"/>
        <v>0</v>
      </c>
      <c r="D450" s="56">
        <f t="shared" ca="1" si="189"/>
        <v>0</v>
      </c>
      <c r="E450" s="56">
        <f t="shared" ca="1" si="190"/>
        <v>0</v>
      </c>
      <c r="F450" s="56">
        <f t="shared" ca="1" si="191"/>
        <v>0</v>
      </c>
      <c r="G450" s="56">
        <f t="shared" ca="1" si="192"/>
        <v>0</v>
      </c>
      <c r="O450" s="8"/>
      <c r="P450" s="8"/>
      <c r="Q450" s="8"/>
      <c r="R450" s="8"/>
      <c r="S450" s="8"/>
    </row>
    <row r="451" spans="1:19" x14ac:dyDescent="0.25">
      <c r="A451" s="140"/>
      <c r="B451" s="140" t="s">
        <v>1326</v>
      </c>
      <c r="C451" s="56">
        <f t="shared" ca="1" si="188"/>
        <v>0</v>
      </c>
      <c r="D451" s="56">
        <f t="shared" ca="1" si="189"/>
        <v>0</v>
      </c>
      <c r="E451" s="56">
        <f t="shared" ca="1" si="190"/>
        <v>0</v>
      </c>
      <c r="F451" s="56">
        <f t="shared" ca="1" si="191"/>
        <v>0</v>
      </c>
      <c r="G451" s="56">
        <f t="shared" ca="1" si="192"/>
        <v>0</v>
      </c>
      <c r="O451" s="8"/>
      <c r="P451" s="8"/>
      <c r="Q451" s="8"/>
      <c r="R451" s="8"/>
      <c r="S451" s="8"/>
    </row>
    <row r="452" spans="1:19" x14ac:dyDescent="0.25">
      <c r="A452" s="140"/>
      <c r="B452" s="140" t="s">
        <v>1327</v>
      </c>
      <c r="C452" s="56">
        <f t="shared" ca="1" si="188"/>
        <v>0</v>
      </c>
      <c r="D452" s="56">
        <f t="shared" ca="1" si="189"/>
        <v>0</v>
      </c>
      <c r="E452" s="56">
        <f t="shared" ca="1" si="190"/>
        <v>0</v>
      </c>
      <c r="F452" s="56">
        <f t="shared" ca="1" si="191"/>
        <v>0</v>
      </c>
      <c r="G452" s="56">
        <f t="shared" ca="1" si="192"/>
        <v>0</v>
      </c>
      <c r="O452" s="8"/>
      <c r="P452" s="8"/>
      <c r="Q452" s="8"/>
      <c r="R452" s="8"/>
      <c r="S452" s="8"/>
    </row>
    <row r="453" spans="1:19" x14ac:dyDescent="0.25">
      <c r="A453" s="140"/>
      <c r="B453" s="140" t="s">
        <v>1328</v>
      </c>
      <c r="C453" s="56">
        <f t="shared" ca="1" si="188"/>
        <v>0</v>
      </c>
      <c r="D453" s="56">
        <f t="shared" ca="1" si="189"/>
        <v>0</v>
      </c>
      <c r="E453" s="56">
        <f t="shared" ca="1" si="190"/>
        <v>0</v>
      </c>
      <c r="F453" s="56">
        <f t="shared" ca="1" si="191"/>
        <v>0</v>
      </c>
      <c r="G453" s="56">
        <f t="shared" ca="1" si="192"/>
        <v>0</v>
      </c>
      <c r="O453" s="8"/>
      <c r="P453" s="8"/>
      <c r="Q453" s="8"/>
      <c r="R453" s="8"/>
      <c r="S453" s="8"/>
    </row>
    <row r="454" spans="1:19" x14ac:dyDescent="0.25">
      <c r="A454" s="140"/>
      <c r="B454" s="140" t="s">
        <v>1204</v>
      </c>
      <c r="C454" s="56">
        <f t="shared" ca="1" si="188"/>
        <v>0</v>
      </c>
      <c r="D454" s="56">
        <f t="shared" ca="1" si="189"/>
        <v>0</v>
      </c>
      <c r="E454" s="56">
        <f t="shared" ca="1" si="190"/>
        <v>0</v>
      </c>
      <c r="F454" s="56">
        <f t="shared" ca="1" si="191"/>
        <v>0</v>
      </c>
      <c r="G454" s="56">
        <f t="shared" ca="1" si="192"/>
        <v>0</v>
      </c>
      <c r="O454" s="8"/>
      <c r="P454" s="8"/>
      <c r="Q454" s="8"/>
      <c r="R454" s="8"/>
      <c r="S454" s="8"/>
    </row>
    <row r="455" spans="1:19" x14ac:dyDescent="0.25">
      <c r="A455" s="140"/>
      <c r="B455" s="140" t="s">
        <v>1329</v>
      </c>
      <c r="C455" s="56">
        <f t="shared" ca="1" si="188"/>
        <v>0</v>
      </c>
      <c r="D455" s="56">
        <f t="shared" ca="1" si="189"/>
        <v>0</v>
      </c>
      <c r="E455" s="56">
        <f t="shared" ca="1" si="190"/>
        <v>0</v>
      </c>
      <c r="F455" s="56">
        <f t="shared" ca="1" si="191"/>
        <v>0</v>
      </c>
      <c r="G455" s="56">
        <f t="shared" ca="1" si="192"/>
        <v>0</v>
      </c>
      <c r="O455" s="8"/>
      <c r="P455" s="8"/>
      <c r="Q455" s="8"/>
      <c r="R455" s="8"/>
      <c r="S455" s="8"/>
    </row>
    <row r="456" spans="1:19" x14ac:dyDescent="0.25">
      <c r="A456" s="140"/>
      <c r="B456" s="140" t="s">
        <v>1330</v>
      </c>
      <c r="C456" s="56">
        <f t="shared" ca="1" si="188"/>
        <v>0</v>
      </c>
      <c r="D456" s="56">
        <f t="shared" ca="1" si="189"/>
        <v>0</v>
      </c>
      <c r="E456" s="56">
        <f t="shared" ca="1" si="190"/>
        <v>0</v>
      </c>
      <c r="F456" s="56">
        <f t="shared" ca="1" si="191"/>
        <v>0</v>
      </c>
      <c r="G456" s="56">
        <f t="shared" ca="1" si="192"/>
        <v>0</v>
      </c>
      <c r="O456" s="8"/>
      <c r="P456" s="8"/>
      <c r="Q456" s="8"/>
      <c r="R456" s="8"/>
      <c r="S456" s="8"/>
    </row>
    <row r="457" spans="1:19" x14ac:dyDescent="0.25">
      <c r="A457" s="140"/>
      <c r="B457" s="140" t="s">
        <v>1241</v>
      </c>
      <c r="C457" s="60">
        <f t="shared" ca="1" si="188"/>
        <v>0</v>
      </c>
      <c r="D457" s="60">
        <f t="shared" ca="1" si="189"/>
        <v>0</v>
      </c>
      <c r="E457" s="60">
        <f t="shared" ca="1" si="190"/>
        <v>0</v>
      </c>
      <c r="F457" s="60">
        <f t="shared" ca="1" si="191"/>
        <v>0</v>
      </c>
      <c r="G457" s="60">
        <f t="shared" ca="1" si="192"/>
        <v>0</v>
      </c>
      <c r="O457" s="8"/>
      <c r="P457" s="8"/>
      <c r="Q457" s="8"/>
      <c r="R457" s="8"/>
      <c r="S457" s="8"/>
    </row>
    <row r="458" spans="1:19" x14ac:dyDescent="0.25">
      <c r="A458" s="140"/>
      <c r="B458" s="140" t="s">
        <v>1242</v>
      </c>
      <c r="C458" s="60">
        <f t="shared" ca="1" si="188"/>
        <v>0</v>
      </c>
      <c r="D458" s="60">
        <f t="shared" ca="1" si="189"/>
        <v>0</v>
      </c>
      <c r="E458" s="60">
        <f t="shared" ca="1" si="190"/>
        <v>0</v>
      </c>
      <c r="F458" s="60">
        <f t="shared" ca="1" si="191"/>
        <v>0</v>
      </c>
      <c r="G458" s="60">
        <f t="shared" ca="1" si="192"/>
        <v>0</v>
      </c>
      <c r="O458" s="8"/>
      <c r="P458" s="8"/>
      <c r="Q458" s="8"/>
      <c r="R458" s="8"/>
      <c r="S458" s="8"/>
    </row>
    <row r="459" spans="1:19" x14ac:dyDescent="0.25">
      <c r="A459" s="140"/>
      <c r="B459" s="140" t="s">
        <v>1243</v>
      </c>
      <c r="C459" s="60">
        <f t="shared" ca="1" si="188"/>
        <v>0</v>
      </c>
      <c r="D459" s="60">
        <f t="shared" ca="1" si="189"/>
        <v>0</v>
      </c>
      <c r="E459" s="60">
        <f t="shared" ca="1" si="190"/>
        <v>0</v>
      </c>
      <c r="F459" s="60">
        <f t="shared" ca="1" si="191"/>
        <v>0</v>
      </c>
      <c r="G459" s="60">
        <f t="shared" ca="1" si="192"/>
        <v>0</v>
      </c>
      <c r="O459" s="8"/>
      <c r="P459" s="8"/>
      <c r="Q459" s="8"/>
      <c r="R459" s="8"/>
      <c r="S459" s="8"/>
    </row>
    <row r="460" spans="1:19" x14ac:dyDescent="0.25">
      <c r="A460" s="140"/>
      <c r="B460" s="140" t="s">
        <v>1244</v>
      </c>
      <c r="C460" s="60">
        <f t="shared" ca="1" si="188"/>
        <v>0</v>
      </c>
      <c r="D460" s="60">
        <f t="shared" ca="1" si="189"/>
        <v>0</v>
      </c>
      <c r="E460" s="60">
        <f t="shared" ca="1" si="190"/>
        <v>0</v>
      </c>
      <c r="F460" s="60">
        <f t="shared" ca="1" si="191"/>
        <v>0</v>
      </c>
      <c r="G460" s="60">
        <f t="shared" ca="1" si="192"/>
        <v>0</v>
      </c>
      <c r="O460" s="8"/>
      <c r="P460" s="8"/>
      <c r="Q460" s="8"/>
      <c r="R460" s="8"/>
      <c r="S460" s="8"/>
    </row>
    <row r="461" spans="1:19" x14ac:dyDescent="0.25">
      <c r="A461" s="140"/>
      <c r="B461" s="140" t="s">
        <v>1229</v>
      </c>
      <c r="C461" s="56">
        <f t="shared" ca="1" si="188"/>
        <v>0</v>
      </c>
      <c r="D461" s="56">
        <f t="shared" ca="1" si="189"/>
        <v>0</v>
      </c>
      <c r="E461" s="56">
        <f t="shared" ca="1" si="190"/>
        <v>0</v>
      </c>
      <c r="F461" s="56">
        <f t="shared" ca="1" si="191"/>
        <v>0</v>
      </c>
      <c r="G461" s="56">
        <f t="shared" ca="1" si="192"/>
        <v>0</v>
      </c>
      <c r="O461" s="8"/>
      <c r="P461" s="8"/>
      <c r="Q461" s="8"/>
      <c r="R461" s="8"/>
      <c r="S461" s="8"/>
    </row>
    <row r="462" spans="1:19" x14ac:dyDescent="0.25">
      <c r="A462" s="140"/>
      <c r="B462" s="140" t="s">
        <v>1230</v>
      </c>
      <c r="C462" s="56">
        <f t="shared" ca="1" si="188"/>
        <v>0</v>
      </c>
      <c r="D462" s="56">
        <f t="shared" ca="1" si="189"/>
        <v>0</v>
      </c>
      <c r="E462" s="56">
        <f t="shared" ca="1" si="190"/>
        <v>0</v>
      </c>
      <c r="F462" s="56">
        <f t="shared" ca="1" si="191"/>
        <v>0</v>
      </c>
      <c r="G462" s="56">
        <f t="shared" ca="1" si="192"/>
        <v>0</v>
      </c>
      <c r="O462" s="8"/>
      <c r="P462" s="8"/>
      <c r="Q462" s="8"/>
      <c r="R462" s="8"/>
      <c r="S462" s="8"/>
    </row>
    <row r="463" spans="1:19" x14ac:dyDescent="0.25">
      <c r="A463" s="140"/>
      <c r="B463" s="140" t="s">
        <v>1331</v>
      </c>
      <c r="C463" s="56">
        <f t="shared" ca="1" si="188"/>
        <v>0</v>
      </c>
      <c r="D463" s="56">
        <f t="shared" ca="1" si="189"/>
        <v>0</v>
      </c>
      <c r="E463" s="56">
        <f t="shared" ca="1" si="190"/>
        <v>0</v>
      </c>
      <c r="F463" s="56">
        <f t="shared" ca="1" si="191"/>
        <v>0</v>
      </c>
      <c r="G463" s="56">
        <f t="shared" ca="1" si="192"/>
        <v>0</v>
      </c>
      <c r="O463" s="8"/>
      <c r="P463" s="8"/>
      <c r="Q463" s="8"/>
      <c r="R463" s="8"/>
      <c r="S463" s="8"/>
    </row>
    <row r="464" spans="1:19" x14ac:dyDescent="0.25">
      <c r="A464" s="140"/>
      <c r="B464" s="140" t="s">
        <v>1332</v>
      </c>
      <c r="C464" s="56">
        <f t="shared" ca="1" si="188"/>
        <v>0</v>
      </c>
      <c r="D464" s="56">
        <f t="shared" ca="1" si="189"/>
        <v>0</v>
      </c>
      <c r="E464" s="56">
        <f t="shared" ca="1" si="190"/>
        <v>0</v>
      </c>
      <c r="F464" s="56">
        <f t="shared" ca="1" si="191"/>
        <v>0</v>
      </c>
      <c r="G464" s="56">
        <f t="shared" ca="1" si="192"/>
        <v>0</v>
      </c>
      <c r="O464" s="8"/>
      <c r="P464" s="8"/>
      <c r="Q464" s="8"/>
      <c r="R464" s="8"/>
      <c r="S464" s="8"/>
    </row>
    <row r="465" spans="1:27" x14ac:dyDescent="0.25">
      <c r="C465" s="7"/>
      <c r="D465" s="7"/>
      <c r="E465" s="7"/>
      <c r="F465" s="7"/>
      <c r="G465" s="7"/>
      <c r="H465" s="7"/>
      <c r="I465" s="103" t="s">
        <v>244</v>
      </c>
      <c r="O465" s="138" t="s">
        <v>245</v>
      </c>
      <c r="P465" s="8"/>
      <c r="Q465" s="8"/>
      <c r="R465" s="8"/>
      <c r="S465" s="8"/>
    </row>
    <row r="466" spans="1:27" x14ac:dyDescent="0.25">
      <c r="B466" s="106" t="s">
        <v>616</v>
      </c>
      <c r="C466" s="9">
        <v>2010</v>
      </c>
      <c r="D466" s="9">
        <v>2020</v>
      </c>
      <c r="E466" s="9">
        <v>2030</v>
      </c>
      <c r="F466" s="9">
        <v>2040</v>
      </c>
      <c r="G466" s="9">
        <v>2050</v>
      </c>
      <c r="H466" s="7"/>
      <c r="I466" s="106">
        <v>2010</v>
      </c>
      <c r="J466" s="106">
        <v>2020</v>
      </c>
      <c r="K466" s="106">
        <v>2030</v>
      </c>
      <c r="L466" s="106">
        <v>2040</v>
      </c>
      <c r="M466" s="106">
        <v>2050</v>
      </c>
      <c r="O466" s="6">
        <v>2010</v>
      </c>
      <c r="P466" s="6">
        <v>2020</v>
      </c>
      <c r="Q466" s="6">
        <v>2030</v>
      </c>
      <c r="R466" s="6">
        <v>2040</v>
      </c>
      <c r="S466" s="6">
        <v>2050</v>
      </c>
      <c r="V466" s="106" t="s">
        <v>616</v>
      </c>
      <c r="W466" s="9">
        <v>2010</v>
      </c>
      <c r="X466" s="9">
        <v>2020</v>
      </c>
      <c r="Y466" s="9">
        <v>2030</v>
      </c>
      <c r="Z466" s="9">
        <v>2040</v>
      </c>
      <c r="AA466" s="9">
        <v>2050</v>
      </c>
    </row>
    <row r="467" spans="1:27" x14ac:dyDescent="0.25">
      <c r="A467" s="140"/>
      <c r="B467" s="140" t="s">
        <v>111</v>
      </c>
      <c r="C467" s="192">
        <f ca="1">IFERROR(VLOOKUP($B467,INDIRECT($I$467),2,FALSE),0)</f>
        <v>0</v>
      </c>
      <c r="D467" s="192">
        <f ca="1">IFERROR(VLOOKUP($B467,INDIRECT($J$467),2,FALSE),0)</f>
        <v>0</v>
      </c>
      <c r="E467" s="192">
        <f ca="1">IFERROR(VLOOKUP($B467,INDIRECT($K$467),2,FALSE),0)</f>
        <v>0</v>
      </c>
      <c r="F467" s="192">
        <f ca="1">IFERROR(VLOOKUP($B467,INDIRECT($L$467),2,FALSE),0)</f>
        <v>0</v>
      </c>
      <c r="G467" s="192">
        <f ca="1">IFERROR(VLOOKUP($B467,INDIRECT($M$467),2,FALSE),0)</f>
        <v>0</v>
      </c>
      <c r="H467" s="7"/>
      <c r="I467" s="140" t="str">
        <f>"Modeloutput!$A$"&amp;O467&amp;":$B$"&amp;O468</f>
        <v>Modeloutput!$A$14893:$B$14930</v>
      </c>
      <c r="J467" s="140" t="str">
        <f>"Modeloutput!$A$"&amp;P467&amp;":$B$"&amp;P468</f>
        <v>Modeloutput!$A$15828:$B$15865</v>
      </c>
      <c r="K467" s="140" t="str">
        <f>"Modeloutput!$A$"&amp;Q467&amp;":$B$"&amp;Q468</f>
        <v>Modeloutput!$A$16763:$B$16800</v>
      </c>
      <c r="L467" s="140" t="str">
        <f>"Modeloutput!$A$"&amp;R467&amp;":$B$"&amp;R468</f>
        <v>Modeloutput!$A$17698:$B$17735</v>
      </c>
      <c r="M467" s="140" t="str">
        <f>"Modeloutput!$A$"&amp;S467&amp;":$B$"&amp;S468</f>
        <v>Modeloutput!$A$18633:$B$18670</v>
      </c>
      <c r="N467" s="140" t="s">
        <v>246</v>
      </c>
      <c r="O467" s="140">
        <f>Run4_Var1!O467+Run4_Var4!$G$10</f>
        <v>14893</v>
      </c>
      <c r="P467" s="140">
        <f>Run4_Var1!P467+Run4_Var4!$G$10</f>
        <v>15828</v>
      </c>
      <c r="Q467" s="140">
        <f>Run4_Var1!Q467+Run4_Var4!$G$10</f>
        <v>16763</v>
      </c>
      <c r="R467" s="140">
        <f>Run4_Var1!R467+Run4_Var4!$G$10</f>
        <v>17698</v>
      </c>
      <c r="S467" s="140">
        <f>Run4_Var1!S467+Run4_Var4!$G$10</f>
        <v>18633</v>
      </c>
      <c r="V467" s="57" t="s">
        <v>303</v>
      </c>
      <c r="W467" s="68">
        <f ca="1">SUM(C467:C470)+C491</f>
        <v>0</v>
      </c>
      <c r="X467" s="68">
        <f t="shared" ref="X467:AA467" ca="1" si="193">SUM(D467:D470)+D491</f>
        <v>0</v>
      </c>
      <c r="Y467" s="68">
        <f t="shared" ca="1" si="193"/>
        <v>0</v>
      </c>
      <c r="Z467" s="68">
        <f t="shared" ca="1" si="193"/>
        <v>0</v>
      </c>
      <c r="AA467" s="68">
        <f t="shared" ca="1" si="193"/>
        <v>0</v>
      </c>
    </row>
    <row r="468" spans="1:27" x14ac:dyDescent="0.25">
      <c r="A468" s="140"/>
      <c r="B468" s="140" t="s">
        <v>110</v>
      </c>
      <c r="C468" s="192">
        <f t="shared" ref="C468:C504" ca="1" si="194">IFERROR(VLOOKUP($B468,INDIRECT($I$467),2,FALSE),0)</f>
        <v>0</v>
      </c>
      <c r="D468" s="192">
        <f t="shared" ref="D468:D504" ca="1" si="195">IFERROR(VLOOKUP($B468,INDIRECT($J$467),2,FALSE),0)</f>
        <v>0</v>
      </c>
      <c r="E468" s="192">
        <f t="shared" ref="E468:E504" ca="1" si="196">IFERROR(VLOOKUP($B468,INDIRECT($K$467),2,FALSE),0)</f>
        <v>0</v>
      </c>
      <c r="F468" s="192">
        <f t="shared" ref="F468:F504" ca="1" si="197">IFERROR(VLOOKUP($B468,INDIRECT($L$467),2,FALSE),0)</f>
        <v>0</v>
      </c>
      <c r="G468" s="192">
        <f t="shared" ref="G468:G504" ca="1" si="198">IFERROR(VLOOKUP($B468,INDIRECT($M$467),2,FALSE),0)</f>
        <v>0</v>
      </c>
      <c r="H468" s="9"/>
      <c r="O468" s="140">
        <f>Run4_Var1!O468+Run4_Var4!$G$10</f>
        <v>14930</v>
      </c>
      <c r="P468" s="140">
        <f>Run4_Var1!P468+Run4_Var4!$G$10</f>
        <v>15865</v>
      </c>
      <c r="Q468" s="140">
        <f>Run4_Var1!Q468+Run4_Var4!$G$10</f>
        <v>16800</v>
      </c>
      <c r="R468" s="140">
        <f>Run4_Var1!R468+Run4_Var4!$G$10</f>
        <v>17735</v>
      </c>
      <c r="S468" s="140">
        <f>Run4_Var1!S468+Run4_Var4!$G$10</f>
        <v>18670</v>
      </c>
      <c r="V468" s="70" t="s">
        <v>311</v>
      </c>
      <c r="W468" s="71">
        <f ca="1">SUM(C471:C474)</f>
        <v>-10.4762691</v>
      </c>
      <c r="X468" s="71">
        <f t="shared" ref="X468:AA468" ca="1" si="199">SUM(D471:D474)</f>
        <v>-10.4437947</v>
      </c>
      <c r="Y468" s="71">
        <f t="shared" ca="1" si="199"/>
        <v>-9.7102238500000002</v>
      </c>
      <c r="Z468" s="71">
        <f t="shared" ca="1" si="199"/>
        <v>-9.2393630099999999</v>
      </c>
      <c r="AA468" s="71">
        <f t="shared" ca="1" si="199"/>
        <v>-8.8945729199999999</v>
      </c>
    </row>
    <row r="469" spans="1:27" x14ac:dyDescent="0.25">
      <c r="A469" s="140"/>
      <c r="B469" s="140" t="s">
        <v>112</v>
      </c>
      <c r="C469" s="192">
        <f t="shared" ca="1" si="194"/>
        <v>0</v>
      </c>
      <c r="D469" s="192">
        <f t="shared" ca="1" si="195"/>
        <v>0</v>
      </c>
      <c r="E469" s="192">
        <f t="shared" ca="1" si="196"/>
        <v>0</v>
      </c>
      <c r="F469" s="192">
        <f t="shared" ca="1" si="197"/>
        <v>0</v>
      </c>
      <c r="G469" s="192">
        <f t="shared" ca="1" si="198"/>
        <v>0</v>
      </c>
      <c r="H469" s="7"/>
      <c r="O469" s="8"/>
      <c r="P469" s="8"/>
      <c r="Q469" s="8"/>
      <c r="R469" s="8"/>
      <c r="S469" s="8"/>
      <c r="V469" s="47" t="s">
        <v>305</v>
      </c>
      <c r="W469" s="48">
        <f ca="1">SUM(C475:C478)</f>
        <v>-8.08690569</v>
      </c>
      <c r="X469" s="48">
        <f t="shared" ref="X469:AA469" ca="1" si="200">SUM(D475:D478)</f>
        <v>-8.4826706299999994</v>
      </c>
      <c r="Y469" s="48">
        <f t="shared" ca="1" si="200"/>
        <v>-8.0587509799999992</v>
      </c>
      <c r="Z469" s="48">
        <f t="shared" ca="1" si="200"/>
        <v>-7.7814221200000002</v>
      </c>
      <c r="AA469" s="48">
        <f t="shared" ca="1" si="200"/>
        <v>-7.5785554800000003</v>
      </c>
    </row>
    <row r="470" spans="1:27" x14ac:dyDescent="0.25">
      <c r="A470" s="140"/>
      <c r="B470" s="140" t="s">
        <v>113</v>
      </c>
      <c r="C470" s="192">
        <f t="shared" ca="1" si="194"/>
        <v>0</v>
      </c>
      <c r="D470" s="192">
        <f t="shared" ca="1" si="195"/>
        <v>0</v>
      </c>
      <c r="E470" s="192">
        <f t="shared" ca="1" si="196"/>
        <v>0</v>
      </c>
      <c r="F470" s="192">
        <f t="shared" ca="1" si="197"/>
        <v>0</v>
      </c>
      <c r="G470" s="192">
        <f t="shared" ca="1" si="198"/>
        <v>0</v>
      </c>
      <c r="H470" s="7"/>
      <c r="O470" s="8"/>
      <c r="P470" s="8"/>
      <c r="Q470" s="8"/>
      <c r="R470" s="8"/>
      <c r="S470" s="8"/>
      <c r="V470" s="74" t="s">
        <v>306</v>
      </c>
      <c r="W470" s="75">
        <f ca="1">SUM(C479:C482)+C492</f>
        <v>-5.0373923200000004</v>
      </c>
      <c r="X470" s="75">
        <f t="shared" ref="X470:AA470" ca="1" si="201">SUM(D479:D482)+D492</f>
        <v>-5.6859245100000004</v>
      </c>
      <c r="Y470" s="75">
        <f t="shared" ca="1" si="201"/>
        <v>-5.6859245100000004</v>
      </c>
      <c r="Z470" s="75">
        <f t="shared" ca="1" si="201"/>
        <v>-5.6859245100000004</v>
      </c>
      <c r="AA470" s="75">
        <f t="shared" ca="1" si="201"/>
        <v>-5.6859245100000004</v>
      </c>
    </row>
    <row r="471" spans="1:27" x14ac:dyDescent="0.25">
      <c r="A471" s="140"/>
      <c r="B471" s="140" t="s">
        <v>178</v>
      </c>
      <c r="C471" s="199">
        <f t="shared" ca="1" si="194"/>
        <v>0</v>
      </c>
      <c r="D471" s="199">
        <f t="shared" ca="1" si="195"/>
        <v>0</v>
      </c>
      <c r="E471" s="199">
        <f t="shared" ca="1" si="196"/>
        <v>0</v>
      </c>
      <c r="F471" s="199">
        <f t="shared" ca="1" si="197"/>
        <v>0</v>
      </c>
      <c r="G471" s="199">
        <f t="shared" ca="1" si="198"/>
        <v>0</v>
      </c>
      <c r="O471" s="8"/>
      <c r="P471" s="8"/>
      <c r="Q471" s="8"/>
      <c r="R471" s="8"/>
      <c r="S471" s="8"/>
      <c r="V471" s="30" t="s">
        <v>307</v>
      </c>
      <c r="W471" s="31">
        <f ca="1">SUM(C483:C486)</f>
        <v>-6.74976048</v>
      </c>
      <c r="X471" s="31">
        <f t="shared" ref="X471:AA471" ca="1" si="202">SUM(D483:D486)</f>
        <v>-6.4861230499999998</v>
      </c>
      <c r="Y471" s="31">
        <f t="shared" ca="1" si="202"/>
        <v>-5.0337529400000003</v>
      </c>
      <c r="Z471" s="31">
        <f t="shared" ca="1" si="202"/>
        <v>-5.0681900899999999</v>
      </c>
      <c r="AA471" s="31">
        <f t="shared" ca="1" si="202"/>
        <v>-5.0463966400000002</v>
      </c>
    </row>
    <row r="472" spans="1:27" x14ac:dyDescent="0.25">
      <c r="A472" s="140"/>
      <c r="B472" s="140" t="s">
        <v>174</v>
      </c>
      <c r="C472" s="199">
        <f t="shared" ca="1" si="194"/>
        <v>-10.4762691</v>
      </c>
      <c r="D472" s="199">
        <f t="shared" ca="1" si="195"/>
        <v>-10.4437947</v>
      </c>
      <c r="E472" s="199">
        <f t="shared" ca="1" si="196"/>
        <v>-9.7102238500000002</v>
      </c>
      <c r="F472" s="199">
        <f t="shared" ca="1" si="197"/>
        <v>-9.2393630099999999</v>
      </c>
      <c r="G472" s="199">
        <f t="shared" ca="1" si="198"/>
        <v>-8.8945729199999999</v>
      </c>
      <c r="O472" s="8"/>
      <c r="P472" s="8"/>
      <c r="Q472" s="8"/>
      <c r="R472" s="8"/>
      <c r="S472" s="8"/>
      <c r="V472" s="76" t="s">
        <v>308</v>
      </c>
      <c r="W472" s="77">
        <f ca="1">SUM(C487:C490)</f>
        <v>-2.5311601800000001</v>
      </c>
      <c r="X472" s="77">
        <f t="shared" ref="X472:AA472" ca="1" si="203">SUM(D487:D490)</f>
        <v>-4.4604269700000003</v>
      </c>
      <c r="Y472" s="77">
        <f t="shared" ca="1" si="203"/>
        <v>-4.3173386699999998</v>
      </c>
      <c r="Z472" s="77">
        <f t="shared" ca="1" si="203"/>
        <v>-4.2051287400000001</v>
      </c>
      <c r="AA472" s="77">
        <f t="shared" ca="1" si="203"/>
        <v>-4.0548239600000002</v>
      </c>
    </row>
    <row r="473" spans="1:27" x14ac:dyDescent="0.25">
      <c r="A473" s="140"/>
      <c r="B473" s="140" t="s">
        <v>179</v>
      </c>
      <c r="C473" s="199">
        <f t="shared" ca="1" si="194"/>
        <v>0</v>
      </c>
      <c r="D473" s="199">
        <f t="shared" ca="1" si="195"/>
        <v>0</v>
      </c>
      <c r="E473" s="199">
        <f t="shared" ca="1" si="196"/>
        <v>0</v>
      </c>
      <c r="F473" s="199">
        <f t="shared" ca="1" si="197"/>
        <v>0</v>
      </c>
      <c r="G473" s="199">
        <f t="shared" ca="1" si="198"/>
        <v>0</v>
      </c>
      <c r="O473" s="8"/>
      <c r="P473" s="8"/>
      <c r="Q473" s="8"/>
      <c r="R473" s="8"/>
      <c r="S473" s="8"/>
      <c r="V473" s="66" t="s">
        <v>309</v>
      </c>
      <c r="W473" s="67">
        <f ca="1">C501+C504</f>
        <v>32.881487800000002</v>
      </c>
      <c r="X473" s="67">
        <f t="shared" ref="X473:AA473" ca="1" si="204">D501+D504</f>
        <v>35.558939799999997</v>
      </c>
      <c r="Y473" s="67">
        <f t="shared" ca="1" si="204"/>
        <v>32.805990999999999</v>
      </c>
      <c r="Z473" s="67">
        <f t="shared" ca="1" si="204"/>
        <v>31.9800285</v>
      </c>
      <c r="AA473" s="67">
        <f t="shared" ca="1" si="204"/>
        <v>31.2602735</v>
      </c>
    </row>
    <row r="474" spans="1:27" x14ac:dyDescent="0.25">
      <c r="A474" s="140"/>
      <c r="B474" s="140" t="s">
        <v>180</v>
      </c>
      <c r="C474" s="199">
        <f t="shared" ca="1" si="194"/>
        <v>0</v>
      </c>
      <c r="D474" s="199">
        <f t="shared" ca="1" si="195"/>
        <v>0</v>
      </c>
      <c r="E474" s="199">
        <f t="shared" ca="1" si="196"/>
        <v>0</v>
      </c>
      <c r="F474" s="199">
        <f t="shared" ca="1" si="197"/>
        <v>0</v>
      </c>
      <c r="G474" s="199">
        <f t="shared" ca="1" si="198"/>
        <v>0</v>
      </c>
      <c r="O474" s="8"/>
      <c r="P474" s="8"/>
      <c r="Q474" s="8"/>
      <c r="R474" s="8"/>
      <c r="S474" s="8"/>
      <c r="V474" s="36" t="s">
        <v>1361</v>
      </c>
      <c r="W474" s="36">
        <f ca="1">SUM(C493:C496)+C502</f>
        <v>0</v>
      </c>
      <c r="X474" s="36">
        <f t="shared" ref="X474:AA474" ca="1" si="205">SUM(D493:D496)+D502</f>
        <v>0</v>
      </c>
      <c r="Y474" s="36">
        <f t="shared" ca="1" si="205"/>
        <v>0</v>
      </c>
      <c r="Z474" s="36">
        <f t="shared" ca="1" si="205"/>
        <v>0</v>
      </c>
      <c r="AA474" s="36">
        <f t="shared" ca="1" si="205"/>
        <v>0</v>
      </c>
    </row>
    <row r="475" spans="1:27" x14ac:dyDescent="0.25">
      <c r="A475" s="140"/>
      <c r="B475" s="140" t="s">
        <v>153</v>
      </c>
      <c r="C475" s="191">
        <f t="shared" ca="1" si="194"/>
        <v>0</v>
      </c>
      <c r="D475" s="191">
        <f t="shared" ca="1" si="195"/>
        <v>0</v>
      </c>
      <c r="E475" s="191">
        <f t="shared" ca="1" si="196"/>
        <v>0</v>
      </c>
      <c r="F475" s="191">
        <f t="shared" ca="1" si="197"/>
        <v>0</v>
      </c>
      <c r="G475" s="191">
        <f t="shared" ca="1" si="198"/>
        <v>0</v>
      </c>
      <c r="O475" s="8"/>
      <c r="P475" s="8"/>
      <c r="Q475" s="8"/>
      <c r="R475" s="8"/>
      <c r="S475" s="8"/>
      <c r="V475" s="200" t="s">
        <v>1362</v>
      </c>
      <c r="W475" s="200">
        <f ca="1">SUM(C497:C500)+C503</f>
        <v>0</v>
      </c>
      <c r="X475" s="200">
        <f t="shared" ref="X475:AA475" ca="1" si="206">SUM(D497:D500)+D503</f>
        <v>0</v>
      </c>
      <c r="Y475" s="200">
        <f t="shared" ca="1" si="206"/>
        <v>0</v>
      </c>
      <c r="Z475" s="200">
        <f t="shared" ca="1" si="206"/>
        <v>0</v>
      </c>
      <c r="AA475" s="200">
        <f t="shared" ca="1" si="206"/>
        <v>0</v>
      </c>
    </row>
    <row r="476" spans="1:27" x14ac:dyDescent="0.25">
      <c r="A476" s="140"/>
      <c r="B476" s="140" t="s">
        <v>143</v>
      </c>
      <c r="C476" s="191">
        <f t="shared" ca="1" si="194"/>
        <v>-8.08690569</v>
      </c>
      <c r="D476" s="191">
        <f t="shared" ca="1" si="195"/>
        <v>-8.4826706299999994</v>
      </c>
      <c r="E476" s="191">
        <f t="shared" ca="1" si="196"/>
        <v>-8.0587509799999992</v>
      </c>
      <c r="F476" s="191">
        <f t="shared" ca="1" si="197"/>
        <v>-7.7814221200000002</v>
      </c>
      <c r="G476" s="191">
        <f t="shared" ca="1" si="198"/>
        <v>-7.5785554800000003</v>
      </c>
      <c r="O476" s="8"/>
      <c r="P476" s="8"/>
      <c r="Q476" s="8"/>
      <c r="R476" s="8"/>
      <c r="S476" s="8"/>
    </row>
    <row r="477" spans="1:27" x14ac:dyDescent="0.25">
      <c r="A477" s="140"/>
      <c r="B477" s="140" t="s">
        <v>154</v>
      </c>
      <c r="C477" s="191">
        <f t="shared" ca="1" si="194"/>
        <v>0</v>
      </c>
      <c r="D477" s="191">
        <f t="shared" ca="1" si="195"/>
        <v>0</v>
      </c>
      <c r="E477" s="191">
        <f t="shared" ca="1" si="196"/>
        <v>0</v>
      </c>
      <c r="F477" s="191">
        <f t="shared" ca="1" si="197"/>
        <v>0</v>
      </c>
      <c r="G477" s="191">
        <f t="shared" ca="1" si="198"/>
        <v>0</v>
      </c>
      <c r="O477" s="8"/>
      <c r="P477" s="8"/>
      <c r="Q477" s="8"/>
      <c r="R477" s="8"/>
      <c r="S477" s="8"/>
      <c r="V477" s="140" t="s">
        <v>285</v>
      </c>
      <c r="W477" s="135">
        <f ca="1">SUM(W467:W475)</f>
        <v>3.000000248221113E-8</v>
      </c>
      <c r="X477" s="135">
        <f t="shared" ref="X477:AA477" ca="1" si="207">SUM(X467:X475)</f>
        <v>-5.9999997858994902E-8</v>
      </c>
      <c r="Y477" s="135">
        <f t="shared" ca="1" si="207"/>
        <v>5.000000413701855E-8</v>
      </c>
      <c r="Z477" s="135">
        <f t="shared" ca="1" si="207"/>
        <v>2.9999998929497451E-8</v>
      </c>
      <c r="AA477" s="135">
        <f t="shared" ca="1" si="207"/>
        <v>-1.000000082740371E-8</v>
      </c>
    </row>
    <row r="478" spans="1:27" x14ac:dyDescent="0.25">
      <c r="A478" s="140"/>
      <c r="B478" s="140" t="s">
        <v>155</v>
      </c>
      <c r="C478" s="191">
        <f t="shared" ca="1" si="194"/>
        <v>0</v>
      </c>
      <c r="D478" s="191">
        <f t="shared" ca="1" si="195"/>
        <v>0</v>
      </c>
      <c r="E478" s="191">
        <f t="shared" ca="1" si="196"/>
        <v>0</v>
      </c>
      <c r="F478" s="191">
        <f t="shared" ca="1" si="197"/>
        <v>0</v>
      </c>
      <c r="G478" s="191">
        <f t="shared" ca="1" si="198"/>
        <v>0</v>
      </c>
      <c r="O478" s="8"/>
      <c r="P478" s="8"/>
      <c r="Q478" s="8"/>
      <c r="R478" s="8"/>
      <c r="S478" s="8"/>
      <c r="V478" s="140" t="s">
        <v>284</v>
      </c>
      <c r="W478" s="135">
        <f ca="1">SUM(C467:C504)</f>
        <v>3.000000248221113E-8</v>
      </c>
      <c r="X478" s="135">
        <f t="shared" ref="X478:AA478" ca="1" si="208">SUM(D467:D504)</f>
        <v>-5.9999997858994902E-8</v>
      </c>
      <c r="Y478" s="135">
        <f t="shared" ca="1" si="208"/>
        <v>5.000000413701855E-8</v>
      </c>
      <c r="Z478" s="135">
        <f t="shared" ca="1" si="208"/>
        <v>2.9999998929497451E-8</v>
      </c>
      <c r="AA478" s="135">
        <f t="shared" ca="1" si="208"/>
        <v>-1.000000082740371E-8</v>
      </c>
    </row>
    <row r="479" spans="1:27" x14ac:dyDescent="0.25">
      <c r="A479" s="140"/>
      <c r="B479" s="140" t="s">
        <v>181</v>
      </c>
      <c r="C479" s="201">
        <f t="shared" ca="1" si="194"/>
        <v>0</v>
      </c>
      <c r="D479" s="201">
        <f t="shared" ca="1" si="195"/>
        <v>0</v>
      </c>
      <c r="E479" s="201">
        <f t="shared" ca="1" si="196"/>
        <v>0</v>
      </c>
      <c r="F479" s="201">
        <f t="shared" ca="1" si="197"/>
        <v>0</v>
      </c>
      <c r="G479" s="201">
        <f t="shared" ca="1" si="198"/>
        <v>0</v>
      </c>
      <c r="O479" s="8"/>
      <c r="P479" s="8"/>
      <c r="Q479" s="8"/>
      <c r="R479" s="8"/>
      <c r="S479" s="8"/>
    </row>
    <row r="480" spans="1:27" x14ac:dyDescent="0.25">
      <c r="A480" s="140"/>
      <c r="B480" s="140" t="s">
        <v>175</v>
      </c>
      <c r="C480" s="201">
        <f t="shared" ca="1" si="194"/>
        <v>-5.0373923200000004</v>
      </c>
      <c r="D480" s="201">
        <f t="shared" ca="1" si="195"/>
        <v>-5.6859245100000004</v>
      </c>
      <c r="E480" s="201">
        <f t="shared" ca="1" si="196"/>
        <v>-5.6859245100000004</v>
      </c>
      <c r="F480" s="201">
        <f t="shared" ca="1" si="197"/>
        <v>-5.6859245100000004</v>
      </c>
      <c r="G480" s="201">
        <f t="shared" ca="1" si="198"/>
        <v>-5.6859245100000004</v>
      </c>
      <c r="O480" s="8"/>
      <c r="P480" s="8"/>
      <c r="Q480" s="8"/>
      <c r="R480" s="8"/>
      <c r="S480" s="8"/>
    </row>
    <row r="481" spans="1:22" x14ac:dyDescent="0.25">
      <c r="A481" s="140"/>
      <c r="B481" s="140" t="s">
        <v>182</v>
      </c>
      <c r="C481" s="201">
        <f t="shared" ca="1" si="194"/>
        <v>0</v>
      </c>
      <c r="D481" s="201">
        <f t="shared" ca="1" si="195"/>
        <v>0</v>
      </c>
      <c r="E481" s="201">
        <f t="shared" ca="1" si="196"/>
        <v>0</v>
      </c>
      <c r="F481" s="201">
        <f t="shared" ca="1" si="197"/>
        <v>0</v>
      </c>
      <c r="G481" s="201">
        <f t="shared" ca="1" si="198"/>
        <v>0</v>
      </c>
      <c r="O481" s="8"/>
      <c r="P481" s="8"/>
      <c r="Q481" s="8"/>
      <c r="R481" s="8"/>
      <c r="S481" s="8"/>
    </row>
    <row r="482" spans="1:22" x14ac:dyDescent="0.25">
      <c r="A482" s="140"/>
      <c r="B482" s="140" t="s">
        <v>183</v>
      </c>
      <c r="C482" s="201">
        <f t="shared" ca="1" si="194"/>
        <v>0</v>
      </c>
      <c r="D482" s="201">
        <f t="shared" ca="1" si="195"/>
        <v>0</v>
      </c>
      <c r="E482" s="201">
        <f t="shared" ca="1" si="196"/>
        <v>0</v>
      </c>
      <c r="F482" s="201">
        <f t="shared" ca="1" si="197"/>
        <v>0</v>
      </c>
      <c r="G482" s="201">
        <f t="shared" ca="1" si="198"/>
        <v>0</v>
      </c>
      <c r="O482" s="8"/>
      <c r="P482" s="8"/>
      <c r="Q482" s="8"/>
      <c r="R482" s="8"/>
      <c r="S482" s="8"/>
    </row>
    <row r="483" spans="1:22" x14ac:dyDescent="0.25">
      <c r="A483" s="140"/>
      <c r="B483" s="140" t="s">
        <v>1077</v>
      </c>
      <c r="C483" s="202">
        <f t="shared" ca="1" si="194"/>
        <v>0</v>
      </c>
      <c r="D483" s="202">
        <f t="shared" ca="1" si="195"/>
        <v>0</v>
      </c>
      <c r="E483" s="202">
        <f t="shared" ca="1" si="196"/>
        <v>0</v>
      </c>
      <c r="F483" s="202">
        <f t="shared" ca="1" si="197"/>
        <v>0</v>
      </c>
      <c r="G483" s="202">
        <f t="shared" ca="1" si="198"/>
        <v>0</v>
      </c>
      <c r="O483" s="8"/>
      <c r="P483" s="8"/>
      <c r="Q483" s="8"/>
      <c r="R483" s="8"/>
      <c r="S483" s="8"/>
      <c r="V483" s="8"/>
    </row>
    <row r="484" spans="1:22" x14ac:dyDescent="0.25">
      <c r="A484" s="140"/>
      <c r="B484" s="140" t="s">
        <v>1012</v>
      </c>
      <c r="C484" s="202">
        <f t="shared" ca="1" si="194"/>
        <v>-6.74976048</v>
      </c>
      <c r="D484" s="202">
        <f t="shared" ca="1" si="195"/>
        <v>-6.4861230499999998</v>
      </c>
      <c r="E484" s="202">
        <f t="shared" ca="1" si="196"/>
        <v>-5.0337529400000003</v>
      </c>
      <c r="F484" s="202">
        <f t="shared" ca="1" si="197"/>
        <v>-5.0681900899999999</v>
      </c>
      <c r="G484" s="202">
        <f t="shared" ca="1" si="198"/>
        <v>-5.0463966400000002</v>
      </c>
      <c r="O484" s="8"/>
      <c r="P484" s="8"/>
      <c r="Q484" s="8"/>
      <c r="R484" s="8"/>
      <c r="S484" s="8"/>
      <c r="V484" s="8"/>
    </row>
    <row r="485" spans="1:22" x14ac:dyDescent="0.25">
      <c r="A485" s="140"/>
      <c r="B485" s="140" t="s">
        <v>1078</v>
      </c>
      <c r="C485" s="202">
        <f t="shared" ca="1" si="194"/>
        <v>0</v>
      </c>
      <c r="D485" s="202">
        <f t="shared" ca="1" si="195"/>
        <v>0</v>
      </c>
      <c r="E485" s="202">
        <f t="shared" ca="1" si="196"/>
        <v>0</v>
      </c>
      <c r="F485" s="202">
        <f t="shared" ca="1" si="197"/>
        <v>0</v>
      </c>
      <c r="G485" s="202">
        <f t="shared" ca="1" si="198"/>
        <v>0</v>
      </c>
      <c r="O485" s="8"/>
      <c r="P485" s="8"/>
      <c r="Q485" s="8"/>
      <c r="R485" s="8"/>
      <c r="S485" s="8"/>
      <c r="V485" s="8"/>
    </row>
    <row r="486" spans="1:22" x14ac:dyDescent="0.25">
      <c r="A486" s="140"/>
      <c r="B486" s="140" t="s">
        <v>1079</v>
      </c>
      <c r="C486" s="202">
        <f t="shared" ca="1" si="194"/>
        <v>0</v>
      </c>
      <c r="D486" s="202">
        <f t="shared" ca="1" si="195"/>
        <v>0</v>
      </c>
      <c r="E486" s="202">
        <f t="shared" ca="1" si="196"/>
        <v>0</v>
      </c>
      <c r="F486" s="202">
        <f t="shared" ca="1" si="197"/>
        <v>0</v>
      </c>
      <c r="G486" s="202">
        <f t="shared" ca="1" si="198"/>
        <v>0</v>
      </c>
      <c r="O486" s="8"/>
      <c r="P486" s="8"/>
      <c r="Q486" s="8"/>
      <c r="R486" s="8"/>
      <c r="S486" s="8"/>
      <c r="V486" s="8"/>
    </row>
    <row r="487" spans="1:22" x14ac:dyDescent="0.25">
      <c r="A487" s="140"/>
      <c r="B487" s="140" t="s">
        <v>1080</v>
      </c>
      <c r="C487" s="203">
        <f t="shared" ca="1" si="194"/>
        <v>0</v>
      </c>
      <c r="D487" s="203">
        <f t="shared" ca="1" si="195"/>
        <v>0</v>
      </c>
      <c r="E487" s="203">
        <f t="shared" ca="1" si="196"/>
        <v>0</v>
      </c>
      <c r="F487" s="203">
        <f t="shared" ca="1" si="197"/>
        <v>0</v>
      </c>
      <c r="G487" s="203">
        <f t="shared" ca="1" si="198"/>
        <v>0</v>
      </c>
      <c r="O487" s="8"/>
      <c r="P487" s="8"/>
      <c r="Q487" s="8"/>
      <c r="R487" s="8"/>
      <c r="S487" s="8"/>
      <c r="V487" s="8"/>
    </row>
    <row r="488" spans="1:22" x14ac:dyDescent="0.25">
      <c r="A488" s="140"/>
      <c r="B488" s="140" t="s">
        <v>1013</v>
      </c>
      <c r="C488" s="203">
        <f t="shared" ca="1" si="194"/>
        <v>-2.5311601800000001</v>
      </c>
      <c r="D488" s="203">
        <f t="shared" ca="1" si="195"/>
        <v>-4.4604269700000003</v>
      </c>
      <c r="E488" s="203">
        <f t="shared" ca="1" si="196"/>
        <v>-4.3173386699999998</v>
      </c>
      <c r="F488" s="203">
        <f t="shared" ca="1" si="197"/>
        <v>-4.2051287400000001</v>
      </c>
      <c r="G488" s="203">
        <f t="shared" ca="1" si="198"/>
        <v>-4.0548239600000002</v>
      </c>
      <c r="O488" s="8"/>
      <c r="P488" s="8"/>
      <c r="Q488" s="8"/>
      <c r="R488" s="8"/>
      <c r="S488" s="8"/>
      <c r="V488" s="8"/>
    </row>
    <row r="489" spans="1:22" x14ac:dyDescent="0.25">
      <c r="A489" s="140"/>
      <c r="B489" s="140" t="s">
        <v>1081</v>
      </c>
      <c r="C489" s="203">
        <f t="shared" ca="1" si="194"/>
        <v>0</v>
      </c>
      <c r="D489" s="203">
        <f t="shared" ca="1" si="195"/>
        <v>0</v>
      </c>
      <c r="E489" s="203">
        <f t="shared" ca="1" si="196"/>
        <v>0</v>
      </c>
      <c r="F489" s="203">
        <f t="shared" ca="1" si="197"/>
        <v>0</v>
      </c>
      <c r="G489" s="203">
        <f t="shared" ca="1" si="198"/>
        <v>0</v>
      </c>
      <c r="O489" s="8"/>
      <c r="P489" s="8"/>
      <c r="Q489" s="8"/>
      <c r="R489" s="8"/>
      <c r="S489" s="8"/>
      <c r="V489" s="8"/>
    </row>
    <row r="490" spans="1:22" x14ac:dyDescent="0.25">
      <c r="A490" s="140"/>
      <c r="B490" s="140" t="s">
        <v>1082</v>
      </c>
      <c r="C490" s="203">
        <f t="shared" ca="1" si="194"/>
        <v>0</v>
      </c>
      <c r="D490" s="203">
        <f t="shared" ca="1" si="195"/>
        <v>0</v>
      </c>
      <c r="E490" s="203">
        <f t="shared" ca="1" si="196"/>
        <v>0</v>
      </c>
      <c r="F490" s="203">
        <f t="shared" ca="1" si="197"/>
        <v>0</v>
      </c>
      <c r="G490" s="203">
        <f t="shared" ca="1" si="198"/>
        <v>0</v>
      </c>
      <c r="O490" s="8"/>
      <c r="P490" s="8"/>
      <c r="Q490" s="8"/>
      <c r="R490" s="8"/>
      <c r="S490" s="8"/>
      <c r="V490" s="8"/>
    </row>
    <row r="491" spans="1:22" x14ac:dyDescent="0.25">
      <c r="A491" s="140"/>
      <c r="B491" s="140" t="s">
        <v>1334</v>
      </c>
      <c r="C491" s="192">
        <f t="shared" ca="1" si="194"/>
        <v>0</v>
      </c>
      <c r="D491" s="192">
        <f t="shared" ca="1" si="195"/>
        <v>0</v>
      </c>
      <c r="E491" s="192">
        <f t="shared" ca="1" si="196"/>
        <v>0</v>
      </c>
      <c r="F491" s="192">
        <f t="shared" ca="1" si="197"/>
        <v>0</v>
      </c>
      <c r="G491" s="192">
        <f t="shared" ca="1" si="198"/>
        <v>0</v>
      </c>
      <c r="O491" s="8"/>
      <c r="P491" s="8"/>
      <c r="Q491" s="8"/>
      <c r="R491" s="8"/>
      <c r="S491" s="8"/>
      <c r="V491" s="8"/>
    </row>
    <row r="492" spans="1:22" x14ac:dyDescent="0.25">
      <c r="A492" s="140"/>
      <c r="B492" s="140" t="s">
        <v>1342</v>
      </c>
      <c r="C492" s="201">
        <f t="shared" ca="1" si="194"/>
        <v>0</v>
      </c>
      <c r="D492" s="201">
        <f t="shared" ca="1" si="195"/>
        <v>0</v>
      </c>
      <c r="E492" s="201">
        <f t="shared" ca="1" si="196"/>
        <v>0</v>
      </c>
      <c r="F492" s="201">
        <f t="shared" ca="1" si="197"/>
        <v>0</v>
      </c>
      <c r="G492" s="201">
        <f t="shared" ca="1" si="198"/>
        <v>0</v>
      </c>
      <c r="O492" s="8"/>
      <c r="P492" s="8"/>
      <c r="Q492" s="8"/>
      <c r="R492" s="8"/>
      <c r="S492" s="8"/>
      <c r="V492" s="8"/>
    </row>
    <row r="493" spans="1:22" x14ac:dyDescent="0.25">
      <c r="A493" s="140"/>
      <c r="B493" s="140" t="s">
        <v>1019</v>
      </c>
      <c r="C493" s="189">
        <f t="shared" ca="1" si="194"/>
        <v>0</v>
      </c>
      <c r="D493" s="189">
        <f t="shared" ca="1" si="195"/>
        <v>0</v>
      </c>
      <c r="E493" s="189">
        <f t="shared" ca="1" si="196"/>
        <v>0</v>
      </c>
      <c r="F493" s="189">
        <f t="shared" ca="1" si="197"/>
        <v>0</v>
      </c>
      <c r="G493" s="189">
        <f t="shared" ca="1" si="198"/>
        <v>0</v>
      </c>
      <c r="O493" s="8"/>
      <c r="P493" s="8"/>
      <c r="Q493" s="8"/>
      <c r="R493" s="8"/>
      <c r="S493" s="8"/>
    </row>
    <row r="494" spans="1:22" x14ac:dyDescent="0.25">
      <c r="A494" s="140"/>
      <c r="B494" s="140" t="s">
        <v>1002</v>
      </c>
      <c r="C494" s="189">
        <f t="shared" ca="1" si="194"/>
        <v>0</v>
      </c>
      <c r="D494" s="189">
        <f t="shared" ca="1" si="195"/>
        <v>0</v>
      </c>
      <c r="E494" s="189">
        <f t="shared" ca="1" si="196"/>
        <v>0</v>
      </c>
      <c r="F494" s="189">
        <f t="shared" ca="1" si="197"/>
        <v>0</v>
      </c>
      <c r="G494" s="189">
        <f t="shared" ca="1" si="198"/>
        <v>0</v>
      </c>
      <c r="O494" s="8"/>
      <c r="P494" s="8"/>
      <c r="Q494" s="8"/>
      <c r="R494" s="8"/>
      <c r="S494" s="8"/>
    </row>
    <row r="495" spans="1:22" x14ac:dyDescent="0.25">
      <c r="A495" s="140"/>
      <c r="B495" s="140" t="s">
        <v>1017</v>
      </c>
      <c r="C495" s="189">
        <f t="shared" ca="1" si="194"/>
        <v>0</v>
      </c>
      <c r="D495" s="189">
        <f t="shared" ca="1" si="195"/>
        <v>0</v>
      </c>
      <c r="E495" s="189">
        <f t="shared" ca="1" si="196"/>
        <v>0</v>
      </c>
      <c r="F495" s="189">
        <f t="shared" ca="1" si="197"/>
        <v>0</v>
      </c>
      <c r="G495" s="189">
        <f t="shared" ca="1" si="198"/>
        <v>0</v>
      </c>
      <c r="O495" s="8"/>
      <c r="P495" s="8"/>
      <c r="Q495" s="8"/>
      <c r="R495" s="8"/>
      <c r="S495" s="8"/>
    </row>
    <row r="496" spans="1:22" x14ac:dyDescent="0.25">
      <c r="A496" s="140"/>
      <c r="B496" s="140" t="s">
        <v>1051</v>
      </c>
      <c r="C496" s="189">
        <f t="shared" ca="1" si="194"/>
        <v>0</v>
      </c>
      <c r="D496" s="189">
        <f t="shared" ca="1" si="195"/>
        <v>0</v>
      </c>
      <c r="E496" s="189">
        <f t="shared" ca="1" si="196"/>
        <v>0</v>
      </c>
      <c r="F496" s="189">
        <f t="shared" ca="1" si="197"/>
        <v>0</v>
      </c>
      <c r="G496" s="189">
        <f t="shared" ca="1" si="198"/>
        <v>0</v>
      </c>
      <c r="O496" s="8"/>
      <c r="P496" s="8"/>
      <c r="Q496" s="8"/>
      <c r="R496" s="8"/>
      <c r="S496" s="8"/>
    </row>
    <row r="497" spans="1:31" x14ac:dyDescent="0.25">
      <c r="A497" s="140"/>
      <c r="B497" s="140" t="s">
        <v>1020</v>
      </c>
      <c r="C497" s="204">
        <f t="shared" ca="1" si="194"/>
        <v>0</v>
      </c>
      <c r="D497" s="204">
        <f t="shared" ca="1" si="195"/>
        <v>0</v>
      </c>
      <c r="E497" s="204">
        <f t="shared" ca="1" si="196"/>
        <v>0</v>
      </c>
      <c r="F497" s="204">
        <f t="shared" ca="1" si="197"/>
        <v>0</v>
      </c>
      <c r="G497" s="204">
        <f t="shared" ca="1" si="198"/>
        <v>0</v>
      </c>
      <c r="O497" s="8"/>
      <c r="P497" s="8"/>
      <c r="Q497" s="8"/>
      <c r="R497" s="8"/>
      <c r="S497" s="8"/>
    </row>
    <row r="498" spans="1:31" x14ac:dyDescent="0.25">
      <c r="A498" s="140"/>
      <c r="B498" s="140" t="s">
        <v>1003</v>
      </c>
      <c r="C498" s="204">
        <f t="shared" ca="1" si="194"/>
        <v>0</v>
      </c>
      <c r="D498" s="204">
        <f t="shared" ca="1" si="195"/>
        <v>0</v>
      </c>
      <c r="E498" s="204">
        <f t="shared" ca="1" si="196"/>
        <v>0</v>
      </c>
      <c r="F498" s="204">
        <f t="shared" ca="1" si="197"/>
        <v>0</v>
      </c>
      <c r="G498" s="204">
        <f t="shared" ca="1" si="198"/>
        <v>0</v>
      </c>
      <c r="O498" s="8"/>
      <c r="P498" s="8"/>
      <c r="Q498" s="8"/>
      <c r="R498" s="8"/>
      <c r="S498" s="8"/>
    </row>
    <row r="499" spans="1:31" x14ac:dyDescent="0.25">
      <c r="A499" s="140"/>
      <c r="B499" s="140" t="s">
        <v>1018</v>
      </c>
      <c r="C499" s="204">
        <f t="shared" ca="1" si="194"/>
        <v>0</v>
      </c>
      <c r="D499" s="204">
        <f t="shared" ca="1" si="195"/>
        <v>0</v>
      </c>
      <c r="E499" s="204">
        <f t="shared" ca="1" si="196"/>
        <v>0</v>
      </c>
      <c r="F499" s="204">
        <f t="shared" ca="1" si="197"/>
        <v>0</v>
      </c>
      <c r="G499" s="204">
        <f t="shared" ca="1" si="198"/>
        <v>0</v>
      </c>
      <c r="O499" s="8"/>
      <c r="P499" s="8"/>
      <c r="Q499" s="8"/>
      <c r="R499" s="8"/>
      <c r="S499" s="8"/>
    </row>
    <row r="500" spans="1:31" x14ac:dyDescent="0.25">
      <c r="A500" s="140"/>
      <c r="B500" s="140" t="s">
        <v>1052</v>
      </c>
      <c r="C500" s="204">
        <f t="shared" ca="1" si="194"/>
        <v>0</v>
      </c>
      <c r="D500" s="204">
        <f t="shared" ca="1" si="195"/>
        <v>0</v>
      </c>
      <c r="E500" s="204">
        <f t="shared" ca="1" si="196"/>
        <v>0</v>
      </c>
      <c r="F500" s="204">
        <f t="shared" ca="1" si="197"/>
        <v>0</v>
      </c>
      <c r="G500" s="204">
        <f t="shared" ca="1" si="198"/>
        <v>0</v>
      </c>
      <c r="O500" s="8"/>
      <c r="P500" s="8"/>
      <c r="Q500" s="8"/>
      <c r="R500" s="8"/>
      <c r="S500" s="8"/>
    </row>
    <row r="501" spans="1:31" s="8" customFormat="1" x14ac:dyDescent="0.25">
      <c r="A501" s="140"/>
      <c r="B501" s="140" t="s">
        <v>177</v>
      </c>
      <c r="C501" s="188">
        <f t="shared" ca="1" si="194"/>
        <v>32.881487800000002</v>
      </c>
      <c r="D501" s="188">
        <f t="shared" ca="1" si="195"/>
        <v>35.558939799999997</v>
      </c>
      <c r="E501" s="188">
        <f t="shared" ca="1" si="196"/>
        <v>32.805990999999999</v>
      </c>
      <c r="F501" s="188">
        <f t="shared" ca="1" si="197"/>
        <v>31.9800285</v>
      </c>
      <c r="G501" s="188">
        <f t="shared" ca="1" si="198"/>
        <v>31.2602735</v>
      </c>
      <c r="H501" s="140"/>
      <c r="I501" s="140"/>
      <c r="J501" s="140"/>
      <c r="K501" s="140"/>
      <c r="L501" s="140"/>
      <c r="M501" s="140"/>
      <c r="N501" s="140"/>
      <c r="T501" s="140"/>
      <c r="U501" s="140"/>
      <c r="V501" s="140"/>
      <c r="W501" s="140"/>
      <c r="X501" s="140"/>
      <c r="Y501" s="140"/>
      <c r="Z501" s="140"/>
      <c r="AA501" s="140"/>
      <c r="AB501" s="140"/>
      <c r="AC501" s="140"/>
      <c r="AD501" s="140"/>
      <c r="AE501" s="140"/>
    </row>
    <row r="502" spans="1:31" s="8" customFormat="1" x14ac:dyDescent="0.25">
      <c r="A502" s="140"/>
      <c r="B502" s="140" t="s">
        <v>1343</v>
      </c>
      <c r="C502" s="189">
        <f t="shared" ca="1" si="194"/>
        <v>0</v>
      </c>
      <c r="D502" s="189">
        <f t="shared" ca="1" si="195"/>
        <v>0</v>
      </c>
      <c r="E502" s="189">
        <f t="shared" ca="1" si="196"/>
        <v>0</v>
      </c>
      <c r="F502" s="189">
        <f t="shared" ca="1" si="197"/>
        <v>0</v>
      </c>
      <c r="G502" s="189">
        <f t="shared" ca="1" si="198"/>
        <v>0</v>
      </c>
      <c r="H502" s="140"/>
      <c r="I502" s="140"/>
      <c r="J502" s="140"/>
      <c r="K502" s="140"/>
      <c r="L502" s="140"/>
      <c r="M502" s="140"/>
      <c r="N502" s="140"/>
      <c r="T502" s="140"/>
      <c r="U502" s="140"/>
      <c r="V502" s="140"/>
      <c r="W502" s="140"/>
      <c r="X502" s="140"/>
      <c r="Y502" s="140"/>
      <c r="Z502" s="140"/>
      <c r="AA502" s="140"/>
      <c r="AB502" s="140"/>
      <c r="AC502" s="140"/>
      <c r="AD502" s="140"/>
      <c r="AE502" s="140"/>
    </row>
    <row r="503" spans="1:31" s="8" customFormat="1" x14ac:dyDescent="0.25">
      <c r="A503" s="140"/>
      <c r="B503" s="140" t="s">
        <v>1344</v>
      </c>
      <c r="C503" s="204">
        <f t="shared" ca="1" si="194"/>
        <v>0</v>
      </c>
      <c r="D503" s="204">
        <f t="shared" ca="1" si="195"/>
        <v>0</v>
      </c>
      <c r="E503" s="204">
        <f t="shared" ca="1" si="196"/>
        <v>0</v>
      </c>
      <c r="F503" s="204">
        <f t="shared" ca="1" si="197"/>
        <v>0</v>
      </c>
      <c r="G503" s="204">
        <f t="shared" ca="1" si="198"/>
        <v>0</v>
      </c>
      <c r="H503" s="140"/>
      <c r="I503" s="140"/>
      <c r="J503" s="140"/>
      <c r="K503" s="140"/>
      <c r="L503" s="140"/>
      <c r="M503" s="140"/>
      <c r="N503" s="140"/>
      <c r="T503" s="140"/>
      <c r="U503" s="140"/>
      <c r="V503" s="140"/>
      <c r="W503" s="140"/>
      <c r="X503" s="140"/>
      <c r="Y503" s="140"/>
      <c r="Z503" s="140"/>
      <c r="AA503" s="140"/>
      <c r="AB503" s="140"/>
      <c r="AC503" s="140"/>
      <c r="AD503" s="140"/>
      <c r="AE503" s="140"/>
    </row>
    <row r="504" spans="1:31" s="8" customFormat="1" x14ac:dyDescent="0.25">
      <c r="A504" s="140"/>
      <c r="B504" s="140" t="s">
        <v>1207</v>
      </c>
      <c r="C504" s="188">
        <f t="shared" ca="1" si="194"/>
        <v>0</v>
      </c>
      <c r="D504" s="188">
        <f t="shared" ca="1" si="195"/>
        <v>0</v>
      </c>
      <c r="E504" s="188">
        <f t="shared" ca="1" si="196"/>
        <v>0</v>
      </c>
      <c r="F504" s="188">
        <f t="shared" ca="1" si="197"/>
        <v>0</v>
      </c>
      <c r="G504" s="188">
        <f t="shared" ca="1" si="198"/>
        <v>0</v>
      </c>
      <c r="H504" s="140"/>
      <c r="I504" s="140"/>
      <c r="J504" s="140"/>
      <c r="K504" s="140"/>
      <c r="L504" s="140"/>
      <c r="M504" s="140"/>
      <c r="N504" s="140"/>
      <c r="T504" s="140"/>
      <c r="U504" s="140"/>
      <c r="V504" s="140"/>
      <c r="W504" s="140"/>
      <c r="X504" s="140"/>
      <c r="Y504" s="140"/>
      <c r="Z504" s="140"/>
      <c r="AA504" s="140"/>
      <c r="AB504" s="140"/>
      <c r="AC504" s="140"/>
      <c r="AD504" s="140"/>
      <c r="AE504" s="140"/>
    </row>
    <row r="505" spans="1:31" s="8" customFormat="1" x14ac:dyDescent="0.25">
      <c r="A505" s="140"/>
      <c r="B505" s="140"/>
      <c r="C505" s="7"/>
      <c r="D505" s="7"/>
      <c r="E505" s="7"/>
      <c r="F505" s="7"/>
      <c r="G505" s="7"/>
      <c r="H505" s="7"/>
      <c r="I505" s="103" t="s">
        <v>244</v>
      </c>
      <c r="J505" s="140"/>
      <c r="K505" s="140"/>
      <c r="L505" s="140"/>
      <c r="M505" s="140"/>
      <c r="N505" s="140"/>
      <c r="O505" s="138" t="s">
        <v>245</v>
      </c>
      <c r="T505" s="140"/>
      <c r="U505" s="140"/>
      <c r="V505" s="140"/>
      <c r="W505" s="140"/>
      <c r="X505" s="140"/>
      <c r="Y505" s="140"/>
      <c r="Z505" s="140"/>
      <c r="AA505" s="140"/>
      <c r="AB505" s="140"/>
      <c r="AC505" s="140"/>
      <c r="AD505" s="140"/>
      <c r="AE505" s="140"/>
    </row>
    <row r="506" spans="1:31" s="8" customFormat="1" x14ac:dyDescent="0.25">
      <c r="A506" s="140"/>
      <c r="B506" s="106" t="s">
        <v>596</v>
      </c>
      <c r="C506" s="9">
        <v>2010</v>
      </c>
      <c r="D506" s="9">
        <v>2020</v>
      </c>
      <c r="E506" s="9">
        <v>2030</v>
      </c>
      <c r="F506" s="9">
        <v>2040</v>
      </c>
      <c r="G506" s="9">
        <v>2050</v>
      </c>
      <c r="H506" s="7"/>
      <c r="I506" s="106">
        <v>2010</v>
      </c>
      <c r="J506" s="106">
        <v>2020</v>
      </c>
      <c r="K506" s="106">
        <v>2030</v>
      </c>
      <c r="L506" s="106">
        <v>2040</v>
      </c>
      <c r="M506" s="106">
        <v>2050</v>
      </c>
      <c r="N506" s="140"/>
      <c r="O506" s="6">
        <v>2010</v>
      </c>
      <c r="P506" s="6">
        <v>2020</v>
      </c>
      <c r="Q506" s="6">
        <v>2030</v>
      </c>
      <c r="R506" s="6">
        <v>2040</v>
      </c>
      <c r="S506" s="6">
        <v>2050</v>
      </c>
      <c r="T506" s="140"/>
      <c r="U506" s="140"/>
      <c r="V506" s="106" t="s">
        <v>313</v>
      </c>
      <c r="W506" s="9">
        <v>2010</v>
      </c>
      <c r="X506" s="9">
        <v>2020</v>
      </c>
      <c r="Y506" s="9">
        <v>2030</v>
      </c>
      <c r="Z506" s="9">
        <v>2040</v>
      </c>
      <c r="AA506" s="9">
        <v>2050</v>
      </c>
      <c r="AB506" s="140"/>
      <c r="AC506" s="140"/>
      <c r="AD506" s="140"/>
      <c r="AE506" s="140"/>
    </row>
    <row r="507" spans="1:31" s="8" customFormat="1" x14ac:dyDescent="0.25">
      <c r="A507" s="140"/>
      <c r="B507" s="140" t="s">
        <v>111</v>
      </c>
      <c r="C507" s="60">
        <f t="shared" ref="C507:C531" ca="1" si="209">IFERROR(VLOOKUP($B507,INDIRECT($I$507),2,FALSE),0)</f>
        <v>0</v>
      </c>
      <c r="D507" s="60">
        <f t="shared" ref="D507:D531" ca="1" si="210">IFERROR(VLOOKUP($B507,INDIRECT($J$507),2,FALSE),0)</f>
        <v>0</v>
      </c>
      <c r="E507" s="60">
        <f t="shared" ref="E507:E531" ca="1" si="211">IFERROR(VLOOKUP($B507,INDIRECT($K$507),2,FALSE),0)</f>
        <v>0</v>
      </c>
      <c r="F507" s="60">
        <f t="shared" ref="F507:F531" ca="1" si="212">IFERROR(VLOOKUP($B507,INDIRECT($L$507),2,FALSE),0)</f>
        <v>0</v>
      </c>
      <c r="G507" s="60">
        <f t="shared" ref="G507:G531" ca="1" si="213">IFERROR(VLOOKUP($B507,INDIRECT($M$507),2,FALSE),0)</f>
        <v>0</v>
      </c>
      <c r="H507" s="7"/>
      <c r="I507" s="140" t="str">
        <f>"Modeloutput!$A$"&amp;O507&amp;":$B$"&amp;O508</f>
        <v>Modeloutput!$A$14784:$B$14808</v>
      </c>
      <c r="J507" s="140" t="str">
        <f>"Modeloutput!$A$"&amp;P507&amp;":$B$"&amp;P508</f>
        <v>Modeloutput!$A$15719:$B$15743</v>
      </c>
      <c r="K507" s="140" t="str">
        <f>"Modeloutput!$A$"&amp;Q507&amp;":$B$"&amp;Q508</f>
        <v>Modeloutput!$A$16654:$B$16678</v>
      </c>
      <c r="L507" s="140" t="str">
        <f>"Modeloutput!$A$"&amp;R507&amp;":$B$"&amp;R508</f>
        <v>Modeloutput!$A$17589:$B$17613</v>
      </c>
      <c r="M507" s="140" t="str">
        <f>"Modeloutput!$A$"&amp;S507&amp;":$B$"&amp;S508</f>
        <v>Modeloutput!$A$18524:$B$18548</v>
      </c>
      <c r="N507" s="140" t="s">
        <v>246</v>
      </c>
      <c r="O507" s="140">
        <f>Run4_Var1!O507+Run4_Var4!$G$10</f>
        <v>14784</v>
      </c>
      <c r="P507" s="140">
        <f>Run4_Var1!P507+Run4_Var4!$G$10</f>
        <v>15719</v>
      </c>
      <c r="Q507" s="140">
        <f>Run4_Var1!Q507+Run4_Var4!$G$10</f>
        <v>16654</v>
      </c>
      <c r="R507" s="140">
        <f>Run4_Var1!R507+Run4_Var4!$G$10</f>
        <v>17589</v>
      </c>
      <c r="S507" s="140">
        <f>Run4_Var1!S507+Run4_Var4!$G$10</f>
        <v>18524</v>
      </c>
      <c r="T507" s="140"/>
      <c r="U507" s="140"/>
      <c r="V507" s="57" t="s">
        <v>310</v>
      </c>
      <c r="W507" s="60">
        <f ca="1">SUM(C507:C510)</f>
        <v>0</v>
      </c>
      <c r="X507" s="60">
        <f t="shared" ref="X507:AA507" ca="1" si="214">SUM(D507:D510)</f>
        <v>0</v>
      </c>
      <c r="Y507" s="60">
        <f t="shared" ca="1" si="214"/>
        <v>0</v>
      </c>
      <c r="Z507" s="60">
        <f t="shared" ca="1" si="214"/>
        <v>0</v>
      </c>
      <c r="AA507" s="60">
        <f t="shared" ca="1" si="214"/>
        <v>0</v>
      </c>
      <c r="AB507" s="140"/>
      <c r="AC507" s="140"/>
      <c r="AD507" s="140"/>
      <c r="AE507" s="140"/>
    </row>
    <row r="508" spans="1:31" s="8" customFormat="1" x14ac:dyDescent="0.25">
      <c r="A508" s="140"/>
      <c r="B508" s="140" t="s">
        <v>110</v>
      </c>
      <c r="C508" s="60">
        <f t="shared" ca="1" si="209"/>
        <v>0</v>
      </c>
      <c r="D508" s="60">
        <f t="shared" ca="1" si="210"/>
        <v>0</v>
      </c>
      <c r="E508" s="60">
        <f t="shared" ca="1" si="211"/>
        <v>0</v>
      </c>
      <c r="F508" s="60">
        <f t="shared" ca="1" si="212"/>
        <v>0</v>
      </c>
      <c r="G508" s="60">
        <f t="shared" ca="1" si="213"/>
        <v>0</v>
      </c>
      <c r="H508" s="9"/>
      <c r="I508" s="140"/>
      <c r="J508" s="140"/>
      <c r="K508" s="140"/>
      <c r="L508" s="140"/>
      <c r="M508" s="140"/>
      <c r="N508" s="140"/>
      <c r="O508" s="140">
        <f>Run4_Var1!O508+Run4_Var4!$G$10</f>
        <v>14808</v>
      </c>
      <c r="P508" s="140">
        <f>Run4_Var1!P508+Run4_Var4!$G$10</f>
        <v>15743</v>
      </c>
      <c r="Q508" s="140">
        <f>Run4_Var1!Q508+Run4_Var4!$G$10</f>
        <v>16678</v>
      </c>
      <c r="R508" s="140">
        <f>Run4_Var1!R508+Run4_Var4!$G$10</f>
        <v>17613</v>
      </c>
      <c r="S508" s="140">
        <f>Run4_Var1!S508+Run4_Var4!$G$10</f>
        <v>18548</v>
      </c>
      <c r="T508" s="140"/>
      <c r="U508" s="140"/>
      <c r="V508" s="70" t="s">
        <v>312</v>
      </c>
      <c r="W508" s="72">
        <f ca="1">SUM(C511:C514)</f>
        <v>-1.5953268700000001</v>
      </c>
      <c r="X508" s="72">
        <f t="shared" ref="X508:AA508" ca="1" si="215">SUM(D511:D514)</f>
        <v>-1.2631833299999999</v>
      </c>
      <c r="Y508" s="72">
        <f t="shared" ca="1" si="215"/>
        <v>-1.06373333</v>
      </c>
      <c r="Z508" s="72">
        <f t="shared" ca="1" si="215"/>
        <v>-0.93907708400000001</v>
      </c>
      <c r="AA508" s="72">
        <f t="shared" ca="1" si="215"/>
        <v>-0.84766249999999999</v>
      </c>
      <c r="AB508" s="140"/>
      <c r="AC508" s="140"/>
      <c r="AD508" s="140"/>
      <c r="AE508" s="140"/>
    </row>
    <row r="509" spans="1:31" s="8" customFormat="1" x14ac:dyDescent="0.25">
      <c r="A509" s="140"/>
      <c r="B509" s="140" t="s">
        <v>112</v>
      </c>
      <c r="C509" s="60">
        <f t="shared" ca="1" si="209"/>
        <v>0</v>
      </c>
      <c r="D509" s="60">
        <f t="shared" ca="1" si="210"/>
        <v>0</v>
      </c>
      <c r="E509" s="60">
        <f t="shared" ca="1" si="211"/>
        <v>0</v>
      </c>
      <c r="F509" s="60">
        <f t="shared" ca="1" si="212"/>
        <v>0</v>
      </c>
      <c r="G509" s="60">
        <f t="shared" ca="1" si="213"/>
        <v>0</v>
      </c>
      <c r="H509" s="7"/>
      <c r="I509" s="140"/>
      <c r="J509" s="140"/>
      <c r="K509" s="140"/>
      <c r="L509" s="140"/>
      <c r="M509" s="140"/>
      <c r="N509" s="140"/>
      <c r="T509" s="140"/>
      <c r="U509" s="140"/>
      <c r="V509" s="47" t="s">
        <v>315</v>
      </c>
      <c r="W509" s="49">
        <f ca="1">SUM(C515:C518)</f>
        <v>-1.5953268700000001</v>
      </c>
      <c r="X509" s="49">
        <f t="shared" ref="X509:AA509" ca="1" si="216">SUM(D515:D518)</f>
        <v>-1.2631833299999999</v>
      </c>
      <c r="Y509" s="49">
        <f t="shared" ca="1" si="216"/>
        <v>-1.06373333</v>
      </c>
      <c r="Z509" s="49">
        <f t="shared" ca="1" si="216"/>
        <v>-0.93907708400000001</v>
      </c>
      <c r="AA509" s="49">
        <f t="shared" ca="1" si="216"/>
        <v>-0.84766249999999999</v>
      </c>
      <c r="AB509" s="140"/>
      <c r="AC509" s="140"/>
      <c r="AD509" s="140"/>
      <c r="AE509" s="140"/>
    </row>
    <row r="510" spans="1:31" s="8" customFormat="1" x14ac:dyDescent="0.25">
      <c r="A510" s="140"/>
      <c r="B510" s="140" t="s">
        <v>113</v>
      </c>
      <c r="C510" s="60">
        <f t="shared" ca="1" si="209"/>
        <v>0</v>
      </c>
      <c r="D510" s="60">
        <f t="shared" ca="1" si="210"/>
        <v>0</v>
      </c>
      <c r="E510" s="60">
        <f t="shared" ca="1" si="211"/>
        <v>0</v>
      </c>
      <c r="F510" s="60">
        <f t="shared" ca="1" si="212"/>
        <v>0</v>
      </c>
      <c r="G510" s="60">
        <f t="shared" ca="1" si="213"/>
        <v>0</v>
      </c>
      <c r="H510" s="7"/>
      <c r="I510" s="140"/>
      <c r="J510" s="140"/>
      <c r="K510" s="140"/>
      <c r="L510" s="140"/>
      <c r="M510" s="140"/>
      <c r="N510" s="140"/>
      <c r="T510" s="140"/>
      <c r="U510" s="140"/>
      <c r="V510" s="74" t="s">
        <v>316</v>
      </c>
      <c r="W510" s="73">
        <f ca="1">SUM(C519:C522)</f>
        <v>-7.1055160300000004</v>
      </c>
      <c r="X510" s="73">
        <f t="shared" ref="X510:AA510" ca="1" si="217">SUM(D519:D522)</f>
        <v>-6.0477759200000003</v>
      </c>
      <c r="Y510" s="73">
        <f t="shared" ca="1" si="217"/>
        <v>-6.0477759200000003</v>
      </c>
      <c r="Z510" s="73">
        <f t="shared" ca="1" si="217"/>
        <v>-6.0477759200000003</v>
      </c>
      <c r="AA510" s="73">
        <f t="shared" ca="1" si="217"/>
        <v>-6.0477759200000003</v>
      </c>
      <c r="AB510" s="140"/>
      <c r="AC510" s="140"/>
      <c r="AD510" s="140"/>
      <c r="AE510" s="140"/>
    </row>
    <row r="511" spans="1:31" s="8" customFormat="1" x14ac:dyDescent="0.25">
      <c r="A511" s="140"/>
      <c r="B511" s="140" t="s">
        <v>178</v>
      </c>
      <c r="C511" s="72">
        <f t="shared" ca="1" si="209"/>
        <v>0</v>
      </c>
      <c r="D511" s="72">
        <f t="shared" ca="1" si="210"/>
        <v>0</v>
      </c>
      <c r="E511" s="72">
        <f t="shared" ca="1" si="211"/>
        <v>0</v>
      </c>
      <c r="F511" s="72">
        <f t="shared" ca="1" si="212"/>
        <v>0</v>
      </c>
      <c r="G511" s="72">
        <f t="shared" ca="1" si="213"/>
        <v>0</v>
      </c>
      <c r="H511" s="7"/>
      <c r="I511" s="140"/>
      <c r="J511" s="140"/>
      <c r="K511" s="140"/>
      <c r="L511" s="140"/>
      <c r="M511" s="140"/>
      <c r="N511" s="140"/>
      <c r="T511" s="140"/>
      <c r="U511" s="140"/>
      <c r="V511" s="36" t="s">
        <v>314</v>
      </c>
      <c r="W511" s="38">
        <f ca="1">C531</f>
        <v>10.296169799999999</v>
      </c>
      <c r="X511" s="38">
        <f t="shared" ref="X511:AA511" ca="1" si="218">D531</f>
        <v>8.5741425899999992</v>
      </c>
      <c r="Y511" s="38">
        <f t="shared" ca="1" si="218"/>
        <v>8.1752425899999999</v>
      </c>
      <c r="Z511" s="38">
        <f t="shared" ca="1" si="218"/>
        <v>7.9259300899999996</v>
      </c>
      <c r="AA511" s="38">
        <f t="shared" ca="1" si="218"/>
        <v>7.7431009199999998</v>
      </c>
      <c r="AB511" s="140"/>
      <c r="AC511" s="140"/>
      <c r="AD511" s="140"/>
      <c r="AE511" s="140"/>
    </row>
    <row r="512" spans="1:31" s="8" customFormat="1" x14ac:dyDescent="0.25">
      <c r="A512" s="140"/>
      <c r="B512" s="140" t="s">
        <v>174</v>
      </c>
      <c r="C512" s="72">
        <f t="shared" ca="1" si="209"/>
        <v>-1.5953268700000001</v>
      </c>
      <c r="D512" s="72">
        <f t="shared" ca="1" si="210"/>
        <v>-1.2631833299999999</v>
      </c>
      <c r="E512" s="72">
        <f t="shared" ca="1" si="211"/>
        <v>-1.06373333</v>
      </c>
      <c r="F512" s="72">
        <f t="shared" ca="1" si="212"/>
        <v>-0.93907708400000001</v>
      </c>
      <c r="G512" s="72">
        <f t="shared" ca="1" si="213"/>
        <v>-0.84766249999999999</v>
      </c>
      <c r="H512" s="7"/>
      <c r="I512" s="140"/>
      <c r="J512" s="140"/>
      <c r="K512" s="140"/>
      <c r="L512" s="140"/>
      <c r="M512" s="140"/>
      <c r="N512" s="140"/>
      <c r="T512" s="140"/>
      <c r="U512" s="140"/>
      <c r="V512" s="171" t="s">
        <v>1363</v>
      </c>
      <c r="W512" s="182">
        <f ca="1">SUM(C523:C530)</f>
        <v>0</v>
      </c>
      <c r="X512" s="182">
        <f t="shared" ref="X512:AA512" ca="1" si="219">SUM(D523:D530)</f>
        <v>0</v>
      </c>
      <c r="Y512" s="182">
        <f t="shared" ca="1" si="219"/>
        <v>0</v>
      </c>
      <c r="Z512" s="182">
        <f t="shared" ca="1" si="219"/>
        <v>0</v>
      </c>
      <c r="AA512" s="182">
        <f t="shared" ca="1" si="219"/>
        <v>0</v>
      </c>
      <c r="AB512" s="140"/>
      <c r="AC512" s="140"/>
      <c r="AD512" s="140"/>
      <c r="AE512" s="140"/>
    </row>
    <row r="513" spans="1:31" s="8" customFormat="1" x14ac:dyDescent="0.25">
      <c r="A513" s="140"/>
      <c r="B513" s="140" t="s">
        <v>179</v>
      </c>
      <c r="C513" s="72">
        <f t="shared" ca="1" si="209"/>
        <v>0</v>
      </c>
      <c r="D513" s="72">
        <f t="shared" ca="1" si="210"/>
        <v>0</v>
      </c>
      <c r="E513" s="72">
        <f t="shared" ca="1" si="211"/>
        <v>0</v>
      </c>
      <c r="F513" s="72">
        <f t="shared" ca="1" si="212"/>
        <v>0</v>
      </c>
      <c r="G513" s="72">
        <f t="shared" ca="1" si="213"/>
        <v>0</v>
      </c>
      <c r="H513" s="7"/>
      <c r="I513" s="140"/>
      <c r="J513" s="140"/>
      <c r="K513" s="140"/>
      <c r="L513" s="140"/>
      <c r="M513" s="140"/>
      <c r="N513" s="140"/>
      <c r="T513" s="140"/>
      <c r="U513" s="140"/>
      <c r="V513" s="140"/>
      <c r="W513" s="140"/>
      <c r="X513" s="140"/>
      <c r="Y513" s="140"/>
      <c r="Z513" s="140"/>
      <c r="AA513" s="140"/>
      <c r="AB513" s="140"/>
      <c r="AC513" s="140"/>
      <c r="AD513" s="140"/>
      <c r="AE513" s="140"/>
    </row>
    <row r="514" spans="1:31" s="8" customFormat="1" x14ac:dyDescent="0.25">
      <c r="A514" s="140"/>
      <c r="B514" s="140" t="s">
        <v>180</v>
      </c>
      <c r="C514" s="72">
        <f t="shared" ca="1" si="209"/>
        <v>0</v>
      </c>
      <c r="D514" s="72">
        <f t="shared" ca="1" si="210"/>
        <v>0</v>
      </c>
      <c r="E514" s="72">
        <f t="shared" ca="1" si="211"/>
        <v>0</v>
      </c>
      <c r="F514" s="72">
        <f t="shared" ca="1" si="212"/>
        <v>0</v>
      </c>
      <c r="G514" s="72">
        <f t="shared" ca="1" si="213"/>
        <v>0</v>
      </c>
      <c r="H514" s="7"/>
      <c r="I514" s="140"/>
      <c r="J514" s="140"/>
      <c r="K514" s="140"/>
      <c r="L514" s="140"/>
      <c r="M514" s="140"/>
      <c r="N514" s="140"/>
      <c r="T514" s="140"/>
      <c r="U514" s="140"/>
      <c r="V514" s="140" t="s">
        <v>285</v>
      </c>
      <c r="W514" s="135">
        <f ca="1">SUM(W507:W512)</f>
        <v>2.9999998929497451E-8</v>
      </c>
      <c r="X514" s="135">
        <f ca="1">SUM(X507:X512)</f>
        <v>9.9999990510468706E-9</v>
      </c>
      <c r="Y514" s="135">
        <f ca="1">SUM(Y507:Y512)</f>
        <v>9.9999990510468706E-9</v>
      </c>
      <c r="Z514" s="135">
        <f ca="1">SUM(Z507:Z512)</f>
        <v>1.9999992773023223E-9</v>
      </c>
      <c r="AA514" s="135">
        <f ca="1">SUM(AA507:AA512)</f>
        <v>0</v>
      </c>
      <c r="AB514" s="140"/>
      <c r="AC514" s="140"/>
      <c r="AD514" s="140"/>
      <c r="AE514" s="140"/>
    </row>
    <row r="515" spans="1:31" s="8" customFormat="1" x14ac:dyDescent="0.25">
      <c r="A515" s="140"/>
      <c r="B515" s="140" t="s">
        <v>153</v>
      </c>
      <c r="C515" s="49">
        <f t="shared" ca="1" si="209"/>
        <v>0</v>
      </c>
      <c r="D515" s="49">
        <f t="shared" ca="1" si="210"/>
        <v>0</v>
      </c>
      <c r="E515" s="49">
        <f t="shared" ca="1" si="211"/>
        <v>0</v>
      </c>
      <c r="F515" s="49">
        <f t="shared" ca="1" si="212"/>
        <v>0</v>
      </c>
      <c r="G515" s="49">
        <f t="shared" ca="1" si="213"/>
        <v>0</v>
      </c>
      <c r="H515" s="7"/>
      <c r="I515" s="140"/>
      <c r="J515" s="140"/>
      <c r="K515" s="140"/>
      <c r="L515" s="140"/>
      <c r="M515" s="140"/>
      <c r="N515" s="140"/>
      <c r="T515" s="140"/>
      <c r="U515" s="140"/>
      <c r="V515" s="140" t="s">
        <v>284</v>
      </c>
      <c r="W515" s="135">
        <f ca="1">SUM(C507:C531)</f>
        <v>2.9999998929497451E-8</v>
      </c>
      <c r="X515" s="135">
        <f t="shared" ref="X515:AA515" ca="1" si="220">SUM(D507:D531)</f>
        <v>9.9999990510468706E-9</v>
      </c>
      <c r="Y515" s="135">
        <f t="shared" ca="1" si="220"/>
        <v>9.9999990510468706E-9</v>
      </c>
      <c r="Z515" s="135">
        <f t="shared" ca="1" si="220"/>
        <v>1.9999992773023223E-9</v>
      </c>
      <c r="AA515" s="135">
        <f t="shared" ca="1" si="220"/>
        <v>0</v>
      </c>
      <c r="AB515" s="140"/>
      <c r="AC515" s="140"/>
      <c r="AD515" s="140"/>
      <c r="AE515" s="140"/>
    </row>
    <row r="516" spans="1:31" s="8" customFormat="1" x14ac:dyDescent="0.25">
      <c r="A516" s="140"/>
      <c r="B516" s="140" t="s">
        <v>143</v>
      </c>
      <c r="C516" s="49">
        <f t="shared" ca="1" si="209"/>
        <v>-1.5953268700000001</v>
      </c>
      <c r="D516" s="49">
        <f t="shared" ca="1" si="210"/>
        <v>-1.2631833299999999</v>
      </c>
      <c r="E516" s="49">
        <f t="shared" ca="1" si="211"/>
        <v>-1.06373333</v>
      </c>
      <c r="F516" s="49">
        <f t="shared" ca="1" si="212"/>
        <v>-0.93907708400000001</v>
      </c>
      <c r="G516" s="49">
        <f t="shared" ca="1" si="213"/>
        <v>-0.84766249999999999</v>
      </c>
      <c r="H516" s="7"/>
      <c r="I516" s="140"/>
      <c r="J516" s="140"/>
      <c r="K516" s="140"/>
      <c r="L516" s="140"/>
      <c r="M516" s="140"/>
      <c r="N516" s="140"/>
      <c r="T516" s="140"/>
      <c r="U516" s="140"/>
      <c r="V516" s="140"/>
      <c r="W516" s="140"/>
      <c r="X516" s="140"/>
      <c r="Y516" s="140"/>
      <c r="Z516" s="140"/>
      <c r="AA516" s="140"/>
      <c r="AB516" s="140"/>
      <c r="AC516" s="140"/>
      <c r="AD516" s="140"/>
      <c r="AE516" s="140"/>
    </row>
    <row r="517" spans="1:31" s="8" customFormat="1" x14ac:dyDescent="0.25">
      <c r="A517" s="140"/>
      <c r="B517" s="140" t="s">
        <v>154</v>
      </c>
      <c r="C517" s="49">
        <f t="shared" ca="1" si="209"/>
        <v>0</v>
      </c>
      <c r="D517" s="49">
        <f t="shared" ca="1" si="210"/>
        <v>0</v>
      </c>
      <c r="E517" s="49">
        <f t="shared" ca="1" si="211"/>
        <v>0</v>
      </c>
      <c r="F517" s="49">
        <f t="shared" ca="1" si="212"/>
        <v>0</v>
      </c>
      <c r="G517" s="49">
        <f t="shared" ca="1" si="213"/>
        <v>0</v>
      </c>
      <c r="H517" s="7"/>
      <c r="I517" s="140"/>
      <c r="J517" s="140"/>
      <c r="K517" s="140"/>
      <c r="L517" s="140"/>
      <c r="M517" s="140"/>
      <c r="N517" s="140"/>
      <c r="T517" s="140"/>
      <c r="U517" s="140"/>
      <c r="V517" s="140"/>
      <c r="W517" s="140"/>
      <c r="X517" s="140"/>
      <c r="Y517" s="140"/>
      <c r="Z517" s="140"/>
      <c r="AA517" s="140"/>
      <c r="AB517" s="140"/>
      <c r="AC517" s="140"/>
      <c r="AD517" s="140"/>
      <c r="AE517" s="140"/>
    </row>
    <row r="518" spans="1:31" s="8" customFormat="1" x14ac:dyDescent="0.25">
      <c r="A518" s="140"/>
      <c r="B518" s="140" t="s">
        <v>155</v>
      </c>
      <c r="C518" s="49">
        <f t="shared" ca="1" si="209"/>
        <v>0</v>
      </c>
      <c r="D518" s="49">
        <f t="shared" ca="1" si="210"/>
        <v>0</v>
      </c>
      <c r="E518" s="49">
        <f t="shared" ca="1" si="211"/>
        <v>0</v>
      </c>
      <c r="F518" s="49">
        <f t="shared" ca="1" si="212"/>
        <v>0</v>
      </c>
      <c r="G518" s="49">
        <f t="shared" ca="1" si="213"/>
        <v>0</v>
      </c>
      <c r="H518" s="7"/>
      <c r="I518" s="140"/>
      <c r="J518" s="140"/>
      <c r="K518" s="140"/>
      <c r="L518" s="140"/>
      <c r="M518" s="140"/>
      <c r="N518" s="140"/>
      <c r="T518" s="140"/>
      <c r="U518" s="140"/>
      <c r="V518" s="140"/>
      <c r="W518" s="140"/>
      <c r="X518" s="140"/>
      <c r="Y518" s="140"/>
      <c r="Z518" s="140"/>
      <c r="AA518" s="140"/>
      <c r="AB518" s="140"/>
      <c r="AC518" s="140"/>
      <c r="AD518" s="140"/>
      <c r="AE518" s="140"/>
    </row>
    <row r="519" spans="1:31" s="8" customFormat="1" x14ac:dyDescent="0.25">
      <c r="A519" s="140"/>
      <c r="B519" s="140" t="s">
        <v>181</v>
      </c>
      <c r="C519" s="73">
        <f t="shared" ca="1" si="209"/>
        <v>0</v>
      </c>
      <c r="D519" s="73">
        <f t="shared" ca="1" si="210"/>
        <v>0</v>
      </c>
      <c r="E519" s="73">
        <f t="shared" ca="1" si="211"/>
        <v>0</v>
      </c>
      <c r="F519" s="73">
        <f t="shared" ca="1" si="212"/>
        <v>0</v>
      </c>
      <c r="G519" s="73">
        <f t="shared" ca="1" si="213"/>
        <v>0</v>
      </c>
      <c r="H519" s="7"/>
      <c r="I519" s="140"/>
      <c r="J519" s="140"/>
      <c r="K519" s="140"/>
      <c r="L519" s="140"/>
      <c r="M519" s="140"/>
      <c r="N519" s="140"/>
      <c r="T519" s="140"/>
      <c r="U519" s="140"/>
      <c r="V519" s="140"/>
      <c r="W519" s="140"/>
      <c r="X519" s="140"/>
      <c r="Y519" s="140"/>
      <c r="Z519" s="140"/>
      <c r="AA519" s="140"/>
      <c r="AB519" s="140"/>
      <c r="AC519" s="140"/>
      <c r="AD519" s="140"/>
      <c r="AE519" s="140"/>
    </row>
    <row r="520" spans="1:31" s="8" customFormat="1" x14ac:dyDescent="0.25">
      <c r="A520" s="140"/>
      <c r="B520" s="140" t="s">
        <v>175</v>
      </c>
      <c r="C520" s="73">
        <f t="shared" ca="1" si="209"/>
        <v>-7.1055160300000004</v>
      </c>
      <c r="D520" s="73">
        <f t="shared" ca="1" si="210"/>
        <v>-6.0477759200000003</v>
      </c>
      <c r="E520" s="73">
        <f t="shared" ca="1" si="211"/>
        <v>-6.0477759200000003</v>
      </c>
      <c r="F520" s="73">
        <f t="shared" ca="1" si="212"/>
        <v>-6.0477759200000003</v>
      </c>
      <c r="G520" s="73">
        <f t="shared" ca="1" si="213"/>
        <v>-6.0477759200000003</v>
      </c>
      <c r="H520" s="7"/>
      <c r="I520" s="140"/>
      <c r="J520" s="140"/>
      <c r="K520" s="140"/>
      <c r="L520" s="140"/>
      <c r="M520" s="140"/>
      <c r="N520" s="140"/>
      <c r="T520" s="140"/>
      <c r="U520" s="140"/>
      <c r="V520" s="140"/>
      <c r="W520" s="140"/>
      <c r="X520" s="140"/>
      <c r="Y520" s="140"/>
      <c r="Z520" s="140"/>
      <c r="AA520" s="140"/>
      <c r="AB520" s="140"/>
      <c r="AC520" s="140"/>
      <c r="AD520" s="140"/>
      <c r="AE520" s="140"/>
    </row>
    <row r="521" spans="1:31" s="8" customFormat="1" x14ac:dyDescent="0.25">
      <c r="A521" s="140"/>
      <c r="B521" s="140" t="s">
        <v>182</v>
      </c>
      <c r="C521" s="73">
        <f t="shared" ca="1" si="209"/>
        <v>0</v>
      </c>
      <c r="D521" s="73">
        <f t="shared" ca="1" si="210"/>
        <v>0</v>
      </c>
      <c r="E521" s="73">
        <f t="shared" ca="1" si="211"/>
        <v>0</v>
      </c>
      <c r="F521" s="73">
        <f t="shared" ca="1" si="212"/>
        <v>0</v>
      </c>
      <c r="G521" s="73">
        <f t="shared" ca="1" si="213"/>
        <v>0</v>
      </c>
      <c r="H521" s="7"/>
      <c r="I521" s="140"/>
      <c r="J521" s="140"/>
      <c r="K521" s="140"/>
      <c r="L521" s="140"/>
      <c r="M521" s="140"/>
      <c r="N521" s="140"/>
      <c r="T521" s="140"/>
      <c r="U521" s="140"/>
      <c r="V521" s="140"/>
      <c r="W521" s="140"/>
      <c r="X521" s="140"/>
      <c r="Y521" s="140"/>
      <c r="Z521" s="140"/>
      <c r="AA521" s="140"/>
      <c r="AB521" s="140"/>
      <c r="AC521" s="140"/>
      <c r="AD521" s="140"/>
      <c r="AE521" s="140"/>
    </row>
    <row r="522" spans="1:31" s="8" customFormat="1" x14ac:dyDescent="0.25">
      <c r="A522" s="140"/>
      <c r="B522" s="140" t="s">
        <v>183</v>
      </c>
      <c r="C522" s="73">
        <f t="shared" ca="1" si="209"/>
        <v>0</v>
      </c>
      <c r="D522" s="73">
        <f t="shared" ca="1" si="210"/>
        <v>0</v>
      </c>
      <c r="E522" s="73">
        <f t="shared" ca="1" si="211"/>
        <v>0</v>
      </c>
      <c r="F522" s="73">
        <f t="shared" ca="1" si="212"/>
        <v>0</v>
      </c>
      <c r="G522" s="73">
        <f t="shared" ca="1" si="213"/>
        <v>0</v>
      </c>
      <c r="H522" s="7"/>
      <c r="I522" s="140"/>
      <c r="J522" s="140"/>
      <c r="K522" s="140"/>
      <c r="L522" s="140"/>
      <c r="M522" s="140"/>
      <c r="N522" s="140"/>
      <c r="T522" s="140"/>
      <c r="U522" s="140"/>
      <c r="V522" s="140"/>
      <c r="W522" s="140"/>
      <c r="X522" s="140"/>
      <c r="Y522" s="140"/>
      <c r="Z522" s="140"/>
      <c r="AA522" s="140"/>
      <c r="AB522" s="140"/>
      <c r="AC522" s="140"/>
      <c r="AD522" s="140"/>
      <c r="AE522" s="140"/>
    </row>
    <row r="523" spans="1:31" s="8" customFormat="1" x14ac:dyDescent="0.25">
      <c r="A523" s="140"/>
      <c r="B523" s="140" t="s">
        <v>1019</v>
      </c>
      <c r="C523" s="172">
        <f t="shared" ca="1" si="209"/>
        <v>0</v>
      </c>
      <c r="D523" s="172">
        <f t="shared" ca="1" si="210"/>
        <v>0</v>
      </c>
      <c r="E523" s="172">
        <f t="shared" ca="1" si="211"/>
        <v>0</v>
      </c>
      <c r="F523" s="172">
        <f t="shared" ca="1" si="212"/>
        <v>0</v>
      </c>
      <c r="G523" s="172">
        <f t="shared" ca="1" si="213"/>
        <v>0</v>
      </c>
      <c r="H523" s="140"/>
      <c r="I523" s="140"/>
      <c r="J523" s="140"/>
      <c r="K523" s="140"/>
      <c r="L523" s="140"/>
      <c r="M523" s="140"/>
      <c r="N523" s="140"/>
      <c r="T523" s="140"/>
      <c r="U523" s="140"/>
      <c r="V523" s="140"/>
      <c r="W523" s="140"/>
      <c r="X523" s="140"/>
      <c r="Y523" s="140"/>
      <c r="Z523" s="140"/>
      <c r="AA523" s="140"/>
      <c r="AB523" s="140"/>
      <c r="AC523" s="140"/>
      <c r="AD523" s="140"/>
      <c r="AE523" s="140"/>
    </row>
    <row r="524" spans="1:31" s="8" customFormat="1" x14ac:dyDescent="0.25">
      <c r="A524" s="140"/>
      <c r="B524" s="140" t="s">
        <v>1002</v>
      </c>
      <c r="C524" s="172">
        <f t="shared" ca="1" si="209"/>
        <v>0</v>
      </c>
      <c r="D524" s="172">
        <f t="shared" ca="1" si="210"/>
        <v>0</v>
      </c>
      <c r="E524" s="172">
        <f t="shared" ca="1" si="211"/>
        <v>0</v>
      </c>
      <c r="F524" s="172">
        <f t="shared" ca="1" si="212"/>
        <v>0</v>
      </c>
      <c r="G524" s="172">
        <f t="shared" ca="1" si="213"/>
        <v>0</v>
      </c>
      <c r="H524" s="140"/>
      <c r="I524" s="140"/>
      <c r="J524" s="140"/>
      <c r="K524" s="140"/>
      <c r="L524" s="140"/>
      <c r="M524" s="140"/>
      <c r="N524" s="140"/>
      <c r="T524" s="140"/>
      <c r="U524" s="140"/>
      <c r="V524" s="140"/>
      <c r="W524" s="140"/>
      <c r="X524" s="140"/>
      <c r="Y524" s="140"/>
      <c r="Z524" s="140"/>
      <c r="AA524" s="140"/>
      <c r="AB524" s="140"/>
      <c r="AC524" s="140"/>
      <c r="AD524" s="140"/>
      <c r="AE524" s="140"/>
    </row>
    <row r="525" spans="1:31" s="8" customFormat="1" x14ac:dyDescent="0.25">
      <c r="A525" s="140"/>
      <c r="B525" s="140" t="s">
        <v>1017</v>
      </c>
      <c r="C525" s="172">
        <f t="shared" ca="1" si="209"/>
        <v>0</v>
      </c>
      <c r="D525" s="172">
        <f t="shared" ca="1" si="210"/>
        <v>0</v>
      </c>
      <c r="E525" s="172">
        <f t="shared" ca="1" si="211"/>
        <v>0</v>
      </c>
      <c r="F525" s="172">
        <f t="shared" ca="1" si="212"/>
        <v>0</v>
      </c>
      <c r="G525" s="172">
        <f t="shared" ca="1" si="213"/>
        <v>0</v>
      </c>
      <c r="H525" s="140"/>
      <c r="I525" s="140"/>
      <c r="J525" s="140"/>
      <c r="K525" s="140"/>
      <c r="L525" s="140"/>
      <c r="M525" s="140"/>
      <c r="N525" s="140"/>
      <c r="T525" s="140"/>
      <c r="U525" s="140"/>
      <c r="V525" s="140"/>
      <c r="W525" s="140"/>
      <c r="X525" s="140"/>
      <c r="Y525" s="140"/>
      <c r="Z525" s="140"/>
      <c r="AA525" s="140"/>
      <c r="AB525" s="140"/>
      <c r="AC525" s="140"/>
      <c r="AD525" s="140"/>
      <c r="AE525" s="140"/>
    </row>
    <row r="526" spans="1:31" s="8" customFormat="1" x14ac:dyDescent="0.25">
      <c r="A526" s="140"/>
      <c r="B526" s="140" t="s">
        <v>1051</v>
      </c>
      <c r="C526" s="172">
        <f t="shared" ca="1" si="209"/>
        <v>0</v>
      </c>
      <c r="D526" s="172">
        <f t="shared" ca="1" si="210"/>
        <v>0</v>
      </c>
      <c r="E526" s="172">
        <f t="shared" ca="1" si="211"/>
        <v>0</v>
      </c>
      <c r="F526" s="172">
        <f t="shared" ca="1" si="212"/>
        <v>0</v>
      </c>
      <c r="G526" s="172">
        <f t="shared" ca="1" si="213"/>
        <v>0</v>
      </c>
      <c r="H526" s="140"/>
      <c r="I526" s="140"/>
      <c r="J526" s="140"/>
      <c r="K526" s="140"/>
      <c r="L526" s="140"/>
      <c r="M526" s="140"/>
      <c r="N526" s="140"/>
      <c r="T526" s="140"/>
      <c r="U526" s="140"/>
      <c r="V526" s="140"/>
      <c r="W526" s="140"/>
      <c r="X526" s="140"/>
      <c r="Y526" s="140"/>
      <c r="Z526" s="140"/>
      <c r="AA526" s="140"/>
      <c r="AB526" s="140"/>
      <c r="AC526" s="140"/>
      <c r="AD526" s="140"/>
      <c r="AE526" s="140"/>
    </row>
    <row r="527" spans="1:31" s="8" customFormat="1" x14ac:dyDescent="0.25">
      <c r="A527" s="140"/>
      <c r="B527" s="140" t="s">
        <v>1020</v>
      </c>
      <c r="C527" s="172">
        <f t="shared" ca="1" si="209"/>
        <v>0</v>
      </c>
      <c r="D527" s="172">
        <f t="shared" ca="1" si="210"/>
        <v>0</v>
      </c>
      <c r="E527" s="172">
        <f t="shared" ca="1" si="211"/>
        <v>0</v>
      </c>
      <c r="F527" s="172">
        <f t="shared" ca="1" si="212"/>
        <v>0</v>
      </c>
      <c r="G527" s="172">
        <f t="shared" ca="1" si="213"/>
        <v>0</v>
      </c>
      <c r="H527" s="140"/>
      <c r="I527" s="140"/>
      <c r="J527" s="140"/>
      <c r="K527" s="140"/>
      <c r="L527" s="140"/>
      <c r="M527" s="140"/>
      <c r="N527" s="140"/>
      <c r="T527" s="140"/>
      <c r="U527" s="140"/>
      <c r="V527" s="140"/>
      <c r="W527" s="140"/>
      <c r="X527" s="140"/>
      <c r="Y527" s="140"/>
      <c r="Z527" s="140"/>
      <c r="AA527" s="140"/>
      <c r="AB527" s="140"/>
      <c r="AC527" s="140"/>
      <c r="AD527" s="140"/>
      <c r="AE527" s="140"/>
    </row>
    <row r="528" spans="1:31" s="8" customFormat="1" x14ac:dyDescent="0.25">
      <c r="A528" s="140"/>
      <c r="B528" s="140" t="s">
        <v>1003</v>
      </c>
      <c r="C528" s="172">
        <f t="shared" ca="1" si="209"/>
        <v>0</v>
      </c>
      <c r="D528" s="172">
        <f t="shared" ca="1" si="210"/>
        <v>0</v>
      </c>
      <c r="E528" s="172">
        <f t="shared" ca="1" si="211"/>
        <v>0</v>
      </c>
      <c r="F528" s="172">
        <f t="shared" ca="1" si="212"/>
        <v>0</v>
      </c>
      <c r="G528" s="172">
        <f t="shared" ca="1" si="213"/>
        <v>0</v>
      </c>
      <c r="H528" s="140"/>
      <c r="I528" s="140"/>
      <c r="J528" s="140"/>
      <c r="K528" s="140"/>
      <c r="L528" s="140"/>
      <c r="M528" s="140"/>
      <c r="N528" s="140"/>
      <c r="T528" s="140"/>
      <c r="U528" s="140"/>
      <c r="V528" s="140"/>
      <c r="W528" s="140"/>
      <c r="X528" s="140"/>
      <c r="Y528" s="140"/>
      <c r="Z528" s="140"/>
      <c r="AA528" s="140"/>
      <c r="AB528" s="140"/>
      <c r="AC528" s="140"/>
      <c r="AD528" s="140"/>
      <c r="AE528" s="140"/>
    </row>
    <row r="529" spans="1:31" s="8" customFormat="1" x14ac:dyDescent="0.25">
      <c r="A529" s="140"/>
      <c r="B529" s="140" t="s">
        <v>1018</v>
      </c>
      <c r="C529" s="172">
        <f t="shared" ca="1" si="209"/>
        <v>0</v>
      </c>
      <c r="D529" s="172">
        <f t="shared" ca="1" si="210"/>
        <v>0</v>
      </c>
      <c r="E529" s="172">
        <f t="shared" ca="1" si="211"/>
        <v>0</v>
      </c>
      <c r="F529" s="172">
        <f t="shared" ca="1" si="212"/>
        <v>0</v>
      </c>
      <c r="G529" s="172">
        <f t="shared" ca="1" si="213"/>
        <v>0</v>
      </c>
      <c r="H529" s="140"/>
      <c r="I529" s="140"/>
      <c r="J529" s="140"/>
      <c r="K529" s="140"/>
      <c r="L529" s="140"/>
      <c r="M529" s="140"/>
      <c r="N529" s="140"/>
      <c r="T529" s="140"/>
      <c r="U529" s="140"/>
      <c r="V529" s="140"/>
      <c r="W529" s="140"/>
      <c r="X529" s="140"/>
      <c r="Y529" s="140"/>
      <c r="Z529" s="140"/>
      <c r="AA529" s="140"/>
      <c r="AB529" s="140"/>
      <c r="AC529" s="140"/>
      <c r="AD529" s="140"/>
      <c r="AE529" s="140"/>
    </row>
    <row r="530" spans="1:31" s="8" customFormat="1" x14ac:dyDescent="0.25">
      <c r="A530" s="140"/>
      <c r="B530" s="140" t="s">
        <v>1052</v>
      </c>
      <c r="C530" s="172">
        <f t="shared" ca="1" si="209"/>
        <v>0</v>
      </c>
      <c r="D530" s="172">
        <f t="shared" ca="1" si="210"/>
        <v>0</v>
      </c>
      <c r="E530" s="172">
        <f t="shared" ca="1" si="211"/>
        <v>0</v>
      </c>
      <c r="F530" s="172">
        <f t="shared" ca="1" si="212"/>
        <v>0</v>
      </c>
      <c r="G530" s="172">
        <f t="shared" ca="1" si="213"/>
        <v>0</v>
      </c>
      <c r="H530" s="140"/>
      <c r="I530" s="140"/>
      <c r="J530" s="140"/>
      <c r="K530" s="140"/>
      <c r="L530" s="140"/>
      <c r="M530" s="140"/>
      <c r="N530" s="140"/>
      <c r="T530" s="140"/>
      <c r="U530" s="140"/>
      <c r="V530" s="140"/>
      <c r="W530" s="140"/>
      <c r="X530" s="140"/>
      <c r="Y530" s="140"/>
      <c r="Z530" s="140"/>
      <c r="AA530" s="140"/>
      <c r="AB530" s="140"/>
      <c r="AC530" s="140"/>
      <c r="AD530" s="140"/>
      <c r="AE530" s="140"/>
    </row>
    <row r="531" spans="1:31" x14ac:dyDescent="0.25">
      <c r="A531" s="140"/>
      <c r="B531" s="140" t="s">
        <v>177</v>
      </c>
      <c r="C531" s="38">
        <f t="shared" ca="1" si="209"/>
        <v>10.296169799999999</v>
      </c>
      <c r="D531" s="38">
        <f t="shared" ca="1" si="210"/>
        <v>8.5741425899999992</v>
      </c>
      <c r="E531" s="38">
        <f t="shared" ca="1" si="211"/>
        <v>8.1752425899999999</v>
      </c>
      <c r="F531" s="38">
        <f t="shared" ca="1" si="212"/>
        <v>7.9259300899999996</v>
      </c>
      <c r="G531" s="38">
        <f t="shared" ca="1" si="213"/>
        <v>7.7431009199999998</v>
      </c>
      <c r="O531" s="8"/>
      <c r="P531" s="8"/>
      <c r="Q531" s="8"/>
      <c r="R531" s="8"/>
      <c r="S531" s="8"/>
    </row>
    <row r="532" spans="1:31" x14ac:dyDescent="0.25">
      <c r="C532" s="7"/>
      <c r="D532" s="7"/>
      <c r="E532" s="7"/>
      <c r="F532" s="7"/>
      <c r="G532" s="7"/>
      <c r="H532" s="7"/>
      <c r="I532" s="103" t="s">
        <v>244</v>
      </c>
      <c r="O532" s="138" t="s">
        <v>245</v>
      </c>
      <c r="P532" s="8"/>
      <c r="Q532" s="8"/>
      <c r="R532" s="8"/>
      <c r="S532" s="8"/>
    </row>
    <row r="533" spans="1:31" x14ac:dyDescent="0.25">
      <c r="A533" s="106"/>
      <c r="B533" s="106" t="s">
        <v>251</v>
      </c>
      <c r="C533" s="9">
        <v>2010</v>
      </c>
      <c r="D533" s="9">
        <v>2020</v>
      </c>
      <c r="E533" s="9">
        <v>2030</v>
      </c>
      <c r="F533" s="9">
        <v>2040</v>
      </c>
      <c r="G533" s="9">
        <v>2050</v>
      </c>
      <c r="H533" s="7"/>
      <c r="I533" s="106">
        <v>2010</v>
      </c>
      <c r="J533" s="106">
        <v>2020</v>
      </c>
      <c r="K533" s="106">
        <v>2030</v>
      </c>
      <c r="L533" s="106">
        <v>2040</v>
      </c>
      <c r="M533" s="106">
        <v>2050</v>
      </c>
      <c r="O533" s="6">
        <v>2010</v>
      </c>
      <c r="P533" s="6">
        <v>2020</v>
      </c>
      <c r="Q533" s="6">
        <v>2030</v>
      </c>
      <c r="R533" s="6">
        <v>2040</v>
      </c>
      <c r="S533" s="6">
        <v>2050</v>
      </c>
      <c r="V533" s="106" t="s">
        <v>251</v>
      </c>
      <c r="W533" s="9">
        <v>2010</v>
      </c>
      <c r="X533" s="9">
        <v>2020</v>
      </c>
      <c r="Y533" s="9">
        <v>2030</v>
      </c>
      <c r="Z533" s="9">
        <v>2040</v>
      </c>
      <c r="AA533" s="9">
        <v>2050</v>
      </c>
    </row>
    <row r="534" spans="1:31" x14ac:dyDescent="0.25">
      <c r="A534" s="140"/>
      <c r="B534" s="140" t="s">
        <v>110</v>
      </c>
      <c r="C534" s="60">
        <f t="shared" ref="C534:C541" ca="1" si="221">IFERROR(VLOOKUP($B534,INDIRECT($I$534),2,FALSE),0)</f>
        <v>0</v>
      </c>
      <c r="D534" s="60">
        <f t="shared" ref="D534:D541" ca="1" si="222">IFERROR(VLOOKUP($B534,INDIRECT($J$534),2,FALSE),0)</f>
        <v>0</v>
      </c>
      <c r="E534" s="60">
        <f t="shared" ref="E534:E541" ca="1" si="223">IFERROR(VLOOKUP($B534,INDIRECT($K$534),2,FALSE),0)</f>
        <v>0</v>
      </c>
      <c r="F534" s="60">
        <f t="shared" ref="F534:F541" ca="1" si="224">IFERROR(VLOOKUP($B534,INDIRECT($L$534),2,FALSE),0)</f>
        <v>0</v>
      </c>
      <c r="G534" s="60">
        <f t="shared" ref="G534:G541" ca="1" si="225">IFERROR(VLOOKUP($B534,INDIRECT($M$534),2,FALSE),0)</f>
        <v>0</v>
      </c>
      <c r="H534" s="7"/>
      <c r="I534" s="140" t="str">
        <f>"Modeloutput!$A$"&amp;O534&amp;":$B$"&amp;O535</f>
        <v>Modeloutput!$A$14812:$B$14819</v>
      </c>
      <c r="J534" s="140" t="str">
        <f>"Modeloutput!$A$"&amp;P534&amp;":$B$"&amp;P535</f>
        <v>Modeloutput!$A$15747:$B$15754</v>
      </c>
      <c r="K534" s="140" t="str">
        <f>"Modeloutput!$A$"&amp;Q534&amp;":$B$"&amp;Q535</f>
        <v>Modeloutput!$A$16682:$B$16689</v>
      </c>
      <c r="L534" s="140" t="str">
        <f>"Modeloutput!$A$"&amp;R534&amp;":$B$"&amp;R535</f>
        <v>Modeloutput!$A$17617:$B$17624</v>
      </c>
      <c r="M534" s="140" t="str">
        <f>"Modeloutput!$A$"&amp;S534&amp;":$B$"&amp;S535</f>
        <v>Modeloutput!$A$18552:$B$18559</v>
      </c>
      <c r="N534" s="140" t="s">
        <v>246</v>
      </c>
      <c r="O534" s="140">
        <f>Run4_Var1!O534+Run4_Var4!$G$10</f>
        <v>14812</v>
      </c>
      <c r="P534" s="140">
        <f>Run4_Var1!P534+Run4_Var4!$G$10</f>
        <v>15747</v>
      </c>
      <c r="Q534" s="140">
        <f>Run4_Var1!Q534+Run4_Var4!$G$10</f>
        <v>16682</v>
      </c>
      <c r="R534" s="140">
        <f>Run4_Var1!R534+Run4_Var4!$G$10</f>
        <v>17617</v>
      </c>
      <c r="S534" s="140">
        <f>Run4_Var1!S534+Run4_Var4!$G$10</f>
        <v>18552</v>
      </c>
      <c r="V534" s="57" t="s">
        <v>317</v>
      </c>
      <c r="W534" s="68">
        <f ca="1">C534+C539</f>
        <v>0</v>
      </c>
      <c r="X534" s="68">
        <f t="shared" ref="X534:AA535" ca="1" si="226">D534+D539</f>
        <v>0</v>
      </c>
      <c r="Y534" s="68">
        <f t="shared" ca="1" si="226"/>
        <v>0</v>
      </c>
      <c r="Z534" s="68">
        <f t="shared" ca="1" si="226"/>
        <v>0</v>
      </c>
      <c r="AA534" s="68">
        <f t="shared" ca="1" si="226"/>
        <v>0</v>
      </c>
    </row>
    <row r="535" spans="1:31" x14ac:dyDescent="0.25">
      <c r="A535" s="140"/>
      <c r="B535" s="140" t="s">
        <v>184</v>
      </c>
      <c r="C535" s="72">
        <f t="shared" ca="1" si="221"/>
        <v>-0.58212900499999998</v>
      </c>
      <c r="D535" s="72">
        <f t="shared" ca="1" si="222"/>
        <v>-0.48465412000000002</v>
      </c>
      <c r="E535" s="72">
        <f t="shared" ca="1" si="223"/>
        <v>-0.40812978500000002</v>
      </c>
      <c r="F535" s="72">
        <f t="shared" ca="1" si="224"/>
        <v>-0.36030207600000003</v>
      </c>
      <c r="G535" s="72">
        <f t="shared" ca="1" si="225"/>
        <v>-0.32522842299999999</v>
      </c>
      <c r="H535" s="9"/>
      <c r="O535" s="140">
        <f>Run4_Var1!O535+Run4_Var4!$G$10</f>
        <v>14819</v>
      </c>
      <c r="P535" s="140">
        <f>Run4_Var1!P535+Run4_Var4!$G$10</f>
        <v>15754</v>
      </c>
      <c r="Q535" s="140">
        <f>Run4_Var1!Q535+Run4_Var4!$G$10</f>
        <v>16689</v>
      </c>
      <c r="R535" s="140">
        <f>Run4_Var1!R535+Run4_Var4!$G$10</f>
        <v>17624</v>
      </c>
      <c r="S535" s="140">
        <f>Run4_Var1!S535+Run4_Var4!$G$10</f>
        <v>18559</v>
      </c>
      <c r="V535" s="70" t="s">
        <v>318</v>
      </c>
      <c r="W535" s="71">
        <f ca="1">C535+C540</f>
        <v>-0.58212900499999998</v>
      </c>
      <c r="X535" s="71">
        <f t="shared" ca="1" si="226"/>
        <v>-0.48465412000000002</v>
      </c>
      <c r="Y535" s="71">
        <f t="shared" ca="1" si="226"/>
        <v>-0.40812978500000002</v>
      </c>
      <c r="Z535" s="71">
        <f t="shared" ca="1" si="226"/>
        <v>-0.36030207600000003</v>
      </c>
      <c r="AA535" s="71">
        <f t="shared" ca="1" si="226"/>
        <v>-0.32522842299999999</v>
      </c>
    </row>
    <row r="536" spans="1:31" x14ac:dyDescent="0.25">
      <c r="A536" s="140"/>
      <c r="B536" s="140" t="s">
        <v>185</v>
      </c>
      <c r="C536" s="49">
        <f t="shared" ca="1" si="221"/>
        <v>-0.58212900499999998</v>
      </c>
      <c r="D536" s="49">
        <f t="shared" ca="1" si="222"/>
        <v>-0.48465412000000002</v>
      </c>
      <c r="E536" s="49">
        <f t="shared" ca="1" si="223"/>
        <v>-0.40812978500000002</v>
      </c>
      <c r="F536" s="49">
        <f t="shared" ca="1" si="224"/>
        <v>-0.36030207600000003</v>
      </c>
      <c r="G536" s="49">
        <f t="shared" ca="1" si="225"/>
        <v>-0.32522842299999999</v>
      </c>
      <c r="H536" s="7"/>
      <c r="O536" s="8"/>
      <c r="P536" s="8"/>
      <c r="Q536" s="8"/>
      <c r="R536" s="8"/>
      <c r="S536" s="8"/>
      <c r="V536" s="47" t="s">
        <v>319</v>
      </c>
      <c r="W536" s="48">
        <f ca="1">C536</f>
        <v>-0.58212900499999998</v>
      </c>
      <c r="X536" s="48">
        <f t="shared" ref="X536:AA536" ca="1" si="227">D536</f>
        <v>-0.48465412000000002</v>
      </c>
      <c r="Y536" s="48">
        <f t="shared" ca="1" si="227"/>
        <v>-0.40812978500000002</v>
      </c>
      <c r="Z536" s="48">
        <f t="shared" ca="1" si="227"/>
        <v>-0.36030207600000003</v>
      </c>
      <c r="AA536" s="48">
        <f t="shared" ca="1" si="227"/>
        <v>-0.32522842299999999</v>
      </c>
    </row>
    <row r="537" spans="1:31" x14ac:dyDescent="0.25">
      <c r="A537" s="140"/>
      <c r="B537" s="140" t="s">
        <v>186</v>
      </c>
      <c r="C537" s="79">
        <f t="shared" ca="1" si="221"/>
        <v>-13.3593265</v>
      </c>
      <c r="D537" s="79">
        <f t="shared" ca="1" si="222"/>
        <v>-13.185639399999999</v>
      </c>
      <c r="E537" s="79">
        <f t="shared" ca="1" si="223"/>
        <v>-10.1752629</v>
      </c>
      <c r="F537" s="79">
        <f t="shared" ca="1" si="224"/>
        <v>-11.647332</v>
      </c>
      <c r="G537" s="79">
        <f t="shared" ca="1" si="225"/>
        <v>-13.3428123</v>
      </c>
      <c r="H537" s="7"/>
      <c r="O537" s="8"/>
      <c r="P537" s="8"/>
      <c r="Q537" s="8"/>
      <c r="R537" s="8"/>
      <c r="S537" s="8"/>
      <c r="V537" s="80" t="s">
        <v>321</v>
      </c>
      <c r="W537" s="81">
        <f ca="1">SUM(C537:C538)</f>
        <v>-13.3593265</v>
      </c>
      <c r="X537" s="81">
        <f t="shared" ref="X537:AA537" ca="1" si="228">SUM(D537:D538)</f>
        <v>-13.185639399999999</v>
      </c>
      <c r="Y537" s="81">
        <f t="shared" ca="1" si="228"/>
        <v>-10.1752629</v>
      </c>
      <c r="Z537" s="81">
        <f t="shared" ca="1" si="228"/>
        <v>-11.647332</v>
      </c>
      <c r="AA537" s="81">
        <f t="shared" ca="1" si="228"/>
        <v>-13.3428123</v>
      </c>
    </row>
    <row r="538" spans="1:31" x14ac:dyDescent="0.25">
      <c r="A538" s="140"/>
      <c r="B538" s="140" t="s">
        <v>187</v>
      </c>
      <c r="C538" s="79">
        <f t="shared" ca="1" si="221"/>
        <v>0</v>
      </c>
      <c r="D538" s="79">
        <f t="shared" ca="1" si="222"/>
        <v>0</v>
      </c>
      <c r="E538" s="79">
        <f t="shared" ca="1" si="223"/>
        <v>0</v>
      </c>
      <c r="F538" s="79">
        <f t="shared" ca="1" si="224"/>
        <v>0</v>
      </c>
      <c r="G538" s="79">
        <f t="shared" ca="1" si="225"/>
        <v>0</v>
      </c>
      <c r="H538" s="7"/>
      <c r="O538" s="8"/>
      <c r="P538" s="8"/>
      <c r="Q538" s="8"/>
      <c r="R538" s="8"/>
      <c r="S538" s="8"/>
      <c r="V538" s="32" t="s">
        <v>320</v>
      </c>
      <c r="W538" s="33">
        <f ca="1">C541</f>
        <v>14.5235845</v>
      </c>
      <c r="X538" s="33">
        <f t="shared" ref="X538:AA538" ca="1" si="229">D541</f>
        <v>14.1549476</v>
      </c>
      <c r="Y538" s="33">
        <f t="shared" ca="1" si="229"/>
        <v>10.9915225</v>
      </c>
      <c r="Z538" s="33">
        <f t="shared" ca="1" si="229"/>
        <v>12.367936200000001</v>
      </c>
      <c r="AA538" s="33">
        <f t="shared" ca="1" si="229"/>
        <v>13.9932692</v>
      </c>
    </row>
    <row r="539" spans="1:31" x14ac:dyDescent="0.25">
      <c r="A539" s="140"/>
      <c r="B539" s="140" t="s">
        <v>1002</v>
      </c>
      <c r="C539" s="60">
        <f t="shared" ca="1" si="221"/>
        <v>0</v>
      </c>
      <c r="D539" s="60">
        <f t="shared" ca="1" si="222"/>
        <v>0</v>
      </c>
      <c r="E539" s="60">
        <f t="shared" ca="1" si="223"/>
        <v>0</v>
      </c>
      <c r="F539" s="60">
        <f t="shared" ca="1" si="224"/>
        <v>0</v>
      </c>
      <c r="G539" s="60">
        <f t="shared" ca="1" si="225"/>
        <v>0</v>
      </c>
      <c r="H539" s="7"/>
      <c r="O539" s="8"/>
      <c r="P539" s="8"/>
      <c r="Q539" s="8"/>
      <c r="R539" s="8"/>
      <c r="S539" s="8"/>
      <c r="V539" s="8"/>
      <c r="W539" s="42"/>
      <c r="X539" s="42"/>
      <c r="Y539" s="42"/>
      <c r="Z539" s="42"/>
      <c r="AA539" s="42"/>
    </row>
    <row r="540" spans="1:31" x14ac:dyDescent="0.25">
      <c r="A540" s="140"/>
      <c r="B540" s="140" t="s">
        <v>1003</v>
      </c>
      <c r="C540" s="72">
        <f t="shared" ca="1" si="221"/>
        <v>0</v>
      </c>
      <c r="D540" s="72">
        <f t="shared" ca="1" si="222"/>
        <v>0</v>
      </c>
      <c r="E540" s="72">
        <f t="shared" ca="1" si="223"/>
        <v>0</v>
      </c>
      <c r="F540" s="72">
        <f t="shared" ca="1" si="224"/>
        <v>0</v>
      </c>
      <c r="G540" s="72">
        <f t="shared" ca="1" si="225"/>
        <v>0</v>
      </c>
      <c r="H540" s="7"/>
      <c r="O540" s="8"/>
      <c r="P540" s="8"/>
      <c r="Q540" s="8"/>
      <c r="R540" s="8"/>
      <c r="S540" s="8"/>
      <c r="V540" s="140" t="s">
        <v>285</v>
      </c>
      <c r="W540" s="135">
        <f ca="1">SUM(W534:W539)</f>
        <v>-9.9999990510468706E-9</v>
      </c>
      <c r="X540" s="135">
        <f ca="1">SUM(X534:X539)</f>
        <v>-3.9999999756901161E-8</v>
      </c>
      <c r="Y540" s="135">
        <f ca="1">SUM(Y534:Y539)</f>
        <v>3.0000000705854291E-8</v>
      </c>
      <c r="Z540" s="135">
        <f ca="1">SUM(Z534:Z539)</f>
        <v>4.8000000418824129E-8</v>
      </c>
      <c r="AA540" s="135">
        <f ca="1">SUM(AA534:AA539)</f>
        <v>5.4000000915266355E-8</v>
      </c>
    </row>
    <row r="541" spans="1:31" x14ac:dyDescent="0.25">
      <c r="A541" s="140"/>
      <c r="B541" s="140" t="s">
        <v>177</v>
      </c>
      <c r="C541" s="40">
        <f t="shared" ca="1" si="221"/>
        <v>14.5235845</v>
      </c>
      <c r="D541" s="40">
        <f t="shared" ca="1" si="222"/>
        <v>14.1549476</v>
      </c>
      <c r="E541" s="40">
        <f t="shared" ca="1" si="223"/>
        <v>10.9915225</v>
      </c>
      <c r="F541" s="40">
        <f t="shared" ca="1" si="224"/>
        <v>12.367936200000001</v>
      </c>
      <c r="G541" s="40">
        <f t="shared" ca="1" si="225"/>
        <v>13.9932692</v>
      </c>
      <c r="H541" s="7"/>
      <c r="O541" s="8"/>
      <c r="P541" s="8"/>
      <c r="Q541" s="8"/>
      <c r="R541" s="8"/>
      <c r="S541" s="8"/>
      <c r="V541" s="140" t="s">
        <v>284</v>
      </c>
      <c r="W541" s="135">
        <f ca="1">SUM(C534:C541)</f>
        <v>-9.9999990510468706E-9</v>
      </c>
      <c r="X541" s="135">
        <f t="shared" ref="X541:AA541" ca="1" si="230">SUM(D534:D541)</f>
        <v>-3.9999999756901161E-8</v>
      </c>
      <c r="Y541" s="135">
        <f t="shared" ca="1" si="230"/>
        <v>3.0000000705854291E-8</v>
      </c>
      <c r="Z541" s="135">
        <f t="shared" ca="1" si="230"/>
        <v>4.8000000418824129E-8</v>
      </c>
      <c r="AA541" s="135">
        <f t="shared" ca="1" si="230"/>
        <v>5.4000000915266355E-8</v>
      </c>
    </row>
    <row r="542" spans="1:31" x14ac:dyDescent="0.25">
      <c r="A542" s="140"/>
      <c r="C542" s="7"/>
      <c r="D542" s="7"/>
      <c r="E542" s="7"/>
      <c r="F542" s="7"/>
      <c r="G542" s="7"/>
      <c r="H542" s="7"/>
      <c r="I542" s="103" t="s">
        <v>244</v>
      </c>
      <c r="O542" s="138" t="s">
        <v>245</v>
      </c>
      <c r="P542" s="8"/>
      <c r="Q542" s="8"/>
      <c r="R542" s="8"/>
      <c r="S542" s="8"/>
      <c r="T542" s="8"/>
      <c r="U542" s="8"/>
      <c r="V542" s="8"/>
      <c r="W542" s="42"/>
      <c r="X542" s="42"/>
      <c r="Y542" s="42"/>
      <c r="Z542" s="42"/>
      <c r="AA542" s="42"/>
      <c r="AB542" s="8"/>
      <c r="AC542" s="8"/>
      <c r="AD542" s="8"/>
      <c r="AE542" s="8"/>
    </row>
    <row r="543" spans="1:31" x14ac:dyDescent="0.25">
      <c r="A543" s="106"/>
      <c r="B543" s="106" t="s">
        <v>350</v>
      </c>
      <c r="C543" s="9">
        <v>2010</v>
      </c>
      <c r="D543" s="9">
        <v>2020</v>
      </c>
      <c r="E543" s="9">
        <v>2030</v>
      </c>
      <c r="F543" s="9">
        <v>2040</v>
      </c>
      <c r="G543" s="9">
        <v>2050</v>
      </c>
      <c r="H543" s="7"/>
      <c r="I543" s="106">
        <v>2010</v>
      </c>
      <c r="J543" s="106">
        <v>2020</v>
      </c>
      <c r="K543" s="106">
        <v>2030</v>
      </c>
      <c r="L543" s="106">
        <v>2040</v>
      </c>
      <c r="M543" s="106">
        <v>2050</v>
      </c>
      <c r="O543" s="6">
        <v>2010</v>
      </c>
      <c r="P543" s="6">
        <v>2020</v>
      </c>
      <c r="Q543" s="6">
        <v>2030</v>
      </c>
      <c r="R543" s="6">
        <v>2040</v>
      </c>
      <c r="S543" s="6">
        <v>2050</v>
      </c>
      <c r="T543" s="8"/>
      <c r="U543" s="8"/>
      <c r="V543" s="106" t="s">
        <v>350</v>
      </c>
      <c r="W543" s="9">
        <v>2010</v>
      </c>
      <c r="X543" s="9">
        <v>2020</v>
      </c>
      <c r="Y543" s="9">
        <v>2030</v>
      </c>
      <c r="Z543" s="9">
        <v>2040</v>
      </c>
      <c r="AA543" s="9">
        <v>2050</v>
      </c>
      <c r="AB543" s="8"/>
      <c r="AC543" s="8"/>
      <c r="AD543" s="8"/>
      <c r="AE543" s="8"/>
    </row>
    <row r="544" spans="1:31" x14ac:dyDescent="0.25">
      <c r="A544" s="140"/>
      <c r="B544" s="140" t="s">
        <v>112</v>
      </c>
      <c r="C544" s="60">
        <f t="shared" ref="C544:C551" ca="1" si="231">IFERROR(VLOOKUP($B544,INDIRECT($I$544),2,FALSE),0)</f>
        <v>0</v>
      </c>
      <c r="D544" s="60">
        <f t="shared" ref="D544:D551" ca="1" si="232">IFERROR(VLOOKUP($B544,INDIRECT($J$544),2,FALSE),0)</f>
        <v>0</v>
      </c>
      <c r="E544" s="60">
        <f t="shared" ref="E544:E551" ca="1" si="233">IFERROR(VLOOKUP($B544,INDIRECT($K$544),2,FALSE),0)</f>
        <v>0</v>
      </c>
      <c r="F544" s="60">
        <f t="shared" ref="F544:F551" ca="1" si="234">IFERROR(VLOOKUP($B544,INDIRECT($L$544),2,FALSE),0)</f>
        <v>0</v>
      </c>
      <c r="G544" s="60">
        <f t="shared" ref="G544:G551" ca="1" si="235">IFERROR(VLOOKUP($B544,INDIRECT($M$544),2,FALSE),0)</f>
        <v>0</v>
      </c>
      <c r="H544" s="7"/>
      <c r="I544" s="140" t="str">
        <f>"Modeloutput!$A$"&amp;O544&amp;":$B$"&amp;O545</f>
        <v>Modeloutput!$A$14079:$B$14086</v>
      </c>
      <c r="J544" s="140" t="str">
        <f>"Modeloutput!$A$"&amp;P544&amp;":$B$"&amp;P545</f>
        <v>Modeloutput!$A$15014:$B$15021</v>
      </c>
      <c r="K544" s="140" t="str">
        <f>"Modeloutput!$A$"&amp;Q544&amp;":$B$"&amp;Q545</f>
        <v>Modeloutput!$A$15949:$B$15956</v>
      </c>
      <c r="L544" s="140" t="str">
        <f>"Modeloutput!$A$"&amp;R544&amp;":$B$"&amp;R545</f>
        <v>Modeloutput!$A$16884:$B$16891</v>
      </c>
      <c r="M544" s="140" t="str">
        <f>"Modeloutput!$A$"&amp;S544&amp;":$B$"&amp;S545</f>
        <v>Modeloutput!$A$17819:$B$17826</v>
      </c>
      <c r="N544" s="140" t="s">
        <v>246</v>
      </c>
      <c r="O544" s="140">
        <f>Run4_Var1!O544+Run4_Var4!$G$10</f>
        <v>14079</v>
      </c>
      <c r="P544" s="140">
        <f>Run4_Var1!P544+Run4_Var4!$G$10</f>
        <v>15014</v>
      </c>
      <c r="Q544" s="140">
        <f>Run4_Var1!Q544+Run4_Var4!$G$10</f>
        <v>15949</v>
      </c>
      <c r="R544" s="140">
        <f>Run4_Var1!R544+Run4_Var4!$G$10</f>
        <v>16884</v>
      </c>
      <c r="S544" s="140">
        <f>Run4_Var1!S544+Run4_Var4!$G$10</f>
        <v>17819</v>
      </c>
      <c r="T544" s="8"/>
      <c r="U544" s="8"/>
      <c r="V544" s="57" t="s">
        <v>363</v>
      </c>
      <c r="W544" s="60">
        <f ca="1">C544+C549</f>
        <v>0</v>
      </c>
      <c r="X544" s="60">
        <f ca="1">D544+D549</f>
        <v>0</v>
      </c>
      <c r="Y544" s="60">
        <f t="shared" ref="Y544:AA545" ca="1" si="236">E544+E549</f>
        <v>0</v>
      </c>
      <c r="Z544" s="60">
        <f t="shared" ca="1" si="236"/>
        <v>0</v>
      </c>
      <c r="AA544" s="60">
        <f t="shared" ca="1" si="236"/>
        <v>0</v>
      </c>
      <c r="AB544" s="8"/>
      <c r="AC544" s="8"/>
      <c r="AD544" s="8"/>
      <c r="AE544" s="8"/>
    </row>
    <row r="545" spans="1:31" x14ac:dyDescent="0.25">
      <c r="A545" s="140"/>
      <c r="B545" s="140" t="s">
        <v>184</v>
      </c>
      <c r="C545" s="72">
        <f t="shared" ca="1" si="231"/>
        <v>0</v>
      </c>
      <c r="D545" s="72">
        <f t="shared" ca="1" si="232"/>
        <v>0</v>
      </c>
      <c r="E545" s="72">
        <f t="shared" ca="1" si="233"/>
        <v>0</v>
      </c>
      <c r="F545" s="72">
        <f t="shared" ca="1" si="234"/>
        <v>0</v>
      </c>
      <c r="G545" s="72">
        <f t="shared" ca="1" si="235"/>
        <v>0</v>
      </c>
      <c r="H545" s="9"/>
      <c r="O545" s="140">
        <f>Run4_Var1!O545+Run4_Var4!$G$10</f>
        <v>14086</v>
      </c>
      <c r="P545" s="140">
        <f>Run4_Var1!P545+Run4_Var4!$G$10</f>
        <v>15021</v>
      </c>
      <c r="Q545" s="140">
        <f>Run4_Var1!Q545+Run4_Var4!$G$10</f>
        <v>15956</v>
      </c>
      <c r="R545" s="140">
        <f>Run4_Var1!R545+Run4_Var4!$G$10</f>
        <v>16891</v>
      </c>
      <c r="S545" s="140">
        <f>Run4_Var1!S545+Run4_Var4!$G$10</f>
        <v>17826</v>
      </c>
      <c r="T545" s="8"/>
      <c r="U545" s="8"/>
      <c r="V545" s="70" t="s">
        <v>364</v>
      </c>
      <c r="W545" s="72">
        <f ca="1">C545+C550</f>
        <v>0</v>
      </c>
      <c r="X545" s="72">
        <f t="shared" ref="X545" ca="1" si="237">D545+D550</f>
        <v>0</v>
      </c>
      <c r="Y545" s="72">
        <f t="shared" ca="1" si="236"/>
        <v>0</v>
      </c>
      <c r="Z545" s="72">
        <f t="shared" ca="1" si="236"/>
        <v>0</v>
      </c>
      <c r="AA545" s="72">
        <f t="shared" ca="1" si="236"/>
        <v>0</v>
      </c>
      <c r="AB545" s="8"/>
      <c r="AC545" s="8"/>
      <c r="AD545" s="8"/>
      <c r="AE545" s="8"/>
    </row>
    <row r="546" spans="1:31" x14ac:dyDescent="0.25">
      <c r="A546" s="140"/>
      <c r="B546" s="140" t="s">
        <v>185</v>
      </c>
      <c r="C546" s="49">
        <f t="shared" ca="1" si="231"/>
        <v>0</v>
      </c>
      <c r="D546" s="49">
        <f t="shared" ca="1" si="232"/>
        <v>0</v>
      </c>
      <c r="E546" s="49">
        <f t="shared" ca="1" si="233"/>
        <v>0</v>
      </c>
      <c r="F546" s="49">
        <f t="shared" ca="1" si="234"/>
        <v>0</v>
      </c>
      <c r="G546" s="49">
        <f t="shared" ca="1" si="235"/>
        <v>0</v>
      </c>
      <c r="H546" s="7"/>
      <c r="O546" s="8"/>
      <c r="P546" s="8"/>
      <c r="Q546" s="8"/>
      <c r="R546" s="8"/>
      <c r="S546" s="8"/>
      <c r="T546" s="8"/>
      <c r="U546" s="8"/>
      <c r="V546" s="47" t="s">
        <v>365</v>
      </c>
      <c r="W546" s="49">
        <f ca="1">C546</f>
        <v>0</v>
      </c>
      <c r="X546" s="49">
        <f t="shared" ref="X546:AA546" ca="1" si="238">D546</f>
        <v>0</v>
      </c>
      <c r="Y546" s="49">
        <f t="shared" ca="1" si="238"/>
        <v>0</v>
      </c>
      <c r="Z546" s="49">
        <f t="shared" ca="1" si="238"/>
        <v>0</v>
      </c>
      <c r="AA546" s="49">
        <f t="shared" ca="1" si="238"/>
        <v>0</v>
      </c>
      <c r="AB546" s="8"/>
      <c r="AC546" s="8"/>
      <c r="AD546" s="8"/>
      <c r="AE546" s="8"/>
    </row>
    <row r="547" spans="1:31" x14ac:dyDescent="0.25">
      <c r="A547" s="140"/>
      <c r="B547" s="140" t="s">
        <v>186</v>
      </c>
      <c r="C547" s="79">
        <f t="shared" ca="1" si="231"/>
        <v>0</v>
      </c>
      <c r="D547" s="79">
        <f t="shared" ca="1" si="232"/>
        <v>0</v>
      </c>
      <c r="E547" s="79">
        <f t="shared" ca="1" si="233"/>
        <v>0</v>
      </c>
      <c r="F547" s="79">
        <f t="shared" ca="1" si="234"/>
        <v>0</v>
      </c>
      <c r="G547" s="79">
        <f t="shared" ca="1" si="235"/>
        <v>0</v>
      </c>
      <c r="H547" s="7"/>
      <c r="O547" s="8"/>
      <c r="P547" s="8"/>
      <c r="Q547" s="8"/>
      <c r="R547" s="8"/>
      <c r="S547" s="8"/>
      <c r="T547" s="8"/>
      <c r="U547" s="8"/>
      <c r="V547" s="80" t="s">
        <v>366</v>
      </c>
      <c r="W547" s="79">
        <f ca="1">SUM(C547:C548)</f>
        <v>0</v>
      </c>
      <c r="X547" s="79">
        <f t="shared" ref="X547:AA547" ca="1" si="239">SUM(D547:D548)</f>
        <v>0</v>
      </c>
      <c r="Y547" s="79">
        <f t="shared" ca="1" si="239"/>
        <v>0</v>
      </c>
      <c r="Z547" s="79">
        <f t="shared" ca="1" si="239"/>
        <v>0</v>
      </c>
      <c r="AA547" s="79">
        <f t="shared" ca="1" si="239"/>
        <v>0</v>
      </c>
      <c r="AB547" s="8"/>
      <c r="AC547" s="8"/>
      <c r="AD547" s="8"/>
      <c r="AE547" s="8"/>
    </row>
    <row r="548" spans="1:31" x14ac:dyDescent="0.25">
      <c r="A548" s="140"/>
      <c r="B548" s="140" t="s">
        <v>187</v>
      </c>
      <c r="C548" s="79">
        <f t="shared" ca="1" si="231"/>
        <v>0</v>
      </c>
      <c r="D548" s="79">
        <f t="shared" ca="1" si="232"/>
        <v>0</v>
      </c>
      <c r="E548" s="79">
        <f t="shared" ca="1" si="233"/>
        <v>0</v>
      </c>
      <c r="F548" s="79">
        <f t="shared" ca="1" si="234"/>
        <v>0</v>
      </c>
      <c r="G548" s="79">
        <f t="shared" ca="1" si="235"/>
        <v>0</v>
      </c>
      <c r="H548" s="7"/>
      <c r="O548" s="8"/>
      <c r="P548" s="8"/>
      <c r="Q548" s="8"/>
      <c r="R548" s="8"/>
      <c r="S548" s="8"/>
      <c r="T548" s="8"/>
      <c r="U548" s="8"/>
      <c r="V548" s="32" t="s">
        <v>367</v>
      </c>
      <c r="W548" s="40">
        <f ca="1">C551</f>
        <v>0</v>
      </c>
      <c r="X548" s="40">
        <f t="shared" ref="X548:AA548" ca="1" si="240">D551</f>
        <v>0</v>
      </c>
      <c r="Y548" s="40">
        <f t="shared" ca="1" si="240"/>
        <v>0</v>
      </c>
      <c r="Z548" s="40">
        <f t="shared" ca="1" si="240"/>
        <v>0</v>
      </c>
      <c r="AA548" s="40">
        <f t="shared" ca="1" si="240"/>
        <v>0</v>
      </c>
      <c r="AB548" s="8"/>
      <c r="AC548" s="8"/>
      <c r="AD548" s="8"/>
      <c r="AE548" s="8"/>
    </row>
    <row r="549" spans="1:31" x14ac:dyDescent="0.25">
      <c r="A549" s="140"/>
      <c r="B549" s="140" t="s">
        <v>1017</v>
      </c>
      <c r="C549" s="60">
        <f t="shared" ca="1" si="231"/>
        <v>0</v>
      </c>
      <c r="D549" s="60">
        <f t="shared" ca="1" si="232"/>
        <v>0</v>
      </c>
      <c r="E549" s="60">
        <f t="shared" ca="1" si="233"/>
        <v>0</v>
      </c>
      <c r="F549" s="60">
        <f t="shared" ca="1" si="234"/>
        <v>0</v>
      </c>
      <c r="G549" s="60">
        <f t="shared" ca="1" si="235"/>
        <v>0</v>
      </c>
      <c r="H549" s="7"/>
      <c r="O549" s="8"/>
      <c r="P549" s="8"/>
      <c r="Q549" s="8"/>
      <c r="R549" s="8"/>
      <c r="S549" s="8"/>
      <c r="T549" s="8"/>
      <c r="U549" s="8"/>
      <c r="V549" s="8"/>
      <c r="W549" s="5"/>
      <c r="X549" s="5"/>
      <c r="Y549" s="5"/>
      <c r="Z549" s="5"/>
      <c r="AA549" s="5"/>
      <c r="AB549" s="8"/>
      <c r="AC549" s="8"/>
      <c r="AD549" s="8"/>
      <c r="AE549" s="8"/>
    </row>
    <row r="550" spans="1:31" x14ac:dyDescent="0.25">
      <c r="A550" s="140"/>
      <c r="B550" s="140" t="s">
        <v>1018</v>
      </c>
      <c r="C550" s="72">
        <f t="shared" ca="1" si="231"/>
        <v>0</v>
      </c>
      <c r="D550" s="72">
        <f t="shared" ca="1" si="232"/>
        <v>0</v>
      </c>
      <c r="E550" s="72">
        <f t="shared" ca="1" si="233"/>
        <v>0</v>
      </c>
      <c r="F550" s="72">
        <f t="shared" ca="1" si="234"/>
        <v>0</v>
      </c>
      <c r="G550" s="72">
        <f t="shared" ca="1" si="235"/>
        <v>0</v>
      </c>
      <c r="H550" s="7"/>
      <c r="O550" s="8"/>
      <c r="P550" s="8"/>
      <c r="Q550" s="8"/>
      <c r="R550" s="8"/>
      <c r="S550" s="8"/>
      <c r="T550" s="8"/>
      <c r="U550" s="8"/>
      <c r="V550" s="140" t="s">
        <v>285</v>
      </c>
      <c r="W550" s="136">
        <f ca="1">SUM(W544:W549)</f>
        <v>0</v>
      </c>
      <c r="X550" s="136">
        <f ca="1">SUM(X544:X549)</f>
        <v>0</v>
      </c>
      <c r="Y550" s="136">
        <f ca="1">SUM(Y544:Y549)</f>
        <v>0</v>
      </c>
      <c r="Z550" s="136">
        <f ca="1">SUM(Z544:Z549)</f>
        <v>0</v>
      </c>
      <c r="AA550" s="136">
        <f ca="1">SUM(AA544:AA549)</f>
        <v>0</v>
      </c>
      <c r="AB550" s="8"/>
      <c r="AC550" s="8"/>
      <c r="AD550" s="8"/>
      <c r="AE550" s="8"/>
    </row>
    <row r="551" spans="1:31" x14ac:dyDescent="0.25">
      <c r="A551" s="140"/>
      <c r="B551" s="140" t="s">
        <v>177</v>
      </c>
      <c r="C551" s="40">
        <f t="shared" ca="1" si="231"/>
        <v>0</v>
      </c>
      <c r="D551" s="40">
        <f t="shared" ca="1" si="232"/>
        <v>0</v>
      </c>
      <c r="E551" s="40">
        <f t="shared" ca="1" si="233"/>
        <v>0</v>
      </c>
      <c r="F551" s="40">
        <f t="shared" ca="1" si="234"/>
        <v>0</v>
      </c>
      <c r="G551" s="40">
        <f t="shared" ca="1" si="235"/>
        <v>0</v>
      </c>
      <c r="H551" s="7"/>
      <c r="O551" s="8"/>
      <c r="P551" s="8"/>
      <c r="Q551" s="8"/>
      <c r="R551" s="8"/>
      <c r="S551" s="8"/>
      <c r="T551" s="8"/>
      <c r="U551" s="8"/>
      <c r="V551" s="140" t="s">
        <v>284</v>
      </c>
      <c r="W551" s="136">
        <f ca="1">SUM(C544:C551)</f>
        <v>0</v>
      </c>
      <c r="X551" s="136">
        <f t="shared" ref="X551:AA551" ca="1" si="241">SUM(D544:D551)</f>
        <v>0</v>
      </c>
      <c r="Y551" s="136">
        <f t="shared" ca="1" si="241"/>
        <v>0</v>
      </c>
      <c r="Z551" s="136">
        <f t="shared" ca="1" si="241"/>
        <v>0</v>
      </c>
      <c r="AA551" s="136">
        <f t="shared" ca="1" si="241"/>
        <v>0</v>
      </c>
      <c r="AB551" s="8"/>
      <c r="AC551" s="8"/>
      <c r="AD551" s="8"/>
      <c r="AE551" s="8"/>
    </row>
    <row r="552" spans="1:31" x14ac:dyDescent="0.25">
      <c r="A552" s="140"/>
      <c r="C552" s="7"/>
      <c r="D552" s="7"/>
      <c r="E552" s="7"/>
      <c r="F552" s="7"/>
      <c r="G552" s="7"/>
      <c r="H552" s="7"/>
      <c r="I552" s="103" t="s">
        <v>244</v>
      </c>
      <c r="O552" s="138" t="s">
        <v>245</v>
      </c>
      <c r="P552" s="8"/>
      <c r="Q552" s="8"/>
      <c r="R552" s="8"/>
      <c r="S552" s="8"/>
      <c r="T552" s="8"/>
      <c r="U552" s="8"/>
      <c r="V552" s="8"/>
      <c r="W552" s="42"/>
      <c r="X552" s="42"/>
      <c r="Y552" s="42"/>
      <c r="Z552" s="42"/>
      <c r="AA552" s="42"/>
      <c r="AB552" s="8"/>
      <c r="AC552" s="8"/>
      <c r="AD552" s="8"/>
      <c r="AE552" s="8"/>
    </row>
    <row r="553" spans="1:31" x14ac:dyDescent="0.25">
      <c r="A553" s="106"/>
      <c r="B553" s="106" t="s">
        <v>351</v>
      </c>
      <c r="C553" s="9">
        <v>2010</v>
      </c>
      <c r="D553" s="9">
        <v>2020</v>
      </c>
      <c r="E553" s="9">
        <v>2030</v>
      </c>
      <c r="F553" s="9">
        <v>2040</v>
      </c>
      <c r="G553" s="9">
        <v>2050</v>
      </c>
      <c r="H553" s="7"/>
      <c r="I553" s="106">
        <v>2010</v>
      </c>
      <c r="J553" s="106">
        <v>2020</v>
      </c>
      <c r="K553" s="106">
        <v>2030</v>
      </c>
      <c r="L553" s="106">
        <v>2040</v>
      </c>
      <c r="M553" s="106">
        <v>2050</v>
      </c>
      <c r="O553" s="6">
        <v>2010</v>
      </c>
      <c r="P553" s="6">
        <v>2020</v>
      </c>
      <c r="Q553" s="6">
        <v>2030</v>
      </c>
      <c r="R553" s="6">
        <v>2040</v>
      </c>
      <c r="S553" s="6">
        <v>2050</v>
      </c>
      <c r="T553" s="8"/>
      <c r="U553" s="8"/>
      <c r="V553" s="106" t="s">
        <v>351</v>
      </c>
      <c r="W553" s="9">
        <v>2010</v>
      </c>
      <c r="X553" s="9">
        <v>2020</v>
      </c>
      <c r="Y553" s="9">
        <v>2030</v>
      </c>
      <c r="Z553" s="9">
        <v>2040</v>
      </c>
      <c r="AA553" s="9">
        <v>2050</v>
      </c>
      <c r="AB553" s="8"/>
      <c r="AC553" s="8"/>
      <c r="AD553" s="8"/>
      <c r="AE553" s="8"/>
    </row>
    <row r="554" spans="1:31" x14ac:dyDescent="0.25">
      <c r="A554" s="140"/>
      <c r="B554" s="140" t="s">
        <v>111</v>
      </c>
      <c r="C554" s="60">
        <f t="shared" ref="C554:C561" ca="1" si="242">IFERROR(VLOOKUP($B554,INDIRECT($I$554),2,FALSE),0)</f>
        <v>0</v>
      </c>
      <c r="D554" s="60">
        <f t="shared" ref="D554:D561" ca="1" si="243">IFERROR(VLOOKUP($B554,INDIRECT($J$554),2,FALSE),0)</f>
        <v>0</v>
      </c>
      <c r="E554" s="60">
        <f t="shared" ref="E554:E561" ca="1" si="244">IFERROR(VLOOKUP($B554,INDIRECT($K$554),2,FALSE),0)</f>
        <v>0</v>
      </c>
      <c r="F554" s="60">
        <f t="shared" ref="F554:F561" ca="1" si="245">IFERROR(VLOOKUP($B554,INDIRECT($L$554),2,FALSE),0)</f>
        <v>0</v>
      </c>
      <c r="G554" s="60">
        <f t="shared" ref="G554:G561" ca="1" si="246">IFERROR(VLOOKUP($B554,INDIRECT($M$554),2,FALSE),0)</f>
        <v>0</v>
      </c>
      <c r="H554" s="7"/>
      <c r="I554" s="140" t="str">
        <f>"Modeloutput!$A$"&amp;O554&amp;":$B$"&amp;O555</f>
        <v>Modeloutput!$A$14261:$B$14268</v>
      </c>
      <c r="J554" s="140" t="str">
        <f>"Modeloutput!$A$"&amp;P554&amp;":$B$"&amp;P555</f>
        <v>Modeloutput!$A$15196:$B$15203</v>
      </c>
      <c r="K554" s="140" t="str">
        <f>"Modeloutput!$A$"&amp;Q554&amp;":$B$"&amp;Q555</f>
        <v>Modeloutput!$A$16131:$B$16138</v>
      </c>
      <c r="L554" s="140" t="str">
        <f>"Modeloutput!$A$"&amp;R554&amp;":$B$"&amp;R555</f>
        <v>Modeloutput!$A$17066:$B$17073</v>
      </c>
      <c r="M554" s="140" t="str">
        <f>"Modeloutput!$A$"&amp;S554&amp;":$B$"&amp;S555</f>
        <v>Modeloutput!$A$18001:$B$18008</v>
      </c>
      <c r="N554" s="140" t="s">
        <v>246</v>
      </c>
      <c r="O554" s="140">
        <f>Run4_Var1!O554+Run4_Var4!$G$10</f>
        <v>14261</v>
      </c>
      <c r="P554" s="140">
        <f>Run4_Var1!P554+Run4_Var4!$G$10</f>
        <v>15196</v>
      </c>
      <c r="Q554" s="140">
        <f>Run4_Var1!Q554+Run4_Var4!$G$10</f>
        <v>16131</v>
      </c>
      <c r="R554" s="140">
        <f>Run4_Var1!R554+Run4_Var4!$G$10</f>
        <v>17066</v>
      </c>
      <c r="S554" s="140">
        <f>Run4_Var1!S554+Run4_Var4!$G$10</f>
        <v>18001</v>
      </c>
      <c r="T554" s="8"/>
      <c r="U554" s="8"/>
      <c r="V554" s="57" t="s">
        <v>353</v>
      </c>
      <c r="W554" s="68">
        <f ca="1">C554+C559</f>
        <v>0</v>
      </c>
      <c r="X554" s="68">
        <f t="shared" ref="X554:AA555" ca="1" si="247">D554+D559</f>
        <v>0</v>
      </c>
      <c r="Y554" s="68">
        <f t="shared" ca="1" si="247"/>
        <v>0</v>
      </c>
      <c r="Z554" s="68">
        <f t="shared" ca="1" si="247"/>
        <v>0</v>
      </c>
      <c r="AA554" s="68">
        <f t="shared" ca="1" si="247"/>
        <v>0</v>
      </c>
      <c r="AB554" s="8"/>
      <c r="AC554" s="8"/>
      <c r="AD554" s="8"/>
      <c r="AE554" s="8"/>
    </row>
    <row r="555" spans="1:31" x14ac:dyDescent="0.25">
      <c r="A555" s="140"/>
      <c r="B555" s="140" t="s">
        <v>184</v>
      </c>
      <c r="C555" s="72">
        <f t="shared" ca="1" si="242"/>
        <v>0</v>
      </c>
      <c r="D555" s="72">
        <f t="shared" ca="1" si="243"/>
        <v>0</v>
      </c>
      <c r="E555" s="72">
        <f t="shared" ca="1" si="244"/>
        <v>0</v>
      </c>
      <c r="F555" s="72">
        <f t="shared" ca="1" si="245"/>
        <v>0</v>
      </c>
      <c r="G555" s="72">
        <f t="shared" ca="1" si="246"/>
        <v>0</v>
      </c>
      <c r="H555" s="9"/>
      <c r="O555" s="140">
        <f>Run4_Var1!O555+Run4_Var4!$G$10</f>
        <v>14268</v>
      </c>
      <c r="P555" s="140">
        <f>Run4_Var1!P555+Run4_Var4!$G$10</f>
        <v>15203</v>
      </c>
      <c r="Q555" s="140">
        <f>Run4_Var1!Q555+Run4_Var4!$G$10</f>
        <v>16138</v>
      </c>
      <c r="R555" s="140">
        <f>Run4_Var1!R555+Run4_Var4!$G$10</f>
        <v>17073</v>
      </c>
      <c r="S555" s="140">
        <f>Run4_Var1!S555+Run4_Var4!$G$10</f>
        <v>18008</v>
      </c>
      <c r="T555" s="8"/>
      <c r="U555" s="8"/>
      <c r="V555" s="70" t="s">
        <v>354</v>
      </c>
      <c r="W555" s="71">
        <f ca="1">C555+C560</f>
        <v>0</v>
      </c>
      <c r="X555" s="71">
        <f t="shared" ca="1" si="247"/>
        <v>0</v>
      </c>
      <c r="Y555" s="71">
        <f t="shared" ca="1" si="247"/>
        <v>0</v>
      </c>
      <c r="Z555" s="71">
        <f t="shared" ca="1" si="247"/>
        <v>0</v>
      </c>
      <c r="AA555" s="71">
        <f t="shared" ca="1" si="247"/>
        <v>0</v>
      </c>
      <c r="AB555" s="8"/>
      <c r="AC555" s="8"/>
      <c r="AD555" s="8"/>
      <c r="AE555" s="8"/>
    </row>
    <row r="556" spans="1:31" x14ac:dyDescent="0.25">
      <c r="A556" s="140"/>
      <c r="B556" s="140" t="s">
        <v>185</v>
      </c>
      <c r="C556" s="49">
        <f t="shared" ca="1" si="242"/>
        <v>0</v>
      </c>
      <c r="D556" s="49">
        <f t="shared" ca="1" si="243"/>
        <v>0</v>
      </c>
      <c r="E556" s="49">
        <f t="shared" ca="1" si="244"/>
        <v>0</v>
      </c>
      <c r="F556" s="49">
        <f t="shared" ca="1" si="245"/>
        <v>0</v>
      </c>
      <c r="G556" s="49">
        <f t="shared" ca="1" si="246"/>
        <v>0</v>
      </c>
      <c r="H556" s="7"/>
      <c r="O556" s="8"/>
      <c r="P556" s="8"/>
      <c r="Q556" s="8"/>
      <c r="R556" s="8"/>
      <c r="S556" s="8"/>
      <c r="T556" s="8"/>
      <c r="U556" s="8"/>
      <c r="V556" s="47" t="s">
        <v>355</v>
      </c>
      <c r="W556" s="48">
        <f ca="1">C556</f>
        <v>0</v>
      </c>
      <c r="X556" s="48">
        <f t="shared" ref="X556:AA556" ca="1" si="248">D556</f>
        <v>0</v>
      </c>
      <c r="Y556" s="48">
        <f t="shared" ca="1" si="248"/>
        <v>0</v>
      </c>
      <c r="Z556" s="48">
        <f t="shared" ca="1" si="248"/>
        <v>0</v>
      </c>
      <c r="AA556" s="48">
        <f t="shared" ca="1" si="248"/>
        <v>0</v>
      </c>
      <c r="AB556" s="8"/>
      <c r="AC556" s="8"/>
      <c r="AD556" s="8"/>
      <c r="AE556" s="8"/>
    </row>
    <row r="557" spans="1:31" x14ac:dyDescent="0.25">
      <c r="A557" s="140"/>
      <c r="B557" s="140" t="s">
        <v>186</v>
      </c>
      <c r="C557" s="79">
        <f t="shared" ca="1" si="242"/>
        <v>0</v>
      </c>
      <c r="D557" s="79">
        <f t="shared" ca="1" si="243"/>
        <v>0</v>
      </c>
      <c r="E557" s="79">
        <f t="shared" ca="1" si="244"/>
        <v>0</v>
      </c>
      <c r="F557" s="79">
        <f t="shared" ca="1" si="245"/>
        <v>0</v>
      </c>
      <c r="G557" s="79">
        <f t="shared" ca="1" si="246"/>
        <v>0</v>
      </c>
      <c r="H557" s="7"/>
      <c r="O557" s="8"/>
      <c r="P557" s="8"/>
      <c r="Q557" s="8"/>
      <c r="R557" s="8"/>
      <c r="S557" s="8"/>
      <c r="T557" s="8"/>
      <c r="U557" s="8"/>
      <c r="V557" s="80" t="s">
        <v>356</v>
      </c>
      <c r="W557" s="81">
        <f ca="1">SUM(C557:C558)</f>
        <v>0</v>
      </c>
      <c r="X557" s="81">
        <f t="shared" ref="X557:AA557" ca="1" si="249">SUM(D557:D558)</f>
        <v>0</v>
      </c>
      <c r="Y557" s="81">
        <f t="shared" ca="1" si="249"/>
        <v>0</v>
      </c>
      <c r="Z557" s="81">
        <f t="shared" ca="1" si="249"/>
        <v>0</v>
      </c>
      <c r="AA557" s="81">
        <f t="shared" ca="1" si="249"/>
        <v>0</v>
      </c>
      <c r="AB557" s="8"/>
      <c r="AC557" s="8"/>
      <c r="AD557" s="8"/>
      <c r="AE557" s="8"/>
    </row>
    <row r="558" spans="1:31" x14ac:dyDescent="0.25">
      <c r="A558" s="140"/>
      <c r="B558" s="140" t="s">
        <v>187</v>
      </c>
      <c r="C558" s="79">
        <f t="shared" ca="1" si="242"/>
        <v>0</v>
      </c>
      <c r="D558" s="79">
        <f t="shared" ca="1" si="243"/>
        <v>0</v>
      </c>
      <c r="E558" s="79">
        <f t="shared" ca="1" si="244"/>
        <v>0</v>
      </c>
      <c r="F558" s="79">
        <f t="shared" ca="1" si="245"/>
        <v>0</v>
      </c>
      <c r="G558" s="79">
        <f t="shared" ca="1" si="246"/>
        <v>0</v>
      </c>
      <c r="H558" s="7"/>
      <c r="O558" s="8"/>
      <c r="P558" s="8"/>
      <c r="Q558" s="8"/>
      <c r="R558" s="8"/>
      <c r="S558" s="8"/>
      <c r="T558" s="8"/>
      <c r="U558" s="8"/>
      <c r="V558" s="32" t="s">
        <v>357</v>
      </c>
      <c r="W558" s="33">
        <f ca="1">C561</f>
        <v>0</v>
      </c>
      <c r="X558" s="33">
        <f t="shared" ref="X558:AA558" ca="1" si="250">D561</f>
        <v>0</v>
      </c>
      <c r="Y558" s="33">
        <f t="shared" ca="1" si="250"/>
        <v>0</v>
      </c>
      <c r="Z558" s="33">
        <f t="shared" ca="1" si="250"/>
        <v>0</v>
      </c>
      <c r="AA558" s="33">
        <f t="shared" ca="1" si="250"/>
        <v>0</v>
      </c>
      <c r="AB558" s="8"/>
      <c r="AC558" s="8"/>
      <c r="AD558" s="8"/>
      <c r="AE558" s="8"/>
    </row>
    <row r="559" spans="1:31" x14ac:dyDescent="0.25">
      <c r="A559" s="140"/>
      <c r="B559" s="140" t="s">
        <v>1019</v>
      </c>
      <c r="C559" s="60">
        <f t="shared" ca="1" si="242"/>
        <v>0</v>
      </c>
      <c r="D559" s="60">
        <f t="shared" ca="1" si="243"/>
        <v>0</v>
      </c>
      <c r="E559" s="60">
        <f t="shared" ca="1" si="244"/>
        <v>0</v>
      </c>
      <c r="F559" s="60">
        <f t="shared" ca="1" si="245"/>
        <v>0</v>
      </c>
      <c r="G559" s="60">
        <f t="shared" ca="1" si="246"/>
        <v>0</v>
      </c>
      <c r="H559" s="7"/>
      <c r="O559" s="8"/>
      <c r="P559" s="8"/>
      <c r="Q559" s="8"/>
      <c r="R559" s="8"/>
      <c r="S559" s="8"/>
      <c r="T559" s="8"/>
      <c r="U559" s="8"/>
      <c r="V559" s="8"/>
      <c r="W559" s="42"/>
      <c r="X559" s="42"/>
      <c r="Y559" s="42"/>
      <c r="Z559" s="42"/>
      <c r="AA559" s="42"/>
      <c r="AB559" s="8"/>
      <c r="AC559" s="8"/>
      <c r="AD559" s="8"/>
      <c r="AE559" s="8"/>
    </row>
    <row r="560" spans="1:31" x14ac:dyDescent="0.25">
      <c r="A560" s="140"/>
      <c r="B560" s="140" t="s">
        <v>1020</v>
      </c>
      <c r="C560" s="72">
        <f t="shared" ca="1" si="242"/>
        <v>0</v>
      </c>
      <c r="D560" s="72">
        <f t="shared" ca="1" si="243"/>
        <v>0</v>
      </c>
      <c r="E560" s="72">
        <f t="shared" ca="1" si="244"/>
        <v>0</v>
      </c>
      <c r="F560" s="72">
        <f t="shared" ca="1" si="245"/>
        <v>0</v>
      </c>
      <c r="G560" s="72">
        <f t="shared" ca="1" si="246"/>
        <v>0</v>
      </c>
      <c r="H560" s="7"/>
      <c r="O560" s="8"/>
      <c r="P560" s="8"/>
      <c r="Q560" s="8"/>
      <c r="R560" s="8"/>
      <c r="S560" s="8"/>
      <c r="T560" s="8"/>
      <c r="U560" s="8"/>
      <c r="V560" s="140" t="s">
        <v>285</v>
      </c>
      <c r="W560" s="135">
        <f ca="1">SUM(W554:W559)</f>
        <v>0</v>
      </c>
      <c r="X560" s="135">
        <f ca="1">SUM(X554:X559)</f>
        <v>0</v>
      </c>
      <c r="Y560" s="135">
        <f ca="1">SUM(Y554:Y559)</f>
        <v>0</v>
      </c>
      <c r="Z560" s="135">
        <f ca="1">SUM(Z554:Z559)</f>
        <v>0</v>
      </c>
      <c r="AA560" s="135">
        <f ca="1">SUM(AA554:AA559)</f>
        <v>0</v>
      </c>
      <c r="AB560" s="8"/>
      <c r="AC560" s="8"/>
      <c r="AD560" s="8"/>
      <c r="AE560" s="8"/>
    </row>
    <row r="561" spans="1:31" x14ac:dyDescent="0.25">
      <c r="A561" s="140"/>
      <c r="B561" s="140" t="s">
        <v>177</v>
      </c>
      <c r="C561" s="40">
        <f t="shared" ca="1" si="242"/>
        <v>0</v>
      </c>
      <c r="D561" s="40">
        <f t="shared" ca="1" si="243"/>
        <v>0</v>
      </c>
      <c r="E561" s="40">
        <f t="shared" ca="1" si="244"/>
        <v>0</v>
      </c>
      <c r="F561" s="40">
        <f t="shared" ca="1" si="245"/>
        <v>0</v>
      </c>
      <c r="G561" s="40">
        <f t="shared" ca="1" si="246"/>
        <v>0</v>
      </c>
      <c r="H561" s="7"/>
      <c r="O561" s="8"/>
      <c r="P561" s="8"/>
      <c r="Q561" s="8"/>
      <c r="R561" s="8"/>
      <c r="S561" s="8"/>
      <c r="T561" s="8"/>
      <c r="U561" s="8"/>
      <c r="V561" s="140" t="s">
        <v>284</v>
      </c>
      <c r="W561" s="135">
        <f ca="1">SUM(C554:C561)</f>
        <v>0</v>
      </c>
      <c r="X561" s="135">
        <f t="shared" ref="X561:AA561" ca="1" si="251">SUM(D554:D561)</f>
        <v>0</v>
      </c>
      <c r="Y561" s="135">
        <f t="shared" ca="1" si="251"/>
        <v>0</v>
      </c>
      <c r="Z561" s="135">
        <f t="shared" ca="1" si="251"/>
        <v>0</v>
      </c>
      <c r="AA561" s="135">
        <f t="shared" ca="1" si="251"/>
        <v>0</v>
      </c>
      <c r="AB561" s="8"/>
      <c r="AC561" s="8"/>
      <c r="AD561" s="8"/>
      <c r="AE561" s="8"/>
    </row>
    <row r="562" spans="1:31" x14ac:dyDescent="0.25">
      <c r="A562" s="140"/>
      <c r="C562" s="7"/>
      <c r="D562" s="7"/>
      <c r="E562" s="7"/>
      <c r="F562" s="7"/>
      <c r="G562" s="7"/>
      <c r="H562" s="7"/>
      <c r="I562" s="103" t="s">
        <v>244</v>
      </c>
      <c r="O562" s="138" t="s">
        <v>245</v>
      </c>
      <c r="P562" s="8"/>
      <c r="Q562" s="8"/>
      <c r="R562" s="8"/>
      <c r="S562" s="8"/>
      <c r="T562" s="8"/>
      <c r="U562" s="8"/>
      <c r="V562" s="8"/>
      <c r="W562" s="42"/>
      <c r="X562" s="42"/>
      <c r="Y562" s="42"/>
      <c r="Z562" s="42"/>
      <c r="AA562" s="42"/>
      <c r="AB562" s="8"/>
      <c r="AC562" s="8"/>
      <c r="AD562" s="8"/>
      <c r="AE562" s="8"/>
    </row>
    <row r="563" spans="1:31" x14ac:dyDescent="0.25">
      <c r="A563" s="140"/>
      <c r="B563" s="106" t="s">
        <v>1364</v>
      </c>
      <c r="C563" s="9">
        <v>2010</v>
      </c>
      <c r="D563" s="9">
        <v>2020</v>
      </c>
      <c r="E563" s="9">
        <v>2030</v>
      </c>
      <c r="F563" s="9">
        <v>2040</v>
      </c>
      <c r="G563" s="9">
        <v>2050</v>
      </c>
      <c r="H563" s="7"/>
      <c r="I563" s="106">
        <v>2010</v>
      </c>
      <c r="J563" s="106">
        <v>2020</v>
      </c>
      <c r="K563" s="106">
        <v>2030</v>
      </c>
      <c r="L563" s="106">
        <v>2040</v>
      </c>
      <c r="M563" s="106">
        <v>2050</v>
      </c>
      <c r="O563" s="6">
        <v>2010</v>
      </c>
      <c r="P563" s="6">
        <v>2020</v>
      </c>
      <c r="Q563" s="6">
        <v>2030</v>
      </c>
      <c r="R563" s="6">
        <v>2040</v>
      </c>
      <c r="S563" s="6">
        <v>2050</v>
      </c>
      <c r="T563" s="8"/>
      <c r="U563" s="8"/>
      <c r="V563" s="106" t="s">
        <v>1364</v>
      </c>
      <c r="W563" s="9">
        <v>2010</v>
      </c>
      <c r="X563" s="9">
        <v>2020</v>
      </c>
      <c r="Y563" s="9">
        <v>2030</v>
      </c>
      <c r="Z563" s="9">
        <v>2040</v>
      </c>
      <c r="AA563" s="9">
        <v>2050</v>
      </c>
      <c r="AB563" s="8"/>
      <c r="AC563" s="8"/>
      <c r="AD563" s="8"/>
      <c r="AE563" s="8"/>
    </row>
    <row r="564" spans="1:31" x14ac:dyDescent="0.25">
      <c r="A564" s="140"/>
      <c r="B564" s="140" t="s">
        <v>1334</v>
      </c>
      <c r="C564" s="60">
        <f t="shared" ref="C564:C570" ca="1" si="252">IFERROR(VLOOKUP($B564,INDIRECT($I$564),2,FALSE),0)</f>
        <v>0</v>
      </c>
      <c r="D564" s="60">
        <f t="shared" ref="D564:D570" ca="1" si="253">IFERROR(VLOOKUP($B564,INDIRECT($J$564),2,FALSE),0)</f>
        <v>0</v>
      </c>
      <c r="E564" s="60">
        <f t="shared" ref="E564:E570" ca="1" si="254">IFERROR(VLOOKUP($B564,INDIRECT($K$564),2,FALSE),0)</f>
        <v>0</v>
      </c>
      <c r="F564" s="60">
        <f t="shared" ref="F564:F570" ca="1" si="255">IFERROR(VLOOKUP($B564,INDIRECT($L$564),2,FALSE),0)</f>
        <v>0</v>
      </c>
      <c r="G564" s="60">
        <f t="shared" ref="G564:G570" ca="1" si="256">IFERROR(VLOOKUP($B564,INDIRECT($M$564),2,FALSE),0)</f>
        <v>0</v>
      </c>
      <c r="H564" s="7"/>
      <c r="I564" s="140" t="str">
        <f>"Modeloutput!$A$"&amp;O564&amp;":$B$"&amp;O565</f>
        <v>Modeloutput!$A$14953:$B$14960</v>
      </c>
      <c r="J564" s="140" t="str">
        <f>"Modeloutput!$A$"&amp;P564&amp;":$B$"&amp;P565</f>
        <v>Modeloutput!$A$15888:$B$15895</v>
      </c>
      <c r="K564" s="140" t="str">
        <f>"Modeloutput!$A$"&amp;Q564&amp;":$B$"&amp;Q565</f>
        <v>Modeloutput!$A$16823:$B$16830</v>
      </c>
      <c r="L564" s="140" t="str">
        <f>"Modeloutput!$A$"&amp;R564&amp;":$B$"&amp;R565</f>
        <v>Modeloutput!$A$17758:$B$17765</v>
      </c>
      <c r="M564" s="140" t="str">
        <f>"Modeloutput!$A$"&amp;S564&amp;":$B$"&amp;S565</f>
        <v>Modeloutput!$A$18693:$B$18700</v>
      </c>
      <c r="N564" s="140" t="s">
        <v>246</v>
      </c>
      <c r="O564" s="140">
        <f>Run4_Var1!O564+Run4_Var4!$G$10</f>
        <v>14953</v>
      </c>
      <c r="P564" s="140">
        <f>Run4_Var1!P564+Run4_Var4!$G$10</f>
        <v>15888</v>
      </c>
      <c r="Q564" s="140">
        <f>Run4_Var1!Q564+Run4_Var4!$G$10</f>
        <v>16823</v>
      </c>
      <c r="R564" s="140">
        <f>Run4_Var1!R564+Run4_Var4!$G$10</f>
        <v>17758</v>
      </c>
      <c r="S564" s="140">
        <f>Run4_Var1!S564+Run4_Var4!$G$10</f>
        <v>18693</v>
      </c>
      <c r="T564" s="8"/>
      <c r="U564" s="8"/>
      <c r="V564" s="57" t="s">
        <v>1365</v>
      </c>
      <c r="W564" s="68">
        <f ca="1">C564+C568</f>
        <v>0</v>
      </c>
      <c r="X564" s="68">
        <f t="shared" ref="X564:AA565" ca="1" si="257">D564+D568</f>
        <v>0</v>
      </c>
      <c r="Y564" s="68">
        <f t="shared" ca="1" si="257"/>
        <v>0</v>
      </c>
      <c r="Z564" s="68">
        <f t="shared" ca="1" si="257"/>
        <v>0</v>
      </c>
      <c r="AA564" s="68">
        <f t="shared" ca="1" si="257"/>
        <v>0</v>
      </c>
      <c r="AB564" s="8"/>
      <c r="AC564" s="8"/>
      <c r="AD564" s="8"/>
      <c r="AE564" s="8"/>
    </row>
    <row r="565" spans="1:31" x14ac:dyDescent="0.25">
      <c r="A565" s="140"/>
      <c r="B565" s="140" t="s">
        <v>184</v>
      </c>
      <c r="C565" s="72">
        <f t="shared" ca="1" si="252"/>
        <v>0</v>
      </c>
      <c r="D565" s="72">
        <f t="shared" ca="1" si="253"/>
        <v>0</v>
      </c>
      <c r="E565" s="72">
        <f t="shared" ca="1" si="254"/>
        <v>0</v>
      </c>
      <c r="F565" s="72">
        <f t="shared" ca="1" si="255"/>
        <v>0</v>
      </c>
      <c r="G565" s="72">
        <f t="shared" ca="1" si="256"/>
        <v>0</v>
      </c>
      <c r="H565" s="9"/>
      <c r="O565" s="140">
        <f>Run4_Var1!O565+Run4_Var4!$G$10</f>
        <v>14960</v>
      </c>
      <c r="P565" s="140">
        <f>Run4_Var1!P565+Run4_Var4!$G$10</f>
        <v>15895</v>
      </c>
      <c r="Q565" s="140">
        <f>Run4_Var1!Q565+Run4_Var4!$G$10</f>
        <v>16830</v>
      </c>
      <c r="R565" s="140">
        <f>Run4_Var1!R565+Run4_Var4!$G$10</f>
        <v>17765</v>
      </c>
      <c r="S565" s="140">
        <f>Run4_Var1!S565+Run4_Var4!$G$10</f>
        <v>18700</v>
      </c>
      <c r="T565" s="8"/>
      <c r="U565" s="8"/>
      <c r="V565" s="70" t="s">
        <v>1366</v>
      </c>
      <c r="W565" s="71">
        <f ca="1">C565+C569</f>
        <v>0</v>
      </c>
      <c r="X565" s="71">
        <f t="shared" ca="1" si="257"/>
        <v>0</v>
      </c>
      <c r="Y565" s="71">
        <f t="shared" ca="1" si="257"/>
        <v>0</v>
      </c>
      <c r="Z565" s="71">
        <f t="shared" ca="1" si="257"/>
        <v>0</v>
      </c>
      <c r="AA565" s="71">
        <f t="shared" ca="1" si="257"/>
        <v>0</v>
      </c>
      <c r="AB565" s="8"/>
      <c r="AC565" s="8"/>
      <c r="AD565" s="8"/>
      <c r="AE565" s="8"/>
    </row>
    <row r="566" spans="1:31" x14ac:dyDescent="0.25">
      <c r="A566" s="140"/>
      <c r="B566" s="140" t="s">
        <v>199</v>
      </c>
      <c r="C566" s="79">
        <f t="shared" ca="1" si="252"/>
        <v>0</v>
      </c>
      <c r="D566" s="79">
        <f t="shared" ca="1" si="253"/>
        <v>0</v>
      </c>
      <c r="E566" s="79">
        <f t="shared" ca="1" si="254"/>
        <v>0</v>
      </c>
      <c r="F566" s="79">
        <f t="shared" ca="1" si="255"/>
        <v>0</v>
      </c>
      <c r="G566" s="79">
        <f t="shared" ca="1" si="256"/>
        <v>0</v>
      </c>
      <c r="H566" s="7"/>
      <c r="O566" s="8"/>
      <c r="P566" s="8"/>
      <c r="Q566" s="8"/>
      <c r="R566" s="8"/>
      <c r="S566" s="8"/>
      <c r="T566" s="8"/>
      <c r="U566" s="8"/>
      <c r="V566" s="80" t="s">
        <v>1367</v>
      </c>
      <c r="W566" s="81">
        <f ca="1">SUM(C566:C567)</f>
        <v>0</v>
      </c>
      <c r="X566" s="81">
        <f t="shared" ref="X566:AA566" ca="1" si="258">SUM(D566:D567)</f>
        <v>0</v>
      </c>
      <c r="Y566" s="81">
        <f t="shared" ca="1" si="258"/>
        <v>0</v>
      </c>
      <c r="Z566" s="81">
        <f t="shared" ca="1" si="258"/>
        <v>0</v>
      </c>
      <c r="AA566" s="81">
        <f t="shared" ca="1" si="258"/>
        <v>0</v>
      </c>
      <c r="AB566" s="8"/>
      <c r="AC566" s="8"/>
      <c r="AD566" s="8"/>
      <c r="AE566" s="8"/>
    </row>
    <row r="567" spans="1:31" x14ac:dyDescent="0.25">
      <c r="A567" s="140"/>
      <c r="B567" s="140" t="s">
        <v>187</v>
      </c>
      <c r="C567" s="79">
        <f t="shared" ca="1" si="252"/>
        <v>0</v>
      </c>
      <c r="D567" s="79">
        <f t="shared" ca="1" si="253"/>
        <v>0</v>
      </c>
      <c r="E567" s="79">
        <f t="shared" ca="1" si="254"/>
        <v>0</v>
      </c>
      <c r="F567" s="79">
        <f t="shared" ca="1" si="255"/>
        <v>0</v>
      </c>
      <c r="G567" s="79">
        <f t="shared" ca="1" si="256"/>
        <v>0</v>
      </c>
      <c r="H567" s="7"/>
      <c r="O567" s="8"/>
      <c r="P567" s="8"/>
      <c r="Q567" s="8"/>
      <c r="R567" s="8"/>
      <c r="S567" s="8"/>
      <c r="T567" s="8"/>
      <c r="U567" s="8"/>
      <c r="V567" s="32" t="s">
        <v>1368</v>
      </c>
      <c r="W567" s="33">
        <f ca="1">C570</f>
        <v>0</v>
      </c>
      <c r="X567" s="33">
        <f t="shared" ref="X567:AA567" ca="1" si="259">D570</f>
        <v>0</v>
      </c>
      <c r="Y567" s="33">
        <f t="shared" ca="1" si="259"/>
        <v>0</v>
      </c>
      <c r="Z567" s="33">
        <f t="shared" ca="1" si="259"/>
        <v>0</v>
      </c>
      <c r="AA567" s="33">
        <f t="shared" ca="1" si="259"/>
        <v>0</v>
      </c>
      <c r="AB567" s="8"/>
      <c r="AC567" s="8"/>
      <c r="AD567" s="8"/>
      <c r="AE567" s="8"/>
    </row>
    <row r="568" spans="1:31" x14ac:dyDescent="0.25">
      <c r="A568" s="140"/>
      <c r="B568" s="140" t="s">
        <v>1343</v>
      </c>
      <c r="C568" s="60">
        <f t="shared" ca="1" si="252"/>
        <v>0</v>
      </c>
      <c r="D568" s="60">
        <f t="shared" ca="1" si="253"/>
        <v>0</v>
      </c>
      <c r="E568" s="60">
        <f t="shared" ca="1" si="254"/>
        <v>0</v>
      </c>
      <c r="F568" s="60">
        <f t="shared" ca="1" si="255"/>
        <v>0</v>
      </c>
      <c r="G568" s="60">
        <f t="shared" ca="1" si="256"/>
        <v>0</v>
      </c>
      <c r="H568" s="7"/>
      <c r="O568" s="8"/>
      <c r="P568" s="8"/>
      <c r="Q568" s="8"/>
      <c r="R568" s="8"/>
      <c r="S568" s="8"/>
      <c r="T568" s="8"/>
      <c r="U568" s="8"/>
      <c r="V568" s="8"/>
      <c r="W568" s="8"/>
      <c r="X568" s="8"/>
      <c r="Y568" s="8"/>
      <c r="Z568" s="8"/>
      <c r="AA568" s="8"/>
      <c r="AB568" s="8"/>
      <c r="AC568" s="8"/>
      <c r="AD568" s="8"/>
      <c r="AE568" s="8"/>
    </row>
    <row r="569" spans="1:31" x14ac:dyDescent="0.25">
      <c r="A569" s="140"/>
      <c r="B569" s="140" t="s">
        <v>1344</v>
      </c>
      <c r="C569" s="72">
        <f t="shared" ca="1" si="252"/>
        <v>0</v>
      </c>
      <c r="D569" s="72">
        <f t="shared" ca="1" si="253"/>
        <v>0</v>
      </c>
      <c r="E569" s="72">
        <f t="shared" ca="1" si="254"/>
        <v>0</v>
      </c>
      <c r="F569" s="72">
        <f t="shared" ca="1" si="255"/>
        <v>0</v>
      </c>
      <c r="G569" s="72">
        <f t="shared" ca="1" si="256"/>
        <v>0</v>
      </c>
      <c r="H569" s="7"/>
      <c r="O569" s="8"/>
      <c r="P569" s="8"/>
      <c r="Q569" s="8"/>
      <c r="R569" s="8"/>
      <c r="S569" s="8"/>
      <c r="T569" s="8"/>
      <c r="U569" s="8"/>
      <c r="V569" s="140" t="s">
        <v>285</v>
      </c>
      <c r="W569" s="135">
        <f ca="1">SUM(W564:W567)</f>
        <v>0</v>
      </c>
      <c r="X569" s="135">
        <f t="shared" ref="X569:AA569" ca="1" si="260">SUM(X564:X567)</f>
        <v>0</v>
      </c>
      <c r="Y569" s="135">
        <f t="shared" ca="1" si="260"/>
        <v>0</v>
      </c>
      <c r="Z569" s="135">
        <f t="shared" ca="1" si="260"/>
        <v>0</v>
      </c>
      <c r="AA569" s="135">
        <f t="shared" ca="1" si="260"/>
        <v>0</v>
      </c>
      <c r="AB569" s="8"/>
      <c r="AC569" s="8"/>
      <c r="AD569" s="8"/>
      <c r="AE569" s="8"/>
    </row>
    <row r="570" spans="1:31" x14ac:dyDescent="0.25">
      <c r="A570" s="140"/>
      <c r="B570" s="140" t="s">
        <v>177</v>
      </c>
      <c r="C570" s="40">
        <f t="shared" ca="1" si="252"/>
        <v>0</v>
      </c>
      <c r="D570" s="40">
        <f t="shared" ca="1" si="253"/>
        <v>0</v>
      </c>
      <c r="E570" s="40">
        <f t="shared" ca="1" si="254"/>
        <v>0</v>
      </c>
      <c r="F570" s="40">
        <f t="shared" ca="1" si="255"/>
        <v>0</v>
      </c>
      <c r="G570" s="40">
        <f t="shared" ca="1" si="256"/>
        <v>0</v>
      </c>
      <c r="H570" s="7"/>
      <c r="O570" s="8"/>
      <c r="P570" s="8"/>
      <c r="Q570" s="8"/>
      <c r="R570" s="8"/>
      <c r="S570" s="8"/>
      <c r="T570" s="8"/>
      <c r="U570" s="8"/>
      <c r="V570" s="140" t="s">
        <v>284</v>
      </c>
      <c r="W570" s="135">
        <f ca="1">SUM(C564:C570)</f>
        <v>0</v>
      </c>
      <c r="X570" s="135">
        <f t="shared" ref="X570:AA570" ca="1" si="261">SUM(D564:D570)</f>
        <v>0</v>
      </c>
      <c r="Y570" s="135">
        <f t="shared" ca="1" si="261"/>
        <v>0</v>
      </c>
      <c r="Z570" s="135">
        <f t="shared" ca="1" si="261"/>
        <v>0</v>
      </c>
      <c r="AA570" s="135">
        <f t="shared" ca="1" si="261"/>
        <v>0</v>
      </c>
      <c r="AB570" s="8"/>
      <c r="AC570" s="8"/>
      <c r="AD570" s="8"/>
      <c r="AE570" s="8"/>
    </row>
    <row r="571" spans="1:31" x14ac:dyDescent="0.25">
      <c r="A571" s="140"/>
      <c r="C571" s="7"/>
      <c r="D571" s="7"/>
      <c r="E571" s="7"/>
      <c r="F571" s="7"/>
      <c r="G571" s="7"/>
      <c r="H571" s="7"/>
      <c r="I571" s="103" t="s">
        <v>244</v>
      </c>
      <c r="O571" s="138" t="s">
        <v>245</v>
      </c>
      <c r="P571" s="8"/>
      <c r="Q571" s="8"/>
      <c r="R571" s="8"/>
      <c r="S571" s="8"/>
      <c r="T571" s="8"/>
      <c r="U571" s="8"/>
      <c r="V571" s="8"/>
      <c r="W571" s="42"/>
      <c r="X571" s="42"/>
      <c r="Y571" s="42"/>
      <c r="Z571" s="42"/>
      <c r="AA571" s="42"/>
      <c r="AB571" s="8"/>
      <c r="AC571" s="8"/>
      <c r="AD571" s="8"/>
      <c r="AE571" s="8"/>
    </row>
    <row r="572" spans="1:31" x14ac:dyDescent="0.25">
      <c r="A572" s="106"/>
      <c r="B572" s="106" t="s">
        <v>352</v>
      </c>
      <c r="C572" s="9">
        <v>2010</v>
      </c>
      <c r="D572" s="9">
        <v>2020</v>
      </c>
      <c r="E572" s="9">
        <v>2030</v>
      </c>
      <c r="F572" s="9">
        <v>2040</v>
      </c>
      <c r="G572" s="9">
        <v>2050</v>
      </c>
      <c r="H572" s="7"/>
      <c r="I572" s="106">
        <v>2010</v>
      </c>
      <c r="J572" s="106">
        <v>2020</v>
      </c>
      <c r="K572" s="106">
        <v>2030</v>
      </c>
      <c r="L572" s="106">
        <v>2040</v>
      </c>
      <c r="M572" s="106">
        <v>2050</v>
      </c>
      <c r="O572" s="6">
        <v>2010</v>
      </c>
      <c r="P572" s="6">
        <v>2020</v>
      </c>
      <c r="Q572" s="6">
        <v>2030</v>
      </c>
      <c r="R572" s="6">
        <v>2040</v>
      </c>
      <c r="S572" s="6">
        <v>2050</v>
      </c>
      <c r="T572" s="8"/>
      <c r="U572" s="8"/>
      <c r="V572" s="106" t="s">
        <v>352</v>
      </c>
      <c r="W572" s="9">
        <v>2010</v>
      </c>
      <c r="X572" s="9">
        <v>2020</v>
      </c>
      <c r="Y572" s="9">
        <v>2030</v>
      </c>
      <c r="Z572" s="9">
        <v>2040</v>
      </c>
      <c r="AA572" s="9">
        <v>2050</v>
      </c>
      <c r="AB572" s="8"/>
      <c r="AC572" s="8"/>
      <c r="AD572" s="8"/>
      <c r="AE572" s="8"/>
    </row>
    <row r="573" spans="1:31" x14ac:dyDescent="0.25">
      <c r="A573" s="140"/>
      <c r="B573" s="140" t="s">
        <v>113</v>
      </c>
      <c r="C573" s="60">
        <f t="shared" ref="C573:C580" ca="1" si="262">IFERROR(VLOOKUP($B573,INDIRECT($I$573),2,FALSE),0)</f>
        <v>0</v>
      </c>
      <c r="D573" s="60">
        <f t="shared" ref="D573:D580" ca="1" si="263">IFERROR(VLOOKUP($B573,INDIRECT($J$573),2,FALSE),0)</f>
        <v>0</v>
      </c>
      <c r="E573" s="60">
        <f t="shared" ref="E573:E580" ca="1" si="264">IFERROR(VLOOKUP($B573,INDIRECT($K$573),2,FALSE),0)</f>
        <v>0</v>
      </c>
      <c r="F573" s="60">
        <f t="shared" ref="F573:F580" ca="1" si="265">IFERROR(VLOOKUP($B573,INDIRECT($L$573),2,FALSE),0)</f>
        <v>0</v>
      </c>
      <c r="G573" s="60">
        <f t="shared" ref="G573:G580" ca="1" si="266">IFERROR(VLOOKUP($B573,INDIRECT($M$573),2,FALSE),0)</f>
        <v>0</v>
      </c>
      <c r="H573" s="7"/>
      <c r="I573" s="140" t="str">
        <f>"Modeloutput!$A$"&amp;O573&amp;":$B$"&amp;O574</f>
        <v>Modeloutput!$A$14942:$B$14949</v>
      </c>
      <c r="J573" s="140" t="str">
        <f>"Modeloutput!$A$"&amp;P573&amp;":$B$"&amp;P574</f>
        <v>Modeloutput!$A$15877:$B$15884</v>
      </c>
      <c r="K573" s="140" t="str">
        <f>"Modeloutput!$A$"&amp;Q573&amp;":$B$"&amp;Q574</f>
        <v>Modeloutput!$A$16812:$B$16819</v>
      </c>
      <c r="L573" s="140" t="str">
        <f>"Modeloutput!$A$"&amp;R573&amp;":$B$"&amp;R574</f>
        <v>Modeloutput!$A$17747:$B$17754</v>
      </c>
      <c r="M573" s="140" t="str">
        <f>"Modeloutput!$A$"&amp;S573&amp;":$B$"&amp;S574</f>
        <v>Modeloutput!$A$18682:$B$18689</v>
      </c>
      <c r="N573" s="140" t="s">
        <v>246</v>
      </c>
      <c r="O573" s="140">
        <f>Run4_Var1!O573+Run4_Var4!$G$10</f>
        <v>14942</v>
      </c>
      <c r="P573" s="140">
        <f>Run4_Var1!P573+Run4_Var4!$G$10</f>
        <v>15877</v>
      </c>
      <c r="Q573" s="140">
        <f>Run4_Var1!Q573+Run4_Var4!$G$10</f>
        <v>16812</v>
      </c>
      <c r="R573" s="140">
        <f>Run4_Var1!R573+Run4_Var4!$G$10</f>
        <v>17747</v>
      </c>
      <c r="S573" s="140">
        <f>Run4_Var1!S573+Run4_Var4!$G$10</f>
        <v>18682</v>
      </c>
      <c r="T573" s="8"/>
      <c r="U573" s="8"/>
      <c r="V573" s="57" t="s">
        <v>358</v>
      </c>
      <c r="W573" s="68">
        <f ca="1">C573+C578</f>
        <v>0</v>
      </c>
      <c r="X573" s="68">
        <f t="shared" ref="X573:AA574" ca="1" si="267">D573+D578</f>
        <v>0</v>
      </c>
      <c r="Y573" s="68">
        <f t="shared" ca="1" si="267"/>
        <v>0</v>
      </c>
      <c r="Z573" s="68">
        <f t="shared" ca="1" si="267"/>
        <v>0</v>
      </c>
      <c r="AA573" s="68">
        <f t="shared" ca="1" si="267"/>
        <v>0</v>
      </c>
      <c r="AB573" s="8"/>
      <c r="AC573" s="8"/>
      <c r="AD573" s="8"/>
      <c r="AE573" s="8"/>
    </row>
    <row r="574" spans="1:31" x14ac:dyDescent="0.25">
      <c r="A574" s="140"/>
      <c r="B574" s="140" t="s">
        <v>184</v>
      </c>
      <c r="C574" s="72">
        <f t="shared" ca="1" si="262"/>
        <v>0</v>
      </c>
      <c r="D574" s="72">
        <f t="shared" ca="1" si="263"/>
        <v>0</v>
      </c>
      <c r="E574" s="72">
        <f t="shared" ca="1" si="264"/>
        <v>0</v>
      </c>
      <c r="F574" s="72">
        <f t="shared" ca="1" si="265"/>
        <v>0</v>
      </c>
      <c r="G574" s="72">
        <f t="shared" ca="1" si="266"/>
        <v>0</v>
      </c>
      <c r="H574" s="9"/>
      <c r="O574" s="140">
        <f>Run4_Var1!O574+Run4_Var4!$G$10</f>
        <v>14949</v>
      </c>
      <c r="P574" s="140">
        <f>Run4_Var1!P574+Run4_Var4!$G$10</f>
        <v>15884</v>
      </c>
      <c r="Q574" s="140">
        <f>Run4_Var1!Q574+Run4_Var4!$G$10</f>
        <v>16819</v>
      </c>
      <c r="R574" s="140">
        <f>Run4_Var1!R574+Run4_Var4!$G$10</f>
        <v>17754</v>
      </c>
      <c r="S574" s="140">
        <f>Run4_Var1!S574+Run4_Var4!$G$10</f>
        <v>18689</v>
      </c>
      <c r="T574" s="8"/>
      <c r="U574" s="8"/>
      <c r="V574" s="70" t="s">
        <v>359</v>
      </c>
      <c r="W574" s="71">
        <f ca="1">C574+C579</f>
        <v>0</v>
      </c>
      <c r="X574" s="71">
        <f t="shared" ca="1" si="267"/>
        <v>0</v>
      </c>
      <c r="Y574" s="71">
        <f t="shared" ca="1" si="267"/>
        <v>0</v>
      </c>
      <c r="Z574" s="71">
        <f t="shared" ca="1" si="267"/>
        <v>0</v>
      </c>
      <c r="AA574" s="71">
        <f t="shared" ca="1" si="267"/>
        <v>0</v>
      </c>
      <c r="AB574" s="8"/>
      <c r="AC574" s="8"/>
      <c r="AD574" s="8"/>
      <c r="AE574" s="8"/>
    </row>
    <row r="575" spans="1:31" x14ac:dyDescent="0.25">
      <c r="A575" s="140"/>
      <c r="B575" s="140" t="s">
        <v>185</v>
      </c>
      <c r="C575" s="49">
        <f t="shared" ca="1" si="262"/>
        <v>0</v>
      </c>
      <c r="D575" s="49">
        <f t="shared" ca="1" si="263"/>
        <v>0</v>
      </c>
      <c r="E575" s="49">
        <f t="shared" ca="1" si="264"/>
        <v>0</v>
      </c>
      <c r="F575" s="49">
        <f t="shared" ca="1" si="265"/>
        <v>0</v>
      </c>
      <c r="G575" s="49">
        <f t="shared" ca="1" si="266"/>
        <v>0</v>
      </c>
      <c r="H575" s="7"/>
      <c r="O575" s="8"/>
      <c r="P575" s="8"/>
      <c r="Q575" s="8"/>
      <c r="R575" s="8"/>
      <c r="S575" s="8"/>
      <c r="T575" s="8"/>
      <c r="U575" s="8"/>
      <c r="V575" s="47" t="s">
        <v>360</v>
      </c>
      <c r="W575" s="48">
        <f ca="1">C575</f>
        <v>0</v>
      </c>
      <c r="X575" s="48">
        <f t="shared" ref="X575:AA575" ca="1" si="268">D575</f>
        <v>0</v>
      </c>
      <c r="Y575" s="48">
        <f t="shared" ca="1" si="268"/>
        <v>0</v>
      </c>
      <c r="Z575" s="48">
        <f t="shared" ca="1" si="268"/>
        <v>0</v>
      </c>
      <c r="AA575" s="48">
        <f t="shared" ca="1" si="268"/>
        <v>0</v>
      </c>
      <c r="AB575" s="8"/>
      <c r="AC575" s="8"/>
      <c r="AD575" s="8"/>
      <c r="AE575" s="8"/>
    </row>
    <row r="576" spans="1:31" x14ac:dyDescent="0.25">
      <c r="A576" s="140"/>
      <c r="B576" s="140" t="s">
        <v>186</v>
      </c>
      <c r="C576" s="79">
        <f t="shared" ca="1" si="262"/>
        <v>0</v>
      </c>
      <c r="D576" s="79">
        <f t="shared" ca="1" si="263"/>
        <v>0</v>
      </c>
      <c r="E576" s="79">
        <f t="shared" ca="1" si="264"/>
        <v>0</v>
      </c>
      <c r="F576" s="79">
        <f t="shared" ca="1" si="265"/>
        <v>0</v>
      </c>
      <c r="G576" s="79">
        <f t="shared" ca="1" si="266"/>
        <v>0</v>
      </c>
      <c r="H576" s="7"/>
      <c r="O576" s="8"/>
      <c r="P576" s="8"/>
      <c r="Q576" s="8"/>
      <c r="R576" s="8"/>
      <c r="S576" s="8"/>
      <c r="T576" s="8"/>
      <c r="U576" s="8"/>
      <c r="V576" s="80" t="s">
        <v>361</v>
      </c>
      <c r="W576" s="81">
        <f ca="1">SUM(C576:C577)</f>
        <v>0</v>
      </c>
      <c r="X576" s="81">
        <f t="shared" ref="X576:AA576" ca="1" si="269">SUM(D576:D577)</f>
        <v>0</v>
      </c>
      <c r="Y576" s="81">
        <f t="shared" ca="1" si="269"/>
        <v>0</v>
      </c>
      <c r="Z576" s="81">
        <f t="shared" ca="1" si="269"/>
        <v>0</v>
      </c>
      <c r="AA576" s="81">
        <f t="shared" ca="1" si="269"/>
        <v>0</v>
      </c>
      <c r="AB576" s="8"/>
      <c r="AC576" s="8"/>
      <c r="AD576" s="8"/>
      <c r="AE576" s="8"/>
    </row>
    <row r="577" spans="1:31" x14ac:dyDescent="0.25">
      <c r="A577" s="140"/>
      <c r="B577" s="140" t="s">
        <v>187</v>
      </c>
      <c r="C577" s="79">
        <f t="shared" ca="1" si="262"/>
        <v>0</v>
      </c>
      <c r="D577" s="79">
        <f t="shared" ca="1" si="263"/>
        <v>0</v>
      </c>
      <c r="E577" s="79">
        <f t="shared" ca="1" si="264"/>
        <v>0</v>
      </c>
      <c r="F577" s="79">
        <f t="shared" ca="1" si="265"/>
        <v>0</v>
      </c>
      <c r="G577" s="79">
        <f t="shared" ca="1" si="266"/>
        <v>0</v>
      </c>
      <c r="H577" s="7"/>
      <c r="O577" s="8"/>
      <c r="P577" s="8"/>
      <c r="Q577" s="8"/>
      <c r="R577" s="8"/>
      <c r="S577" s="8"/>
      <c r="T577" s="8"/>
      <c r="U577" s="8"/>
      <c r="V577" s="32" t="s">
        <v>362</v>
      </c>
      <c r="W577" s="33">
        <f ca="1">C580</f>
        <v>0</v>
      </c>
      <c r="X577" s="33">
        <f t="shared" ref="X577:AA577" ca="1" si="270">D580</f>
        <v>0</v>
      </c>
      <c r="Y577" s="33">
        <f t="shared" ca="1" si="270"/>
        <v>0</v>
      </c>
      <c r="Z577" s="33">
        <f t="shared" ca="1" si="270"/>
        <v>0</v>
      </c>
      <c r="AA577" s="33">
        <f t="shared" ca="1" si="270"/>
        <v>0</v>
      </c>
      <c r="AB577" s="8"/>
      <c r="AC577" s="8"/>
      <c r="AD577" s="8"/>
      <c r="AE577" s="8"/>
    </row>
    <row r="578" spans="1:31" x14ac:dyDescent="0.25">
      <c r="A578" s="140"/>
      <c r="B578" s="140" t="s">
        <v>1051</v>
      </c>
      <c r="C578" s="60">
        <f t="shared" ca="1" si="262"/>
        <v>0</v>
      </c>
      <c r="D578" s="60">
        <f t="shared" ca="1" si="263"/>
        <v>0</v>
      </c>
      <c r="E578" s="60">
        <f t="shared" ca="1" si="264"/>
        <v>0</v>
      </c>
      <c r="F578" s="60">
        <f t="shared" ca="1" si="265"/>
        <v>0</v>
      </c>
      <c r="G578" s="60">
        <f t="shared" ca="1" si="266"/>
        <v>0</v>
      </c>
      <c r="H578" s="7"/>
      <c r="O578" s="8"/>
      <c r="P578" s="8"/>
      <c r="Q578" s="8"/>
      <c r="R578" s="8"/>
      <c r="S578" s="8"/>
      <c r="T578" s="8"/>
      <c r="U578" s="8"/>
      <c r="V578" s="8"/>
      <c r="W578" s="42"/>
      <c r="X578" s="42"/>
      <c r="Y578" s="42"/>
      <c r="Z578" s="42"/>
      <c r="AA578" s="42"/>
      <c r="AB578" s="8"/>
      <c r="AC578" s="8"/>
      <c r="AD578" s="8"/>
      <c r="AE578" s="8"/>
    </row>
    <row r="579" spans="1:31" x14ac:dyDescent="0.25">
      <c r="A579" s="140"/>
      <c r="B579" s="140" t="s">
        <v>1052</v>
      </c>
      <c r="C579" s="72">
        <f t="shared" ca="1" si="262"/>
        <v>0</v>
      </c>
      <c r="D579" s="72">
        <f t="shared" ca="1" si="263"/>
        <v>0</v>
      </c>
      <c r="E579" s="72">
        <f t="shared" ca="1" si="264"/>
        <v>0</v>
      </c>
      <c r="F579" s="72">
        <f t="shared" ca="1" si="265"/>
        <v>0</v>
      </c>
      <c r="G579" s="72">
        <f t="shared" ca="1" si="266"/>
        <v>0</v>
      </c>
      <c r="H579" s="7"/>
      <c r="O579" s="8"/>
      <c r="P579" s="8"/>
      <c r="Q579" s="8"/>
      <c r="R579" s="8"/>
      <c r="S579" s="8"/>
      <c r="T579" s="8"/>
      <c r="U579" s="8"/>
      <c r="V579" s="140" t="s">
        <v>285</v>
      </c>
      <c r="W579" s="135">
        <f ca="1">SUM(W573:W578)</f>
        <v>0</v>
      </c>
      <c r="X579" s="135">
        <f ca="1">SUM(X573:X578)</f>
        <v>0</v>
      </c>
      <c r="Y579" s="135">
        <f ca="1">SUM(Y573:Y578)</f>
        <v>0</v>
      </c>
      <c r="Z579" s="135">
        <f ca="1">SUM(Z573:Z578)</f>
        <v>0</v>
      </c>
      <c r="AA579" s="135">
        <f ca="1">SUM(AA573:AA578)</f>
        <v>0</v>
      </c>
      <c r="AB579" s="8"/>
      <c r="AC579" s="8"/>
      <c r="AD579" s="8"/>
      <c r="AE579" s="8"/>
    </row>
    <row r="580" spans="1:31" x14ac:dyDescent="0.25">
      <c r="A580" s="140"/>
      <c r="B580" s="140" t="s">
        <v>177</v>
      </c>
      <c r="C580" s="40">
        <f t="shared" ca="1" si="262"/>
        <v>0</v>
      </c>
      <c r="D580" s="40">
        <f t="shared" ca="1" si="263"/>
        <v>0</v>
      </c>
      <c r="E580" s="40">
        <f t="shared" ca="1" si="264"/>
        <v>0</v>
      </c>
      <c r="F580" s="40">
        <f t="shared" ca="1" si="265"/>
        <v>0</v>
      </c>
      <c r="G580" s="40">
        <f t="shared" ca="1" si="266"/>
        <v>0</v>
      </c>
      <c r="H580" s="7"/>
      <c r="O580" s="8"/>
      <c r="P580" s="8"/>
      <c r="Q580" s="8"/>
      <c r="R580" s="8"/>
      <c r="S580" s="8"/>
      <c r="T580" s="8"/>
      <c r="U580" s="8"/>
      <c r="V580" s="140" t="s">
        <v>284</v>
      </c>
      <c r="W580" s="135">
        <f ca="1">SUM(C573:C580)</f>
        <v>0</v>
      </c>
      <c r="X580" s="135">
        <f t="shared" ref="X580:AA580" ca="1" si="271">SUM(D573:D580)</f>
        <v>0</v>
      </c>
      <c r="Y580" s="135">
        <f t="shared" ca="1" si="271"/>
        <v>0</v>
      </c>
      <c r="Z580" s="135">
        <f t="shared" ca="1" si="271"/>
        <v>0</v>
      </c>
      <c r="AA580" s="135">
        <f t="shared" ca="1" si="271"/>
        <v>0</v>
      </c>
      <c r="AB580" s="8"/>
      <c r="AC580" s="8"/>
      <c r="AD580" s="8"/>
      <c r="AE580" s="8"/>
    </row>
    <row r="581" spans="1:31" x14ac:dyDescent="0.25">
      <c r="C581" s="7"/>
      <c r="D581" s="7"/>
      <c r="E581" s="7"/>
      <c r="F581" s="7"/>
      <c r="G581" s="7"/>
      <c r="H581" s="7"/>
      <c r="I581" s="103" t="s">
        <v>244</v>
      </c>
      <c r="O581" s="138" t="s">
        <v>245</v>
      </c>
      <c r="P581" s="8"/>
      <c r="Q581" s="8"/>
      <c r="R581" s="8"/>
      <c r="S581" s="8"/>
    </row>
    <row r="582" spans="1:31" x14ac:dyDescent="0.25">
      <c r="B582" s="106" t="s">
        <v>253</v>
      </c>
      <c r="C582" s="9">
        <v>2010</v>
      </c>
      <c r="D582" s="9">
        <v>2020</v>
      </c>
      <c r="E582" s="9">
        <v>2030</v>
      </c>
      <c r="F582" s="9">
        <v>2040</v>
      </c>
      <c r="G582" s="9">
        <v>2050</v>
      </c>
      <c r="H582" s="7"/>
      <c r="I582" s="106">
        <v>2010</v>
      </c>
      <c r="J582" s="106">
        <v>2020</v>
      </c>
      <c r="K582" s="106">
        <v>2030</v>
      </c>
      <c r="L582" s="106">
        <v>2040</v>
      </c>
      <c r="M582" s="106">
        <v>2050</v>
      </c>
      <c r="O582" s="6">
        <v>2010</v>
      </c>
      <c r="P582" s="6">
        <v>2020</v>
      </c>
      <c r="Q582" s="6">
        <v>2030</v>
      </c>
      <c r="R582" s="6">
        <v>2040</v>
      </c>
      <c r="S582" s="6">
        <v>2050</v>
      </c>
      <c r="V582" s="106" t="s">
        <v>253</v>
      </c>
      <c r="W582" s="9">
        <v>2010</v>
      </c>
      <c r="X582" s="9">
        <v>2020</v>
      </c>
      <c r="Y582" s="9">
        <v>2030</v>
      </c>
      <c r="Z582" s="9">
        <v>2040</v>
      </c>
      <c r="AA582" s="9">
        <v>2050</v>
      </c>
    </row>
    <row r="583" spans="1:31" x14ac:dyDescent="0.25">
      <c r="A583" s="140"/>
      <c r="B583" s="155" t="s">
        <v>189</v>
      </c>
      <c r="C583" s="79">
        <f ca="1">IFERROR(VLOOKUP($B583,INDIRECT($I$583),2,FALSE),0)</f>
        <v>0</v>
      </c>
      <c r="D583" s="79">
        <f ca="1">IFERROR(VLOOKUP($B583,INDIRECT($J$583),2,FALSE),0)</f>
        <v>0</v>
      </c>
      <c r="E583" s="79">
        <f ca="1">IFERROR(VLOOKUP($B583,INDIRECT($K$583),2,FALSE),0)</f>
        <v>0</v>
      </c>
      <c r="F583" s="79">
        <f ca="1">IFERROR(VLOOKUP($B583,INDIRECT($L$583),2,FALSE),0)</f>
        <v>0</v>
      </c>
      <c r="G583" s="79">
        <f ca="1">IFERROR(VLOOKUP($B583,INDIRECT($M$583),2,FALSE),0)</f>
        <v>0</v>
      </c>
      <c r="H583" s="7"/>
      <c r="I583" s="140" t="str">
        <f>"Modeloutput!$A$"&amp;O583&amp;":$B$"&amp;O584</f>
        <v>Modeloutput!$A$14886:$B$14889</v>
      </c>
      <c r="J583" s="140" t="str">
        <f>"Modeloutput!$A$"&amp;P583&amp;":$B$"&amp;P584</f>
        <v>Modeloutput!$A$15821:$B$15824</v>
      </c>
      <c r="K583" s="140" t="str">
        <f>"Modeloutput!$A$"&amp;Q583&amp;":$B$"&amp;Q584</f>
        <v>Modeloutput!$A$16756:$B$16759</v>
      </c>
      <c r="L583" s="140" t="str">
        <f>"Modeloutput!$A$"&amp;R583&amp;":$B$"&amp;R584</f>
        <v>Modeloutput!$A$17691:$B$17694</v>
      </c>
      <c r="M583" s="140" t="str">
        <f>"Modeloutput!$A$"&amp;S583&amp;":$B$"&amp;S584</f>
        <v>Modeloutput!$A$18626:$B$18629</v>
      </c>
      <c r="N583" s="140" t="s">
        <v>246</v>
      </c>
      <c r="O583" s="140">
        <f>Run4_Var1!O583+Run4_Var4!$G$10</f>
        <v>14886</v>
      </c>
      <c r="P583" s="140">
        <f>Run4_Var1!P583+Run4_Var4!$G$10</f>
        <v>15821</v>
      </c>
      <c r="Q583" s="140">
        <f>Run4_Var1!Q583+Run4_Var4!$G$10</f>
        <v>16756</v>
      </c>
      <c r="R583" s="140">
        <f>Run4_Var1!R583+Run4_Var4!$G$10</f>
        <v>17691</v>
      </c>
      <c r="S583" s="140">
        <f>Run4_Var1!S583+Run4_Var4!$G$10</f>
        <v>18626</v>
      </c>
      <c r="V583" s="140" t="s">
        <v>322</v>
      </c>
      <c r="W583" s="81">
        <f ca="1">SUM(C583:C586)</f>
        <v>13.3593265</v>
      </c>
      <c r="X583" s="81">
        <f t="shared" ref="X583:AA583" ca="1" si="272">SUM(D583:D586)</f>
        <v>13.185639399999999</v>
      </c>
      <c r="Y583" s="81">
        <f t="shared" ca="1" si="272"/>
        <v>10.1752629</v>
      </c>
      <c r="Z583" s="81">
        <f t="shared" ca="1" si="272"/>
        <v>11.647332</v>
      </c>
      <c r="AA583" s="81">
        <f t="shared" ca="1" si="272"/>
        <v>13.3428123</v>
      </c>
    </row>
    <row r="584" spans="1:31" x14ac:dyDescent="0.25">
      <c r="A584" s="140"/>
      <c r="B584" s="155" t="s">
        <v>188</v>
      </c>
      <c r="C584" s="79">
        <f ca="1">IFERROR(VLOOKUP($B584,INDIRECT($I$583),2,FALSE),0)</f>
        <v>13.3593265</v>
      </c>
      <c r="D584" s="79">
        <f ca="1">IFERROR(VLOOKUP($B584,INDIRECT($J$583),2,FALSE),0)</f>
        <v>13.185639399999999</v>
      </c>
      <c r="E584" s="79">
        <f ca="1">IFERROR(VLOOKUP($B584,INDIRECT($K$583),2,FALSE),0)</f>
        <v>10.1752629</v>
      </c>
      <c r="F584" s="79">
        <f ca="1">IFERROR(VLOOKUP($B584,INDIRECT($L$583),2,FALSE),0)</f>
        <v>11.647332</v>
      </c>
      <c r="G584" s="79">
        <f ca="1">IFERROR(VLOOKUP($B584,INDIRECT($M$583),2,FALSE),0)</f>
        <v>13.3428123</v>
      </c>
      <c r="H584" s="9"/>
      <c r="O584" s="140">
        <f>Run4_Var1!O584+Run4_Var4!$G$10</f>
        <v>14889</v>
      </c>
      <c r="P584" s="140">
        <f>Run4_Var1!P584+Run4_Var4!$G$10</f>
        <v>15824</v>
      </c>
      <c r="Q584" s="140">
        <f>Run4_Var1!Q584+Run4_Var4!$G$10</f>
        <v>16759</v>
      </c>
      <c r="R584" s="140">
        <f>Run4_Var1!R584+Run4_Var4!$G$10</f>
        <v>17694</v>
      </c>
      <c r="S584" s="140">
        <f>Run4_Var1!S584+Run4_Var4!$G$10</f>
        <v>18629</v>
      </c>
    </row>
    <row r="585" spans="1:31" x14ac:dyDescent="0.25">
      <c r="A585" s="140"/>
      <c r="B585" s="155" t="s">
        <v>190</v>
      </c>
      <c r="C585" s="79">
        <f ca="1">IFERROR(VLOOKUP($B585,INDIRECT($I$583),2,FALSE),0)</f>
        <v>0</v>
      </c>
      <c r="D585" s="79">
        <f ca="1">IFERROR(VLOOKUP($B585,INDIRECT($J$583),2,FALSE),0)</f>
        <v>0</v>
      </c>
      <c r="E585" s="79">
        <f ca="1">IFERROR(VLOOKUP($B585,INDIRECT($K$583),2,FALSE),0)</f>
        <v>0</v>
      </c>
      <c r="F585" s="79">
        <f ca="1">IFERROR(VLOOKUP($B585,INDIRECT($L$583),2,FALSE),0)</f>
        <v>0</v>
      </c>
      <c r="G585" s="79">
        <f ca="1">IFERROR(VLOOKUP($B585,INDIRECT($M$583),2,FALSE),0)</f>
        <v>0</v>
      </c>
      <c r="H585" s="7"/>
      <c r="O585" s="8"/>
      <c r="P585" s="8"/>
      <c r="Q585" s="8"/>
      <c r="R585" s="8"/>
      <c r="S585" s="8"/>
    </row>
    <row r="586" spans="1:31" x14ac:dyDescent="0.25">
      <c r="A586" s="140"/>
      <c r="B586" s="155" t="s">
        <v>191</v>
      </c>
      <c r="C586" s="79">
        <f ca="1">IFERROR(VLOOKUP($B586,INDIRECT($I$583),2,FALSE),0)</f>
        <v>0</v>
      </c>
      <c r="D586" s="79">
        <f ca="1">IFERROR(VLOOKUP($B586,INDIRECT($J$583),2,FALSE),0)</f>
        <v>0</v>
      </c>
      <c r="E586" s="79">
        <f ca="1">IFERROR(VLOOKUP($B586,INDIRECT($K$583),2,FALSE),0)</f>
        <v>0</v>
      </c>
      <c r="F586" s="79">
        <f ca="1">IFERROR(VLOOKUP($B586,INDIRECT($L$583),2,FALSE),0)</f>
        <v>0</v>
      </c>
      <c r="G586" s="79">
        <f ca="1">IFERROR(VLOOKUP($B586,INDIRECT($M$583),2,FALSE),0)</f>
        <v>0</v>
      </c>
      <c r="H586" s="7"/>
      <c r="O586" s="8"/>
      <c r="P586" s="8"/>
      <c r="Q586" s="8"/>
      <c r="R586" s="8"/>
      <c r="S586" s="8"/>
    </row>
    <row r="587" spans="1:31" x14ac:dyDescent="0.25">
      <c r="A587" s="140"/>
      <c r="B587" s="155"/>
      <c r="I587" s="103" t="s">
        <v>244</v>
      </c>
      <c r="O587" s="138" t="s">
        <v>245</v>
      </c>
      <c r="P587" s="8"/>
      <c r="Q587" s="8"/>
      <c r="R587" s="8"/>
      <c r="S587" s="8"/>
    </row>
    <row r="588" spans="1:31" x14ac:dyDescent="0.25">
      <c r="B588" s="106" t="s">
        <v>238</v>
      </c>
      <c r="C588" s="9">
        <v>2010</v>
      </c>
      <c r="D588" s="9">
        <v>2020</v>
      </c>
      <c r="E588" s="9">
        <v>2030</v>
      </c>
      <c r="F588" s="9">
        <v>2040</v>
      </c>
      <c r="G588" s="9">
        <v>2050</v>
      </c>
      <c r="H588" s="9"/>
      <c r="I588" s="106">
        <v>2010</v>
      </c>
      <c r="J588" s="106">
        <v>2020</v>
      </c>
      <c r="K588" s="106">
        <v>2030</v>
      </c>
      <c r="L588" s="106">
        <v>2040</v>
      </c>
      <c r="M588" s="106">
        <v>2050</v>
      </c>
      <c r="O588" s="6">
        <v>2010</v>
      </c>
      <c r="P588" s="6">
        <v>2020</v>
      </c>
      <c r="Q588" s="6">
        <v>2030</v>
      </c>
      <c r="R588" s="6">
        <v>2040</v>
      </c>
      <c r="S588" s="6">
        <v>2050</v>
      </c>
      <c r="V588" s="106" t="s">
        <v>323</v>
      </c>
      <c r="W588" s="9">
        <v>2010</v>
      </c>
      <c r="X588" s="9">
        <v>2020</v>
      </c>
      <c r="Y588" s="9">
        <v>2030</v>
      </c>
      <c r="Z588" s="9">
        <v>2040</v>
      </c>
      <c r="AA588" s="9">
        <v>2050</v>
      </c>
    </row>
    <row r="589" spans="1:31" x14ac:dyDescent="0.25">
      <c r="A589" s="163"/>
      <c r="B589" s="155" t="s">
        <v>1107</v>
      </c>
      <c r="C589" s="5">
        <f t="shared" ref="C589:C606" ca="1" si="273">IFERROR(VLOOKUP($B589,INDIRECT($I$589),2,FALSE),0)</f>
        <v>0</v>
      </c>
      <c r="D589" s="5">
        <f t="shared" ref="D589:D606" ca="1" si="274">IFERROR(VLOOKUP($B589,INDIRECT($J$589),2,FALSE),0)</f>
        <v>0</v>
      </c>
      <c r="E589" s="5">
        <f t="shared" ref="E589:E606" ca="1" si="275">IFERROR(VLOOKUP($B589,INDIRECT($K$589),2,FALSE),0)</f>
        <v>0</v>
      </c>
      <c r="F589" s="5">
        <f t="shared" ref="F589:F606" ca="1" si="276">IFERROR(VLOOKUP($B589,INDIRECT($L$589),2,FALSE),0)</f>
        <v>0</v>
      </c>
      <c r="G589" s="5">
        <f t="shared" ref="G589:G606" ca="1" si="277">IFERROR(VLOOKUP($B589,INDIRECT($M$589),2,FALSE),0)</f>
        <v>0</v>
      </c>
      <c r="H589" s="7"/>
      <c r="I589" s="140" t="str">
        <f>"Modeloutput!$A$"&amp;O589&amp;":$B$"&amp;O590</f>
        <v>Modeloutput!$A$14054:$B$14075</v>
      </c>
      <c r="J589" s="140" t="str">
        <f>"Modeloutput!$A$"&amp;P589&amp;":$B$"&amp;P590</f>
        <v>Modeloutput!$A$14989:$B$15010</v>
      </c>
      <c r="K589" s="140" t="str">
        <f>"Modeloutput!$A$"&amp;Q589&amp;":$B$"&amp;Q590</f>
        <v>Modeloutput!$A$15924:$B$15945</v>
      </c>
      <c r="L589" s="140" t="str">
        <f>"Modeloutput!$A$"&amp;R589&amp;":$B$"&amp;R590</f>
        <v>Modeloutput!$A$16859:$B$16880</v>
      </c>
      <c r="M589" s="140" t="str">
        <f>"Modeloutput!$A$"&amp;S589&amp;":$B$"&amp;S590</f>
        <v>Modeloutput!$A$17794:$B$17815</v>
      </c>
      <c r="O589" s="140">
        <f>Run4_Var1!O589+Run4_Var4!$G$10</f>
        <v>14054</v>
      </c>
      <c r="P589" s="140">
        <f>Run4_Var1!P589+Run4_Var4!$G$10</f>
        <v>14989</v>
      </c>
      <c r="Q589" s="140">
        <f>Run4_Var1!Q589+Run4_Var4!$G$10</f>
        <v>15924</v>
      </c>
      <c r="R589" s="140">
        <f>Run4_Var1!R589+Run4_Var4!$G$10</f>
        <v>16859</v>
      </c>
      <c r="S589" s="140">
        <f>Run4_Var1!S589+Run4_Var4!$G$10</f>
        <v>17794</v>
      </c>
      <c r="V589" s="66" t="s">
        <v>254</v>
      </c>
      <c r="W589" s="67">
        <f ca="1">SUM(C590:C593)</f>
        <v>8.08690569</v>
      </c>
      <c r="X589" s="67">
        <f t="shared" ref="X589:AA589" ca="1" si="278">SUM(D590:D593)</f>
        <v>8.4826706299999994</v>
      </c>
      <c r="Y589" s="67">
        <f t="shared" ca="1" si="278"/>
        <v>8.0587509799999992</v>
      </c>
      <c r="Z589" s="67">
        <f t="shared" ca="1" si="278"/>
        <v>7.7814221200000002</v>
      </c>
      <c r="AA589" s="67">
        <f t="shared" ca="1" si="278"/>
        <v>7.5785554800000003</v>
      </c>
    </row>
    <row r="590" spans="1:31" x14ac:dyDescent="0.25">
      <c r="A590" s="163"/>
      <c r="B590" s="155" t="s">
        <v>458</v>
      </c>
      <c r="C590" s="69">
        <f t="shared" ca="1" si="273"/>
        <v>0</v>
      </c>
      <c r="D590" s="69">
        <f t="shared" ca="1" si="274"/>
        <v>0</v>
      </c>
      <c r="E590" s="69">
        <f t="shared" ca="1" si="275"/>
        <v>0</v>
      </c>
      <c r="F590" s="69">
        <f t="shared" ca="1" si="276"/>
        <v>0</v>
      </c>
      <c r="G590" s="69">
        <f t="shared" ca="1" si="277"/>
        <v>0</v>
      </c>
      <c r="H590" s="7"/>
      <c r="O590" s="140">
        <f>Run4_Var1!O590+Run4_Var4!$G$10</f>
        <v>14075</v>
      </c>
      <c r="P590" s="140">
        <f>Run4_Var1!P590+Run4_Var4!$G$10</f>
        <v>15010</v>
      </c>
      <c r="Q590" s="140">
        <f>Run4_Var1!Q590+Run4_Var4!$G$10</f>
        <v>15945</v>
      </c>
      <c r="R590" s="140">
        <f>Run4_Var1!R590+Run4_Var4!$G$10</f>
        <v>16880</v>
      </c>
      <c r="S590" s="140">
        <f>Run4_Var1!S590+Run4_Var4!$G$10</f>
        <v>17815</v>
      </c>
      <c r="V590" s="36" t="s">
        <v>313</v>
      </c>
      <c r="W590" s="37">
        <f ca="1">SUM(C594:C597)</f>
        <v>1.5953268700000001</v>
      </c>
      <c r="X590" s="37">
        <f t="shared" ref="X590:AA590" ca="1" si="279">SUM(D594:D597)</f>
        <v>1.2631833299999999</v>
      </c>
      <c r="Y590" s="37">
        <f t="shared" ca="1" si="279"/>
        <v>1.06373333</v>
      </c>
      <c r="Z590" s="37">
        <f t="shared" ca="1" si="279"/>
        <v>0.93907708400000001</v>
      </c>
      <c r="AA590" s="37">
        <f t="shared" ca="1" si="279"/>
        <v>0.84766249999999999</v>
      </c>
    </row>
    <row r="591" spans="1:31" x14ac:dyDescent="0.25">
      <c r="A591" s="163"/>
      <c r="B591" s="155" t="s">
        <v>456</v>
      </c>
      <c r="C591" s="69">
        <f t="shared" ca="1" si="273"/>
        <v>8.08690569</v>
      </c>
      <c r="D591" s="69">
        <f t="shared" ca="1" si="274"/>
        <v>8.4826706299999994</v>
      </c>
      <c r="E591" s="69">
        <f t="shared" ca="1" si="275"/>
        <v>8.0587509799999992</v>
      </c>
      <c r="F591" s="69">
        <f t="shared" ca="1" si="276"/>
        <v>7.7814221200000002</v>
      </c>
      <c r="G591" s="69">
        <f t="shared" ca="1" si="277"/>
        <v>7.5785554800000003</v>
      </c>
      <c r="H591" s="7"/>
      <c r="O591" s="8"/>
      <c r="P591" s="8"/>
      <c r="Q591" s="8"/>
      <c r="R591" s="8"/>
      <c r="S591" s="8"/>
      <c r="V591" s="32" t="s">
        <v>325</v>
      </c>
      <c r="W591" s="33">
        <f ca="1">SUM(C598:C601)</f>
        <v>0.58212900499999998</v>
      </c>
      <c r="X591" s="33">
        <f t="shared" ref="X591:AA591" ca="1" si="280">SUM(D598:D601)</f>
        <v>0.48465412000000002</v>
      </c>
      <c r="Y591" s="33">
        <f t="shared" ca="1" si="280"/>
        <v>0.40812978500000002</v>
      </c>
      <c r="Z591" s="33">
        <f t="shared" ca="1" si="280"/>
        <v>0.36030207600000003</v>
      </c>
      <c r="AA591" s="33">
        <f t="shared" ca="1" si="280"/>
        <v>0.32522842299999999</v>
      </c>
    </row>
    <row r="592" spans="1:31" x14ac:dyDescent="0.25">
      <c r="A592" s="163"/>
      <c r="B592" s="155" t="s">
        <v>459</v>
      </c>
      <c r="C592" s="69">
        <f t="shared" ca="1" si="273"/>
        <v>0</v>
      </c>
      <c r="D592" s="69">
        <f t="shared" ca="1" si="274"/>
        <v>0</v>
      </c>
      <c r="E592" s="69">
        <f t="shared" ca="1" si="275"/>
        <v>0</v>
      </c>
      <c r="F592" s="69">
        <f t="shared" ca="1" si="276"/>
        <v>0</v>
      </c>
      <c r="G592" s="69">
        <f t="shared" ca="1" si="277"/>
        <v>0</v>
      </c>
      <c r="H592" s="7"/>
      <c r="O592" s="8"/>
      <c r="P592" s="8"/>
      <c r="Q592" s="8"/>
      <c r="R592" s="8"/>
      <c r="S592" s="8"/>
      <c r="V592" s="20" t="s">
        <v>326</v>
      </c>
      <c r="W592" s="21">
        <f ca="1">SUM(C602:C605)</f>
        <v>1.8436225500000001</v>
      </c>
      <c r="X592" s="21">
        <f t="shared" ref="X592:AA592" ca="1" si="281">SUM(D602:D605)</f>
        <v>1.93052139</v>
      </c>
      <c r="Y592" s="21">
        <f t="shared" ca="1" si="281"/>
        <v>1.84665119</v>
      </c>
      <c r="Z592" s="21">
        <f t="shared" ca="1" si="281"/>
        <v>1.78514638</v>
      </c>
      <c r="AA592" s="21">
        <f t="shared" ca="1" si="281"/>
        <v>1.7404156</v>
      </c>
    </row>
    <row r="593" spans="1:29" x14ac:dyDescent="0.25">
      <c r="A593" s="163"/>
      <c r="B593" s="155" t="s">
        <v>460</v>
      </c>
      <c r="C593" s="69">
        <f t="shared" ca="1" si="273"/>
        <v>0</v>
      </c>
      <c r="D593" s="69">
        <f t="shared" ca="1" si="274"/>
        <v>0</v>
      </c>
      <c r="E593" s="69">
        <f t="shared" ca="1" si="275"/>
        <v>0</v>
      </c>
      <c r="F593" s="69">
        <f t="shared" ca="1" si="276"/>
        <v>0</v>
      </c>
      <c r="G593" s="69">
        <f t="shared" ca="1" si="277"/>
        <v>0</v>
      </c>
      <c r="H593" s="7"/>
      <c r="O593" s="8"/>
      <c r="P593" s="8"/>
      <c r="Q593" s="8"/>
      <c r="R593" s="8"/>
      <c r="S593" s="8"/>
    </row>
    <row r="594" spans="1:29" x14ac:dyDescent="0.25">
      <c r="A594" s="163"/>
      <c r="B594" s="155" t="s">
        <v>461</v>
      </c>
      <c r="C594" s="38">
        <f t="shared" ca="1" si="273"/>
        <v>0</v>
      </c>
      <c r="D594" s="38">
        <f t="shared" ca="1" si="274"/>
        <v>0</v>
      </c>
      <c r="E594" s="38">
        <f t="shared" ca="1" si="275"/>
        <v>0</v>
      </c>
      <c r="F594" s="38">
        <f t="shared" ca="1" si="276"/>
        <v>0</v>
      </c>
      <c r="G594" s="38">
        <f t="shared" ca="1" si="277"/>
        <v>0</v>
      </c>
      <c r="H594" s="7"/>
      <c r="O594" s="8"/>
      <c r="P594" s="8"/>
      <c r="Q594" s="8"/>
      <c r="R594" s="8"/>
      <c r="S594" s="8"/>
      <c r="V594" s="140" t="s">
        <v>285</v>
      </c>
      <c r="W594" s="135">
        <f ca="1">SUM(W589:W592)</f>
        <v>12.107984115000001</v>
      </c>
      <c r="X594" s="135">
        <f t="shared" ref="X594:AA594" ca="1" si="282">SUM(X589:X592)</f>
        <v>12.161029469999999</v>
      </c>
      <c r="Y594" s="135">
        <f t="shared" ca="1" si="282"/>
        <v>11.377265284999998</v>
      </c>
      <c r="Z594" s="135">
        <f t="shared" ca="1" si="282"/>
        <v>10.86594766</v>
      </c>
      <c r="AA594" s="135">
        <f t="shared" ca="1" si="282"/>
        <v>10.491862003000001</v>
      </c>
    </row>
    <row r="595" spans="1:29" x14ac:dyDescent="0.25">
      <c r="A595" s="140"/>
      <c r="B595" s="155" t="s">
        <v>457</v>
      </c>
      <c r="C595" s="38">
        <f t="shared" ca="1" si="273"/>
        <v>1.5953268700000001</v>
      </c>
      <c r="D595" s="38">
        <f t="shared" ca="1" si="274"/>
        <v>1.2631833299999999</v>
      </c>
      <c r="E595" s="38">
        <f t="shared" ca="1" si="275"/>
        <v>1.06373333</v>
      </c>
      <c r="F595" s="38">
        <f t="shared" ca="1" si="276"/>
        <v>0.93907708400000001</v>
      </c>
      <c r="G595" s="38">
        <f t="shared" ca="1" si="277"/>
        <v>0.84766249999999999</v>
      </c>
      <c r="H595" s="7"/>
      <c r="O595" s="8"/>
      <c r="P595" s="8"/>
      <c r="Q595" s="8"/>
      <c r="R595" s="8"/>
      <c r="S595" s="8"/>
      <c r="V595" s="140" t="s">
        <v>284</v>
      </c>
      <c r="W595" s="135">
        <f ca="1">SUM(C590:C605)</f>
        <v>12.107984115000001</v>
      </c>
      <c r="X595" s="135">
        <f t="shared" ref="X595:AA595" ca="1" si="283">SUM(D590:D605)</f>
        <v>12.161029469999999</v>
      </c>
      <c r="Y595" s="135">
        <f t="shared" ca="1" si="283"/>
        <v>11.377265284999998</v>
      </c>
      <c r="Z595" s="135">
        <f t="shared" ca="1" si="283"/>
        <v>10.86594766</v>
      </c>
      <c r="AA595" s="135">
        <f t="shared" ca="1" si="283"/>
        <v>10.491862003000001</v>
      </c>
    </row>
    <row r="596" spans="1:29" x14ac:dyDescent="0.25">
      <c r="A596" s="140"/>
      <c r="B596" s="155" t="s">
        <v>462</v>
      </c>
      <c r="C596" s="38">
        <f t="shared" ca="1" si="273"/>
        <v>0</v>
      </c>
      <c r="D596" s="38">
        <f t="shared" ca="1" si="274"/>
        <v>0</v>
      </c>
      <c r="E596" s="38">
        <f t="shared" ca="1" si="275"/>
        <v>0</v>
      </c>
      <c r="F596" s="38">
        <f t="shared" ca="1" si="276"/>
        <v>0</v>
      </c>
      <c r="G596" s="38">
        <f t="shared" ca="1" si="277"/>
        <v>0</v>
      </c>
      <c r="H596" s="7"/>
      <c r="O596" s="8"/>
      <c r="P596" s="8"/>
      <c r="Q596" s="8"/>
      <c r="R596" s="8"/>
      <c r="S596" s="8"/>
      <c r="V596" s="8"/>
      <c r="W596" s="42"/>
      <c r="X596" s="42"/>
      <c r="Y596" s="42"/>
      <c r="Z596" s="42"/>
      <c r="AA596" s="42"/>
      <c r="AB596" s="8"/>
      <c r="AC596" s="8"/>
    </row>
    <row r="597" spans="1:29" x14ac:dyDescent="0.25">
      <c r="A597" s="140"/>
      <c r="B597" s="155" t="s">
        <v>463</v>
      </c>
      <c r="C597" s="38">
        <f t="shared" ca="1" si="273"/>
        <v>0</v>
      </c>
      <c r="D597" s="38">
        <f t="shared" ca="1" si="274"/>
        <v>0</v>
      </c>
      <c r="E597" s="38">
        <f t="shared" ca="1" si="275"/>
        <v>0</v>
      </c>
      <c r="F597" s="38">
        <f t="shared" ca="1" si="276"/>
        <v>0</v>
      </c>
      <c r="G597" s="38">
        <f t="shared" ca="1" si="277"/>
        <v>0</v>
      </c>
      <c r="H597" s="7"/>
      <c r="O597" s="8"/>
      <c r="P597" s="8"/>
      <c r="Q597" s="8"/>
      <c r="R597" s="8"/>
      <c r="S597" s="8"/>
    </row>
    <row r="598" spans="1:29" x14ac:dyDescent="0.25">
      <c r="A598" s="140"/>
      <c r="B598" s="155" t="s">
        <v>20</v>
      </c>
      <c r="C598" s="245">
        <f t="shared" ca="1" si="273"/>
        <v>0</v>
      </c>
      <c r="D598" s="245">
        <f t="shared" ca="1" si="274"/>
        <v>0</v>
      </c>
      <c r="E598" s="245">
        <f t="shared" ca="1" si="275"/>
        <v>0</v>
      </c>
      <c r="F598" s="245">
        <f t="shared" ca="1" si="276"/>
        <v>0</v>
      </c>
      <c r="G598" s="245">
        <f t="shared" ca="1" si="277"/>
        <v>0</v>
      </c>
      <c r="H598" s="7"/>
      <c r="O598" s="8"/>
      <c r="P598" s="8"/>
      <c r="Q598" s="8"/>
      <c r="R598" s="8"/>
      <c r="S598" s="8"/>
    </row>
    <row r="599" spans="1:29" x14ac:dyDescent="0.25">
      <c r="A599" s="140"/>
      <c r="B599" s="155" t="s">
        <v>15</v>
      </c>
      <c r="C599" s="244">
        <f t="shared" ca="1" si="273"/>
        <v>0.58212900499999998</v>
      </c>
      <c r="D599" s="244">
        <f t="shared" ca="1" si="274"/>
        <v>0.48465412000000002</v>
      </c>
      <c r="E599" s="244">
        <f t="shared" ca="1" si="275"/>
        <v>0.40812978500000002</v>
      </c>
      <c r="F599" s="244">
        <f t="shared" ca="1" si="276"/>
        <v>0.36030207600000003</v>
      </c>
      <c r="G599" s="244">
        <f t="shared" ca="1" si="277"/>
        <v>0.32522842299999999</v>
      </c>
      <c r="H599" s="7"/>
      <c r="O599" s="8"/>
      <c r="P599" s="8"/>
      <c r="Q599" s="8"/>
      <c r="R599" s="8"/>
      <c r="S599" s="8"/>
    </row>
    <row r="600" spans="1:29" x14ac:dyDescent="0.25">
      <c r="A600" s="140"/>
      <c r="B600" s="155" t="s">
        <v>21</v>
      </c>
      <c r="C600" s="244">
        <f t="shared" ca="1" si="273"/>
        <v>0</v>
      </c>
      <c r="D600" s="244">
        <f t="shared" ca="1" si="274"/>
        <v>0</v>
      </c>
      <c r="E600" s="244">
        <f t="shared" ca="1" si="275"/>
        <v>0</v>
      </c>
      <c r="F600" s="244">
        <f t="shared" ca="1" si="276"/>
        <v>0</v>
      </c>
      <c r="G600" s="244">
        <f t="shared" ca="1" si="277"/>
        <v>0</v>
      </c>
      <c r="H600" s="7"/>
      <c r="O600" s="8"/>
      <c r="P600" s="8"/>
      <c r="Q600" s="8"/>
      <c r="R600" s="8"/>
      <c r="S600" s="8"/>
    </row>
    <row r="601" spans="1:29" x14ac:dyDescent="0.25">
      <c r="A601" s="140"/>
      <c r="B601" s="155" t="s">
        <v>22</v>
      </c>
      <c r="C601" s="244">
        <f t="shared" ca="1" si="273"/>
        <v>0</v>
      </c>
      <c r="D601" s="244">
        <f t="shared" ca="1" si="274"/>
        <v>0</v>
      </c>
      <c r="E601" s="244">
        <f t="shared" ca="1" si="275"/>
        <v>0</v>
      </c>
      <c r="F601" s="244">
        <f t="shared" ca="1" si="276"/>
        <v>0</v>
      </c>
      <c r="G601" s="244">
        <f t="shared" ca="1" si="277"/>
        <v>0</v>
      </c>
      <c r="H601" s="7"/>
      <c r="O601" s="8"/>
      <c r="P601" s="8"/>
      <c r="Q601" s="8"/>
      <c r="R601" s="8"/>
      <c r="S601" s="8"/>
    </row>
    <row r="602" spans="1:29" x14ac:dyDescent="0.25">
      <c r="A602" s="140"/>
      <c r="B602" s="155" t="s">
        <v>23</v>
      </c>
      <c r="C602" s="19">
        <f t="shared" ca="1" si="273"/>
        <v>0</v>
      </c>
      <c r="D602" s="19">
        <f t="shared" ca="1" si="274"/>
        <v>0</v>
      </c>
      <c r="E602" s="19">
        <f t="shared" ca="1" si="275"/>
        <v>0</v>
      </c>
      <c r="F602" s="19">
        <f t="shared" ca="1" si="276"/>
        <v>0</v>
      </c>
      <c r="G602" s="19">
        <f t="shared" ca="1" si="277"/>
        <v>0</v>
      </c>
      <c r="H602" s="7"/>
      <c r="O602" s="8"/>
      <c r="P602" s="8"/>
      <c r="Q602" s="8"/>
      <c r="R602" s="8"/>
      <c r="S602" s="8"/>
    </row>
    <row r="603" spans="1:29" x14ac:dyDescent="0.25">
      <c r="A603" s="140"/>
      <c r="B603" s="155" t="s">
        <v>16</v>
      </c>
      <c r="C603" s="19">
        <f t="shared" ca="1" si="273"/>
        <v>1.8436225500000001</v>
      </c>
      <c r="D603" s="19">
        <f t="shared" ca="1" si="274"/>
        <v>1.93052139</v>
      </c>
      <c r="E603" s="19">
        <f t="shared" ca="1" si="275"/>
        <v>1.84665119</v>
      </c>
      <c r="F603" s="19">
        <f t="shared" ca="1" si="276"/>
        <v>1.78514638</v>
      </c>
      <c r="G603" s="19">
        <f t="shared" ca="1" si="277"/>
        <v>1.7404156</v>
      </c>
      <c r="H603" s="7"/>
      <c r="O603" s="8"/>
      <c r="P603" s="8"/>
      <c r="Q603" s="8"/>
      <c r="R603" s="8"/>
      <c r="S603" s="8"/>
    </row>
    <row r="604" spans="1:29" x14ac:dyDescent="0.25">
      <c r="A604" s="140"/>
      <c r="B604" s="155" t="s">
        <v>24</v>
      </c>
      <c r="C604" s="19">
        <f t="shared" ca="1" si="273"/>
        <v>0</v>
      </c>
      <c r="D604" s="19">
        <f t="shared" ca="1" si="274"/>
        <v>0</v>
      </c>
      <c r="E604" s="19">
        <f t="shared" ca="1" si="275"/>
        <v>0</v>
      </c>
      <c r="F604" s="19">
        <f t="shared" ca="1" si="276"/>
        <v>0</v>
      </c>
      <c r="G604" s="19">
        <f t="shared" ca="1" si="277"/>
        <v>0</v>
      </c>
      <c r="H604" s="7"/>
      <c r="O604" s="8"/>
      <c r="P604" s="8"/>
      <c r="Q604" s="8"/>
      <c r="R604" s="8"/>
      <c r="S604" s="8"/>
    </row>
    <row r="605" spans="1:29" x14ac:dyDescent="0.25">
      <c r="A605" s="140"/>
      <c r="B605" s="155" t="s">
        <v>25</v>
      </c>
      <c r="C605" s="19">
        <f t="shared" ca="1" si="273"/>
        <v>0</v>
      </c>
      <c r="D605" s="19">
        <f t="shared" ca="1" si="274"/>
        <v>0</v>
      </c>
      <c r="E605" s="19">
        <f t="shared" ca="1" si="275"/>
        <v>0</v>
      </c>
      <c r="F605" s="19">
        <f t="shared" ca="1" si="276"/>
        <v>0</v>
      </c>
      <c r="G605" s="19">
        <f t="shared" ca="1" si="277"/>
        <v>0</v>
      </c>
      <c r="H605" s="7"/>
      <c r="O605" s="8"/>
      <c r="P605" s="8"/>
      <c r="Q605" s="8"/>
      <c r="R605" s="8"/>
      <c r="S605" s="8"/>
    </row>
    <row r="606" spans="1:29" x14ac:dyDescent="0.25">
      <c r="A606" s="140"/>
      <c r="B606" s="155" t="s">
        <v>1195</v>
      </c>
      <c r="C606" s="5">
        <f t="shared" ca="1" si="273"/>
        <v>0</v>
      </c>
      <c r="D606" s="5">
        <f t="shared" ca="1" si="274"/>
        <v>0</v>
      </c>
      <c r="E606" s="5">
        <f t="shared" ca="1" si="275"/>
        <v>0</v>
      </c>
      <c r="F606" s="5">
        <f t="shared" ca="1" si="276"/>
        <v>0</v>
      </c>
      <c r="G606" s="5">
        <f t="shared" ca="1" si="277"/>
        <v>0</v>
      </c>
      <c r="H606" s="7"/>
      <c r="O606" s="8"/>
      <c r="P606" s="8"/>
      <c r="Q606" s="8"/>
      <c r="R606" s="8"/>
      <c r="S606" s="8"/>
    </row>
    <row r="607" spans="1:29" x14ac:dyDescent="0.25">
      <c r="A607" s="140"/>
      <c r="B607" s="155"/>
      <c r="C607" s="7"/>
      <c r="D607" s="7"/>
      <c r="E607" s="7"/>
      <c r="F607" s="7"/>
      <c r="G607" s="7"/>
      <c r="H607" s="7"/>
      <c r="I607" s="103" t="s">
        <v>244</v>
      </c>
      <c r="O607" s="138" t="s">
        <v>245</v>
      </c>
      <c r="P607" s="8"/>
      <c r="Q607" s="8"/>
      <c r="R607" s="8"/>
      <c r="S607" s="8"/>
    </row>
    <row r="608" spans="1:29" x14ac:dyDescent="0.25">
      <c r="A608" s="140"/>
      <c r="B608" s="106" t="s">
        <v>249</v>
      </c>
      <c r="C608" s="9">
        <v>2010</v>
      </c>
      <c r="D608" s="9">
        <v>2020</v>
      </c>
      <c r="E608" s="9">
        <v>2030</v>
      </c>
      <c r="F608" s="9">
        <v>2040</v>
      </c>
      <c r="G608" s="9">
        <v>2050</v>
      </c>
      <c r="H608" s="7"/>
      <c r="I608" s="106">
        <v>2010</v>
      </c>
      <c r="J608" s="106">
        <v>2020</v>
      </c>
      <c r="K608" s="106">
        <v>2030</v>
      </c>
      <c r="L608" s="106">
        <v>2040</v>
      </c>
      <c r="M608" s="106">
        <v>2050</v>
      </c>
      <c r="O608" s="6">
        <v>2010</v>
      </c>
      <c r="P608" s="6">
        <v>2020</v>
      </c>
      <c r="Q608" s="6">
        <v>2030</v>
      </c>
      <c r="R608" s="6">
        <v>2040</v>
      </c>
      <c r="S608" s="6">
        <v>2050</v>
      </c>
      <c r="V608" s="106" t="s">
        <v>304</v>
      </c>
      <c r="W608" s="9">
        <v>2010</v>
      </c>
      <c r="X608" s="9">
        <v>2020</v>
      </c>
      <c r="Y608" s="9">
        <v>2030</v>
      </c>
      <c r="Z608" s="9">
        <v>2040</v>
      </c>
      <c r="AA608" s="9">
        <v>2050</v>
      </c>
    </row>
    <row r="609" spans="1:27" x14ac:dyDescent="0.25">
      <c r="A609" s="140"/>
      <c r="B609" s="155" t="s">
        <v>552</v>
      </c>
      <c r="C609" s="16">
        <f t="shared" ref="C609:C633" ca="1" si="284">IFERROR(VLOOKUP($B609,INDIRECT($I$609),2,FALSE),0)</f>
        <v>29.6259163</v>
      </c>
      <c r="D609" s="16">
        <f t="shared" ref="D609:D633" ca="1" si="285">IFERROR(VLOOKUP($B609,INDIRECT($J$609),2,FALSE),0)</f>
        <v>0</v>
      </c>
      <c r="E609" s="16">
        <f t="shared" ref="E609:E633" ca="1" si="286">IFERROR(VLOOKUP($B609,INDIRECT($K$609),2,FALSE),0)</f>
        <v>0</v>
      </c>
      <c r="F609" s="16">
        <f t="shared" ref="F609:F633" ca="1" si="287">IFERROR(VLOOKUP($B609,INDIRECT($L$609),2,FALSE),0)</f>
        <v>0</v>
      </c>
      <c r="G609" s="16">
        <f t="shared" ref="G609:G633" ca="1" si="288">IFERROR(VLOOKUP($B609,INDIRECT($M$609),2,FALSE),0)</f>
        <v>0</v>
      </c>
      <c r="H609" s="7"/>
      <c r="I609" s="140" t="str">
        <f>"Modeloutput!$A$"&amp;O609&amp;":$B$"&amp;O610</f>
        <v>Modeloutput!$A$14729:$B$14753</v>
      </c>
      <c r="J609" s="140" t="str">
        <f>"Modeloutput!$A$"&amp;P609&amp;":$B$"&amp;P610</f>
        <v>Modeloutput!$A$15664:$B$15688</v>
      </c>
      <c r="K609" s="140" t="str">
        <f>"Modeloutput!$A$"&amp;Q609&amp;":$B$"&amp;Q610</f>
        <v>Modeloutput!$A$16599:$B$16623</v>
      </c>
      <c r="L609" s="140" t="str">
        <f>"Modeloutput!$A$"&amp;R609&amp;":$B$"&amp;R610</f>
        <v>Modeloutput!$A$17534:$B$17558</v>
      </c>
      <c r="M609" s="140" t="str">
        <f>"Modeloutput!$A$"&amp;S609&amp;":$B$"&amp;S610</f>
        <v>Modeloutput!$A$18469:$B$18493</v>
      </c>
      <c r="N609" s="140" t="s">
        <v>246</v>
      </c>
      <c r="O609" s="140">
        <f>Run4_Var1!O609+Run4_Var4!$G$10</f>
        <v>14729</v>
      </c>
      <c r="P609" s="140">
        <f>Run4_Var1!P609+Run4_Var4!$G$10</f>
        <v>15664</v>
      </c>
      <c r="Q609" s="140">
        <f>Run4_Var1!Q609+Run4_Var4!$G$10</f>
        <v>16599</v>
      </c>
      <c r="R609" s="140">
        <f>Run4_Var1!R609+Run4_Var4!$G$10</f>
        <v>17534</v>
      </c>
      <c r="S609" s="140">
        <f>Run4_Var1!S609+Run4_Var4!$G$10</f>
        <v>18469</v>
      </c>
      <c r="V609" s="14" t="s">
        <v>591</v>
      </c>
      <c r="W609" s="16">
        <f ca="1">C609</f>
        <v>29.6259163</v>
      </c>
      <c r="X609" s="16">
        <f t="shared" ref="X609:AA610" ca="1" si="289">D609</f>
        <v>0</v>
      </c>
      <c r="Y609" s="16">
        <f t="shared" ca="1" si="289"/>
        <v>0</v>
      </c>
      <c r="Z609" s="16">
        <f t="shared" ca="1" si="289"/>
        <v>0</v>
      </c>
      <c r="AA609" s="16">
        <f t="shared" ca="1" si="289"/>
        <v>0</v>
      </c>
    </row>
    <row r="610" spans="1:27" x14ac:dyDescent="0.25">
      <c r="A610" s="140"/>
      <c r="B610" s="155" t="s">
        <v>553</v>
      </c>
      <c r="C610" s="72">
        <f t="shared" ca="1" si="284"/>
        <v>48.4258563</v>
      </c>
      <c r="D610" s="72">
        <f t="shared" ca="1" si="285"/>
        <v>48.575683499999997</v>
      </c>
      <c r="E610" s="72">
        <f t="shared" ca="1" si="286"/>
        <v>48.575683499999997</v>
      </c>
      <c r="F610" s="72">
        <f t="shared" ca="1" si="287"/>
        <v>48.575683499999997</v>
      </c>
      <c r="G610" s="72">
        <f t="shared" ca="1" si="288"/>
        <v>48.575683499999997</v>
      </c>
      <c r="H610" s="7"/>
      <c r="O610" s="140">
        <f>Run4_Var1!O610+Run4_Var4!$G$10</f>
        <v>14753</v>
      </c>
      <c r="P610" s="140">
        <f>Run4_Var1!P610+Run4_Var4!$G$10</f>
        <v>15688</v>
      </c>
      <c r="Q610" s="140">
        <f>Run4_Var1!Q610+Run4_Var4!$G$10</f>
        <v>16623</v>
      </c>
      <c r="R610" s="140">
        <f>Run4_Var1!R610+Run4_Var4!$G$10</f>
        <v>17558</v>
      </c>
      <c r="S610" s="140">
        <f>Run4_Var1!S610+Run4_Var4!$G$10</f>
        <v>18493</v>
      </c>
      <c r="V610" s="70" t="s">
        <v>592</v>
      </c>
      <c r="W610" s="72">
        <f ca="1">C610</f>
        <v>48.4258563</v>
      </c>
      <c r="X610" s="72">
        <f t="shared" ca="1" si="289"/>
        <v>48.575683499999997</v>
      </c>
      <c r="Y610" s="72">
        <f t="shared" ca="1" si="289"/>
        <v>48.575683499999997</v>
      </c>
      <c r="Z610" s="72">
        <f t="shared" ca="1" si="289"/>
        <v>48.575683499999997</v>
      </c>
      <c r="AA610" s="72">
        <f t="shared" ca="1" si="289"/>
        <v>48.575683499999997</v>
      </c>
    </row>
    <row r="611" spans="1:27" x14ac:dyDescent="0.25">
      <c r="A611" s="140"/>
      <c r="B611" s="155" t="s">
        <v>8</v>
      </c>
      <c r="C611" s="18">
        <f t="shared" ca="1" si="284"/>
        <v>0</v>
      </c>
      <c r="D611" s="18">
        <f t="shared" ca="1" si="285"/>
        <v>40.697320599999998</v>
      </c>
      <c r="E611" s="18">
        <f t="shared" ca="1" si="286"/>
        <v>34.271427799999998</v>
      </c>
      <c r="F611" s="18">
        <f t="shared" ca="1" si="287"/>
        <v>30.255244900000001</v>
      </c>
      <c r="G611" s="18">
        <f t="shared" ca="1" si="288"/>
        <v>27.310044099999999</v>
      </c>
      <c r="H611" s="7"/>
      <c r="O611" s="8"/>
      <c r="P611" s="8"/>
      <c r="Q611" s="8"/>
      <c r="R611" s="8"/>
      <c r="S611" s="8"/>
      <c r="V611" s="17" t="s">
        <v>272</v>
      </c>
      <c r="W611" s="18">
        <f ca="1">SUM(C611:C616)</f>
        <v>0</v>
      </c>
      <c r="X611" s="18">
        <f ca="1">SUM(D611:D616)</f>
        <v>49.859569999999998</v>
      </c>
      <c r="Y611" s="18">
        <f ca="1">SUM(E611:E616)</f>
        <v>41.987006239999999</v>
      </c>
      <c r="Z611" s="18">
        <f ca="1">SUM(F611:F616)</f>
        <v>37.066653988000006</v>
      </c>
      <c r="AA611" s="18">
        <f ca="1">SUM(G611:G616)</f>
        <v>33.458395664999998</v>
      </c>
    </row>
    <row r="612" spans="1:27" x14ac:dyDescent="0.25">
      <c r="A612" s="140"/>
      <c r="B612" s="155" t="s">
        <v>9</v>
      </c>
      <c r="C612" s="18">
        <f t="shared" ca="1" si="284"/>
        <v>0</v>
      </c>
      <c r="D612" s="18">
        <f t="shared" ca="1" si="285"/>
        <v>1.55762</v>
      </c>
      <c r="E612" s="18">
        <f t="shared" ca="1" si="286"/>
        <v>1.31168</v>
      </c>
      <c r="F612" s="18">
        <f t="shared" ca="1" si="287"/>
        <v>1.1579675</v>
      </c>
      <c r="G612" s="18">
        <f t="shared" ca="1" si="288"/>
        <v>1.045245</v>
      </c>
      <c r="H612" s="7"/>
      <c r="O612" s="8"/>
      <c r="P612" s="8"/>
      <c r="Q612" s="8"/>
      <c r="R612" s="8"/>
      <c r="S612" s="8"/>
      <c r="V612" s="66" t="s">
        <v>254</v>
      </c>
      <c r="W612" s="69">
        <f ca="1">SUM(C621:C624)</f>
        <v>10.4762691</v>
      </c>
      <c r="X612" s="69">
        <f t="shared" ref="X612:AA612" ca="1" si="290">SUM(D621:D624)</f>
        <v>10.4437947</v>
      </c>
      <c r="Y612" s="69">
        <f t="shared" ca="1" si="290"/>
        <v>9.7102238500000002</v>
      </c>
      <c r="Z612" s="69">
        <f t="shared" ca="1" si="290"/>
        <v>9.2393630099999999</v>
      </c>
      <c r="AA612" s="69">
        <f t="shared" ca="1" si="290"/>
        <v>8.8945729199999999</v>
      </c>
    </row>
    <row r="613" spans="1:27" x14ac:dyDescent="0.25">
      <c r="A613" s="140"/>
      <c r="B613" s="155" t="s">
        <v>10</v>
      </c>
      <c r="C613" s="18">
        <f t="shared" ca="1" si="284"/>
        <v>0</v>
      </c>
      <c r="D613" s="18">
        <f t="shared" ca="1" si="285"/>
        <v>7.4483570600000002</v>
      </c>
      <c r="E613" s="18">
        <f t="shared" ca="1" si="286"/>
        <v>6.2723006799999999</v>
      </c>
      <c r="F613" s="18">
        <f t="shared" ca="1" si="287"/>
        <v>5.5372654399999996</v>
      </c>
      <c r="G613" s="18">
        <f t="shared" ca="1" si="288"/>
        <v>4.9982395999999998</v>
      </c>
      <c r="H613" s="7"/>
      <c r="O613" s="8"/>
      <c r="P613" s="8"/>
      <c r="Q613" s="8"/>
      <c r="R613" s="8"/>
      <c r="S613" s="8"/>
      <c r="V613" s="36" t="s">
        <v>313</v>
      </c>
      <c r="W613" s="38">
        <f ca="1">SUM(C625:C628)</f>
        <v>1.5953268700000001</v>
      </c>
      <c r="X613" s="38">
        <f ca="1">SUM(D625:D628)</f>
        <v>1.2631833299999999</v>
      </c>
      <c r="Y613" s="38">
        <f ca="1">SUM(E625:E628)</f>
        <v>1.06373333</v>
      </c>
      <c r="Z613" s="38">
        <f ca="1">SUM(F625:F628)</f>
        <v>0.93907708400000001</v>
      </c>
      <c r="AA613" s="38">
        <f ca="1">SUM(G625:G628)</f>
        <v>0.84766249999999999</v>
      </c>
    </row>
    <row r="614" spans="1:27" x14ac:dyDescent="0.25">
      <c r="A614" s="140"/>
      <c r="B614" s="155" t="s">
        <v>11</v>
      </c>
      <c r="C614" s="18">
        <f t="shared" ca="1" si="284"/>
        <v>0</v>
      </c>
      <c r="D614" s="18">
        <f t="shared" ca="1" si="285"/>
        <v>0.15627234000000001</v>
      </c>
      <c r="E614" s="18">
        <f t="shared" ca="1" si="286"/>
        <v>0.13159776000000001</v>
      </c>
      <c r="F614" s="18">
        <f t="shared" ca="1" si="287"/>
        <v>0.11617614800000001</v>
      </c>
      <c r="G614" s="18">
        <f t="shared" ca="1" si="288"/>
        <v>0.10486696500000001</v>
      </c>
      <c r="H614" s="7"/>
      <c r="O614" s="8"/>
      <c r="P614" s="8"/>
      <c r="Q614" s="8"/>
      <c r="R614" s="8"/>
      <c r="S614" s="8"/>
      <c r="V614" s="32" t="s">
        <v>325</v>
      </c>
      <c r="W614" s="40">
        <f ca="1">SUM(C629:C633)</f>
        <v>0.58212900499999998</v>
      </c>
      <c r="X614" s="40">
        <f t="shared" ref="X614:AA614" ca="1" si="291">SUM(D629:D633)</f>
        <v>0.48465412000000002</v>
      </c>
      <c r="Y614" s="40">
        <f t="shared" ca="1" si="291"/>
        <v>0.40812978500000002</v>
      </c>
      <c r="Z614" s="40">
        <f t="shared" ca="1" si="291"/>
        <v>0.36030207600000003</v>
      </c>
      <c r="AA614" s="40">
        <f t="shared" ca="1" si="291"/>
        <v>0.32522842299999999</v>
      </c>
    </row>
    <row r="615" spans="1:27" x14ac:dyDescent="0.25">
      <c r="A615" s="140"/>
      <c r="B615" s="155" t="s">
        <v>12</v>
      </c>
      <c r="C615" s="18">
        <f t="shared" ca="1" si="284"/>
        <v>0</v>
      </c>
      <c r="D615" s="18">
        <f t="shared" ca="1" si="285"/>
        <v>0</v>
      </c>
      <c r="E615" s="18">
        <f t="shared" ca="1" si="286"/>
        <v>0</v>
      </c>
      <c r="F615" s="18">
        <f t="shared" ca="1" si="287"/>
        <v>0</v>
      </c>
      <c r="G615" s="18">
        <f t="shared" ca="1" si="288"/>
        <v>0</v>
      </c>
      <c r="H615" s="7"/>
      <c r="O615" s="8"/>
      <c r="P615" s="8"/>
      <c r="Q615" s="8"/>
      <c r="R615" s="8"/>
      <c r="S615" s="8"/>
      <c r="V615" s="205" t="s">
        <v>1369</v>
      </c>
      <c r="W615" s="206">
        <f ca="1">SUM(C617:C620)</f>
        <v>1.4298299999999999</v>
      </c>
      <c r="X615" s="206">
        <f t="shared" ref="X615:AA615" ca="1" si="292">SUM(D617:D620)</f>
        <v>1.71594</v>
      </c>
      <c r="Y615" s="206">
        <f t="shared" ca="1" si="292"/>
        <v>1.71594</v>
      </c>
      <c r="Z615" s="206">
        <f t="shared" ca="1" si="292"/>
        <v>1.71594</v>
      </c>
      <c r="AA615" s="206">
        <f t="shared" ca="1" si="292"/>
        <v>1.71594</v>
      </c>
    </row>
    <row r="616" spans="1:27" x14ac:dyDescent="0.25">
      <c r="A616" s="140"/>
      <c r="B616" s="155" t="s">
        <v>13</v>
      </c>
      <c r="C616" s="18">
        <f t="shared" ca="1" si="284"/>
        <v>0</v>
      </c>
      <c r="D616" s="18">
        <f t="shared" ca="1" si="285"/>
        <v>0</v>
      </c>
      <c r="E616" s="18">
        <f t="shared" ca="1" si="286"/>
        <v>0</v>
      </c>
      <c r="F616" s="18">
        <f t="shared" ca="1" si="287"/>
        <v>0</v>
      </c>
      <c r="G616" s="18">
        <f t="shared" ca="1" si="288"/>
        <v>0</v>
      </c>
      <c r="H616" s="7"/>
      <c r="O616" s="8"/>
      <c r="P616" s="8"/>
      <c r="Q616" s="8"/>
      <c r="R616" s="8"/>
      <c r="S616" s="8"/>
    </row>
    <row r="617" spans="1:27" x14ac:dyDescent="0.25">
      <c r="B617" s="155" t="s">
        <v>948</v>
      </c>
      <c r="C617" s="206">
        <f t="shared" ca="1" si="284"/>
        <v>0</v>
      </c>
      <c r="D617" s="206">
        <f t="shared" ca="1" si="285"/>
        <v>0</v>
      </c>
      <c r="E617" s="206">
        <f t="shared" ca="1" si="286"/>
        <v>0</v>
      </c>
      <c r="F617" s="206">
        <f t="shared" ca="1" si="287"/>
        <v>0</v>
      </c>
      <c r="G617" s="206">
        <f t="shared" ca="1" si="288"/>
        <v>0</v>
      </c>
      <c r="H617" s="7"/>
      <c r="O617" s="8"/>
      <c r="P617" s="8"/>
      <c r="Q617" s="8"/>
      <c r="R617" s="8"/>
      <c r="S617" s="8"/>
    </row>
    <row r="618" spans="1:27" x14ac:dyDescent="0.25">
      <c r="B618" s="155" t="s">
        <v>945</v>
      </c>
      <c r="C618" s="206">
        <f t="shared" ca="1" si="284"/>
        <v>1.4298299999999999</v>
      </c>
      <c r="D618" s="206">
        <f t="shared" ca="1" si="285"/>
        <v>1.71594</v>
      </c>
      <c r="E618" s="206">
        <f t="shared" ca="1" si="286"/>
        <v>1.71594</v>
      </c>
      <c r="F618" s="206">
        <f t="shared" ca="1" si="287"/>
        <v>1.71594</v>
      </c>
      <c r="G618" s="206">
        <f t="shared" ca="1" si="288"/>
        <v>1.71594</v>
      </c>
      <c r="H618" s="7"/>
      <c r="O618" s="8"/>
      <c r="P618" s="8"/>
      <c r="Q618" s="8"/>
      <c r="R618" s="8"/>
      <c r="S618" s="8"/>
      <c r="V618" s="140" t="s">
        <v>285</v>
      </c>
      <c r="W618" s="135">
        <f ca="1">SUM(W609:W615)</f>
        <v>92.135327574999977</v>
      </c>
      <c r="X618" s="135">
        <f t="shared" ref="X618:AA618" ca="1" si="293">SUM(X609:X615)</f>
        <v>112.34282564999999</v>
      </c>
      <c r="Y618" s="135">
        <f t="shared" ca="1" si="293"/>
        <v>103.46071670500001</v>
      </c>
      <c r="Z618" s="135">
        <f t="shared" ca="1" si="293"/>
        <v>97.897019658000019</v>
      </c>
      <c r="AA618" s="135">
        <f t="shared" ca="1" si="293"/>
        <v>93.817483007999996</v>
      </c>
    </row>
    <row r="619" spans="1:27" x14ac:dyDescent="0.25">
      <c r="B619" s="155" t="s">
        <v>949</v>
      </c>
      <c r="C619" s="206">
        <f t="shared" ca="1" si="284"/>
        <v>0</v>
      </c>
      <c r="D619" s="206">
        <f t="shared" ca="1" si="285"/>
        <v>0</v>
      </c>
      <c r="E619" s="206">
        <f t="shared" ca="1" si="286"/>
        <v>0</v>
      </c>
      <c r="F619" s="206">
        <f t="shared" ca="1" si="287"/>
        <v>0</v>
      </c>
      <c r="G619" s="206">
        <f t="shared" ca="1" si="288"/>
        <v>0</v>
      </c>
      <c r="H619" s="7"/>
      <c r="O619" s="8"/>
      <c r="P619" s="8"/>
      <c r="Q619" s="8"/>
      <c r="R619" s="8"/>
      <c r="S619" s="8"/>
      <c r="V619" s="140" t="s">
        <v>284</v>
      </c>
      <c r="W619" s="135">
        <f ca="1">SUM(C609:C633)</f>
        <v>92.135327574999977</v>
      </c>
      <c r="X619" s="135">
        <f ca="1">SUM(D609:D633)</f>
        <v>112.34282565000001</v>
      </c>
      <c r="Y619" s="135">
        <f ca="1">SUM(E609:E633)</f>
        <v>103.46071670500001</v>
      </c>
      <c r="Z619" s="135">
        <f ca="1">SUM(F609:F633)</f>
        <v>97.897019658000005</v>
      </c>
      <c r="AA619" s="135">
        <f ca="1">SUM(G609:G633)</f>
        <v>93.817483007999996</v>
      </c>
    </row>
    <row r="620" spans="1:27" x14ac:dyDescent="0.25">
      <c r="B620" s="155" t="s">
        <v>950</v>
      </c>
      <c r="C620" s="206">
        <f t="shared" ca="1" si="284"/>
        <v>0</v>
      </c>
      <c r="D620" s="206">
        <f t="shared" ca="1" si="285"/>
        <v>0</v>
      </c>
      <c r="E620" s="206">
        <f t="shared" ca="1" si="286"/>
        <v>0</v>
      </c>
      <c r="F620" s="206">
        <f t="shared" ca="1" si="287"/>
        <v>0</v>
      </c>
      <c r="G620" s="206">
        <f t="shared" ca="1" si="288"/>
        <v>0</v>
      </c>
      <c r="H620" s="9"/>
      <c r="O620" s="8"/>
      <c r="P620" s="8"/>
      <c r="Q620" s="8"/>
      <c r="R620" s="8"/>
      <c r="S620" s="8"/>
    </row>
    <row r="621" spans="1:27" x14ac:dyDescent="0.25">
      <c r="A621" s="140"/>
      <c r="B621" s="155" t="s">
        <v>458</v>
      </c>
      <c r="C621" s="69">
        <f t="shared" ca="1" si="284"/>
        <v>0</v>
      </c>
      <c r="D621" s="69">
        <f t="shared" ca="1" si="285"/>
        <v>0</v>
      </c>
      <c r="E621" s="69">
        <f t="shared" ca="1" si="286"/>
        <v>0</v>
      </c>
      <c r="F621" s="69">
        <f t="shared" ca="1" si="287"/>
        <v>0</v>
      </c>
      <c r="G621" s="69">
        <f t="shared" ca="1" si="288"/>
        <v>0</v>
      </c>
      <c r="H621" s="9"/>
      <c r="O621" s="8"/>
      <c r="P621" s="8"/>
      <c r="Q621" s="8"/>
      <c r="R621" s="8"/>
      <c r="S621" s="8"/>
    </row>
    <row r="622" spans="1:27" x14ac:dyDescent="0.25">
      <c r="A622" s="140"/>
      <c r="B622" s="155" t="s">
        <v>456</v>
      </c>
      <c r="C622" s="69">
        <f t="shared" ca="1" si="284"/>
        <v>10.4762691</v>
      </c>
      <c r="D622" s="69">
        <f t="shared" ca="1" si="285"/>
        <v>10.4437947</v>
      </c>
      <c r="E622" s="69">
        <f t="shared" ca="1" si="286"/>
        <v>9.7102238500000002</v>
      </c>
      <c r="F622" s="69">
        <f t="shared" ca="1" si="287"/>
        <v>9.2393630099999999</v>
      </c>
      <c r="G622" s="69">
        <f t="shared" ca="1" si="288"/>
        <v>8.8945729199999999</v>
      </c>
      <c r="H622" s="9"/>
      <c r="O622" s="8"/>
      <c r="P622" s="8"/>
      <c r="Q622" s="8"/>
      <c r="R622" s="8"/>
      <c r="S622" s="8"/>
    </row>
    <row r="623" spans="1:27" x14ac:dyDescent="0.25">
      <c r="A623" s="140"/>
      <c r="B623" s="155" t="s">
        <v>459</v>
      </c>
      <c r="C623" s="69">
        <f t="shared" ca="1" si="284"/>
        <v>0</v>
      </c>
      <c r="D623" s="69">
        <f t="shared" ca="1" si="285"/>
        <v>0</v>
      </c>
      <c r="E623" s="69">
        <f t="shared" ca="1" si="286"/>
        <v>0</v>
      </c>
      <c r="F623" s="69">
        <f t="shared" ca="1" si="287"/>
        <v>0</v>
      </c>
      <c r="G623" s="69">
        <f t="shared" ca="1" si="288"/>
        <v>0</v>
      </c>
      <c r="H623" s="9"/>
      <c r="O623" s="8"/>
      <c r="P623" s="8"/>
      <c r="Q623" s="8"/>
      <c r="R623" s="8"/>
      <c r="S623" s="8"/>
    </row>
    <row r="624" spans="1:27" x14ac:dyDescent="0.25">
      <c r="A624" s="140"/>
      <c r="B624" s="155" t="s">
        <v>460</v>
      </c>
      <c r="C624" s="69">
        <f t="shared" ca="1" si="284"/>
        <v>0</v>
      </c>
      <c r="D624" s="69">
        <f t="shared" ca="1" si="285"/>
        <v>0</v>
      </c>
      <c r="E624" s="69">
        <f t="shared" ca="1" si="286"/>
        <v>0</v>
      </c>
      <c r="F624" s="69">
        <f t="shared" ca="1" si="287"/>
        <v>0</v>
      </c>
      <c r="G624" s="69">
        <f t="shared" ca="1" si="288"/>
        <v>0</v>
      </c>
      <c r="H624" s="9"/>
      <c r="O624" s="8"/>
      <c r="P624" s="8"/>
      <c r="Q624" s="8"/>
      <c r="R624" s="8"/>
      <c r="S624" s="8"/>
    </row>
    <row r="625" spans="1:31" x14ac:dyDescent="0.25">
      <c r="A625" s="140"/>
      <c r="B625" s="155" t="s">
        <v>461</v>
      </c>
      <c r="C625" s="38">
        <f t="shared" ca="1" si="284"/>
        <v>0</v>
      </c>
      <c r="D625" s="38">
        <f t="shared" ca="1" si="285"/>
        <v>0</v>
      </c>
      <c r="E625" s="38">
        <f t="shared" ca="1" si="286"/>
        <v>0</v>
      </c>
      <c r="F625" s="38">
        <f t="shared" ca="1" si="287"/>
        <v>0</v>
      </c>
      <c r="G625" s="38">
        <f t="shared" ca="1" si="288"/>
        <v>0</v>
      </c>
      <c r="H625" s="7"/>
      <c r="O625" s="8"/>
      <c r="P625" s="8"/>
      <c r="Q625" s="8"/>
      <c r="R625" s="8"/>
      <c r="S625" s="8"/>
    </row>
    <row r="626" spans="1:31" x14ac:dyDescent="0.25">
      <c r="A626" s="140"/>
      <c r="B626" s="155" t="s">
        <v>457</v>
      </c>
      <c r="C626" s="38">
        <f t="shared" ca="1" si="284"/>
        <v>1.5953268700000001</v>
      </c>
      <c r="D626" s="38">
        <f t="shared" ca="1" si="285"/>
        <v>1.2631833299999999</v>
      </c>
      <c r="E626" s="38">
        <f t="shared" ca="1" si="286"/>
        <v>1.06373333</v>
      </c>
      <c r="F626" s="38">
        <f t="shared" ca="1" si="287"/>
        <v>0.93907708400000001</v>
      </c>
      <c r="G626" s="38">
        <f t="shared" ca="1" si="288"/>
        <v>0.84766249999999999</v>
      </c>
      <c r="H626" s="7"/>
      <c r="O626" s="8"/>
      <c r="P626" s="8"/>
      <c r="Q626" s="8"/>
      <c r="R626" s="8"/>
      <c r="S626" s="8"/>
    </row>
    <row r="627" spans="1:31" x14ac:dyDescent="0.25">
      <c r="A627" s="140"/>
      <c r="B627" s="155" t="s">
        <v>462</v>
      </c>
      <c r="C627" s="38">
        <f t="shared" ca="1" si="284"/>
        <v>0</v>
      </c>
      <c r="D627" s="38">
        <f t="shared" ca="1" si="285"/>
        <v>0</v>
      </c>
      <c r="E627" s="38">
        <f t="shared" ca="1" si="286"/>
        <v>0</v>
      </c>
      <c r="F627" s="38">
        <f t="shared" ca="1" si="287"/>
        <v>0</v>
      </c>
      <c r="G627" s="38">
        <f t="shared" ca="1" si="288"/>
        <v>0</v>
      </c>
      <c r="H627" s="7"/>
      <c r="O627" s="8"/>
      <c r="P627" s="8"/>
      <c r="Q627" s="8"/>
      <c r="R627" s="8"/>
      <c r="S627" s="8"/>
    </row>
    <row r="628" spans="1:31" x14ac:dyDescent="0.25">
      <c r="A628" s="140"/>
      <c r="B628" s="155" t="s">
        <v>463</v>
      </c>
      <c r="C628" s="38">
        <f t="shared" ca="1" si="284"/>
        <v>0</v>
      </c>
      <c r="D628" s="38">
        <f t="shared" ca="1" si="285"/>
        <v>0</v>
      </c>
      <c r="E628" s="38">
        <f t="shared" ca="1" si="286"/>
        <v>0</v>
      </c>
      <c r="F628" s="38">
        <f t="shared" ca="1" si="287"/>
        <v>0</v>
      </c>
      <c r="G628" s="38">
        <f t="shared" ca="1" si="288"/>
        <v>0</v>
      </c>
      <c r="H628" s="7"/>
      <c r="O628" s="8"/>
      <c r="P628" s="8"/>
      <c r="Q628" s="8"/>
      <c r="R628" s="8"/>
      <c r="S628" s="8"/>
    </row>
    <row r="629" spans="1:31" x14ac:dyDescent="0.25">
      <c r="A629" s="140"/>
      <c r="B629" s="155" t="s">
        <v>20</v>
      </c>
      <c r="C629" s="245">
        <f t="shared" ca="1" si="284"/>
        <v>0</v>
      </c>
      <c r="D629" s="245">
        <f t="shared" ca="1" si="285"/>
        <v>0</v>
      </c>
      <c r="E629" s="245">
        <f t="shared" ca="1" si="286"/>
        <v>0</v>
      </c>
      <c r="F629" s="245">
        <f t="shared" ca="1" si="287"/>
        <v>0</v>
      </c>
      <c r="G629" s="245">
        <f t="shared" ca="1" si="288"/>
        <v>0</v>
      </c>
      <c r="H629" s="7"/>
      <c r="O629" s="8"/>
      <c r="P629" s="8"/>
      <c r="Q629" s="8"/>
      <c r="R629" s="8"/>
      <c r="S629" s="8"/>
    </row>
    <row r="630" spans="1:31" x14ac:dyDescent="0.25">
      <c r="A630" s="140"/>
      <c r="B630" s="155" t="s">
        <v>15</v>
      </c>
      <c r="C630" s="245">
        <f t="shared" ca="1" si="284"/>
        <v>0.58212900499999998</v>
      </c>
      <c r="D630" s="245">
        <f t="shared" ca="1" si="285"/>
        <v>0.48465412000000002</v>
      </c>
      <c r="E630" s="245">
        <f t="shared" ca="1" si="286"/>
        <v>0.40812978500000002</v>
      </c>
      <c r="F630" s="245">
        <f t="shared" ca="1" si="287"/>
        <v>0.36030207600000003</v>
      </c>
      <c r="G630" s="245">
        <f t="shared" ca="1" si="288"/>
        <v>0.32522842299999999</v>
      </c>
      <c r="H630" s="7"/>
      <c r="O630" s="8"/>
      <c r="P630" s="8"/>
      <c r="Q630" s="8"/>
      <c r="R630" s="8"/>
      <c r="S630" s="8"/>
    </row>
    <row r="631" spans="1:31" s="10" customFormat="1" x14ac:dyDescent="0.25">
      <c r="A631" s="140"/>
      <c r="B631" s="155" t="s">
        <v>21</v>
      </c>
      <c r="C631" s="245">
        <f t="shared" ca="1" si="284"/>
        <v>0</v>
      </c>
      <c r="D631" s="245">
        <f t="shared" ca="1" si="285"/>
        <v>0</v>
      </c>
      <c r="E631" s="245">
        <f t="shared" ca="1" si="286"/>
        <v>0</v>
      </c>
      <c r="F631" s="245">
        <f t="shared" ca="1" si="287"/>
        <v>0</v>
      </c>
      <c r="G631" s="245">
        <f t="shared" ca="1" si="288"/>
        <v>0</v>
      </c>
      <c r="H631" s="7"/>
      <c r="I631" s="140"/>
      <c r="J631" s="140"/>
      <c r="K631" s="140"/>
      <c r="L631" s="140"/>
      <c r="M631" s="140"/>
      <c r="N631" s="140"/>
      <c r="O631" s="8"/>
      <c r="P631" s="8"/>
      <c r="Q631" s="8"/>
      <c r="R631" s="8"/>
      <c r="S631" s="8"/>
      <c r="T631" s="140"/>
      <c r="U631" s="140"/>
      <c r="V631" s="140"/>
      <c r="W631" s="140"/>
      <c r="X631" s="140"/>
      <c r="Y631" s="140"/>
      <c r="Z631" s="140"/>
      <c r="AA631" s="140"/>
      <c r="AB631" s="140"/>
      <c r="AC631" s="140"/>
      <c r="AD631" s="140"/>
      <c r="AE631" s="140"/>
    </row>
    <row r="632" spans="1:31" x14ac:dyDescent="0.25">
      <c r="A632" s="140"/>
      <c r="B632" s="155" t="s">
        <v>22</v>
      </c>
      <c r="C632" s="40">
        <f t="shared" ca="1" si="284"/>
        <v>0</v>
      </c>
      <c r="D632" s="40">
        <f t="shared" ca="1" si="285"/>
        <v>0</v>
      </c>
      <c r="E632" s="40">
        <f t="shared" ca="1" si="286"/>
        <v>0</v>
      </c>
      <c r="F632" s="40">
        <f t="shared" ca="1" si="287"/>
        <v>0</v>
      </c>
      <c r="G632" s="40">
        <f t="shared" ca="1" si="288"/>
        <v>0</v>
      </c>
      <c r="H632" s="7"/>
      <c r="O632" s="8"/>
      <c r="P632" s="8"/>
      <c r="Q632" s="8"/>
      <c r="R632" s="8"/>
      <c r="S632" s="8"/>
    </row>
    <row r="633" spans="1:31" x14ac:dyDescent="0.25">
      <c r="A633" s="140"/>
      <c r="B633" s="155" t="s">
        <v>1333</v>
      </c>
      <c r="C633" s="40">
        <f t="shared" ca="1" si="284"/>
        <v>0</v>
      </c>
      <c r="D633" s="40">
        <f t="shared" ca="1" si="285"/>
        <v>0</v>
      </c>
      <c r="E633" s="40">
        <f t="shared" ca="1" si="286"/>
        <v>0</v>
      </c>
      <c r="F633" s="40">
        <f t="shared" ca="1" si="287"/>
        <v>0</v>
      </c>
      <c r="G633" s="40">
        <f t="shared" ca="1" si="288"/>
        <v>0</v>
      </c>
      <c r="H633" s="7"/>
      <c r="O633" s="8"/>
      <c r="P633" s="8"/>
      <c r="Q633" s="8"/>
      <c r="R633" s="8"/>
      <c r="S633" s="8"/>
    </row>
    <row r="634" spans="1:31" x14ac:dyDescent="0.25">
      <c r="A634" s="140"/>
      <c r="B634" s="155"/>
      <c r="C634" s="7"/>
      <c r="D634" s="7"/>
      <c r="E634" s="7"/>
      <c r="F634" s="7"/>
      <c r="G634" s="7"/>
      <c r="H634" s="7"/>
      <c r="I634" s="103" t="s">
        <v>244</v>
      </c>
      <c r="O634" s="138" t="s">
        <v>245</v>
      </c>
      <c r="P634" s="8"/>
      <c r="Q634" s="8"/>
      <c r="R634" s="8"/>
      <c r="S634" s="8"/>
    </row>
    <row r="635" spans="1:31" x14ac:dyDescent="0.25">
      <c r="B635" s="106" t="s">
        <v>250</v>
      </c>
      <c r="C635" s="9">
        <v>2010</v>
      </c>
      <c r="D635" s="9">
        <v>2020</v>
      </c>
      <c r="E635" s="9">
        <v>2030</v>
      </c>
      <c r="F635" s="9">
        <v>2040</v>
      </c>
      <c r="G635" s="9">
        <v>2050</v>
      </c>
      <c r="H635" s="7"/>
      <c r="I635" s="106">
        <v>2010</v>
      </c>
      <c r="J635" s="106">
        <v>2020</v>
      </c>
      <c r="K635" s="106">
        <v>2030</v>
      </c>
      <c r="L635" s="106">
        <v>2040</v>
      </c>
      <c r="M635" s="106">
        <v>2050</v>
      </c>
      <c r="O635" s="6">
        <v>2010</v>
      </c>
      <c r="P635" s="6">
        <v>2020</v>
      </c>
      <c r="Q635" s="6">
        <v>2030</v>
      </c>
      <c r="R635" s="6">
        <v>2040</v>
      </c>
      <c r="S635" s="6">
        <v>2050</v>
      </c>
      <c r="V635" s="106" t="s">
        <v>250</v>
      </c>
      <c r="W635" s="9">
        <v>2010</v>
      </c>
      <c r="X635" s="9">
        <v>2020</v>
      </c>
      <c r="Y635" s="9">
        <v>2030</v>
      </c>
      <c r="Z635" s="9">
        <v>2040</v>
      </c>
      <c r="AA635" s="9">
        <v>2050</v>
      </c>
    </row>
    <row r="636" spans="1:31" x14ac:dyDescent="0.25">
      <c r="A636" s="140"/>
      <c r="B636" s="155" t="s">
        <v>458</v>
      </c>
      <c r="C636" s="69">
        <f t="shared" ref="C636:C644" ca="1" si="294">IFERROR(VLOOKUP($B636,INDIRECT($I$636),2,FALSE),0)</f>
        <v>0</v>
      </c>
      <c r="D636" s="69">
        <f t="shared" ref="D636:D644" ca="1" si="295">IFERROR(VLOOKUP($B636,INDIRECT($J$636),2,FALSE),0)</f>
        <v>0</v>
      </c>
      <c r="E636" s="69">
        <f t="shared" ref="E636:E644" ca="1" si="296">IFERROR(VLOOKUP($B636,INDIRECT($K$636),2,FALSE),0)</f>
        <v>0</v>
      </c>
      <c r="F636" s="69">
        <f t="shared" ref="F636:F644" ca="1" si="297">IFERROR(VLOOKUP($B636,INDIRECT($L$636),2,FALSE),0)</f>
        <v>0</v>
      </c>
      <c r="G636" s="69">
        <f t="shared" ref="G636:G644" ca="1" si="298">IFERROR(VLOOKUP($B636,INDIRECT($M$636),2,FALSE),0)</f>
        <v>0</v>
      </c>
      <c r="H636" s="7"/>
      <c r="I636" s="140" t="str">
        <f>"Modeloutput!$A$"&amp;O636&amp;":$B$"&amp;O637</f>
        <v>Modeloutput!$A$14765:$B$14773</v>
      </c>
      <c r="J636" s="140" t="str">
        <f>"Modeloutput!$A$"&amp;P636&amp;":$B$"&amp;P637</f>
        <v>Modeloutput!$A$15700:$B$15708</v>
      </c>
      <c r="K636" s="140" t="str">
        <f>"Modeloutput!$A$"&amp;Q636&amp;":$B$"&amp;Q637</f>
        <v>Modeloutput!$A$16635:$B$16643</v>
      </c>
      <c r="L636" s="140" t="str">
        <f>"Modeloutput!$A$"&amp;R636&amp;":$B$"&amp;R637</f>
        <v>Modeloutput!$A$17570:$B$17578</v>
      </c>
      <c r="M636" s="140" t="str">
        <f>"Modeloutput!$A$"&amp;S636&amp;":$B$"&amp;S637</f>
        <v>Modeloutput!$A$18505:$B$18513</v>
      </c>
      <c r="N636" s="140" t="s">
        <v>246</v>
      </c>
      <c r="O636" s="140">
        <f>Run4_Var1!O636+Run4_Var4!$G$10</f>
        <v>14765</v>
      </c>
      <c r="P636" s="140">
        <f>Run4_Var1!P636+Run4_Var4!$G$10</f>
        <v>15700</v>
      </c>
      <c r="Q636" s="140">
        <f>Run4_Var1!Q636+Run4_Var4!$G$10</f>
        <v>16635</v>
      </c>
      <c r="R636" s="140">
        <f>Run4_Var1!R636+Run4_Var4!$G$10</f>
        <v>17570</v>
      </c>
      <c r="S636" s="140">
        <f>Run4_Var1!S636+Run4_Var4!$G$10</f>
        <v>18505</v>
      </c>
      <c r="V636" s="66" t="s">
        <v>254</v>
      </c>
      <c r="W636" s="67">
        <f ca="1">SUM(C636:C639)+C644</f>
        <v>5.0373923200000004</v>
      </c>
      <c r="X636" s="67">
        <f t="shared" ref="X636:AA636" ca="1" si="299">SUM(D636:D639)+D644</f>
        <v>5.6859245100000004</v>
      </c>
      <c r="Y636" s="67">
        <f t="shared" ca="1" si="299"/>
        <v>5.6859245100000004</v>
      </c>
      <c r="Z636" s="67">
        <f t="shared" ca="1" si="299"/>
        <v>5.6859245100000004</v>
      </c>
      <c r="AA636" s="67">
        <f t="shared" ca="1" si="299"/>
        <v>5.6859245100000004</v>
      </c>
    </row>
    <row r="637" spans="1:31" x14ac:dyDescent="0.25">
      <c r="A637" s="140"/>
      <c r="B637" s="155" t="s">
        <v>456</v>
      </c>
      <c r="C637" s="69">
        <f t="shared" ca="1" si="294"/>
        <v>5.0373923200000004</v>
      </c>
      <c r="D637" s="69">
        <f t="shared" ca="1" si="295"/>
        <v>5.6859245100000004</v>
      </c>
      <c r="E637" s="69">
        <f t="shared" ca="1" si="296"/>
        <v>5.6859245100000004</v>
      </c>
      <c r="F637" s="69">
        <f t="shared" ca="1" si="297"/>
        <v>5.6859245100000004</v>
      </c>
      <c r="G637" s="69">
        <f t="shared" ca="1" si="298"/>
        <v>5.6859245100000004</v>
      </c>
      <c r="H637" s="7"/>
      <c r="O637" s="140">
        <f>Run4_Var1!O637+Run4_Var4!$G$10</f>
        <v>14773</v>
      </c>
      <c r="P637" s="140">
        <f>Run4_Var1!P637+Run4_Var4!$G$10</f>
        <v>15708</v>
      </c>
      <c r="Q637" s="140">
        <f>Run4_Var1!Q637+Run4_Var4!$G$10</f>
        <v>16643</v>
      </c>
      <c r="R637" s="140">
        <f>Run4_Var1!R637+Run4_Var4!$G$10</f>
        <v>17578</v>
      </c>
      <c r="S637" s="140">
        <f>Run4_Var1!S637+Run4_Var4!$G$10</f>
        <v>18513</v>
      </c>
      <c r="V637" s="36" t="s">
        <v>313</v>
      </c>
      <c r="W637" s="37">
        <f ca="1">SUM(C640:C643)</f>
        <v>7.1055160300000004</v>
      </c>
      <c r="X637" s="37">
        <f t="shared" ref="X637:AA637" ca="1" si="300">SUM(D640:D643)</f>
        <v>6.0477759200000003</v>
      </c>
      <c r="Y637" s="37">
        <f t="shared" ca="1" si="300"/>
        <v>6.0477759200000003</v>
      </c>
      <c r="Z637" s="37">
        <f t="shared" ca="1" si="300"/>
        <v>6.0477759200000003</v>
      </c>
      <c r="AA637" s="37">
        <f t="shared" ca="1" si="300"/>
        <v>6.0477759200000003</v>
      </c>
    </row>
    <row r="638" spans="1:31" x14ac:dyDescent="0.25">
      <c r="A638" s="140"/>
      <c r="B638" s="155" t="s">
        <v>459</v>
      </c>
      <c r="C638" s="69">
        <f t="shared" ca="1" si="294"/>
        <v>0</v>
      </c>
      <c r="D638" s="69">
        <f t="shared" ca="1" si="295"/>
        <v>0</v>
      </c>
      <c r="E638" s="69">
        <f t="shared" ca="1" si="296"/>
        <v>0</v>
      </c>
      <c r="F638" s="69">
        <f t="shared" ca="1" si="297"/>
        <v>0</v>
      </c>
      <c r="G638" s="69">
        <f t="shared" ca="1" si="298"/>
        <v>0</v>
      </c>
      <c r="H638" s="7"/>
      <c r="O638" s="8"/>
      <c r="P638" s="8"/>
      <c r="Q638" s="8"/>
      <c r="R638" s="8"/>
      <c r="S638" s="8"/>
    </row>
    <row r="639" spans="1:31" x14ac:dyDescent="0.25">
      <c r="A639" s="140"/>
      <c r="B639" s="155" t="s">
        <v>460</v>
      </c>
      <c r="C639" s="69">
        <f t="shared" ca="1" si="294"/>
        <v>0</v>
      </c>
      <c r="D639" s="69">
        <f t="shared" ca="1" si="295"/>
        <v>0</v>
      </c>
      <c r="E639" s="69">
        <f t="shared" ca="1" si="296"/>
        <v>0</v>
      </c>
      <c r="F639" s="69">
        <f t="shared" ca="1" si="297"/>
        <v>0</v>
      </c>
      <c r="G639" s="69">
        <f t="shared" ca="1" si="298"/>
        <v>0</v>
      </c>
      <c r="H639" s="7"/>
      <c r="O639" s="8"/>
      <c r="P639" s="8"/>
      <c r="Q639" s="8"/>
      <c r="R639" s="8"/>
      <c r="S639" s="8"/>
      <c r="V639" s="140" t="s">
        <v>285</v>
      </c>
      <c r="W639" s="135">
        <f ca="1">SUM(W636:W637)</f>
        <v>12.142908350000001</v>
      </c>
      <c r="X639" s="135">
        <f t="shared" ref="X639:AA639" ca="1" si="301">SUM(X636:X637)</f>
        <v>11.733700430000001</v>
      </c>
      <c r="Y639" s="135">
        <f t="shared" ca="1" si="301"/>
        <v>11.733700430000001</v>
      </c>
      <c r="Z639" s="135">
        <f t="shared" ca="1" si="301"/>
        <v>11.733700430000001</v>
      </c>
      <c r="AA639" s="135">
        <f t="shared" ca="1" si="301"/>
        <v>11.733700430000001</v>
      </c>
    </row>
    <row r="640" spans="1:31" x14ac:dyDescent="0.25">
      <c r="A640" s="140"/>
      <c r="B640" s="155" t="s">
        <v>461</v>
      </c>
      <c r="C640" s="38">
        <f t="shared" ca="1" si="294"/>
        <v>0</v>
      </c>
      <c r="D640" s="38">
        <f t="shared" ca="1" si="295"/>
        <v>0</v>
      </c>
      <c r="E640" s="38">
        <f t="shared" ca="1" si="296"/>
        <v>0</v>
      </c>
      <c r="F640" s="38">
        <f t="shared" ca="1" si="297"/>
        <v>0</v>
      </c>
      <c r="G640" s="38">
        <f t="shared" ca="1" si="298"/>
        <v>0</v>
      </c>
      <c r="H640" s="7"/>
      <c r="O640" s="8"/>
      <c r="P640" s="8"/>
      <c r="Q640" s="8"/>
      <c r="R640" s="8"/>
      <c r="S640" s="8"/>
      <c r="V640" s="140" t="s">
        <v>284</v>
      </c>
      <c r="W640" s="135">
        <f ca="1">SUM(C636:C644)</f>
        <v>12.142908350000001</v>
      </c>
      <c r="X640" s="135">
        <f t="shared" ref="X640:AA640" ca="1" si="302">SUM(D636:D644)</f>
        <v>11.733700430000001</v>
      </c>
      <c r="Y640" s="135">
        <f t="shared" ca="1" si="302"/>
        <v>11.733700430000001</v>
      </c>
      <c r="Z640" s="135">
        <f t="shared" ca="1" si="302"/>
        <v>11.733700430000001</v>
      </c>
      <c r="AA640" s="135">
        <f t="shared" ca="1" si="302"/>
        <v>11.733700430000001</v>
      </c>
    </row>
    <row r="641" spans="1:27" x14ac:dyDescent="0.25">
      <c r="A641" s="140"/>
      <c r="B641" s="155" t="s">
        <v>457</v>
      </c>
      <c r="C641" s="38">
        <f t="shared" ca="1" si="294"/>
        <v>7.1055160300000004</v>
      </c>
      <c r="D641" s="38">
        <f t="shared" ca="1" si="295"/>
        <v>6.0477759200000003</v>
      </c>
      <c r="E641" s="38">
        <f t="shared" ca="1" si="296"/>
        <v>6.0477759200000003</v>
      </c>
      <c r="F641" s="38">
        <f t="shared" ca="1" si="297"/>
        <v>6.0477759200000003</v>
      </c>
      <c r="G641" s="38">
        <f t="shared" ca="1" si="298"/>
        <v>6.0477759200000003</v>
      </c>
      <c r="H641" s="7"/>
      <c r="O641" s="8"/>
      <c r="P641" s="8"/>
      <c r="Q641" s="8"/>
      <c r="R641" s="8"/>
      <c r="S641" s="8"/>
    </row>
    <row r="642" spans="1:27" x14ac:dyDescent="0.25">
      <c r="A642" s="140"/>
      <c r="B642" s="155" t="s">
        <v>462</v>
      </c>
      <c r="C642" s="38">
        <f t="shared" ca="1" si="294"/>
        <v>0</v>
      </c>
      <c r="D642" s="38">
        <f t="shared" ca="1" si="295"/>
        <v>0</v>
      </c>
      <c r="E642" s="38">
        <f t="shared" ca="1" si="296"/>
        <v>0</v>
      </c>
      <c r="F642" s="38">
        <f t="shared" ca="1" si="297"/>
        <v>0</v>
      </c>
      <c r="G642" s="38">
        <f t="shared" ca="1" si="298"/>
        <v>0</v>
      </c>
      <c r="H642" s="7"/>
      <c r="O642" s="8"/>
      <c r="P642" s="8"/>
      <c r="Q642" s="8"/>
      <c r="R642" s="8"/>
      <c r="S642" s="8"/>
    </row>
    <row r="643" spans="1:27" x14ac:dyDescent="0.25">
      <c r="A643" s="140"/>
      <c r="B643" s="155" t="s">
        <v>463</v>
      </c>
      <c r="C643" s="38">
        <f t="shared" ca="1" si="294"/>
        <v>0</v>
      </c>
      <c r="D643" s="38">
        <f t="shared" ca="1" si="295"/>
        <v>0</v>
      </c>
      <c r="E643" s="38">
        <f t="shared" ca="1" si="296"/>
        <v>0</v>
      </c>
      <c r="F643" s="38">
        <f t="shared" ca="1" si="297"/>
        <v>0</v>
      </c>
      <c r="G643" s="38">
        <f t="shared" ca="1" si="298"/>
        <v>0</v>
      </c>
      <c r="H643" s="7"/>
      <c r="O643" s="8"/>
      <c r="P643" s="8"/>
      <c r="Q643" s="8"/>
      <c r="R643" s="8"/>
      <c r="S643" s="8"/>
    </row>
    <row r="644" spans="1:27" x14ac:dyDescent="0.25">
      <c r="A644" s="140"/>
      <c r="B644" s="155" t="s">
        <v>1299</v>
      </c>
      <c r="C644" s="69">
        <f t="shared" ca="1" si="294"/>
        <v>0</v>
      </c>
      <c r="D644" s="69">
        <f t="shared" ca="1" si="295"/>
        <v>0</v>
      </c>
      <c r="E644" s="69">
        <f t="shared" ca="1" si="296"/>
        <v>0</v>
      </c>
      <c r="F644" s="69">
        <f t="shared" ca="1" si="297"/>
        <v>0</v>
      </c>
      <c r="G644" s="69">
        <f t="shared" ca="1" si="298"/>
        <v>0</v>
      </c>
      <c r="H644" s="7"/>
      <c r="O644" s="8"/>
      <c r="P644" s="8"/>
      <c r="Q644" s="8"/>
      <c r="R644" s="8"/>
      <c r="S644" s="8"/>
    </row>
    <row r="645" spans="1:27" x14ac:dyDescent="0.25">
      <c r="B645" s="155"/>
      <c r="C645" s="7"/>
      <c r="D645" s="7"/>
      <c r="E645" s="7"/>
      <c r="F645" s="7"/>
      <c r="G645" s="7"/>
      <c r="H645" s="7"/>
      <c r="I645" s="103" t="s">
        <v>244</v>
      </c>
      <c r="O645" s="138" t="s">
        <v>245</v>
      </c>
      <c r="P645" s="8"/>
      <c r="Q645" s="8"/>
      <c r="R645" s="8"/>
      <c r="S645" s="8"/>
    </row>
    <row r="646" spans="1:27" x14ac:dyDescent="0.25">
      <c r="B646" s="106" t="s">
        <v>252</v>
      </c>
      <c r="C646" s="9">
        <v>2010</v>
      </c>
      <c r="D646" s="9">
        <v>2020</v>
      </c>
      <c r="E646" s="9">
        <v>2030</v>
      </c>
      <c r="F646" s="9">
        <v>2040</v>
      </c>
      <c r="G646" s="9">
        <v>2050</v>
      </c>
      <c r="H646" s="7"/>
      <c r="I646" s="106">
        <v>2010</v>
      </c>
      <c r="J646" s="106">
        <v>2020</v>
      </c>
      <c r="K646" s="106">
        <v>2030</v>
      </c>
      <c r="L646" s="106">
        <v>2040</v>
      </c>
      <c r="M646" s="106">
        <v>2050</v>
      </c>
      <c r="O646" s="6">
        <v>2010</v>
      </c>
      <c r="P646" s="6">
        <v>2020</v>
      </c>
      <c r="Q646" s="6">
        <v>2030</v>
      </c>
      <c r="R646" s="6">
        <v>2040</v>
      </c>
      <c r="S646" s="6">
        <v>2050</v>
      </c>
      <c r="V646" s="106" t="s">
        <v>327</v>
      </c>
      <c r="W646" s="9">
        <v>2010</v>
      </c>
      <c r="X646" s="9">
        <v>2020</v>
      </c>
      <c r="Y646" s="9">
        <v>2030</v>
      </c>
      <c r="Z646" s="9">
        <v>2040</v>
      </c>
      <c r="AA646" s="9">
        <v>2050</v>
      </c>
    </row>
    <row r="647" spans="1:27" x14ac:dyDescent="0.25">
      <c r="A647" s="140"/>
      <c r="B647" s="155" t="s">
        <v>8</v>
      </c>
      <c r="C647" s="207">
        <f t="shared" ref="C647:C706" ca="1" si="303">IFERROR(VLOOKUP($B647,INDIRECT($I$647),2,FALSE),0)</f>
        <v>0</v>
      </c>
      <c r="D647" s="207">
        <f t="shared" ref="D647:D706" ca="1" si="304">IFERROR(VLOOKUP($B647,INDIRECT($J$647),2,FALSE),0)</f>
        <v>0</v>
      </c>
      <c r="E647" s="207">
        <f t="shared" ref="E647:E706" ca="1" si="305">IFERROR(VLOOKUP($B647,INDIRECT($K$647),2,FALSE),0)</f>
        <v>0</v>
      </c>
      <c r="F647" s="207">
        <f t="shared" ref="F647:F706" ca="1" si="306">IFERROR(VLOOKUP($B647,INDIRECT($L$647),2,FALSE),0)</f>
        <v>0</v>
      </c>
      <c r="G647" s="207">
        <f t="shared" ref="G647:G706" ca="1" si="307">IFERROR(VLOOKUP($B647,INDIRECT($M$647),2,FALSE),0)</f>
        <v>0</v>
      </c>
      <c r="H647" s="7"/>
      <c r="I647" s="140" t="str">
        <f>"Modeloutput!$A$"&amp;O647&amp;":$B$"&amp;O648</f>
        <v>Modeloutput!$A$14823:$B$14882</v>
      </c>
      <c r="J647" s="140" t="str">
        <f>"Modeloutput!$A$"&amp;P647&amp;":$B$"&amp;P648</f>
        <v>Modeloutput!$A$15758:$B$15817</v>
      </c>
      <c r="K647" s="140" t="str">
        <f>"Modeloutput!$A$"&amp;Q647&amp;":$B$"&amp;Q648</f>
        <v>Modeloutput!$A$16693:$B$16752</v>
      </c>
      <c r="L647" s="140" t="str">
        <f>"Modeloutput!$A$"&amp;R647&amp;":$B$"&amp;R648</f>
        <v>Modeloutput!$A$17628:$B$17687</v>
      </c>
      <c r="M647" s="140" t="str">
        <f>"Modeloutput!$A$"&amp;S647&amp;":$B$"&amp;S648</f>
        <v>Modeloutput!$A$18563:$B$18622</v>
      </c>
      <c r="N647" s="140" t="s">
        <v>246</v>
      </c>
      <c r="O647" s="140">
        <f>Run4_Var1!O647+Run4_Var4!$G$10</f>
        <v>14823</v>
      </c>
      <c r="P647" s="140">
        <f>Run4_Var1!P647+Run4_Var4!$G$10</f>
        <v>15758</v>
      </c>
      <c r="Q647" s="140">
        <f>Run4_Var1!Q647+Run4_Var4!$G$10</f>
        <v>16693</v>
      </c>
      <c r="R647" s="140">
        <f>Run4_Var1!R647+Run4_Var4!$G$10</f>
        <v>17628</v>
      </c>
      <c r="S647" s="140">
        <f>Run4_Var1!S647+Run4_Var4!$G$10</f>
        <v>18563</v>
      </c>
      <c r="V647" s="17" t="s">
        <v>1370</v>
      </c>
      <c r="W647" s="18">
        <f ca="1">SUM(C647:C652)</f>
        <v>0</v>
      </c>
      <c r="X647" s="18">
        <f t="shared" ref="X647:AA647" ca="1" si="308">SUM(D647:D652)</f>
        <v>0</v>
      </c>
      <c r="Y647" s="18">
        <f t="shared" ca="1" si="308"/>
        <v>0</v>
      </c>
      <c r="Z647" s="18">
        <f t="shared" ca="1" si="308"/>
        <v>0</v>
      </c>
      <c r="AA647" s="18">
        <f t="shared" ca="1" si="308"/>
        <v>0</v>
      </c>
    </row>
    <row r="648" spans="1:27" x14ac:dyDescent="0.25">
      <c r="A648" s="140"/>
      <c r="B648" s="155" t="s">
        <v>9</v>
      </c>
      <c r="C648" s="207">
        <f t="shared" ca="1" si="303"/>
        <v>0</v>
      </c>
      <c r="D648" s="207">
        <f t="shared" ca="1" si="304"/>
        <v>0</v>
      </c>
      <c r="E648" s="207">
        <f t="shared" ca="1" si="305"/>
        <v>0</v>
      </c>
      <c r="F648" s="207">
        <f t="shared" ca="1" si="306"/>
        <v>0</v>
      </c>
      <c r="G648" s="207">
        <f t="shared" ca="1" si="307"/>
        <v>0</v>
      </c>
      <c r="H648" s="9"/>
      <c r="O648" s="140">
        <f>Run4_Var1!O648+Run4_Var4!$G$10</f>
        <v>14882</v>
      </c>
      <c r="P648" s="140">
        <f>Run4_Var1!P648+Run4_Var4!$G$10</f>
        <v>15817</v>
      </c>
      <c r="Q648" s="140">
        <f>Run4_Var1!Q648+Run4_Var4!$G$10</f>
        <v>16752</v>
      </c>
      <c r="R648" s="140">
        <f>Run4_Var1!R648+Run4_Var4!$G$10</f>
        <v>17687</v>
      </c>
      <c r="S648" s="140">
        <f>Run4_Var1!S648+Run4_Var4!$G$10</f>
        <v>18622</v>
      </c>
      <c r="V648" s="22" t="s">
        <v>1371</v>
      </c>
      <c r="W648" s="41">
        <f ca="1">SUM(C653:C665)</f>
        <v>0</v>
      </c>
      <c r="X648" s="41">
        <f t="shared" ref="X648:AA648" ca="1" si="309">SUM(D653:D665)</f>
        <v>0</v>
      </c>
      <c r="Y648" s="41">
        <f t="shared" ca="1" si="309"/>
        <v>0</v>
      </c>
      <c r="Z648" s="41">
        <f t="shared" ca="1" si="309"/>
        <v>0</v>
      </c>
      <c r="AA648" s="41">
        <f t="shared" ca="1" si="309"/>
        <v>0</v>
      </c>
    </row>
    <row r="649" spans="1:27" x14ac:dyDescent="0.25">
      <c r="A649" s="140"/>
      <c r="B649" s="155" t="s">
        <v>10</v>
      </c>
      <c r="C649" s="207">
        <f t="shared" ca="1" si="303"/>
        <v>0</v>
      </c>
      <c r="D649" s="207">
        <f t="shared" ca="1" si="304"/>
        <v>0</v>
      </c>
      <c r="E649" s="207">
        <f t="shared" ca="1" si="305"/>
        <v>0</v>
      </c>
      <c r="F649" s="207">
        <f t="shared" ca="1" si="306"/>
        <v>0</v>
      </c>
      <c r="G649" s="207">
        <f t="shared" ca="1" si="307"/>
        <v>0</v>
      </c>
      <c r="H649" s="7"/>
      <c r="O649" s="8"/>
      <c r="P649" s="8"/>
      <c r="Q649" s="8"/>
      <c r="R649" s="8"/>
      <c r="S649" s="8"/>
      <c r="V649" s="66" t="s">
        <v>1372</v>
      </c>
      <c r="W649" s="69">
        <f ca="1">SUM(C675:C678)</f>
        <v>0</v>
      </c>
      <c r="X649" s="69">
        <f t="shared" ref="X649:AA649" ca="1" si="310">SUM(D675:D678)</f>
        <v>0</v>
      </c>
      <c r="Y649" s="69">
        <f t="shared" ca="1" si="310"/>
        <v>0</v>
      </c>
      <c r="Z649" s="69">
        <f t="shared" ca="1" si="310"/>
        <v>0</v>
      </c>
      <c r="AA649" s="69">
        <f t="shared" ca="1" si="310"/>
        <v>0</v>
      </c>
    </row>
    <row r="650" spans="1:27" x14ac:dyDescent="0.25">
      <c r="A650" s="140"/>
      <c r="B650" s="155" t="s">
        <v>11</v>
      </c>
      <c r="C650" s="207">
        <f t="shared" ca="1" si="303"/>
        <v>0</v>
      </c>
      <c r="D650" s="207">
        <f t="shared" ca="1" si="304"/>
        <v>0</v>
      </c>
      <c r="E650" s="207">
        <f t="shared" ca="1" si="305"/>
        <v>0</v>
      </c>
      <c r="F650" s="207">
        <f t="shared" ca="1" si="306"/>
        <v>0</v>
      </c>
      <c r="G650" s="207">
        <f t="shared" ca="1" si="307"/>
        <v>0</v>
      </c>
      <c r="H650" s="7"/>
      <c r="O650" s="8"/>
      <c r="P650" s="8"/>
      <c r="Q650" s="8"/>
      <c r="R650" s="8"/>
      <c r="S650" s="8"/>
      <c r="V650" s="36" t="s">
        <v>1373</v>
      </c>
      <c r="W650" s="38">
        <f ca="1">SUM(C683:C686)</f>
        <v>0</v>
      </c>
      <c r="X650" s="38">
        <f t="shared" ref="X650:AA650" ca="1" si="311">SUM(D683:D686)</f>
        <v>0</v>
      </c>
      <c r="Y650" s="38">
        <f t="shared" ca="1" si="311"/>
        <v>0</v>
      </c>
      <c r="Z650" s="38">
        <f t="shared" ca="1" si="311"/>
        <v>0</v>
      </c>
      <c r="AA650" s="38">
        <f t="shared" ca="1" si="311"/>
        <v>0</v>
      </c>
    </row>
    <row r="651" spans="1:27" x14ac:dyDescent="0.25">
      <c r="A651" s="140"/>
      <c r="B651" s="155" t="s">
        <v>12</v>
      </c>
      <c r="C651" s="207">
        <f t="shared" ca="1" si="303"/>
        <v>0</v>
      </c>
      <c r="D651" s="207">
        <f t="shared" ca="1" si="304"/>
        <v>0</v>
      </c>
      <c r="E651" s="207">
        <f t="shared" ca="1" si="305"/>
        <v>0</v>
      </c>
      <c r="F651" s="207">
        <f t="shared" ca="1" si="306"/>
        <v>0</v>
      </c>
      <c r="G651" s="207">
        <f t="shared" ca="1" si="307"/>
        <v>0</v>
      </c>
      <c r="H651" s="7"/>
      <c r="O651" s="8"/>
      <c r="P651" s="8"/>
      <c r="Q651" s="8"/>
      <c r="R651" s="8"/>
      <c r="S651" s="8"/>
      <c r="V651" s="32" t="s">
        <v>1374</v>
      </c>
      <c r="W651" s="40">
        <f ca="1">SUM(C691:C694)+C705</f>
        <v>0</v>
      </c>
      <c r="X651" s="40">
        <f t="shared" ref="X651:AA651" ca="1" si="312">SUM(D691:D694)+D705</f>
        <v>0</v>
      </c>
      <c r="Y651" s="40">
        <f t="shared" ca="1" si="312"/>
        <v>0</v>
      </c>
      <c r="Z651" s="40">
        <f t="shared" ca="1" si="312"/>
        <v>0</v>
      </c>
      <c r="AA651" s="40">
        <f t="shared" ca="1" si="312"/>
        <v>0</v>
      </c>
    </row>
    <row r="652" spans="1:27" x14ac:dyDescent="0.25">
      <c r="A652" s="140"/>
      <c r="B652" s="155" t="s">
        <v>13</v>
      </c>
      <c r="C652" s="207">
        <f t="shared" ca="1" si="303"/>
        <v>0</v>
      </c>
      <c r="D652" s="207">
        <f t="shared" ca="1" si="304"/>
        <v>0</v>
      </c>
      <c r="E652" s="207">
        <f t="shared" ca="1" si="305"/>
        <v>0</v>
      </c>
      <c r="F652" s="207">
        <f t="shared" ca="1" si="306"/>
        <v>0</v>
      </c>
      <c r="G652" s="207">
        <f t="shared" ca="1" si="307"/>
        <v>0</v>
      </c>
      <c r="H652" s="7"/>
      <c r="O652" s="8"/>
      <c r="P652" s="8"/>
      <c r="Q652" s="8"/>
      <c r="R652" s="8"/>
      <c r="S652" s="8"/>
      <c r="V652" s="208" t="s">
        <v>1375</v>
      </c>
      <c r="W652" s="209">
        <f ca="1">C666</f>
        <v>0</v>
      </c>
      <c r="X652" s="209">
        <f t="shared" ref="X652:AA652" ca="1" si="313">D666</f>
        <v>0</v>
      </c>
      <c r="Y652" s="209">
        <f t="shared" ca="1" si="313"/>
        <v>0</v>
      </c>
      <c r="Z652" s="209">
        <f t="shared" ca="1" si="313"/>
        <v>0</v>
      </c>
      <c r="AA652" s="209">
        <f t="shared" ca="1" si="313"/>
        <v>0</v>
      </c>
    </row>
    <row r="653" spans="1:27" x14ac:dyDescent="0.25">
      <c r="A653" s="140"/>
      <c r="B653" s="155" t="s">
        <v>554</v>
      </c>
      <c r="C653" s="210">
        <f t="shared" ca="1" si="303"/>
        <v>0</v>
      </c>
      <c r="D653" s="210">
        <f t="shared" ca="1" si="304"/>
        <v>0</v>
      </c>
      <c r="E653" s="210">
        <f t="shared" ca="1" si="305"/>
        <v>0</v>
      </c>
      <c r="F653" s="210">
        <f t="shared" ca="1" si="306"/>
        <v>0</v>
      </c>
      <c r="G653" s="210">
        <f t="shared" ca="1" si="307"/>
        <v>0</v>
      </c>
      <c r="H653" s="7"/>
      <c r="O653" s="8"/>
      <c r="P653" s="8"/>
      <c r="Q653" s="8"/>
      <c r="R653" s="8"/>
      <c r="S653" s="8"/>
      <c r="V653" s="211" t="s">
        <v>1376</v>
      </c>
      <c r="W653" s="212">
        <f ca="1">SUM(C667:C670)+C701</f>
        <v>0</v>
      </c>
      <c r="X653" s="212">
        <f t="shared" ref="X653:AA653" ca="1" si="314">SUM(D667:D670)+D701</f>
        <v>0</v>
      </c>
      <c r="Y653" s="212">
        <f t="shared" ca="1" si="314"/>
        <v>0</v>
      </c>
      <c r="Z653" s="212">
        <f t="shared" ca="1" si="314"/>
        <v>0</v>
      </c>
      <c r="AA653" s="212">
        <f t="shared" ca="1" si="314"/>
        <v>0</v>
      </c>
    </row>
    <row r="654" spans="1:27" x14ac:dyDescent="0.25">
      <c r="A654" s="140"/>
      <c r="B654" s="155" t="s">
        <v>555</v>
      </c>
      <c r="C654" s="210">
        <f t="shared" ca="1" si="303"/>
        <v>0</v>
      </c>
      <c r="D654" s="210">
        <f t="shared" ca="1" si="304"/>
        <v>0</v>
      </c>
      <c r="E654" s="210">
        <f t="shared" ca="1" si="305"/>
        <v>0</v>
      </c>
      <c r="F654" s="210">
        <f t="shared" ca="1" si="306"/>
        <v>0</v>
      </c>
      <c r="G654" s="210">
        <f t="shared" ca="1" si="307"/>
        <v>0</v>
      </c>
      <c r="H654" s="7"/>
      <c r="O654" s="8"/>
      <c r="P654" s="8"/>
      <c r="Q654" s="8"/>
      <c r="R654" s="8"/>
      <c r="S654" s="8"/>
      <c r="V654" s="195" t="s">
        <v>1377</v>
      </c>
      <c r="W654" s="213">
        <f ca="1">SUM(C671:C674)+C702</f>
        <v>0</v>
      </c>
      <c r="X654" s="213">
        <f t="shared" ref="X654:AA654" ca="1" si="315">SUM(D671:D674)+D702</f>
        <v>0</v>
      </c>
      <c r="Y654" s="213">
        <f t="shared" ca="1" si="315"/>
        <v>0</v>
      </c>
      <c r="Z654" s="213">
        <f t="shared" ca="1" si="315"/>
        <v>0</v>
      </c>
      <c r="AA654" s="213">
        <f t="shared" ca="1" si="315"/>
        <v>0</v>
      </c>
    </row>
    <row r="655" spans="1:27" x14ac:dyDescent="0.25">
      <c r="A655" s="140"/>
      <c r="B655" s="155" t="s">
        <v>556</v>
      </c>
      <c r="C655" s="210">
        <f t="shared" ca="1" si="303"/>
        <v>0</v>
      </c>
      <c r="D655" s="210">
        <f t="shared" ca="1" si="304"/>
        <v>0</v>
      </c>
      <c r="E655" s="210">
        <f t="shared" ca="1" si="305"/>
        <v>0</v>
      </c>
      <c r="F655" s="210">
        <f t="shared" ca="1" si="306"/>
        <v>0</v>
      </c>
      <c r="G655" s="210">
        <f t="shared" ca="1" si="307"/>
        <v>0</v>
      </c>
      <c r="O655" s="8"/>
      <c r="P655" s="8"/>
      <c r="Q655" s="8"/>
      <c r="R655" s="8"/>
      <c r="S655" s="8"/>
      <c r="V655" s="30" t="s">
        <v>1378</v>
      </c>
      <c r="W655" s="214">
        <f ca="1">SUM(C679:C682)+C704</f>
        <v>0</v>
      </c>
      <c r="X655" s="214">
        <f t="shared" ref="X655:AA655" ca="1" si="316">SUM(D679:D682)+D704</f>
        <v>0</v>
      </c>
      <c r="Y655" s="214">
        <f t="shared" ca="1" si="316"/>
        <v>0</v>
      </c>
      <c r="Z655" s="214">
        <f t="shared" ca="1" si="316"/>
        <v>0</v>
      </c>
      <c r="AA655" s="214">
        <f t="shared" ca="1" si="316"/>
        <v>0</v>
      </c>
    </row>
    <row r="656" spans="1:27" x14ac:dyDescent="0.25">
      <c r="A656" s="140"/>
      <c r="B656" s="155" t="s">
        <v>557</v>
      </c>
      <c r="C656" s="210">
        <f t="shared" ca="1" si="303"/>
        <v>0</v>
      </c>
      <c r="D656" s="210">
        <f t="shared" ca="1" si="304"/>
        <v>0</v>
      </c>
      <c r="E656" s="210">
        <f t="shared" ca="1" si="305"/>
        <v>0</v>
      </c>
      <c r="F656" s="210">
        <f t="shared" ca="1" si="306"/>
        <v>0</v>
      </c>
      <c r="G656" s="210">
        <f t="shared" ca="1" si="307"/>
        <v>0</v>
      </c>
      <c r="O656" s="8"/>
      <c r="P656" s="8"/>
      <c r="Q656" s="8"/>
      <c r="R656" s="8"/>
      <c r="S656" s="8"/>
      <c r="V656" s="215" t="s">
        <v>1379</v>
      </c>
      <c r="W656" s="216">
        <f ca="1">SUM(C687:C690)</f>
        <v>0</v>
      </c>
      <c r="X656" s="216">
        <f t="shared" ref="X656:AA656" ca="1" si="317">SUM(D687:D690)</f>
        <v>0</v>
      </c>
      <c r="Y656" s="216">
        <f t="shared" ca="1" si="317"/>
        <v>0</v>
      </c>
      <c r="Z656" s="216">
        <f t="shared" ca="1" si="317"/>
        <v>0</v>
      </c>
      <c r="AA656" s="216">
        <f t="shared" ca="1" si="317"/>
        <v>0</v>
      </c>
    </row>
    <row r="657" spans="1:27" x14ac:dyDescent="0.25">
      <c r="A657" s="140"/>
      <c r="B657" s="155" t="s">
        <v>558</v>
      </c>
      <c r="C657" s="210">
        <f t="shared" ca="1" si="303"/>
        <v>0</v>
      </c>
      <c r="D657" s="210">
        <f t="shared" ca="1" si="304"/>
        <v>0</v>
      </c>
      <c r="E657" s="210">
        <f t="shared" ca="1" si="305"/>
        <v>0</v>
      </c>
      <c r="F657" s="210">
        <f t="shared" ca="1" si="306"/>
        <v>0</v>
      </c>
      <c r="G657" s="210">
        <f t="shared" ca="1" si="307"/>
        <v>0</v>
      </c>
      <c r="O657" s="8"/>
      <c r="P657" s="8"/>
      <c r="Q657" s="8"/>
      <c r="R657" s="8"/>
      <c r="S657" s="8"/>
      <c r="V657" s="217" t="s">
        <v>1380</v>
      </c>
      <c r="W657" s="143">
        <f ca="1">SUM(C695:C698)+C706</f>
        <v>0</v>
      </c>
      <c r="X657" s="143">
        <f t="shared" ref="X657:AA657" ca="1" si="318">SUM(D695:D698)+D706</f>
        <v>0</v>
      </c>
      <c r="Y657" s="143">
        <f t="shared" ca="1" si="318"/>
        <v>0</v>
      </c>
      <c r="Z657" s="143">
        <f t="shared" ca="1" si="318"/>
        <v>0</v>
      </c>
      <c r="AA657" s="143">
        <f t="shared" ca="1" si="318"/>
        <v>0</v>
      </c>
    </row>
    <row r="658" spans="1:27" x14ac:dyDescent="0.25">
      <c r="A658" s="140"/>
      <c r="B658" s="155" t="s">
        <v>559</v>
      </c>
      <c r="C658" s="210">
        <f t="shared" ca="1" si="303"/>
        <v>0</v>
      </c>
      <c r="D658" s="210">
        <f t="shared" ca="1" si="304"/>
        <v>0</v>
      </c>
      <c r="E658" s="210">
        <f t="shared" ca="1" si="305"/>
        <v>0</v>
      </c>
      <c r="F658" s="210">
        <f t="shared" ca="1" si="306"/>
        <v>0</v>
      </c>
      <c r="G658" s="210">
        <f t="shared" ca="1" si="307"/>
        <v>0</v>
      </c>
      <c r="O658" s="8"/>
      <c r="P658" s="8"/>
      <c r="Q658" s="8"/>
      <c r="R658" s="8"/>
      <c r="S658" s="8"/>
    </row>
    <row r="659" spans="1:27" x14ac:dyDescent="0.25">
      <c r="A659" s="140"/>
      <c r="B659" s="155" t="s">
        <v>560</v>
      </c>
      <c r="C659" s="210">
        <f t="shared" ca="1" si="303"/>
        <v>0</v>
      </c>
      <c r="D659" s="210">
        <f t="shared" ca="1" si="304"/>
        <v>0</v>
      </c>
      <c r="E659" s="210">
        <f t="shared" ca="1" si="305"/>
        <v>0</v>
      </c>
      <c r="F659" s="210">
        <f t="shared" ca="1" si="306"/>
        <v>0</v>
      </c>
      <c r="G659" s="210">
        <f t="shared" ca="1" si="307"/>
        <v>0</v>
      </c>
      <c r="O659" s="8"/>
      <c r="P659" s="8"/>
      <c r="Q659" s="8"/>
      <c r="R659" s="8"/>
      <c r="S659" s="8"/>
      <c r="V659" s="140" t="s">
        <v>285</v>
      </c>
      <c r="W659" s="135">
        <f ca="1">SUM(W647:W657)</f>
        <v>0</v>
      </c>
      <c r="X659" s="135">
        <f t="shared" ref="X659:AA659" ca="1" si="319">SUM(X647:X657)</f>
        <v>0</v>
      </c>
      <c r="Y659" s="135">
        <f t="shared" ca="1" si="319"/>
        <v>0</v>
      </c>
      <c r="Z659" s="135">
        <f t="shared" ca="1" si="319"/>
        <v>0</v>
      </c>
      <c r="AA659" s="135">
        <f t="shared" ca="1" si="319"/>
        <v>0</v>
      </c>
    </row>
    <row r="660" spans="1:27" x14ac:dyDescent="0.25">
      <c r="A660" s="140"/>
      <c r="B660" s="155" t="s">
        <v>561</v>
      </c>
      <c r="C660" s="210">
        <f t="shared" ca="1" si="303"/>
        <v>0</v>
      </c>
      <c r="D660" s="210">
        <f t="shared" ca="1" si="304"/>
        <v>0</v>
      </c>
      <c r="E660" s="210">
        <f t="shared" ca="1" si="305"/>
        <v>0</v>
      </c>
      <c r="F660" s="210">
        <f t="shared" ca="1" si="306"/>
        <v>0</v>
      </c>
      <c r="G660" s="210">
        <f t="shared" ca="1" si="307"/>
        <v>0</v>
      </c>
      <c r="O660" s="8"/>
      <c r="P660" s="8"/>
      <c r="Q660" s="8"/>
      <c r="R660" s="8"/>
      <c r="S660" s="8"/>
      <c r="V660" s="140" t="s">
        <v>284</v>
      </c>
      <c r="W660" s="135">
        <f ca="1">SUM(C647:C706)</f>
        <v>0</v>
      </c>
      <c r="X660" s="135">
        <f t="shared" ref="X660:AA660" ca="1" si="320">SUM(D647:D706)</f>
        <v>0</v>
      </c>
      <c r="Y660" s="135">
        <f t="shared" ca="1" si="320"/>
        <v>0</v>
      </c>
      <c r="Z660" s="135">
        <f t="shared" ca="1" si="320"/>
        <v>0</v>
      </c>
      <c r="AA660" s="135">
        <f t="shared" ca="1" si="320"/>
        <v>0</v>
      </c>
    </row>
    <row r="661" spans="1:27" x14ac:dyDescent="0.25">
      <c r="A661" s="140"/>
      <c r="B661" s="155" t="s">
        <v>562</v>
      </c>
      <c r="C661" s="210">
        <f t="shared" ca="1" si="303"/>
        <v>0</v>
      </c>
      <c r="D661" s="210">
        <f t="shared" ca="1" si="304"/>
        <v>0</v>
      </c>
      <c r="E661" s="210">
        <f t="shared" ca="1" si="305"/>
        <v>0</v>
      </c>
      <c r="F661" s="210">
        <f t="shared" ca="1" si="306"/>
        <v>0</v>
      </c>
      <c r="G661" s="210">
        <f t="shared" ca="1" si="307"/>
        <v>0</v>
      </c>
      <c r="O661" s="8"/>
      <c r="P661" s="8"/>
      <c r="Q661" s="8"/>
      <c r="R661" s="8"/>
      <c r="S661" s="8"/>
    </row>
    <row r="662" spans="1:27" x14ac:dyDescent="0.25">
      <c r="A662" s="140"/>
      <c r="B662" s="155" t="s">
        <v>563</v>
      </c>
      <c r="C662" s="210">
        <f t="shared" ca="1" si="303"/>
        <v>0</v>
      </c>
      <c r="D662" s="210">
        <f t="shared" ca="1" si="304"/>
        <v>0</v>
      </c>
      <c r="E662" s="210">
        <f t="shared" ca="1" si="305"/>
        <v>0</v>
      </c>
      <c r="F662" s="210">
        <f t="shared" ca="1" si="306"/>
        <v>0</v>
      </c>
      <c r="G662" s="210">
        <f t="shared" ca="1" si="307"/>
        <v>0</v>
      </c>
      <c r="O662" s="8"/>
      <c r="P662" s="8"/>
      <c r="Q662" s="8"/>
      <c r="R662" s="8"/>
      <c r="S662" s="8"/>
    </row>
    <row r="663" spans="1:27" x14ac:dyDescent="0.25">
      <c r="A663" s="140"/>
      <c r="B663" s="155" t="s">
        <v>564</v>
      </c>
      <c r="C663" s="210">
        <f t="shared" ca="1" si="303"/>
        <v>0</v>
      </c>
      <c r="D663" s="210">
        <f t="shared" ca="1" si="304"/>
        <v>0</v>
      </c>
      <c r="E663" s="210">
        <f t="shared" ca="1" si="305"/>
        <v>0</v>
      </c>
      <c r="F663" s="210">
        <f t="shared" ca="1" si="306"/>
        <v>0</v>
      </c>
      <c r="G663" s="210">
        <f t="shared" ca="1" si="307"/>
        <v>0</v>
      </c>
      <c r="O663" s="8"/>
      <c r="P663" s="8"/>
      <c r="Q663" s="8"/>
      <c r="R663" s="8"/>
      <c r="S663" s="8"/>
    </row>
    <row r="664" spans="1:27" x14ac:dyDescent="0.25">
      <c r="A664" s="140"/>
      <c r="B664" s="155" t="s">
        <v>565</v>
      </c>
      <c r="C664" s="210">
        <f t="shared" ca="1" si="303"/>
        <v>0</v>
      </c>
      <c r="D664" s="210">
        <f t="shared" ca="1" si="304"/>
        <v>0</v>
      </c>
      <c r="E664" s="210">
        <f t="shared" ca="1" si="305"/>
        <v>0</v>
      </c>
      <c r="F664" s="210">
        <f t="shared" ca="1" si="306"/>
        <v>0</v>
      </c>
      <c r="G664" s="210">
        <f t="shared" ca="1" si="307"/>
        <v>0</v>
      </c>
      <c r="O664" s="8"/>
      <c r="P664" s="8"/>
      <c r="Q664" s="8"/>
      <c r="R664" s="8"/>
      <c r="S664" s="8"/>
    </row>
    <row r="665" spans="1:27" x14ac:dyDescent="0.25">
      <c r="A665" s="140"/>
      <c r="B665" s="166" t="s">
        <v>946</v>
      </c>
      <c r="C665" s="210">
        <f t="shared" ca="1" si="303"/>
        <v>0</v>
      </c>
      <c r="D665" s="210">
        <f t="shared" ca="1" si="304"/>
        <v>0</v>
      </c>
      <c r="E665" s="210">
        <f t="shared" ca="1" si="305"/>
        <v>0</v>
      </c>
      <c r="F665" s="210">
        <f t="shared" ca="1" si="306"/>
        <v>0</v>
      </c>
      <c r="G665" s="210">
        <f t="shared" ca="1" si="307"/>
        <v>0</v>
      </c>
      <c r="O665" s="8"/>
      <c r="P665" s="8"/>
      <c r="Q665" s="8"/>
      <c r="R665" s="8"/>
      <c r="S665" s="8"/>
    </row>
    <row r="666" spans="1:27" x14ac:dyDescent="0.25">
      <c r="A666" s="140"/>
      <c r="B666" s="166" t="s">
        <v>947</v>
      </c>
      <c r="C666" s="218">
        <f t="shared" ca="1" si="303"/>
        <v>0</v>
      </c>
      <c r="D666" s="218">
        <f t="shared" ca="1" si="304"/>
        <v>0</v>
      </c>
      <c r="E666" s="218">
        <f t="shared" ca="1" si="305"/>
        <v>0</v>
      </c>
      <c r="F666" s="218">
        <f t="shared" ca="1" si="306"/>
        <v>0</v>
      </c>
      <c r="G666" s="218">
        <f t="shared" ca="1" si="307"/>
        <v>0</v>
      </c>
      <c r="O666" s="8"/>
      <c r="P666" s="8"/>
      <c r="Q666" s="8"/>
      <c r="R666" s="8"/>
      <c r="S666" s="8"/>
    </row>
    <row r="667" spans="1:27" x14ac:dyDescent="0.25">
      <c r="A667" s="140"/>
      <c r="B667" s="166" t="s">
        <v>1053</v>
      </c>
      <c r="C667" s="219">
        <f t="shared" ca="1" si="303"/>
        <v>0</v>
      </c>
      <c r="D667" s="219">
        <f t="shared" ca="1" si="304"/>
        <v>0</v>
      </c>
      <c r="E667" s="219">
        <f t="shared" ca="1" si="305"/>
        <v>0</v>
      </c>
      <c r="F667" s="219">
        <f t="shared" ca="1" si="306"/>
        <v>0</v>
      </c>
      <c r="G667" s="219">
        <f t="shared" ca="1" si="307"/>
        <v>0</v>
      </c>
      <c r="O667" s="8"/>
      <c r="P667" s="8"/>
      <c r="Q667" s="8"/>
      <c r="R667" s="8"/>
      <c r="S667" s="8"/>
      <c r="V667" s="8"/>
    </row>
    <row r="668" spans="1:27" x14ac:dyDescent="0.25">
      <c r="A668" s="140"/>
      <c r="B668" s="166" t="s">
        <v>1004</v>
      </c>
      <c r="C668" s="219">
        <f t="shared" ca="1" si="303"/>
        <v>0</v>
      </c>
      <c r="D668" s="219">
        <f t="shared" ca="1" si="304"/>
        <v>0</v>
      </c>
      <c r="E668" s="219">
        <f t="shared" ca="1" si="305"/>
        <v>0</v>
      </c>
      <c r="F668" s="219">
        <f t="shared" ca="1" si="306"/>
        <v>0</v>
      </c>
      <c r="G668" s="219">
        <f t="shared" ca="1" si="307"/>
        <v>0</v>
      </c>
      <c r="O668" s="8"/>
      <c r="P668" s="8"/>
      <c r="Q668" s="8"/>
      <c r="R668" s="8"/>
      <c r="S668" s="8"/>
      <c r="V668" s="8"/>
    </row>
    <row r="669" spans="1:27" x14ac:dyDescent="0.25">
      <c r="A669" s="140"/>
      <c r="B669" s="166" t="s">
        <v>1054</v>
      </c>
      <c r="C669" s="219">
        <f t="shared" ca="1" si="303"/>
        <v>0</v>
      </c>
      <c r="D669" s="219">
        <f t="shared" ca="1" si="304"/>
        <v>0</v>
      </c>
      <c r="E669" s="219">
        <f t="shared" ca="1" si="305"/>
        <v>0</v>
      </c>
      <c r="F669" s="219">
        <f t="shared" ca="1" si="306"/>
        <v>0</v>
      </c>
      <c r="G669" s="219">
        <f t="shared" ca="1" si="307"/>
        <v>0</v>
      </c>
      <c r="O669" s="8"/>
      <c r="P669" s="8"/>
      <c r="Q669" s="8"/>
      <c r="R669" s="8"/>
      <c r="S669" s="8"/>
      <c r="V669" s="8"/>
    </row>
    <row r="670" spans="1:27" x14ac:dyDescent="0.25">
      <c r="A670" s="140"/>
      <c r="B670" s="166" t="s">
        <v>1055</v>
      </c>
      <c r="C670" s="219">
        <f t="shared" ca="1" si="303"/>
        <v>0</v>
      </c>
      <c r="D670" s="219">
        <f t="shared" ca="1" si="304"/>
        <v>0</v>
      </c>
      <c r="E670" s="219">
        <f t="shared" ca="1" si="305"/>
        <v>0</v>
      </c>
      <c r="F670" s="219">
        <f t="shared" ca="1" si="306"/>
        <v>0</v>
      </c>
      <c r="G670" s="219">
        <f t="shared" ca="1" si="307"/>
        <v>0</v>
      </c>
      <c r="O670" s="8"/>
      <c r="P670" s="8"/>
      <c r="Q670" s="8"/>
      <c r="R670" s="8"/>
      <c r="S670" s="8"/>
      <c r="V670" s="8"/>
    </row>
    <row r="671" spans="1:27" x14ac:dyDescent="0.25">
      <c r="A671" s="140"/>
      <c r="B671" s="166" t="s">
        <v>1056</v>
      </c>
      <c r="C671" s="196">
        <f t="shared" ca="1" si="303"/>
        <v>0</v>
      </c>
      <c r="D671" s="196">
        <f t="shared" ca="1" si="304"/>
        <v>0</v>
      </c>
      <c r="E671" s="196">
        <f t="shared" ca="1" si="305"/>
        <v>0</v>
      </c>
      <c r="F671" s="196">
        <f t="shared" ca="1" si="306"/>
        <v>0</v>
      </c>
      <c r="G671" s="196">
        <f t="shared" ca="1" si="307"/>
        <v>0</v>
      </c>
      <c r="O671" s="8"/>
      <c r="P671" s="8"/>
      <c r="Q671" s="8"/>
      <c r="R671" s="8"/>
      <c r="S671" s="8"/>
      <c r="V671" s="8"/>
    </row>
    <row r="672" spans="1:27" x14ac:dyDescent="0.25">
      <c r="A672" s="140"/>
      <c r="B672" s="155" t="s">
        <v>1005</v>
      </c>
      <c r="C672" s="196">
        <f t="shared" ca="1" si="303"/>
        <v>0</v>
      </c>
      <c r="D672" s="196">
        <f t="shared" ca="1" si="304"/>
        <v>0</v>
      </c>
      <c r="E672" s="196">
        <f t="shared" ca="1" si="305"/>
        <v>0</v>
      </c>
      <c r="F672" s="196">
        <f t="shared" ca="1" si="306"/>
        <v>0</v>
      </c>
      <c r="G672" s="196">
        <f t="shared" ca="1" si="307"/>
        <v>0</v>
      </c>
      <c r="O672" s="8"/>
      <c r="P672" s="8"/>
      <c r="Q672" s="8"/>
      <c r="R672" s="8"/>
      <c r="S672" s="8"/>
      <c r="V672" s="8"/>
    </row>
    <row r="673" spans="1:22" x14ac:dyDescent="0.25">
      <c r="A673" s="140"/>
      <c r="B673" s="155" t="s">
        <v>1057</v>
      </c>
      <c r="C673" s="196">
        <f t="shared" ca="1" si="303"/>
        <v>0</v>
      </c>
      <c r="D673" s="196">
        <f t="shared" ca="1" si="304"/>
        <v>0</v>
      </c>
      <c r="E673" s="196">
        <f t="shared" ca="1" si="305"/>
        <v>0</v>
      </c>
      <c r="F673" s="196">
        <f t="shared" ca="1" si="306"/>
        <v>0</v>
      </c>
      <c r="G673" s="196">
        <f t="shared" ca="1" si="307"/>
        <v>0</v>
      </c>
      <c r="O673" s="8"/>
      <c r="P673" s="8"/>
      <c r="Q673" s="8"/>
      <c r="R673" s="8"/>
      <c r="S673" s="8"/>
      <c r="V673" s="8"/>
    </row>
    <row r="674" spans="1:22" x14ac:dyDescent="0.25">
      <c r="A674" s="140"/>
      <c r="B674" s="155" t="s">
        <v>1058</v>
      </c>
      <c r="C674" s="196">
        <f t="shared" ca="1" si="303"/>
        <v>0</v>
      </c>
      <c r="D674" s="196">
        <f t="shared" ca="1" si="304"/>
        <v>0</v>
      </c>
      <c r="E674" s="196">
        <f t="shared" ca="1" si="305"/>
        <v>0</v>
      </c>
      <c r="F674" s="196">
        <f t="shared" ca="1" si="306"/>
        <v>0</v>
      </c>
      <c r="G674" s="196">
        <f t="shared" ca="1" si="307"/>
        <v>0</v>
      </c>
      <c r="O674" s="8"/>
      <c r="P674" s="8"/>
      <c r="Q674" s="8"/>
      <c r="R674" s="8"/>
      <c r="S674" s="8"/>
      <c r="V674" s="8"/>
    </row>
    <row r="675" spans="1:22" x14ac:dyDescent="0.25">
      <c r="A675" s="140"/>
      <c r="B675" s="155" t="s">
        <v>1059</v>
      </c>
      <c r="C675" s="188">
        <f t="shared" ca="1" si="303"/>
        <v>0</v>
      </c>
      <c r="D675" s="188">
        <f t="shared" ca="1" si="304"/>
        <v>0</v>
      </c>
      <c r="E675" s="188">
        <f t="shared" ca="1" si="305"/>
        <v>0</v>
      </c>
      <c r="F675" s="188">
        <f t="shared" ca="1" si="306"/>
        <v>0</v>
      </c>
      <c r="G675" s="188">
        <f t="shared" ca="1" si="307"/>
        <v>0</v>
      </c>
      <c r="O675" s="8"/>
      <c r="P675" s="8"/>
      <c r="Q675" s="8"/>
      <c r="R675" s="8"/>
      <c r="S675" s="8"/>
      <c r="V675" s="8"/>
    </row>
    <row r="676" spans="1:22" x14ac:dyDescent="0.25">
      <c r="A676" s="140"/>
      <c r="B676" s="155" t="s">
        <v>1006</v>
      </c>
      <c r="C676" s="188">
        <f t="shared" ca="1" si="303"/>
        <v>0</v>
      </c>
      <c r="D676" s="188">
        <f t="shared" ca="1" si="304"/>
        <v>0</v>
      </c>
      <c r="E676" s="188">
        <f t="shared" ca="1" si="305"/>
        <v>0</v>
      </c>
      <c r="F676" s="188">
        <f t="shared" ca="1" si="306"/>
        <v>0</v>
      </c>
      <c r="G676" s="188">
        <f t="shared" ca="1" si="307"/>
        <v>0</v>
      </c>
      <c r="O676" s="8"/>
      <c r="P676" s="8"/>
      <c r="Q676" s="8"/>
      <c r="R676" s="8"/>
      <c r="S676" s="8"/>
      <c r="V676" s="8"/>
    </row>
    <row r="677" spans="1:22" x14ac:dyDescent="0.25">
      <c r="A677" s="140"/>
      <c r="B677" s="155" t="s">
        <v>1060</v>
      </c>
      <c r="C677" s="188">
        <f t="shared" ca="1" si="303"/>
        <v>0</v>
      </c>
      <c r="D677" s="188">
        <f t="shared" ca="1" si="304"/>
        <v>0</v>
      </c>
      <c r="E677" s="188">
        <f t="shared" ca="1" si="305"/>
        <v>0</v>
      </c>
      <c r="F677" s="188">
        <f t="shared" ca="1" si="306"/>
        <v>0</v>
      </c>
      <c r="G677" s="188">
        <f t="shared" ca="1" si="307"/>
        <v>0</v>
      </c>
      <c r="O677" s="8"/>
      <c r="P677" s="8"/>
      <c r="Q677" s="8"/>
      <c r="R677" s="8"/>
      <c r="S677" s="8"/>
      <c r="V677" s="220"/>
    </row>
    <row r="678" spans="1:22" x14ac:dyDescent="0.25">
      <c r="A678" s="140"/>
      <c r="B678" s="155" t="s">
        <v>1061</v>
      </c>
      <c r="C678" s="188">
        <f t="shared" ca="1" si="303"/>
        <v>0</v>
      </c>
      <c r="D678" s="188">
        <f t="shared" ca="1" si="304"/>
        <v>0</v>
      </c>
      <c r="E678" s="188">
        <f t="shared" ca="1" si="305"/>
        <v>0</v>
      </c>
      <c r="F678" s="188">
        <f t="shared" ca="1" si="306"/>
        <v>0</v>
      </c>
      <c r="G678" s="188">
        <f t="shared" ca="1" si="307"/>
        <v>0</v>
      </c>
      <c r="O678" s="8"/>
      <c r="P678" s="8"/>
      <c r="Q678" s="8"/>
      <c r="R678" s="8"/>
      <c r="S678" s="8"/>
      <c r="V678" s="220"/>
    </row>
    <row r="679" spans="1:22" x14ac:dyDescent="0.25">
      <c r="A679" s="140"/>
      <c r="B679" s="155" t="s">
        <v>1062</v>
      </c>
      <c r="C679" s="202">
        <f t="shared" ca="1" si="303"/>
        <v>0</v>
      </c>
      <c r="D679" s="202">
        <f t="shared" ca="1" si="304"/>
        <v>0</v>
      </c>
      <c r="E679" s="202">
        <f t="shared" ca="1" si="305"/>
        <v>0</v>
      </c>
      <c r="F679" s="202">
        <f t="shared" ca="1" si="306"/>
        <v>0</v>
      </c>
      <c r="G679" s="202">
        <f t="shared" ca="1" si="307"/>
        <v>0</v>
      </c>
      <c r="O679" s="8"/>
      <c r="P679" s="8"/>
      <c r="Q679" s="8"/>
      <c r="R679" s="8"/>
      <c r="S679" s="8"/>
      <c r="V679" s="8"/>
    </row>
    <row r="680" spans="1:22" x14ac:dyDescent="0.25">
      <c r="A680" s="140"/>
      <c r="B680" s="155" t="s">
        <v>1007</v>
      </c>
      <c r="C680" s="202">
        <f t="shared" ca="1" si="303"/>
        <v>0</v>
      </c>
      <c r="D680" s="202">
        <f t="shared" ca="1" si="304"/>
        <v>0</v>
      </c>
      <c r="E680" s="202">
        <f t="shared" ca="1" si="305"/>
        <v>0</v>
      </c>
      <c r="F680" s="202">
        <f t="shared" ca="1" si="306"/>
        <v>0</v>
      </c>
      <c r="G680" s="202">
        <f t="shared" ca="1" si="307"/>
        <v>0</v>
      </c>
      <c r="O680" s="8"/>
      <c r="P680" s="8"/>
      <c r="Q680" s="8"/>
      <c r="R680" s="8"/>
      <c r="S680" s="8"/>
    </row>
    <row r="681" spans="1:22" x14ac:dyDescent="0.25">
      <c r="A681" s="140"/>
      <c r="B681" s="155" t="s">
        <v>1063</v>
      </c>
      <c r="C681" s="202">
        <f t="shared" ca="1" si="303"/>
        <v>0</v>
      </c>
      <c r="D681" s="202">
        <f t="shared" ca="1" si="304"/>
        <v>0</v>
      </c>
      <c r="E681" s="202">
        <f t="shared" ca="1" si="305"/>
        <v>0</v>
      </c>
      <c r="F681" s="202">
        <f t="shared" ca="1" si="306"/>
        <v>0</v>
      </c>
      <c r="G681" s="202">
        <f t="shared" ca="1" si="307"/>
        <v>0</v>
      </c>
      <c r="O681" s="8"/>
      <c r="P681" s="8"/>
      <c r="Q681" s="8"/>
      <c r="R681" s="8"/>
      <c r="S681" s="8"/>
    </row>
    <row r="682" spans="1:22" x14ac:dyDescent="0.25">
      <c r="A682" s="140"/>
      <c r="B682" s="155" t="s">
        <v>1064</v>
      </c>
      <c r="C682" s="202">
        <f t="shared" ca="1" si="303"/>
        <v>0</v>
      </c>
      <c r="D682" s="202">
        <f t="shared" ca="1" si="304"/>
        <v>0</v>
      </c>
      <c r="E682" s="202">
        <f t="shared" ca="1" si="305"/>
        <v>0</v>
      </c>
      <c r="F682" s="202">
        <f t="shared" ca="1" si="306"/>
        <v>0</v>
      </c>
      <c r="G682" s="202">
        <f t="shared" ca="1" si="307"/>
        <v>0</v>
      </c>
      <c r="O682" s="8"/>
      <c r="P682" s="8"/>
      <c r="Q682" s="8"/>
      <c r="R682" s="8"/>
      <c r="S682" s="8"/>
    </row>
    <row r="683" spans="1:22" x14ac:dyDescent="0.25">
      <c r="A683" s="140"/>
      <c r="B683" s="155" t="s">
        <v>1065</v>
      </c>
      <c r="C683" s="189">
        <f t="shared" ca="1" si="303"/>
        <v>0</v>
      </c>
      <c r="D683" s="189">
        <f t="shared" ca="1" si="304"/>
        <v>0</v>
      </c>
      <c r="E683" s="189">
        <f t="shared" ca="1" si="305"/>
        <v>0</v>
      </c>
      <c r="F683" s="189">
        <f t="shared" ca="1" si="306"/>
        <v>0</v>
      </c>
      <c r="G683" s="189">
        <f t="shared" ca="1" si="307"/>
        <v>0</v>
      </c>
      <c r="O683" s="8"/>
      <c r="P683" s="8"/>
      <c r="Q683" s="8"/>
      <c r="R683" s="8"/>
      <c r="S683" s="8"/>
    </row>
    <row r="684" spans="1:22" x14ac:dyDescent="0.25">
      <c r="A684" s="140"/>
      <c r="B684" s="155" t="s">
        <v>1008</v>
      </c>
      <c r="C684" s="189">
        <f t="shared" ca="1" si="303"/>
        <v>0</v>
      </c>
      <c r="D684" s="189">
        <f t="shared" ca="1" si="304"/>
        <v>0</v>
      </c>
      <c r="E684" s="189">
        <f t="shared" ca="1" si="305"/>
        <v>0</v>
      </c>
      <c r="F684" s="189">
        <f t="shared" ca="1" si="306"/>
        <v>0</v>
      </c>
      <c r="G684" s="189">
        <f t="shared" ca="1" si="307"/>
        <v>0</v>
      </c>
      <c r="O684" s="8"/>
      <c r="P684" s="8"/>
      <c r="Q684" s="8"/>
      <c r="R684" s="8"/>
      <c r="S684" s="8"/>
    </row>
    <row r="685" spans="1:22" x14ac:dyDescent="0.25">
      <c r="A685" s="140"/>
      <c r="B685" s="155" t="s">
        <v>1066</v>
      </c>
      <c r="C685" s="189">
        <f t="shared" ca="1" si="303"/>
        <v>0</v>
      </c>
      <c r="D685" s="189">
        <f t="shared" ca="1" si="304"/>
        <v>0</v>
      </c>
      <c r="E685" s="189">
        <f t="shared" ca="1" si="305"/>
        <v>0</v>
      </c>
      <c r="F685" s="189">
        <f t="shared" ca="1" si="306"/>
        <v>0</v>
      </c>
      <c r="G685" s="189">
        <f t="shared" ca="1" si="307"/>
        <v>0</v>
      </c>
      <c r="O685" s="8"/>
      <c r="P685" s="8"/>
      <c r="Q685" s="8"/>
      <c r="R685" s="8"/>
      <c r="S685" s="8"/>
    </row>
    <row r="686" spans="1:22" x14ac:dyDescent="0.25">
      <c r="A686" s="140"/>
      <c r="B686" s="155" t="s">
        <v>1067</v>
      </c>
      <c r="C686" s="189">
        <f t="shared" ca="1" si="303"/>
        <v>0</v>
      </c>
      <c r="D686" s="189">
        <f t="shared" ca="1" si="304"/>
        <v>0</v>
      </c>
      <c r="E686" s="189">
        <f t="shared" ca="1" si="305"/>
        <v>0</v>
      </c>
      <c r="F686" s="189">
        <f t="shared" ca="1" si="306"/>
        <v>0</v>
      </c>
      <c r="G686" s="189">
        <f t="shared" ca="1" si="307"/>
        <v>0</v>
      </c>
      <c r="O686" s="8"/>
      <c r="P686" s="8"/>
      <c r="Q686" s="8"/>
      <c r="R686" s="8"/>
      <c r="S686" s="8"/>
    </row>
    <row r="687" spans="1:22" x14ac:dyDescent="0.25">
      <c r="A687" s="140"/>
      <c r="B687" s="155" t="s">
        <v>1068</v>
      </c>
      <c r="C687" s="221">
        <f t="shared" ca="1" si="303"/>
        <v>0</v>
      </c>
      <c r="D687" s="221">
        <f t="shared" ca="1" si="304"/>
        <v>0</v>
      </c>
      <c r="E687" s="221">
        <f t="shared" ca="1" si="305"/>
        <v>0</v>
      </c>
      <c r="F687" s="221">
        <f t="shared" ca="1" si="306"/>
        <v>0</v>
      </c>
      <c r="G687" s="221">
        <f t="shared" ca="1" si="307"/>
        <v>0</v>
      </c>
      <c r="O687" s="8"/>
      <c r="P687" s="8"/>
      <c r="Q687" s="8"/>
      <c r="R687" s="8"/>
      <c r="S687" s="8"/>
    </row>
    <row r="688" spans="1:22" x14ac:dyDescent="0.25">
      <c r="A688" s="140"/>
      <c r="B688" s="155" t="s">
        <v>1009</v>
      </c>
      <c r="C688" s="221">
        <f t="shared" ca="1" si="303"/>
        <v>0</v>
      </c>
      <c r="D688" s="221">
        <f t="shared" ca="1" si="304"/>
        <v>0</v>
      </c>
      <c r="E688" s="221">
        <f t="shared" ca="1" si="305"/>
        <v>0</v>
      </c>
      <c r="F688" s="221">
        <f t="shared" ca="1" si="306"/>
        <v>0</v>
      </c>
      <c r="G688" s="221">
        <f t="shared" ca="1" si="307"/>
        <v>0</v>
      </c>
      <c r="O688" s="8"/>
      <c r="P688" s="8"/>
      <c r="Q688" s="8"/>
      <c r="R688" s="8"/>
      <c r="S688" s="8"/>
    </row>
    <row r="689" spans="1:19" x14ac:dyDescent="0.25">
      <c r="A689" s="140"/>
      <c r="B689" s="155" t="s">
        <v>1069</v>
      </c>
      <c r="C689" s="221">
        <f t="shared" ca="1" si="303"/>
        <v>0</v>
      </c>
      <c r="D689" s="221">
        <f t="shared" ca="1" si="304"/>
        <v>0</v>
      </c>
      <c r="E689" s="221">
        <f t="shared" ca="1" si="305"/>
        <v>0</v>
      </c>
      <c r="F689" s="221">
        <f t="shared" ca="1" si="306"/>
        <v>0</v>
      </c>
      <c r="G689" s="221">
        <f t="shared" ca="1" si="307"/>
        <v>0</v>
      </c>
      <c r="O689" s="8"/>
      <c r="P689" s="8"/>
      <c r="Q689" s="8"/>
      <c r="R689" s="8"/>
      <c r="S689" s="8"/>
    </row>
    <row r="690" spans="1:19" x14ac:dyDescent="0.25">
      <c r="A690" s="140"/>
      <c r="B690" s="155" t="s">
        <v>1070</v>
      </c>
      <c r="C690" s="221">
        <f t="shared" ca="1" si="303"/>
        <v>0</v>
      </c>
      <c r="D690" s="221">
        <f t="shared" ca="1" si="304"/>
        <v>0</v>
      </c>
      <c r="E690" s="221">
        <f t="shared" ca="1" si="305"/>
        <v>0</v>
      </c>
      <c r="F690" s="221">
        <f t="shared" ca="1" si="306"/>
        <v>0</v>
      </c>
      <c r="G690" s="221">
        <f t="shared" ca="1" si="307"/>
        <v>0</v>
      </c>
      <c r="O690" s="8"/>
      <c r="P690" s="8"/>
      <c r="Q690" s="8"/>
      <c r="R690" s="8"/>
      <c r="S690" s="8"/>
    </row>
    <row r="691" spans="1:19" x14ac:dyDescent="0.25">
      <c r="A691" s="140"/>
      <c r="B691" s="155" t="s">
        <v>1071</v>
      </c>
      <c r="C691" s="190">
        <f t="shared" ca="1" si="303"/>
        <v>0</v>
      </c>
      <c r="D691" s="190">
        <f t="shared" ca="1" si="304"/>
        <v>0</v>
      </c>
      <c r="E691" s="190">
        <f t="shared" ca="1" si="305"/>
        <v>0</v>
      </c>
      <c r="F691" s="190">
        <f t="shared" ca="1" si="306"/>
        <v>0</v>
      </c>
      <c r="G691" s="190">
        <f t="shared" ca="1" si="307"/>
        <v>0</v>
      </c>
      <c r="O691" s="8"/>
      <c r="P691" s="8"/>
      <c r="Q691" s="8"/>
      <c r="R691" s="8"/>
      <c r="S691" s="8"/>
    </row>
    <row r="692" spans="1:19" x14ac:dyDescent="0.25">
      <c r="A692" s="140"/>
      <c r="B692" s="155" t="s">
        <v>1010</v>
      </c>
      <c r="C692" s="190">
        <f t="shared" ca="1" si="303"/>
        <v>0</v>
      </c>
      <c r="D692" s="190">
        <f t="shared" ca="1" si="304"/>
        <v>0</v>
      </c>
      <c r="E692" s="190">
        <f t="shared" ca="1" si="305"/>
        <v>0</v>
      </c>
      <c r="F692" s="190">
        <f t="shared" ca="1" si="306"/>
        <v>0</v>
      </c>
      <c r="G692" s="190">
        <f t="shared" ca="1" si="307"/>
        <v>0</v>
      </c>
      <c r="O692" s="8"/>
      <c r="P692" s="8"/>
      <c r="Q692" s="8"/>
      <c r="R692" s="8"/>
      <c r="S692" s="8"/>
    </row>
    <row r="693" spans="1:19" x14ac:dyDescent="0.25">
      <c r="A693" s="140"/>
      <c r="B693" s="155" t="s">
        <v>1072</v>
      </c>
      <c r="C693" s="190">
        <f t="shared" ca="1" si="303"/>
        <v>0</v>
      </c>
      <c r="D693" s="190">
        <f t="shared" ca="1" si="304"/>
        <v>0</v>
      </c>
      <c r="E693" s="190">
        <f t="shared" ca="1" si="305"/>
        <v>0</v>
      </c>
      <c r="F693" s="190">
        <f t="shared" ca="1" si="306"/>
        <v>0</v>
      </c>
      <c r="G693" s="190">
        <f t="shared" ca="1" si="307"/>
        <v>0</v>
      </c>
      <c r="O693" s="8"/>
      <c r="P693" s="8"/>
      <c r="Q693" s="8"/>
      <c r="R693" s="8"/>
      <c r="S693" s="8"/>
    </row>
    <row r="694" spans="1:19" x14ac:dyDescent="0.25">
      <c r="A694" s="140"/>
      <c r="B694" s="155" t="s">
        <v>1073</v>
      </c>
      <c r="C694" s="190">
        <f t="shared" ca="1" si="303"/>
        <v>0</v>
      </c>
      <c r="D694" s="190">
        <f t="shared" ca="1" si="304"/>
        <v>0</v>
      </c>
      <c r="E694" s="190">
        <f t="shared" ca="1" si="305"/>
        <v>0</v>
      </c>
      <c r="F694" s="190">
        <f t="shared" ca="1" si="306"/>
        <v>0</v>
      </c>
      <c r="G694" s="190">
        <f t="shared" ca="1" si="307"/>
        <v>0</v>
      </c>
      <c r="O694" s="8"/>
      <c r="P694" s="8"/>
      <c r="Q694" s="8"/>
      <c r="R694" s="8"/>
      <c r="S694" s="8"/>
    </row>
    <row r="695" spans="1:19" x14ac:dyDescent="0.25">
      <c r="A695" s="140"/>
      <c r="B695" s="155" t="s">
        <v>1074</v>
      </c>
      <c r="C695" s="222">
        <f t="shared" ca="1" si="303"/>
        <v>0</v>
      </c>
      <c r="D695" s="222">
        <f t="shared" ca="1" si="304"/>
        <v>0</v>
      </c>
      <c r="E695" s="222">
        <f t="shared" ca="1" si="305"/>
        <v>0</v>
      </c>
      <c r="F695" s="222">
        <f t="shared" ca="1" si="306"/>
        <v>0</v>
      </c>
      <c r="G695" s="222">
        <f t="shared" ca="1" si="307"/>
        <v>0</v>
      </c>
      <c r="O695" s="8"/>
      <c r="P695" s="8"/>
      <c r="Q695" s="8"/>
      <c r="R695" s="8"/>
      <c r="S695" s="8"/>
    </row>
    <row r="696" spans="1:19" x14ac:dyDescent="0.25">
      <c r="A696" s="140"/>
      <c r="B696" s="155" t="s">
        <v>1011</v>
      </c>
      <c r="C696" s="222">
        <f t="shared" ca="1" si="303"/>
        <v>0</v>
      </c>
      <c r="D696" s="222">
        <f t="shared" ca="1" si="304"/>
        <v>0</v>
      </c>
      <c r="E696" s="222">
        <f t="shared" ca="1" si="305"/>
        <v>0</v>
      </c>
      <c r="F696" s="222">
        <f t="shared" ca="1" si="306"/>
        <v>0</v>
      </c>
      <c r="G696" s="222">
        <f t="shared" ca="1" si="307"/>
        <v>0</v>
      </c>
      <c r="O696" s="8"/>
      <c r="P696" s="8"/>
      <c r="Q696" s="8"/>
      <c r="R696" s="8"/>
      <c r="S696" s="8"/>
    </row>
    <row r="697" spans="1:19" x14ac:dyDescent="0.25">
      <c r="A697" s="140"/>
      <c r="B697" s="155" t="s">
        <v>1075</v>
      </c>
      <c r="C697" s="222">
        <f t="shared" ca="1" si="303"/>
        <v>0</v>
      </c>
      <c r="D697" s="222">
        <f t="shared" ca="1" si="304"/>
        <v>0</v>
      </c>
      <c r="E697" s="222">
        <f t="shared" ca="1" si="305"/>
        <v>0</v>
      </c>
      <c r="F697" s="222">
        <f t="shared" ca="1" si="306"/>
        <v>0</v>
      </c>
      <c r="G697" s="222">
        <f t="shared" ca="1" si="307"/>
        <v>0</v>
      </c>
      <c r="O697" s="8"/>
      <c r="P697" s="8"/>
      <c r="Q697" s="8"/>
      <c r="R697" s="8"/>
      <c r="S697" s="8"/>
    </row>
    <row r="698" spans="1:19" x14ac:dyDescent="0.25">
      <c r="A698" s="140"/>
      <c r="B698" s="155" t="s">
        <v>1076</v>
      </c>
      <c r="C698" s="222">
        <f t="shared" ca="1" si="303"/>
        <v>0</v>
      </c>
      <c r="D698" s="222">
        <f t="shared" ca="1" si="304"/>
        <v>0</v>
      </c>
      <c r="E698" s="222">
        <f t="shared" ca="1" si="305"/>
        <v>0</v>
      </c>
      <c r="F698" s="222">
        <f t="shared" ca="1" si="306"/>
        <v>0</v>
      </c>
      <c r="G698" s="222">
        <f t="shared" ca="1" si="307"/>
        <v>0</v>
      </c>
      <c r="O698" s="8"/>
      <c r="P698" s="8"/>
      <c r="Q698" s="8"/>
      <c r="R698" s="8"/>
      <c r="S698" s="8"/>
    </row>
    <row r="699" spans="1:19" x14ac:dyDescent="0.25">
      <c r="A699" s="140"/>
      <c r="B699" s="155" t="s">
        <v>1205</v>
      </c>
      <c r="C699" s="210">
        <f t="shared" ca="1" si="303"/>
        <v>0</v>
      </c>
      <c r="D699" s="210">
        <f t="shared" ca="1" si="304"/>
        <v>0</v>
      </c>
      <c r="E699" s="210">
        <f t="shared" ca="1" si="305"/>
        <v>0</v>
      </c>
      <c r="F699" s="210">
        <f t="shared" ca="1" si="306"/>
        <v>0</v>
      </c>
      <c r="G699" s="210">
        <f t="shared" ca="1" si="307"/>
        <v>0</v>
      </c>
      <c r="O699" s="8"/>
      <c r="P699" s="8"/>
      <c r="Q699" s="8"/>
      <c r="R699" s="8"/>
      <c r="S699" s="8"/>
    </row>
    <row r="700" spans="1:19" x14ac:dyDescent="0.25">
      <c r="A700" s="140"/>
      <c r="B700" s="155" t="s">
        <v>1335</v>
      </c>
      <c r="C700" s="218">
        <f t="shared" ca="1" si="303"/>
        <v>0</v>
      </c>
      <c r="D700" s="218">
        <f t="shared" ca="1" si="304"/>
        <v>0</v>
      </c>
      <c r="E700" s="218">
        <f t="shared" ca="1" si="305"/>
        <v>0</v>
      </c>
      <c r="F700" s="218">
        <f t="shared" ca="1" si="306"/>
        <v>0</v>
      </c>
      <c r="G700" s="218">
        <f t="shared" ca="1" si="307"/>
        <v>0</v>
      </c>
      <c r="O700" s="8"/>
      <c r="P700" s="8"/>
      <c r="Q700" s="8"/>
      <c r="R700" s="8"/>
      <c r="S700" s="8"/>
    </row>
    <row r="701" spans="1:19" x14ac:dyDescent="0.25">
      <c r="A701" s="140"/>
      <c r="B701" s="155" t="s">
        <v>1336</v>
      </c>
      <c r="C701" s="219">
        <f t="shared" ca="1" si="303"/>
        <v>0</v>
      </c>
      <c r="D701" s="219">
        <f t="shared" ca="1" si="304"/>
        <v>0</v>
      </c>
      <c r="E701" s="219">
        <f t="shared" ca="1" si="305"/>
        <v>0</v>
      </c>
      <c r="F701" s="219">
        <f t="shared" ca="1" si="306"/>
        <v>0</v>
      </c>
      <c r="G701" s="219">
        <f t="shared" ca="1" si="307"/>
        <v>0</v>
      </c>
      <c r="O701" s="8"/>
      <c r="P701" s="8"/>
      <c r="Q701" s="8"/>
      <c r="R701" s="8"/>
      <c r="S701" s="8"/>
    </row>
    <row r="702" spans="1:19" x14ac:dyDescent="0.25">
      <c r="A702" s="140"/>
      <c r="B702" s="155" t="s">
        <v>1337</v>
      </c>
      <c r="C702" s="196">
        <f t="shared" ca="1" si="303"/>
        <v>0</v>
      </c>
      <c r="D702" s="196">
        <f t="shared" ca="1" si="304"/>
        <v>0</v>
      </c>
      <c r="E702" s="196">
        <f t="shared" ca="1" si="305"/>
        <v>0</v>
      </c>
      <c r="F702" s="196">
        <f t="shared" ca="1" si="306"/>
        <v>0</v>
      </c>
      <c r="G702" s="196">
        <f t="shared" ca="1" si="307"/>
        <v>0</v>
      </c>
      <c r="O702" s="8"/>
      <c r="P702" s="8"/>
      <c r="Q702" s="8"/>
      <c r="R702" s="8"/>
      <c r="S702" s="8"/>
    </row>
    <row r="703" spans="1:19" x14ac:dyDescent="0.25">
      <c r="A703" s="140"/>
      <c r="B703" s="155" t="s">
        <v>1338</v>
      </c>
      <c r="C703" s="188">
        <f t="shared" ca="1" si="303"/>
        <v>0</v>
      </c>
      <c r="D703" s="188">
        <f t="shared" ca="1" si="304"/>
        <v>0</v>
      </c>
      <c r="E703" s="188">
        <f t="shared" ca="1" si="305"/>
        <v>0</v>
      </c>
      <c r="F703" s="188">
        <f t="shared" ca="1" si="306"/>
        <v>0</v>
      </c>
      <c r="G703" s="188">
        <f t="shared" ca="1" si="307"/>
        <v>0</v>
      </c>
      <c r="O703" s="8"/>
      <c r="P703" s="8"/>
      <c r="Q703" s="8"/>
      <c r="R703" s="8"/>
      <c r="S703" s="8"/>
    </row>
    <row r="704" spans="1:19" x14ac:dyDescent="0.25">
      <c r="A704" s="140"/>
      <c r="B704" s="155" t="s">
        <v>1339</v>
      </c>
      <c r="C704" s="202">
        <f t="shared" ca="1" si="303"/>
        <v>0</v>
      </c>
      <c r="D704" s="202">
        <f t="shared" ca="1" si="304"/>
        <v>0</v>
      </c>
      <c r="E704" s="202">
        <f t="shared" ca="1" si="305"/>
        <v>0</v>
      </c>
      <c r="F704" s="202">
        <f t="shared" ca="1" si="306"/>
        <v>0</v>
      </c>
      <c r="G704" s="202">
        <f t="shared" ca="1" si="307"/>
        <v>0</v>
      </c>
      <c r="O704" s="8"/>
      <c r="P704" s="8"/>
      <c r="Q704" s="8"/>
      <c r="R704" s="8"/>
      <c r="S704" s="8"/>
    </row>
    <row r="705" spans="1:31" x14ac:dyDescent="0.25">
      <c r="A705" s="140"/>
      <c r="B705" s="155" t="s">
        <v>1340</v>
      </c>
      <c r="C705" s="190">
        <f t="shared" ca="1" si="303"/>
        <v>0</v>
      </c>
      <c r="D705" s="190">
        <f t="shared" ca="1" si="304"/>
        <v>0</v>
      </c>
      <c r="E705" s="190">
        <f t="shared" ca="1" si="305"/>
        <v>0</v>
      </c>
      <c r="F705" s="190">
        <f t="shared" ca="1" si="306"/>
        <v>0</v>
      </c>
      <c r="G705" s="190">
        <f t="shared" ca="1" si="307"/>
        <v>0</v>
      </c>
      <c r="O705" s="8"/>
      <c r="P705" s="8"/>
      <c r="Q705" s="8"/>
      <c r="R705" s="8"/>
      <c r="S705" s="8"/>
    </row>
    <row r="706" spans="1:31" x14ac:dyDescent="0.25">
      <c r="A706" s="140"/>
      <c r="B706" s="155" t="s">
        <v>1341</v>
      </c>
      <c r="C706" s="222">
        <f t="shared" ca="1" si="303"/>
        <v>0</v>
      </c>
      <c r="D706" s="222">
        <f t="shared" ca="1" si="304"/>
        <v>0</v>
      </c>
      <c r="E706" s="222">
        <f t="shared" ca="1" si="305"/>
        <v>0</v>
      </c>
      <c r="F706" s="222">
        <f t="shared" ca="1" si="306"/>
        <v>0</v>
      </c>
      <c r="G706" s="222">
        <f t="shared" ca="1" si="307"/>
        <v>0</v>
      </c>
      <c r="O706" s="8"/>
      <c r="P706" s="8"/>
      <c r="Q706" s="8"/>
      <c r="R706" s="8"/>
      <c r="S706" s="8"/>
    </row>
    <row r="707" spans="1:31" x14ac:dyDescent="0.25">
      <c r="A707" s="10"/>
      <c r="B707" s="223"/>
      <c r="C707" s="11"/>
      <c r="D707" s="11"/>
      <c r="E707" s="11"/>
      <c r="F707" s="11"/>
      <c r="G707" s="11"/>
      <c r="H707" s="11"/>
      <c r="I707" s="12" t="s">
        <v>244</v>
      </c>
      <c r="J707" s="10"/>
      <c r="K707" s="10"/>
      <c r="L707" s="10"/>
      <c r="M707" s="10"/>
      <c r="N707" s="10"/>
      <c r="O707" s="137" t="s">
        <v>245</v>
      </c>
      <c r="P707" s="139"/>
      <c r="Q707" s="139"/>
      <c r="R707" s="139"/>
      <c r="S707" s="139"/>
      <c r="T707" s="10"/>
      <c r="U707" s="10"/>
      <c r="AB707" s="10"/>
      <c r="AC707" s="10"/>
      <c r="AD707" s="10"/>
      <c r="AE707" s="10"/>
    </row>
    <row r="708" spans="1:31" x14ac:dyDescent="0.25">
      <c r="B708" s="106" t="s">
        <v>239</v>
      </c>
      <c r="C708" s="9">
        <v>2010</v>
      </c>
      <c r="D708" s="9">
        <v>2020</v>
      </c>
      <c r="E708" s="9">
        <v>2030</v>
      </c>
      <c r="F708" s="9">
        <v>2040</v>
      </c>
      <c r="G708" s="9">
        <v>2050</v>
      </c>
      <c r="H708" s="9"/>
      <c r="I708" s="106">
        <v>2010</v>
      </c>
      <c r="J708" s="106">
        <v>2020</v>
      </c>
      <c r="K708" s="106">
        <v>2030</v>
      </c>
      <c r="L708" s="106">
        <v>2040</v>
      </c>
      <c r="M708" s="106">
        <v>2050</v>
      </c>
      <c r="O708" s="6">
        <v>2010</v>
      </c>
      <c r="P708" s="6">
        <v>2020</v>
      </c>
      <c r="Q708" s="6">
        <v>2030</v>
      </c>
      <c r="R708" s="6">
        <v>2040</v>
      </c>
      <c r="S708" s="6">
        <v>2050</v>
      </c>
      <c r="V708" s="106" t="s">
        <v>239</v>
      </c>
      <c r="W708" s="9">
        <v>2010</v>
      </c>
      <c r="X708" s="9">
        <v>2020</v>
      </c>
      <c r="Y708" s="9">
        <v>2030</v>
      </c>
      <c r="Z708" s="9">
        <v>2040</v>
      </c>
      <c r="AA708" s="9">
        <v>2050</v>
      </c>
    </row>
    <row r="709" spans="1:31" x14ac:dyDescent="0.25">
      <c r="A709" s="140"/>
      <c r="B709" s="155" t="s">
        <v>1111</v>
      </c>
      <c r="C709" s="16">
        <f t="shared" ref="C709:C756" ca="1" si="321">IFERROR(VLOOKUP($B709,INDIRECT($I$709),2,FALSE),0)</f>
        <v>11.5795919</v>
      </c>
      <c r="D709" s="16">
        <f t="shared" ref="D709:D756" ca="1" si="322">IFERROR(VLOOKUP($B709,INDIRECT($J$709),2,FALSE),0)</f>
        <v>0</v>
      </c>
      <c r="E709" s="16">
        <f t="shared" ref="E709:E756" ca="1" si="323">IFERROR(VLOOKUP($B709,INDIRECT($K$709),2,FALSE),0)</f>
        <v>0</v>
      </c>
      <c r="F709" s="16">
        <f t="shared" ref="F709:F756" ca="1" si="324">IFERROR(VLOOKUP($B709,INDIRECT($L$709),2,FALSE),0)</f>
        <v>0</v>
      </c>
      <c r="G709" s="16">
        <f t="shared" ref="G709:G756" ca="1" si="325">IFERROR(VLOOKUP($B709,INDIRECT($M$709),2,FALSE),0)</f>
        <v>0</v>
      </c>
      <c r="H709" s="7"/>
      <c r="I709" s="140" t="str">
        <f>"Modeloutput!$A$"&amp;O709&amp;":$B$"&amp;O710</f>
        <v>Modeloutput!$A$14090:$B$14137</v>
      </c>
      <c r="J709" s="140" t="str">
        <f>"Modeloutput!$A$"&amp;P709&amp;":$B$"&amp;P710</f>
        <v>Modeloutput!$A$15025:$B$15072</v>
      </c>
      <c r="K709" s="140" t="str">
        <f>"Modeloutput!$A$"&amp;Q709&amp;":$B$"&amp;Q710</f>
        <v>Modeloutput!$A$15960:$B$16007</v>
      </c>
      <c r="L709" s="140" t="str">
        <f>"Modeloutput!$A$"&amp;R709&amp;":$B$"&amp;R710</f>
        <v>Modeloutput!$A$16895:$B$16942</v>
      </c>
      <c r="M709" s="140" t="str">
        <f>"Modeloutput!$A$"&amp;S709&amp;":$B$"&amp;S710</f>
        <v>Modeloutput!$A$17830:$B$17877</v>
      </c>
      <c r="O709" s="140">
        <f>Run4_Var1!O709+Run4_Var4!$G$10</f>
        <v>14090</v>
      </c>
      <c r="P709" s="140">
        <f>Run4_Var1!P709+Run4_Var4!$G$10</f>
        <v>15025</v>
      </c>
      <c r="Q709" s="140">
        <f>Run4_Var1!Q709+Run4_Var4!$G$10</f>
        <v>15960</v>
      </c>
      <c r="R709" s="140">
        <f>Run4_Var1!R709+Run4_Var4!$G$10</f>
        <v>16895</v>
      </c>
      <c r="S709" s="140">
        <f>Run4_Var1!S709+Run4_Var4!$G$10</f>
        <v>17830</v>
      </c>
      <c r="V709" s="14" t="s">
        <v>328</v>
      </c>
      <c r="W709" s="224">
        <f ca="1">C709+C710</f>
        <v>11.5795919</v>
      </c>
      <c r="X709" s="224">
        <f t="shared" ref="X709:AA709" ca="1" si="326">D709+D710</f>
        <v>0</v>
      </c>
      <c r="Y709" s="224">
        <f t="shared" ca="1" si="326"/>
        <v>0</v>
      </c>
      <c r="Z709" s="224">
        <f t="shared" ca="1" si="326"/>
        <v>0</v>
      </c>
      <c r="AA709" s="224">
        <f t="shared" ca="1" si="326"/>
        <v>0</v>
      </c>
    </row>
    <row r="710" spans="1:31" x14ac:dyDescent="0.25">
      <c r="A710" s="140"/>
      <c r="B710" s="155" t="s">
        <v>1112</v>
      </c>
      <c r="C710" s="16">
        <f t="shared" ca="1" si="321"/>
        <v>0</v>
      </c>
      <c r="D710" s="16">
        <f t="shared" ca="1" si="322"/>
        <v>0</v>
      </c>
      <c r="E710" s="16">
        <f t="shared" ca="1" si="323"/>
        <v>0</v>
      </c>
      <c r="F710" s="16">
        <f t="shared" ca="1" si="324"/>
        <v>0</v>
      </c>
      <c r="G710" s="16">
        <f t="shared" ca="1" si="325"/>
        <v>0</v>
      </c>
      <c r="H710" s="7"/>
      <c r="O710" s="140">
        <f>Run4_Var1!O710+Run4_Var4!$G$10</f>
        <v>14137</v>
      </c>
      <c r="P710" s="140">
        <f>Run4_Var1!P710+Run4_Var4!$G$10</f>
        <v>15072</v>
      </c>
      <c r="Q710" s="140">
        <f>Run4_Var1!Q710+Run4_Var4!$G$10</f>
        <v>16007</v>
      </c>
      <c r="R710" s="140">
        <f>Run4_Var1!R710+Run4_Var4!$G$10</f>
        <v>16942</v>
      </c>
      <c r="S710" s="140">
        <f>Run4_Var1!S710+Run4_Var4!$G$10</f>
        <v>17877</v>
      </c>
      <c r="V710" s="43" t="s">
        <v>329</v>
      </c>
      <c r="W710" s="225">
        <f ca="1">C711+C712</f>
        <v>3.1931810399999998</v>
      </c>
      <c r="X710" s="225">
        <f t="shared" ref="X710:AA710" ca="1" si="327">D711+D712</f>
        <v>0</v>
      </c>
      <c r="Y710" s="225">
        <f t="shared" ca="1" si="327"/>
        <v>0</v>
      </c>
      <c r="Z710" s="225">
        <f t="shared" ca="1" si="327"/>
        <v>0</v>
      </c>
      <c r="AA710" s="225">
        <f t="shared" ca="1" si="327"/>
        <v>0</v>
      </c>
    </row>
    <row r="711" spans="1:31" x14ac:dyDescent="0.25">
      <c r="A711" s="140"/>
      <c r="B711" s="155" t="s">
        <v>1113</v>
      </c>
      <c r="C711" s="45">
        <f t="shared" ca="1" si="321"/>
        <v>3.1931810399999998</v>
      </c>
      <c r="D711" s="45">
        <f t="shared" ca="1" si="322"/>
        <v>0</v>
      </c>
      <c r="E711" s="45">
        <f t="shared" ca="1" si="323"/>
        <v>0</v>
      </c>
      <c r="F711" s="45">
        <f t="shared" ca="1" si="324"/>
        <v>0</v>
      </c>
      <c r="G711" s="45">
        <f t="shared" ca="1" si="325"/>
        <v>0</v>
      </c>
      <c r="H711" s="7"/>
      <c r="O711" s="8"/>
      <c r="P711" s="8"/>
      <c r="Q711" s="8"/>
      <c r="R711" s="8"/>
      <c r="S711" s="8"/>
      <c r="V711" s="27" t="s">
        <v>330</v>
      </c>
      <c r="W711" s="226">
        <f ca="1">C713+C714</f>
        <v>0</v>
      </c>
      <c r="X711" s="226">
        <f t="shared" ref="X711:AA711" ca="1" si="328">D713+D714</f>
        <v>0</v>
      </c>
      <c r="Y711" s="226">
        <f t="shared" ca="1" si="328"/>
        <v>0</v>
      </c>
      <c r="Z711" s="226">
        <f t="shared" ca="1" si="328"/>
        <v>0</v>
      </c>
      <c r="AA711" s="226">
        <f t="shared" ca="1" si="328"/>
        <v>0</v>
      </c>
    </row>
    <row r="712" spans="1:31" x14ac:dyDescent="0.25">
      <c r="A712" s="140"/>
      <c r="B712" s="155" t="s">
        <v>1114</v>
      </c>
      <c r="C712" s="45">
        <f t="shared" ca="1" si="321"/>
        <v>0</v>
      </c>
      <c r="D712" s="45">
        <f t="shared" ca="1" si="322"/>
        <v>0</v>
      </c>
      <c r="E712" s="45">
        <f t="shared" ca="1" si="323"/>
        <v>0</v>
      </c>
      <c r="F712" s="45">
        <f t="shared" ca="1" si="324"/>
        <v>0</v>
      </c>
      <c r="G712" s="45">
        <f t="shared" ca="1" si="325"/>
        <v>0</v>
      </c>
      <c r="H712" s="7"/>
      <c r="O712" s="8"/>
      <c r="P712" s="8"/>
      <c r="Q712" s="8"/>
      <c r="R712" s="8"/>
      <c r="S712" s="8"/>
      <c r="V712" s="25" t="s">
        <v>331</v>
      </c>
      <c r="W712" s="227">
        <f ca="1">C715+C716</f>
        <v>12.2722125</v>
      </c>
      <c r="X712" s="227">
        <f t="shared" ref="X712:AA712" ca="1" si="329">D715+D716</f>
        <v>17.218375900000002</v>
      </c>
      <c r="Y712" s="227">
        <f t="shared" ca="1" si="329"/>
        <v>19.567257390000002</v>
      </c>
      <c r="Z712" s="227">
        <f t="shared" ca="1" si="329"/>
        <v>20.287482259999997</v>
      </c>
      <c r="AA712" s="227">
        <f t="shared" ca="1" si="329"/>
        <v>20.88669097</v>
      </c>
    </row>
    <row r="713" spans="1:31" x14ac:dyDescent="0.25">
      <c r="A713" s="140"/>
      <c r="B713" s="155" t="s">
        <v>1115</v>
      </c>
      <c r="C713" s="28">
        <f t="shared" ca="1" si="321"/>
        <v>0</v>
      </c>
      <c r="D713" s="28">
        <f t="shared" ca="1" si="322"/>
        <v>0</v>
      </c>
      <c r="E713" s="28">
        <f t="shared" ca="1" si="323"/>
        <v>0</v>
      </c>
      <c r="F713" s="28">
        <f t="shared" ca="1" si="324"/>
        <v>0</v>
      </c>
      <c r="G713" s="28">
        <f t="shared" ca="1" si="325"/>
        <v>0</v>
      </c>
      <c r="H713" s="7"/>
      <c r="O713" s="8"/>
      <c r="P713" s="8"/>
      <c r="Q713" s="8"/>
      <c r="R713" s="8"/>
      <c r="S713" s="8"/>
      <c r="V713" s="228" t="s">
        <v>1381</v>
      </c>
      <c r="W713" s="229">
        <f ca="1">SUM(C717:C718)</f>
        <v>6.7432368</v>
      </c>
      <c r="X713" s="229">
        <f t="shared" ref="X713:AA713" ca="1" si="330">SUM(D717:D718)</f>
        <v>8.310758400000001</v>
      </c>
      <c r="Y713" s="229">
        <f t="shared" ca="1" si="330"/>
        <v>8.310758400000001</v>
      </c>
      <c r="Z713" s="229">
        <f t="shared" ca="1" si="330"/>
        <v>8.310758400000001</v>
      </c>
      <c r="AA713" s="229">
        <f t="shared" ca="1" si="330"/>
        <v>8.310758400000001</v>
      </c>
    </row>
    <row r="714" spans="1:31" x14ac:dyDescent="0.25">
      <c r="A714" s="140"/>
      <c r="B714" s="155" t="s">
        <v>1116</v>
      </c>
      <c r="C714" s="28">
        <f t="shared" ca="1" si="321"/>
        <v>0</v>
      </c>
      <c r="D714" s="28">
        <f t="shared" ca="1" si="322"/>
        <v>0</v>
      </c>
      <c r="E714" s="243">
        <f t="shared" ca="1" si="323"/>
        <v>0</v>
      </c>
      <c r="F714" s="243">
        <f t="shared" ca="1" si="324"/>
        <v>0</v>
      </c>
      <c r="G714" s="243">
        <f t="shared" ca="1" si="325"/>
        <v>0</v>
      </c>
      <c r="H714" s="7"/>
      <c r="O714" s="8"/>
      <c r="P714" s="8"/>
      <c r="Q714" s="8"/>
      <c r="R714" s="8"/>
      <c r="S714" s="8"/>
      <c r="V714" s="230" t="s">
        <v>611</v>
      </c>
      <c r="W714" s="231">
        <f ca="1">C719+C720</f>
        <v>0</v>
      </c>
      <c r="X714" s="231">
        <f t="shared" ref="X714:AA714" ca="1" si="331">D719+D720</f>
        <v>9.9561990000000003E-2</v>
      </c>
      <c r="Y714" s="231">
        <f t="shared" ca="1" si="331"/>
        <v>9.9561990000000003E-2</v>
      </c>
      <c r="Z714" s="231">
        <f t="shared" ca="1" si="331"/>
        <v>9.9561990000000003E-2</v>
      </c>
      <c r="AA714" s="231">
        <f t="shared" ca="1" si="331"/>
        <v>9.9561990000000003E-2</v>
      </c>
    </row>
    <row r="715" spans="1:31" x14ac:dyDescent="0.25">
      <c r="A715" s="140"/>
      <c r="B715" s="155" t="s">
        <v>26</v>
      </c>
      <c r="C715" s="46">
        <f t="shared" ca="1" si="321"/>
        <v>12.2722125</v>
      </c>
      <c r="D715" s="46">
        <f t="shared" ca="1" si="322"/>
        <v>15.8012423</v>
      </c>
      <c r="E715" s="46">
        <f t="shared" ca="1" si="323"/>
        <v>17.8510165</v>
      </c>
      <c r="F715" s="46">
        <f t="shared" ca="1" si="324"/>
        <v>18.476774299999999</v>
      </c>
      <c r="G715" s="46">
        <f t="shared" ca="1" si="325"/>
        <v>18.996283099999999</v>
      </c>
      <c r="H715" s="7"/>
      <c r="O715" s="8"/>
      <c r="P715" s="8"/>
      <c r="Q715" s="8"/>
      <c r="R715" s="8"/>
      <c r="S715" s="8"/>
      <c r="V715" s="17" t="s">
        <v>1382</v>
      </c>
      <c r="W715" s="207">
        <f ca="1">SUM(C721:C726)</f>
        <v>0</v>
      </c>
      <c r="X715" s="207">
        <f t="shared" ref="X715:AA715" ca="1" si="332">SUM(D721:D726)</f>
        <v>24.835452058000001</v>
      </c>
      <c r="Y715" s="207">
        <f t="shared" ca="1" si="332"/>
        <v>20.914064909</v>
      </c>
      <c r="Z715" s="207">
        <f t="shared" ca="1" si="332"/>
        <v>18.463197963999999</v>
      </c>
      <c r="AA715" s="207">
        <f t="shared" ca="1" si="332"/>
        <v>16.665895439</v>
      </c>
    </row>
    <row r="716" spans="1:31" x14ac:dyDescent="0.25">
      <c r="A716" s="140"/>
      <c r="B716" s="155" t="s">
        <v>27</v>
      </c>
      <c r="C716" s="46">
        <f t="shared" ca="1" si="321"/>
        <v>0</v>
      </c>
      <c r="D716" s="46">
        <f t="shared" ca="1" si="322"/>
        <v>1.4171336000000001</v>
      </c>
      <c r="E716" s="46">
        <f t="shared" ca="1" si="323"/>
        <v>1.7162408899999999</v>
      </c>
      <c r="F716" s="46">
        <f t="shared" ca="1" si="324"/>
        <v>1.81070796</v>
      </c>
      <c r="G716" s="46">
        <f t="shared" ca="1" si="325"/>
        <v>1.89040787</v>
      </c>
      <c r="H716" s="7"/>
      <c r="O716" s="8"/>
      <c r="P716" s="8"/>
      <c r="Q716" s="8"/>
      <c r="R716" s="8"/>
      <c r="S716" s="8"/>
      <c r="V716" s="22" t="s">
        <v>1383</v>
      </c>
      <c r="W716" s="210">
        <f ca="1">C727+C728</f>
        <v>0</v>
      </c>
      <c r="X716" s="210">
        <f t="shared" ref="X716:AA716" ca="1" si="333">D727+D728</f>
        <v>6.7116960499999996</v>
      </c>
      <c r="Y716" s="210">
        <f t="shared" ca="1" si="333"/>
        <v>6.7493313199999996</v>
      </c>
      <c r="Z716" s="210">
        <f t="shared" ca="1" si="333"/>
        <v>6.7493313199999996</v>
      </c>
      <c r="AA716" s="210">
        <f t="shared" ca="1" si="333"/>
        <v>6.7493313199999996</v>
      </c>
    </row>
    <row r="717" spans="1:31" x14ac:dyDescent="0.25">
      <c r="A717" s="140"/>
      <c r="B717" s="155" t="s">
        <v>1117</v>
      </c>
      <c r="C717" s="232">
        <f t="shared" ca="1" si="321"/>
        <v>6.7432368</v>
      </c>
      <c r="D717" s="232">
        <f t="shared" ca="1" si="322"/>
        <v>7.3858680000000003</v>
      </c>
      <c r="E717" s="232">
        <f t="shared" ca="1" si="323"/>
        <v>7.3858680000000003</v>
      </c>
      <c r="F717" s="232">
        <f t="shared" ca="1" si="324"/>
        <v>7.3858680000000003</v>
      </c>
      <c r="G717" s="232">
        <f t="shared" ca="1" si="325"/>
        <v>7.3858680000000003</v>
      </c>
      <c r="H717" s="7"/>
      <c r="O717" s="8"/>
      <c r="P717" s="8"/>
      <c r="Q717" s="8"/>
      <c r="R717" s="8"/>
      <c r="S717" s="8"/>
      <c r="V717" s="83" t="s">
        <v>332</v>
      </c>
      <c r="W717" s="233">
        <f ca="1">SUM(C729:C736)+SUM(C753:C754)</f>
        <v>0</v>
      </c>
      <c r="X717" s="233">
        <f t="shared" ref="X717:AA717" ca="1" si="334">SUM(D729:D736)+SUM(D753:D754)</f>
        <v>0</v>
      </c>
      <c r="Y717" s="233">
        <f t="shared" ca="1" si="334"/>
        <v>0</v>
      </c>
      <c r="Z717" s="233">
        <f t="shared" ca="1" si="334"/>
        <v>0</v>
      </c>
      <c r="AA717" s="233">
        <f t="shared" ca="1" si="334"/>
        <v>0</v>
      </c>
    </row>
    <row r="718" spans="1:31" x14ac:dyDescent="0.25">
      <c r="A718" s="140"/>
      <c r="B718" s="155" t="s">
        <v>1118</v>
      </c>
      <c r="C718" s="232">
        <f t="shared" ca="1" si="321"/>
        <v>0</v>
      </c>
      <c r="D718" s="232">
        <f t="shared" ca="1" si="322"/>
        <v>0.9248904</v>
      </c>
      <c r="E718" s="232">
        <f t="shared" ca="1" si="323"/>
        <v>0.9248904</v>
      </c>
      <c r="F718" s="232">
        <f t="shared" ca="1" si="324"/>
        <v>0.9248904</v>
      </c>
      <c r="G718" s="232">
        <f t="shared" ca="1" si="325"/>
        <v>0.9248904</v>
      </c>
      <c r="H718" s="7"/>
      <c r="O718" s="8"/>
      <c r="P718" s="8"/>
      <c r="Q718" s="8"/>
      <c r="R718" s="8"/>
      <c r="S718" s="8"/>
      <c r="V718" s="51" t="s">
        <v>301</v>
      </c>
      <c r="W718" s="193">
        <f ca="1">SUM(C737:C744)</f>
        <v>1.7647586200000001</v>
      </c>
      <c r="X718" s="193">
        <f t="shared" ref="X718:AA718" ca="1" si="335">SUM(D737:D744)</f>
        <v>2.101787158</v>
      </c>
      <c r="Y718" s="193">
        <f t="shared" ca="1" si="335"/>
        <v>1.9256597439999998</v>
      </c>
      <c r="Z718" s="193">
        <f t="shared" ca="1" si="335"/>
        <v>1.796499638</v>
      </c>
      <c r="AA718" s="193">
        <f t="shared" ca="1" si="335"/>
        <v>1.7025650130000001</v>
      </c>
    </row>
    <row r="719" spans="1:31" x14ac:dyDescent="0.25">
      <c r="A719" s="140"/>
      <c r="B719" s="155" t="s">
        <v>464</v>
      </c>
      <c r="C719" s="234">
        <f t="shared" ca="1" si="321"/>
        <v>0</v>
      </c>
      <c r="D719" s="234">
        <f t="shared" ca="1" si="322"/>
        <v>0</v>
      </c>
      <c r="E719" s="234">
        <f t="shared" ca="1" si="323"/>
        <v>0</v>
      </c>
      <c r="F719" s="234">
        <f t="shared" ca="1" si="324"/>
        <v>0</v>
      </c>
      <c r="G719" s="234">
        <f t="shared" ca="1" si="325"/>
        <v>0</v>
      </c>
      <c r="H719" s="7"/>
      <c r="O719" s="8"/>
      <c r="P719" s="8"/>
      <c r="Q719" s="8"/>
      <c r="R719" s="8"/>
      <c r="S719" s="8"/>
      <c r="V719" s="54" t="s">
        <v>333</v>
      </c>
      <c r="W719" s="194">
        <f ca="1">SUM(C745:C752)+SUM(C755:C756)</f>
        <v>5.0026876600000003</v>
      </c>
      <c r="X719" s="194">
        <f t="shared" ref="X719:AA719" ca="1" si="336">SUM(D745:D752)+SUM(D755:D756)</f>
        <v>6.1239629209999995</v>
      </c>
      <c r="Y719" s="194">
        <f t="shared" ca="1" si="336"/>
        <v>5.2557771530000004</v>
      </c>
      <c r="Z719" s="194">
        <f t="shared" ca="1" si="336"/>
        <v>5.2363902250000001</v>
      </c>
      <c r="AA719" s="194">
        <f t="shared" ca="1" si="336"/>
        <v>5.212952477</v>
      </c>
    </row>
    <row r="720" spans="1:31" x14ac:dyDescent="0.25">
      <c r="A720" s="140"/>
      <c r="B720" s="155" t="s">
        <v>465</v>
      </c>
      <c r="C720" s="234">
        <f t="shared" ca="1" si="321"/>
        <v>0</v>
      </c>
      <c r="D720" s="234">
        <f t="shared" ca="1" si="322"/>
        <v>9.9561990000000003E-2</v>
      </c>
      <c r="E720" s="234">
        <f t="shared" ca="1" si="323"/>
        <v>9.9561990000000003E-2</v>
      </c>
      <c r="F720" s="234">
        <f t="shared" ca="1" si="324"/>
        <v>9.9561990000000003E-2</v>
      </c>
      <c r="G720" s="234">
        <f t="shared" ca="1" si="325"/>
        <v>9.9561990000000003E-2</v>
      </c>
      <c r="H720" s="7"/>
      <c r="O720" s="8"/>
      <c r="P720" s="8"/>
      <c r="Q720" s="8"/>
      <c r="R720" s="8"/>
      <c r="S720" s="8"/>
    </row>
    <row r="721" spans="1:27" x14ac:dyDescent="0.25">
      <c r="A721" s="140"/>
      <c r="B721" s="155" t="s">
        <v>466</v>
      </c>
      <c r="C721" s="18">
        <f t="shared" ca="1" si="321"/>
        <v>0</v>
      </c>
      <c r="D721" s="18">
        <f t="shared" ca="1" si="322"/>
        <v>0</v>
      </c>
      <c r="E721" s="18">
        <f t="shared" ca="1" si="323"/>
        <v>0</v>
      </c>
      <c r="F721" s="18">
        <f t="shared" ca="1" si="324"/>
        <v>0</v>
      </c>
      <c r="G721" s="18">
        <f t="shared" ca="1" si="325"/>
        <v>0</v>
      </c>
      <c r="H721" s="7"/>
      <c r="O721" s="8"/>
      <c r="P721" s="8"/>
      <c r="Q721" s="8"/>
      <c r="R721" s="8"/>
      <c r="S721" s="8"/>
      <c r="V721" s="140" t="s">
        <v>285</v>
      </c>
      <c r="W721" s="135">
        <f ca="1">SUM(W709:W719)</f>
        <v>40.555668519999998</v>
      </c>
      <c r="X721" s="135">
        <f t="shared" ref="X721:AA721" ca="1" si="337">SUM(X709:X719)</f>
        <v>65.401594477000003</v>
      </c>
      <c r="Y721" s="135">
        <f t="shared" ca="1" si="337"/>
        <v>62.822410906000002</v>
      </c>
      <c r="Z721" s="135">
        <f t="shared" ca="1" si="337"/>
        <v>60.943221797</v>
      </c>
      <c r="AA721" s="135">
        <f t="shared" ca="1" si="337"/>
        <v>59.627755609000005</v>
      </c>
    </row>
    <row r="722" spans="1:27" x14ac:dyDescent="0.25">
      <c r="A722" s="140"/>
      <c r="B722" s="155" t="s">
        <v>467</v>
      </c>
      <c r="C722" s="18">
        <f t="shared" ca="1" si="321"/>
        <v>0</v>
      </c>
      <c r="D722" s="18">
        <f t="shared" ca="1" si="322"/>
        <v>0</v>
      </c>
      <c r="E722" s="18">
        <f t="shared" ca="1" si="323"/>
        <v>0</v>
      </c>
      <c r="F722" s="18">
        <f t="shared" ca="1" si="324"/>
        <v>0</v>
      </c>
      <c r="G722" s="18">
        <f t="shared" ca="1" si="325"/>
        <v>0</v>
      </c>
      <c r="H722" s="7"/>
      <c r="O722" s="8"/>
      <c r="P722" s="8"/>
      <c r="Q722" s="8"/>
      <c r="R722" s="8"/>
      <c r="S722" s="8"/>
      <c r="V722" s="140" t="s">
        <v>284</v>
      </c>
      <c r="W722" s="135">
        <f ca="1">SUM(C709:C756)</f>
        <v>40.555668519999998</v>
      </c>
      <c r="X722" s="135">
        <f ca="1">SUM(D709:D756)</f>
        <v>65.401594477000003</v>
      </c>
      <c r="Y722" s="135">
        <f ca="1">SUM(E709:E756)</f>
        <v>62.822410905999995</v>
      </c>
      <c r="Z722" s="135">
        <f ca="1">SUM(F709:F756)</f>
        <v>60.943221797</v>
      </c>
      <c r="AA722" s="135">
        <f ca="1">SUM(G709:G756)</f>
        <v>59.627755609000005</v>
      </c>
    </row>
    <row r="723" spans="1:27" x14ac:dyDescent="0.25">
      <c r="A723" s="140"/>
      <c r="B723" s="155" t="s">
        <v>468</v>
      </c>
      <c r="C723" s="18">
        <f t="shared" ca="1" si="321"/>
        <v>0</v>
      </c>
      <c r="D723" s="18">
        <f t="shared" ca="1" si="322"/>
        <v>15.3735195</v>
      </c>
      <c r="E723" s="18">
        <f t="shared" ca="1" si="323"/>
        <v>12.946121700000001</v>
      </c>
      <c r="F723" s="18">
        <f t="shared" ca="1" si="324"/>
        <v>11.428998099999999</v>
      </c>
      <c r="G723" s="18">
        <f t="shared" ca="1" si="325"/>
        <v>10.316440699999999</v>
      </c>
      <c r="H723" s="7"/>
      <c r="O723" s="8"/>
      <c r="P723" s="8"/>
      <c r="Q723" s="8"/>
      <c r="R723" s="8"/>
      <c r="S723" s="8"/>
    </row>
    <row r="724" spans="1:27" x14ac:dyDescent="0.25">
      <c r="A724" s="140"/>
      <c r="B724" s="155" t="s">
        <v>469</v>
      </c>
      <c r="C724" s="18">
        <f t="shared" ca="1" si="321"/>
        <v>0</v>
      </c>
      <c r="D724" s="18">
        <f t="shared" ca="1" si="322"/>
        <v>0.58839503800000004</v>
      </c>
      <c r="E724" s="18">
        <f t="shared" ca="1" si="323"/>
        <v>0.495490559</v>
      </c>
      <c r="F724" s="18">
        <f t="shared" ca="1" si="324"/>
        <v>0.43742525900000001</v>
      </c>
      <c r="G724" s="18">
        <f t="shared" ca="1" si="325"/>
        <v>0.39484403899999998</v>
      </c>
      <c r="H724" s="7"/>
      <c r="O724" s="8"/>
      <c r="P724" s="8"/>
      <c r="Q724" s="8"/>
      <c r="R724" s="8"/>
      <c r="S724" s="8"/>
    </row>
    <row r="725" spans="1:27" x14ac:dyDescent="0.25">
      <c r="A725" s="140"/>
      <c r="B725" s="155" t="s">
        <v>28</v>
      </c>
      <c r="C725" s="18">
        <f t="shared" ca="1" si="321"/>
        <v>0</v>
      </c>
      <c r="D725" s="18">
        <f t="shared" ca="1" si="322"/>
        <v>8.5464373200000008</v>
      </c>
      <c r="E725" s="18">
        <f t="shared" ca="1" si="323"/>
        <v>7.1969998500000001</v>
      </c>
      <c r="F725" s="18">
        <f t="shared" ca="1" si="324"/>
        <v>6.3536014300000003</v>
      </c>
      <c r="G725" s="18">
        <f t="shared" ca="1" si="325"/>
        <v>5.7351092499999998</v>
      </c>
      <c r="H725" s="7"/>
      <c r="O725" s="8"/>
      <c r="P725" s="8"/>
      <c r="Q725" s="8"/>
      <c r="R725" s="8"/>
      <c r="S725" s="8"/>
    </row>
    <row r="726" spans="1:27" x14ac:dyDescent="0.25">
      <c r="A726" s="140"/>
      <c r="B726" s="155" t="s">
        <v>29</v>
      </c>
      <c r="C726" s="18">
        <f t="shared" ca="1" si="321"/>
        <v>0</v>
      </c>
      <c r="D726" s="18">
        <f t="shared" ca="1" si="322"/>
        <v>0.32710020000000001</v>
      </c>
      <c r="E726" s="18">
        <f t="shared" ca="1" si="323"/>
        <v>0.2754528</v>
      </c>
      <c r="F726" s="18">
        <f t="shared" ca="1" si="324"/>
        <v>0.24317317499999999</v>
      </c>
      <c r="G726" s="18">
        <f t="shared" ca="1" si="325"/>
        <v>0.21950144999999999</v>
      </c>
      <c r="H726" s="7"/>
      <c r="O726" s="8"/>
      <c r="P726" s="8"/>
      <c r="Q726" s="8"/>
      <c r="R726" s="8"/>
      <c r="S726" s="8"/>
    </row>
    <row r="727" spans="1:27" x14ac:dyDescent="0.25">
      <c r="A727" s="140"/>
      <c r="B727" s="155" t="s">
        <v>470</v>
      </c>
      <c r="C727" s="41">
        <f t="shared" ca="1" si="321"/>
        <v>0</v>
      </c>
      <c r="D727" s="41">
        <f t="shared" ca="1" si="322"/>
        <v>6.7116960499999996</v>
      </c>
      <c r="E727" s="41">
        <f t="shared" ca="1" si="323"/>
        <v>6.7493313199999996</v>
      </c>
      <c r="F727" s="41">
        <f t="shared" ca="1" si="324"/>
        <v>6.7493313199999996</v>
      </c>
      <c r="G727" s="41">
        <f t="shared" ca="1" si="325"/>
        <v>6.7493313199999996</v>
      </c>
      <c r="H727" s="7"/>
      <c r="O727" s="8"/>
      <c r="P727" s="8"/>
      <c r="Q727" s="8"/>
      <c r="R727" s="8"/>
      <c r="S727" s="8"/>
    </row>
    <row r="728" spans="1:27" x14ac:dyDescent="0.25">
      <c r="A728" s="140"/>
      <c r="B728" s="155" t="s">
        <v>471</v>
      </c>
      <c r="C728" s="41">
        <f t="shared" ca="1" si="321"/>
        <v>0</v>
      </c>
      <c r="D728" s="41">
        <f t="shared" ca="1" si="322"/>
        <v>0</v>
      </c>
      <c r="E728" s="41">
        <f t="shared" ca="1" si="323"/>
        <v>0</v>
      </c>
      <c r="F728" s="41">
        <f t="shared" ca="1" si="324"/>
        <v>0</v>
      </c>
      <c r="G728" s="41">
        <f t="shared" ca="1" si="325"/>
        <v>0</v>
      </c>
      <c r="H728" s="7"/>
      <c r="O728" s="8"/>
      <c r="P728" s="8"/>
      <c r="Q728" s="8"/>
      <c r="R728" s="8"/>
      <c r="S728" s="8"/>
    </row>
    <row r="729" spans="1:27" x14ac:dyDescent="0.25">
      <c r="A729" s="140"/>
      <c r="B729" s="155" t="s">
        <v>1209</v>
      </c>
      <c r="C729" s="39">
        <f t="shared" ca="1" si="321"/>
        <v>0</v>
      </c>
      <c r="D729" s="39">
        <f t="shared" ca="1" si="322"/>
        <v>0</v>
      </c>
      <c r="E729" s="39">
        <f t="shared" ca="1" si="323"/>
        <v>0</v>
      </c>
      <c r="F729" s="39">
        <f t="shared" ca="1" si="324"/>
        <v>0</v>
      </c>
      <c r="G729" s="39">
        <f t="shared" ca="1" si="325"/>
        <v>0</v>
      </c>
      <c r="H729" s="7"/>
      <c r="O729" s="8"/>
      <c r="P729" s="8"/>
      <c r="Q729" s="8"/>
      <c r="R729" s="8"/>
      <c r="S729" s="8"/>
    </row>
    <row r="730" spans="1:27" x14ac:dyDescent="0.25">
      <c r="A730" s="140"/>
      <c r="B730" s="155" t="s">
        <v>1119</v>
      </c>
      <c r="C730" s="39">
        <f t="shared" ca="1" si="321"/>
        <v>0</v>
      </c>
      <c r="D730" s="39">
        <f t="shared" ca="1" si="322"/>
        <v>0</v>
      </c>
      <c r="E730" s="39">
        <f t="shared" ca="1" si="323"/>
        <v>0</v>
      </c>
      <c r="F730" s="39">
        <f t="shared" ca="1" si="324"/>
        <v>0</v>
      </c>
      <c r="G730" s="39">
        <f t="shared" ca="1" si="325"/>
        <v>0</v>
      </c>
      <c r="H730" s="7"/>
      <c r="O730" s="8"/>
      <c r="P730" s="8"/>
      <c r="Q730" s="8"/>
      <c r="R730" s="8"/>
      <c r="S730" s="8"/>
    </row>
    <row r="731" spans="1:27" x14ac:dyDescent="0.25">
      <c r="A731" s="140"/>
      <c r="B731" s="155" t="s">
        <v>1210</v>
      </c>
      <c r="C731" s="39">
        <f t="shared" ca="1" si="321"/>
        <v>0</v>
      </c>
      <c r="D731" s="39">
        <f t="shared" ca="1" si="322"/>
        <v>0</v>
      </c>
      <c r="E731" s="39">
        <f t="shared" ca="1" si="323"/>
        <v>0</v>
      </c>
      <c r="F731" s="39">
        <f t="shared" ca="1" si="324"/>
        <v>0</v>
      </c>
      <c r="G731" s="39">
        <f t="shared" ca="1" si="325"/>
        <v>0</v>
      </c>
      <c r="H731" s="7"/>
      <c r="O731" s="8"/>
      <c r="P731" s="8"/>
      <c r="Q731" s="8"/>
      <c r="R731" s="8"/>
      <c r="S731" s="8"/>
    </row>
    <row r="732" spans="1:27" x14ac:dyDescent="0.25">
      <c r="A732" s="140"/>
      <c r="B732" s="155" t="s">
        <v>1211</v>
      </c>
      <c r="C732" s="39">
        <f t="shared" ca="1" si="321"/>
        <v>0</v>
      </c>
      <c r="D732" s="39">
        <f t="shared" ca="1" si="322"/>
        <v>0</v>
      </c>
      <c r="E732" s="39">
        <f t="shared" ca="1" si="323"/>
        <v>0</v>
      </c>
      <c r="F732" s="39">
        <f t="shared" ca="1" si="324"/>
        <v>0</v>
      </c>
      <c r="G732" s="39">
        <f t="shared" ca="1" si="325"/>
        <v>0</v>
      </c>
      <c r="H732" s="7"/>
      <c r="O732" s="8"/>
      <c r="P732" s="8"/>
      <c r="Q732" s="8"/>
      <c r="R732" s="8"/>
      <c r="S732" s="8"/>
    </row>
    <row r="733" spans="1:27" x14ac:dyDescent="0.25">
      <c r="A733" s="140"/>
      <c r="B733" s="155" t="s">
        <v>1212</v>
      </c>
      <c r="C733" s="39">
        <f t="shared" ca="1" si="321"/>
        <v>0</v>
      </c>
      <c r="D733" s="39">
        <f t="shared" ca="1" si="322"/>
        <v>0</v>
      </c>
      <c r="E733" s="39">
        <f t="shared" ca="1" si="323"/>
        <v>0</v>
      </c>
      <c r="F733" s="39">
        <f t="shared" ca="1" si="324"/>
        <v>0</v>
      </c>
      <c r="G733" s="39">
        <f t="shared" ca="1" si="325"/>
        <v>0</v>
      </c>
      <c r="H733" s="7"/>
      <c r="O733" s="8"/>
      <c r="P733" s="8"/>
      <c r="Q733" s="8"/>
      <c r="R733" s="8"/>
      <c r="S733" s="8"/>
    </row>
    <row r="734" spans="1:27" x14ac:dyDescent="0.25">
      <c r="A734" s="140"/>
      <c r="B734" s="155" t="s">
        <v>1120</v>
      </c>
      <c r="C734" s="39">
        <f t="shared" ca="1" si="321"/>
        <v>0</v>
      </c>
      <c r="D734" s="39">
        <f t="shared" ca="1" si="322"/>
        <v>0</v>
      </c>
      <c r="E734" s="39">
        <f t="shared" ca="1" si="323"/>
        <v>0</v>
      </c>
      <c r="F734" s="39">
        <f t="shared" ca="1" si="324"/>
        <v>0</v>
      </c>
      <c r="G734" s="39">
        <f t="shared" ca="1" si="325"/>
        <v>0</v>
      </c>
      <c r="H734" s="7"/>
      <c r="O734" s="8"/>
      <c r="P734" s="8"/>
      <c r="Q734" s="8"/>
      <c r="R734" s="8"/>
      <c r="S734" s="8"/>
    </row>
    <row r="735" spans="1:27" x14ac:dyDescent="0.25">
      <c r="A735" s="140"/>
      <c r="B735" s="155" t="s">
        <v>1213</v>
      </c>
      <c r="C735" s="39">
        <f t="shared" ca="1" si="321"/>
        <v>0</v>
      </c>
      <c r="D735" s="39">
        <f t="shared" ca="1" si="322"/>
        <v>0</v>
      </c>
      <c r="E735" s="39">
        <f t="shared" ca="1" si="323"/>
        <v>0</v>
      </c>
      <c r="F735" s="39">
        <f t="shared" ca="1" si="324"/>
        <v>0</v>
      </c>
      <c r="G735" s="39">
        <f t="shared" ca="1" si="325"/>
        <v>0</v>
      </c>
      <c r="H735" s="7"/>
      <c r="O735" s="8"/>
      <c r="P735" s="8"/>
      <c r="Q735" s="8"/>
      <c r="R735" s="8"/>
      <c r="S735" s="8"/>
    </row>
    <row r="736" spans="1:27" x14ac:dyDescent="0.25">
      <c r="A736" s="140"/>
      <c r="B736" s="155" t="s">
        <v>1214</v>
      </c>
      <c r="C736" s="39">
        <f t="shared" ca="1" si="321"/>
        <v>0</v>
      </c>
      <c r="D736" s="39">
        <f t="shared" ca="1" si="322"/>
        <v>0</v>
      </c>
      <c r="E736" s="39">
        <f t="shared" ca="1" si="323"/>
        <v>0</v>
      </c>
      <c r="F736" s="39">
        <f t="shared" ca="1" si="324"/>
        <v>0</v>
      </c>
      <c r="G736" s="39">
        <f t="shared" ca="1" si="325"/>
        <v>0</v>
      </c>
      <c r="H736" s="7"/>
      <c r="O736" s="8"/>
      <c r="P736" s="8"/>
      <c r="Q736" s="8"/>
      <c r="R736" s="8"/>
      <c r="S736" s="8"/>
    </row>
    <row r="737" spans="1:19" x14ac:dyDescent="0.25">
      <c r="A737" s="140"/>
      <c r="B737" s="155" t="s">
        <v>1215</v>
      </c>
      <c r="C737" s="53">
        <f t="shared" ca="1" si="321"/>
        <v>0</v>
      </c>
      <c r="D737" s="53">
        <f t="shared" ca="1" si="322"/>
        <v>0</v>
      </c>
      <c r="E737" s="53">
        <f t="shared" ca="1" si="323"/>
        <v>0</v>
      </c>
      <c r="F737" s="53">
        <f t="shared" ca="1" si="324"/>
        <v>0</v>
      </c>
      <c r="G737" s="53">
        <f t="shared" ca="1" si="325"/>
        <v>0</v>
      </c>
      <c r="H737" s="7"/>
      <c r="O737" s="8"/>
      <c r="P737" s="8"/>
      <c r="Q737" s="8"/>
      <c r="R737" s="8"/>
      <c r="S737" s="8"/>
    </row>
    <row r="738" spans="1:19" x14ac:dyDescent="0.25">
      <c r="A738" s="140"/>
      <c r="B738" s="155" t="s">
        <v>1121</v>
      </c>
      <c r="C738" s="53">
        <f t="shared" ca="1" si="321"/>
        <v>1.7647586200000001</v>
      </c>
      <c r="D738" s="53">
        <f t="shared" ca="1" si="322"/>
        <v>1.73130425</v>
      </c>
      <c r="E738" s="53">
        <f t="shared" ca="1" si="323"/>
        <v>1.5862228899999999</v>
      </c>
      <c r="F738" s="53">
        <f t="shared" ca="1" si="324"/>
        <v>1.47982989</v>
      </c>
      <c r="G738" s="53">
        <f t="shared" ca="1" si="325"/>
        <v>1.4024531600000001</v>
      </c>
      <c r="H738" s="7"/>
      <c r="O738" s="8"/>
      <c r="P738" s="8"/>
      <c r="Q738" s="8"/>
      <c r="R738" s="8"/>
      <c r="S738" s="8"/>
    </row>
    <row r="739" spans="1:19" x14ac:dyDescent="0.25">
      <c r="A739" s="140"/>
      <c r="B739" s="155" t="s">
        <v>1216</v>
      </c>
      <c r="C739" s="53">
        <f t="shared" ca="1" si="321"/>
        <v>0</v>
      </c>
      <c r="D739" s="53">
        <f t="shared" ca="1" si="322"/>
        <v>0</v>
      </c>
      <c r="E739" s="53">
        <f t="shared" ca="1" si="323"/>
        <v>0</v>
      </c>
      <c r="F739" s="53">
        <f t="shared" ca="1" si="324"/>
        <v>0</v>
      </c>
      <c r="G739" s="53">
        <f t="shared" ca="1" si="325"/>
        <v>0</v>
      </c>
      <c r="H739" s="7"/>
      <c r="O739" s="8"/>
      <c r="P739" s="8"/>
      <c r="Q739" s="8"/>
      <c r="R739" s="8"/>
      <c r="S739" s="8"/>
    </row>
    <row r="740" spans="1:19" x14ac:dyDescent="0.25">
      <c r="A740" s="140"/>
      <c r="B740" s="155" t="s">
        <v>1217</v>
      </c>
      <c r="C740" s="53">
        <f t="shared" ca="1" si="321"/>
        <v>0</v>
      </c>
      <c r="D740" s="53">
        <f t="shared" ca="1" si="322"/>
        <v>0</v>
      </c>
      <c r="E740" s="53">
        <f t="shared" ca="1" si="323"/>
        <v>0</v>
      </c>
      <c r="F740" s="53">
        <f t="shared" ca="1" si="324"/>
        <v>0</v>
      </c>
      <c r="G740" s="53">
        <f t="shared" ca="1" si="325"/>
        <v>0</v>
      </c>
      <c r="H740" s="7"/>
      <c r="O740" s="8"/>
      <c r="P740" s="8"/>
      <c r="Q740" s="8"/>
      <c r="R740" s="8"/>
      <c r="S740" s="8"/>
    </row>
    <row r="741" spans="1:19" x14ac:dyDescent="0.25">
      <c r="A741" s="140"/>
      <c r="B741" s="155" t="s">
        <v>1218</v>
      </c>
      <c r="C741" s="53">
        <f t="shared" ca="1" si="321"/>
        <v>0</v>
      </c>
      <c r="D741" s="53">
        <f t="shared" ca="1" si="322"/>
        <v>0</v>
      </c>
      <c r="E741" s="53">
        <f t="shared" ca="1" si="323"/>
        <v>0</v>
      </c>
      <c r="F741" s="53">
        <f t="shared" ca="1" si="324"/>
        <v>0</v>
      </c>
      <c r="G741" s="53">
        <f t="shared" ca="1" si="325"/>
        <v>0</v>
      </c>
      <c r="H741" s="7"/>
      <c r="O741" s="8"/>
      <c r="P741" s="8"/>
      <c r="Q741" s="8"/>
      <c r="R741" s="8"/>
      <c r="S741" s="8"/>
    </row>
    <row r="742" spans="1:19" x14ac:dyDescent="0.25">
      <c r="A742" s="140"/>
      <c r="B742" s="155" t="s">
        <v>1122</v>
      </c>
      <c r="C742" s="53">
        <f t="shared" ca="1" si="321"/>
        <v>0</v>
      </c>
      <c r="D742" s="53">
        <f t="shared" ca="1" si="322"/>
        <v>0.370482908</v>
      </c>
      <c r="E742" s="53">
        <f t="shared" ca="1" si="323"/>
        <v>0.33943685400000001</v>
      </c>
      <c r="F742" s="53">
        <f t="shared" ca="1" si="324"/>
        <v>0.31666974799999997</v>
      </c>
      <c r="G742" s="53">
        <f t="shared" ca="1" si="325"/>
        <v>0.30011185299999998</v>
      </c>
      <c r="H742" s="7"/>
      <c r="O742" s="8"/>
      <c r="P742" s="8"/>
      <c r="Q742" s="8"/>
      <c r="R742" s="8"/>
      <c r="S742" s="8"/>
    </row>
    <row r="743" spans="1:19" x14ac:dyDescent="0.25">
      <c r="A743" s="140"/>
      <c r="B743" s="155" t="s">
        <v>1219</v>
      </c>
      <c r="C743" s="53">
        <f t="shared" ca="1" si="321"/>
        <v>0</v>
      </c>
      <c r="D743" s="53">
        <f t="shared" ca="1" si="322"/>
        <v>0</v>
      </c>
      <c r="E743" s="53">
        <f t="shared" ca="1" si="323"/>
        <v>0</v>
      </c>
      <c r="F743" s="53">
        <f t="shared" ca="1" si="324"/>
        <v>0</v>
      </c>
      <c r="G743" s="53">
        <f t="shared" ca="1" si="325"/>
        <v>0</v>
      </c>
      <c r="H743" s="7"/>
      <c r="O743" s="8"/>
      <c r="P743" s="8"/>
      <c r="Q743" s="8"/>
      <c r="R743" s="8"/>
      <c r="S743" s="8"/>
    </row>
    <row r="744" spans="1:19" x14ac:dyDescent="0.25">
      <c r="A744" s="140"/>
      <c r="B744" s="155" t="s">
        <v>1220</v>
      </c>
      <c r="C744" s="53">
        <f t="shared" ca="1" si="321"/>
        <v>0</v>
      </c>
      <c r="D744" s="53">
        <f t="shared" ca="1" si="322"/>
        <v>0</v>
      </c>
      <c r="E744" s="53">
        <f t="shared" ca="1" si="323"/>
        <v>0</v>
      </c>
      <c r="F744" s="53">
        <f t="shared" ca="1" si="324"/>
        <v>0</v>
      </c>
      <c r="G744" s="53">
        <f t="shared" ca="1" si="325"/>
        <v>0</v>
      </c>
      <c r="H744" s="7"/>
      <c r="O744" s="8"/>
      <c r="P744" s="8"/>
      <c r="Q744" s="8"/>
      <c r="R744" s="8"/>
      <c r="S744" s="8"/>
    </row>
    <row r="745" spans="1:19" x14ac:dyDescent="0.25">
      <c r="A745" s="140"/>
      <c r="B745" s="155" t="s">
        <v>1221</v>
      </c>
      <c r="C745" s="56">
        <f t="shared" ca="1" si="321"/>
        <v>0</v>
      </c>
      <c r="D745" s="56">
        <f t="shared" ca="1" si="322"/>
        <v>0</v>
      </c>
      <c r="E745" s="56">
        <f t="shared" ca="1" si="323"/>
        <v>0</v>
      </c>
      <c r="F745" s="56">
        <f t="shared" ca="1" si="324"/>
        <v>0</v>
      </c>
      <c r="G745" s="56">
        <f t="shared" ca="1" si="325"/>
        <v>0</v>
      </c>
      <c r="H745" s="7"/>
      <c r="O745" s="8"/>
      <c r="P745" s="8"/>
      <c r="Q745" s="8"/>
      <c r="R745" s="8"/>
      <c r="S745" s="8"/>
    </row>
    <row r="746" spans="1:19" x14ac:dyDescent="0.25">
      <c r="A746" s="140"/>
      <c r="B746" s="155" t="s">
        <v>1123</v>
      </c>
      <c r="C746" s="56">
        <f t="shared" ca="1" si="321"/>
        <v>5.0026876600000003</v>
      </c>
      <c r="D746" s="56">
        <f t="shared" ca="1" si="322"/>
        <v>5.2960366499999996</v>
      </c>
      <c r="E746" s="56">
        <f t="shared" ca="1" si="323"/>
        <v>4.5358651800000001</v>
      </c>
      <c r="F746" s="56">
        <f t="shared" ca="1" si="324"/>
        <v>4.5185076999999998</v>
      </c>
      <c r="G746" s="56">
        <f t="shared" ca="1" si="325"/>
        <v>4.4976268900000003</v>
      </c>
      <c r="H746" s="7"/>
      <c r="O746" s="8"/>
      <c r="P746" s="8"/>
      <c r="Q746" s="8"/>
      <c r="R746" s="8"/>
      <c r="S746" s="8"/>
    </row>
    <row r="747" spans="1:19" x14ac:dyDescent="0.25">
      <c r="A747" s="140"/>
      <c r="B747" s="155" t="s">
        <v>1222</v>
      </c>
      <c r="C747" s="56">
        <f t="shared" ca="1" si="321"/>
        <v>0</v>
      </c>
      <c r="D747" s="56">
        <f t="shared" ca="1" si="322"/>
        <v>0</v>
      </c>
      <c r="E747" s="56">
        <f t="shared" ca="1" si="323"/>
        <v>0</v>
      </c>
      <c r="F747" s="56">
        <f t="shared" ca="1" si="324"/>
        <v>0</v>
      </c>
      <c r="G747" s="56">
        <f t="shared" ca="1" si="325"/>
        <v>0</v>
      </c>
      <c r="H747" s="7"/>
      <c r="O747" s="8"/>
      <c r="P747" s="8"/>
      <c r="Q747" s="8"/>
      <c r="R747" s="8"/>
      <c r="S747" s="8"/>
    </row>
    <row r="748" spans="1:19" x14ac:dyDescent="0.25">
      <c r="A748" s="140"/>
      <c r="B748" s="155" t="s">
        <v>1223</v>
      </c>
      <c r="C748" s="56">
        <f t="shared" ca="1" si="321"/>
        <v>0</v>
      </c>
      <c r="D748" s="56">
        <f t="shared" ca="1" si="322"/>
        <v>0</v>
      </c>
      <c r="E748" s="56">
        <f t="shared" ca="1" si="323"/>
        <v>0</v>
      </c>
      <c r="F748" s="56">
        <f t="shared" ca="1" si="324"/>
        <v>0</v>
      </c>
      <c r="G748" s="56">
        <f t="shared" ca="1" si="325"/>
        <v>0</v>
      </c>
      <c r="H748" s="7"/>
      <c r="O748" s="8"/>
      <c r="P748" s="8"/>
      <c r="Q748" s="8"/>
      <c r="R748" s="8"/>
      <c r="S748" s="8"/>
    </row>
    <row r="749" spans="1:19" x14ac:dyDescent="0.25">
      <c r="A749" s="140"/>
      <c r="B749" s="155" t="s">
        <v>1224</v>
      </c>
      <c r="C749" s="56">
        <f t="shared" ca="1" si="321"/>
        <v>0</v>
      </c>
      <c r="D749" s="56">
        <f t="shared" ca="1" si="322"/>
        <v>0</v>
      </c>
      <c r="E749" s="56">
        <f t="shared" ca="1" si="323"/>
        <v>0</v>
      </c>
      <c r="F749" s="56">
        <f t="shared" ca="1" si="324"/>
        <v>0</v>
      </c>
      <c r="G749" s="56">
        <f t="shared" ca="1" si="325"/>
        <v>0</v>
      </c>
      <c r="H749" s="7"/>
      <c r="O749" s="8"/>
      <c r="P749" s="8"/>
      <c r="Q749" s="8"/>
      <c r="R749" s="8"/>
      <c r="S749" s="8"/>
    </row>
    <row r="750" spans="1:19" x14ac:dyDescent="0.25">
      <c r="A750" s="140"/>
      <c r="B750" s="155" t="s">
        <v>1124</v>
      </c>
      <c r="C750" s="56">
        <f t="shared" ca="1" si="321"/>
        <v>0</v>
      </c>
      <c r="D750" s="56">
        <f t="shared" ca="1" si="322"/>
        <v>0.82792627100000005</v>
      </c>
      <c r="E750" s="56">
        <f t="shared" ca="1" si="323"/>
        <v>0.71991197299999998</v>
      </c>
      <c r="F750" s="56">
        <f t="shared" ca="1" si="324"/>
        <v>0.71788252500000005</v>
      </c>
      <c r="G750" s="56">
        <f t="shared" ca="1" si="325"/>
        <v>0.71532558700000004</v>
      </c>
      <c r="H750" s="7"/>
      <c r="O750" s="8"/>
      <c r="P750" s="8"/>
      <c r="Q750" s="8"/>
      <c r="R750" s="8"/>
      <c r="S750" s="8"/>
    </row>
    <row r="751" spans="1:19" x14ac:dyDescent="0.25">
      <c r="A751" s="140"/>
      <c r="B751" s="155" t="s">
        <v>1225</v>
      </c>
      <c r="C751" s="56">
        <f t="shared" ca="1" si="321"/>
        <v>0</v>
      </c>
      <c r="D751" s="56">
        <f t="shared" ca="1" si="322"/>
        <v>0</v>
      </c>
      <c r="E751" s="56">
        <f t="shared" ca="1" si="323"/>
        <v>0</v>
      </c>
      <c r="F751" s="56">
        <f t="shared" ca="1" si="324"/>
        <v>0</v>
      </c>
      <c r="G751" s="56">
        <f t="shared" ca="1" si="325"/>
        <v>0</v>
      </c>
      <c r="H751" s="7"/>
      <c r="O751" s="8"/>
      <c r="P751" s="8"/>
      <c r="Q751" s="8"/>
      <c r="R751" s="8"/>
      <c r="S751" s="8"/>
    </row>
    <row r="752" spans="1:19" x14ac:dyDescent="0.25">
      <c r="A752" s="140"/>
      <c r="B752" s="155" t="s">
        <v>1226</v>
      </c>
      <c r="C752" s="56">
        <f t="shared" ca="1" si="321"/>
        <v>0</v>
      </c>
      <c r="D752" s="56">
        <f t="shared" ca="1" si="322"/>
        <v>0</v>
      </c>
      <c r="E752" s="56">
        <f t="shared" ca="1" si="323"/>
        <v>0</v>
      </c>
      <c r="F752" s="56">
        <f t="shared" ca="1" si="324"/>
        <v>0</v>
      </c>
      <c r="G752" s="56">
        <f t="shared" ca="1" si="325"/>
        <v>0</v>
      </c>
      <c r="H752" s="7"/>
      <c r="O752" s="8"/>
      <c r="P752" s="8"/>
      <c r="Q752" s="8"/>
      <c r="R752" s="8"/>
      <c r="S752" s="8"/>
    </row>
    <row r="753" spans="1:27" x14ac:dyDescent="0.25">
      <c r="A753" s="140"/>
      <c r="B753" s="155" t="s">
        <v>1227</v>
      </c>
      <c r="C753" s="39">
        <f t="shared" ca="1" si="321"/>
        <v>0</v>
      </c>
      <c r="D753" s="39">
        <f t="shared" ca="1" si="322"/>
        <v>0</v>
      </c>
      <c r="E753" s="39">
        <f t="shared" ca="1" si="323"/>
        <v>0</v>
      </c>
      <c r="F753" s="39">
        <f t="shared" ca="1" si="324"/>
        <v>0</v>
      </c>
      <c r="G753" s="39">
        <f t="shared" ca="1" si="325"/>
        <v>0</v>
      </c>
      <c r="H753" s="7"/>
      <c r="O753" s="8"/>
      <c r="P753" s="8"/>
      <c r="Q753" s="8"/>
      <c r="R753" s="8"/>
      <c r="S753" s="8"/>
    </row>
    <row r="754" spans="1:27" x14ac:dyDescent="0.25">
      <c r="A754" s="140"/>
      <c r="B754" s="155" t="s">
        <v>1228</v>
      </c>
      <c r="C754" s="39">
        <f t="shared" ca="1" si="321"/>
        <v>0</v>
      </c>
      <c r="D754" s="39">
        <f t="shared" ca="1" si="322"/>
        <v>0</v>
      </c>
      <c r="E754" s="39">
        <f t="shared" ca="1" si="323"/>
        <v>0</v>
      </c>
      <c r="F754" s="39">
        <f t="shared" ca="1" si="324"/>
        <v>0</v>
      </c>
      <c r="G754" s="39">
        <f t="shared" ca="1" si="325"/>
        <v>0</v>
      </c>
      <c r="H754" s="7"/>
      <c r="O754" s="8"/>
      <c r="P754" s="8"/>
      <c r="Q754" s="8"/>
      <c r="R754" s="8"/>
      <c r="S754" s="8"/>
    </row>
    <row r="755" spans="1:27" x14ac:dyDescent="0.25">
      <c r="A755" s="140"/>
      <c r="B755" s="155" t="s">
        <v>1229</v>
      </c>
      <c r="C755" s="56">
        <f t="shared" ca="1" si="321"/>
        <v>0</v>
      </c>
      <c r="D755" s="56">
        <f t="shared" ca="1" si="322"/>
        <v>0</v>
      </c>
      <c r="E755" s="56">
        <f t="shared" ca="1" si="323"/>
        <v>0</v>
      </c>
      <c r="F755" s="56">
        <f t="shared" ca="1" si="324"/>
        <v>0</v>
      </c>
      <c r="G755" s="56">
        <f t="shared" ca="1" si="325"/>
        <v>0</v>
      </c>
      <c r="H755" s="7"/>
      <c r="O755" s="8"/>
      <c r="P755" s="8"/>
      <c r="Q755" s="8"/>
      <c r="R755" s="8"/>
      <c r="S755" s="8"/>
    </row>
    <row r="756" spans="1:27" x14ac:dyDescent="0.25">
      <c r="A756" s="140"/>
      <c r="B756" s="155" t="s">
        <v>1230</v>
      </c>
      <c r="C756" s="56">
        <f t="shared" ca="1" si="321"/>
        <v>0</v>
      </c>
      <c r="D756" s="56">
        <f t="shared" ca="1" si="322"/>
        <v>0</v>
      </c>
      <c r="E756" s="56">
        <f t="shared" ca="1" si="323"/>
        <v>0</v>
      </c>
      <c r="F756" s="56">
        <f t="shared" ca="1" si="324"/>
        <v>0</v>
      </c>
      <c r="G756" s="56">
        <f t="shared" ca="1" si="325"/>
        <v>0</v>
      </c>
      <c r="H756" s="7"/>
      <c r="O756" s="8"/>
      <c r="P756" s="8"/>
      <c r="Q756" s="8"/>
      <c r="R756" s="8"/>
      <c r="S756" s="8"/>
    </row>
    <row r="757" spans="1:27" x14ac:dyDescent="0.25">
      <c r="A757" s="140"/>
      <c r="B757" s="155"/>
      <c r="C757" s="7"/>
      <c r="D757" s="7"/>
      <c r="E757" s="7"/>
      <c r="F757" s="7"/>
      <c r="G757" s="7"/>
      <c r="H757" s="7"/>
      <c r="I757" s="103" t="s">
        <v>244</v>
      </c>
      <c r="O757" s="138" t="s">
        <v>245</v>
      </c>
      <c r="P757" s="8"/>
      <c r="Q757" s="8"/>
      <c r="R757" s="8"/>
      <c r="S757" s="8"/>
    </row>
    <row r="758" spans="1:27" x14ac:dyDescent="0.25">
      <c r="A758" s="140"/>
      <c r="B758" s="106" t="s">
        <v>241</v>
      </c>
      <c r="C758" s="9">
        <v>2010</v>
      </c>
      <c r="D758" s="9">
        <v>2020</v>
      </c>
      <c r="E758" s="9">
        <v>2030</v>
      </c>
      <c r="F758" s="9">
        <v>2040</v>
      </c>
      <c r="G758" s="9">
        <v>2050</v>
      </c>
      <c r="H758" s="9"/>
      <c r="I758" s="106">
        <v>2010</v>
      </c>
      <c r="J758" s="106">
        <v>2020</v>
      </c>
      <c r="K758" s="106">
        <v>2030</v>
      </c>
      <c r="L758" s="106">
        <v>2040</v>
      </c>
      <c r="M758" s="106">
        <v>2050</v>
      </c>
      <c r="O758" s="6">
        <v>2010</v>
      </c>
      <c r="P758" s="6">
        <v>2020</v>
      </c>
      <c r="Q758" s="6">
        <v>2030</v>
      </c>
      <c r="R758" s="6">
        <v>2040</v>
      </c>
      <c r="S758" s="6">
        <v>2050</v>
      </c>
      <c r="V758" s="106" t="s">
        <v>334</v>
      </c>
      <c r="W758" s="9">
        <v>2010</v>
      </c>
      <c r="X758" s="9">
        <v>2020</v>
      </c>
      <c r="Y758" s="9">
        <v>2030</v>
      </c>
      <c r="Z758" s="9">
        <v>2040</v>
      </c>
      <c r="AA758" s="9">
        <v>2050</v>
      </c>
    </row>
    <row r="759" spans="1:27" x14ac:dyDescent="0.25">
      <c r="A759" s="140"/>
      <c r="B759" s="155" t="s">
        <v>1125</v>
      </c>
      <c r="C759" s="16">
        <f t="shared" ref="C759:C771" ca="1" si="338">IFERROR(VLOOKUP($B759,INDIRECT($I$759),2,FALSE),0)</f>
        <v>0</v>
      </c>
      <c r="D759" s="16">
        <f t="shared" ref="D759:D771" ca="1" si="339">IFERROR(VLOOKUP($B759,INDIRECT($J$759),2,FALSE),0)</f>
        <v>0</v>
      </c>
      <c r="E759" s="16">
        <f t="shared" ref="E759:E771" ca="1" si="340">IFERROR(VLOOKUP($B759,INDIRECT($K$759),2,FALSE),0)</f>
        <v>0</v>
      </c>
      <c r="F759" s="16">
        <f t="shared" ref="F759:F771" ca="1" si="341">IFERROR(VLOOKUP($B759,INDIRECT($L$759),2,FALSE),0)</f>
        <v>0</v>
      </c>
      <c r="G759" s="16">
        <f t="shared" ref="G759:G771" ca="1" si="342">IFERROR(VLOOKUP($B759,INDIRECT($M$759),2,FALSE),0)</f>
        <v>0</v>
      </c>
      <c r="H759" s="7"/>
      <c r="I759" s="140" t="str">
        <f>"Modeloutput!$A$"&amp;O759&amp;":$B$"&amp;O760</f>
        <v>Modeloutput!$A$14188:$B$14200</v>
      </c>
      <c r="J759" s="140" t="str">
        <f>"Modeloutput!$A$"&amp;P759&amp;":$B$"&amp;P760</f>
        <v>Modeloutput!$A$15123:$B$15135</v>
      </c>
      <c r="K759" s="140" t="str">
        <f>"Modeloutput!$A$"&amp;Q759&amp;":$B$"&amp;Q760</f>
        <v>Modeloutput!$A$16058:$B$16070</v>
      </c>
      <c r="L759" s="140" t="str">
        <f>"Modeloutput!$A$"&amp;R759&amp;":$B$"&amp;R760</f>
        <v>Modeloutput!$A$16993:$B$17005</v>
      </c>
      <c r="M759" s="140" t="str">
        <f>"Modeloutput!$A$"&amp;S759&amp;":$B$"&amp;S760</f>
        <v>Modeloutput!$A$17928:$B$17940</v>
      </c>
      <c r="O759" s="140">
        <f>Run4_Var1!O759+Run4_Var4!$G$10</f>
        <v>14188</v>
      </c>
      <c r="P759" s="140">
        <f>Run4_Var1!P759+Run4_Var4!$G$10</f>
        <v>15123</v>
      </c>
      <c r="Q759" s="140">
        <f>Run4_Var1!Q759+Run4_Var4!$G$10</f>
        <v>16058</v>
      </c>
      <c r="R759" s="140">
        <f>Run4_Var1!R759+Run4_Var4!$G$10</f>
        <v>16993</v>
      </c>
      <c r="S759" s="140">
        <f>Run4_Var1!S759+Run4_Var4!$G$10</f>
        <v>17928</v>
      </c>
      <c r="V759" s="14" t="s">
        <v>328</v>
      </c>
      <c r="W759" s="15">
        <f ca="1">SUM(C759:C764)</f>
        <v>0</v>
      </c>
      <c r="X759" s="15">
        <f t="shared" ref="X759:AA759" ca="1" si="343">SUM(D759:D764)</f>
        <v>0</v>
      </c>
      <c r="Y759" s="15">
        <f t="shared" ca="1" si="343"/>
        <v>0</v>
      </c>
      <c r="Z759" s="15">
        <f t="shared" ca="1" si="343"/>
        <v>0</v>
      </c>
      <c r="AA759" s="15">
        <f t="shared" ca="1" si="343"/>
        <v>0</v>
      </c>
    </row>
    <row r="760" spans="1:27" x14ac:dyDescent="0.25">
      <c r="A760" s="140"/>
      <c r="B760" s="155" t="s">
        <v>1126</v>
      </c>
      <c r="C760" s="16">
        <f t="shared" ca="1" si="338"/>
        <v>0</v>
      </c>
      <c r="D760" s="16">
        <f t="shared" ca="1" si="339"/>
        <v>0</v>
      </c>
      <c r="E760" s="16">
        <f t="shared" ca="1" si="340"/>
        <v>0</v>
      </c>
      <c r="F760" s="16">
        <f t="shared" ca="1" si="341"/>
        <v>0</v>
      </c>
      <c r="G760" s="16">
        <f t="shared" ca="1" si="342"/>
        <v>0</v>
      </c>
      <c r="H760" s="7"/>
      <c r="O760" s="140">
        <f>Run4_Var1!O760+Run4_Var4!$G$10</f>
        <v>14200</v>
      </c>
      <c r="P760" s="140">
        <f>Run4_Var1!P760+Run4_Var4!$G$10</f>
        <v>15135</v>
      </c>
      <c r="Q760" s="140">
        <f>Run4_Var1!Q760+Run4_Var4!$G$10</f>
        <v>16070</v>
      </c>
      <c r="R760" s="140">
        <f>Run4_Var1!R760+Run4_Var4!$G$10</f>
        <v>17005</v>
      </c>
      <c r="S760" s="140">
        <f>Run4_Var1!S760+Run4_Var4!$G$10</f>
        <v>17940</v>
      </c>
      <c r="V760" s="25" t="s">
        <v>331</v>
      </c>
      <c r="W760" s="26">
        <f ca="1">SUM(C765:C771)</f>
        <v>1.550319067</v>
      </c>
      <c r="X760" s="26">
        <f t="shared" ref="X760:AA760" ca="1" si="344">SUM(D765:D771)</f>
        <v>0.96210989330000007</v>
      </c>
      <c r="Y760" s="26">
        <f t="shared" ca="1" si="344"/>
        <v>1.9180969937000001</v>
      </c>
      <c r="Z760" s="26">
        <f t="shared" ca="1" si="344"/>
        <v>3.8239715059000003</v>
      </c>
      <c r="AA760" s="26">
        <f t="shared" ca="1" si="344"/>
        <v>4.7646574080000006</v>
      </c>
    </row>
    <row r="761" spans="1:27" x14ac:dyDescent="0.25">
      <c r="A761" s="140"/>
      <c r="B761" s="155" t="s">
        <v>1127</v>
      </c>
      <c r="C761" s="16">
        <f t="shared" ca="1" si="338"/>
        <v>0</v>
      </c>
      <c r="D761" s="16">
        <f t="shared" ca="1" si="339"/>
        <v>0</v>
      </c>
      <c r="E761" s="16">
        <f t="shared" ca="1" si="340"/>
        <v>0</v>
      </c>
      <c r="F761" s="16">
        <f t="shared" ca="1" si="341"/>
        <v>0</v>
      </c>
      <c r="G761" s="16">
        <f t="shared" ca="1" si="342"/>
        <v>0</v>
      </c>
      <c r="H761" s="7"/>
      <c r="O761" s="8"/>
      <c r="P761" s="8"/>
      <c r="Q761" s="8"/>
      <c r="R761" s="8"/>
      <c r="S761" s="8"/>
    </row>
    <row r="762" spans="1:27" x14ac:dyDescent="0.25">
      <c r="A762" s="140"/>
      <c r="B762" s="155" t="s">
        <v>1128</v>
      </c>
      <c r="C762" s="16">
        <f t="shared" ca="1" si="338"/>
        <v>0</v>
      </c>
      <c r="D762" s="16">
        <f t="shared" ca="1" si="339"/>
        <v>0</v>
      </c>
      <c r="E762" s="16">
        <f t="shared" ca="1" si="340"/>
        <v>0</v>
      </c>
      <c r="F762" s="16">
        <f t="shared" ca="1" si="341"/>
        <v>0</v>
      </c>
      <c r="G762" s="16">
        <f t="shared" ca="1" si="342"/>
        <v>0</v>
      </c>
      <c r="H762" s="7"/>
      <c r="O762" s="8"/>
      <c r="P762" s="8"/>
      <c r="Q762" s="8"/>
      <c r="R762" s="8"/>
      <c r="S762" s="8"/>
      <c r="V762" s="140" t="s">
        <v>285</v>
      </c>
      <c r="W762" s="135">
        <f ca="1">SUM(W759:W760)</f>
        <v>1.550319067</v>
      </c>
      <c r="X762" s="135">
        <f t="shared" ref="X762:AA762" ca="1" si="345">SUM(X759:X760)</f>
        <v>0.96210989330000007</v>
      </c>
      <c r="Y762" s="135">
        <f t="shared" ca="1" si="345"/>
        <v>1.9180969937000001</v>
      </c>
      <c r="Z762" s="135">
        <f t="shared" ca="1" si="345"/>
        <v>3.8239715059000003</v>
      </c>
      <c r="AA762" s="135">
        <f t="shared" ca="1" si="345"/>
        <v>4.7646574080000006</v>
      </c>
    </row>
    <row r="763" spans="1:27" x14ac:dyDescent="0.25">
      <c r="A763" s="140"/>
      <c r="B763" s="155" t="s">
        <v>1129</v>
      </c>
      <c r="C763" s="16">
        <f t="shared" ca="1" si="338"/>
        <v>0</v>
      </c>
      <c r="D763" s="16">
        <f t="shared" ca="1" si="339"/>
        <v>0</v>
      </c>
      <c r="E763" s="16">
        <f t="shared" ca="1" si="340"/>
        <v>0</v>
      </c>
      <c r="F763" s="16">
        <f t="shared" ca="1" si="341"/>
        <v>0</v>
      </c>
      <c r="G763" s="16">
        <f t="shared" ca="1" si="342"/>
        <v>0</v>
      </c>
      <c r="H763" s="7"/>
      <c r="O763" s="8"/>
      <c r="P763" s="8"/>
      <c r="Q763" s="8"/>
      <c r="R763" s="8"/>
      <c r="S763" s="8"/>
      <c r="V763" s="140" t="s">
        <v>284</v>
      </c>
      <c r="W763" s="135">
        <f ca="1">SUM(C759:C771)</f>
        <v>1.550319067</v>
      </c>
      <c r="X763" s="135">
        <f t="shared" ref="X763:AA763" ca="1" si="346">SUM(D759:D771)</f>
        <v>0.96210989330000007</v>
      </c>
      <c r="Y763" s="135">
        <f t="shared" ca="1" si="346"/>
        <v>1.9180969937000001</v>
      </c>
      <c r="Z763" s="135">
        <f t="shared" ca="1" si="346"/>
        <v>3.8239715059000003</v>
      </c>
      <c r="AA763" s="135">
        <f t="shared" ca="1" si="346"/>
        <v>4.7646574080000006</v>
      </c>
    </row>
    <row r="764" spans="1:27" x14ac:dyDescent="0.25">
      <c r="A764" s="140"/>
      <c r="B764" s="155" t="s">
        <v>1130</v>
      </c>
      <c r="C764" s="16">
        <f t="shared" ca="1" si="338"/>
        <v>0</v>
      </c>
      <c r="D764" s="16">
        <f t="shared" ca="1" si="339"/>
        <v>0</v>
      </c>
      <c r="E764" s="16">
        <f t="shared" ca="1" si="340"/>
        <v>0</v>
      </c>
      <c r="F764" s="16">
        <f t="shared" ca="1" si="341"/>
        <v>0</v>
      </c>
      <c r="G764" s="16">
        <f t="shared" ca="1" si="342"/>
        <v>0</v>
      </c>
      <c r="H764" s="7"/>
      <c r="O764" s="8"/>
      <c r="P764" s="8"/>
      <c r="Q764" s="8"/>
      <c r="R764" s="8"/>
      <c r="S764" s="8"/>
    </row>
    <row r="765" spans="1:27" x14ac:dyDescent="0.25">
      <c r="A765" s="140"/>
      <c r="B765" s="155" t="s">
        <v>1131</v>
      </c>
      <c r="C765" s="46">
        <f t="shared" ca="1" si="338"/>
        <v>0.80236760600000001</v>
      </c>
      <c r="D765" s="46">
        <f t="shared" ca="1" si="339"/>
        <v>0.48233340299999999</v>
      </c>
      <c r="E765" s="46">
        <f t="shared" ca="1" si="340"/>
        <v>0.96050667300000003</v>
      </c>
      <c r="F765" s="46">
        <f t="shared" ca="1" si="341"/>
        <v>1.91270955</v>
      </c>
      <c r="G765" s="46">
        <f t="shared" ca="1" si="342"/>
        <v>2.3804866100000002</v>
      </c>
      <c r="H765" s="7"/>
      <c r="O765" s="8"/>
      <c r="P765" s="8"/>
      <c r="Q765" s="8"/>
      <c r="R765" s="8"/>
      <c r="S765" s="8"/>
    </row>
    <row r="766" spans="1:27" x14ac:dyDescent="0.25">
      <c r="A766" s="140"/>
      <c r="B766" s="155" t="s">
        <v>1132</v>
      </c>
      <c r="C766" s="46">
        <f t="shared" ca="1" si="338"/>
        <v>0</v>
      </c>
      <c r="D766" s="46">
        <f t="shared" ca="1" si="339"/>
        <v>6.9341467099999998E-2</v>
      </c>
      <c r="E766" s="46">
        <f t="shared" ca="1" si="340"/>
        <v>0.13814542499999999</v>
      </c>
      <c r="F766" s="46">
        <f t="shared" ca="1" si="341"/>
        <v>0.275217932</v>
      </c>
      <c r="G766" s="46">
        <f t="shared" ca="1" si="342"/>
        <v>0.342678643</v>
      </c>
      <c r="H766" s="7"/>
      <c r="O766" s="8"/>
      <c r="P766" s="8"/>
      <c r="Q766" s="8"/>
      <c r="R766" s="8"/>
      <c r="S766" s="8"/>
    </row>
    <row r="767" spans="1:27" x14ac:dyDescent="0.25">
      <c r="A767" s="140"/>
      <c r="B767" s="155" t="s">
        <v>1133</v>
      </c>
      <c r="C767" s="46">
        <f t="shared" ca="1" si="338"/>
        <v>0.74795146099999998</v>
      </c>
      <c r="D767" s="46">
        <f t="shared" ca="1" si="339"/>
        <v>0.38869166700000002</v>
      </c>
      <c r="E767" s="46">
        <f t="shared" ca="1" si="340"/>
        <v>0.77601485599999998</v>
      </c>
      <c r="F767" s="46">
        <f t="shared" ca="1" si="341"/>
        <v>1.5492970100000001</v>
      </c>
      <c r="G767" s="46">
        <f t="shared" ca="1" si="342"/>
        <v>1.93320007</v>
      </c>
      <c r="H767" s="7"/>
      <c r="O767" s="8"/>
      <c r="P767" s="8"/>
      <c r="Q767" s="8"/>
      <c r="R767" s="8"/>
      <c r="S767" s="8"/>
    </row>
    <row r="768" spans="1:27" x14ac:dyDescent="0.25">
      <c r="A768" s="140"/>
      <c r="B768" s="155" t="s">
        <v>1134</v>
      </c>
      <c r="C768" s="46">
        <f t="shared" ca="1" si="338"/>
        <v>0</v>
      </c>
      <c r="D768" s="46">
        <f t="shared" ca="1" si="339"/>
        <v>2.1743356200000001E-2</v>
      </c>
      <c r="E768" s="46">
        <f t="shared" ca="1" si="340"/>
        <v>4.3430039699999999E-2</v>
      </c>
      <c r="F768" s="46">
        <f t="shared" ca="1" si="341"/>
        <v>8.6747013900000003E-2</v>
      </c>
      <c r="G768" s="46">
        <f t="shared" ca="1" si="342"/>
        <v>0.108292085</v>
      </c>
      <c r="H768" s="7"/>
      <c r="O768" s="8"/>
      <c r="P768" s="8"/>
      <c r="Q768" s="8"/>
      <c r="R768" s="8"/>
      <c r="S768" s="8"/>
    </row>
    <row r="769" spans="1:27" x14ac:dyDescent="0.25">
      <c r="A769" s="140"/>
      <c r="B769" s="155" t="s">
        <v>1135</v>
      </c>
      <c r="C769" s="46">
        <f t="shared" ca="1" si="338"/>
        <v>0</v>
      </c>
      <c r="D769" s="46">
        <f t="shared" ca="1" si="339"/>
        <v>0</v>
      </c>
      <c r="E769" s="46">
        <f t="shared" ca="1" si="340"/>
        <v>0</v>
      </c>
      <c r="F769" s="46">
        <f t="shared" ca="1" si="341"/>
        <v>0</v>
      </c>
      <c r="G769" s="46">
        <f t="shared" ca="1" si="342"/>
        <v>0</v>
      </c>
      <c r="H769" s="7"/>
      <c r="O769" s="8"/>
      <c r="P769" s="8"/>
      <c r="Q769" s="8"/>
      <c r="R769" s="8"/>
      <c r="S769" s="8"/>
    </row>
    <row r="770" spans="1:27" x14ac:dyDescent="0.25">
      <c r="A770" s="140"/>
      <c r="B770" s="155" t="s">
        <v>1136</v>
      </c>
      <c r="C770" s="46">
        <f t="shared" ca="1" si="338"/>
        <v>0</v>
      </c>
      <c r="D770" s="46">
        <f t="shared" ca="1" si="339"/>
        <v>0</v>
      </c>
      <c r="E770" s="46">
        <f t="shared" ca="1" si="340"/>
        <v>0</v>
      </c>
      <c r="F770" s="46">
        <f t="shared" ca="1" si="341"/>
        <v>0</v>
      </c>
      <c r="G770" s="46">
        <f t="shared" ca="1" si="342"/>
        <v>0</v>
      </c>
      <c r="H770" s="7"/>
      <c r="O770" s="8"/>
      <c r="P770" s="8"/>
      <c r="Q770" s="8"/>
      <c r="R770" s="8"/>
      <c r="S770" s="8"/>
    </row>
    <row r="771" spans="1:27" x14ac:dyDescent="0.25">
      <c r="A771" s="140"/>
      <c r="B771" s="155" t="s">
        <v>1231</v>
      </c>
      <c r="C771" s="46">
        <f t="shared" ca="1" si="338"/>
        <v>0</v>
      </c>
      <c r="D771" s="46">
        <f t="shared" ca="1" si="339"/>
        <v>0</v>
      </c>
      <c r="E771" s="46">
        <f t="shared" ca="1" si="340"/>
        <v>0</v>
      </c>
      <c r="F771" s="46">
        <f t="shared" ca="1" si="341"/>
        <v>0</v>
      </c>
      <c r="G771" s="46">
        <f t="shared" ca="1" si="342"/>
        <v>0</v>
      </c>
      <c r="H771" s="7"/>
      <c r="O771" s="8"/>
      <c r="P771" s="8"/>
      <c r="Q771" s="8"/>
      <c r="R771" s="8"/>
      <c r="S771" s="8"/>
    </row>
    <row r="772" spans="1:27" x14ac:dyDescent="0.25">
      <c r="A772" s="140"/>
      <c r="B772" s="155"/>
      <c r="C772" s="7"/>
      <c r="D772" s="7"/>
      <c r="E772" s="7"/>
      <c r="F772" s="7"/>
      <c r="G772" s="7"/>
      <c r="H772" s="7"/>
      <c r="I772" s="103" t="s">
        <v>244</v>
      </c>
      <c r="O772" s="138" t="s">
        <v>245</v>
      </c>
      <c r="P772" s="8"/>
      <c r="Q772" s="8"/>
      <c r="R772" s="8"/>
      <c r="S772" s="8"/>
    </row>
    <row r="773" spans="1:27" x14ac:dyDescent="0.25">
      <c r="A773" s="140"/>
      <c r="B773" s="106" t="s">
        <v>242</v>
      </c>
      <c r="C773" s="9">
        <v>2010</v>
      </c>
      <c r="D773" s="9">
        <v>2020</v>
      </c>
      <c r="E773" s="9">
        <v>2030</v>
      </c>
      <c r="F773" s="9">
        <v>2040</v>
      </c>
      <c r="G773" s="9">
        <v>2050</v>
      </c>
      <c r="H773" s="9"/>
      <c r="I773" s="106">
        <v>2010</v>
      </c>
      <c r="J773" s="106">
        <v>2020</v>
      </c>
      <c r="K773" s="106">
        <v>2030</v>
      </c>
      <c r="L773" s="106">
        <v>2040</v>
      </c>
      <c r="M773" s="106">
        <v>2050</v>
      </c>
      <c r="O773" s="6">
        <v>2010</v>
      </c>
      <c r="P773" s="6">
        <v>2020</v>
      </c>
      <c r="Q773" s="6">
        <v>2030</v>
      </c>
      <c r="R773" s="6">
        <v>2040</v>
      </c>
      <c r="S773" s="6">
        <v>2050</v>
      </c>
      <c r="V773" s="106" t="s">
        <v>242</v>
      </c>
      <c r="W773" s="9">
        <v>2010</v>
      </c>
      <c r="X773" s="9">
        <v>2020</v>
      </c>
      <c r="Y773" s="9">
        <v>2030</v>
      </c>
      <c r="Z773" s="9">
        <v>2040</v>
      </c>
      <c r="AA773" s="9">
        <v>2050</v>
      </c>
    </row>
    <row r="774" spans="1:27" x14ac:dyDescent="0.25">
      <c r="A774" s="140"/>
      <c r="B774" s="155" t="s">
        <v>30</v>
      </c>
      <c r="C774" s="16">
        <f t="shared" ref="C774:C794" ca="1" si="347">IFERROR(VLOOKUP($B774,INDIRECT($I$774),2,FALSE),0)</f>
        <v>18.0948469</v>
      </c>
      <c r="D774" s="16">
        <f t="shared" ref="D774:D794" ca="1" si="348">IFERROR(VLOOKUP($B774,INDIRECT($J$774),2,FALSE),0)</f>
        <v>0</v>
      </c>
      <c r="E774" s="16">
        <f t="shared" ref="E774:E794" ca="1" si="349">IFERROR(VLOOKUP($B774,INDIRECT($K$774),2,FALSE),0)</f>
        <v>0</v>
      </c>
      <c r="F774" s="16">
        <f t="shared" ref="F774:F794" ca="1" si="350">IFERROR(VLOOKUP($B774,INDIRECT($L$774),2,FALSE),0)</f>
        <v>0</v>
      </c>
      <c r="G774" s="16">
        <f t="shared" ref="G774:G794" ca="1" si="351">IFERROR(VLOOKUP($B774,INDIRECT($M$774),2,FALSE),0)</f>
        <v>0</v>
      </c>
      <c r="H774" s="7"/>
      <c r="I774" s="140" t="str">
        <f>"Modeloutput!$A$"&amp;O774&amp;":$B$"&amp;O775</f>
        <v>Modeloutput!$A$14204:$B$14224</v>
      </c>
      <c r="J774" s="140" t="str">
        <f>"Modeloutput!$A$"&amp;P774&amp;":$B$"&amp;P775</f>
        <v>Modeloutput!$A$15139:$B$15159</v>
      </c>
      <c r="K774" s="140" t="str">
        <f>"Modeloutput!$A$"&amp;Q774&amp;":$B$"&amp;Q775</f>
        <v>Modeloutput!$A$16074:$B$16094</v>
      </c>
      <c r="L774" s="140" t="str">
        <f>"Modeloutput!$A$"&amp;R774&amp;":$B$"&amp;R775</f>
        <v>Modeloutput!$A$17009:$B$17029</v>
      </c>
      <c r="M774" s="140" t="str">
        <f>"Modeloutput!$A$"&amp;S774&amp;":$B$"&amp;S775</f>
        <v>Modeloutput!$A$17944:$B$17964</v>
      </c>
      <c r="O774" s="140">
        <f>Run4_Var1!O774+Run4_Var4!$G$10</f>
        <v>14204</v>
      </c>
      <c r="P774" s="140">
        <f>Run4_Var1!P774+Run4_Var4!$G$10</f>
        <v>15139</v>
      </c>
      <c r="Q774" s="140">
        <f>Run4_Var1!Q774+Run4_Var4!$G$10</f>
        <v>16074</v>
      </c>
      <c r="R774" s="140">
        <f>Run4_Var1!R774+Run4_Var4!$G$10</f>
        <v>17009</v>
      </c>
      <c r="S774" s="140">
        <f>Run4_Var1!S774+Run4_Var4!$G$10</f>
        <v>17944</v>
      </c>
      <c r="V774" s="14" t="s">
        <v>328</v>
      </c>
      <c r="W774" s="15">
        <f ca="1">SUM(C774:C779)</f>
        <v>22.321340530000001</v>
      </c>
      <c r="X774" s="15">
        <f t="shared" ref="X774:AA774" ca="1" si="352">SUM(D774:D779)</f>
        <v>0</v>
      </c>
      <c r="Y774" s="15">
        <f t="shared" ca="1" si="352"/>
        <v>0</v>
      </c>
      <c r="Z774" s="15">
        <f t="shared" ca="1" si="352"/>
        <v>0</v>
      </c>
      <c r="AA774" s="15">
        <f t="shared" ca="1" si="352"/>
        <v>0</v>
      </c>
    </row>
    <row r="775" spans="1:27" x14ac:dyDescent="0.25">
      <c r="A775" s="140"/>
      <c r="B775" s="155" t="s">
        <v>31</v>
      </c>
      <c r="C775" s="16">
        <f t="shared" ca="1" si="347"/>
        <v>0</v>
      </c>
      <c r="D775" s="16">
        <f t="shared" ca="1" si="348"/>
        <v>0</v>
      </c>
      <c r="E775" s="16">
        <f t="shared" ca="1" si="349"/>
        <v>0</v>
      </c>
      <c r="F775" s="16">
        <f t="shared" ca="1" si="350"/>
        <v>0</v>
      </c>
      <c r="G775" s="16">
        <f t="shared" ca="1" si="351"/>
        <v>0</v>
      </c>
      <c r="H775" s="7"/>
      <c r="O775" s="140">
        <f>Run4_Var1!O775+Run4_Var4!$G$10</f>
        <v>14224</v>
      </c>
      <c r="P775" s="140">
        <f>Run4_Var1!P775+Run4_Var4!$G$10</f>
        <v>15159</v>
      </c>
      <c r="Q775" s="140">
        <f>Run4_Var1!Q775+Run4_Var4!$G$10</f>
        <v>16094</v>
      </c>
      <c r="R775" s="140">
        <f>Run4_Var1!R775+Run4_Var4!$G$10</f>
        <v>17029</v>
      </c>
      <c r="S775" s="140">
        <f>Run4_Var1!S775+Run4_Var4!$G$10</f>
        <v>17964</v>
      </c>
      <c r="V775" s="25" t="s">
        <v>331</v>
      </c>
      <c r="W775" s="26">
        <f ca="1">SUM(C780:C785)</f>
        <v>52.52848496</v>
      </c>
      <c r="X775" s="26">
        <f t="shared" ref="X775:AA775" ca="1" si="353">SUM(D780:D785)</f>
        <v>53.602483923000001</v>
      </c>
      <c r="Y775" s="26">
        <f t="shared" ca="1" si="353"/>
        <v>53.398943981999999</v>
      </c>
      <c r="Z775" s="26">
        <f t="shared" ca="1" si="353"/>
        <v>53.196723190999997</v>
      </c>
      <c r="AA775" s="26">
        <f t="shared" ca="1" si="353"/>
        <v>52.991452035000009</v>
      </c>
    </row>
    <row r="776" spans="1:27" x14ac:dyDescent="0.25">
      <c r="A776" s="140"/>
      <c r="B776" s="155" t="s">
        <v>32</v>
      </c>
      <c r="C776" s="16">
        <f t="shared" ca="1" si="347"/>
        <v>4.2264936300000002</v>
      </c>
      <c r="D776" s="16">
        <f t="shared" ca="1" si="348"/>
        <v>0</v>
      </c>
      <c r="E776" s="16">
        <f t="shared" ca="1" si="349"/>
        <v>0</v>
      </c>
      <c r="F776" s="16">
        <f t="shared" ca="1" si="350"/>
        <v>0</v>
      </c>
      <c r="G776" s="16">
        <f t="shared" ca="1" si="351"/>
        <v>0</v>
      </c>
      <c r="H776" s="7"/>
      <c r="O776" s="8"/>
      <c r="P776" s="8"/>
      <c r="Q776" s="8"/>
      <c r="R776" s="8"/>
      <c r="S776" s="8"/>
      <c r="V776" s="30" t="s">
        <v>335</v>
      </c>
      <c r="W776" s="31">
        <f ca="1">SUM(C786:C789)</f>
        <v>2.5311601800000001</v>
      </c>
      <c r="X776" s="31">
        <f t="shared" ref="X776:AA776" ca="1" si="354">SUM(D786:D789)</f>
        <v>4.4604269700000003</v>
      </c>
      <c r="Y776" s="31">
        <f t="shared" ca="1" si="354"/>
        <v>4.3173386699999998</v>
      </c>
      <c r="Z776" s="31">
        <f t="shared" ca="1" si="354"/>
        <v>4.2051287400000001</v>
      </c>
      <c r="AA776" s="31">
        <f t="shared" ca="1" si="354"/>
        <v>4.0548239600000002</v>
      </c>
    </row>
    <row r="777" spans="1:27" x14ac:dyDescent="0.25">
      <c r="A777" s="140"/>
      <c r="B777" s="155" t="s">
        <v>33</v>
      </c>
      <c r="C777" s="16">
        <f t="shared" ca="1" si="347"/>
        <v>0</v>
      </c>
      <c r="D777" s="16">
        <f t="shared" ca="1" si="348"/>
        <v>0</v>
      </c>
      <c r="E777" s="16">
        <f t="shared" ca="1" si="349"/>
        <v>0</v>
      </c>
      <c r="F777" s="16">
        <f t="shared" ca="1" si="350"/>
        <v>0</v>
      </c>
      <c r="G777" s="16">
        <f t="shared" ca="1" si="351"/>
        <v>0</v>
      </c>
      <c r="H777" s="7"/>
      <c r="O777" s="8"/>
      <c r="P777" s="8"/>
      <c r="Q777" s="8"/>
      <c r="R777" s="8"/>
      <c r="S777" s="8"/>
      <c r="V777" s="85" t="s">
        <v>336</v>
      </c>
      <c r="W777" s="86">
        <f ca="1">SUM(C790:C794)</f>
        <v>0</v>
      </c>
      <c r="X777" s="86">
        <f t="shared" ref="X777:AA777" ca="1" si="355">SUM(D790:D794)</f>
        <v>0</v>
      </c>
      <c r="Y777" s="86">
        <f t="shared" ca="1" si="355"/>
        <v>0</v>
      </c>
      <c r="Z777" s="86">
        <f t="shared" ca="1" si="355"/>
        <v>0</v>
      </c>
      <c r="AA777" s="86">
        <f t="shared" ca="1" si="355"/>
        <v>0</v>
      </c>
    </row>
    <row r="778" spans="1:27" x14ac:dyDescent="0.25">
      <c r="A778" s="140"/>
      <c r="B778" s="155" t="s">
        <v>34</v>
      </c>
      <c r="C778" s="16">
        <f t="shared" ca="1" si="347"/>
        <v>0</v>
      </c>
      <c r="D778" s="16">
        <f t="shared" ca="1" si="348"/>
        <v>0</v>
      </c>
      <c r="E778" s="16">
        <f t="shared" ca="1" si="349"/>
        <v>0</v>
      </c>
      <c r="F778" s="16">
        <f t="shared" ca="1" si="350"/>
        <v>0</v>
      </c>
      <c r="G778" s="16">
        <f t="shared" ca="1" si="351"/>
        <v>0</v>
      </c>
      <c r="H778" s="7"/>
      <c r="O778" s="8"/>
      <c r="P778" s="8"/>
      <c r="Q778" s="8"/>
      <c r="R778" s="8"/>
      <c r="S778" s="8"/>
    </row>
    <row r="779" spans="1:27" x14ac:dyDescent="0.25">
      <c r="A779" s="140"/>
      <c r="B779" s="155" t="s">
        <v>35</v>
      </c>
      <c r="C779" s="16">
        <f t="shared" ca="1" si="347"/>
        <v>0</v>
      </c>
      <c r="D779" s="16">
        <f t="shared" ca="1" si="348"/>
        <v>0</v>
      </c>
      <c r="E779" s="16">
        <f t="shared" ca="1" si="349"/>
        <v>0</v>
      </c>
      <c r="F779" s="16">
        <f t="shared" ca="1" si="350"/>
        <v>0</v>
      </c>
      <c r="G779" s="16">
        <f t="shared" ca="1" si="351"/>
        <v>0</v>
      </c>
      <c r="H779" s="7"/>
      <c r="O779" s="8"/>
      <c r="P779" s="8"/>
      <c r="Q779" s="8"/>
      <c r="R779" s="8"/>
      <c r="S779" s="8"/>
      <c r="V779" s="140" t="s">
        <v>285</v>
      </c>
      <c r="W779" s="135">
        <f ca="1">SUM(W774:W777)</f>
        <v>77.380985670000001</v>
      </c>
      <c r="X779" s="135">
        <f t="shared" ref="X779:AA779" ca="1" si="356">SUM(X774:X777)</f>
        <v>58.062910893000002</v>
      </c>
      <c r="Y779" s="135">
        <f t="shared" ca="1" si="356"/>
        <v>57.716282651999997</v>
      </c>
      <c r="Z779" s="135">
        <f t="shared" ca="1" si="356"/>
        <v>57.401851930999996</v>
      </c>
      <c r="AA779" s="135">
        <f t="shared" ca="1" si="356"/>
        <v>57.046275995000009</v>
      </c>
    </row>
    <row r="780" spans="1:27" x14ac:dyDescent="0.25">
      <c r="A780" s="140"/>
      <c r="B780" s="155" t="s">
        <v>26</v>
      </c>
      <c r="C780" s="46">
        <f t="shared" ca="1" si="347"/>
        <v>44.531402100000001</v>
      </c>
      <c r="D780" s="46">
        <f t="shared" ca="1" si="348"/>
        <v>44.374673100000003</v>
      </c>
      <c r="E780" s="46">
        <f t="shared" ca="1" si="349"/>
        <v>44.183306899999998</v>
      </c>
      <c r="F780" s="46">
        <f t="shared" ca="1" si="350"/>
        <v>43.992319700000003</v>
      </c>
      <c r="G780" s="46">
        <f t="shared" ca="1" si="351"/>
        <v>43.8009536</v>
      </c>
      <c r="H780" s="7"/>
      <c r="O780" s="8"/>
      <c r="P780" s="8"/>
      <c r="Q780" s="8"/>
      <c r="R780" s="8"/>
      <c r="S780" s="8"/>
      <c r="V780" s="140" t="s">
        <v>284</v>
      </c>
      <c r="W780" s="135">
        <f ca="1">SUM(C774:C794)</f>
        <v>77.380985670000001</v>
      </c>
      <c r="X780" s="135">
        <f t="shared" ref="X780:AA780" ca="1" si="357">SUM(D774:D794)</f>
        <v>58.062910893000002</v>
      </c>
      <c r="Y780" s="135">
        <f t="shared" ca="1" si="357"/>
        <v>57.716282651999997</v>
      </c>
      <c r="Z780" s="135">
        <f t="shared" ca="1" si="357"/>
        <v>57.401851930999996</v>
      </c>
      <c r="AA780" s="135">
        <f t="shared" ca="1" si="357"/>
        <v>57.046275995000009</v>
      </c>
    </row>
    <row r="781" spans="1:27" x14ac:dyDescent="0.25">
      <c r="A781" s="140"/>
      <c r="B781" s="155" t="s">
        <v>27</v>
      </c>
      <c r="C781" s="46">
        <f t="shared" ca="1" si="347"/>
        <v>0</v>
      </c>
      <c r="D781" s="46">
        <f t="shared" ca="1" si="348"/>
        <v>0.85102408900000004</v>
      </c>
      <c r="E781" s="46">
        <f t="shared" ca="1" si="349"/>
        <v>0.84768105400000004</v>
      </c>
      <c r="F781" s="46">
        <f t="shared" ca="1" si="350"/>
        <v>0.84434452900000001</v>
      </c>
      <c r="G781" s="46">
        <f t="shared" ca="1" si="351"/>
        <v>0.84269375999999996</v>
      </c>
      <c r="H781" s="7"/>
      <c r="O781" s="8"/>
      <c r="P781" s="8"/>
      <c r="Q781" s="8"/>
      <c r="R781" s="8"/>
      <c r="S781" s="8"/>
    </row>
    <row r="782" spans="1:27" x14ac:dyDescent="0.25">
      <c r="A782" s="140"/>
      <c r="B782" s="155" t="s">
        <v>36</v>
      </c>
      <c r="C782" s="46">
        <f t="shared" ca="1" si="347"/>
        <v>7.9970828599999999</v>
      </c>
      <c r="D782" s="46">
        <f t="shared" ca="1" si="348"/>
        <v>8.1158664599999994</v>
      </c>
      <c r="E782" s="46">
        <f t="shared" ca="1" si="349"/>
        <v>8.1073757900000007</v>
      </c>
      <c r="F782" s="46">
        <f t="shared" ca="1" si="350"/>
        <v>8.0998179199999996</v>
      </c>
      <c r="G782" s="46">
        <f t="shared" ca="1" si="351"/>
        <v>8.0879036699999993</v>
      </c>
      <c r="H782" s="7"/>
      <c r="O782" s="8"/>
      <c r="P782" s="8"/>
      <c r="Q782" s="8"/>
      <c r="R782" s="8"/>
      <c r="S782" s="8"/>
    </row>
    <row r="783" spans="1:27" x14ac:dyDescent="0.25">
      <c r="A783" s="140"/>
      <c r="B783" s="155" t="s">
        <v>37</v>
      </c>
      <c r="C783" s="46">
        <f t="shared" ca="1" si="347"/>
        <v>0</v>
      </c>
      <c r="D783" s="46">
        <f t="shared" ca="1" si="348"/>
        <v>0.26092027400000001</v>
      </c>
      <c r="E783" s="46">
        <f t="shared" ca="1" si="349"/>
        <v>0.26058023800000002</v>
      </c>
      <c r="F783" s="46">
        <f t="shared" ca="1" si="350"/>
        <v>0.26024104199999998</v>
      </c>
      <c r="G783" s="46">
        <f t="shared" ca="1" si="351"/>
        <v>0.25990100500000002</v>
      </c>
      <c r="H783" s="7"/>
      <c r="O783" s="8"/>
      <c r="P783" s="8"/>
      <c r="Q783" s="8"/>
      <c r="R783" s="8"/>
      <c r="S783" s="8"/>
    </row>
    <row r="784" spans="1:27" x14ac:dyDescent="0.25">
      <c r="A784" s="140"/>
      <c r="B784" s="155" t="s">
        <v>38</v>
      </c>
      <c r="C784" s="46">
        <f t="shared" ca="1" si="347"/>
        <v>0</v>
      </c>
      <c r="D784" s="46">
        <f t="shared" ca="1" si="348"/>
        <v>0</v>
      </c>
      <c r="E784" s="46">
        <f t="shared" ca="1" si="349"/>
        <v>0</v>
      </c>
      <c r="F784" s="46">
        <f t="shared" ca="1" si="350"/>
        <v>0</v>
      </c>
      <c r="G784" s="46">
        <f t="shared" ca="1" si="351"/>
        <v>0</v>
      </c>
      <c r="H784" s="7"/>
      <c r="O784" s="8"/>
      <c r="P784" s="8"/>
      <c r="Q784" s="8"/>
      <c r="R784" s="8"/>
      <c r="S784" s="8"/>
    </row>
    <row r="785" spans="1:27" x14ac:dyDescent="0.25">
      <c r="A785" s="140"/>
      <c r="B785" s="155" t="s">
        <v>39</v>
      </c>
      <c r="C785" s="46">
        <f t="shared" ca="1" si="347"/>
        <v>0</v>
      </c>
      <c r="D785" s="46">
        <f t="shared" ca="1" si="348"/>
        <v>0</v>
      </c>
      <c r="E785" s="46">
        <f t="shared" ca="1" si="349"/>
        <v>0</v>
      </c>
      <c r="F785" s="46">
        <f t="shared" ca="1" si="350"/>
        <v>0</v>
      </c>
      <c r="G785" s="46">
        <f t="shared" ca="1" si="351"/>
        <v>0</v>
      </c>
      <c r="H785" s="7"/>
      <c r="O785" s="8"/>
      <c r="P785" s="8"/>
      <c r="Q785" s="8"/>
      <c r="R785" s="8"/>
      <c r="S785" s="8"/>
    </row>
    <row r="786" spans="1:27" x14ac:dyDescent="0.25">
      <c r="A786" s="140"/>
      <c r="B786" s="155" t="s">
        <v>1014</v>
      </c>
      <c r="C786" s="65">
        <f t="shared" ca="1" si="347"/>
        <v>0</v>
      </c>
      <c r="D786" s="65">
        <f t="shared" ca="1" si="348"/>
        <v>0</v>
      </c>
      <c r="E786" s="65">
        <f t="shared" ca="1" si="349"/>
        <v>0</v>
      </c>
      <c r="F786" s="65">
        <f t="shared" ca="1" si="350"/>
        <v>0</v>
      </c>
      <c r="G786" s="65">
        <f t="shared" ca="1" si="351"/>
        <v>0</v>
      </c>
      <c r="H786" s="7"/>
      <c r="O786" s="8"/>
      <c r="P786" s="8"/>
      <c r="Q786" s="8"/>
      <c r="R786" s="8"/>
      <c r="S786" s="8"/>
    </row>
    <row r="787" spans="1:27" x14ac:dyDescent="0.25">
      <c r="A787" s="140"/>
      <c r="B787" s="155" t="s">
        <v>991</v>
      </c>
      <c r="C787" s="65">
        <f t="shared" ca="1" si="347"/>
        <v>2.5311601800000001</v>
      </c>
      <c r="D787" s="65">
        <f t="shared" ca="1" si="348"/>
        <v>4.4604269700000003</v>
      </c>
      <c r="E787" s="65">
        <f t="shared" ca="1" si="349"/>
        <v>4.3173386699999998</v>
      </c>
      <c r="F787" s="65">
        <f t="shared" ca="1" si="350"/>
        <v>4.2051287400000001</v>
      </c>
      <c r="G787" s="65">
        <f t="shared" ca="1" si="351"/>
        <v>4.0548239600000002</v>
      </c>
      <c r="H787" s="7"/>
      <c r="O787" s="8"/>
      <c r="P787" s="8"/>
      <c r="Q787" s="8"/>
      <c r="R787" s="8"/>
      <c r="S787" s="8"/>
    </row>
    <row r="788" spans="1:27" x14ac:dyDescent="0.25">
      <c r="A788" s="140"/>
      <c r="B788" s="155" t="s">
        <v>1015</v>
      </c>
      <c r="C788" s="65">
        <f t="shared" ca="1" si="347"/>
        <v>0</v>
      </c>
      <c r="D788" s="65">
        <f t="shared" ca="1" si="348"/>
        <v>0</v>
      </c>
      <c r="E788" s="65">
        <f t="shared" ca="1" si="349"/>
        <v>0</v>
      </c>
      <c r="F788" s="65">
        <f t="shared" ca="1" si="350"/>
        <v>0</v>
      </c>
      <c r="G788" s="65">
        <f t="shared" ca="1" si="351"/>
        <v>0</v>
      </c>
      <c r="H788" s="7"/>
      <c r="O788" s="8"/>
      <c r="P788" s="8"/>
      <c r="Q788" s="8"/>
      <c r="R788" s="8"/>
      <c r="S788" s="8"/>
    </row>
    <row r="789" spans="1:27" x14ac:dyDescent="0.25">
      <c r="A789" s="140"/>
      <c r="B789" s="155" t="s">
        <v>1016</v>
      </c>
      <c r="C789" s="65">
        <f t="shared" ca="1" si="347"/>
        <v>0</v>
      </c>
      <c r="D789" s="65">
        <f t="shared" ca="1" si="348"/>
        <v>0</v>
      </c>
      <c r="E789" s="65">
        <f t="shared" ca="1" si="349"/>
        <v>0</v>
      </c>
      <c r="F789" s="65">
        <f t="shared" ca="1" si="350"/>
        <v>0</v>
      </c>
      <c r="G789" s="65">
        <f t="shared" ca="1" si="351"/>
        <v>0</v>
      </c>
      <c r="H789" s="7"/>
      <c r="O789" s="8"/>
      <c r="P789" s="8"/>
      <c r="Q789" s="8"/>
      <c r="R789" s="8"/>
      <c r="S789" s="8"/>
    </row>
    <row r="790" spans="1:27" x14ac:dyDescent="0.25">
      <c r="A790" s="140"/>
      <c r="B790" s="155" t="s">
        <v>41</v>
      </c>
      <c r="C790" s="64">
        <f t="shared" ca="1" si="347"/>
        <v>0</v>
      </c>
      <c r="D790" s="64">
        <f t="shared" ca="1" si="348"/>
        <v>0</v>
      </c>
      <c r="E790" s="64">
        <f t="shared" ca="1" si="349"/>
        <v>0</v>
      </c>
      <c r="F790" s="64">
        <f t="shared" ca="1" si="350"/>
        <v>0</v>
      </c>
      <c r="G790" s="64">
        <f t="shared" ca="1" si="351"/>
        <v>0</v>
      </c>
      <c r="H790" s="7"/>
      <c r="O790" s="8"/>
      <c r="P790" s="8"/>
      <c r="Q790" s="8"/>
      <c r="R790" s="8"/>
      <c r="S790" s="8"/>
    </row>
    <row r="791" spans="1:27" x14ac:dyDescent="0.25">
      <c r="A791" s="140"/>
      <c r="B791" s="155" t="s">
        <v>40</v>
      </c>
      <c r="C791" s="64">
        <f t="shared" ca="1" si="347"/>
        <v>0</v>
      </c>
      <c r="D791" s="64">
        <f t="shared" ca="1" si="348"/>
        <v>0</v>
      </c>
      <c r="E791" s="64">
        <f t="shared" ca="1" si="349"/>
        <v>0</v>
      </c>
      <c r="F791" s="64">
        <f t="shared" ca="1" si="350"/>
        <v>0</v>
      </c>
      <c r="G791" s="64">
        <f t="shared" ca="1" si="351"/>
        <v>0</v>
      </c>
      <c r="H791" s="7"/>
      <c r="O791" s="8"/>
      <c r="P791" s="8"/>
      <c r="Q791" s="8"/>
      <c r="R791" s="8"/>
      <c r="S791" s="8"/>
    </row>
    <row r="792" spans="1:27" x14ac:dyDescent="0.25">
      <c r="A792" s="140"/>
      <c r="B792" s="155" t="s">
        <v>42</v>
      </c>
      <c r="C792" s="64">
        <f t="shared" ca="1" si="347"/>
        <v>0</v>
      </c>
      <c r="D792" s="64">
        <f t="shared" ca="1" si="348"/>
        <v>0</v>
      </c>
      <c r="E792" s="64">
        <f t="shared" ca="1" si="349"/>
        <v>0</v>
      </c>
      <c r="F792" s="64">
        <f t="shared" ca="1" si="350"/>
        <v>0</v>
      </c>
      <c r="G792" s="64">
        <f t="shared" ca="1" si="351"/>
        <v>0</v>
      </c>
      <c r="H792" s="7"/>
      <c r="O792" s="8"/>
      <c r="P792" s="8"/>
      <c r="Q792" s="8"/>
      <c r="R792" s="8"/>
      <c r="S792" s="8"/>
    </row>
    <row r="793" spans="1:27" x14ac:dyDescent="0.25">
      <c r="A793" s="140"/>
      <c r="B793" s="155" t="s">
        <v>43</v>
      </c>
      <c r="C793" s="64">
        <f t="shared" ca="1" si="347"/>
        <v>0</v>
      </c>
      <c r="D793" s="64">
        <f t="shared" ca="1" si="348"/>
        <v>0</v>
      </c>
      <c r="E793" s="64">
        <f t="shared" ca="1" si="349"/>
        <v>0</v>
      </c>
      <c r="F793" s="64">
        <f t="shared" ca="1" si="350"/>
        <v>0</v>
      </c>
      <c r="G793" s="64">
        <f t="shared" ca="1" si="351"/>
        <v>0</v>
      </c>
      <c r="H793" s="7"/>
      <c r="O793" s="8"/>
      <c r="P793" s="8"/>
      <c r="Q793" s="8"/>
      <c r="R793" s="8"/>
      <c r="S793" s="8"/>
    </row>
    <row r="794" spans="1:27" x14ac:dyDescent="0.25">
      <c r="A794" s="140"/>
      <c r="B794" s="155" t="s">
        <v>1232</v>
      </c>
      <c r="C794" s="64">
        <f t="shared" ca="1" si="347"/>
        <v>0</v>
      </c>
      <c r="D794" s="64">
        <f t="shared" ca="1" si="348"/>
        <v>0</v>
      </c>
      <c r="E794" s="64">
        <f t="shared" ca="1" si="349"/>
        <v>0</v>
      </c>
      <c r="F794" s="64">
        <f t="shared" ca="1" si="350"/>
        <v>0</v>
      </c>
      <c r="G794" s="64">
        <f t="shared" ca="1" si="351"/>
        <v>0</v>
      </c>
      <c r="H794" s="7"/>
      <c r="O794" s="8"/>
      <c r="P794" s="8"/>
      <c r="Q794" s="8"/>
      <c r="R794" s="8"/>
      <c r="S794" s="8"/>
    </row>
    <row r="795" spans="1:27" x14ac:dyDescent="0.25">
      <c r="A795" s="140"/>
      <c r="B795" s="155"/>
      <c r="C795" s="7"/>
      <c r="D795" s="7"/>
      <c r="E795" s="7"/>
      <c r="F795" s="7"/>
      <c r="G795" s="7"/>
      <c r="H795" s="7"/>
      <c r="I795" s="103" t="s">
        <v>244</v>
      </c>
      <c r="O795" s="138" t="s">
        <v>245</v>
      </c>
      <c r="P795" s="8"/>
      <c r="Q795" s="8"/>
      <c r="R795" s="8"/>
      <c r="S795" s="8"/>
    </row>
    <row r="796" spans="1:27" x14ac:dyDescent="0.25">
      <c r="A796" s="140"/>
      <c r="B796" s="106" t="s">
        <v>243</v>
      </c>
      <c r="C796" s="9">
        <v>2010</v>
      </c>
      <c r="D796" s="9">
        <v>2020</v>
      </c>
      <c r="E796" s="9">
        <v>2030</v>
      </c>
      <c r="F796" s="9">
        <v>2040</v>
      </c>
      <c r="G796" s="9">
        <v>2050</v>
      </c>
      <c r="H796" s="9"/>
      <c r="I796" s="106">
        <v>2010</v>
      </c>
      <c r="J796" s="106">
        <v>2020</v>
      </c>
      <c r="K796" s="106">
        <v>2030</v>
      </c>
      <c r="L796" s="106">
        <v>2040</v>
      </c>
      <c r="M796" s="106">
        <v>2050</v>
      </c>
      <c r="O796" s="6">
        <v>2010</v>
      </c>
      <c r="P796" s="6">
        <v>2020</v>
      </c>
      <c r="Q796" s="6">
        <v>2030</v>
      </c>
      <c r="R796" s="6">
        <v>2040</v>
      </c>
      <c r="S796" s="6">
        <v>2050</v>
      </c>
      <c r="V796" s="106" t="s">
        <v>339</v>
      </c>
      <c r="W796" s="9">
        <v>2010</v>
      </c>
      <c r="X796" s="9">
        <v>2020</v>
      </c>
      <c r="Y796" s="9">
        <v>2030</v>
      </c>
      <c r="Z796" s="9">
        <v>2040</v>
      </c>
      <c r="AA796" s="9">
        <v>2050</v>
      </c>
    </row>
    <row r="797" spans="1:27" x14ac:dyDescent="0.25">
      <c r="A797" s="140"/>
      <c r="B797" s="155" t="s">
        <v>1154</v>
      </c>
      <c r="C797" s="16">
        <f t="shared" ref="C797:C860" ca="1" si="358">IFERROR(VLOOKUP($B797,INDIRECT($I$797),2,FALSE),0)</f>
        <v>0</v>
      </c>
      <c r="D797" s="16">
        <f t="shared" ref="D797:D860" ca="1" si="359">IFERROR(VLOOKUP($B797,INDIRECT($J$797),2,FALSE),0)</f>
        <v>0</v>
      </c>
      <c r="E797" s="16">
        <f t="shared" ref="E797:E860" ca="1" si="360">IFERROR(VLOOKUP($B797,INDIRECT($K$797),2,FALSE),0)</f>
        <v>0</v>
      </c>
      <c r="F797" s="16">
        <f t="shared" ref="F797:F860" ca="1" si="361">IFERROR(VLOOKUP($B797,INDIRECT($L$797),2,FALSE),0)</f>
        <v>0</v>
      </c>
      <c r="G797" s="16">
        <f t="shared" ref="G797:G860" ca="1" si="362">IFERROR(VLOOKUP($B797,INDIRECT($M$797),2,FALSE),0)</f>
        <v>0</v>
      </c>
      <c r="H797" s="7"/>
      <c r="I797" s="140" t="str">
        <f>"Modeloutput!$A$"&amp;O797&amp;":$B$"&amp;O798</f>
        <v>Modeloutput!$A$14272:$B$14469</v>
      </c>
      <c r="J797" s="140" t="str">
        <f>"Modeloutput!$A$"&amp;P797&amp;":$B$"&amp;P798</f>
        <v>Modeloutput!$A$15207:$B$15404</v>
      </c>
      <c r="K797" s="140" t="str">
        <f>"Modeloutput!$A$"&amp;Q797&amp;":$B$"&amp;Q798</f>
        <v>Modeloutput!$A$16142:$B$16339</v>
      </c>
      <c r="L797" s="140" t="str">
        <f>"Modeloutput!$A$"&amp;R797&amp;":$B$"&amp;R798</f>
        <v>Modeloutput!$A$17077:$B$17274</v>
      </c>
      <c r="M797" s="140" t="str">
        <f>"Modeloutput!$A$"&amp;S797&amp;":$B$"&amp;S798</f>
        <v>Modeloutput!$A$18012:$B$18209</v>
      </c>
      <c r="O797" s="140">
        <f>Run4_Var1!O797+Run4_Var4!$G$10</f>
        <v>14272</v>
      </c>
      <c r="P797" s="140">
        <f>Run4_Var1!P797+Run4_Var4!$G$10</f>
        <v>15207</v>
      </c>
      <c r="Q797" s="140">
        <f>Run4_Var1!Q797+Run4_Var4!$G$10</f>
        <v>16142</v>
      </c>
      <c r="R797" s="140">
        <f>Run4_Var1!R797+Run4_Var4!$G$10</f>
        <v>17077</v>
      </c>
      <c r="S797" s="140">
        <f>Run4_Var1!S797+Run4_Var4!$G$10</f>
        <v>18012</v>
      </c>
      <c r="V797" s="87" t="s">
        <v>582</v>
      </c>
    </row>
    <row r="798" spans="1:27" x14ac:dyDescent="0.25">
      <c r="A798" s="140"/>
      <c r="B798" s="155" t="s">
        <v>1155</v>
      </c>
      <c r="C798" s="16">
        <f t="shared" ca="1" si="358"/>
        <v>0</v>
      </c>
      <c r="D798" s="16">
        <f t="shared" ca="1" si="359"/>
        <v>0</v>
      </c>
      <c r="E798" s="16">
        <f t="shared" ca="1" si="360"/>
        <v>0</v>
      </c>
      <c r="F798" s="16">
        <f t="shared" ca="1" si="361"/>
        <v>0</v>
      </c>
      <c r="G798" s="16">
        <f t="shared" ca="1" si="362"/>
        <v>0</v>
      </c>
      <c r="H798" s="7"/>
      <c r="O798" s="140">
        <f>Run4_Var1!O798+Run4_Var4!$G$10</f>
        <v>14469</v>
      </c>
      <c r="P798" s="140">
        <f>Run4_Var1!P798+Run4_Var4!$G$10</f>
        <v>15404</v>
      </c>
      <c r="Q798" s="140">
        <f>Run4_Var1!Q798+Run4_Var4!$G$10</f>
        <v>16339</v>
      </c>
      <c r="R798" s="140">
        <f>Run4_Var1!R798+Run4_Var4!$G$10</f>
        <v>17274</v>
      </c>
      <c r="S798" s="140">
        <f>Run4_Var1!S798+Run4_Var4!$G$10</f>
        <v>18209</v>
      </c>
      <c r="V798" s="141" t="s">
        <v>575</v>
      </c>
      <c r="W798" s="167">
        <f ca="1">SUM(C797:C804)</f>
        <v>0</v>
      </c>
      <c r="X798" s="167">
        <f t="shared" ref="X798:AA798" ca="1" si="363">SUM(D797:D804)</f>
        <v>0</v>
      </c>
      <c r="Y798" s="167">
        <f t="shared" ca="1" si="363"/>
        <v>0</v>
      </c>
      <c r="Z798" s="167">
        <f t="shared" ca="1" si="363"/>
        <v>0</v>
      </c>
      <c r="AA798" s="167">
        <f t="shared" ca="1" si="363"/>
        <v>0</v>
      </c>
    </row>
    <row r="799" spans="1:27" x14ac:dyDescent="0.25">
      <c r="A799" s="140"/>
      <c r="B799" s="155" t="s">
        <v>1156</v>
      </c>
      <c r="C799" s="16">
        <f t="shared" ca="1" si="358"/>
        <v>0</v>
      </c>
      <c r="D799" s="16">
        <f t="shared" ca="1" si="359"/>
        <v>0</v>
      </c>
      <c r="E799" s="16">
        <f t="shared" ca="1" si="360"/>
        <v>0</v>
      </c>
      <c r="F799" s="16">
        <f t="shared" ca="1" si="361"/>
        <v>0</v>
      </c>
      <c r="G799" s="16">
        <f t="shared" ca="1" si="362"/>
        <v>0</v>
      </c>
      <c r="H799" s="7"/>
      <c r="O799" s="8"/>
      <c r="P799" s="8"/>
      <c r="Q799" s="8"/>
      <c r="R799" s="8"/>
      <c r="S799" s="8"/>
      <c r="V799" s="76" t="s">
        <v>576</v>
      </c>
      <c r="W799" s="78">
        <f ca="1">SUM(C805:C812)</f>
        <v>0</v>
      </c>
      <c r="X799" s="78">
        <f t="shared" ref="X799:AA799" ca="1" si="364">SUM(D805:D812)</f>
        <v>-0.62807453459999996</v>
      </c>
      <c r="Y799" s="78">
        <f t="shared" ca="1" si="364"/>
        <v>-0.62807453459999996</v>
      </c>
      <c r="Z799" s="78">
        <f t="shared" ca="1" si="364"/>
        <v>-0.62807453459999996</v>
      </c>
      <c r="AA799" s="78">
        <f t="shared" ca="1" si="364"/>
        <v>-0.62807453459999996</v>
      </c>
    </row>
    <row r="800" spans="1:27" x14ac:dyDescent="0.25">
      <c r="A800" s="140"/>
      <c r="B800" s="155" t="s">
        <v>1157</v>
      </c>
      <c r="C800" s="16">
        <f t="shared" ca="1" si="358"/>
        <v>0</v>
      </c>
      <c r="D800" s="16">
        <f t="shared" ca="1" si="359"/>
        <v>0</v>
      </c>
      <c r="E800" s="16">
        <f t="shared" ca="1" si="360"/>
        <v>0</v>
      </c>
      <c r="F800" s="16">
        <f t="shared" ca="1" si="361"/>
        <v>0</v>
      </c>
      <c r="G800" s="16">
        <f t="shared" ca="1" si="362"/>
        <v>0</v>
      </c>
      <c r="H800" s="7"/>
      <c r="O800" s="8"/>
      <c r="P800" s="8"/>
      <c r="Q800" s="8"/>
      <c r="R800" s="8"/>
      <c r="S800" s="8"/>
      <c r="V800" s="51" t="s">
        <v>577</v>
      </c>
      <c r="W800" s="53">
        <f ca="1">SUM(C813:C828)</f>
        <v>0</v>
      </c>
      <c r="X800" s="53">
        <f t="shared" ref="X800:AA800" ca="1" si="365">SUM(D813:D828)</f>
        <v>-105.65040630200001</v>
      </c>
      <c r="Y800" s="53">
        <f t="shared" ca="1" si="365"/>
        <v>-88.968763156000009</v>
      </c>
      <c r="Z800" s="53">
        <f t="shared" ca="1" si="365"/>
        <v>-78.542736229999988</v>
      </c>
      <c r="AA800" s="53">
        <f t="shared" ca="1" si="365"/>
        <v>-70.896983153000008</v>
      </c>
    </row>
    <row r="801" spans="1:27" x14ac:dyDescent="0.25">
      <c r="A801" s="140"/>
      <c r="B801" s="155" t="s">
        <v>1158</v>
      </c>
      <c r="C801" s="16">
        <f t="shared" ca="1" si="358"/>
        <v>0</v>
      </c>
      <c r="D801" s="16">
        <f t="shared" ca="1" si="359"/>
        <v>0</v>
      </c>
      <c r="E801" s="16">
        <f t="shared" ca="1" si="360"/>
        <v>0</v>
      </c>
      <c r="F801" s="16">
        <f t="shared" ca="1" si="361"/>
        <v>0</v>
      </c>
      <c r="G801" s="16">
        <f t="shared" ca="1" si="362"/>
        <v>0</v>
      </c>
      <c r="H801" s="7"/>
      <c r="O801" s="8"/>
      <c r="P801" s="8"/>
      <c r="Q801" s="8"/>
      <c r="R801" s="8"/>
      <c r="S801" s="8"/>
      <c r="V801" s="22" t="s">
        <v>578</v>
      </c>
      <c r="W801" s="41">
        <f ca="1">SUM(C829:C836)</f>
        <v>0</v>
      </c>
      <c r="X801" s="41">
        <f t="shared" ref="X801:AA801" ca="1" si="366">SUM(D829:D836)</f>
        <v>-84.784314350000002</v>
      </c>
      <c r="Y801" s="41">
        <f t="shared" ca="1" si="366"/>
        <v>-85.100729319999985</v>
      </c>
      <c r="Z801" s="41">
        <f t="shared" ca="1" si="366"/>
        <v>-85.118200919999992</v>
      </c>
      <c r="AA801" s="41">
        <f t="shared" ca="1" si="366"/>
        <v>-85.276741619999996</v>
      </c>
    </row>
    <row r="802" spans="1:27" x14ac:dyDescent="0.25">
      <c r="A802" s="140"/>
      <c r="B802" s="155" t="s">
        <v>1159</v>
      </c>
      <c r="C802" s="16">
        <f t="shared" ca="1" si="358"/>
        <v>0</v>
      </c>
      <c r="D802" s="16">
        <f t="shared" ca="1" si="359"/>
        <v>0</v>
      </c>
      <c r="E802" s="16">
        <f t="shared" ca="1" si="360"/>
        <v>0</v>
      </c>
      <c r="F802" s="16">
        <f t="shared" ca="1" si="361"/>
        <v>0</v>
      </c>
      <c r="G802" s="16">
        <f t="shared" ca="1" si="362"/>
        <v>0</v>
      </c>
      <c r="H802" s="7"/>
      <c r="O802" s="8"/>
      <c r="P802" s="8"/>
      <c r="Q802" s="8"/>
      <c r="R802" s="8"/>
      <c r="S802" s="8"/>
      <c r="V802" s="70" t="s">
        <v>579</v>
      </c>
      <c r="W802" s="72">
        <f ca="1">SUM(C837:C848)</f>
        <v>0</v>
      </c>
      <c r="X802" s="72">
        <f t="shared" ref="X802:AA802" ca="1" si="367">SUM(D837:D848)</f>
        <v>0</v>
      </c>
      <c r="Y802" s="72">
        <f t="shared" ca="1" si="367"/>
        <v>0</v>
      </c>
      <c r="Z802" s="72">
        <f t="shared" ca="1" si="367"/>
        <v>0</v>
      </c>
      <c r="AA802" s="72">
        <f t="shared" ca="1" si="367"/>
        <v>0</v>
      </c>
    </row>
    <row r="803" spans="1:27" x14ac:dyDescent="0.25">
      <c r="A803" s="140"/>
      <c r="B803" s="155" t="s">
        <v>1160</v>
      </c>
      <c r="C803" s="16">
        <f t="shared" ca="1" si="358"/>
        <v>0</v>
      </c>
      <c r="D803" s="16">
        <f t="shared" ca="1" si="359"/>
        <v>0</v>
      </c>
      <c r="E803" s="16">
        <f t="shared" ca="1" si="360"/>
        <v>0</v>
      </c>
      <c r="F803" s="16">
        <f t="shared" ca="1" si="361"/>
        <v>0</v>
      </c>
      <c r="G803" s="16">
        <f t="shared" ca="1" si="362"/>
        <v>0</v>
      </c>
      <c r="H803" s="7"/>
      <c r="O803" s="8"/>
      <c r="P803" s="8"/>
      <c r="Q803" s="8"/>
      <c r="R803" s="8"/>
      <c r="S803" s="8"/>
      <c r="V803" s="32" t="s">
        <v>580</v>
      </c>
      <c r="W803" s="40">
        <f ca="1">SUM(C849:C880)+SUM(C884:C889)</f>
        <v>0</v>
      </c>
      <c r="X803" s="40">
        <f t="shared" ref="X803:AA803" ca="1" si="368">SUM(D849:D880)+SUM(D884:D889)</f>
        <v>0</v>
      </c>
      <c r="Y803" s="40">
        <f t="shared" ca="1" si="368"/>
        <v>0</v>
      </c>
      <c r="Z803" s="40">
        <f t="shared" ca="1" si="368"/>
        <v>0</v>
      </c>
      <c r="AA803" s="40">
        <f t="shared" ca="1" si="368"/>
        <v>0</v>
      </c>
    </row>
    <row r="804" spans="1:27" x14ac:dyDescent="0.25">
      <c r="A804" s="140"/>
      <c r="B804" s="155" t="s">
        <v>1161</v>
      </c>
      <c r="C804" s="16">
        <f t="shared" ca="1" si="358"/>
        <v>0</v>
      </c>
      <c r="D804" s="16">
        <f t="shared" ca="1" si="359"/>
        <v>0</v>
      </c>
      <c r="E804" s="16">
        <f t="shared" ca="1" si="360"/>
        <v>0</v>
      </c>
      <c r="F804" s="16">
        <f t="shared" ca="1" si="361"/>
        <v>0</v>
      </c>
      <c r="G804" s="16">
        <f t="shared" ca="1" si="362"/>
        <v>0</v>
      </c>
      <c r="H804" s="7"/>
      <c r="O804" s="8"/>
      <c r="P804" s="8"/>
      <c r="Q804" s="8"/>
      <c r="R804" s="8"/>
      <c r="S804" s="8"/>
      <c r="V804" s="197" t="s">
        <v>1352</v>
      </c>
      <c r="W804" s="180">
        <f ca="1">SUM(C881:C882)+SUM(C890:C891)</f>
        <v>0</v>
      </c>
      <c r="X804" s="180">
        <f t="shared" ref="X804:AA804" ca="1" si="369">SUM(D881:D882)+SUM(D890:D891)</f>
        <v>0</v>
      </c>
      <c r="Y804" s="180">
        <f t="shared" ca="1" si="369"/>
        <v>0</v>
      </c>
      <c r="Z804" s="180">
        <f t="shared" ca="1" si="369"/>
        <v>0</v>
      </c>
      <c r="AA804" s="180">
        <f t="shared" ca="1" si="369"/>
        <v>0</v>
      </c>
    </row>
    <row r="805" spans="1:27" x14ac:dyDescent="0.25">
      <c r="A805" s="140"/>
      <c r="B805" s="155" t="s">
        <v>490</v>
      </c>
      <c r="C805" s="78">
        <f t="shared" ca="1" si="358"/>
        <v>0</v>
      </c>
      <c r="D805" s="78">
        <f t="shared" ca="1" si="359"/>
        <v>0</v>
      </c>
      <c r="E805" s="78">
        <f t="shared" ca="1" si="360"/>
        <v>0</v>
      </c>
      <c r="F805" s="78">
        <f t="shared" ca="1" si="361"/>
        <v>0</v>
      </c>
      <c r="G805" s="78">
        <f t="shared" ca="1" si="362"/>
        <v>0</v>
      </c>
      <c r="H805" s="7"/>
      <c r="O805" s="8"/>
      <c r="P805" s="8"/>
      <c r="Q805" s="8"/>
      <c r="R805" s="8"/>
      <c r="S805" s="8"/>
      <c r="W805" s="7"/>
      <c r="X805" s="7"/>
      <c r="Y805" s="7"/>
      <c r="Z805" s="7"/>
      <c r="AA805" s="7"/>
    </row>
    <row r="806" spans="1:27" x14ac:dyDescent="0.25">
      <c r="A806" s="140"/>
      <c r="B806" s="155" t="s">
        <v>491</v>
      </c>
      <c r="C806" s="78">
        <f t="shared" ca="1" si="358"/>
        <v>0</v>
      </c>
      <c r="D806" s="78">
        <f t="shared" ca="1" si="359"/>
        <v>-0.47410471399999998</v>
      </c>
      <c r="E806" s="78">
        <f t="shared" ca="1" si="360"/>
        <v>-0.47410471399999998</v>
      </c>
      <c r="F806" s="78">
        <f t="shared" ca="1" si="361"/>
        <v>-0.47410471399999998</v>
      </c>
      <c r="G806" s="78">
        <f t="shared" ca="1" si="362"/>
        <v>-0.47410471399999998</v>
      </c>
      <c r="H806" s="7"/>
      <c r="O806" s="8"/>
      <c r="P806" s="8"/>
      <c r="Q806" s="8"/>
      <c r="R806" s="8"/>
      <c r="S806" s="8"/>
      <c r="V806" s="87" t="s">
        <v>581</v>
      </c>
      <c r="W806" s="235"/>
      <c r="X806" s="235"/>
      <c r="Y806" s="235"/>
      <c r="Z806" s="235"/>
      <c r="AA806" s="235"/>
    </row>
    <row r="807" spans="1:27" x14ac:dyDescent="0.25">
      <c r="A807" s="140"/>
      <c r="B807" s="155" t="s">
        <v>492</v>
      </c>
      <c r="C807" s="78">
        <f t="shared" ca="1" si="358"/>
        <v>0</v>
      </c>
      <c r="D807" s="78">
        <f t="shared" ca="1" si="359"/>
        <v>0</v>
      </c>
      <c r="E807" s="78">
        <f t="shared" ca="1" si="360"/>
        <v>0</v>
      </c>
      <c r="F807" s="78">
        <f t="shared" ca="1" si="361"/>
        <v>0</v>
      </c>
      <c r="G807" s="78">
        <f t="shared" ca="1" si="362"/>
        <v>0</v>
      </c>
      <c r="H807" s="7"/>
      <c r="O807" s="8"/>
      <c r="P807" s="8"/>
      <c r="Q807" s="8"/>
      <c r="R807" s="8"/>
      <c r="S807" s="8"/>
      <c r="V807" s="88" t="s">
        <v>583</v>
      </c>
      <c r="W807" s="89">
        <f ca="1">SUM(C893:C898)</f>
        <v>0</v>
      </c>
      <c r="X807" s="89">
        <f t="shared" ref="X807:AA807" ca="1" si="370">SUM(D893:D898)</f>
        <v>0</v>
      </c>
      <c r="Y807" s="89">
        <f t="shared" ca="1" si="370"/>
        <v>0</v>
      </c>
      <c r="Z807" s="89">
        <f t="shared" ca="1" si="370"/>
        <v>0</v>
      </c>
      <c r="AA807" s="89">
        <f t="shared" ca="1" si="370"/>
        <v>0</v>
      </c>
    </row>
    <row r="808" spans="1:27" x14ac:dyDescent="0.25">
      <c r="A808" s="140"/>
      <c r="B808" s="155" t="s">
        <v>493</v>
      </c>
      <c r="C808" s="78">
        <f t="shared" ca="1" si="358"/>
        <v>0</v>
      </c>
      <c r="D808" s="78">
        <f t="shared" ca="1" si="359"/>
        <v>-5.4407830599999998E-2</v>
      </c>
      <c r="E808" s="78">
        <f t="shared" ca="1" si="360"/>
        <v>-5.4407830599999998E-2</v>
      </c>
      <c r="F808" s="78">
        <f t="shared" ca="1" si="361"/>
        <v>-5.4407830599999998E-2</v>
      </c>
      <c r="G808" s="78">
        <f t="shared" ca="1" si="362"/>
        <v>-5.4407830599999998E-2</v>
      </c>
      <c r="H808" s="7"/>
      <c r="O808" s="8"/>
      <c r="P808" s="8"/>
      <c r="Q808" s="8"/>
      <c r="R808" s="8"/>
      <c r="S808" s="8"/>
      <c r="V808" s="90" t="s">
        <v>584</v>
      </c>
      <c r="W808" s="91">
        <f ca="1">SUM(C899:C904)</f>
        <v>0</v>
      </c>
      <c r="X808" s="91">
        <f t="shared" ref="X808:AA808" ca="1" si="371">SUM(D899:D904)</f>
        <v>0.82339149300000003</v>
      </c>
      <c r="Y808" s="91">
        <f t="shared" ca="1" si="371"/>
        <v>0.82339149300000003</v>
      </c>
      <c r="Z808" s="91">
        <f t="shared" ca="1" si="371"/>
        <v>0.82339149300000003</v>
      </c>
      <c r="AA808" s="91">
        <f t="shared" ca="1" si="371"/>
        <v>0.82339149300000003</v>
      </c>
    </row>
    <row r="809" spans="1:27" x14ac:dyDescent="0.25">
      <c r="A809" s="140"/>
      <c r="B809" s="155" t="s">
        <v>494</v>
      </c>
      <c r="C809" s="78">
        <f t="shared" ca="1" si="358"/>
        <v>0</v>
      </c>
      <c r="D809" s="78">
        <f t="shared" ca="1" si="359"/>
        <v>0</v>
      </c>
      <c r="E809" s="78">
        <f t="shared" ca="1" si="360"/>
        <v>0</v>
      </c>
      <c r="F809" s="78">
        <f t="shared" ca="1" si="361"/>
        <v>0</v>
      </c>
      <c r="G809" s="78">
        <f t="shared" ca="1" si="362"/>
        <v>0</v>
      </c>
      <c r="H809" s="7"/>
      <c r="O809" s="8"/>
      <c r="P809" s="8"/>
      <c r="Q809" s="8"/>
      <c r="R809" s="8"/>
      <c r="S809" s="8"/>
      <c r="V809" s="142" t="s">
        <v>577</v>
      </c>
      <c r="W809" s="143">
        <f ca="1">SUM(C905:C940)</f>
        <v>0</v>
      </c>
      <c r="X809" s="143">
        <f t="shared" ref="X809:AA809" ca="1" si="372">SUM(D905:D940)</f>
        <v>119.64301144700001</v>
      </c>
      <c r="Y809" s="143">
        <f t="shared" ca="1" si="372"/>
        <v>100.75200969799999</v>
      </c>
      <c r="Z809" s="143">
        <f t="shared" ca="1" si="372"/>
        <v>88.945133468999998</v>
      </c>
      <c r="AA809" s="143">
        <f t="shared" ca="1" si="372"/>
        <v>80.286757715999997</v>
      </c>
    </row>
    <row r="810" spans="1:27" x14ac:dyDescent="0.25">
      <c r="A810" s="140"/>
      <c r="B810" s="155" t="s">
        <v>495</v>
      </c>
      <c r="C810" s="78">
        <f t="shared" ca="1" si="358"/>
        <v>0</v>
      </c>
      <c r="D810" s="78">
        <f t="shared" ca="1" si="359"/>
        <v>0</v>
      </c>
      <c r="E810" s="78">
        <f t="shared" ca="1" si="360"/>
        <v>0</v>
      </c>
      <c r="F810" s="78">
        <f t="shared" ca="1" si="361"/>
        <v>0</v>
      </c>
      <c r="G810" s="78">
        <f t="shared" ca="1" si="362"/>
        <v>0</v>
      </c>
      <c r="H810" s="7"/>
      <c r="O810" s="8"/>
      <c r="P810" s="8"/>
      <c r="Q810" s="8"/>
      <c r="R810" s="8"/>
      <c r="S810" s="8"/>
      <c r="V810" s="146" t="s">
        <v>585</v>
      </c>
      <c r="W810" s="144">
        <f ca="1">SUM(C941:C946)</f>
        <v>0</v>
      </c>
      <c r="X810" s="144">
        <f t="shared" ref="X810:AA810" ca="1" si="373">SUM(D941:D946)</f>
        <v>110.6927013</v>
      </c>
      <c r="Y810" s="144">
        <f t="shared" ca="1" si="373"/>
        <v>111.0691672</v>
      </c>
      <c r="Z810" s="144">
        <f t="shared" ca="1" si="373"/>
        <v>111.09600380000001</v>
      </c>
      <c r="AA810" s="144">
        <f t="shared" ca="1" si="373"/>
        <v>111.33952339999999</v>
      </c>
    </row>
    <row r="811" spans="1:27" x14ac:dyDescent="0.25">
      <c r="A811" s="140"/>
      <c r="B811" s="155" t="s">
        <v>496</v>
      </c>
      <c r="C811" s="78">
        <f t="shared" ca="1" si="358"/>
        <v>0</v>
      </c>
      <c r="D811" s="78">
        <f t="shared" ca="1" si="359"/>
        <v>0</v>
      </c>
      <c r="E811" s="78">
        <f t="shared" ca="1" si="360"/>
        <v>0</v>
      </c>
      <c r="F811" s="78">
        <f t="shared" ca="1" si="361"/>
        <v>0</v>
      </c>
      <c r="G811" s="78">
        <f t="shared" ca="1" si="362"/>
        <v>0</v>
      </c>
      <c r="H811" s="7"/>
      <c r="O811" s="8"/>
      <c r="P811" s="8"/>
      <c r="Q811" s="8"/>
      <c r="R811" s="8"/>
      <c r="S811" s="8"/>
      <c r="V811" s="148" t="s">
        <v>586</v>
      </c>
      <c r="W811" s="147">
        <f ca="1">SUM(C947:C958)+C985+C992</f>
        <v>0</v>
      </c>
      <c r="X811" s="147">
        <f t="shared" ref="X811:AA811" ca="1" si="374">SUM(D947:D958)+D985+D992</f>
        <v>0</v>
      </c>
      <c r="Y811" s="147">
        <f t="shared" ca="1" si="374"/>
        <v>0</v>
      </c>
      <c r="Z811" s="147">
        <f t="shared" ca="1" si="374"/>
        <v>0</v>
      </c>
      <c r="AA811" s="147">
        <f t="shared" ca="1" si="374"/>
        <v>0</v>
      </c>
    </row>
    <row r="812" spans="1:27" x14ac:dyDescent="0.25">
      <c r="A812" s="140"/>
      <c r="B812" s="155" t="s">
        <v>497</v>
      </c>
      <c r="C812" s="78">
        <f t="shared" ca="1" si="358"/>
        <v>0</v>
      </c>
      <c r="D812" s="78">
        <f t="shared" ca="1" si="359"/>
        <v>-9.9561990000000003E-2</v>
      </c>
      <c r="E812" s="78">
        <f t="shared" ca="1" si="360"/>
        <v>-9.9561990000000003E-2</v>
      </c>
      <c r="F812" s="78">
        <f t="shared" ca="1" si="361"/>
        <v>-9.9561990000000003E-2</v>
      </c>
      <c r="G812" s="78">
        <f t="shared" ca="1" si="362"/>
        <v>-9.9561990000000003E-2</v>
      </c>
      <c r="H812" s="7"/>
      <c r="O812" s="8"/>
      <c r="P812" s="8"/>
      <c r="Q812" s="8"/>
      <c r="R812" s="8"/>
      <c r="S812" s="8"/>
      <c r="V812" s="24" t="s">
        <v>580</v>
      </c>
      <c r="W812" s="82">
        <f ca="1">SUM(C959:C982)+SUM(C986:C989)</f>
        <v>0</v>
      </c>
      <c r="X812" s="82">
        <f t="shared" ref="X812:AA812" ca="1" si="375">SUM(D959:D982)+SUM(D986:D989)</f>
        <v>0</v>
      </c>
      <c r="Y812" s="82">
        <f t="shared" ca="1" si="375"/>
        <v>0</v>
      </c>
      <c r="Z812" s="82">
        <f t="shared" ca="1" si="375"/>
        <v>0</v>
      </c>
      <c r="AA812" s="82">
        <f t="shared" ca="1" si="375"/>
        <v>0</v>
      </c>
    </row>
    <row r="813" spans="1:27" x14ac:dyDescent="0.25">
      <c r="A813" s="140"/>
      <c r="B813" s="155" t="s">
        <v>498</v>
      </c>
      <c r="C813" s="53">
        <f t="shared" ca="1" si="358"/>
        <v>0</v>
      </c>
      <c r="D813" s="53">
        <f t="shared" ca="1" si="359"/>
        <v>0</v>
      </c>
      <c r="E813" s="53">
        <f t="shared" ca="1" si="360"/>
        <v>0</v>
      </c>
      <c r="F813" s="53">
        <f t="shared" ca="1" si="361"/>
        <v>0</v>
      </c>
      <c r="G813" s="53">
        <f t="shared" ca="1" si="362"/>
        <v>0</v>
      </c>
      <c r="H813" s="7"/>
      <c r="O813" s="8"/>
      <c r="P813" s="8"/>
      <c r="Q813" s="8"/>
      <c r="R813" s="8"/>
      <c r="S813" s="8"/>
      <c r="V813" s="30" t="s">
        <v>1352</v>
      </c>
      <c r="W813" s="65">
        <f ca="1">SUM(C983:C984)+SUM(C990:C991)</f>
        <v>0</v>
      </c>
      <c r="X813" s="65">
        <f t="shared" ref="X813:AA813" ca="1" si="376">SUM(D983:D984)+SUM(D990:D991)</f>
        <v>0</v>
      </c>
      <c r="Y813" s="65">
        <f t="shared" ca="1" si="376"/>
        <v>0</v>
      </c>
      <c r="Z813" s="65">
        <f t="shared" ca="1" si="376"/>
        <v>0</v>
      </c>
      <c r="AA813" s="65">
        <f t="shared" ca="1" si="376"/>
        <v>0</v>
      </c>
    </row>
    <row r="814" spans="1:27" x14ac:dyDescent="0.25">
      <c r="A814" s="140"/>
      <c r="B814" s="155" t="s">
        <v>499</v>
      </c>
      <c r="C814" s="53">
        <f t="shared" ca="1" si="358"/>
        <v>0</v>
      </c>
      <c r="D814" s="53">
        <f t="shared" ca="1" si="359"/>
        <v>0</v>
      </c>
      <c r="E814" s="53">
        <f t="shared" ca="1" si="360"/>
        <v>0</v>
      </c>
      <c r="F814" s="53">
        <f t="shared" ca="1" si="361"/>
        <v>0</v>
      </c>
      <c r="G814" s="53">
        <f t="shared" ca="1" si="362"/>
        <v>0</v>
      </c>
      <c r="H814" s="7"/>
      <c r="O814" s="8"/>
      <c r="P814" s="8"/>
      <c r="Q814" s="8"/>
      <c r="R814" s="8"/>
      <c r="S814" s="8"/>
    </row>
    <row r="815" spans="1:27" x14ac:dyDescent="0.25">
      <c r="A815" s="140"/>
      <c r="B815" s="155" t="s">
        <v>500</v>
      </c>
      <c r="C815" s="53">
        <f t="shared" ca="1" si="358"/>
        <v>0</v>
      </c>
      <c r="D815" s="53">
        <f t="shared" ca="1" si="359"/>
        <v>0</v>
      </c>
      <c r="E815" s="53">
        <f t="shared" ca="1" si="360"/>
        <v>0</v>
      </c>
      <c r="F815" s="53">
        <f t="shared" ca="1" si="361"/>
        <v>0</v>
      </c>
      <c r="G815" s="53">
        <f t="shared" ca="1" si="362"/>
        <v>0</v>
      </c>
      <c r="H815" s="7"/>
      <c r="O815" s="8"/>
      <c r="P815" s="8"/>
      <c r="Q815" s="8"/>
      <c r="R815" s="8"/>
      <c r="S815" s="8"/>
    </row>
    <row r="816" spans="1:27" x14ac:dyDescent="0.25">
      <c r="A816" s="140"/>
      <c r="B816" s="155" t="s">
        <v>501</v>
      </c>
      <c r="C816" s="53">
        <f t="shared" ca="1" si="358"/>
        <v>0</v>
      </c>
      <c r="D816" s="53">
        <f t="shared" ca="1" si="359"/>
        <v>0</v>
      </c>
      <c r="E816" s="53">
        <f t="shared" ca="1" si="360"/>
        <v>0</v>
      </c>
      <c r="F816" s="53">
        <f t="shared" ca="1" si="361"/>
        <v>0</v>
      </c>
      <c r="G816" s="53">
        <f t="shared" ca="1" si="362"/>
        <v>0</v>
      </c>
      <c r="H816" s="7"/>
      <c r="O816" s="8"/>
      <c r="P816" s="8"/>
      <c r="Q816" s="8"/>
      <c r="R816" s="8"/>
      <c r="S816" s="8"/>
    </row>
    <row r="817" spans="1:27" x14ac:dyDescent="0.25">
      <c r="A817" s="140"/>
      <c r="B817" s="155" t="s">
        <v>502</v>
      </c>
      <c r="C817" s="53">
        <f t="shared" ca="1" si="358"/>
        <v>0</v>
      </c>
      <c r="D817" s="53">
        <f t="shared" ca="1" si="359"/>
        <v>0</v>
      </c>
      <c r="E817" s="53">
        <f t="shared" ca="1" si="360"/>
        <v>0</v>
      </c>
      <c r="F817" s="53">
        <f t="shared" ca="1" si="361"/>
        <v>0</v>
      </c>
      <c r="G817" s="53">
        <f t="shared" ca="1" si="362"/>
        <v>0</v>
      </c>
      <c r="H817" s="7"/>
      <c r="O817" s="8"/>
      <c r="P817" s="8"/>
      <c r="Q817" s="8"/>
      <c r="R817" s="8"/>
      <c r="S817" s="8"/>
    </row>
    <row r="818" spans="1:27" x14ac:dyDescent="0.25">
      <c r="A818" s="140"/>
      <c r="B818" s="155" t="s">
        <v>503</v>
      </c>
      <c r="C818" s="53">
        <f t="shared" ca="1" si="358"/>
        <v>0</v>
      </c>
      <c r="D818" s="53">
        <f t="shared" ca="1" si="359"/>
        <v>0</v>
      </c>
      <c r="E818" s="53">
        <f t="shared" ca="1" si="360"/>
        <v>0</v>
      </c>
      <c r="F818" s="53">
        <f t="shared" ca="1" si="361"/>
        <v>0</v>
      </c>
      <c r="G818" s="53">
        <f t="shared" ca="1" si="362"/>
        <v>0</v>
      </c>
      <c r="H818" s="7"/>
      <c r="O818" s="8"/>
      <c r="P818" s="8"/>
      <c r="Q818" s="8"/>
      <c r="R818" s="8"/>
      <c r="S818" s="8"/>
    </row>
    <row r="819" spans="1:27" x14ac:dyDescent="0.25">
      <c r="A819" s="140"/>
      <c r="B819" s="155" t="s">
        <v>94</v>
      </c>
      <c r="C819" s="53">
        <f t="shared" ca="1" si="358"/>
        <v>0</v>
      </c>
      <c r="D819" s="53">
        <f t="shared" ca="1" si="359"/>
        <v>0</v>
      </c>
      <c r="E819" s="53">
        <f t="shared" ca="1" si="360"/>
        <v>0</v>
      </c>
      <c r="F819" s="53">
        <f t="shared" ca="1" si="361"/>
        <v>0</v>
      </c>
      <c r="G819" s="53">
        <f t="shared" ca="1" si="362"/>
        <v>0</v>
      </c>
      <c r="H819" s="7"/>
      <c r="O819" s="8"/>
      <c r="P819" s="8"/>
      <c r="Q819" s="8"/>
      <c r="R819" s="8"/>
      <c r="S819" s="8"/>
    </row>
    <row r="820" spans="1:27" x14ac:dyDescent="0.25">
      <c r="A820" s="140"/>
      <c r="B820" s="155" t="s">
        <v>95</v>
      </c>
      <c r="C820" s="53">
        <f t="shared" ca="1" si="358"/>
        <v>0</v>
      </c>
      <c r="D820" s="53">
        <f t="shared" ca="1" si="359"/>
        <v>0</v>
      </c>
      <c r="E820" s="53">
        <f t="shared" ca="1" si="360"/>
        <v>0</v>
      </c>
      <c r="F820" s="53">
        <f t="shared" ca="1" si="361"/>
        <v>0</v>
      </c>
      <c r="G820" s="53">
        <f t="shared" ca="1" si="362"/>
        <v>0</v>
      </c>
      <c r="H820" s="7"/>
      <c r="O820" s="8"/>
      <c r="P820" s="8"/>
      <c r="Q820" s="8"/>
      <c r="R820" s="8"/>
      <c r="S820" s="8"/>
    </row>
    <row r="821" spans="1:27" x14ac:dyDescent="0.25">
      <c r="A821" s="140"/>
      <c r="B821" s="155" t="s">
        <v>504</v>
      </c>
      <c r="C821" s="53">
        <f t="shared" ca="1" si="358"/>
        <v>0</v>
      </c>
      <c r="D821" s="53">
        <f t="shared" ca="1" si="359"/>
        <v>-73.207235900000001</v>
      </c>
      <c r="E821" s="53">
        <f t="shared" ca="1" si="360"/>
        <v>-61.648198600000001</v>
      </c>
      <c r="F821" s="53">
        <f t="shared" ca="1" si="361"/>
        <v>-54.423800300000003</v>
      </c>
      <c r="G821" s="53">
        <f t="shared" ca="1" si="362"/>
        <v>-49.125908299999999</v>
      </c>
      <c r="H821" s="7"/>
      <c r="O821" s="8"/>
      <c r="P821" s="8"/>
      <c r="Q821" s="8"/>
      <c r="R821" s="8"/>
      <c r="S821" s="8"/>
      <c r="V821" s="140" t="s">
        <v>285</v>
      </c>
      <c r="W821" s="135">
        <f ca="1">SUM(W798:W813)</f>
        <v>0</v>
      </c>
      <c r="X821" s="135">
        <f ca="1">SUM(X798:X813)</f>
        <v>40.096309053400006</v>
      </c>
      <c r="Y821" s="135">
        <f ca="1">SUM(Y798:Y813)</f>
        <v>37.94700138040001</v>
      </c>
      <c r="Z821" s="135">
        <f ca="1">SUM(Z798:Z813)</f>
        <v>36.575517077400022</v>
      </c>
      <c r="AA821" s="135">
        <f ca="1">SUM(AA798:AA813)</f>
        <v>35.647873301399997</v>
      </c>
    </row>
    <row r="822" spans="1:27" x14ac:dyDescent="0.25">
      <c r="A822" s="140"/>
      <c r="B822" s="155" t="s">
        <v>505</v>
      </c>
      <c r="C822" s="53">
        <f t="shared" ca="1" si="358"/>
        <v>0</v>
      </c>
      <c r="D822" s="53">
        <f t="shared" ca="1" si="359"/>
        <v>-2.8018811399999999</v>
      </c>
      <c r="E822" s="53">
        <f t="shared" ca="1" si="360"/>
        <v>-2.3594788499999999</v>
      </c>
      <c r="F822" s="53">
        <f t="shared" ca="1" si="361"/>
        <v>-2.0829774200000002</v>
      </c>
      <c r="G822" s="53">
        <f t="shared" ca="1" si="362"/>
        <v>-1.8802097099999999</v>
      </c>
      <c r="H822" s="7"/>
      <c r="O822" s="8"/>
      <c r="P822" s="8"/>
      <c r="Q822" s="8"/>
      <c r="R822" s="8"/>
      <c r="S822" s="8"/>
      <c r="V822" s="140" t="s">
        <v>284</v>
      </c>
      <c r="W822" s="135">
        <f ca="1">SUM(C797:C992)</f>
        <v>0</v>
      </c>
      <c r="X822" s="135">
        <f ca="1">SUM(D797:D992)</f>
        <v>40.096309053399978</v>
      </c>
      <c r="Y822" s="135">
        <f ca="1">SUM(E797:E992)</f>
        <v>37.947001380399954</v>
      </c>
      <c r="Z822" s="135">
        <f ca="1">SUM(F797:F992)</f>
        <v>36.575517077399986</v>
      </c>
      <c r="AA822" s="135">
        <f ca="1">SUM(G797:G992)</f>
        <v>35.647873301399976</v>
      </c>
    </row>
    <row r="823" spans="1:27" x14ac:dyDescent="0.25">
      <c r="A823" s="140"/>
      <c r="B823" s="155" t="s">
        <v>506</v>
      </c>
      <c r="C823" s="53">
        <f t="shared" ca="1" si="358"/>
        <v>0</v>
      </c>
      <c r="D823" s="53">
        <f t="shared" ca="1" si="359"/>
        <v>-13.3982686</v>
      </c>
      <c r="E823" s="53">
        <f t="shared" ca="1" si="360"/>
        <v>-11.282752500000001</v>
      </c>
      <c r="F823" s="53">
        <f t="shared" ca="1" si="361"/>
        <v>-9.9605549399999997</v>
      </c>
      <c r="G823" s="53">
        <f t="shared" ca="1" si="362"/>
        <v>-8.9909434000000008</v>
      </c>
      <c r="H823" s="7"/>
      <c r="O823" s="8"/>
      <c r="P823" s="8"/>
      <c r="Q823" s="8"/>
      <c r="R823" s="8"/>
      <c r="S823" s="8"/>
    </row>
    <row r="824" spans="1:27" x14ac:dyDescent="0.25">
      <c r="A824" s="140"/>
      <c r="B824" s="155" t="s">
        <v>507</v>
      </c>
      <c r="C824" s="53">
        <f t="shared" ca="1" si="358"/>
        <v>0</v>
      </c>
      <c r="D824" s="53">
        <f t="shared" ca="1" si="359"/>
        <v>-0.28110612400000001</v>
      </c>
      <c r="E824" s="53">
        <f t="shared" ca="1" si="360"/>
        <v>-0.23672094699999999</v>
      </c>
      <c r="F824" s="53">
        <f t="shared" ca="1" si="361"/>
        <v>-0.208980211</v>
      </c>
      <c r="G824" s="53">
        <f t="shared" ca="1" si="362"/>
        <v>-0.188637004</v>
      </c>
      <c r="H824" s="7"/>
      <c r="O824" s="8"/>
      <c r="P824" s="8"/>
      <c r="Q824" s="8"/>
      <c r="R824" s="8"/>
      <c r="S824" s="8"/>
    </row>
    <row r="825" spans="1:27" x14ac:dyDescent="0.25">
      <c r="A825" s="140"/>
      <c r="B825" s="155" t="s">
        <v>508</v>
      </c>
      <c r="C825" s="53">
        <f t="shared" ca="1" si="358"/>
        <v>0</v>
      </c>
      <c r="D825" s="53">
        <f t="shared" ca="1" si="359"/>
        <v>0</v>
      </c>
      <c r="E825" s="53">
        <f t="shared" ca="1" si="360"/>
        <v>0</v>
      </c>
      <c r="F825" s="53">
        <f t="shared" ca="1" si="361"/>
        <v>0</v>
      </c>
      <c r="G825" s="53">
        <f t="shared" ca="1" si="362"/>
        <v>0</v>
      </c>
      <c r="H825" s="7"/>
      <c r="O825" s="8"/>
      <c r="P825" s="8"/>
      <c r="Q825" s="8"/>
      <c r="R825" s="8"/>
      <c r="S825" s="8"/>
    </row>
    <row r="826" spans="1:27" x14ac:dyDescent="0.25">
      <c r="A826" s="140"/>
      <c r="B826" s="155" t="s">
        <v>509</v>
      </c>
      <c r="C826" s="53">
        <f t="shared" ca="1" si="358"/>
        <v>0</v>
      </c>
      <c r="D826" s="53">
        <f t="shared" ca="1" si="359"/>
        <v>0</v>
      </c>
      <c r="E826" s="53">
        <f t="shared" ca="1" si="360"/>
        <v>0</v>
      </c>
      <c r="F826" s="53">
        <f t="shared" ca="1" si="361"/>
        <v>0</v>
      </c>
      <c r="G826" s="53">
        <f t="shared" ca="1" si="362"/>
        <v>0</v>
      </c>
      <c r="H826" s="7"/>
      <c r="O826" s="8"/>
      <c r="P826" s="8"/>
      <c r="Q826" s="8"/>
      <c r="R826" s="8"/>
      <c r="S826" s="8"/>
    </row>
    <row r="827" spans="1:27" x14ac:dyDescent="0.25">
      <c r="A827" s="140"/>
      <c r="B827" s="155" t="s">
        <v>96</v>
      </c>
      <c r="C827" s="53">
        <f t="shared" ca="1" si="358"/>
        <v>0</v>
      </c>
      <c r="D827" s="53">
        <f t="shared" ca="1" si="359"/>
        <v>-15.3735195</v>
      </c>
      <c r="E827" s="53">
        <f t="shared" ca="1" si="360"/>
        <v>-12.946121700000001</v>
      </c>
      <c r="F827" s="53">
        <f t="shared" ca="1" si="361"/>
        <v>-11.428998099999999</v>
      </c>
      <c r="G827" s="53">
        <f t="shared" ca="1" si="362"/>
        <v>-10.316440699999999</v>
      </c>
      <c r="H827" s="7"/>
      <c r="O827" s="8"/>
      <c r="P827" s="8"/>
      <c r="Q827" s="8"/>
      <c r="R827" s="8"/>
      <c r="S827" s="8"/>
    </row>
    <row r="828" spans="1:27" x14ac:dyDescent="0.25">
      <c r="A828" s="140"/>
      <c r="B828" s="155" t="s">
        <v>97</v>
      </c>
      <c r="C828" s="53">
        <f t="shared" ca="1" si="358"/>
        <v>0</v>
      </c>
      <c r="D828" s="53">
        <f t="shared" ca="1" si="359"/>
        <v>-0.58839503800000004</v>
      </c>
      <c r="E828" s="53">
        <f t="shared" ca="1" si="360"/>
        <v>-0.495490559</v>
      </c>
      <c r="F828" s="53">
        <f t="shared" ca="1" si="361"/>
        <v>-0.43742525900000001</v>
      </c>
      <c r="G828" s="53">
        <f t="shared" ca="1" si="362"/>
        <v>-0.39484403899999998</v>
      </c>
      <c r="H828" s="7"/>
      <c r="O828" s="8"/>
      <c r="P828" s="8"/>
      <c r="Q828" s="8"/>
      <c r="R828" s="8"/>
      <c r="S828" s="8"/>
    </row>
    <row r="829" spans="1:27" x14ac:dyDescent="0.25">
      <c r="A829" s="140"/>
      <c r="B829" s="155" t="s">
        <v>510</v>
      </c>
      <c r="C829" s="41">
        <f t="shared" ca="1" si="358"/>
        <v>0</v>
      </c>
      <c r="D829" s="41">
        <f t="shared" ca="1" si="359"/>
        <v>-49.716267100000003</v>
      </c>
      <c r="E829" s="41">
        <f t="shared" ca="1" si="360"/>
        <v>-49.995046799999997</v>
      </c>
      <c r="F829" s="41">
        <f t="shared" ca="1" si="361"/>
        <v>-49.995046799999997</v>
      </c>
      <c r="G829" s="41">
        <f t="shared" ca="1" si="362"/>
        <v>-49.995046799999997</v>
      </c>
      <c r="H829" s="7"/>
      <c r="O829" s="8"/>
      <c r="P829" s="8"/>
      <c r="Q829" s="8"/>
      <c r="R829" s="8"/>
      <c r="S829" s="8"/>
    </row>
    <row r="830" spans="1:27" x14ac:dyDescent="0.25">
      <c r="A830" s="140"/>
      <c r="B830" s="155" t="s">
        <v>511</v>
      </c>
      <c r="C830" s="41">
        <f t="shared" ca="1" si="358"/>
        <v>0</v>
      </c>
      <c r="D830" s="41">
        <f t="shared" ca="1" si="359"/>
        <v>0</v>
      </c>
      <c r="E830" s="41">
        <f t="shared" ca="1" si="360"/>
        <v>0</v>
      </c>
      <c r="F830" s="41">
        <f t="shared" ca="1" si="361"/>
        <v>0</v>
      </c>
      <c r="G830" s="41">
        <f t="shared" ca="1" si="362"/>
        <v>0</v>
      </c>
      <c r="H830" s="7"/>
      <c r="O830" s="8"/>
      <c r="P830" s="8"/>
      <c r="Q830" s="8"/>
      <c r="R830" s="8"/>
      <c r="S830" s="8"/>
    </row>
    <row r="831" spans="1:27" x14ac:dyDescent="0.25">
      <c r="A831" s="140"/>
      <c r="B831" s="155" t="s">
        <v>512</v>
      </c>
      <c r="C831" s="41">
        <f t="shared" ca="1" si="358"/>
        <v>0</v>
      </c>
      <c r="D831" s="41">
        <f t="shared" ca="1" si="359"/>
        <v>-28.356351199999999</v>
      </c>
      <c r="E831" s="41">
        <f t="shared" ca="1" si="360"/>
        <v>-28.356351199999999</v>
      </c>
      <c r="F831" s="41">
        <f t="shared" ca="1" si="361"/>
        <v>-28.373822799999999</v>
      </c>
      <c r="G831" s="41">
        <f t="shared" ca="1" si="362"/>
        <v>-28.532363499999999</v>
      </c>
      <c r="H831" s="7"/>
      <c r="O831" s="8"/>
      <c r="P831" s="8"/>
      <c r="Q831" s="8"/>
      <c r="R831" s="8"/>
      <c r="S831" s="8"/>
    </row>
    <row r="832" spans="1:27" x14ac:dyDescent="0.25">
      <c r="A832" s="140"/>
      <c r="B832" s="155" t="s">
        <v>513</v>
      </c>
      <c r="C832" s="41">
        <f t="shared" ca="1" si="358"/>
        <v>0</v>
      </c>
      <c r="D832" s="41">
        <f t="shared" ca="1" si="359"/>
        <v>0</v>
      </c>
      <c r="E832" s="41">
        <f t="shared" ca="1" si="360"/>
        <v>0</v>
      </c>
      <c r="F832" s="41">
        <f t="shared" ca="1" si="361"/>
        <v>0</v>
      </c>
      <c r="G832" s="41">
        <f t="shared" ca="1" si="362"/>
        <v>0</v>
      </c>
      <c r="H832" s="7"/>
      <c r="O832" s="8"/>
      <c r="P832" s="8"/>
      <c r="Q832" s="8"/>
      <c r="R832" s="8"/>
      <c r="S832" s="8"/>
    </row>
    <row r="833" spans="1:19" x14ac:dyDescent="0.25">
      <c r="A833" s="140"/>
      <c r="B833" s="155" t="s">
        <v>514</v>
      </c>
      <c r="C833" s="41">
        <f t="shared" ca="1" si="358"/>
        <v>0</v>
      </c>
      <c r="D833" s="41">
        <f t="shared" ca="1" si="359"/>
        <v>0</v>
      </c>
      <c r="E833" s="41">
        <f t="shared" ca="1" si="360"/>
        <v>0</v>
      </c>
      <c r="F833" s="41">
        <f t="shared" ca="1" si="361"/>
        <v>0</v>
      </c>
      <c r="G833" s="41">
        <f t="shared" ca="1" si="362"/>
        <v>0</v>
      </c>
      <c r="H833" s="7"/>
      <c r="O833" s="8"/>
      <c r="P833" s="8"/>
      <c r="Q833" s="8"/>
      <c r="R833" s="8"/>
      <c r="S833" s="8"/>
    </row>
    <row r="834" spans="1:19" x14ac:dyDescent="0.25">
      <c r="A834" s="140"/>
      <c r="B834" s="155" t="s">
        <v>515</v>
      </c>
      <c r="C834" s="41">
        <f t="shared" ca="1" si="358"/>
        <v>0</v>
      </c>
      <c r="D834" s="41">
        <f t="shared" ca="1" si="359"/>
        <v>0</v>
      </c>
      <c r="E834" s="41">
        <f t="shared" ca="1" si="360"/>
        <v>0</v>
      </c>
      <c r="F834" s="41">
        <f t="shared" ca="1" si="361"/>
        <v>0</v>
      </c>
      <c r="G834" s="41">
        <f t="shared" ca="1" si="362"/>
        <v>0</v>
      </c>
      <c r="H834" s="7"/>
      <c r="O834" s="8"/>
      <c r="P834" s="8"/>
      <c r="Q834" s="8"/>
      <c r="R834" s="8"/>
      <c r="S834" s="8"/>
    </row>
    <row r="835" spans="1:19" x14ac:dyDescent="0.25">
      <c r="A835" s="140"/>
      <c r="B835" s="155" t="s">
        <v>62</v>
      </c>
      <c r="C835" s="41">
        <f t="shared" ca="1" si="358"/>
        <v>0</v>
      </c>
      <c r="D835" s="41">
        <f t="shared" ca="1" si="359"/>
        <v>-6.7116960499999996</v>
      </c>
      <c r="E835" s="41">
        <f t="shared" ca="1" si="360"/>
        <v>-6.7493313199999996</v>
      </c>
      <c r="F835" s="41">
        <f t="shared" ca="1" si="361"/>
        <v>-6.7493313199999996</v>
      </c>
      <c r="G835" s="41">
        <f t="shared" ca="1" si="362"/>
        <v>-6.7493313199999996</v>
      </c>
      <c r="H835" s="7"/>
      <c r="O835" s="8"/>
      <c r="P835" s="8"/>
      <c r="Q835" s="8"/>
      <c r="R835" s="8"/>
      <c r="S835" s="8"/>
    </row>
    <row r="836" spans="1:19" x14ac:dyDescent="0.25">
      <c r="A836" s="140"/>
      <c r="B836" s="155" t="s">
        <v>63</v>
      </c>
      <c r="C836" s="41">
        <f t="shared" ca="1" si="358"/>
        <v>0</v>
      </c>
      <c r="D836" s="41">
        <f t="shared" ca="1" si="359"/>
        <v>0</v>
      </c>
      <c r="E836" s="41">
        <f t="shared" ca="1" si="360"/>
        <v>0</v>
      </c>
      <c r="F836" s="41">
        <f t="shared" ca="1" si="361"/>
        <v>0</v>
      </c>
      <c r="G836" s="41">
        <f t="shared" ca="1" si="362"/>
        <v>0</v>
      </c>
      <c r="H836" s="7"/>
      <c r="O836" s="8"/>
      <c r="P836" s="8"/>
      <c r="Q836" s="8"/>
      <c r="R836" s="8"/>
      <c r="S836" s="8"/>
    </row>
    <row r="837" spans="1:19" x14ac:dyDescent="0.25">
      <c r="A837" s="140"/>
      <c r="B837" s="155" t="s">
        <v>64</v>
      </c>
      <c r="C837" s="72">
        <f t="shared" ca="1" si="358"/>
        <v>0</v>
      </c>
      <c r="D837" s="72">
        <f t="shared" ca="1" si="359"/>
        <v>0</v>
      </c>
      <c r="E837" s="72">
        <f t="shared" ca="1" si="360"/>
        <v>0</v>
      </c>
      <c r="F837" s="72">
        <f t="shared" ca="1" si="361"/>
        <v>0</v>
      </c>
      <c r="G837" s="72">
        <f t="shared" ca="1" si="362"/>
        <v>0</v>
      </c>
      <c r="H837" s="7"/>
      <c r="O837" s="8"/>
      <c r="P837" s="8"/>
      <c r="Q837" s="8"/>
      <c r="R837" s="8"/>
      <c r="S837" s="8"/>
    </row>
    <row r="838" spans="1:19" x14ac:dyDescent="0.25">
      <c r="A838" s="140"/>
      <c r="B838" s="155" t="s">
        <v>65</v>
      </c>
      <c r="C838" s="72">
        <f t="shared" ca="1" si="358"/>
        <v>0</v>
      </c>
      <c r="D838" s="72">
        <f t="shared" ca="1" si="359"/>
        <v>0</v>
      </c>
      <c r="E838" s="72">
        <f t="shared" ca="1" si="360"/>
        <v>0</v>
      </c>
      <c r="F838" s="72">
        <f t="shared" ca="1" si="361"/>
        <v>0</v>
      </c>
      <c r="G838" s="72">
        <f t="shared" ca="1" si="362"/>
        <v>0</v>
      </c>
      <c r="H838" s="7"/>
      <c r="O838" s="8"/>
      <c r="P838" s="8"/>
      <c r="Q838" s="8"/>
      <c r="R838" s="8"/>
      <c r="S838" s="8"/>
    </row>
    <row r="839" spans="1:19" x14ac:dyDescent="0.25">
      <c r="A839" s="140"/>
      <c r="B839" s="155" t="s">
        <v>66</v>
      </c>
      <c r="C839" s="72">
        <f t="shared" ca="1" si="358"/>
        <v>0</v>
      </c>
      <c r="D839" s="72">
        <f t="shared" ca="1" si="359"/>
        <v>0</v>
      </c>
      <c r="E839" s="72">
        <f t="shared" ca="1" si="360"/>
        <v>0</v>
      </c>
      <c r="F839" s="72">
        <f t="shared" ca="1" si="361"/>
        <v>0</v>
      </c>
      <c r="G839" s="72">
        <f t="shared" ca="1" si="362"/>
        <v>0</v>
      </c>
      <c r="H839" s="7"/>
      <c r="O839" s="8"/>
      <c r="P839" s="8"/>
      <c r="Q839" s="8"/>
      <c r="R839" s="8"/>
      <c r="S839" s="8"/>
    </row>
    <row r="840" spans="1:19" x14ac:dyDescent="0.25">
      <c r="A840" s="140"/>
      <c r="B840" s="155" t="s">
        <v>67</v>
      </c>
      <c r="C840" s="72">
        <f t="shared" ca="1" si="358"/>
        <v>0</v>
      </c>
      <c r="D840" s="72">
        <f t="shared" ca="1" si="359"/>
        <v>0</v>
      </c>
      <c r="E840" s="72">
        <f t="shared" ca="1" si="360"/>
        <v>0</v>
      </c>
      <c r="F840" s="72">
        <f t="shared" ca="1" si="361"/>
        <v>0</v>
      </c>
      <c r="G840" s="72">
        <f t="shared" ca="1" si="362"/>
        <v>0</v>
      </c>
      <c r="H840" s="7"/>
      <c r="O840" s="8"/>
      <c r="P840" s="8"/>
      <c r="Q840" s="8"/>
      <c r="R840" s="8"/>
      <c r="S840" s="8"/>
    </row>
    <row r="841" spans="1:19" x14ac:dyDescent="0.25">
      <c r="A841" s="140"/>
      <c r="B841" s="155" t="s">
        <v>68</v>
      </c>
      <c r="C841" s="72">
        <f t="shared" ca="1" si="358"/>
        <v>0</v>
      </c>
      <c r="D841" s="72">
        <f t="shared" ca="1" si="359"/>
        <v>0</v>
      </c>
      <c r="E841" s="72">
        <f t="shared" ca="1" si="360"/>
        <v>0</v>
      </c>
      <c r="F841" s="72">
        <f t="shared" ca="1" si="361"/>
        <v>0</v>
      </c>
      <c r="G841" s="72">
        <f t="shared" ca="1" si="362"/>
        <v>0</v>
      </c>
      <c r="H841" s="7"/>
      <c r="O841" s="8"/>
      <c r="P841" s="8"/>
      <c r="Q841" s="8"/>
      <c r="R841" s="8"/>
      <c r="S841" s="8"/>
    </row>
    <row r="842" spans="1:19" x14ac:dyDescent="0.25">
      <c r="A842" s="140"/>
      <c r="B842" s="155" t="s">
        <v>69</v>
      </c>
      <c r="C842" s="72">
        <f t="shared" ca="1" si="358"/>
        <v>0</v>
      </c>
      <c r="D842" s="72">
        <f t="shared" ca="1" si="359"/>
        <v>0</v>
      </c>
      <c r="E842" s="72">
        <f t="shared" ca="1" si="360"/>
        <v>0</v>
      </c>
      <c r="F842" s="72">
        <f t="shared" ca="1" si="361"/>
        <v>0</v>
      </c>
      <c r="G842" s="72">
        <f t="shared" ca="1" si="362"/>
        <v>0</v>
      </c>
      <c r="H842" s="7"/>
      <c r="O842" s="8"/>
      <c r="P842" s="8"/>
      <c r="Q842" s="8"/>
      <c r="R842" s="8"/>
      <c r="S842" s="8"/>
    </row>
    <row r="843" spans="1:19" x14ac:dyDescent="0.25">
      <c r="A843" s="140"/>
      <c r="B843" s="155" t="s">
        <v>70</v>
      </c>
      <c r="C843" s="72">
        <f t="shared" ca="1" si="358"/>
        <v>0</v>
      </c>
      <c r="D843" s="72">
        <f t="shared" ca="1" si="359"/>
        <v>0</v>
      </c>
      <c r="E843" s="72">
        <f t="shared" ca="1" si="360"/>
        <v>0</v>
      </c>
      <c r="F843" s="72">
        <f t="shared" ca="1" si="361"/>
        <v>0</v>
      </c>
      <c r="G843" s="72">
        <f t="shared" ca="1" si="362"/>
        <v>0</v>
      </c>
      <c r="H843" s="7"/>
      <c r="O843" s="8"/>
      <c r="P843" s="8"/>
      <c r="Q843" s="8"/>
      <c r="R843" s="8"/>
      <c r="S843" s="8"/>
    </row>
    <row r="844" spans="1:19" x14ac:dyDescent="0.25">
      <c r="A844" s="140"/>
      <c r="B844" s="155" t="s">
        <v>71</v>
      </c>
      <c r="C844" s="72">
        <f t="shared" ca="1" si="358"/>
        <v>0</v>
      </c>
      <c r="D844" s="72">
        <f t="shared" ca="1" si="359"/>
        <v>0</v>
      </c>
      <c r="E844" s="72">
        <f t="shared" ca="1" si="360"/>
        <v>0</v>
      </c>
      <c r="F844" s="72">
        <f t="shared" ca="1" si="361"/>
        <v>0</v>
      </c>
      <c r="G844" s="72">
        <f t="shared" ca="1" si="362"/>
        <v>0</v>
      </c>
      <c r="H844" s="7"/>
      <c r="O844" s="8"/>
      <c r="P844" s="8"/>
      <c r="Q844" s="8"/>
      <c r="R844" s="8"/>
      <c r="S844" s="8"/>
    </row>
    <row r="845" spans="1:19" x14ac:dyDescent="0.25">
      <c r="A845" s="140"/>
      <c r="B845" s="155" t="s">
        <v>72</v>
      </c>
      <c r="C845" s="72">
        <f t="shared" ca="1" si="358"/>
        <v>0</v>
      </c>
      <c r="D845" s="72">
        <f t="shared" ca="1" si="359"/>
        <v>0</v>
      </c>
      <c r="E845" s="72">
        <f t="shared" ca="1" si="360"/>
        <v>0</v>
      </c>
      <c r="F845" s="72">
        <f t="shared" ca="1" si="361"/>
        <v>0</v>
      </c>
      <c r="G845" s="72">
        <f t="shared" ca="1" si="362"/>
        <v>0</v>
      </c>
      <c r="H845" s="7"/>
      <c r="O845" s="8"/>
      <c r="P845" s="8"/>
      <c r="Q845" s="8"/>
      <c r="R845" s="8"/>
      <c r="S845" s="8"/>
    </row>
    <row r="846" spans="1:19" x14ac:dyDescent="0.25">
      <c r="A846" s="140"/>
      <c r="B846" s="155" t="s">
        <v>73</v>
      </c>
      <c r="C846" s="72">
        <f t="shared" ca="1" si="358"/>
        <v>0</v>
      </c>
      <c r="D846" s="72">
        <f t="shared" ca="1" si="359"/>
        <v>0</v>
      </c>
      <c r="E846" s="72">
        <f t="shared" ca="1" si="360"/>
        <v>0</v>
      </c>
      <c r="F846" s="72">
        <f t="shared" ca="1" si="361"/>
        <v>0</v>
      </c>
      <c r="G846" s="72">
        <f t="shared" ca="1" si="362"/>
        <v>0</v>
      </c>
      <c r="H846" s="7"/>
      <c r="O846" s="8"/>
      <c r="P846" s="8"/>
      <c r="Q846" s="8"/>
      <c r="R846" s="8"/>
      <c r="S846" s="8"/>
    </row>
    <row r="847" spans="1:19" x14ac:dyDescent="0.25">
      <c r="A847" s="140"/>
      <c r="B847" s="155" t="s">
        <v>74</v>
      </c>
      <c r="C847" s="72">
        <f t="shared" ca="1" si="358"/>
        <v>0</v>
      </c>
      <c r="D847" s="72">
        <f t="shared" ca="1" si="359"/>
        <v>0</v>
      </c>
      <c r="E847" s="72">
        <f t="shared" ca="1" si="360"/>
        <v>0</v>
      </c>
      <c r="F847" s="72">
        <f t="shared" ca="1" si="361"/>
        <v>0</v>
      </c>
      <c r="G847" s="72">
        <f t="shared" ca="1" si="362"/>
        <v>0</v>
      </c>
      <c r="H847" s="7"/>
      <c r="O847" s="8"/>
      <c r="P847" s="8"/>
      <c r="Q847" s="8"/>
      <c r="R847" s="8"/>
      <c r="S847" s="8"/>
    </row>
    <row r="848" spans="1:19" x14ac:dyDescent="0.25">
      <c r="A848" s="140"/>
      <c r="B848" s="155" t="s">
        <v>75</v>
      </c>
      <c r="C848" s="72">
        <f t="shared" ca="1" si="358"/>
        <v>0</v>
      </c>
      <c r="D848" s="72">
        <f t="shared" ca="1" si="359"/>
        <v>0</v>
      </c>
      <c r="E848" s="72">
        <f t="shared" ca="1" si="360"/>
        <v>0</v>
      </c>
      <c r="F848" s="72">
        <f t="shared" ca="1" si="361"/>
        <v>0</v>
      </c>
      <c r="G848" s="72">
        <f t="shared" ca="1" si="362"/>
        <v>0</v>
      </c>
      <c r="H848" s="7"/>
      <c r="O848" s="8"/>
      <c r="P848" s="8"/>
      <c r="Q848" s="8"/>
      <c r="R848" s="8"/>
      <c r="S848" s="8"/>
    </row>
    <row r="849" spans="1:19" x14ac:dyDescent="0.25">
      <c r="A849" s="140"/>
      <c r="B849" s="155" t="s">
        <v>1233</v>
      </c>
      <c r="C849" s="40">
        <f t="shared" ca="1" si="358"/>
        <v>0</v>
      </c>
      <c r="D849" s="40">
        <f t="shared" ca="1" si="359"/>
        <v>0</v>
      </c>
      <c r="E849" s="40">
        <f t="shared" ca="1" si="360"/>
        <v>0</v>
      </c>
      <c r="F849" s="40">
        <f t="shared" ca="1" si="361"/>
        <v>0</v>
      </c>
      <c r="G849" s="40">
        <f t="shared" ca="1" si="362"/>
        <v>0</v>
      </c>
      <c r="H849" s="7"/>
      <c r="O849" s="8"/>
      <c r="P849" s="8"/>
      <c r="Q849" s="8"/>
      <c r="R849" s="8"/>
      <c r="S849" s="8"/>
    </row>
    <row r="850" spans="1:19" x14ac:dyDescent="0.25">
      <c r="A850" s="140"/>
      <c r="B850" s="155" t="s">
        <v>1162</v>
      </c>
      <c r="C850" s="40">
        <f t="shared" ca="1" si="358"/>
        <v>0</v>
      </c>
      <c r="D850" s="40">
        <f t="shared" ca="1" si="359"/>
        <v>0</v>
      </c>
      <c r="E850" s="40">
        <f t="shared" ca="1" si="360"/>
        <v>0</v>
      </c>
      <c r="F850" s="40">
        <f t="shared" ca="1" si="361"/>
        <v>0</v>
      </c>
      <c r="G850" s="40">
        <f t="shared" ca="1" si="362"/>
        <v>0</v>
      </c>
      <c r="H850" s="7"/>
      <c r="O850" s="8"/>
      <c r="P850" s="8"/>
      <c r="Q850" s="8"/>
      <c r="R850" s="8"/>
      <c r="S850" s="8"/>
    </row>
    <row r="851" spans="1:19" x14ac:dyDescent="0.25">
      <c r="A851" s="140"/>
      <c r="B851" s="155" t="s">
        <v>1234</v>
      </c>
      <c r="C851" s="40">
        <f t="shared" ca="1" si="358"/>
        <v>0</v>
      </c>
      <c r="D851" s="40">
        <f t="shared" ca="1" si="359"/>
        <v>0</v>
      </c>
      <c r="E851" s="40">
        <f t="shared" ca="1" si="360"/>
        <v>0</v>
      </c>
      <c r="F851" s="40">
        <f t="shared" ca="1" si="361"/>
        <v>0</v>
      </c>
      <c r="G851" s="40">
        <f t="shared" ca="1" si="362"/>
        <v>0</v>
      </c>
      <c r="H851" s="7"/>
      <c r="O851" s="8"/>
      <c r="P851" s="8"/>
      <c r="Q851" s="8"/>
      <c r="R851" s="8"/>
      <c r="S851" s="8"/>
    </row>
    <row r="852" spans="1:19" x14ac:dyDescent="0.25">
      <c r="A852" s="140"/>
      <c r="B852" s="155" t="s">
        <v>1235</v>
      </c>
      <c r="C852" s="40">
        <f t="shared" ca="1" si="358"/>
        <v>0</v>
      </c>
      <c r="D852" s="40">
        <f t="shared" ca="1" si="359"/>
        <v>0</v>
      </c>
      <c r="E852" s="40">
        <f t="shared" ca="1" si="360"/>
        <v>0</v>
      </c>
      <c r="F852" s="40">
        <f t="shared" ca="1" si="361"/>
        <v>0</v>
      </c>
      <c r="G852" s="40">
        <f t="shared" ca="1" si="362"/>
        <v>0</v>
      </c>
      <c r="H852" s="7"/>
      <c r="O852" s="8"/>
      <c r="P852" s="8"/>
      <c r="Q852" s="8"/>
      <c r="R852" s="8"/>
      <c r="S852" s="8"/>
    </row>
    <row r="853" spans="1:19" x14ac:dyDescent="0.25">
      <c r="A853" s="140"/>
      <c r="B853" s="155" t="s">
        <v>1236</v>
      </c>
      <c r="C853" s="40">
        <f t="shared" ca="1" si="358"/>
        <v>0</v>
      </c>
      <c r="D853" s="40">
        <f t="shared" ca="1" si="359"/>
        <v>0</v>
      </c>
      <c r="E853" s="40">
        <f t="shared" ca="1" si="360"/>
        <v>0</v>
      </c>
      <c r="F853" s="40">
        <f t="shared" ca="1" si="361"/>
        <v>0</v>
      </c>
      <c r="G853" s="40">
        <f t="shared" ca="1" si="362"/>
        <v>0</v>
      </c>
      <c r="H853" s="7"/>
      <c r="O853" s="8"/>
      <c r="P853" s="8"/>
      <c r="Q853" s="8"/>
      <c r="R853" s="8"/>
      <c r="S853" s="8"/>
    </row>
    <row r="854" spans="1:19" x14ac:dyDescent="0.25">
      <c r="A854" s="140"/>
      <c r="B854" s="155" t="s">
        <v>1163</v>
      </c>
      <c r="C854" s="40">
        <f t="shared" ca="1" si="358"/>
        <v>0</v>
      </c>
      <c r="D854" s="40">
        <f t="shared" ca="1" si="359"/>
        <v>0</v>
      </c>
      <c r="E854" s="40">
        <f t="shared" ca="1" si="360"/>
        <v>0</v>
      </c>
      <c r="F854" s="40">
        <f t="shared" ca="1" si="361"/>
        <v>0</v>
      </c>
      <c r="G854" s="40">
        <f t="shared" ca="1" si="362"/>
        <v>0</v>
      </c>
      <c r="H854" s="7"/>
      <c r="O854" s="8"/>
      <c r="P854" s="8"/>
      <c r="Q854" s="8"/>
      <c r="R854" s="8"/>
      <c r="S854" s="8"/>
    </row>
    <row r="855" spans="1:19" x14ac:dyDescent="0.25">
      <c r="A855" s="140"/>
      <c r="B855" s="155" t="s">
        <v>1237</v>
      </c>
      <c r="C855" s="40">
        <f t="shared" ca="1" si="358"/>
        <v>0</v>
      </c>
      <c r="D855" s="40">
        <f t="shared" ca="1" si="359"/>
        <v>0</v>
      </c>
      <c r="E855" s="40">
        <f t="shared" ca="1" si="360"/>
        <v>0</v>
      </c>
      <c r="F855" s="40">
        <f t="shared" ca="1" si="361"/>
        <v>0</v>
      </c>
      <c r="G855" s="40">
        <f t="shared" ca="1" si="362"/>
        <v>0</v>
      </c>
      <c r="H855" s="7"/>
      <c r="O855" s="8"/>
      <c r="P855" s="8"/>
      <c r="Q855" s="8"/>
      <c r="R855" s="8"/>
      <c r="S855" s="8"/>
    </row>
    <row r="856" spans="1:19" x14ac:dyDescent="0.25">
      <c r="A856" s="140"/>
      <c r="B856" s="155" t="s">
        <v>1238</v>
      </c>
      <c r="C856" s="40">
        <f t="shared" ca="1" si="358"/>
        <v>0</v>
      </c>
      <c r="D856" s="40">
        <f t="shared" ca="1" si="359"/>
        <v>0</v>
      </c>
      <c r="E856" s="40">
        <f t="shared" ca="1" si="360"/>
        <v>0</v>
      </c>
      <c r="F856" s="40">
        <f t="shared" ca="1" si="361"/>
        <v>0</v>
      </c>
      <c r="G856" s="40">
        <f t="shared" ca="1" si="362"/>
        <v>0</v>
      </c>
      <c r="H856" s="7"/>
      <c r="O856" s="8"/>
      <c r="P856" s="8"/>
      <c r="Q856" s="8"/>
      <c r="R856" s="8"/>
      <c r="S856" s="8"/>
    </row>
    <row r="857" spans="1:19" x14ac:dyDescent="0.25">
      <c r="A857" s="140"/>
      <c r="B857" s="155" t="s">
        <v>156</v>
      </c>
      <c r="C857" s="40">
        <f t="shared" ca="1" si="358"/>
        <v>0</v>
      </c>
      <c r="D857" s="40">
        <f t="shared" ca="1" si="359"/>
        <v>0</v>
      </c>
      <c r="E857" s="40">
        <f t="shared" ca="1" si="360"/>
        <v>0</v>
      </c>
      <c r="F857" s="40">
        <f t="shared" ca="1" si="361"/>
        <v>0</v>
      </c>
      <c r="G857" s="40">
        <f t="shared" ca="1" si="362"/>
        <v>0</v>
      </c>
      <c r="H857" s="7"/>
      <c r="O857" s="8"/>
      <c r="P857" s="8"/>
      <c r="Q857" s="8"/>
      <c r="R857" s="8"/>
      <c r="S857" s="8"/>
    </row>
    <row r="858" spans="1:19" x14ac:dyDescent="0.25">
      <c r="A858" s="140"/>
      <c r="B858" s="155" t="s">
        <v>144</v>
      </c>
      <c r="C858" s="40">
        <f t="shared" ca="1" si="358"/>
        <v>0</v>
      </c>
      <c r="D858" s="40">
        <f t="shared" ca="1" si="359"/>
        <v>0</v>
      </c>
      <c r="E858" s="40">
        <f t="shared" ca="1" si="360"/>
        <v>0</v>
      </c>
      <c r="F858" s="40">
        <f t="shared" ca="1" si="361"/>
        <v>0</v>
      </c>
      <c r="G858" s="40">
        <f t="shared" ca="1" si="362"/>
        <v>0</v>
      </c>
      <c r="H858" s="7"/>
      <c r="O858" s="8"/>
      <c r="P858" s="8"/>
      <c r="Q858" s="8"/>
      <c r="R858" s="8"/>
      <c r="S858" s="8"/>
    </row>
    <row r="859" spans="1:19" x14ac:dyDescent="0.25">
      <c r="A859" s="140"/>
      <c r="B859" s="155" t="s">
        <v>157</v>
      </c>
      <c r="C859" s="40">
        <f t="shared" ca="1" si="358"/>
        <v>0</v>
      </c>
      <c r="D859" s="40">
        <f t="shared" ca="1" si="359"/>
        <v>0</v>
      </c>
      <c r="E859" s="40">
        <f t="shared" ca="1" si="360"/>
        <v>0</v>
      </c>
      <c r="F859" s="40">
        <f t="shared" ca="1" si="361"/>
        <v>0</v>
      </c>
      <c r="G859" s="40">
        <f t="shared" ca="1" si="362"/>
        <v>0</v>
      </c>
      <c r="H859" s="7"/>
      <c r="O859" s="8"/>
      <c r="P859" s="8"/>
      <c r="Q859" s="8"/>
      <c r="R859" s="8"/>
      <c r="S859" s="8"/>
    </row>
    <row r="860" spans="1:19" x14ac:dyDescent="0.25">
      <c r="A860" s="140"/>
      <c r="B860" s="155" t="s">
        <v>158</v>
      </c>
      <c r="C860" s="40">
        <f t="shared" ca="1" si="358"/>
        <v>0</v>
      </c>
      <c r="D860" s="40">
        <f t="shared" ca="1" si="359"/>
        <v>0</v>
      </c>
      <c r="E860" s="40">
        <f t="shared" ca="1" si="360"/>
        <v>0</v>
      </c>
      <c r="F860" s="40">
        <f t="shared" ca="1" si="361"/>
        <v>0</v>
      </c>
      <c r="G860" s="40">
        <f t="shared" ca="1" si="362"/>
        <v>0</v>
      </c>
      <c r="H860" s="7"/>
      <c r="O860" s="8"/>
      <c r="P860" s="8"/>
      <c r="Q860" s="8"/>
      <c r="R860" s="8"/>
      <c r="S860" s="8"/>
    </row>
    <row r="861" spans="1:19" x14ac:dyDescent="0.25">
      <c r="A861" s="140"/>
      <c r="B861" s="155" t="s">
        <v>159</v>
      </c>
      <c r="C861" s="40">
        <f t="shared" ref="C861:C924" ca="1" si="377">IFERROR(VLOOKUP($B861,INDIRECT($I$797),2,FALSE),0)</f>
        <v>0</v>
      </c>
      <c r="D861" s="40">
        <f t="shared" ref="D861:D924" ca="1" si="378">IFERROR(VLOOKUP($B861,INDIRECT($J$797),2,FALSE),0)</f>
        <v>0</v>
      </c>
      <c r="E861" s="40">
        <f t="shared" ref="E861:E924" ca="1" si="379">IFERROR(VLOOKUP($B861,INDIRECT($K$797),2,FALSE),0)</f>
        <v>0</v>
      </c>
      <c r="F861" s="40">
        <f t="shared" ref="F861:F924" ca="1" si="380">IFERROR(VLOOKUP($B861,INDIRECT($L$797),2,FALSE),0)</f>
        <v>0</v>
      </c>
      <c r="G861" s="40">
        <f t="shared" ref="G861:G924" ca="1" si="381">IFERROR(VLOOKUP($B861,INDIRECT($M$797),2,FALSE),0)</f>
        <v>0</v>
      </c>
      <c r="H861" s="7"/>
      <c r="O861" s="8"/>
      <c r="P861" s="8"/>
      <c r="Q861" s="8"/>
      <c r="R861" s="8"/>
      <c r="S861" s="8"/>
    </row>
    <row r="862" spans="1:19" x14ac:dyDescent="0.25">
      <c r="A862" s="140"/>
      <c r="B862" s="155" t="s">
        <v>145</v>
      </c>
      <c r="C862" s="40">
        <f t="shared" ca="1" si="377"/>
        <v>0</v>
      </c>
      <c r="D862" s="40">
        <f t="shared" ca="1" si="378"/>
        <v>0</v>
      </c>
      <c r="E862" s="40">
        <f t="shared" ca="1" si="379"/>
        <v>0</v>
      </c>
      <c r="F862" s="40">
        <f t="shared" ca="1" si="380"/>
        <v>0</v>
      </c>
      <c r="G862" s="40">
        <f t="shared" ca="1" si="381"/>
        <v>0</v>
      </c>
      <c r="H862" s="7"/>
      <c r="O862" s="8"/>
      <c r="P862" s="8"/>
      <c r="Q862" s="8"/>
      <c r="R862" s="8"/>
      <c r="S862" s="8"/>
    </row>
    <row r="863" spans="1:19" x14ac:dyDescent="0.25">
      <c r="A863" s="140"/>
      <c r="B863" s="155" t="s">
        <v>160</v>
      </c>
      <c r="C863" s="40">
        <f t="shared" ca="1" si="377"/>
        <v>0</v>
      </c>
      <c r="D863" s="40">
        <f t="shared" ca="1" si="378"/>
        <v>0</v>
      </c>
      <c r="E863" s="40">
        <f t="shared" ca="1" si="379"/>
        <v>0</v>
      </c>
      <c r="F863" s="40">
        <f t="shared" ca="1" si="380"/>
        <v>0</v>
      </c>
      <c r="G863" s="40">
        <f t="shared" ca="1" si="381"/>
        <v>0</v>
      </c>
      <c r="H863" s="7"/>
      <c r="O863" s="8"/>
      <c r="P863" s="8"/>
      <c r="Q863" s="8"/>
      <c r="R863" s="8"/>
      <c r="S863" s="8"/>
    </row>
    <row r="864" spans="1:19" x14ac:dyDescent="0.25">
      <c r="A864" s="140"/>
      <c r="B864" s="155" t="s">
        <v>161</v>
      </c>
      <c r="C864" s="40">
        <f t="shared" ca="1" si="377"/>
        <v>0</v>
      </c>
      <c r="D864" s="40">
        <f t="shared" ca="1" si="378"/>
        <v>0</v>
      </c>
      <c r="E864" s="40">
        <f t="shared" ca="1" si="379"/>
        <v>0</v>
      </c>
      <c r="F864" s="40">
        <f t="shared" ca="1" si="380"/>
        <v>0</v>
      </c>
      <c r="G864" s="40">
        <f t="shared" ca="1" si="381"/>
        <v>0</v>
      </c>
      <c r="H864" s="7"/>
      <c r="O864" s="8"/>
      <c r="P864" s="8"/>
      <c r="Q864" s="8"/>
      <c r="R864" s="8"/>
      <c r="S864" s="8"/>
    </row>
    <row r="865" spans="1:19" x14ac:dyDescent="0.25">
      <c r="A865" s="140"/>
      <c r="B865" s="155" t="s">
        <v>162</v>
      </c>
      <c r="C865" s="40">
        <f t="shared" ca="1" si="377"/>
        <v>0</v>
      </c>
      <c r="D865" s="40">
        <f t="shared" ca="1" si="378"/>
        <v>0</v>
      </c>
      <c r="E865" s="40">
        <f t="shared" ca="1" si="379"/>
        <v>0</v>
      </c>
      <c r="F865" s="40">
        <f t="shared" ca="1" si="380"/>
        <v>0</v>
      </c>
      <c r="G865" s="40">
        <f t="shared" ca="1" si="381"/>
        <v>0</v>
      </c>
      <c r="H865" s="7"/>
      <c r="O865" s="8"/>
      <c r="P865" s="8"/>
      <c r="Q865" s="8"/>
      <c r="R865" s="8"/>
      <c r="S865" s="8"/>
    </row>
    <row r="866" spans="1:19" x14ac:dyDescent="0.25">
      <c r="A866" s="140"/>
      <c r="B866" s="155" t="s">
        <v>146</v>
      </c>
      <c r="C866" s="40">
        <f t="shared" ca="1" si="377"/>
        <v>0</v>
      </c>
      <c r="D866" s="40">
        <f t="shared" ca="1" si="378"/>
        <v>0</v>
      </c>
      <c r="E866" s="40">
        <f t="shared" ca="1" si="379"/>
        <v>0</v>
      </c>
      <c r="F866" s="40">
        <f t="shared" ca="1" si="380"/>
        <v>0</v>
      </c>
      <c r="G866" s="40">
        <f t="shared" ca="1" si="381"/>
        <v>0</v>
      </c>
      <c r="H866" s="7"/>
      <c r="O866" s="8"/>
      <c r="P866" s="8"/>
      <c r="Q866" s="8"/>
      <c r="R866" s="8"/>
      <c r="S866" s="8"/>
    </row>
    <row r="867" spans="1:19" x14ac:dyDescent="0.25">
      <c r="A867" s="140"/>
      <c r="B867" s="155" t="s">
        <v>163</v>
      </c>
      <c r="C867" s="40">
        <f t="shared" ca="1" si="377"/>
        <v>0</v>
      </c>
      <c r="D867" s="40">
        <f t="shared" ca="1" si="378"/>
        <v>0</v>
      </c>
      <c r="E867" s="40">
        <f t="shared" ca="1" si="379"/>
        <v>0</v>
      </c>
      <c r="F867" s="40">
        <f t="shared" ca="1" si="380"/>
        <v>0</v>
      </c>
      <c r="G867" s="40">
        <f t="shared" ca="1" si="381"/>
        <v>0</v>
      </c>
      <c r="H867" s="7"/>
      <c r="O867" s="8"/>
      <c r="P867" s="8"/>
      <c r="Q867" s="8"/>
      <c r="R867" s="8"/>
      <c r="S867" s="8"/>
    </row>
    <row r="868" spans="1:19" x14ac:dyDescent="0.25">
      <c r="A868" s="140"/>
      <c r="B868" s="155" t="s">
        <v>164</v>
      </c>
      <c r="C868" s="40">
        <f t="shared" ca="1" si="377"/>
        <v>0</v>
      </c>
      <c r="D868" s="40">
        <f t="shared" ca="1" si="378"/>
        <v>0</v>
      </c>
      <c r="E868" s="40">
        <f t="shared" ca="1" si="379"/>
        <v>0</v>
      </c>
      <c r="F868" s="40">
        <f t="shared" ca="1" si="380"/>
        <v>0</v>
      </c>
      <c r="G868" s="40">
        <f t="shared" ca="1" si="381"/>
        <v>0</v>
      </c>
      <c r="H868" s="7"/>
      <c r="O868" s="8"/>
      <c r="P868" s="8"/>
      <c r="Q868" s="8"/>
      <c r="R868" s="8"/>
      <c r="S868" s="8"/>
    </row>
    <row r="869" spans="1:19" x14ac:dyDescent="0.25">
      <c r="A869" s="140"/>
      <c r="B869" s="155" t="s">
        <v>165</v>
      </c>
      <c r="C869" s="40">
        <f t="shared" ca="1" si="377"/>
        <v>0</v>
      </c>
      <c r="D869" s="40">
        <f t="shared" ca="1" si="378"/>
        <v>0</v>
      </c>
      <c r="E869" s="40">
        <f t="shared" ca="1" si="379"/>
        <v>0</v>
      </c>
      <c r="F869" s="40">
        <f t="shared" ca="1" si="380"/>
        <v>0</v>
      </c>
      <c r="G869" s="40">
        <f t="shared" ca="1" si="381"/>
        <v>0</v>
      </c>
      <c r="H869" s="7"/>
      <c r="O869" s="8"/>
      <c r="P869" s="8"/>
      <c r="Q869" s="8"/>
      <c r="R869" s="8"/>
      <c r="S869" s="8"/>
    </row>
    <row r="870" spans="1:19" x14ac:dyDescent="0.25">
      <c r="A870" s="140"/>
      <c r="B870" s="155" t="s">
        <v>147</v>
      </c>
      <c r="C870" s="40">
        <f t="shared" ca="1" si="377"/>
        <v>0</v>
      </c>
      <c r="D870" s="40">
        <f t="shared" ca="1" si="378"/>
        <v>0</v>
      </c>
      <c r="E870" s="40">
        <f t="shared" ca="1" si="379"/>
        <v>0</v>
      </c>
      <c r="F870" s="40">
        <f t="shared" ca="1" si="380"/>
        <v>0</v>
      </c>
      <c r="G870" s="40">
        <f t="shared" ca="1" si="381"/>
        <v>0</v>
      </c>
      <c r="H870" s="7"/>
      <c r="O870" s="8"/>
      <c r="P870" s="8"/>
      <c r="Q870" s="8"/>
      <c r="R870" s="8"/>
      <c r="S870" s="8"/>
    </row>
    <row r="871" spans="1:19" x14ac:dyDescent="0.25">
      <c r="A871" s="140"/>
      <c r="B871" s="155" t="s">
        <v>166</v>
      </c>
      <c r="C871" s="40">
        <f t="shared" ca="1" si="377"/>
        <v>0</v>
      </c>
      <c r="D871" s="40">
        <f t="shared" ca="1" si="378"/>
        <v>0</v>
      </c>
      <c r="E871" s="40">
        <f t="shared" ca="1" si="379"/>
        <v>0</v>
      </c>
      <c r="F871" s="40">
        <f t="shared" ca="1" si="380"/>
        <v>0</v>
      </c>
      <c r="G871" s="40">
        <f t="shared" ca="1" si="381"/>
        <v>0</v>
      </c>
      <c r="H871" s="7"/>
      <c r="O871" s="8"/>
      <c r="P871" s="8"/>
      <c r="Q871" s="8"/>
      <c r="R871" s="8"/>
      <c r="S871" s="8"/>
    </row>
    <row r="872" spans="1:19" x14ac:dyDescent="0.25">
      <c r="A872" s="140"/>
      <c r="B872" s="155" t="s">
        <v>167</v>
      </c>
      <c r="C872" s="40">
        <f t="shared" ca="1" si="377"/>
        <v>0</v>
      </c>
      <c r="D872" s="40">
        <f t="shared" ca="1" si="378"/>
        <v>0</v>
      </c>
      <c r="E872" s="40">
        <f t="shared" ca="1" si="379"/>
        <v>0</v>
      </c>
      <c r="F872" s="40">
        <f t="shared" ca="1" si="380"/>
        <v>0</v>
      </c>
      <c r="G872" s="40">
        <f t="shared" ca="1" si="381"/>
        <v>0</v>
      </c>
      <c r="H872" s="7"/>
      <c r="O872" s="8"/>
      <c r="P872" s="8"/>
      <c r="Q872" s="8"/>
      <c r="R872" s="8"/>
      <c r="S872" s="8"/>
    </row>
    <row r="873" spans="1:19" x14ac:dyDescent="0.25">
      <c r="A873" s="140"/>
      <c r="B873" s="155" t="s">
        <v>168</v>
      </c>
      <c r="C873" s="40">
        <f t="shared" ca="1" si="377"/>
        <v>0</v>
      </c>
      <c r="D873" s="40">
        <f t="shared" ca="1" si="378"/>
        <v>0</v>
      </c>
      <c r="E873" s="40">
        <f t="shared" ca="1" si="379"/>
        <v>0</v>
      </c>
      <c r="F873" s="40">
        <f t="shared" ca="1" si="380"/>
        <v>0</v>
      </c>
      <c r="G873" s="40">
        <f t="shared" ca="1" si="381"/>
        <v>0</v>
      </c>
      <c r="H873" s="7"/>
      <c r="O873" s="8"/>
      <c r="P873" s="8"/>
      <c r="Q873" s="8"/>
      <c r="R873" s="8"/>
      <c r="S873" s="8"/>
    </row>
    <row r="874" spans="1:19" x14ac:dyDescent="0.25">
      <c r="A874" s="140"/>
      <c r="B874" s="155" t="s">
        <v>148</v>
      </c>
      <c r="C874" s="40">
        <f t="shared" ca="1" si="377"/>
        <v>0</v>
      </c>
      <c r="D874" s="40">
        <f t="shared" ca="1" si="378"/>
        <v>0</v>
      </c>
      <c r="E874" s="40">
        <f t="shared" ca="1" si="379"/>
        <v>0</v>
      </c>
      <c r="F874" s="40">
        <f t="shared" ca="1" si="380"/>
        <v>0</v>
      </c>
      <c r="G874" s="40">
        <f t="shared" ca="1" si="381"/>
        <v>0</v>
      </c>
      <c r="H874" s="7"/>
      <c r="O874" s="8"/>
      <c r="P874" s="8"/>
      <c r="Q874" s="8"/>
      <c r="R874" s="8"/>
      <c r="S874" s="8"/>
    </row>
    <row r="875" spans="1:19" x14ac:dyDescent="0.25">
      <c r="A875" s="140"/>
      <c r="B875" s="155" t="s">
        <v>169</v>
      </c>
      <c r="C875" s="40">
        <f t="shared" ca="1" si="377"/>
        <v>0</v>
      </c>
      <c r="D875" s="40">
        <f t="shared" ca="1" si="378"/>
        <v>0</v>
      </c>
      <c r="E875" s="40">
        <f t="shared" ca="1" si="379"/>
        <v>0</v>
      </c>
      <c r="F875" s="40">
        <f t="shared" ca="1" si="380"/>
        <v>0</v>
      </c>
      <c r="G875" s="40">
        <f t="shared" ca="1" si="381"/>
        <v>0</v>
      </c>
      <c r="H875" s="7"/>
      <c r="O875" s="8"/>
      <c r="P875" s="8"/>
      <c r="Q875" s="8"/>
      <c r="R875" s="8"/>
      <c r="S875" s="8"/>
    </row>
    <row r="876" spans="1:19" x14ac:dyDescent="0.25">
      <c r="A876" s="140"/>
      <c r="B876" s="155" t="s">
        <v>170</v>
      </c>
      <c r="C876" s="40">
        <f t="shared" ca="1" si="377"/>
        <v>0</v>
      </c>
      <c r="D876" s="40">
        <f t="shared" ca="1" si="378"/>
        <v>0</v>
      </c>
      <c r="E876" s="40">
        <f t="shared" ca="1" si="379"/>
        <v>0</v>
      </c>
      <c r="F876" s="40">
        <f t="shared" ca="1" si="380"/>
        <v>0</v>
      </c>
      <c r="G876" s="40">
        <f t="shared" ca="1" si="381"/>
        <v>0</v>
      </c>
      <c r="H876" s="7"/>
      <c r="O876" s="8"/>
      <c r="P876" s="8"/>
      <c r="Q876" s="8"/>
      <c r="R876" s="8"/>
      <c r="S876" s="8"/>
    </row>
    <row r="877" spans="1:19" x14ac:dyDescent="0.25">
      <c r="A877" s="140"/>
      <c r="B877" s="155" t="s">
        <v>171</v>
      </c>
      <c r="C877" s="40">
        <f t="shared" ca="1" si="377"/>
        <v>0</v>
      </c>
      <c r="D877" s="40">
        <f t="shared" ca="1" si="378"/>
        <v>0</v>
      </c>
      <c r="E877" s="40">
        <f t="shared" ca="1" si="379"/>
        <v>0</v>
      </c>
      <c r="F877" s="40">
        <f t="shared" ca="1" si="380"/>
        <v>0</v>
      </c>
      <c r="G877" s="40">
        <f t="shared" ca="1" si="381"/>
        <v>0</v>
      </c>
      <c r="H877" s="7"/>
      <c r="O877" s="8"/>
      <c r="P877" s="8"/>
      <c r="Q877" s="8"/>
      <c r="R877" s="8"/>
      <c r="S877" s="8"/>
    </row>
    <row r="878" spans="1:19" x14ac:dyDescent="0.25">
      <c r="A878" s="140"/>
      <c r="B878" s="155" t="s">
        <v>149</v>
      </c>
      <c r="C878" s="40">
        <f t="shared" ca="1" si="377"/>
        <v>0</v>
      </c>
      <c r="D878" s="40">
        <f t="shared" ca="1" si="378"/>
        <v>0</v>
      </c>
      <c r="E878" s="40">
        <f t="shared" ca="1" si="379"/>
        <v>0</v>
      </c>
      <c r="F878" s="40">
        <f t="shared" ca="1" si="380"/>
        <v>0</v>
      </c>
      <c r="G878" s="40">
        <f t="shared" ca="1" si="381"/>
        <v>0</v>
      </c>
      <c r="H878" s="7"/>
      <c r="O878" s="8"/>
      <c r="P878" s="8"/>
      <c r="Q878" s="8"/>
      <c r="R878" s="8"/>
      <c r="S878" s="8"/>
    </row>
    <row r="879" spans="1:19" x14ac:dyDescent="0.25">
      <c r="A879" s="140"/>
      <c r="B879" s="155" t="s">
        <v>172</v>
      </c>
      <c r="C879" s="40">
        <f t="shared" ca="1" si="377"/>
        <v>0</v>
      </c>
      <c r="D879" s="40">
        <f t="shared" ca="1" si="378"/>
        <v>0</v>
      </c>
      <c r="E879" s="40">
        <f t="shared" ca="1" si="379"/>
        <v>0</v>
      </c>
      <c r="F879" s="40">
        <f t="shared" ca="1" si="380"/>
        <v>0</v>
      </c>
      <c r="G879" s="40">
        <f t="shared" ca="1" si="381"/>
        <v>0</v>
      </c>
      <c r="H879" s="7"/>
      <c r="O879" s="8"/>
      <c r="P879" s="8"/>
      <c r="Q879" s="8"/>
      <c r="R879" s="8"/>
      <c r="S879" s="8"/>
    </row>
    <row r="880" spans="1:19" x14ac:dyDescent="0.25">
      <c r="A880" s="140"/>
      <c r="B880" s="155" t="s">
        <v>173</v>
      </c>
      <c r="C880" s="40">
        <f t="shared" ca="1" si="377"/>
        <v>0</v>
      </c>
      <c r="D880" s="40">
        <f t="shared" ca="1" si="378"/>
        <v>0</v>
      </c>
      <c r="E880" s="40">
        <f t="shared" ca="1" si="379"/>
        <v>0</v>
      </c>
      <c r="F880" s="40">
        <f t="shared" ca="1" si="380"/>
        <v>0</v>
      </c>
      <c r="G880" s="40">
        <f t="shared" ca="1" si="381"/>
        <v>0</v>
      </c>
      <c r="H880" s="7"/>
      <c r="O880" s="8"/>
      <c r="P880" s="8"/>
      <c r="Q880" s="8"/>
      <c r="R880" s="8"/>
      <c r="S880" s="8"/>
    </row>
    <row r="881" spans="1:19" x14ac:dyDescent="0.25">
      <c r="B881" s="155" t="s">
        <v>1164</v>
      </c>
      <c r="C881" s="180">
        <f t="shared" ca="1" si="377"/>
        <v>0</v>
      </c>
      <c r="D881" s="180">
        <f t="shared" ca="1" si="378"/>
        <v>0</v>
      </c>
      <c r="E881" s="180">
        <f t="shared" ca="1" si="379"/>
        <v>0</v>
      </c>
      <c r="F881" s="180">
        <f t="shared" ca="1" si="380"/>
        <v>0</v>
      </c>
      <c r="G881" s="180">
        <f t="shared" ca="1" si="381"/>
        <v>0</v>
      </c>
      <c r="H881" s="7"/>
      <c r="O881" s="8"/>
      <c r="P881" s="8"/>
      <c r="Q881" s="8"/>
      <c r="R881" s="8"/>
      <c r="S881" s="8"/>
    </row>
    <row r="882" spans="1:19" x14ac:dyDescent="0.25">
      <c r="B882" s="155" t="s">
        <v>1165</v>
      </c>
      <c r="C882" s="180">
        <f t="shared" ca="1" si="377"/>
        <v>0</v>
      </c>
      <c r="D882" s="180">
        <f t="shared" ca="1" si="378"/>
        <v>0</v>
      </c>
      <c r="E882" s="180">
        <f t="shared" ca="1" si="379"/>
        <v>0</v>
      </c>
      <c r="F882" s="180">
        <f t="shared" ca="1" si="380"/>
        <v>0</v>
      </c>
      <c r="G882" s="180">
        <f t="shared" ca="1" si="381"/>
        <v>0</v>
      </c>
      <c r="H882" s="7"/>
      <c r="O882" s="8"/>
      <c r="P882" s="8"/>
      <c r="Q882" s="8"/>
      <c r="R882" s="8"/>
      <c r="S882" s="8"/>
    </row>
    <row r="883" spans="1:19" x14ac:dyDescent="0.25">
      <c r="B883" s="155" t="s">
        <v>939</v>
      </c>
      <c r="C883" s="72">
        <f t="shared" ca="1" si="377"/>
        <v>0</v>
      </c>
      <c r="D883" s="72">
        <f t="shared" ca="1" si="378"/>
        <v>0</v>
      </c>
      <c r="E883" s="72">
        <f t="shared" ca="1" si="379"/>
        <v>0</v>
      </c>
      <c r="F883" s="72">
        <f t="shared" ca="1" si="380"/>
        <v>0</v>
      </c>
      <c r="G883" s="72">
        <f t="shared" ca="1" si="381"/>
        <v>0</v>
      </c>
      <c r="H883" s="7"/>
      <c r="O883" s="8"/>
      <c r="P883" s="8"/>
      <c r="Q883" s="8"/>
      <c r="R883" s="8"/>
      <c r="S883" s="8"/>
    </row>
    <row r="884" spans="1:19" x14ac:dyDescent="0.25">
      <c r="A884" s="140"/>
      <c r="B884" s="155" t="s">
        <v>1239</v>
      </c>
      <c r="C884" s="40">
        <f t="shared" ca="1" si="377"/>
        <v>0</v>
      </c>
      <c r="D884" s="40">
        <f t="shared" ca="1" si="378"/>
        <v>0</v>
      </c>
      <c r="E884" s="40">
        <f t="shared" ca="1" si="379"/>
        <v>0</v>
      </c>
      <c r="F884" s="40">
        <f t="shared" ca="1" si="380"/>
        <v>0</v>
      </c>
      <c r="G884" s="40">
        <f t="shared" ca="1" si="381"/>
        <v>0</v>
      </c>
      <c r="H884" s="7"/>
      <c r="O884" s="8"/>
      <c r="P884" s="8"/>
      <c r="Q884" s="8"/>
      <c r="R884" s="8"/>
      <c r="S884" s="8"/>
    </row>
    <row r="885" spans="1:19" x14ac:dyDescent="0.25">
      <c r="A885" s="140"/>
      <c r="B885" s="155" t="s">
        <v>1240</v>
      </c>
      <c r="C885" s="40">
        <f t="shared" ca="1" si="377"/>
        <v>0</v>
      </c>
      <c r="D885" s="40">
        <f t="shared" ca="1" si="378"/>
        <v>0</v>
      </c>
      <c r="E885" s="40">
        <f t="shared" ca="1" si="379"/>
        <v>0</v>
      </c>
      <c r="F885" s="40">
        <f t="shared" ca="1" si="380"/>
        <v>0</v>
      </c>
      <c r="G885" s="40">
        <f t="shared" ca="1" si="381"/>
        <v>0</v>
      </c>
      <c r="H885" s="7"/>
      <c r="O885" s="8"/>
      <c r="P885" s="8"/>
      <c r="Q885" s="8"/>
      <c r="R885" s="8"/>
      <c r="S885" s="8"/>
    </row>
    <row r="886" spans="1:19" x14ac:dyDescent="0.25">
      <c r="A886" s="140"/>
      <c r="B886" s="155" t="s">
        <v>1241</v>
      </c>
      <c r="C886" s="40">
        <f t="shared" ca="1" si="377"/>
        <v>0</v>
      </c>
      <c r="D886" s="40">
        <f t="shared" ca="1" si="378"/>
        <v>0</v>
      </c>
      <c r="E886" s="40">
        <f t="shared" ca="1" si="379"/>
        <v>0</v>
      </c>
      <c r="F886" s="40">
        <f t="shared" ca="1" si="380"/>
        <v>0</v>
      </c>
      <c r="G886" s="40">
        <f t="shared" ca="1" si="381"/>
        <v>0</v>
      </c>
      <c r="H886" s="7"/>
      <c r="O886" s="8"/>
      <c r="P886" s="8"/>
      <c r="Q886" s="8"/>
      <c r="R886" s="8"/>
      <c r="S886" s="8"/>
    </row>
    <row r="887" spans="1:19" x14ac:dyDescent="0.25">
      <c r="A887" s="140"/>
      <c r="B887" s="155" t="s">
        <v>1242</v>
      </c>
      <c r="C887" s="40">
        <f t="shared" ca="1" si="377"/>
        <v>0</v>
      </c>
      <c r="D887" s="40">
        <f t="shared" ca="1" si="378"/>
        <v>0</v>
      </c>
      <c r="E887" s="40">
        <f t="shared" ca="1" si="379"/>
        <v>0</v>
      </c>
      <c r="F887" s="40">
        <f t="shared" ca="1" si="380"/>
        <v>0</v>
      </c>
      <c r="G887" s="40">
        <f t="shared" ca="1" si="381"/>
        <v>0</v>
      </c>
      <c r="H887" s="7"/>
      <c r="O887" s="8"/>
      <c r="P887" s="8"/>
      <c r="Q887" s="8"/>
      <c r="R887" s="8"/>
      <c r="S887" s="8"/>
    </row>
    <row r="888" spans="1:19" x14ac:dyDescent="0.25">
      <c r="A888" s="140"/>
      <c r="B888" s="155" t="s">
        <v>1243</v>
      </c>
      <c r="C888" s="40">
        <f t="shared" ca="1" si="377"/>
        <v>0</v>
      </c>
      <c r="D888" s="40">
        <f t="shared" ca="1" si="378"/>
        <v>0</v>
      </c>
      <c r="E888" s="40">
        <f t="shared" ca="1" si="379"/>
        <v>0</v>
      </c>
      <c r="F888" s="40">
        <f t="shared" ca="1" si="380"/>
        <v>0</v>
      </c>
      <c r="G888" s="40">
        <f t="shared" ca="1" si="381"/>
        <v>0</v>
      </c>
      <c r="H888" s="7"/>
      <c r="O888" s="8"/>
      <c r="P888" s="8"/>
      <c r="Q888" s="8"/>
      <c r="R888" s="8"/>
      <c r="S888" s="8"/>
    </row>
    <row r="889" spans="1:19" x14ac:dyDescent="0.25">
      <c r="A889" s="140"/>
      <c r="B889" s="155" t="s">
        <v>1244</v>
      </c>
      <c r="C889" s="40">
        <f t="shared" ca="1" si="377"/>
        <v>0</v>
      </c>
      <c r="D889" s="40">
        <f t="shared" ca="1" si="378"/>
        <v>0</v>
      </c>
      <c r="E889" s="40">
        <f t="shared" ca="1" si="379"/>
        <v>0</v>
      </c>
      <c r="F889" s="40">
        <f t="shared" ca="1" si="380"/>
        <v>0</v>
      </c>
      <c r="G889" s="40">
        <f t="shared" ca="1" si="381"/>
        <v>0</v>
      </c>
      <c r="H889" s="7"/>
      <c r="O889" s="8"/>
      <c r="P889" s="8"/>
      <c r="Q889" s="8"/>
      <c r="R889" s="8"/>
      <c r="S889" s="8"/>
    </row>
    <row r="890" spans="1:19" x14ac:dyDescent="0.25">
      <c r="A890" s="140"/>
      <c r="B890" s="155" t="s">
        <v>1245</v>
      </c>
      <c r="C890" s="180">
        <f t="shared" ca="1" si="377"/>
        <v>0</v>
      </c>
      <c r="D890" s="180">
        <f t="shared" ca="1" si="378"/>
        <v>0</v>
      </c>
      <c r="E890" s="180">
        <f t="shared" ca="1" si="379"/>
        <v>0</v>
      </c>
      <c r="F890" s="180">
        <f t="shared" ca="1" si="380"/>
        <v>0</v>
      </c>
      <c r="G890" s="180">
        <f t="shared" ca="1" si="381"/>
        <v>0</v>
      </c>
      <c r="H890" s="7"/>
      <c r="O890" s="8"/>
      <c r="P890" s="8"/>
      <c r="Q890" s="8"/>
      <c r="R890" s="8"/>
      <c r="S890" s="8"/>
    </row>
    <row r="891" spans="1:19" x14ac:dyDescent="0.25">
      <c r="A891" s="140"/>
      <c r="B891" s="155" t="s">
        <v>1246</v>
      </c>
      <c r="C891" s="180">
        <f t="shared" ca="1" si="377"/>
        <v>0</v>
      </c>
      <c r="D891" s="180">
        <f t="shared" ca="1" si="378"/>
        <v>0</v>
      </c>
      <c r="E891" s="180">
        <f t="shared" ca="1" si="379"/>
        <v>0</v>
      </c>
      <c r="F891" s="180">
        <f t="shared" ca="1" si="380"/>
        <v>0</v>
      </c>
      <c r="G891" s="180">
        <f t="shared" ca="1" si="381"/>
        <v>0</v>
      </c>
      <c r="H891" s="7"/>
      <c r="O891" s="8"/>
      <c r="P891" s="8"/>
      <c r="Q891" s="8"/>
      <c r="R891" s="8"/>
      <c r="S891" s="8"/>
    </row>
    <row r="892" spans="1:19" x14ac:dyDescent="0.25">
      <c r="A892" s="140"/>
      <c r="B892" s="155" t="s">
        <v>1247</v>
      </c>
      <c r="C892" s="72">
        <f t="shared" ca="1" si="377"/>
        <v>0</v>
      </c>
      <c r="D892" s="72">
        <f t="shared" ca="1" si="378"/>
        <v>0</v>
      </c>
      <c r="E892" s="72">
        <f t="shared" ca="1" si="379"/>
        <v>0</v>
      </c>
      <c r="F892" s="72">
        <f t="shared" ca="1" si="380"/>
        <v>0</v>
      </c>
      <c r="G892" s="72">
        <f t="shared" ca="1" si="381"/>
        <v>0</v>
      </c>
      <c r="H892" s="7"/>
      <c r="O892" s="8"/>
      <c r="P892" s="8"/>
      <c r="Q892" s="8"/>
      <c r="R892" s="8"/>
      <c r="S892" s="8"/>
    </row>
    <row r="893" spans="1:19" x14ac:dyDescent="0.25">
      <c r="A893" s="140"/>
      <c r="B893" s="155" t="s">
        <v>44</v>
      </c>
      <c r="C893" s="89">
        <f t="shared" ca="1" si="377"/>
        <v>0</v>
      </c>
      <c r="D893" s="89">
        <f t="shared" ca="1" si="378"/>
        <v>0</v>
      </c>
      <c r="E893" s="89">
        <f t="shared" ca="1" si="379"/>
        <v>0</v>
      </c>
      <c r="F893" s="89">
        <f t="shared" ca="1" si="380"/>
        <v>0</v>
      </c>
      <c r="G893" s="89">
        <f t="shared" ca="1" si="381"/>
        <v>0</v>
      </c>
      <c r="H893" s="7"/>
      <c r="O893" s="8"/>
      <c r="P893" s="8"/>
      <c r="Q893" s="8"/>
      <c r="R893" s="8"/>
      <c r="S893" s="8"/>
    </row>
    <row r="894" spans="1:19" x14ac:dyDescent="0.25">
      <c r="A894" s="140"/>
      <c r="B894" s="155" t="s">
        <v>45</v>
      </c>
      <c r="C894" s="89">
        <f t="shared" ca="1" si="377"/>
        <v>0</v>
      </c>
      <c r="D894" s="89">
        <f t="shared" ca="1" si="378"/>
        <v>0</v>
      </c>
      <c r="E894" s="89">
        <f t="shared" ca="1" si="379"/>
        <v>0</v>
      </c>
      <c r="F894" s="89">
        <f t="shared" ca="1" si="380"/>
        <v>0</v>
      </c>
      <c r="G894" s="89">
        <f t="shared" ca="1" si="381"/>
        <v>0</v>
      </c>
      <c r="H894" s="7"/>
      <c r="O894" s="8"/>
      <c r="P894" s="8"/>
      <c r="Q894" s="8"/>
      <c r="R894" s="8"/>
      <c r="S894" s="8"/>
    </row>
    <row r="895" spans="1:19" x14ac:dyDescent="0.25">
      <c r="A895" s="140"/>
      <c r="B895" s="155" t="s">
        <v>46</v>
      </c>
      <c r="C895" s="89">
        <f t="shared" ca="1" si="377"/>
        <v>0</v>
      </c>
      <c r="D895" s="89">
        <f t="shared" ca="1" si="378"/>
        <v>0</v>
      </c>
      <c r="E895" s="89">
        <f t="shared" ca="1" si="379"/>
        <v>0</v>
      </c>
      <c r="F895" s="89">
        <f t="shared" ca="1" si="380"/>
        <v>0</v>
      </c>
      <c r="G895" s="89">
        <f t="shared" ca="1" si="381"/>
        <v>0</v>
      </c>
      <c r="H895" s="7"/>
      <c r="O895" s="8"/>
      <c r="P895" s="8"/>
      <c r="Q895" s="8"/>
      <c r="R895" s="8"/>
      <c r="S895" s="8"/>
    </row>
    <row r="896" spans="1:19" x14ac:dyDescent="0.25">
      <c r="A896" s="140"/>
      <c r="B896" s="155" t="s">
        <v>47</v>
      </c>
      <c r="C896" s="89">
        <f t="shared" ca="1" si="377"/>
        <v>0</v>
      </c>
      <c r="D896" s="89">
        <f t="shared" ca="1" si="378"/>
        <v>0</v>
      </c>
      <c r="E896" s="89">
        <f t="shared" ca="1" si="379"/>
        <v>0</v>
      </c>
      <c r="F896" s="89">
        <f t="shared" ca="1" si="380"/>
        <v>0</v>
      </c>
      <c r="G896" s="89">
        <f t="shared" ca="1" si="381"/>
        <v>0</v>
      </c>
      <c r="H896" s="7"/>
      <c r="O896" s="8"/>
      <c r="P896" s="8"/>
      <c r="Q896" s="8"/>
      <c r="R896" s="8"/>
      <c r="S896" s="8"/>
    </row>
    <row r="897" spans="1:19" x14ac:dyDescent="0.25">
      <c r="A897" s="140"/>
      <c r="B897" s="155" t="s">
        <v>48</v>
      </c>
      <c r="C897" s="89">
        <f t="shared" ca="1" si="377"/>
        <v>0</v>
      </c>
      <c r="D897" s="89">
        <f t="shared" ca="1" si="378"/>
        <v>0</v>
      </c>
      <c r="E897" s="89">
        <f t="shared" ca="1" si="379"/>
        <v>0</v>
      </c>
      <c r="F897" s="89">
        <f t="shared" ca="1" si="380"/>
        <v>0</v>
      </c>
      <c r="G897" s="89">
        <f t="shared" ca="1" si="381"/>
        <v>0</v>
      </c>
      <c r="H897" s="7"/>
      <c r="O897" s="8"/>
      <c r="P897" s="8"/>
      <c r="Q897" s="8"/>
      <c r="R897" s="8"/>
      <c r="S897" s="8"/>
    </row>
    <row r="898" spans="1:19" x14ac:dyDescent="0.25">
      <c r="A898" s="140"/>
      <c r="B898" s="155" t="s">
        <v>49</v>
      </c>
      <c r="C898" s="89">
        <f t="shared" ca="1" si="377"/>
        <v>0</v>
      </c>
      <c r="D898" s="89">
        <f t="shared" ca="1" si="378"/>
        <v>0</v>
      </c>
      <c r="E898" s="89">
        <f t="shared" ca="1" si="379"/>
        <v>0</v>
      </c>
      <c r="F898" s="89">
        <f t="shared" ca="1" si="380"/>
        <v>0</v>
      </c>
      <c r="G898" s="89">
        <f t="shared" ca="1" si="381"/>
        <v>0</v>
      </c>
      <c r="H898" s="7"/>
      <c r="O898" s="8"/>
      <c r="P898" s="8"/>
      <c r="Q898" s="8"/>
      <c r="R898" s="8"/>
      <c r="S898" s="8"/>
    </row>
    <row r="899" spans="1:19" x14ac:dyDescent="0.25">
      <c r="A899" s="140"/>
      <c r="B899" s="155" t="s">
        <v>516</v>
      </c>
      <c r="C899" s="91">
        <f t="shared" ca="1" si="377"/>
        <v>0</v>
      </c>
      <c r="D899" s="91">
        <f t="shared" ca="1" si="378"/>
        <v>0</v>
      </c>
      <c r="E899" s="91">
        <f t="shared" ca="1" si="379"/>
        <v>0</v>
      </c>
      <c r="F899" s="91">
        <f t="shared" ca="1" si="380"/>
        <v>0</v>
      </c>
      <c r="G899" s="91">
        <f t="shared" ca="1" si="381"/>
        <v>0</v>
      </c>
      <c r="H899" s="7"/>
      <c r="O899" s="8"/>
      <c r="P899" s="8"/>
      <c r="Q899" s="8"/>
      <c r="R899" s="8"/>
      <c r="S899" s="8"/>
    </row>
    <row r="900" spans="1:19" x14ac:dyDescent="0.25">
      <c r="A900" s="140"/>
      <c r="B900" s="155" t="s">
        <v>517</v>
      </c>
      <c r="C900" s="91">
        <f t="shared" ca="1" si="377"/>
        <v>0</v>
      </c>
      <c r="D900" s="91">
        <f t="shared" ca="1" si="378"/>
        <v>0.72785051700000003</v>
      </c>
      <c r="E900" s="91">
        <f t="shared" ca="1" si="379"/>
        <v>0.72785051700000003</v>
      </c>
      <c r="F900" s="91">
        <f t="shared" ca="1" si="380"/>
        <v>0.72785051700000003</v>
      </c>
      <c r="G900" s="91">
        <f t="shared" ca="1" si="381"/>
        <v>0.72785051700000003</v>
      </c>
      <c r="H900" s="7"/>
      <c r="O900" s="8"/>
      <c r="P900" s="8"/>
      <c r="Q900" s="8"/>
      <c r="R900" s="8"/>
      <c r="S900" s="8"/>
    </row>
    <row r="901" spans="1:19" x14ac:dyDescent="0.25">
      <c r="A901" s="140"/>
      <c r="B901" s="155" t="s">
        <v>518</v>
      </c>
      <c r="C901" s="91">
        <f t="shared" ca="1" si="377"/>
        <v>0</v>
      </c>
      <c r="D901" s="91">
        <f t="shared" ca="1" si="378"/>
        <v>0</v>
      </c>
      <c r="E901" s="91">
        <f t="shared" ca="1" si="379"/>
        <v>0</v>
      </c>
      <c r="F901" s="91">
        <f t="shared" ca="1" si="380"/>
        <v>0</v>
      </c>
      <c r="G901" s="91">
        <f t="shared" ca="1" si="381"/>
        <v>0</v>
      </c>
      <c r="H901" s="7"/>
      <c r="O901" s="8"/>
      <c r="P901" s="8"/>
      <c r="Q901" s="8"/>
      <c r="R901" s="8"/>
      <c r="S901" s="8"/>
    </row>
    <row r="902" spans="1:19" x14ac:dyDescent="0.25">
      <c r="A902" s="140"/>
      <c r="B902" s="155" t="s">
        <v>519</v>
      </c>
      <c r="C902" s="91">
        <f t="shared" ca="1" si="377"/>
        <v>0</v>
      </c>
      <c r="D902" s="91">
        <f t="shared" ca="1" si="378"/>
        <v>9.5540976E-2</v>
      </c>
      <c r="E902" s="91">
        <f t="shared" ca="1" si="379"/>
        <v>9.5540976E-2</v>
      </c>
      <c r="F902" s="91">
        <f t="shared" ca="1" si="380"/>
        <v>9.5540976E-2</v>
      </c>
      <c r="G902" s="91">
        <f t="shared" ca="1" si="381"/>
        <v>9.5540976E-2</v>
      </c>
      <c r="H902" s="7"/>
      <c r="O902" s="8"/>
      <c r="P902" s="8"/>
      <c r="Q902" s="8"/>
      <c r="R902" s="8"/>
      <c r="S902" s="8"/>
    </row>
    <row r="903" spans="1:19" x14ac:dyDescent="0.25">
      <c r="A903" s="140"/>
      <c r="B903" s="155" t="s">
        <v>520</v>
      </c>
      <c r="C903" s="91">
        <f t="shared" ca="1" si="377"/>
        <v>0</v>
      </c>
      <c r="D903" s="91">
        <f t="shared" ca="1" si="378"/>
        <v>0</v>
      </c>
      <c r="E903" s="91">
        <f t="shared" ca="1" si="379"/>
        <v>0</v>
      </c>
      <c r="F903" s="91">
        <f t="shared" ca="1" si="380"/>
        <v>0</v>
      </c>
      <c r="G903" s="91">
        <f t="shared" ca="1" si="381"/>
        <v>0</v>
      </c>
      <c r="H903" s="7"/>
      <c r="O903" s="8"/>
      <c r="P903" s="8"/>
      <c r="Q903" s="8"/>
      <c r="R903" s="8"/>
      <c r="S903" s="8"/>
    </row>
    <row r="904" spans="1:19" x14ac:dyDescent="0.25">
      <c r="A904" s="140"/>
      <c r="B904" s="155" t="s">
        <v>521</v>
      </c>
      <c r="C904" s="91">
        <f t="shared" ca="1" si="377"/>
        <v>0</v>
      </c>
      <c r="D904" s="91">
        <f t="shared" ca="1" si="378"/>
        <v>0</v>
      </c>
      <c r="E904" s="91">
        <f t="shared" ca="1" si="379"/>
        <v>0</v>
      </c>
      <c r="F904" s="91">
        <f t="shared" ca="1" si="380"/>
        <v>0</v>
      </c>
      <c r="G904" s="91">
        <f t="shared" ca="1" si="381"/>
        <v>0</v>
      </c>
      <c r="H904" s="7"/>
      <c r="O904" s="8"/>
      <c r="P904" s="8"/>
      <c r="Q904" s="8"/>
      <c r="R904" s="8"/>
      <c r="S904" s="8"/>
    </row>
    <row r="905" spans="1:19" x14ac:dyDescent="0.25">
      <c r="A905" s="140"/>
      <c r="B905" s="155" t="s">
        <v>50</v>
      </c>
      <c r="C905" s="143">
        <f t="shared" ca="1" si="377"/>
        <v>0</v>
      </c>
      <c r="D905" s="143">
        <f t="shared" ca="1" si="378"/>
        <v>0</v>
      </c>
      <c r="E905" s="143">
        <f t="shared" ca="1" si="379"/>
        <v>0</v>
      </c>
      <c r="F905" s="143">
        <f t="shared" ca="1" si="380"/>
        <v>0</v>
      </c>
      <c r="G905" s="143">
        <f t="shared" ca="1" si="381"/>
        <v>0</v>
      </c>
      <c r="H905" s="7"/>
      <c r="O905" s="8"/>
      <c r="P905" s="8"/>
      <c r="Q905" s="8"/>
      <c r="R905" s="8"/>
      <c r="S905" s="8"/>
    </row>
    <row r="906" spans="1:19" x14ac:dyDescent="0.25">
      <c r="A906" s="140"/>
      <c r="B906" s="155" t="s">
        <v>51</v>
      </c>
      <c r="C906" s="143">
        <f t="shared" ca="1" si="377"/>
        <v>0</v>
      </c>
      <c r="D906" s="143">
        <f t="shared" ca="1" si="378"/>
        <v>0</v>
      </c>
      <c r="E906" s="143">
        <f t="shared" ca="1" si="379"/>
        <v>0</v>
      </c>
      <c r="F906" s="143">
        <f t="shared" ca="1" si="380"/>
        <v>0</v>
      </c>
      <c r="G906" s="143">
        <f t="shared" ca="1" si="381"/>
        <v>0</v>
      </c>
      <c r="H906" s="7"/>
      <c r="O906" s="8"/>
      <c r="P906" s="8"/>
      <c r="Q906" s="8"/>
      <c r="R906" s="8"/>
      <c r="S906" s="8"/>
    </row>
    <row r="907" spans="1:19" x14ac:dyDescent="0.25">
      <c r="A907" s="140"/>
      <c r="B907" s="155" t="s">
        <v>52</v>
      </c>
      <c r="C907" s="143">
        <f t="shared" ca="1" si="377"/>
        <v>0</v>
      </c>
      <c r="D907" s="143">
        <f t="shared" ca="1" si="378"/>
        <v>0</v>
      </c>
      <c r="E907" s="143">
        <f t="shared" ca="1" si="379"/>
        <v>0</v>
      </c>
      <c r="F907" s="143">
        <f t="shared" ca="1" si="380"/>
        <v>0</v>
      </c>
      <c r="G907" s="143">
        <f t="shared" ca="1" si="381"/>
        <v>0</v>
      </c>
      <c r="H907" s="7"/>
      <c r="O907" s="8"/>
      <c r="P907" s="8"/>
      <c r="Q907" s="8"/>
      <c r="R907" s="8"/>
      <c r="S907" s="8"/>
    </row>
    <row r="908" spans="1:19" x14ac:dyDescent="0.25">
      <c r="A908" s="140"/>
      <c r="B908" s="155" t="s">
        <v>53</v>
      </c>
      <c r="C908" s="143">
        <f t="shared" ca="1" si="377"/>
        <v>0</v>
      </c>
      <c r="D908" s="143">
        <f t="shared" ca="1" si="378"/>
        <v>0</v>
      </c>
      <c r="E908" s="143">
        <f t="shared" ca="1" si="379"/>
        <v>0</v>
      </c>
      <c r="F908" s="143">
        <f t="shared" ca="1" si="380"/>
        <v>0</v>
      </c>
      <c r="G908" s="143">
        <f t="shared" ca="1" si="381"/>
        <v>0</v>
      </c>
      <c r="H908" s="7"/>
      <c r="O908" s="8"/>
      <c r="P908" s="8"/>
      <c r="Q908" s="8"/>
      <c r="R908" s="8"/>
      <c r="S908" s="8"/>
    </row>
    <row r="909" spans="1:19" x14ac:dyDescent="0.25">
      <c r="A909" s="140"/>
      <c r="B909" s="155" t="s">
        <v>54</v>
      </c>
      <c r="C909" s="143">
        <f t="shared" ca="1" si="377"/>
        <v>0</v>
      </c>
      <c r="D909" s="143">
        <f t="shared" ca="1" si="378"/>
        <v>0</v>
      </c>
      <c r="E909" s="143">
        <f t="shared" ca="1" si="379"/>
        <v>0</v>
      </c>
      <c r="F909" s="143">
        <f t="shared" ca="1" si="380"/>
        <v>0</v>
      </c>
      <c r="G909" s="143">
        <f t="shared" ca="1" si="381"/>
        <v>0</v>
      </c>
      <c r="H909" s="7"/>
      <c r="O909" s="8"/>
      <c r="P909" s="8"/>
      <c r="Q909" s="8"/>
      <c r="R909" s="8"/>
      <c r="S909" s="8"/>
    </row>
    <row r="910" spans="1:19" x14ac:dyDescent="0.25">
      <c r="A910" s="140"/>
      <c r="B910" s="155" t="s">
        <v>55</v>
      </c>
      <c r="C910" s="143">
        <f t="shared" ca="1" si="377"/>
        <v>0</v>
      </c>
      <c r="D910" s="143">
        <f t="shared" ca="1" si="378"/>
        <v>0</v>
      </c>
      <c r="E910" s="143">
        <f t="shared" ca="1" si="379"/>
        <v>0</v>
      </c>
      <c r="F910" s="143">
        <f t="shared" ca="1" si="380"/>
        <v>0</v>
      </c>
      <c r="G910" s="143">
        <f t="shared" ca="1" si="381"/>
        <v>0</v>
      </c>
      <c r="H910" s="7"/>
      <c r="O910" s="8"/>
      <c r="P910" s="8"/>
      <c r="Q910" s="8"/>
      <c r="R910" s="8"/>
      <c r="S910" s="8"/>
    </row>
    <row r="911" spans="1:19" x14ac:dyDescent="0.25">
      <c r="A911" s="140"/>
      <c r="B911" s="155" t="s">
        <v>56</v>
      </c>
      <c r="C911" s="143">
        <f t="shared" ca="1" si="377"/>
        <v>0</v>
      </c>
      <c r="D911" s="143">
        <f t="shared" ca="1" si="378"/>
        <v>0</v>
      </c>
      <c r="E911" s="143">
        <f t="shared" ca="1" si="379"/>
        <v>0</v>
      </c>
      <c r="F911" s="143">
        <f t="shared" ca="1" si="380"/>
        <v>0</v>
      </c>
      <c r="G911" s="143">
        <f t="shared" ca="1" si="381"/>
        <v>0</v>
      </c>
      <c r="H911" s="7"/>
      <c r="O911" s="8"/>
      <c r="P911" s="8"/>
      <c r="Q911" s="8"/>
      <c r="R911" s="8"/>
      <c r="S911" s="8"/>
    </row>
    <row r="912" spans="1:19" x14ac:dyDescent="0.25">
      <c r="A912" s="140"/>
      <c r="B912" s="155" t="s">
        <v>57</v>
      </c>
      <c r="C912" s="143">
        <f t="shared" ca="1" si="377"/>
        <v>0</v>
      </c>
      <c r="D912" s="143">
        <f t="shared" ca="1" si="378"/>
        <v>0</v>
      </c>
      <c r="E912" s="143">
        <f t="shared" ca="1" si="379"/>
        <v>0</v>
      </c>
      <c r="F912" s="143">
        <f t="shared" ca="1" si="380"/>
        <v>0</v>
      </c>
      <c r="G912" s="143">
        <f t="shared" ca="1" si="381"/>
        <v>0</v>
      </c>
      <c r="H912" s="7"/>
      <c r="O912" s="8"/>
      <c r="P912" s="8"/>
      <c r="Q912" s="8"/>
      <c r="R912" s="8"/>
      <c r="S912" s="8"/>
    </row>
    <row r="913" spans="1:19" x14ac:dyDescent="0.25">
      <c r="A913" s="140"/>
      <c r="B913" s="155" t="s">
        <v>58</v>
      </c>
      <c r="C913" s="143">
        <f t="shared" ca="1" si="377"/>
        <v>0</v>
      </c>
      <c r="D913" s="143">
        <f t="shared" ca="1" si="378"/>
        <v>0</v>
      </c>
      <c r="E913" s="143">
        <f t="shared" ca="1" si="379"/>
        <v>0</v>
      </c>
      <c r="F913" s="143">
        <f t="shared" ca="1" si="380"/>
        <v>0</v>
      </c>
      <c r="G913" s="143">
        <f t="shared" ca="1" si="381"/>
        <v>0</v>
      </c>
      <c r="H913" s="7"/>
      <c r="O913" s="8"/>
      <c r="P913" s="8"/>
      <c r="Q913" s="8"/>
      <c r="R913" s="8"/>
      <c r="S913" s="8"/>
    </row>
    <row r="914" spans="1:19" x14ac:dyDescent="0.25">
      <c r="A914" s="140"/>
      <c r="B914" s="155" t="s">
        <v>59</v>
      </c>
      <c r="C914" s="143">
        <f t="shared" ca="1" si="377"/>
        <v>0</v>
      </c>
      <c r="D914" s="143">
        <f t="shared" ca="1" si="378"/>
        <v>0</v>
      </c>
      <c r="E914" s="143">
        <f t="shared" ca="1" si="379"/>
        <v>0</v>
      </c>
      <c r="F914" s="143">
        <f t="shared" ca="1" si="380"/>
        <v>0</v>
      </c>
      <c r="G914" s="143">
        <f t="shared" ca="1" si="381"/>
        <v>0</v>
      </c>
      <c r="H914" s="7"/>
      <c r="O914" s="8"/>
      <c r="P914" s="8"/>
      <c r="Q914" s="8"/>
      <c r="R914" s="8"/>
      <c r="S914" s="8"/>
    </row>
    <row r="915" spans="1:19" x14ac:dyDescent="0.25">
      <c r="A915" s="140"/>
      <c r="B915" s="155" t="s">
        <v>60</v>
      </c>
      <c r="C915" s="143">
        <f t="shared" ca="1" si="377"/>
        <v>0</v>
      </c>
      <c r="D915" s="143">
        <f t="shared" ca="1" si="378"/>
        <v>0</v>
      </c>
      <c r="E915" s="143">
        <f t="shared" ca="1" si="379"/>
        <v>0</v>
      </c>
      <c r="F915" s="143">
        <f t="shared" ca="1" si="380"/>
        <v>0</v>
      </c>
      <c r="G915" s="143">
        <f t="shared" ca="1" si="381"/>
        <v>0</v>
      </c>
      <c r="H915" s="7"/>
      <c r="O915" s="8"/>
      <c r="P915" s="8"/>
      <c r="Q915" s="8"/>
      <c r="R915" s="8"/>
      <c r="S915" s="8"/>
    </row>
    <row r="916" spans="1:19" x14ac:dyDescent="0.25">
      <c r="A916" s="140"/>
      <c r="B916" s="155" t="s">
        <v>61</v>
      </c>
      <c r="C916" s="143">
        <f t="shared" ca="1" si="377"/>
        <v>0</v>
      </c>
      <c r="D916" s="143">
        <f t="shared" ca="1" si="378"/>
        <v>0</v>
      </c>
      <c r="E916" s="143">
        <f t="shared" ca="1" si="379"/>
        <v>0</v>
      </c>
      <c r="F916" s="143">
        <f t="shared" ca="1" si="380"/>
        <v>0</v>
      </c>
      <c r="G916" s="143">
        <f t="shared" ca="1" si="381"/>
        <v>0</v>
      </c>
      <c r="H916" s="7"/>
      <c r="O916" s="8"/>
      <c r="P916" s="8"/>
      <c r="Q916" s="8"/>
      <c r="R916" s="8"/>
      <c r="S916" s="8"/>
    </row>
    <row r="917" spans="1:19" x14ac:dyDescent="0.25">
      <c r="A917" s="140"/>
      <c r="B917" s="155" t="s">
        <v>522</v>
      </c>
      <c r="C917" s="143">
        <f t="shared" ca="1" si="377"/>
        <v>0</v>
      </c>
      <c r="D917" s="143">
        <f t="shared" ca="1" si="378"/>
        <v>0</v>
      </c>
      <c r="E917" s="143">
        <f t="shared" ca="1" si="379"/>
        <v>0</v>
      </c>
      <c r="F917" s="143">
        <f t="shared" ca="1" si="380"/>
        <v>0</v>
      </c>
      <c r="G917" s="143">
        <f t="shared" ca="1" si="381"/>
        <v>0</v>
      </c>
      <c r="H917" s="7"/>
      <c r="O917" s="8"/>
      <c r="P917" s="8"/>
      <c r="Q917" s="8"/>
      <c r="R917" s="8"/>
      <c r="S917" s="8"/>
    </row>
    <row r="918" spans="1:19" x14ac:dyDescent="0.25">
      <c r="A918" s="140"/>
      <c r="B918" s="155" t="s">
        <v>523</v>
      </c>
      <c r="C918" s="143">
        <f t="shared" ca="1" si="377"/>
        <v>0</v>
      </c>
      <c r="D918" s="143">
        <f t="shared" ca="1" si="378"/>
        <v>0</v>
      </c>
      <c r="E918" s="143">
        <f t="shared" ca="1" si="379"/>
        <v>0</v>
      </c>
      <c r="F918" s="143">
        <f t="shared" ca="1" si="380"/>
        <v>0</v>
      </c>
      <c r="G918" s="143">
        <f t="shared" ca="1" si="381"/>
        <v>0</v>
      </c>
      <c r="H918" s="7"/>
      <c r="O918" s="8"/>
      <c r="P918" s="8"/>
      <c r="Q918" s="8"/>
      <c r="R918" s="8"/>
      <c r="S918" s="8"/>
    </row>
    <row r="919" spans="1:19" x14ac:dyDescent="0.25">
      <c r="A919" s="140"/>
      <c r="B919" s="155" t="s">
        <v>524</v>
      </c>
      <c r="C919" s="143">
        <f t="shared" ca="1" si="377"/>
        <v>0</v>
      </c>
      <c r="D919" s="143">
        <f t="shared" ca="1" si="378"/>
        <v>0</v>
      </c>
      <c r="E919" s="143">
        <f t="shared" ca="1" si="379"/>
        <v>0</v>
      </c>
      <c r="F919" s="143">
        <f t="shared" ca="1" si="380"/>
        <v>0</v>
      </c>
      <c r="G919" s="143">
        <f t="shared" ca="1" si="381"/>
        <v>0</v>
      </c>
      <c r="H919" s="7"/>
      <c r="O919" s="8"/>
      <c r="P919" s="8"/>
      <c r="Q919" s="8"/>
      <c r="R919" s="8"/>
      <c r="S919" s="8"/>
    </row>
    <row r="920" spans="1:19" x14ac:dyDescent="0.25">
      <c r="A920" s="140"/>
      <c r="B920" s="155" t="s">
        <v>525</v>
      </c>
      <c r="C920" s="143">
        <f t="shared" ca="1" si="377"/>
        <v>0</v>
      </c>
      <c r="D920" s="143">
        <f t="shared" ca="1" si="378"/>
        <v>0</v>
      </c>
      <c r="E920" s="143">
        <f t="shared" ca="1" si="379"/>
        <v>0</v>
      </c>
      <c r="F920" s="143">
        <f t="shared" ca="1" si="380"/>
        <v>0</v>
      </c>
      <c r="G920" s="143">
        <f t="shared" ca="1" si="381"/>
        <v>0</v>
      </c>
      <c r="H920" s="7"/>
      <c r="O920" s="8"/>
      <c r="P920" s="8"/>
      <c r="Q920" s="8"/>
      <c r="R920" s="8"/>
      <c r="S920" s="8"/>
    </row>
    <row r="921" spans="1:19" x14ac:dyDescent="0.25">
      <c r="A921" s="140"/>
      <c r="B921" s="155" t="s">
        <v>526</v>
      </c>
      <c r="C921" s="143">
        <f t="shared" ca="1" si="377"/>
        <v>0</v>
      </c>
      <c r="D921" s="143">
        <f t="shared" ca="1" si="378"/>
        <v>0</v>
      </c>
      <c r="E921" s="143">
        <f t="shared" ca="1" si="379"/>
        <v>0</v>
      </c>
      <c r="F921" s="143">
        <f t="shared" ca="1" si="380"/>
        <v>0</v>
      </c>
      <c r="G921" s="143">
        <f t="shared" ca="1" si="381"/>
        <v>0</v>
      </c>
      <c r="H921" s="7"/>
      <c r="O921" s="8"/>
      <c r="P921" s="8"/>
      <c r="Q921" s="8"/>
      <c r="R921" s="8"/>
      <c r="S921" s="8"/>
    </row>
    <row r="922" spans="1:19" x14ac:dyDescent="0.25">
      <c r="A922" s="140"/>
      <c r="B922" s="155" t="s">
        <v>527</v>
      </c>
      <c r="C922" s="143">
        <f t="shared" ca="1" si="377"/>
        <v>0</v>
      </c>
      <c r="D922" s="143">
        <f t="shared" ca="1" si="378"/>
        <v>0</v>
      </c>
      <c r="E922" s="143">
        <f t="shared" ca="1" si="379"/>
        <v>0</v>
      </c>
      <c r="F922" s="143">
        <f t="shared" ca="1" si="380"/>
        <v>0</v>
      </c>
      <c r="G922" s="143">
        <f t="shared" ca="1" si="381"/>
        <v>0</v>
      </c>
      <c r="H922" s="7"/>
      <c r="O922" s="8"/>
      <c r="P922" s="8"/>
      <c r="Q922" s="8"/>
      <c r="R922" s="8"/>
      <c r="S922" s="8"/>
    </row>
    <row r="923" spans="1:19" x14ac:dyDescent="0.25">
      <c r="A923" s="140"/>
      <c r="B923" s="155" t="s">
        <v>98</v>
      </c>
      <c r="C923" s="143">
        <f t="shared" ca="1" si="377"/>
        <v>0</v>
      </c>
      <c r="D923" s="143">
        <f t="shared" ca="1" si="378"/>
        <v>98.118776100000005</v>
      </c>
      <c r="E923" s="143">
        <f t="shared" ca="1" si="379"/>
        <v>82.626337800000002</v>
      </c>
      <c r="F923" s="143">
        <f t="shared" ca="1" si="380"/>
        <v>72.943563800000007</v>
      </c>
      <c r="G923" s="143">
        <f t="shared" ca="1" si="381"/>
        <v>65.8428629</v>
      </c>
      <c r="H923" s="7"/>
      <c r="O923" s="8"/>
      <c r="P923" s="8"/>
      <c r="Q923" s="8"/>
      <c r="R923" s="8"/>
      <c r="S923" s="8"/>
    </row>
    <row r="924" spans="1:19" x14ac:dyDescent="0.25">
      <c r="A924" s="140"/>
      <c r="B924" s="155" t="s">
        <v>99</v>
      </c>
      <c r="C924" s="143">
        <f t="shared" ca="1" si="377"/>
        <v>0</v>
      </c>
      <c r="D924" s="143">
        <f t="shared" ca="1" si="378"/>
        <v>3.7553275199999998</v>
      </c>
      <c r="E924" s="143">
        <f t="shared" ca="1" si="379"/>
        <v>3.1623810699999999</v>
      </c>
      <c r="F924" s="143">
        <f t="shared" ca="1" si="380"/>
        <v>2.7917895399999999</v>
      </c>
      <c r="G924" s="143">
        <f t="shared" ca="1" si="381"/>
        <v>2.5200224200000001</v>
      </c>
      <c r="H924" s="7"/>
      <c r="O924" s="8"/>
      <c r="P924" s="8"/>
      <c r="Q924" s="8"/>
      <c r="R924" s="8"/>
      <c r="S924" s="8"/>
    </row>
    <row r="925" spans="1:19" x14ac:dyDescent="0.25">
      <c r="A925" s="140"/>
      <c r="B925" s="155" t="s">
        <v>100</v>
      </c>
      <c r="C925" s="143">
        <f t="shared" ref="C925:C988" ca="1" si="382">IFERROR(VLOOKUP($B925,INDIRECT($I$797),2,FALSE),0)</f>
        <v>0</v>
      </c>
      <c r="D925" s="143">
        <f t="shared" ref="D925:D988" ca="1" si="383">IFERROR(VLOOKUP($B925,INDIRECT($J$797),2,FALSE),0)</f>
        <v>17.403763300000001</v>
      </c>
      <c r="E925" s="143">
        <f t="shared" ref="E925:E988" ca="1" si="384">IFERROR(VLOOKUP($B925,INDIRECT($K$797),2,FALSE),0)</f>
        <v>14.6558007</v>
      </c>
      <c r="F925" s="143">
        <f t="shared" ref="F925:F988" ca="1" si="385">IFERROR(VLOOKUP($B925,INDIRECT($L$797),2,FALSE),0)</f>
        <v>12.938324</v>
      </c>
      <c r="G925" s="143">
        <f t="shared" ref="G925:G988" ca="1" si="386">IFERROR(VLOOKUP($B925,INDIRECT($M$797),2,FALSE),0)</f>
        <v>11.678841200000001</v>
      </c>
      <c r="H925" s="7"/>
      <c r="O925" s="8"/>
      <c r="P925" s="8"/>
      <c r="Q925" s="8"/>
      <c r="R925" s="8"/>
      <c r="S925" s="8"/>
    </row>
    <row r="926" spans="1:19" x14ac:dyDescent="0.25">
      <c r="A926" s="140"/>
      <c r="B926" s="155" t="s">
        <v>101</v>
      </c>
      <c r="C926" s="143">
        <f t="shared" ca="1" si="382"/>
        <v>0</v>
      </c>
      <c r="D926" s="143">
        <f t="shared" ca="1" si="383"/>
        <v>0.365144527</v>
      </c>
      <c r="E926" s="143">
        <f t="shared" ca="1" si="384"/>
        <v>0.30749012799999997</v>
      </c>
      <c r="F926" s="143">
        <f t="shared" ca="1" si="385"/>
        <v>0.27145612899999999</v>
      </c>
      <c r="G926" s="143">
        <f t="shared" ca="1" si="386"/>
        <v>0.24503119600000001</v>
      </c>
      <c r="H926" s="7"/>
      <c r="O926" s="8"/>
      <c r="P926" s="8"/>
      <c r="Q926" s="8"/>
      <c r="R926" s="8"/>
      <c r="S926" s="8"/>
    </row>
    <row r="927" spans="1:19" x14ac:dyDescent="0.25">
      <c r="A927" s="140"/>
      <c r="B927" s="155" t="s">
        <v>102</v>
      </c>
      <c r="C927" s="143">
        <f t="shared" ca="1" si="382"/>
        <v>0</v>
      </c>
      <c r="D927" s="143">
        <f t="shared" ca="1" si="383"/>
        <v>0</v>
      </c>
      <c r="E927" s="143">
        <f t="shared" ca="1" si="384"/>
        <v>0</v>
      </c>
      <c r="F927" s="143">
        <f t="shared" ca="1" si="385"/>
        <v>0</v>
      </c>
      <c r="G927" s="143">
        <f t="shared" ca="1" si="386"/>
        <v>0</v>
      </c>
      <c r="H927" s="7"/>
      <c r="O927" s="8"/>
      <c r="P927" s="8"/>
      <c r="Q927" s="8"/>
      <c r="R927" s="8"/>
      <c r="S927" s="8"/>
    </row>
    <row r="928" spans="1:19" x14ac:dyDescent="0.25">
      <c r="A928" s="140"/>
      <c r="B928" s="155" t="s">
        <v>103</v>
      </c>
      <c r="C928" s="143">
        <f t="shared" ca="1" si="382"/>
        <v>0</v>
      </c>
      <c r="D928" s="143">
        <f t="shared" ca="1" si="383"/>
        <v>0</v>
      </c>
      <c r="E928" s="143">
        <f t="shared" ca="1" si="384"/>
        <v>0</v>
      </c>
      <c r="F928" s="143">
        <f t="shared" ca="1" si="385"/>
        <v>0</v>
      </c>
      <c r="G928" s="143">
        <f t="shared" ca="1" si="386"/>
        <v>0</v>
      </c>
      <c r="H928" s="7"/>
      <c r="O928" s="8"/>
      <c r="P928" s="8"/>
      <c r="Q928" s="8"/>
      <c r="R928" s="8"/>
      <c r="S928" s="8"/>
    </row>
    <row r="929" spans="1:19" x14ac:dyDescent="0.25">
      <c r="A929" s="140"/>
      <c r="B929" s="155" t="s">
        <v>104</v>
      </c>
      <c r="C929" s="143">
        <f t="shared" ca="1" si="382"/>
        <v>0</v>
      </c>
      <c r="D929" s="143">
        <f t="shared" ca="1" si="383"/>
        <v>0</v>
      </c>
      <c r="E929" s="143">
        <f t="shared" ca="1" si="384"/>
        <v>0</v>
      </c>
      <c r="F929" s="143">
        <f t="shared" ca="1" si="385"/>
        <v>0</v>
      </c>
      <c r="G929" s="143">
        <f t="shared" ca="1" si="386"/>
        <v>0</v>
      </c>
      <c r="H929" s="7"/>
      <c r="O929" s="8"/>
      <c r="P929" s="8"/>
      <c r="Q929" s="8"/>
      <c r="R929" s="8"/>
      <c r="S929" s="8"/>
    </row>
    <row r="930" spans="1:19" x14ac:dyDescent="0.25">
      <c r="A930" s="140"/>
      <c r="B930" s="155" t="s">
        <v>105</v>
      </c>
      <c r="C930" s="143">
        <f t="shared" ca="1" si="382"/>
        <v>0</v>
      </c>
      <c r="D930" s="143">
        <f t="shared" ca="1" si="383"/>
        <v>0</v>
      </c>
      <c r="E930" s="143">
        <f t="shared" ca="1" si="384"/>
        <v>0</v>
      </c>
      <c r="F930" s="143">
        <f t="shared" ca="1" si="385"/>
        <v>0</v>
      </c>
      <c r="G930" s="143">
        <f t="shared" ca="1" si="386"/>
        <v>0</v>
      </c>
      <c r="H930" s="7"/>
      <c r="O930" s="8"/>
      <c r="P930" s="8"/>
      <c r="Q930" s="8"/>
      <c r="R930" s="8"/>
      <c r="S930" s="8"/>
    </row>
    <row r="931" spans="1:19" x14ac:dyDescent="0.25">
      <c r="A931" s="140"/>
      <c r="B931" s="155" t="s">
        <v>106</v>
      </c>
      <c r="C931" s="143">
        <f t="shared" ca="1" si="382"/>
        <v>0</v>
      </c>
      <c r="D931" s="143">
        <f t="shared" ca="1" si="383"/>
        <v>0</v>
      </c>
      <c r="E931" s="143">
        <f t="shared" ca="1" si="384"/>
        <v>0</v>
      </c>
      <c r="F931" s="143">
        <f t="shared" ca="1" si="385"/>
        <v>0</v>
      </c>
      <c r="G931" s="143">
        <f t="shared" ca="1" si="386"/>
        <v>0</v>
      </c>
      <c r="H931" s="7"/>
      <c r="O931" s="8"/>
      <c r="P931" s="8"/>
      <c r="Q931" s="8"/>
      <c r="R931" s="8"/>
      <c r="S931" s="8"/>
    </row>
    <row r="932" spans="1:19" x14ac:dyDescent="0.25">
      <c r="A932" s="140"/>
      <c r="B932" s="155" t="s">
        <v>107</v>
      </c>
      <c r="C932" s="143">
        <f t="shared" ca="1" si="382"/>
        <v>0</v>
      </c>
      <c r="D932" s="143">
        <f t="shared" ca="1" si="383"/>
        <v>0</v>
      </c>
      <c r="E932" s="143">
        <f t="shared" ca="1" si="384"/>
        <v>0</v>
      </c>
      <c r="F932" s="143">
        <f t="shared" ca="1" si="385"/>
        <v>0</v>
      </c>
      <c r="G932" s="143">
        <f t="shared" ca="1" si="386"/>
        <v>0</v>
      </c>
      <c r="H932" s="7"/>
      <c r="O932" s="8"/>
      <c r="P932" s="8"/>
      <c r="Q932" s="8"/>
      <c r="R932" s="8"/>
      <c r="S932" s="8"/>
    </row>
    <row r="933" spans="1:19" x14ac:dyDescent="0.25">
      <c r="A933" s="140"/>
      <c r="B933" s="155" t="s">
        <v>108</v>
      </c>
      <c r="C933" s="143">
        <f t="shared" ca="1" si="382"/>
        <v>0</v>
      </c>
      <c r="D933" s="143">
        <f t="shared" ca="1" si="383"/>
        <v>0</v>
      </c>
      <c r="E933" s="143">
        <f t="shared" ca="1" si="384"/>
        <v>0</v>
      </c>
      <c r="F933" s="143">
        <f t="shared" ca="1" si="385"/>
        <v>0</v>
      </c>
      <c r="G933" s="143">
        <f t="shared" ca="1" si="386"/>
        <v>0</v>
      </c>
      <c r="H933" s="7"/>
      <c r="O933" s="8"/>
      <c r="P933" s="8"/>
      <c r="Q933" s="8"/>
      <c r="R933" s="8"/>
      <c r="S933" s="8"/>
    </row>
    <row r="934" spans="1:19" x14ac:dyDescent="0.25">
      <c r="A934" s="140"/>
      <c r="B934" s="155" t="s">
        <v>109</v>
      </c>
      <c r="C934" s="143">
        <f t="shared" ca="1" si="382"/>
        <v>0</v>
      </c>
      <c r="D934" s="143">
        <f t="shared" ca="1" si="383"/>
        <v>0</v>
      </c>
      <c r="E934" s="143">
        <f t="shared" ca="1" si="384"/>
        <v>0</v>
      </c>
      <c r="F934" s="143">
        <f t="shared" ca="1" si="385"/>
        <v>0</v>
      </c>
      <c r="G934" s="143">
        <f t="shared" ca="1" si="386"/>
        <v>0</v>
      </c>
      <c r="H934" s="7"/>
      <c r="O934" s="8"/>
      <c r="P934" s="8"/>
      <c r="Q934" s="8"/>
      <c r="R934" s="8"/>
      <c r="S934" s="8"/>
    </row>
    <row r="935" spans="1:19" x14ac:dyDescent="0.25">
      <c r="A935" s="140"/>
      <c r="B935" s="155" t="s">
        <v>528</v>
      </c>
      <c r="C935" s="143">
        <f t="shared" ca="1" si="382"/>
        <v>0</v>
      </c>
      <c r="D935" s="143">
        <f t="shared" ca="1" si="383"/>
        <v>0</v>
      </c>
      <c r="E935" s="143">
        <f t="shared" ca="1" si="384"/>
        <v>0</v>
      </c>
      <c r="F935" s="143">
        <f t="shared" ca="1" si="385"/>
        <v>0</v>
      </c>
      <c r="G935" s="143">
        <f t="shared" ca="1" si="386"/>
        <v>0</v>
      </c>
      <c r="H935" s="7"/>
      <c r="O935" s="8"/>
      <c r="P935" s="8"/>
      <c r="Q935" s="8"/>
      <c r="R935" s="8"/>
      <c r="S935" s="8"/>
    </row>
    <row r="936" spans="1:19" x14ac:dyDescent="0.25">
      <c r="A936" s="140"/>
      <c r="B936" s="155" t="s">
        <v>529</v>
      </c>
      <c r="C936" s="143">
        <f t="shared" ca="1" si="382"/>
        <v>0</v>
      </c>
      <c r="D936" s="143">
        <f t="shared" ca="1" si="383"/>
        <v>0</v>
      </c>
      <c r="E936" s="143">
        <f t="shared" ca="1" si="384"/>
        <v>0</v>
      </c>
      <c r="F936" s="143">
        <f t="shared" ca="1" si="385"/>
        <v>0</v>
      </c>
      <c r="G936" s="143">
        <f t="shared" ca="1" si="386"/>
        <v>0</v>
      </c>
      <c r="H936" s="7"/>
      <c r="O936" s="8"/>
      <c r="P936" s="8"/>
      <c r="Q936" s="8"/>
      <c r="R936" s="8"/>
      <c r="S936" s="8"/>
    </row>
    <row r="937" spans="1:19" x14ac:dyDescent="0.25">
      <c r="A937" s="140"/>
      <c r="B937" s="155" t="s">
        <v>530</v>
      </c>
      <c r="C937" s="143">
        <f t="shared" ca="1" si="382"/>
        <v>0</v>
      </c>
      <c r="D937" s="143">
        <f t="shared" ca="1" si="383"/>
        <v>0</v>
      </c>
      <c r="E937" s="143">
        <f t="shared" ca="1" si="384"/>
        <v>0</v>
      </c>
      <c r="F937" s="143">
        <f t="shared" ca="1" si="385"/>
        <v>0</v>
      </c>
      <c r="G937" s="143">
        <f t="shared" ca="1" si="386"/>
        <v>0</v>
      </c>
      <c r="H937" s="7"/>
      <c r="O937" s="8"/>
      <c r="P937" s="8"/>
      <c r="Q937" s="8"/>
      <c r="R937" s="8"/>
      <c r="S937" s="8"/>
    </row>
    <row r="938" spans="1:19" x14ac:dyDescent="0.25">
      <c r="A938" s="140"/>
      <c r="B938" s="155" t="s">
        <v>531</v>
      </c>
      <c r="C938" s="143">
        <f t="shared" ca="1" si="382"/>
        <v>0</v>
      </c>
      <c r="D938" s="143">
        <f t="shared" ca="1" si="383"/>
        <v>0</v>
      </c>
      <c r="E938" s="143">
        <f t="shared" ca="1" si="384"/>
        <v>0</v>
      </c>
      <c r="F938" s="143">
        <f t="shared" ca="1" si="385"/>
        <v>0</v>
      </c>
      <c r="G938" s="143">
        <f t="shared" ca="1" si="386"/>
        <v>0</v>
      </c>
      <c r="H938" s="7"/>
      <c r="O938" s="8"/>
      <c r="P938" s="8"/>
      <c r="Q938" s="8"/>
      <c r="R938" s="8"/>
      <c r="S938" s="8"/>
    </row>
    <row r="939" spans="1:19" x14ac:dyDescent="0.25">
      <c r="A939" s="140"/>
      <c r="B939" s="155" t="s">
        <v>532</v>
      </c>
      <c r="C939" s="143">
        <f t="shared" ca="1" si="382"/>
        <v>0</v>
      </c>
      <c r="D939" s="143">
        <f t="shared" ca="1" si="383"/>
        <v>0</v>
      </c>
      <c r="E939" s="143">
        <f t="shared" ca="1" si="384"/>
        <v>0</v>
      </c>
      <c r="F939" s="143">
        <f t="shared" ca="1" si="385"/>
        <v>0</v>
      </c>
      <c r="G939" s="143">
        <f t="shared" ca="1" si="386"/>
        <v>0</v>
      </c>
      <c r="H939" s="7"/>
      <c r="O939" s="8"/>
      <c r="P939" s="8"/>
      <c r="Q939" s="8"/>
      <c r="R939" s="8"/>
      <c r="S939" s="8"/>
    </row>
    <row r="940" spans="1:19" x14ac:dyDescent="0.25">
      <c r="A940" s="140"/>
      <c r="B940" s="155" t="s">
        <v>533</v>
      </c>
      <c r="C940" s="143">
        <f t="shared" ca="1" si="382"/>
        <v>0</v>
      </c>
      <c r="D940" s="143">
        <f t="shared" ca="1" si="383"/>
        <v>0</v>
      </c>
      <c r="E940" s="143">
        <f t="shared" ca="1" si="384"/>
        <v>0</v>
      </c>
      <c r="F940" s="143">
        <f t="shared" ca="1" si="385"/>
        <v>0</v>
      </c>
      <c r="G940" s="143">
        <f t="shared" ca="1" si="386"/>
        <v>0</v>
      </c>
      <c r="H940" s="7"/>
      <c r="O940" s="8"/>
      <c r="P940" s="8"/>
      <c r="Q940" s="8"/>
      <c r="R940" s="8"/>
      <c r="S940" s="8"/>
    </row>
    <row r="941" spans="1:19" x14ac:dyDescent="0.25">
      <c r="A941" s="140"/>
      <c r="B941" s="155" t="s">
        <v>76</v>
      </c>
      <c r="C941" s="144">
        <f t="shared" ca="1" si="382"/>
        <v>0</v>
      </c>
      <c r="D941" s="144">
        <f t="shared" ca="1" si="383"/>
        <v>67.137149199999996</v>
      </c>
      <c r="E941" s="144">
        <f t="shared" ca="1" si="384"/>
        <v>67.513615099999996</v>
      </c>
      <c r="F941" s="144">
        <f t="shared" ca="1" si="385"/>
        <v>67.513615099999996</v>
      </c>
      <c r="G941" s="144">
        <f t="shared" ca="1" si="386"/>
        <v>67.513615099999996</v>
      </c>
      <c r="H941" s="7"/>
      <c r="O941" s="8"/>
      <c r="P941" s="8"/>
      <c r="Q941" s="8"/>
      <c r="R941" s="8"/>
      <c r="S941" s="8"/>
    </row>
    <row r="942" spans="1:19" x14ac:dyDescent="0.25">
      <c r="A942" s="140"/>
      <c r="B942" s="155" t="s">
        <v>77</v>
      </c>
      <c r="C942" s="144">
        <f t="shared" ca="1" si="382"/>
        <v>0</v>
      </c>
      <c r="D942" s="144">
        <f t="shared" ca="1" si="383"/>
        <v>0</v>
      </c>
      <c r="E942" s="144">
        <f t="shared" ca="1" si="384"/>
        <v>0</v>
      </c>
      <c r="F942" s="144">
        <f t="shared" ca="1" si="385"/>
        <v>0</v>
      </c>
      <c r="G942" s="144">
        <f t="shared" ca="1" si="386"/>
        <v>0</v>
      </c>
      <c r="H942" s="7"/>
      <c r="O942" s="8"/>
      <c r="P942" s="8"/>
      <c r="Q942" s="8"/>
      <c r="R942" s="8"/>
      <c r="S942" s="8"/>
    </row>
    <row r="943" spans="1:19" x14ac:dyDescent="0.25">
      <c r="A943" s="140"/>
      <c r="B943" s="155" t="s">
        <v>78</v>
      </c>
      <c r="C943" s="144">
        <f t="shared" ca="1" si="382"/>
        <v>0</v>
      </c>
      <c r="D943" s="144">
        <f t="shared" ca="1" si="383"/>
        <v>43.5555521</v>
      </c>
      <c r="E943" s="144">
        <f t="shared" ca="1" si="384"/>
        <v>43.5555521</v>
      </c>
      <c r="F943" s="144">
        <f t="shared" ca="1" si="385"/>
        <v>43.582388700000003</v>
      </c>
      <c r="G943" s="144">
        <f t="shared" ca="1" si="386"/>
        <v>43.825908300000002</v>
      </c>
      <c r="H943" s="7"/>
      <c r="O943" s="8"/>
      <c r="P943" s="8"/>
      <c r="Q943" s="8"/>
      <c r="R943" s="8"/>
      <c r="S943" s="8"/>
    </row>
    <row r="944" spans="1:19" x14ac:dyDescent="0.25">
      <c r="A944" s="140"/>
      <c r="B944" s="155" t="s">
        <v>79</v>
      </c>
      <c r="C944" s="144">
        <f t="shared" ca="1" si="382"/>
        <v>0</v>
      </c>
      <c r="D944" s="144">
        <f t="shared" ca="1" si="383"/>
        <v>0</v>
      </c>
      <c r="E944" s="144">
        <f t="shared" ca="1" si="384"/>
        <v>0</v>
      </c>
      <c r="F944" s="144">
        <f t="shared" ca="1" si="385"/>
        <v>0</v>
      </c>
      <c r="G944" s="144">
        <f t="shared" ca="1" si="386"/>
        <v>0</v>
      </c>
      <c r="H944" s="7"/>
      <c r="O944" s="8"/>
      <c r="P944" s="8"/>
      <c r="Q944" s="8"/>
      <c r="R944" s="8"/>
      <c r="S944" s="8"/>
    </row>
    <row r="945" spans="1:28" x14ac:dyDescent="0.25">
      <c r="A945" s="140"/>
      <c r="B945" s="155" t="s">
        <v>80</v>
      </c>
      <c r="C945" s="144">
        <f t="shared" ca="1" si="382"/>
        <v>0</v>
      </c>
      <c r="D945" s="144">
        <f t="shared" ca="1" si="383"/>
        <v>0</v>
      </c>
      <c r="E945" s="144">
        <f t="shared" ca="1" si="384"/>
        <v>0</v>
      </c>
      <c r="F945" s="144">
        <f t="shared" ca="1" si="385"/>
        <v>0</v>
      </c>
      <c r="G945" s="144">
        <f t="shared" ca="1" si="386"/>
        <v>0</v>
      </c>
      <c r="H945" s="7"/>
      <c r="O945" s="8"/>
      <c r="P945" s="8"/>
      <c r="Q945" s="8"/>
      <c r="R945" s="8"/>
      <c r="S945" s="8"/>
    </row>
    <row r="946" spans="1:28" x14ac:dyDescent="0.25">
      <c r="A946" s="140"/>
      <c r="B946" s="155" t="s">
        <v>81</v>
      </c>
      <c r="C946" s="144">
        <f t="shared" ca="1" si="382"/>
        <v>0</v>
      </c>
      <c r="D946" s="144">
        <f t="shared" ca="1" si="383"/>
        <v>0</v>
      </c>
      <c r="E946" s="144">
        <f t="shared" ca="1" si="384"/>
        <v>0</v>
      </c>
      <c r="F946" s="144">
        <f t="shared" ca="1" si="385"/>
        <v>0</v>
      </c>
      <c r="G946" s="144">
        <f t="shared" ca="1" si="386"/>
        <v>0</v>
      </c>
      <c r="H946" s="7"/>
      <c r="O946" s="8"/>
      <c r="P946" s="8"/>
      <c r="Q946" s="8"/>
      <c r="R946" s="8"/>
      <c r="S946" s="8"/>
    </row>
    <row r="947" spans="1:28" x14ac:dyDescent="0.25">
      <c r="A947" s="140"/>
      <c r="B947" s="155" t="s">
        <v>82</v>
      </c>
      <c r="C947" s="147">
        <f t="shared" ca="1" si="382"/>
        <v>0</v>
      </c>
      <c r="D947" s="147">
        <f t="shared" ca="1" si="383"/>
        <v>0</v>
      </c>
      <c r="E947" s="147">
        <f t="shared" ca="1" si="384"/>
        <v>0</v>
      </c>
      <c r="F947" s="147">
        <f t="shared" ca="1" si="385"/>
        <v>0</v>
      </c>
      <c r="G947" s="147">
        <f t="shared" ca="1" si="386"/>
        <v>0</v>
      </c>
      <c r="H947" s="7"/>
      <c r="O947" s="8"/>
      <c r="P947" s="8"/>
      <c r="Q947" s="8"/>
      <c r="R947" s="8"/>
      <c r="S947" s="8"/>
    </row>
    <row r="948" spans="1:28" x14ac:dyDescent="0.25">
      <c r="A948" s="140"/>
      <c r="B948" s="155" t="s">
        <v>83</v>
      </c>
      <c r="C948" s="147">
        <f t="shared" ca="1" si="382"/>
        <v>0</v>
      </c>
      <c r="D948" s="147">
        <f t="shared" ca="1" si="383"/>
        <v>0</v>
      </c>
      <c r="E948" s="147">
        <f t="shared" ca="1" si="384"/>
        <v>0</v>
      </c>
      <c r="F948" s="147">
        <f t="shared" ca="1" si="385"/>
        <v>0</v>
      </c>
      <c r="G948" s="147">
        <f t="shared" ca="1" si="386"/>
        <v>0</v>
      </c>
      <c r="H948" s="7"/>
      <c r="O948" s="8"/>
      <c r="P948" s="8"/>
      <c r="Q948" s="8"/>
      <c r="R948" s="8"/>
      <c r="S948" s="8"/>
    </row>
    <row r="949" spans="1:28" x14ac:dyDescent="0.25">
      <c r="A949" s="140"/>
      <c r="B949" s="155" t="s">
        <v>84</v>
      </c>
      <c r="C949" s="147">
        <f t="shared" ca="1" si="382"/>
        <v>0</v>
      </c>
      <c r="D949" s="147">
        <f t="shared" ca="1" si="383"/>
        <v>0</v>
      </c>
      <c r="E949" s="147">
        <f t="shared" ca="1" si="384"/>
        <v>0</v>
      </c>
      <c r="F949" s="147">
        <f t="shared" ca="1" si="385"/>
        <v>0</v>
      </c>
      <c r="G949" s="147">
        <f t="shared" ca="1" si="386"/>
        <v>0</v>
      </c>
      <c r="H949" s="7"/>
      <c r="O949" s="8"/>
      <c r="P949" s="8"/>
      <c r="Q949" s="8"/>
      <c r="R949" s="8"/>
      <c r="S949" s="8"/>
    </row>
    <row r="950" spans="1:28" x14ac:dyDescent="0.25">
      <c r="A950" s="140"/>
      <c r="B950" s="155" t="s">
        <v>85</v>
      </c>
      <c r="C950" s="147">
        <f t="shared" ca="1" si="382"/>
        <v>0</v>
      </c>
      <c r="D950" s="147">
        <f t="shared" ca="1" si="383"/>
        <v>0</v>
      </c>
      <c r="E950" s="147">
        <f t="shared" ca="1" si="384"/>
        <v>0</v>
      </c>
      <c r="F950" s="147">
        <f t="shared" ca="1" si="385"/>
        <v>0</v>
      </c>
      <c r="G950" s="147">
        <f t="shared" ca="1" si="386"/>
        <v>0</v>
      </c>
    </row>
    <row r="951" spans="1:28" x14ac:dyDescent="0.25">
      <c r="A951" s="140"/>
      <c r="B951" s="155" t="s">
        <v>86</v>
      </c>
      <c r="C951" s="147">
        <f t="shared" ca="1" si="382"/>
        <v>0</v>
      </c>
      <c r="D951" s="147">
        <f t="shared" ca="1" si="383"/>
        <v>0</v>
      </c>
      <c r="E951" s="147">
        <f t="shared" ca="1" si="384"/>
        <v>0</v>
      </c>
      <c r="F951" s="147">
        <f t="shared" ca="1" si="385"/>
        <v>0</v>
      </c>
      <c r="G951" s="147">
        <f t="shared" ca="1" si="386"/>
        <v>0</v>
      </c>
    </row>
    <row r="952" spans="1:28" x14ac:dyDescent="0.25">
      <c r="A952" s="140"/>
      <c r="B952" s="155" t="s">
        <v>87</v>
      </c>
      <c r="C952" s="147">
        <f t="shared" ca="1" si="382"/>
        <v>0</v>
      </c>
      <c r="D952" s="147">
        <f t="shared" ca="1" si="383"/>
        <v>0</v>
      </c>
      <c r="E952" s="147">
        <f t="shared" ca="1" si="384"/>
        <v>0</v>
      </c>
      <c r="F952" s="147">
        <f t="shared" ca="1" si="385"/>
        <v>0</v>
      </c>
      <c r="G952" s="147">
        <f t="shared" ca="1" si="386"/>
        <v>0</v>
      </c>
    </row>
    <row r="953" spans="1:28" x14ac:dyDescent="0.25">
      <c r="A953" s="140"/>
      <c r="B953" s="155" t="s">
        <v>88</v>
      </c>
      <c r="C953" s="147">
        <f t="shared" ca="1" si="382"/>
        <v>0</v>
      </c>
      <c r="D953" s="147">
        <f t="shared" ca="1" si="383"/>
        <v>0</v>
      </c>
      <c r="E953" s="147">
        <f t="shared" ca="1" si="384"/>
        <v>0</v>
      </c>
      <c r="F953" s="147">
        <f t="shared" ca="1" si="385"/>
        <v>0</v>
      </c>
      <c r="G953" s="147">
        <f t="shared" ca="1" si="386"/>
        <v>0</v>
      </c>
    </row>
    <row r="954" spans="1:28" x14ac:dyDescent="0.25">
      <c r="A954" s="140"/>
      <c r="B954" s="155" t="s">
        <v>89</v>
      </c>
      <c r="C954" s="147">
        <f t="shared" ca="1" si="382"/>
        <v>0</v>
      </c>
      <c r="D954" s="147">
        <f t="shared" ca="1" si="383"/>
        <v>0</v>
      </c>
      <c r="E954" s="147">
        <f t="shared" ca="1" si="384"/>
        <v>0</v>
      </c>
      <c r="F954" s="147">
        <f t="shared" ca="1" si="385"/>
        <v>0</v>
      </c>
      <c r="G954" s="147">
        <f t="shared" ca="1" si="386"/>
        <v>0</v>
      </c>
    </row>
    <row r="955" spans="1:28" x14ac:dyDescent="0.25">
      <c r="A955" s="140"/>
      <c r="B955" s="155" t="s">
        <v>90</v>
      </c>
      <c r="C955" s="147">
        <f t="shared" ca="1" si="382"/>
        <v>0</v>
      </c>
      <c r="D955" s="147">
        <f t="shared" ca="1" si="383"/>
        <v>0</v>
      </c>
      <c r="E955" s="147">
        <f t="shared" ca="1" si="384"/>
        <v>0</v>
      </c>
      <c r="F955" s="147">
        <f t="shared" ca="1" si="385"/>
        <v>0</v>
      </c>
      <c r="G955" s="147">
        <f t="shared" ca="1" si="386"/>
        <v>0</v>
      </c>
      <c r="AB955" s="108"/>
    </row>
    <row r="956" spans="1:28" x14ac:dyDescent="0.25">
      <c r="A956" s="140"/>
      <c r="B956" s="155" t="s">
        <v>91</v>
      </c>
      <c r="C956" s="147">
        <f t="shared" ca="1" si="382"/>
        <v>0</v>
      </c>
      <c r="D956" s="147">
        <f t="shared" ca="1" si="383"/>
        <v>0</v>
      </c>
      <c r="E956" s="147">
        <f t="shared" ca="1" si="384"/>
        <v>0</v>
      </c>
      <c r="F956" s="147">
        <f t="shared" ca="1" si="385"/>
        <v>0</v>
      </c>
      <c r="G956" s="147">
        <f t="shared" ca="1" si="386"/>
        <v>0</v>
      </c>
    </row>
    <row r="957" spans="1:28" x14ac:dyDescent="0.25">
      <c r="A957" s="140"/>
      <c r="B957" s="155" t="s">
        <v>92</v>
      </c>
      <c r="C957" s="147">
        <f t="shared" ca="1" si="382"/>
        <v>0</v>
      </c>
      <c r="D957" s="147">
        <f t="shared" ca="1" si="383"/>
        <v>0</v>
      </c>
      <c r="E957" s="147">
        <f t="shared" ca="1" si="384"/>
        <v>0</v>
      </c>
      <c r="F957" s="147">
        <f t="shared" ca="1" si="385"/>
        <v>0</v>
      </c>
      <c r="G957" s="147">
        <f t="shared" ca="1" si="386"/>
        <v>0</v>
      </c>
    </row>
    <row r="958" spans="1:28" x14ac:dyDescent="0.25">
      <c r="A958" s="140"/>
      <c r="B958" s="155" t="s">
        <v>93</v>
      </c>
      <c r="C958" s="147">
        <f t="shared" ca="1" si="382"/>
        <v>0</v>
      </c>
      <c r="D958" s="147">
        <f t="shared" ca="1" si="383"/>
        <v>0</v>
      </c>
      <c r="E958" s="147">
        <f t="shared" ca="1" si="384"/>
        <v>0</v>
      </c>
      <c r="F958" s="147">
        <f t="shared" ca="1" si="385"/>
        <v>0</v>
      </c>
      <c r="G958" s="147">
        <f t="shared" ca="1" si="386"/>
        <v>0</v>
      </c>
      <c r="H958" s="7"/>
      <c r="O958" s="8"/>
      <c r="P958" s="8"/>
      <c r="Q958" s="8"/>
      <c r="R958" s="8"/>
      <c r="S958" s="8"/>
    </row>
    <row r="959" spans="1:28" x14ac:dyDescent="0.25">
      <c r="A959" s="140"/>
      <c r="B959" s="155" t="s">
        <v>1248</v>
      </c>
      <c r="C959" s="82">
        <f t="shared" ca="1" si="382"/>
        <v>0</v>
      </c>
      <c r="D959" s="82">
        <f t="shared" ca="1" si="383"/>
        <v>0</v>
      </c>
      <c r="E959" s="82">
        <f t="shared" ca="1" si="384"/>
        <v>0</v>
      </c>
      <c r="F959" s="82">
        <f t="shared" ca="1" si="385"/>
        <v>0</v>
      </c>
      <c r="G959" s="82">
        <f t="shared" ca="1" si="386"/>
        <v>0</v>
      </c>
      <c r="H959" s="7"/>
      <c r="O959" s="8"/>
      <c r="P959" s="8"/>
      <c r="Q959" s="8"/>
      <c r="R959" s="8"/>
      <c r="S959" s="8"/>
    </row>
    <row r="960" spans="1:28" x14ac:dyDescent="0.25">
      <c r="A960" s="140"/>
      <c r="B960" s="155" t="s">
        <v>1175</v>
      </c>
      <c r="C960" s="82">
        <f t="shared" ca="1" si="382"/>
        <v>0</v>
      </c>
      <c r="D960" s="82">
        <f t="shared" ca="1" si="383"/>
        <v>0</v>
      </c>
      <c r="E960" s="82">
        <f t="shared" ca="1" si="384"/>
        <v>0</v>
      </c>
      <c r="F960" s="82">
        <f t="shared" ca="1" si="385"/>
        <v>0</v>
      </c>
      <c r="G960" s="82">
        <f t="shared" ca="1" si="386"/>
        <v>0</v>
      </c>
      <c r="H960" s="7"/>
      <c r="O960" s="8"/>
      <c r="P960" s="8"/>
      <c r="Q960" s="8"/>
      <c r="R960" s="8"/>
      <c r="S960" s="8"/>
    </row>
    <row r="961" spans="1:19" x14ac:dyDescent="0.25">
      <c r="A961" s="140"/>
      <c r="B961" s="155" t="s">
        <v>1249</v>
      </c>
      <c r="C961" s="82">
        <f t="shared" ca="1" si="382"/>
        <v>0</v>
      </c>
      <c r="D961" s="82">
        <f t="shared" ca="1" si="383"/>
        <v>0</v>
      </c>
      <c r="E961" s="82">
        <f t="shared" ca="1" si="384"/>
        <v>0</v>
      </c>
      <c r="F961" s="82">
        <f t="shared" ca="1" si="385"/>
        <v>0</v>
      </c>
      <c r="G961" s="82">
        <f t="shared" ca="1" si="386"/>
        <v>0</v>
      </c>
      <c r="H961" s="7"/>
      <c r="O961" s="8"/>
      <c r="P961" s="8"/>
      <c r="Q961" s="8"/>
      <c r="R961" s="8"/>
      <c r="S961" s="8"/>
    </row>
    <row r="962" spans="1:19" x14ac:dyDescent="0.25">
      <c r="A962" s="140"/>
      <c r="B962" s="155" t="s">
        <v>1250</v>
      </c>
      <c r="C962" s="82">
        <f t="shared" ca="1" si="382"/>
        <v>0</v>
      </c>
      <c r="D962" s="82">
        <f t="shared" ca="1" si="383"/>
        <v>0</v>
      </c>
      <c r="E962" s="82">
        <f t="shared" ca="1" si="384"/>
        <v>0</v>
      </c>
      <c r="F962" s="82">
        <f t="shared" ca="1" si="385"/>
        <v>0</v>
      </c>
      <c r="G962" s="82">
        <f t="shared" ca="1" si="386"/>
        <v>0</v>
      </c>
      <c r="H962" s="7"/>
      <c r="O962" s="8"/>
      <c r="P962" s="8"/>
      <c r="Q962" s="8"/>
      <c r="R962" s="8"/>
      <c r="S962" s="8"/>
    </row>
    <row r="963" spans="1:19" x14ac:dyDescent="0.25">
      <c r="A963" s="140"/>
      <c r="B963" s="155" t="s">
        <v>1251</v>
      </c>
      <c r="C963" s="82">
        <f t="shared" ca="1" si="382"/>
        <v>0</v>
      </c>
      <c r="D963" s="82">
        <f t="shared" ca="1" si="383"/>
        <v>0</v>
      </c>
      <c r="E963" s="82">
        <f t="shared" ca="1" si="384"/>
        <v>0</v>
      </c>
      <c r="F963" s="82">
        <f t="shared" ca="1" si="385"/>
        <v>0</v>
      </c>
      <c r="G963" s="82">
        <f t="shared" ca="1" si="386"/>
        <v>0</v>
      </c>
      <c r="H963" s="7"/>
      <c r="O963" s="8"/>
      <c r="P963" s="8"/>
      <c r="Q963" s="8"/>
      <c r="R963" s="8"/>
      <c r="S963" s="8"/>
    </row>
    <row r="964" spans="1:19" x14ac:dyDescent="0.25">
      <c r="A964" s="140"/>
      <c r="B964" s="155" t="s">
        <v>1176</v>
      </c>
      <c r="C964" s="82">
        <f t="shared" ca="1" si="382"/>
        <v>0</v>
      </c>
      <c r="D964" s="82">
        <f t="shared" ca="1" si="383"/>
        <v>0</v>
      </c>
      <c r="E964" s="82">
        <f t="shared" ca="1" si="384"/>
        <v>0</v>
      </c>
      <c r="F964" s="82">
        <f t="shared" ca="1" si="385"/>
        <v>0</v>
      </c>
      <c r="G964" s="82">
        <f t="shared" ca="1" si="386"/>
        <v>0</v>
      </c>
      <c r="H964" s="7"/>
      <c r="O964" s="8"/>
      <c r="P964" s="8"/>
      <c r="Q964" s="8"/>
      <c r="R964" s="8"/>
      <c r="S964" s="8"/>
    </row>
    <row r="965" spans="1:19" x14ac:dyDescent="0.25">
      <c r="A965" s="140"/>
      <c r="B965" s="155" t="s">
        <v>1252</v>
      </c>
      <c r="C965" s="82">
        <f t="shared" ca="1" si="382"/>
        <v>0</v>
      </c>
      <c r="D965" s="82">
        <f t="shared" ca="1" si="383"/>
        <v>0</v>
      </c>
      <c r="E965" s="82">
        <f t="shared" ca="1" si="384"/>
        <v>0</v>
      </c>
      <c r="F965" s="82">
        <f t="shared" ca="1" si="385"/>
        <v>0</v>
      </c>
      <c r="G965" s="82">
        <f t="shared" ca="1" si="386"/>
        <v>0</v>
      </c>
      <c r="H965" s="7"/>
      <c r="O965" s="8"/>
      <c r="P965" s="8"/>
      <c r="Q965" s="8"/>
      <c r="R965" s="8"/>
      <c r="S965" s="8"/>
    </row>
    <row r="966" spans="1:19" x14ac:dyDescent="0.25">
      <c r="A966" s="140"/>
      <c r="B966" s="155" t="s">
        <v>1253</v>
      </c>
      <c r="C966" s="82">
        <f t="shared" ca="1" si="382"/>
        <v>0</v>
      </c>
      <c r="D966" s="82">
        <f t="shared" ca="1" si="383"/>
        <v>0</v>
      </c>
      <c r="E966" s="82">
        <f t="shared" ca="1" si="384"/>
        <v>0</v>
      </c>
      <c r="F966" s="82">
        <f t="shared" ca="1" si="385"/>
        <v>0</v>
      </c>
      <c r="G966" s="82">
        <f t="shared" ca="1" si="386"/>
        <v>0</v>
      </c>
      <c r="H966" s="7"/>
      <c r="O966" s="8"/>
      <c r="P966" s="8"/>
      <c r="Q966" s="8"/>
      <c r="R966" s="8"/>
      <c r="S966" s="8"/>
    </row>
    <row r="967" spans="1:19" x14ac:dyDescent="0.25">
      <c r="A967" s="140"/>
      <c r="B967" s="155" t="s">
        <v>1254</v>
      </c>
      <c r="C967" s="82">
        <f t="shared" ca="1" si="382"/>
        <v>0</v>
      </c>
      <c r="D967" s="82">
        <f t="shared" ca="1" si="383"/>
        <v>0</v>
      </c>
      <c r="E967" s="82">
        <f t="shared" ca="1" si="384"/>
        <v>0</v>
      </c>
      <c r="F967" s="82">
        <f t="shared" ca="1" si="385"/>
        <v>0</v>
      </c>
      <c r="G967" s="82">
        <f t="shared" ca="1" si="386"/>
        <v>0</v>
      </c>
      <c r="H967" s="7"/>
      <c r="O967" s="8"/>
      <c r="P967" s="8"/>
      <c r="Q967" s="8"/>
      <c r="R967" s="8"/>
      <c r="S967" s="8"/>
    </row>
    <row r="968" spans="1:19" x14ac:dyDescent="0.25">
      <c r="A968" s="140"/>
      <c r="B968" s="155" t="s">
        <v>1177</v>
      </c>
      <c r="C968" s="82">
        <f t="shared" ca="1" si="382"/>
        <v>0</v>
      </c>
      <c r="D968" s="82">
        <f t="shared" ca="1" si="383"/>
        <v>0</v>
      </c>
      <c r="E968" s="82">
        <f t="shared" ca="1" si="384"/>
        <v>0</v>
      </c>
      <c r="F968" s="82">
        <f t="shared" ca="1" si="385"/>
        <v>0</v>
      </c>
      <c r="G968" s="82">
        <f t="shared" ca="1" si="386"/>
        <v>0</v>
      </c>
      <c r="H968" s="7"/>
      <c r="O968" s="8"/>
      <c r="P968" s="8"/>
      <c r="Q968" s="8"/>
      <c r="R968" s="8"/>
      <c r="S968" s="8"/>
    </row>
    <row r="969" spans="1:19" x14ac:dyDescent="0.25">
      <c r="A969" s="140"/>
      <c r="B969" s="155" t="s">
        <v>1255</v>
      </c>
      <c r="C969" s="82">
        <f t="shared" ca="1" si="382"/>
        <v>0</v>
      </c>
      <c r="D969" s="82">
        <f t="shared" ca="1" si="383"/>
        <v>0</v>
      </c>
      <c r="E969" s="82">
        <f t="shared" ca="1" si="384"/>
        <v>0</v>
      </c>
      <c r="F969" s="82">
        <f t="shared" ca="1" si="385"/>
        <v>0</v>
      </c>
      <c r="G969" s="82">
        <f t="shared" ca="1" si="386"/>
        <v>0</v>
      </c>
      <c r="H969" s="7"/>
      <c r="O969" s="8"/>
      <c r="P969" s="8"/>
      <c r="Q969" s="8"/>
      <c r="R969" s="8"/>
      <c r="S969" s="8"/>
    </row>
    <row r="970" spans="1:19" x14ac:dyDescent="0.25">
      <c r="A970" s="140"/>
      <c r="B970" s="155" t="s">
        <v>1256</v>
      </c>
      <c r="C970" s="82">
        <f t="shared" ca="1" si="382"/>
        <v>0</v>
      </c>
      <c r="D970" s="82">
        <f t="shared" ca="1" si="383"/>
        <v>0</v>
      </c>
      <c r="E970" s="82">
        <f t="shared" ca="1" si="384"/>
        <v>0</v>
      </c>
      <c r="F970" s="82">
        <f t="shared" ca="1" si="385"/>
        <v>0</v>
      </c>
      <c r="G970" s="82">
        <f t="shared" ca="1" si="386"/>
        <v>0</v>
      </c>
      <c r="H970" s="7"/>
      <c r="O970" s="8"/>
      <c r="P970" s="8"/>
      <c r="Q970" s="8"/>
      <c r="R970" s="8"/>
      <c r="S970" s="8"/>
    </row>
    <row r="971" spans="1:19" x14ac:dyDescent="0.25">
      <c r="A971" s="140"/>
      <c r="B971" s="155" t="s">
        <v>1257</v>
      </c>
      <c r="C971" s="82">
        <f t="shared" ca="1" si="382"/>
        <v>0</v>
      </c>
      <c r="D971" s="82">
        <f t="shared" ca="1" si="383"/>
        <v>0</v>
      </c>
      <c r="E971" s="82">
        <f t="shared" ca="1" si="384"/>
        <v>0</v>
      </c>
      <c r="F971" s="82">
        <f t="shared" ca="1" si="385"/>
        <v>0</v>
      </c>
      <c r="G971" s="82">
        <f t="shared" ca="1" si="386"/>
        <v>0</v>
      </c>
      <c r="H971" s="7"/>
      <c r="O971" s="8"/>
      <c r="P971" s="8"/>
      <c r="Q971" s="8"/>
      <c r="R971" s="8"/>
      <c r="S971" s="8"/>
    </row>
    <row r="972" spans="1:19" x14ac:dyDescent="0.25">
      <c r="A972" s="140"/>
      <c r="B972" s="155" t="s">
        <v>1178</v>
      </c>
      <c r="C972" s="82">
        <f t="shared" ca="1" si="382"/>
        <v>0</v>
      </c>
      <c r="D972" s="82">
        <f t="shared" ca="1" si="383"/>
        <v>0</v>
      </c>
      <c r="E972" s="82">
        <f t="shared" ca="1" si="384"/>
        <v>0</v>
      </c>
      <c r="F972" s="82">
        <f t="shared" ca="1" si="385"/>
        <v>0</v>
      </c>
      <c r="G972" s="82">
        <f t="shared" ca="1" si="386"/>
        <v>0</v>
      </c>
      <c r="H972" s="7"/>
      <c r="O972" s="8"/>
      <c r="P972" s="8"/>
      <c r="Q972" s="8"/>
      <c r="R972" s="8"/>
      <c r="S972" s="8"/>
    </row>
    <row r="973" spans="1:19" x14ac:dyDescent="0.25">
      <c r="A973" s="140"/>
      <c r="B973" s="155" t="s">
        <v>1258</v>
      </c>
      <c r="C973" s="82">
        <f t="shared" ca="1" si="382"/>
        <v>0</v>
      </c>
      <c r="D973" s="82">
        <f t="shared" ca="1" si="383"/>
        <v>0</v>
      </c>
      <c r="E973" s="82">
        <f t="shared" ca="1" si="384"/>
        <v>0</v>
      </c>
      <c r="F973" s="82">
        <f t="shared" ca="1" si="385"/>
        <v>0</v>
      </c>
      <c r="G973" s="82">
        <f t="shared" ca="1" si="386"/>
        <v>0</v>
      </c>
      <c r="H973" s="7"/>
      <c r="O973" s="8"/>
      <c r="P973" s="8"/>
      <c r="Q973" s="8"/>
      <c r="R973" s="8"/>
      <c r="S973" s="8"/>
    </row>
    <row r="974" spans="1:19" x14ac:dyDescent="0.25">
      <c r="A974" s="140"/>
      <c r="B974" s="155" t="s">
        <v>1259</v>
      </c>
      <c r="C974" s="82">
        <f t="shared" ca="1" si="382"/>
        <v>0</v>
      </c>
      <c r="D974" s="82">
        <f t="shared" ca="1" si="383"/>
        <v>0</v>
      </c>
      <c r="E974" s="82">
        <f t="shared" ca="1" si="384"/>
        <v>0</v>
      </c>
      <c r="F974" s="82">
        <f t="shared" ca="1" si="385"/>
        <v>0</v>
      </c>
      <c r="G974" s="82">
        <f t="shared" ca="1" si="386"/>
        <v>0</v>
      </c>
      <c r="H974" s="7"/>
      <c r="O974" s="8"/>
      <c r="P974" s="8"/>
      <c r="Q974" s="8"/>
      <c r="R974" s="8"/>
      <c r="S974" s="8"/>
    </row>
    <row r="975" spans="1:19" x14ac:dyDescent="0.25">
      <c r="A975" s="140"/>
      <c r="B975" s="155" t="s">
        <v>1260</v>
      </c>
      <c r="C975" s="82">
        <f t="shared" ca="1" si="382"/>
        <v>0</v>
      </c>
      <c r="D975" s="82">
        <f t="shared" ca="1" si="383"/>
        <v>0</v>
      </c>
      <c r="E975" s="82">
        <f t="shared" ca="1" si="384"/>
        <v>0</v>
      </c>
      <c r="F975" s="82">
        <f t="shared" ca="1" si="385"/>
        <v>0</v>
      </c>
      <c r="G975" s="82">
        <f t="shared" ca="1" si="386"/>
        <v>0</v>
      </c>
      <c r="H975" s="7"/>
      <c r="O975" s="8"/>
      <c r="P975" s="8"/>
      <c r="Q975" s="8"/>
      <c r="R975" s="8"/>
      <c r="S975" s="8"/>
    </row>
    <row r="976" spans="1:19" x14ac:dyDescent="0.25">
      <c r="A976" s="140"/>
      <c r="B976" s="155" t="s">
        <v>1179</v>
      </c>
      <c r="C976" s="82">
        <f t="shared" ca="1" si="382"/>
        <v>0</v>
      </c>
      <c r="D976" s="82">
        <f t="shared" ca="1" si="383"/>
        <v>0</v>
      </c>
      <c r="E976" s="82">
        <f t="shared" ca="1" si="384"/>
        <v>0</v>
      </c>
      <c r="F976" s="82">
        <f t="shared" ca="1" si="385"/>
        <v>0</v>
      </c>
      <c r="G976" s="82">
        <f t="shared" ca="1" si="386"/>
        <v>0</v>
      </c>
      <c r="H976" s="7"/>
      <c r="O976" s="8"/>
      <c r="P976" s="8"/>
      <c r="Q976" s="8"/>
      <c r="R976" s="8"/>
      <c r="S976" s="8"/>
    </row>
    <row r="977" spans="1:19" x14ac:dyDescent="0.25">
      <c r="A977" s="140"/>
      <c r="B977" s="155" t="s">
        <v>1261</v>
      </c>
      <c r="C977" s="82">
        <f t="shared" ca="1" si="382"/>
        <v>0</v>
      </c>
      <c r="D977" s="82">
        <f t="shared" ca="1" si="383"/>
        <v>0</v>
      </c>
      <c r="E977" s="82">
        <f t="shared" ca="1" si="384"/>
        <v>0</v>
      </c>
      <c r="F977" s="82">
        <f t="shared" ca="1" si="385"/>
        <v>0</v>
      </c>
      <c r="G977" s="82">
        <f t="shared" ca="1" si="386"/>
        <v>0</v>
      </c>
      <c r="H977" s="7"/>
      <c r="O977" s="8"/>
      <c r="P977" s="8"/>
      <c r="Q977" s="8"/>
      <c r="R977" s="8"/>
      <c r="S977" s="8"/>
    </row>
    <row r="978" spans="1:19" x14ac:dyDescent="0.25">
      <c r="A978" s="140"/>
      <c r="B978" s="155" t="s">
        <v>1262</v>
      </c>
      <c r="C978" s="82">
        <f t="shared" ca="1" si="382"/>
        <v>0</v>
      </c>
      <c r="D978" s="82">
        <f t="shared" ca="1" si="383"/>
        <v>0</v>
      </c>
      <c r="E978" s="82">
        <f t="shared" ca="1" si="384"/>
        <v>0</v>
      </c>
      <c r="F978" s="82">
        <f t="shared" ca="1" si="385"/>
        <v>0</v>
      </c>
      <c r="G978" s="82">
        <f t="shared" ca="1" si="386"/>
        <v>0</v>
      </c>
      <c r="H978" s="7"/>
      <c r="O978" s="8"/>
      <c r="P978" s="8"/>
      <c r="Q978" s="8"/>
      <c r="R978" s="8"/>
      <c r="S978" s="8"/>
    </row>
    <row r="979" spans="1:19" x14ac:dyDescent="0.25">
      <c r="A979" s="140"/>
      <c r="B979" s="155" t="s">
        <v>1263</v>
      </c>
      <c r="C979" s="82">
        <f t="shared" ca="1" si="382"/>
        <v>0</v>
      </c>
      <c r="D979" s="82">
        <f t="shared" ca="1" si="383"/>
        <v>0</v>
      </c>
      <c r="E979" s="82">
        <f t="shared" ca="1" si="384"/>
        <v>0</v>
      </c>
      <c r="F979" s="82">
        <f t="shared" ca="1" si="385"/>
        <v>0</v>
      </c>
      <c r="G979" s="82">
        <f t="shared" ca="1" si="386"/>
        <v>0</v>
      </c>
      <c r="H979" s="7"/>
      <c r="O979" s="8"/>
      <c r="P979" s="8"/>
      <c r="Q979" s="8"/>
      <c r="R979" s="8"/>
      <c r="S979" s="8"/>
    </row>
    <row r="980" spans="1:19" x14ac:dyDescent="0.25">
      <c r="A980" s="140"/>
      <c r="B980" s="155" t="s">
        <v>1180</v>
      </c>
      <c r="C980" s="82">
        <f t="shared" ca="1" si="382"/>
        <v>0</v>
      </c>
      <c r="D980" s="82">
        <f t="shared" ca="1" si="383"/>
        <v>0</v>
      </c>
      <c r="E980" s="82">
        <f t="shared" ca="1" si="384"/>
        <v>0</v>
      </c>
      <c r="F980" s="82">
        <f t="shared" ca="1" si="385"/>
        <v>0</v>
      </c>
      <c r="G980" s="82">
        <f t="shared" ca="1" si="386"/>
        <v>0</v>
      </c>
      <c r="H980" s="7"/>
      <c r="O980" s="8"/>
      <c r="P980" s="8"/>
      <c r="Q980" s="8"/>
      <c r="R980" s="8"/>
      <c r="S980" s="8"/>
    </row>
    <row r="981" spans="1:19" x14ac:dyDescent="0.25">
      <c r="A981" s="140"/>
      <c r="B981" s="155" t="s">
        <v>1264</v>
      </c>
      <c r="C981" s="82">
        <f t="shared" ca="1" si="382"/>
        <v>0</v>
      </c>
      <c r="D981" s="82">
        <f t="shared" ca="1" si="383"/>
        <v>0</v>
      </c>
      <c r="E981" s="82">
        <f t="shared" ca="1" si="384"/>
        <v>0</v>
      </c>
      <c r="F981" s="82">
        <f t="shared" ca="1" si="385"/>
        <v>0</v>
      </c>
      <c r="G981" s="82">
        <f t="shared" ca="1" si="386"/>
        <v>0</v>
      </c>
      <c r="H981" s="7"/>
      <c r="O981" s="8"/>
      <c r="P981" s="8"/>
      <c r="Q981" s="8"/>
      <c r="R981" s="8"/>
      <c r="S981" s="8"/>
    </row>
    <row r="982" spans="1:19" x14ac:dyDescent="0.25">
      <c r="A982" s="140"/>
      <c r="B982" s="155" t="s">
        <v>1265</v>
      </c>
      <c r="C982" s="82">
        <f t="shared" ca="1" si="382"/>
        <v>0</v>
      </c>
      <c r="D982" s="82">
        <f t="shared" ca="1" si="383"/>
        <v>0</v>
      </c>
      <c r="E982" s="82">
        <f t="shared" ca="1" si="384"/>
        <v>0</v>
      </c>
      <c r="F982" s="82">
        <f t="shared" ca="1" si="385"/>
        <v>0</v>
      </c>
      <c r="G982" s="82">
        <f t="shared" ca="1" si="386"/>
        <v>0</v>
      </c>
      <c r="H982" s="7"/>
      <c r="O982" s="8"/>
      <c r="P982" s="8"/>
      <c r="Q982" s="8"/>
      <c r="R982" s="8"/>
      <c r="S982" s="8"/>
    </row>
    <row r="983" spans="1:19" x14ac:dyDescent="0.25">
      <c r="A983" s="140"/>
      <c r="B983" s="155" t="s">
        <v>940</v>
      </c>
      <c r="C983" s="65">
        <f t="shared" ca="1" si="382"/>
        <v>0</v>
      </c>
      <c r="D983" s="65">
        <f t="shared" ca="1" si="383"/>
        <v>0</v>
      </c>
      <c r="E983" s="65">
        <f t="shared" ca="1" si="384"/>
        <v>0</v>
      </c>
      <c r="F983" s="65">
        <f t="shared" ca="1" si="385"/>
        <v>0</v>
      </c>
      <c r="G983" s="65">
        <f t="shared" ca="1" si="386"/>
        <v>0</v>
      </c>
      <c r="H983" s="7"/>
      <c r="O983" s="8"/>
      <c r="P983" s="8"/>
      <c r="Q983" s="8"/>
      <c r="R983" s="8"/>
      <c r="S983" s="8"/>
    </row>
    <row r="984" spans="1:19" x14ac:dyDescent="0.25">
      <c r="A984" s="140"/>
      <c r="B984" s="155" t="s">
        <v>941</v>
      </c>
      <c r="C984" s="65">
        <f t="shared" ca="1" si="382"/>
        <v>0</v>
      </c>
      <c r="D984" s="65">
        <f t="shared" ca="1" si="383"/>
        <v>0</v>
      </c>
      <c r="E984" s="65">
        <f t="shared" ca="1" si="384"/>
        <v>0</v>
      </c>
      <c r="F984" s="65">
        <f t="shared" ca="1" si="385"/>
        <v>0</v>
      </c>
      <c r="G984" s="65">
        <f t="shared" ca="1" si="386"/>
        <v>0</v>
      </c>
      <c r="H984" s="7"/>
      <c r="O984" s="8"/>
      <c r="P984" s="8"/>
      <c r="Q984" s="8"/>
      <c r="R984" s="8"/>
      <c r="S984" s="8"/>
    </row>
    <row r="985" spans="1:19" x14ac:dyDescent="0.25">
      <c r="A985" s="140"/>
      <c r="B985" s="155" t="s">
        <v>942</v>
      </c>
      <c r="C985" s="147">
        <f t="shared" ca="1" si="382"/>
        <v>0</v>
      </c>
      <c r="D985" s="147">
        <f t="shared" ca="1" si="383"/>
        <v>0</v>
      </c>
      <c r="E985" s="147">
        <f t="shared" ca="1" si="384"/>
        <v>0</v>
      </c>
      <c r="F985" s="147">
        <f t="shared" ca="1" si="385"/>
        <v>0</v>
      </c>
      <c r="G985" s="147">
        <f t="shared" ca="1" si="386"/>
        <v>0</v>
      </c>
      <c r="H985" s="7"/>
      <c r="O985" s="8"/>
      <c r="P985" s="8"/>
      <c r="Q985" s="8"/>
      <c r="R985" s="8"/>
      <c r="S985" s="8"/>
    </row>
    <row r="986" spans="1:19" x14ac:dyDescent="0.25">
      <c r="A986" s="140"/>
      <c r="B986" s="155" t="s">
        <v>1266</v>
      </c>
      <c r="C986" s="82">
        <f t="shared" ca="1" si="382"/>
        <v>0</v>
      </c>
      <c r="D986" s="82">
        <f t="shared" ca="1" si="383"/>
        <v>0</v>
      </c>
      <c r="E986" s="82">
        <f t="shared" ca="1" si="384"/>
        <v>0</v>
      </c>
      <c r="F986" s="82">
        <f t="shared" ca="1" si="385"/>
        <v>0</v>
      </c>
      <c r="G986" s="82">
        <f t="shared" ca="1" si="386"/>
        <v>0</v>
      </c>
      <c r="H986" s="7"/>
      <c r="O986" s="8"/>
      <c r="P986" s="8"/>
      <c r="Q986" s="8"/>
      <c r="R986" s="8"/>
      <c r="S986" s="8"/>
    </row>
    <row r="987" spans="1:19" x14ac:dyDescent="0.25">
      <c r="A987" s="140"/>
      <c r="B987" s="155" t="s">
        <v>1267</v>
      </c>
      <c r="C987" s="82">
        <f t="shared" ca="1" si="382"/>
        <v>0</v>
      </c>
      <c r="D987" s="82">
        <f t="shared" ca="1" si="383"/>
        <v>0</v>
      </c>
      <c r="E987" s="82">
        <f t="shared" ca="1" si="384"/>
        <v>0</v>
      </c>
      <c r="F987" s="82">
        <f t="shared" ca="1" si="385"/>
        <v>0</v>
      </c>
      <c r="G987" s="82">
        <f t="shared" ca="1" si="386"/>
        <v>0</v>
      </c>
      <c r="H987" s="7"/>
      <c r="O987" s="8"/>
      <c r="P987" s="8"/>
      <c r="Q987" s="8"/>
      <c r="R987" s="8"/>
      <c r="S987" s="8"/>
    </row>
    <row r="988" spans="1:19" x14ac:dyDescent="0.25">
      <c r="A988" s="140"/>
      <c r="B988" s="155" t="s">
        <v>1268</v>
      </c>
      <c r="C988" s="82">
        <f t="shared" ca="1" si="382"/>
        <v>0</v>
      </c>
      <c r="D988" s="82">
        <f t="shared" ca="1" si="383"/>
        <v>0</v>
      </c>
      <c r="E988" s="82">
        <f t="shared" ca="1" si="384"/>
        <v>0</v>
      </c>
      <c r="F988" s="82">
        <f t="shared" ca="1" si="385"/>
        <v>0</v>
      </c>
      <c r="G988" s="82">
        <f t="shared" ca="1" si="386"/>
        <v>0</v>
      </c>
      <c r="H988" s="7"/>
      <c r="O988" s="8"/>
      <c r="P988" s="8"/>
      <c r="Q988" s="8"/>
      <c r="R988" s="8"/>
      <c r="S988" s="8"/>
    </row>
    <row r="989" spans="1:19" x14ac:dyDescent="0.25">
      <c r="A989" s="140"/>
      <c r="B989" s="155" t="s">
        <v>1269</v>
      </c>
      <c r="C989" s="82">
        <f t="shared" ref="C989:C992" ca="1" si="387">IFERROR(VLOOKUP($B989,INDIRECT($I$797),2,FALSE),0)</f>
        <v>0</v>
      </c>
      <c r="D989" s="82">
        <f t="shared" ref="D989:D992" ca="1" si="388">IFERROR(VLOOKUP($B989,INDIRECT($J$797),2,FALSE),0)</f>
        <v>0</v>
      </c>
      <c r="E989" s="82">
        <f t="shared" ref="E989:E992" ca="1" si="389">IFERROR(VLOOKUP($B989,INDIRECT($K$797),2,FALSE),0)</f>
        <v>0</v>
      </c>
      <c r="F989" s="82">
        <f t="shared" ref="F989:F992" ca="1" si="390">IFERROR(VLOOKUP($B989,INDIRECT($L$797),2,FALSE),0)</f>
        <v>0</v>
      </c>
      <c r="G989" s="82">
        <f t="shared" ref="G989:G992" ca="1" si="391">IFERROR(VLOOKUP($B989,INDIRECT($M$797),2,FALSE),0)</f>
        <v>0</v>
      </c>
      <c r="H989" s="7"/>
      <c r="O989" s="8"/>
      <c r="P989" s="8"/>
      <c r="Q989" s="8"/>
      <c r="R989" s="8"/>
      <c r="S989" s="8"/>
    </row>
    <row r="990" spans="1:19" x14ac:dyDescent="0.25">
      <c r="A990" s="140"/>
      <c r="B990" s="155" t="s">
        <v>1270</v>
      </c>
      <c r="C990" s="65">
        <f t="shared" ca="1" si="387"/>
        <v>0</v>
      </c>
      <c r="D990" s="65">
        <f t="shared" ca="1" si="388"/>
        <v>0</v>
      </c>
      <c r="E990" s="65">
        <f t="shared" ca="1" si="389"/>
        <v>0</v>
      </c>
      <c r="F990" s="65">
        <f t="shared" ca="1" si="390"/>
        <v>0</v>
      </c>
      <c r="G990" s="65">
        <f t="shared" ca="1" si="391"/>
        <v>0</v>
      </c>
      <c r="H990" s="7"/>
      <c r="O990" s="8"/>
      <c r="P990" s="8"/>
      <c r="Q990" s="8"/>
      <c r="R990" s="8"/>
      <c r="S990" s="8"/>
    </row>
    <row r="991" spans="1:19" x14ac:dyDescent="0.25">
      <c r="A991" s="140"/>
      <c r="B991" s="155" t="s">
        <v>1271</v>
      </c>
      <c r="C991" s="65">
        <f t="shared" ca="1" si="387"/>
        <v>0</v>
      </c>
      <c r="D991" s="65">
        <f t="shared" ca="1" si="388"/>
        <v>0</v>
      </c>
      <c r="E991" s="65">
        <f t="shared" ca="1" si="389"/>
        <v>0</v>
      </c>
      <c r="F991" s="65">
        <f t="shared" ca="1" si="390"/>
        <v>0</v>
      </c>
      <c r="G991" s="65">
        <f t="shared" ca="1" si="391"/>
        <v>0</v>
      </c>
      <c r="H991" s="7"/>
      <c r="O991" s="8"/>
      <c r="P991" s="8"/>
      <c r="Q991" s="8"/>
      <c r="R991" s="8"/>
      <c r="S991" s="8"/>
    </row>
    <row r="992" spans="1:19" x14ac:dyDescent="0.25">
      <c r="A992" s="140"/>
      <c r="B992" s="155" t="s">
        <v>1272</v>
      </c>
      <c r="C992" s="147">
        <f t="shared" ca="1" si="387"/>
        <v>0</v>
      </c>
      <c r="D992" s="147">
        <f t="shared" ca="1" si="388"/>
        <v>0</v>
      </c>
      <c r="E992" s="147">
        <f t="shared" ca="1" si="389"/>
        <v>0</v>
      </c>
      <c r="F992" s="147">
        <f t="shared" ca="1" si="390"/>
        <v>0</v>
      </c>
      <c r="G992" s="147">
        <f t="shared" ca="1" si="391"/>
        <v>0</v>
      </c>
      <c r="H992" s="7"/>
      <c r="O992" s="8"/>
      <c r="P992" s="8"/>
      <c r="Q992" s="8"/>
      <c r="R992" s="8"/>
      <c r="S992" s="8"/>
    </row>
    <row r="993" spans="1:27" x14ac:dyDescent="0.25">
      <c r="A993" s="140"/>
      <c r="B993" s="155"/>
      <c r="C993" s="7"/>
      <c r="D993" s="7"/>
      <c r="E993" s="7"/>
      <c r="F993" s="7"/>
      <c r="G993" s="7"/>
      <c r="H993" s="7"/>
      <c r="I993" s="103" t="s">
        <v>244</v>
      </c>
      <c r="O993" s="138" t="s">
        <v>245</v>
      </c>
      <c r="P993" s="8"/>
      <c r="Q993" s="8"/>
      <c r="R993" s="8"/>
      <c r="S993" s="8"/>
      <c r="V993" s="106" t="s">
        <v>341</v>
      </c>
      <c r="W993" s="9">
        <v>2010</v>
      </c>
      <c r="X993" s="9">
        <v>2020</v>
      </c>
      <c r="Y993" s="9">
        <v>2030</v>
      </c>
      <c r="Z993" s="9">
        <v>2040</v>
      </c>
      <c r="AA993" s="9">
        <v>2050</v>
      </c>
    </row>
    <row r="994" spans="1:27" x14ac:dyDescent="0.25">
      <c r="A994" s="106"/>
      <c r="B994" s="106" t="s">
        <v>574</v>
      </c>
      <c r="C994" s="9">
        <v>2010</v>
      </c>
      <c r="D994" s="9">
        <v>2020</v>
      </c>
      <c r="E994" s="9">
        <v>2030</v>
      </c>
      <c r="F994" s="9">
        <v>2040</v>
      </c>
      <c r="G994" s="9">
        <v>2050</v>
      </c>
      <c r="H994" s="9"/>
      <c r="I994" s="106">
        <v>2010</v>
      </c>
      <c r="J994" s="106">
        <v>2020</v>
      </c>
      <c r="K994" s="106">
        <v>2030</v>
      </c>
      <c r="L994" s="106">
        <v>2040</v>
      </c>
      <c r="M994" s="106">
        <v>2050</v>
      </c>
      <c r="O994" s="6">
        <v>2010</v>
      </c>
      <c r="P994" s="6">
        <v>2020</v>
      </c>
      <c r="Q994" s="6">
        <v>2030</v>
      </c>
      <c r="R994" s="6">
        <v>2040</v>
      </c>
      <c r="S994" s="6">
        <v>2050</v>
      </c>
      <c r="V994" s="87" t="s">
        <v>337</v>
      </c>
    </row>
    <row r="995" spans="1:27" x14ac:dyDescent="0.25">
      <c r="A995" s="140"/>
      <c r="B995" s="155" t="s">
        <v>470</v>
      </c>
      <c r="C995" s="41">
        <f t="shared" ref="C995:C1000" ca="1" si="392">IFERROR(VLOOKUP($B995,INDIRECT($I$995),2,FALSE),0)</f>
        <v>0</v>
      </c>
      <c r="D995" s="41">
        <f t="shared" ref="D995:D1000" ca="1" si="393">IFERROR(VLOOKUP($B995,INDIRECT($J$995),2,FALSE),0)</f>
        <v>49.716267100000003</v>
      </c>
      <c r="E995" s="41">
        <f t="shared" ref="E995:E1000" ca="1" si="394">IFERROR(VLOOKUP($B995,INDIRECT($K$995),2,FALSE),0)</f>
        <v>49.995046799999997</v>
      </c>
      <c r="F995" s="41">
        <f t="shared" ref="F995:F1000" ca="1" si="395">IFERROR(VLOOKUP($B995,INDIRECT($L$995),2,FALSE),0)</f>
        <v>49.995046799999997</v>
      </c>
      <c r="G995" s="41">
        <f t="shared" ref="G995:G1000" ca="1" si="396">IFERROR(VLOOKUP($B995,INDIRECT($M$995),2,FALSE),0)</f>
        <v>49.995046799999997</v>
      </c>
      <c r="H995" s="7"/>
      <c r="I995" s="140" t="str">
        <f>"Modeloutput!$A$"&amp;O995&amp;":$B$"&amp;O996</f>
        <v>Modeloutput!$A$14252:$B$14257</v>
      </c>
      <c r="J995" s="140" t="str">
        <f>"Modeloutput!$A$"&amp;P995&amp;":$B$"&amp;P996</f>
        <v>Modeloutput!$A$15187:$B$15192</v>
      </c>
      <c r="K995" s="140" t="str">
        <f>"Modeloutput!$A$"&amp;Q995&amp;":$B$"&amp;Q996</f>
        <v>Modeloutput!$A$16122:$B$16127</v>
      </c>
      <c r="L995" s="140" t="str">
        <f>"Modeloutput!$A$"&amp;R995&amp;":$B$"&amp;R996</f>
        <v>Modeloutput!$A$17057:$B$17062</v>
      </c>
      <c r="M995" s="140" t="str">
        <f>"Modeloutput!$A$"&amp;S995&amp;":$B$"&amp;S996</f>
        <v>Modeloutput!$A$17992:$B$17997</v>
      </c>
      <c r="O995" s="140">
        <f>Run4_Var1!O995+Run4_Var4!$G$10</f>
        <v>14252</v>
      </c>
      <c r="P995" s="140">
        <f>Run4_Var1!P995+Run4_Var4!$G$10</f>
        <v>15187</v>
      </c>
      <c r="Q995" s="140">
        <f>Run4_Var1!Q995+Run4_Var4!$G$10</f>
        <v>16122</v>
      </c>
      <c r="R995" s="140">
        <f>Run4_Var1!R995+Run4_Var4!$G$10</f>
        <v>17057</v>
      </c>
      <c r="S995" s="140">
        <f>Run4_Var1!S995+Run4_Var4!$G$10</f>
        <v>17992</v>
      </c>
      <c r="V995" s="22" t="s">
        <v>342</v>
      </c>
      <c r="W995" s="23">
        <f ca="1">SUM(C995:C1000)</f>
        <v>0</v>
      </c>
      <c r="X995" s="23">
        <f t="shared" ref="X995:AA995" ca="1" si="397">SUM(D995:D1000)</f>
        <v>78.072618300000002</v>
      </c>
      <c r="Y995" s="23">
        <f t="shared" ca="1" si="397"/>
        <v>78.351397999999989</v>
      </c>
      <c r="Z995" s="23">
        <f t="shared" ca="1" si="397"/>
        <v>78.368869599999996</v>
      </c>
      <c r="AA995" s="23">
        <f t="shared" ca="1" si="397"/>
        <v>78.5274103</v>
      </c>
    </row>
    <row r="996" spans="1:27" x14ac:dyDescent="0.25">
      <c r="A996" s="140"/>
      <c r="B996" s="155" t="s">
        <v>471</v>
      </c>
      <c r="C996" s="41">
        <f t="shared" ca="1" si="392"/>
        <v>0</v>
      </c>
      <c r="D996" s="41">
        <f t="shared" ca="1" si="393"/>
        <v>0</v>
      </c>
      <c r="E996" s="41">
        <f t="shared" ca="1" si="394"/>
        <v>0</v>
      </c>
      <c r="F996" s="41">
        <f t="shared" ca="1" si="395"/>
        <v>0</v>
      </c>
      <c r="G996" s="41">
        <f t="shared" ca="1" si="396"/>
        <v>0</v>
      </c>
      <c r="H996" s="7"/>
      <c r="O996" s="140">
        <f>Run4_Var1!O996+Run4_Var4!$G$10</f>
        <v>14257</v>
      </c>
      <c r="P996" s="140">
        <f>Run4_Var1!P996+Run4_Var4!$G$10</f>
        <v>15192</v>
      </c>
      <c r="Q996" s="140">
        <f>Run4_Var1!Q996+Run4_Var4!$G$10</f>
        <v>16127</v>
      </c>
      <c r="R996" s="140">
        <f>Run4_Var1!R996+Run4_Var4!$G$10</f>
        <v>17062</v>
      </c>
      <c r="S996" s="140">
        <f>Run4_Var1!S996+Run4_Var4!$G$10</f>
        <v>17997</v>
      </c>
      <c r="V996" s="8"/>
      <c r="W996" s="42"/>
      <c r="X996" s="42"/>
      <c r="Y996" s="42"/>
      <c r="Z996" s="42"/>
      <c r="AA996" s="42"/>
    </row>
    <row r="997" spans="1:27" x14ac:dyDescent="0.25">
      <c r="A997" s="140"/>
      <c r="B997" s="155" t="s">
        <v>486</v>
      </c>
      <c r="C997" s="41">
        <f t="shared" ca="1" si="392"/>
        <v>0</v>
      </c>
      <c r="D997" s="41">
        <f t="shared" ca="1" si="393"/>
        <v>28.356351199999999</v>
      </c>
      <c r="E997" s="41">
        <f t="shared" ca="1" si="394"/>
        <v>28.356351199999999</v>
      </c>
      <c r="F997" s="41">
        <f t="shared" ca="1" si="395"/>
        <v>28.373822799999999</v>
      </c>
      <c r="G997" s="41">
        <f t="shared" ca="1" si="396"/>
        <v>28.532363499999999</v>
      </c>
      <c r="H997" s="7"/>
      <c r="O997" s="8"/>
      <c r="P997" s="8"/>
      <c r="Q997" s="8"/>
      <c r="R997" s="8"/>
      <c r="S997" s="8"/>
      <c r="V997" s="140" t="s">
        <v>285</v>
      </c>
      <c r="W997" s="135">
        <f ca="1">SUM(W995)</f>
        <v>0</v>
      </c>
      <c r="X997" s="135">
        <f t="shared" ref="X997:AA997" ca="1" si="398">SUM(X995)</f>
        <v>78.072618300000002</v>
      </c>
      <c r="Y997" s="135">
        <f t="shared" ca="1" si="398"/>
        <v>78.351397999999989</v>
      </c>
      <c r="Z997" s="135">
        <f t="shared" ca="1" si="398"/>
        <v>78.368869599999996</v>
      </c>
      <c r="AA997" s="135">
        <f t="shared" ca="1" si="398"/>
        <v>78.5274103</v>
      </c>
    </row>
    <row r="998" spans="1:27" x14ac:dyDescent="0.25">
      <c r="A998" s="140"/>
      <c r="B998" s="155" t="s">
        <v>487</v>
      </c>
      <c r="C998" s="41">
        <f t="shared" ca="1" si="392"/>
        <v>0</v>
      </c>
      <c r="D998" s="41">
        <f t="shared" ca="1" si="393"/>
        <v>0</v>
      </c>
      <c r="E998" s="41">
        <f t="shared" ca="1" si="394"/>
        <v>0</v>
      </c>
      <c r="F998" s="41">
        <f t="shared" ca="1" si="395"/>
        <v>0</v>
      </c>
      <c r="G998" s="41">
        <f t="shared" ca="1" si="396"/>
        <v>0</v>
      </c>
      <c r="H998" s="7"/>
      <c r="O998" s="8"/>
      <c r="P998" s="8"/>
      <c r="Q998" s="8"/>
      <c r="R998" s="8"/>
      <c r="S998" s="8"/>
      <c r="V998" s="140" t="s">
        <v>284</v>
      </c>
      <c r="W998" s="135">
        <f ca="1">SUM(C995:C1000)</f>
        <v>0</v>
      </c>
      <c r="X998" s="135">
        <f t="shared" ref="X998:AA998" ca="1" si="399">SUM(D995:D1000)</f>
        <v>78.072618300000002</v>
      </c>
      <c r="Y998" s="135">
        <f t="shared" ca="1" si="399"/>
        <v>78.351397999999989</v>
      </c>
      <c r="Z998" s="135">
        <f t="shared" ca="1" si="399"/>
        <v>78.368869599999996</v>
      </c>
      <c r="AA998" s="135">
        <f t="shared" ca="1" si="399"/>
        <v>78.5274103</v>
      </c>
    </row>
    <row r="999" spans="1:27" x14ac:dyDescent="0.25">
      <c r="A999" s="140"/>
      <c r="B999" s="155" t="s">
        <v>488</v>
      </c>
      <c r="C999" s="41">
        <f t="shared" ca="1" si="392"/>
        <v>0</v>
      </c>
      <c r="D999" s="41">
        <f t="shared" ca="1" si="393"/>
        <v>0</v>
      </c>
      <c r="E999" s="41">
        <f t="shared" ca="1" si="394"/>
        <v>0</v>
      </c>
      <c r="F999" s="41">
        <f t="shared" ca="1" si="395"/>
        <v>0</v>
      </c>
      <c r="G999" s="41">
        <f t="shared" ca="1" si="396"/>
        <v>0</v>
      </c>
      <c r="H999" s="7"/>
      <c r="O999" s="8"/>
      <c r="P999" s="8"/>
      <c r="Q999" s="8"/>
      <c r="R999" s="8"/>
      <c r="S999" s="8"/>
      <c r="V999" s="8"/>
      <c r="W999" s="42"/>
      <c r="X999" s="42"/>
      <c r="Y999" s="42"/>
      <c r="Z999" s="42"/>
      <c r="AA999" s="42"/>
    </row>
    <row r="1000" spans="1:27" x14ac:dyDescent="0.25">
      <c r="A1000" s="140"/>
      <c r="B1000" s="155" t="s">
        <v>489</v>
      </c>
      <c r="C1000" s="41">
        <f t="shared" ca="1" si="392"/>
        <v>0</v>
      </c>
      <c r="D1000" s="41">
        <f t="shared" ca="1" si="393"/>
        <v>0</v>
      </c>
      <c r="E1000" s="41">
        <f t="shared" ca="1" si="394"/>
        <v>0</v>
      </c>
      <c r="F1000" s="41">
        <f t="shared" ca="1" si="395"/>
        <v>0</v>
      </c>
      <c r="G1000" s="41">
        <f t="shared" ca="1" si="396"/>
        <v>0</v>
      </c>
      <c r="H1000" s="7"/>
      <c r="O1000" s="8"/>
      <c r="P1000" s="8"/>
      <c r="Q1000" s="8"/>
      <c r="R1000" s="8"/>
      <c r="S1000" s="8"/>
    </row>
    <row r="1001" spans="1:27" x14ac:dyDescent="0.25">
      <c r="A1001" s="140"/>
      <c r="B1001" s="155"/>
      <c r="C1001" s="7"/>
      <c r="D1001" s="7"/>
      <c r="E1001" s="7"/>
      <c r="F1001" s="7"/>
      <c r="G1001" s="7"/>
      <c r="H1001" s="7"/>
      <c r="I1001" s="103" t="s">
        <v>244</v>
      </c>
      <c r="O1001" s="138" t="s">
        <v>245</v>
      </c>
      <c r="P1001" s="8"/>
      <c r="Q1001" s="8"/>
      <c r="R1001" s="8"/>
      <c r="S1001" s="8"/>
    </row>
    <row r="1002" spans="1:27" x14ac:dyDescent="0.25">
      <c r="A1002" s="106"/>
      <c r="B1002" s="106" t="s">
        <v>340</v>
      </c>
      <c r="C1002" s="9">
        <v>2010</v>
      </c>
      <c r="D1002" s="9">
        <v>2020</v>
      </c>
      <c r="E1002" s="9">
        <v>2030</v>
      </c>
      <c r="F1002" s="9">
        <v>2040</v>
      </c>
      <c r="G1002" s="9">
        <v>2050</v>
      </c>
      <c r="H1002" s="9"/>
      <c r="I1002" s="106">
        <v>2010</v>
      </c>
      <c r="J1002" s="106">
        <v>2020</v>
      </c>
      <c r="K1002" s="106">
        <v>2030</v>
      </c>
      <c r="L1002" s="106">
        <v>2040</v>
      </c>
      <c r="M1002" s="106">
        <v>2050</v>
      </c>
      <c r="O1002" s="6">
        <v>2010</v>
      </c>
      <c r="P1002" s="6">
        <v>2020</v>
      </c>
      <c r="Q1002" s="6">
        <v>2030</v>
      </c>
      <c r="R1002" s="6">
        <v>2040</v>
      </c>
      <c r="S1002" s="6">
        <v>2050</v>
      </c>
      <c r="V1002" s="106" t="s">
        <v>587</v>
      </c>
      <c r="W1002" s="9">
        <v>2010</v>
      </c>
      <c r="X1002" s="9">
        <v>2020</v>
      </c>
      <c r="Y1002" s="9">
        <v>2030</v>
      </c>
      <c r="Z1002" s="9">
        <v>2040</v>
      </c>
      <c r="AA1002" s="9">
        <v>2050</v>
      </c>
    </row>
    <row r="1003" spans="1:27" x14ac:dyDescent="0.25">
      <c r="A1003" s="140"/>
      <c r="B1003" s="155" t="s">
        <v>466</v>
      </c>
      <c r="C1003" s="78">
        <f t="shared" ref="C1003:C1014" ca="1" si="400">IFERROR(VLOOKUP($B1003,INDIRECT($I$1003),2,FALSE),0)</f>
        <v>0</v>
      </c>
      <c r="D1003" s="78">
        <f t="shared" ref="D1003:D1014" ca="1" si="401">IFERROR(VLOOKUP($B1003,INDIRECT($J$1003),2,FALSE),0)</f>
        <v>0</v>
      </c>
      <c r="E1003" s="78">
        <f t="shared" ref="E1003:E1014" ca="1" si="402">IFERROR(VLOOKUP($B1003,INDIRECT($K$1003),2,FALSE),0)</f>
        <v>0</v>
      </c>
      <c r="F1003" s="78">
        <f t="shared" ref="F1003:F1014" ca="1" si="403">IFERROR(VLOOKUP($B1003,INDIRECT($L$1003),2,FALSE),0)</f>
        <v>0</v>
      </c>
      <c r="G1003" s="78">
        <f t="shared" ref="G1003:G1014" ca="1" si="404">IFERROR(VLOOKUP($B1003,INDIRECT($M$1003),2,FALSE),0)</f>
        <v>0</v>
      </c>
      <c r="H1003" s="7"/>
      <c r="I1003" s="140" t="str">
        <f>"Modeloutput!$A$"&amp;O1003&amp;":$B$"&amp;O1004</f>
        <v>Modeloutput!$A$14707:$B$14718</v>
      </c>
      <c r="J1003" s="140" t="str">
        <f>"Modeloutput!$A$"&amp;P1003&amp;":$B$"&amp;P1004</f>
        <v>Modeloutput!$A$15642:$B$15653</v>
      </c>
      <c r="K1003" s="140" t="str">
        <f>"Modeloutput!$A$"&amp;Q1003&amp;":$B$"&amp;Q1004</f>
        <v>Modeloutput!$A$16577:$B$16588</v>
      </c>
      <c r="L1003" s="140" t="str">
        <f>"Modeloutput!$A$"&amp;R1003&amp;":$B$"&amp;R1004</f>
        <v>Modeloutput!$A$17512:$B$17523</v>
      </c>
      <c r="M1003" s="140" t="str">
        <f>"Modeloutput!$A$"&amp;S1003&amp;":$B$"&amp;S1004</f>
        <v>Modeloutput!$A$18447:$B$18458</v>
      </c>
      <c r="N1003" s="140" t="s">
        <v>246</v>
      </c>
      <c r="O1003" s="140">
        <f>Run4_Var1!O1003+Run4_Var4!$G$10</f>
        <v>14707</v>
      </c>
      <c r="P1003" s="140">
        <f>Run4_Var1!P1003+Run4_Var4!$G$10</f>
        <v>15642</v>
      </c>
      <c r="Q1003" s="140">
        <f>Run4_Var1!Q1003+Run4_Var4!$G$10</f>
        <v>16577</v>
      </c>
      <c r="R1003" s="140">
        <f>Run4_Var1!R1003+Run4_Var4!$G$10</f>
        <v>17512</v>
      </c>
      <c r="S1003" s="140">
        <f>Run4_Var1!S1003+Run4_Var4!$G$10</f>
        <v>18447</v>
      </c>
      <c r="V1003" s="87"/>
    </row>
    <row r="1004" spans="1:27" x14ac:dyDescent="0.25">
      <c r="A1004" s="140"/>
      <c r="B1004" s="155" t="s">
        <v>467</v>
      </c>
      <c r="C1004" s="78">
        <f t="shared" ca="1" si="400"/>
        <v>0</v>
      </c>
      <c r="D1004" s="78">
        <f t="shared" ca="1" si="401"/>
        <v>0</v>
      </c>
      <c r="E1004" s="78">
        <f t="shared" ca="1" si="402"/>
        <v>0</v>
      </c>
      <c r="F1004" s="78">
        <f t="shared" ca="1" si="403"/>
        <v>0</v>
      </c>
      <c r="G1004" s="78">
        <f t="shared" ca="1" si="404"/>
        <v>0</v>
      </c>
      <c r="H1004" s="7"/>
      <c r="O1004" s="140">
        <f>Run4_Var1!O1004+Run4_Var4!$G$10</f>
        <v>14718</v>
      </c>
      <c r="P1004" s="140">
        <f>Run4_Var1!P1004+Run4_Var4!$G$10</f>
        <v>15653</v>
      </c>
      <c r="Q1004" s="140">
        <f>Run4_Var1!Q1004+Run4_Var4!$G$10</f>
        <v>16588</v>
      </c>
      <c r="R1004" s="140">
        <f>Run4_Var1!R1004+Run4_Var4!$G$10</f>
        <v>17523</v>
      </c>
      <c r="S1004" s="140">
        <f>Run4_Var1!S1004+Run4_Var4!$G$10</f>
        <v>18458</v>
      </c>
      <c r="V1004" s="76" t="s">
        <v>288</v>
      </c>
      <c r="W1004" s="77">
        <f ca="1">SUM(C1003:C1014)</f>
        <v>0</v>
      </c>
      <c r="X1004" s="77">
        <f t="shared" ref="X1004:AA1004" ca="1" si="405">SUM(D1003:D1014)</f>
        <v>89.688491764000005</v>
      </c>
      <c r="Y1004" s="77">
        <f t="shared" ca="1" si="405"/>
        <v>75.527150896999999</v>
      </c>
      <c r="Z1004" s="77">
        <f t="shared" ca="1" si="405"/>
        <v>66.676312870999993</v>
      </c>
      <c r="AA1004" s="77">
        <f t="shared" ca="1" si="405"/>
        <v>60.185698414000001</v>
      </c>
    </row>
    <row r="1005" spans="1:27" x14ac:dyDescent="0.25">
      <c r="A1005" s="140"/>
      <c r="B1005" s="155" t="s">
        <v>540</v>
      </c>
      <c r="C1005" s="78">
        <f t="shared" ca="1" si="400"/>
        <v>0</v>
      </c>
      <c r="D1005" s="78">
        <f t="shared" ca="1" si="401"/>
        <v>0</v>
      </c>
      <c r="E1005" s="78">
        <f t="shared" ca="1" si="402"/>
        <v>0</v>
      </c>
      <c r="F1005" s="78">
        <f t="shared" ca="1" si="403"/>
        <v>0</v>
      </c>
      <c r="G1005" s="78">
        <f t="shared" ca="1" si="404"/>
        <v>0</v>
      </c>
      <c r="H1005" s="7"/>
      <c r="O1005" s="8"/>
      <c r="P1005" s="8"/>
      <c r="Q1005" s="8"/>
      <c r="R1005" s="8"/>
      <c r="S1005" s="8"/>
      <c r="V1005" s="87"/>
    </row>
    <row r="1006" spans="1:27" x14ac:dyDescent="0.25">
      <c r="A1006" s="140"/>
      <c r="B1006" s="155" t="s">
        <v>541</v>
      </c>
      <c r="C1006" s="78">
        <f t="shared" ca="1" si="400"/>
        <v>0</v>
      </c>
      <c r="D1006" s="78">
        <f t="shared" ca="1" si="401"/>
        <v>0</v>
      </c>
      <c r="E1006" s="78">
        <f t="shared" ca="1" si="402"/>
        <v>0</v>
      </c>
      <c r="F1006" s="78">
        <f t="shared" ca="1" si="403"/>
        <v>0</v>
      </c>
      <c r="G1006" s="78">
        <f t="shared" ca="1" si="404"/>
        <v>0</v>
      </c>
      <c r="H1006" s="7"/>
      <c r="O1006" s="8"/>
      <c r="P1006" s="8"/>
      <c r="Q1006" s="8"/>
      <c r="R1006" s="8"/>
      <c r="S1006" s="8"/>
      <c r="V1006" s="8"/>
      <c r="W1006" s="42"/>
      <c r="X1006" s="42"/>
      <c r="Y1006" s="42"/>
      <c r="Z1006" s="42"/>
      <c r="AA1006" s="42"/>
    </row>
    <row r="1007" spans="1:27" x14ac:dyDescent="0.25">
      <c r="A1007" s="140"/>
      <c r="B1007" s="155" t="s">
        <v>542</v>
      </c>
      <c r="C1007" s="78">
        <f t="shared" ca="1" si="400"/>
        <v>0</v>
      </c>
      <c r="D1007" s="78">
        <f t="shared" ca="1" si="401"/>
        <v>0</v>
      </c>
      <c r="E1007" s="78">
        <f t="shared" ca="1" si="402"/>
        <v>0</v>
      </c>
      <c r="F1007" s="78">
        <f t="shared" ca="1" si="403"/>
        <v>0</v>
      </c>
      <c r="G1007" s="78">
        <f t="shared" ca="1" si="404"/>
        <v>0</v>
      </c>
      <c r="H1007" s="7"/>
      <c r="O1007" s="8"/>
      <c r="P1007" s="8"/>
      <c r="Q1007" s="8"/>
      <c r="R1007" s="8"/>
      <c r="S1007" s="8"/>
      <c r="V1007" s="8"/>
      <c r="W1007" s="42"/>
      <c r="X1007" s="42"/>
      <c r="Y1007" s="42"/>
      <c r="Z1007" s="42"/>
      <c r="AA1007" s="42"/>
    </row>
    <row r="1008" spans="1:27" x14ac:dyDescent="0.25">
      <c r="A1008" s="140"/>
      <c r="B1008" s="155" t="s">
        <v>543</v>
      </c>
      <c r="C1008" s="78">
        <f t="shared" ca="1" si="400"/>
        <v>0</v>
      </c>
      <c r="D1008" s="78">
        <f t="shared" ca="1" si="401"/>
        <v>0</v>
      </c>
      <c r="E1008" s="78">
        <f t="shared" ca="1" si="402"/>
        <v>0</v>
      </c>
      <c r="F1008" s="78">
        <f t="shared" ca="1" si="403"/>
        <v>0</v>
      </c>
      <c r="G1008" s="78">
        <f t="shared" ca="1" si="404"/>
        <v>0</v>
      </c>
      <c r="H1008" s="7"/>
      <c r="O1008" s="8"/>
      <c r="P1008" s="8"/>
      <c r="Q1008" s="8"/>
      <c r="R1008" s="8"/>
      <c r="S1008" s="8"/>
      <c r="V1008" s="140" t="s">
        <v>285</v>
      </c>
      <c r="W1008" s="135">
        <f ca="1">SUM(W1004:W1006)</f>
        <v>0</v>
      </c>
      <c r="X1008" s="135">
        <f t="shared" ref="X1008:AA1008" ca="1" si="406">SUM(X1004:X1006)</f>
        <v>89.688491764000005</v>
      </c>
      <c r="Y1008" s="135">
        <f t="shared" ca="1" si="406"/>
        <v>75.527150896999999</v>
      </c>
      <c r="Z1008" s="135">
        <f t="shared" ca="1" si="406"/>
        <v>66.676312870999993</v>
      </c>
      <c r="AA1008" s="135">
        <f t="shared" ca="1" si="406"/>
        <v>60.185698414000001</v>
      </c>
    </row>
    <row r="1009" spans="1:28" x14ac:dyDescent="0.25">
      <c r="A1009" s="140"/>
      <c r="B1009" s="155" t="s">
        <v>468</v>
      </c>
      <c r="C1009" s="78">
        <f t="shared" ca="1" si="400"/>
        <v>0</v>
      </c>
      <c r="D1009" s="78">
        <f t="shared" ca="1" si="401"/>
        <v>73.207235900000001</v>
      </c>
      <c r="E1009" s="78">
        <f t="shared" ca="1" si="402"/>
        <v>61.648198600000001</v>
      </c>
      <c r="F1009" s="78">
        <f t="shared" ca="1" si="403"/>
        <v>54.423800300000003</v>
      </c>
      <c r="G1009" s="78">
        <f t="shared" ca="1" si="404"/>
        <v>49.125908299999999</v>
      </c>
      <c r="H1009" s="7"/>
      <c r="O1009" s="8"/>
      <c r="P1009" s="8"/>
      <c r="Q1009" s="8"/>
      <c r="R1009" s="8"/>
      <c r="S1009" s="8"/>
      <c r="V1009" s="140" t="s">
        <v>284</v>
      </c>
      <c r="W1009" s="135">
        <f ca="1">SUM(C1003:C1014)</f>
        <v>0</v>
      </c>
      <c r="X1009" s="135">
        <f t="shared" ref="X1009:AA1009" ca="1" si="407">SUM(D1003:D1014)</f>
        <v>89.688491764000005</v>
      </c>
      <c r="Y1009" s="135">
        <f t="shared" ca="1" si="407"/>
        <v>75.527150896999999</v>
      </c>
      <c r="Z1009" s="135">
        <f t="shared" ca="1" si="407"/>
        <v>66.676312870999993</v>
      </c>
      <c r="AA1009" s="135">
        <f t="shared" ca="1" si="407"/>
        <v>60.185698414000001</v>
      </c>
    </row>
    <row r="1010" spans="1:28" x14ac:dyDescent="0.25">
      <c r="A1010" s="140"/>
      <c r="B1010" s="155" t="s">
        <v>469</v>
      </c>
      <c r="C1010" s="78">
        <f t="shared" ca="1" si="400"/>
        <v>0</v>
      </c>
      <c r="D1010" s="78">
        <f t="shared" ca="1" si="401"/>
        <v>2.8018811399999999</v>
      </c>
      <c r="E1010" s="78">
        <f t="shared" ca="1" si="402"/>
        <v>2.3594788499999999</v>
      </c>
      <c r="F1010" s="78">
        <f t="shared" ca="1" si="403"/>
        <v>2.0829774200000002</v>
      </c>
      <c r="G1010" s="78">
        <f t="shared" ca="1" si="404"/>
        <v>1.8802097099999999</v>
      </c>
      <c r="H1010" s="7"/>
      <c r="O1010" s="8"/>
      <c r="P1010" s="8"/>
      <c r="Q1010" s="8"/>
      <c r="R1010" s="8"/>
      <c r="S1010" s="8"/>
    </row>
    <row r="1011" spans="1:28" x14ac:dyDescent="0.25">
      <c r="A1011" s="140"/>
      <c r="B1011" s="155" t="s">
        <v>544</v>
      </c>
      <c r="C1011" s="78">
        <f t="shared" ca="1" si="400"/>
        <v>0</v>
      </c>
      <c r="D1011" s="78">
        <f t="shared" ca="1" si="401"/>
        <v>13.3982686</v>
      </c>
      <c r="E1011" s="78">
        <f t="shared" ca="1" si="402"/>
        <v>11.282752500000001</v>
      </c>
      <c r="F1011" s="78">
        <f t="shared" ca="1" si="403"/>
        <v>9.9605549399999997</v>
      </c>
      <c r="G1011" s="78">
        <f t="shared" ca="1" si="404"/>
        <v>8.9909434000000008</v>
      </c>
      <c r="H1011" s="7"/>
      <c r="O1011" s="8"/>
      <c r="P1011" s="8"/>
      <c r="Q1011" s="8"/>
      <c r="R1011" s="8"/>
      <c r="S1011" s="8"/>
    </row>
    <row r="1012" spans="1:28" x14ac:dyDescent="0.25">
      <c r="A1012" s="140"/>
      <c r="B1012" s="155" t="s">
        <v>545</v>
      </c>
      <c r="C1012" s="78">
        <f t="shared" ca="1" si="400"/>
        <v>0</v>
      </c>
      <c r="D1012" s="78">
        <f t="shared" ca="1" si="401"/>
        <v>0.28110612400000001</v>
      </c>
      <c r="E1012" s="78">
        <f t="shared" ca="1" si="402"/>
        <v>0.23672094699999999</v>
      </c>
      <c r="F1012" s="78">
        <f t="shared" ca="1" si="403"/>
        <v>0.208980211</v>
      </c>
      <c r="G1012" s="78">
        <f t="shared" ca="1" si="404"/>
        <v>0.188637004</v>
      </c>
      <c r="H1012" s="7"/>
      <c r="O1012" s="8"/>
      <c r="P1012" s="8"/>
      <c r="Q1012" s="8"/>
      <c r="R1012" s="8"/>
      <c r="S1012" s="8"/>
    </row>
    <row r="1013" spans="1:28" x14ac:dyDescent="0.25">
      <c r="A1013" s="140"/>
      <c r="B1013" s="155" t="s">
        <v>546</v>
      </c>
      <c r="C1013" s="78">
        <f t="shared" ca="1" si="400"/>
        <v>0</v>
      </c>
      <c r="D1013" s="78">
        <f t="shared" ca="1" si="401"/>
        <v>0</v>
      </c>
      <c r="E1013" s="78">
        <f t="shared" ca="1" si="402"/>
        <v>0</v>
      </c>
      <c r="F1013" s="78">
        <f t="shared" ca="1" si="403"/>
        <v>0</v>
      </c>
      <c r="G1013" s="78">
        <f t="shared" ca="1" si="404"/>
        <v>0</v>
      </c>
      <c r="H1013" s="7"/>
      <c r="O1013" s="8"/>
      <c r="P1013" s="8"/>
      <c r="Q1013" s="8"/>
      <c r="R1013" s="8"/>
      <c r="S1013" s="8"/>
    </row>
    <row r="1014" spans="1:28" x14ac:dyDescent="0.25">
      <c r="A1014" s="140"/>
      <c r="B1014" s="155" t="s">
        <v>547</v>
      </c>
      <c r="C1014" s="78">
        <f t="shared" ca="1" si="400"/>
        <v>0</v>
      </c>
      <c r="D1014" s="78">
        <f t="shared" ca="1" si="401"/>
        <v>0</v>
      </c>
      <c r="E1014" s="78">
        <f t="shared" ca="1" si="402"/>
        <v>0</v>
      </c>
      <c r="F1014" s="78">
        <f t="shared" ca="1" si="403"/>
        <v>0</v>
      </c>
      <c r="G1014" s="78">
        <f t="shared" ca="1" si="404"/>
        <v>0</v>
      </c>
      <c r="H1014" s="7"/>
      <c r="O1014" s="8"/>
      <c r="P1014" s="8"/>
      <c r="Q1014" s="8"/>
      <c r="R1014" s="8"/>
      <c r="S1014" s="8"/>
    </row>
    <row r="1015" spans="1:28" x14ac:dyDescent="0.25">
      <c r="A1015" s="140"/>
      <c r="B1015" s="155"/>
      <c r="C1015" s="7"/>
      <c r="D1015" s="7"/>
      <c r="E1015" s="7"/>
      <c r="F1015" s="7"/>
      <c r="G1015" s="7"/>
      <c r="H1015" s="7"/>
      <c r="I1015" s="103" t="s">
        <v>244</v>
      </c>
      <c r="O1015" s="138" t="s">
        <v>245</v>
      </c>
      <c r="P1015" s="8"/>
      <c r="Q1015" s="8"/>
      <c r="R1015" s="8"/>
      <c r="S1015" s="8"/>
    </row>
    <row r="1016" spans="1:28" x14ac:dyDescent="0.25">
      <c r="A1016" s="140"/>
      <c r="B1016" s="106" t="s">
        <v>247</v>
      </c>
      <c r="C1016" s="9">
        <v>2010</v>
      </c>
      <c r="D1016" s="9">
        <v>2020</v>
      </c>
      <c r="E1016" s="9">
        <v>2030</v>
      </c>
      <c r="F1016" s="9">
        <v>2040</v>
      </c>
      <c r="G1016" s="9">
        <v>2050</v>
      </c>
      <c r="H1016" s="7"/>
      <c r="I1016" s="106">
        <v>2010</v>
      </c>
      <c r="J1016" s="106">
        <v>2020</v>
      </c>
      <c r="K1016" s="106">
        <v>2030</v>
      </c>
      <c r="L1016" s="106">
        <v>2040</v>
      </c>
      <c r="M1016" s="106">
        <v>2050</v>
      </c>
      <c r="O1016" s="6">
        <v>2010</v>
      </c>
      <c r="P1016" s="6">
        <v>2020</v>
      </c>
      <c r="Q1016" s="6">
        <v>2030</v>
      </c>
      <c r="R1016" s="6">
        <v>2040</v>
      </c>
      <c r="S1016" s="6">
        <v>2050</v>
      </c>
      <c r="V1016" s="106" t="s">
        <v>343</v>
      </c>
      <c r="W1016" s="9">
        <v>2010</v>
      </c>
      <c r="X1016" s="9">
        <v>2020</v>
      </c>
      <c r="Y1016" s="9">
        <v>2030</v>
      </c>
      <c r="Z1016" s="9">
        <v>2040</v>
      </c>
      <c r="AA1016" s="9">
        <v>2050</v>
      </c>
      <c r="AB1016" s="140" t="s">
        <v>990</v>
      </c>
    </row>
    <row r="1017" spans="1:28" x14ac:dyDescent="0.25">
      <c r="A1017" s="140"/>
      <c r="B1017" s="155" t="s">
        <v>121</v>
      </c>
      <c r="C1017" s="28">
        <f t="shared" ref="C1017:C1080" ca="1" si="408">IFERROR(VLOOKUP($B1017,INDIRECT($I$1017),2,FALSE),0)</f>
        <v>0</v>
      </c>
      <c r="D1017" s="28">
        <f t="shared" ref="D1017:D1080" ca="1" si="409">IFERROR(VLOOKUP($B1017,INDIRECT($J$1017),2,FALSE),0)</f>
        <v>0</v>
      </c>
      <c r="E1017" s="28">
        <f t="shared" ref="E1017:E1080" ca="1" si="410">IFERROR(VLOOKUP($B1017,INDIRECT($K$1017),2,FALSE),0)</f>
        <v>0</v>
      </c>
      <c r="F1017" s="28">
        <f t="shared" ref="F1017:F1080" ca="1" si="411">IFERROR(VLOOKUP($B1017,INDIRECT($L$1017),2,FALSE),0)</f>
        <v>0</v>
      </c>
      <c r="G1017" s="28">
        <f t="shared" ref="G1017:G1080" ca="1" si="412">IFERROR(VLOOKUP($B1017,INDIRECT($M$1017),2,FALSE),0)</f>
        <v>0</v>
      </c>
      <c r="H1017" s="7"/>
      <c r="I1017" s="140" t="str">
        <f>"Modeloutput!$A$"&amp;O1017&amp;":$B$"&amp;O1018</f>
        <v>Modeloutput!$A$14473:$B$14604</v>
      </c>
      <c r="J1017" s="140" t="str">
        <f>"Modeloutput!$A$"&amp;P1017&amp;":$B$"&amp;P1018</f>
        <v>Modeloutput!$A$15408:$B$15539</v>
      </c>
      <c r="K1017" s="140" t="str">
        <f>"Modeloutput!$A$"&amp;Q1017&amp;":$B$"&amp;Q1018</f>
        <v>Modeloutput!$A$16343:$B$16474</v>
      </c>
      <c r="L1017" s="140" t="str">
        <f>"Modeloutput!$A$"&amp;R1017&amp;":$B$"&amp;R1018</f>
        <v>Modeloutput!$A$17278:$B$17409</v>
      </c>
      <c r="M1017" s="140" t="str">
        <f>"Modeloutput!$A$"&amp;S1017&amp;":$B$"&amp;S1018</f>
        <v>Modeloutput!$A$18213:$B$18344</v>
      </c>
      <c r="N1017" s="140" t="s">
        <v>246</v>
      </c>
      <c r="O1017" s="140">
        <f>Run4_Var1!O1017+Run4_Var4!$G$10</f>
        <v>14473</v>
      </c>
      <c r="P1017" s="140">
        <f>Run4_Var1!P1017+Run4_Var4!$G$10</f>
        <v>15408</v>
      </c>
      <c r="Q1017" s="140">
        <f>Run4_Var1!Q1017+Run4_Var4!$G$10</f>
        <v>16343</v>
      </c>
      <c r="R1017" s="140">
        <f>Run4_Var1!R1017+Run4_Var4!$G$10</f>
        <v>17278</v>
      </c>
      <c r="S1017" s="140">
        <f>Run4_Var1!S1017+Run4_Var4!$G$10</f>
        <v>18213</v>
      </c>
      <c r="V1017" s="87" t="s">
        <v>337</v>
      </c>
      <c r="W1017" s="236"/>
      <c r="X1017" s="236"/>
      <c r="Y1017" s="236"/>
      <c r="Z1017" s="236"/>
      <c r="AA1017" s="236"/>
    </row>
    <row r="1018" spans="1:28" x14ac:dyDescent="0.25">
      <c r="A1018" s="140"/>
      <c r="B1018" s="155" t="s">
        <v>114</v>
      </c>
      <c r="C1018" s="28">
        <f t="shared" ca="1" si="408"/>
        <v>0</v>
      </c>
      <c r="D1018" s="28">
        <f t="shared" ca="1" si="409"/>
        <v>0</v>
      </c>
      <c r="E1018" s="28">
        <f t="shared" ca="1" si="410"/>
        <v>0</v>
      </c>
      <c r="F1018" s="28">
        <f t="shared" ca="1" si="411"/>
        <v>0</v>
      </c>
      <c r="G1018" s="28">
        <f t="shared" ca="1" si="412"/>
        <v>0</v>
      </c>
      <c r="H1018" s="7"/>
      <c r="O1018" s="140">
        <f>Run4_Var1!O1018+Run4_Var4!$G$10</f>
        <v>14604</v>
      </c>
      <c r="P1018" s="140">
        <f>Run4_Var1!P1018+Run4_Var4!$G$10</f>
        <v>15539</v>
      </c>
      <c r="Q1018" s="140">
        <f>Run4_Var1!Q1018+Run4_Var4!$G$10</f>
        <v>16474</v>
      </c>
      <c r="R1018" s="140">
        <f>Run4_Var1!R1018+Run4_Var4!$G$10</f>
        <v>17409</v>
      </c>
      <c r="S1018" s="140">
        <f>Run4_Var1!S1018+Run4_Var4!$G$10</f>
        <v>18344</v>
      </c>
      <c r="V1018" s="96" t="s">
        <v>344</v>
      </c>
      <c r="W1018" s="174">
        <f ca="1">SUM(C1017:C1040)+SUM(C1073:C1076)</f>
        <v>0</v>
      </c>
      <c r="X1018" s="174">
        <f t="shared" ref="X1018:Z1018" ca="1" si="413">SUM(D1017:D1040)+SUM(D1073:D1076)</f>
        <v>0</v>
      </c>
      <c r="Y1018" s="174">
        <f t="shared" ca="1" si="413"/>
        <v>0</v>
      </c>
      <c r="Z1018" s="174">
        <f t="shared" ca="1" si="413"/>
        <v>0</v>
      </c>
      <c r="AA1018" s="174">
        <f ca="1">SUM(G1017:G1040)+SUM(G1073:G1076)</f>
        <v>0</v>
      </c>
    </row>
    <row r="1019" spans="1:28" x14ac:dyDescent="0.25">
      <c r="A1019" s="140"/>
      <c r="B1019" s="155" t="s">
        <v>122</v>
      </c>
      <c r="C1019" s="28">
        <f t="shared" ca="1" si="408"/>
        <v>0</v>
      </c>
      <c r="D1019" s="28">
        <f t="shared" ca="1" si="409"/>
        <v>0</v>
      </c>
      <c r="E1019" s="28">
        <f t="shared" ca="1" si="410"/>
        <v>0</v>
      </c>
      <c r="F1019" s="28">
        <f t="shared" ca="1" si="411"/>
        <v>0</v>
      </c>
      <c r="G1019" s="28">
        <f t="shared" ca="1" si="412"/>
        <v>0</v>
      </c>
      <c r="H1019" s="7"/>
      <c r="O1019" s="8"/>
      <c r="P1019" s="8"/>
      <c r="Q1019" s="8"/>
      <c r="R1019" s="8"/>
      <c r="S1019" s="8"/>
      <c r="V1019" s="92" t="s">
        <v>345</v>
      </c>
      <c r="W1019" s="94">
        <f ca="1">SUM(C1049:C1056)+SUM(C1079:C1080)</f>
        <v>0</v>
      </c>
      <c r="X1019" s="94">
        <f t="shared" ref="X1019:AA1019" ca="1" si="414">SUM(D1049:D1056)+SUM(D1079:D1080)</f>
        <v>0</v>
      </c>
      <c r="Y1019" s="94">
        <f t="shared" ca="1" si="414"/>
        <v>0</v>
      </c>
      <c r="Z1019" s="94">
        <f t="shared" ca="1" si="414"/>
        <v>0</v>
      </c>
      <c r="AA1019" s="94">
        <f t="shared" ca="1" si="414"/>
        <v>0</v>
      </c>
    </row>
    <row r="1020" spans="1:28" x14ac:dyDescent="0.25">
      <c r="A1020" s="140"/>
      <c r="B1020" s="155" t="s">
        <v>123</v>
      </c>
      <c r="C1020" s="28">
        <f t="shared" ca="1" si="408"/>
        <v>0</v>
      </c>
      <c r="D1020" s="28">
        <f t="shared" ca="1" si="409"/>
        <v>0</v>
      </c>
      <c r="E1020" s="28">
        <f t="shared" ca="1" si="410"/>
        <v>0</v>
      </c>
      <c r="F1020" s="28">
        <f t="shared" ca="1" si="411"/>
        <v>0</v>
      </c>
      <c r="G1020" s="28">
        <f t="shared" ca="1" si="412"/>
        <v>0</v>
      </c>
      <c r="H1020" s="7"/>
      <c r="O1020" s="8"/>
      <c r="P1020" s="8"/>
      <c r="Q1020" s="8"/>
      <c r="R1020" s="8"/>
      <c r="S1020" s="8"/>
      <c r="V1020" s="34" t="s">
        <v>346</v>
      </c>
      <c r="W1020" s="59">
        <f ca="1">SUM(C1057:C1064)</f>
        <v>0</v>
      </c>
      <c r="X1020" s="59">
        <f t="shared" ref="X1020:AA1020" ca="1" si="415">SUM(D1057:D1064)</f>
        <v>0</v>
      </c>
      <c r="Y1020" s="59">
        <f t="shared" ca="1" si="415"/>
        <v>0</v>
      </c>
      <c r="Z1020" s="59">
        <f t="shared" ca="1" si="415"/>
        <v>0</v>
      </c>
      <c r="AA1020" s="59">
        <f t="shared" ca="1" si="415"/>
        <v>0</v>
      </c>
    </row>
    <row r="1021" spans="1:28" x14ac:dyDescent="0.25">
      <c r="A1021" s="140"/>
      <c r="B1021" s="155" t="s">
        <v>124</v>
      </c>
      <c r="C1021" s="28">
        <f t="shared" ca="1" si="408"/>
        <v>0</v>
      </c>
      <c r="D1021" s="28">
        <f t="shared" ca="1" si="409"/>
        <v>0</v>
      </c>
      <c r="E1021" s="28">
        <f t="shared" ca="1" si="410"/>
        <v>0</v>
      </c>
      <c r="F1021" s="28">
        <f t="shared" ca="1" si="411"/>
        <v>0</v>
      </c>
      <c r="G1021" s="28">
        <f t="shared" ca="1" si="412"/>
        <v>0</v>
      </c>
      <c r="H1021" s="7"/>
      <c r="O1021" s="8"/>
      <c r="P1021" s="8"/>
      <c r="Q1021" s="8"/>
      <c r="R1021" s="8"/>
      <c r="S1021" s="8"/>
      <c r="V1021" s="83" t="s">
        <v>347</v>
      </c>
      <c r="W1021" s="39">
        <f ca="1">SUM(C1065:C1072)+SUM(C1081:C1082)</f>
        <v>0</v>
      </c>
      <c r="X1021" s="39">
        <f t="shared" ref="X1021:AA1021" ca="1" si="416">SUM(D1065:D1072)+SUM(D1081:D1082)</f>
        <v>0</v>
      </c>
      <c r="Y1021" s="39">
        <f t="shared" ca="1" si="416"/>
        <v>0</v>
      </c>
      <c r="Z1021" s="39">
        <f t="shared" ca="1" si="416"/>
        <v>0</v>
      </c>
      <c r="AA1021" s="39">
        <f t="shared" ca="1" si="416"/>
        <v>0</v>
      </c>
    </row>
    <row r="1022" spans="1:28" x14ac:dyDescent="0.25">
      <c r="A1022" s="140"/>
      <c r="B1022" s="155" t="s">
        <v>115</v>
      </c>
      <c r="C1022" s="28">
        <f t="shared" ca="1" si="408"/>
        <v>0</v>
      </c>
      <c r="D1022" s="28">
        <f t="shared" ca="1" si="409"/>
        <v>0</v>
      </c>
      <c r="E1022" s="28">
        <f t="shared" ca="1" si="410"/>
        <v>0</v>
      </c>
      <c r="F1022" s="28">
        <f t="shared" ca="1" si="411"/>
        <v>0</v>
      </c>
      <c r="G1022" s="28">
        <f t="shared" ca="1" si="412"/>
        <v>0</v>
      </c>
      <c r="H1022" s="7"/>
      <c r="O1022" s="8"/>
      <c r="P1022" s="8"/>
      <c r="Q1022" s="8"/>
      <c r="R1022" s="8"/>
      <c r="S1022" s="8"/>
      <c r="V1022" s="237" t="s">
        <v>1369</v>
      </c>
      <c r="W1022" s="238">
        <f ca="1">SUM(C1041:C1048)+SUM(C1077:C1078)</f>
        <v>0</v>
      </c>
      <c r="X1022" s="238">
        <f t="shared" ref="X1022:AA1022" ca="1" si="417">SUM(D1041:D1048)+SUM(D1077:D1078)</f>
        <v>0</v>
      </c>
      <c r="Y1022" s="238">
        <f t="shared" ca="1" si="417"/>
        <v>0</v>
      </c>
      <c r="Z1022" s="238">
        <f t="shared" ca="1" si="417"/>
        <v>0</v>
      </c>
      <c r="AA1022" s="238">
        <f t="shared" ca="1" si="417"/>
        <v>0</v>
      </c>
    </row>
    <row r="1023" spans="1:28" x14ac:dyDescent="0.25">
      <c r="A1023" s="140"/>
      <c r="B1023" s="155" t="s">
        <v>125</v>
      </c>
      <c r="C1023" s="28">
        <f t="shared" ca="1" si="408"/>
        <v>0</v>
      </c>
      <c r="D1023" s="28">
        <f t="shared" ca="1" si="409"/>
        <v>0</v>
      </c>
      <c r="E1023" s="28">
        <f t="shared" ca="1" si="410"/>
        <v>0</v>
      </c>
      <c r="F1023" s="28">
        <f t="shared" ca="1" si="411"/>
        <v>0</v>
      </c>
      <c r="G1023" s="28">
        <f t="shared" ca="1" si="412"/>
        <v>0</v>
      </c>
      <c r="H1023" s="7"/>
      <c r="O1023" s="8"/>
      <c r="P1023" s="8"/>
      <c r="Q1023" s="8"/>
      <c r="R1023" s="8"/>
      <c r="S1023" s="8"/>
      <c r="W1023" s="7"/>
      <c r="X1023" s="7"/>
      <c r="Y1023" s="7"/>
      <c r="Z1023" s="7"/>
      <c r="AA1023" s="7"/>
    </row>
    <row r="1024" spans="1:28" x14ac:dyDescent="0.25">
      <c r="A1024" s="140"/>
      <c r="B1024" s="155" t="s">
        <v>126</v>
      </c>
      <c r="C1024" s="28">
        <f t="shared" ca="1" si="408"/>
        <v>0</v>
      </c>
      <c r="D1024" s="28">
        <f t="shared" ca="1" si="409"/>
        <v>0</v>
      </c>
      <c r="E1024" s="28">
        <f t="shared" ca="1" si="410"/>
        <v>0</v>
      </c>
      <c r="F1024" s="28">
        <f t="shared" ca="1" si="411"/>
        <v>0</v>
      </c>
      <c r="G1024" s="28">
        <f t="shared" ca="1" si="412"/>
        <v>0</v>
      </c>
      <c r="H1024" s="7"/>
      <c r="O1024" s="8"/>
      <c r="P1024" s="8"/>
      <c r="Q1024" s="8"/>
      <c r="R1024" s="8"/>
      <c r="S1024" s="8"/>
      <c r="V1024" s="87" t="s">
        <v>338</v>
      </c>
      <c r="W1024" s="235"/>
      <c r="X1024" s="235"/>
      <c r="Y1024" s="235"/>
      <c r="Z1024" s="235"/>
      <c r="AA1024" s="235"/>
    </row>
    <row r="1025" spans="1:27" x14ac:dyDescent="0.25">
      <c r="A1025" s="140"/>
      <c r="B1025" s="155" t="s">
        <v>127</v>
      </c>
      <c r="C1025" s="28">
        <f t="shared" ca="1" si="408"/>
        <v>0</v>
      </c>
      <c r="D1025" s="28">
        <f t="shared" ca="1" si="409"/>
        <v>0</v>
      </c>
      <c r="E1025" s="28">
        <f t="shared" ca="1" si="410"/>
        <v>0</v>
      </c>
      <c r="F1025" s="28">
        <f t="shared" ca="1" si="411"/>
        <v>0</v>
      </c>
      <c r="G1025" s="28">
        <f t="shared" ca="1" si="412"/>
        <v>0</v>
      </c>
      <c r="H1025" s="7"/>
      <c r="O1025" s="8"/>
      <c r="P1025" s="8"/>
      <c r="Q1025" s="8"/>
      <c r="R1025" s="8"/>
      <c r="S1025" s="8"/>
      <c r="V1025" s="98" t="s">
        <v>344</v>
      </c>
      <c r="W1025" s="175">
        <f ca="1">SUM(C1083:C1106)+SUM(C1139:C1142)</f>
        <v>0</v>
      </c>
      <c r="X1025" s="175">
        <f t="shared" ref="X1025:AA1025" ca="1" si="418">SUM(D1083:D1106)</f>
        <v>0</v>
      </c>
      <c r="Y1025" s="175">
        <f t="shared" ca="1" si="418"/>
        <v>0</v>
      </c>
      <c r="Z1025" s="175">
        <f t="shared" ca="1" si="418"/>
        <v>0</v>
      </c>
      <c r="AA1025" s="175">
        <f t="shared" ca="1" si="418"/>
        <v>0</v>
      </c>
    </row>
    <row r="1026" spans="1:27" x14ac:dyDescent="0.25">
      <c r="A1026" s="140"/>
      <c r="B1026" s="155" t="s">
        <v>116</v>
      </c>
      <c r="C1026" s="28">
        <f t="shared" ca="1" si="408"/>
        <v>0</v>
      </c>
      <c r="D1026" s="28">
        <f t="shared" ca="1" si="409"/>
        <v>0</v>
      </c>
      <c r="E1026" s="28">
        <f t="shared" ca="1" si="410"/>
        <v>0</v>
      </c>
      <c r="F1026" s="28">
        <f t="shared" ca="1" si="411"/>
        <v>0</v>
      </c>
      <c r="G1026" s="28">
        <f t="shared" ca="1" si="412"/>
        <v>0</v>
      </c>
      <c r="H1026" s="7"/>
      <c r="O1026" s="8"/>
      <c r="P1026" s="8"/>
      <c r="Q1026" s="8"/>
      <c r="R1026" s="8"/>
      <c r="S1026" s="8"/>
      <c r="V1026" s="66" t="s">
        <v>345</v>
      </c>
      <c r="W1026" s="69">
        <f ca="1">SUM(C1115:C1122)+SUM(C1145:C1146)</f>
        <v>0</v>
      </c>
      <c r="X1026" s="69">
        <f t="shared" ref="X1026:AA1026" ca="1" si="419">SUM(D1115:D1122)+SUM(D1145:D1146)</f>
        <v>0</v>
      </c>
      <c r="Y1026" s="69">
        <f t="shared" ca="1" si="419"/>
        <v>0</v>
      </c>
      <c r="Z1026" s="69">
        <f t="shared" ca="1" si="419"/>
        <v>0</v>
      </c>
      <c r="AA1026" s="69">
        <f t="shared" ca="1" si="419"/>
        <v>0</v>
      </c>
    </row>
    <row r="1027" spans="1:27" x14ac:dyDescent="0.25">
      <c r="A1027" s="140"/>
      <c r="B1027" s="155" t="s">
        <v>128</v>
      </c>
      <c r="C1027" s="239">
        <f t="shared" ca="1" si="408"/>
        <v>0</v>
      </c>
      <c r="D1027" s="239">
        <f t="shared" ca="1" si="409"/>
        <v>0</v>
      </c>
      <c r="E1027" s="239">
        <f t="shared" ca="1" si="410"/>
        <v>0</v>
      </c>
      <c r="F1027" s="239">
        <f t="shared" ca="1" si="411"/>
        <v>0</v>
      </c>
      <c r="G1027" s="239">
        <f t="shared" ca="1" si="412"/>
        <v>0</v>
      </c>
      <c r="H1027" s="7"/>
      <c r="O1027" s="8"/>
      <c r="P1027" s="8"/>
      <c r="Q1027" s="8"/>
      <c r="R1027" s="8"/>
      <c r="S1027" s="8"/>
      <c r="V1027" s="36" t="s">
        <v>346</v>
      </c>
      <c r="W1027" s="38">
        <f ca="1">SUM(C1123:C1130)</f>
        <v>0</v>
      </c>
      <c r="X1027" s="38"/>
      <c r="Y1027" s="38"/>
      <c r="Z1027" s="38"/>
      <c r="AA1027" s="38"/>
    </row>
    <row r="1028" spans="1:27" x14ac:dyDescent="0.25">
      <c r="A1028" s="140"/>
      <c r="B1028" s="155" t="s">
        <v>129</v>
      </c>
      <c r="C1028" s="28">
        <f t="shared" ca="1" si="408"/>
        <v>0</v>
      </c>
      <c r="D1028" s="28">
        <f t="shared" ca="1" si="409"/>
        <v>0</v>
      </c>
      <c r="E1028" s="28">
        <f t="shared" ca="1" si="410"/>
        <v>0</v>
      </c>
      <c r="F1028" s="28">
        <f t="shared" ca="1" si="411"/>
        <v>0</v>
      </c>
      <c r="G1028" s="28">
        <f t="shared" ca="1" si="412"/>
        <v>0</v>
      </c>
      <c r="H1028" s="9"/>
      <c r="O1028" s="8"/>
      <c r="P1028" s="8"/>
      <c r="Q1028" s="8"/>
      <c r="R1028" s="8"/>
      <c r="S1028" s="8"/>
      <c r="V1028" s="29" t="s">
        <v>347</v>
      </c>
      <c r="W1028" s="58">
        <f ca="1">SUM(C1131:C1138)+SUM(C1147:C1148)</f>
        <v>0</v>
      </c>
      <c r="X1028" s="58">
        <f t="shared" ref="X1028:AA1028" ca="1" si="420">SUM(D1131:D1138)+SUM(D1147:D1148)</f>
        <v>0</v>
      </c>
      <c r="Y1028" s="58">
        <f t="shared" ca="1" si="420"/>
        <v>0</v>
      </c>
      <c r="Z1028" s="58">
        <f t="shared" ca="1" si="420"/>
        <v>0</v>
      </c>
      <c r="AA1028" s="58">
        <f t="shared" ca="1" si="420"/>
        <v>0</v>
      </c>
    </row>
    <row r="1029" spans="1:27" x14ac:dyDescent="0.25">
      <c r="A1029" s="140"/>
      <c r="B1029" s="155" t="s">
        <v>130</v>
      </c>
      <c r="C1029" s="28">
        <f t="shared" ca="1" si="408"/>
        <v>0</v>
      </c>
      <c r="D1029" s="28">
        <f t="shared" ca="1" si="409"/>
        <v>0</v>
      </c>
      <c r="E1029" s="28">
        <f t="shared" ca="1" si="410"/>
        <v>0</v>
      </c>
      <c r="F1029" s="28">
        <f t="shared" ca="1" si="411"/>
        <v>0</v>
      </c>
      <c r="G1029" s="28">
        <f t="shared" ca="1" si="412"/>
        <v>0</v>
      </c>
      <c r="H1029" s="7"/>
      <c r="O1029" s="8"/>
      <c r="P1029" s="8"/>
      <c r="Q1029" s="8"/>
      <c r="R1029" s="8"/>
      <c r="S1029" s="8"/>
      <c r="V1029" s="30" t="s">
        <v>1369</v>
      </c>
      <c r="W1029" s="65">
        <f ca="1">SUM(C1107:C1114)+SUM(C1143:C1144)</f>
        <v>0</v>
      </c>
      <c r="X1029" s="65">
        <f t="shared" ref="X1029:AA1029" ca="1" si="421">SUM(D1107:D1114)+SUM(D1143:D1144)</f>
        <v>0</v>
      </c>
      <c r="Y1029" s="65">
        <f t="shared" ca="1" si="421"/>
        <v>0</v>
      </c>
      <c r="Z1029" s="65">
        <f t="shared" ca="1" si="421"/>
        <v>0</v>
      </c>
      <c r="AA1029" s="65">
        <f t="shared" ca="1" si="421"/>
        <v>0</v>
      </c>
    </row>
    <row r="1030" spans="1:27" x14ac:dyDescent="0.25">
      <c r="A1030" s="140"/>
      <c r="B1030" s="155" t="s">
        <v>117</v>
      </c>
      <c r="C1030" s="28">
        <f t="shared" ca="1" si="408"/>
        <v>0</v>
      </c>
      <c r="D1030" s="28">
        <f t="shared" ca="1" si="409"/>
        <v>0</v>
      </c>
      <c r="E1030" s="28">
        <f t="shared" ca="1" si="410"/>
        <v>0</v>
      </c>
      <c r="F1030" s="28">
        <f t="shared" ca="1" si="411"/>
        <v>0</v>
      </c>
      <c r="G1030" s="28">
        <f t="shared" ca="1" si="412"/>
        <v>0</v>
      </c>
      <c r="H1030" s="7"/>
      <c r="O1030" s="8"/>
      <c r="P1030" s="8"/>
      <c r="Q1030" s="8"/>
      <c r="R1030" s="8"/>
      <c r="S1030" s="8"/>
    </row>
    <row r="1031" spans="1:27" x14ac:dyDescent="0.25">
      <c r="A1031" s="140"/>
      <c r="B1031" s="155" t="s">
        <v>131</v>
      </c>
      <c r="C1031" s="28">
        <f t="shared" ca="1" si="408"/>
        <v>0</v>
      </c>
      <c r="D1031" s="28">
        <f t="shared" ca="1" si="409"/>
        <v>0</v>
      </c>
      <c r="E1031" s="28">
        <f t="shared" ca="1" si="410"/>
        <v>0</v>
      </c>
      <c r="F1031" s="28">
        <f t="shared" ca="1" si="411"/>
        <v>0</v>
      </c>
      <c r="G1031" s="28">
        <f t="shared" ca="1" si="412"/>
        <v>0</v>
      </c>
      <c r="H1031" s="7"/>
      <c r="O1031" s="8"/>
      <c r="P1031" s="8"/>
      <c r="Q1031" s="8"/>
      <c r="R1031" s="8"/>
      <c r="S1031" s="8"/>
    </row>
    <row r="1032" spans="1:27" x14ac:dyDescent="0.25">
      <c r="A1032" s="140"/>
      <c r="B1032" s="155" t="s">
        <v>132</v>
      </c>
      <c r="C1032" s="28">
        <f t="shared" ca="1" si="408"/>
        <v>0</v>
      </c>
      <c r="D1032" s="28">
        <f t="shared" ca="1" si="409"/>
        <v>0</v>
      </c>
      <c r="E1032" s="28">
        <f t="shared" ca="1" si="410"/>
        <v>0</v>
      </c>
      <c r="F1032" s="28">
        <f t="shared" ca="1" si="411"/>
        <v>0</v>
      </c>
      <c r="G1032" s="28">
        <f t="shared" ca="1" si="412"/>
        <v>0</v>
      </c>
      <c r="H1032" s="7"/>
      <c r="O1032" s="8"/>
      <c r="P1032" s="8"/>
      <c r="Q1032" s="8"/>
      <c r="R1032" s="8"/>
      <c r="S1032" s="8"/>
    </row>
    <row r="1033" spans="1:27" x14ac:dyDescent="0.25">
      <c r="A1033" s="140"/>
      <c r="B1033" s="155" t="s">
        <v>133</v>
      </c>
      <c r="C1033" s="28">
        <f t="shared" ca="1" si="408"/>
        <v>0</v>
      </c>
      <c r="D1033" s="28">
        <f t="shared" ca="1" si="409"/>
        <v>0</v>
      </c>
      <c r="E1033" s="28">
        <f t="shared" ca="1" si="410"/>
        <v>0</v>
      </c>
      <c r="F1033" s="28">
        <f t="shared" ca="1" si="411"/>
        <v>0</v>
      </c>
      <c r="G1033" s="28">
        <f t="shared" ca="1" si="412"/>
        <v>0</v>
      </c>
      <c r="H1033" s="7"/>
      <c r="O1033" s="8"/>
      <c r="P1033" s="8"/>
      <c r="Q1033" s="8"/>
      <c r="R1033" s="8"/>
      <c r="S1033" s="8"/>
    </row>
    <row r="1034" spans="1:27" x14ac:dyDescent="0.25">
      <c r="A1034" s="140"/>
      <c r="B1034" s="155" t="s">
        <v>118</v>
      </c>
      <c r="C1034" s="28">
        <f t="shared" ca="1" si="408"/>
        <v>0</v>
      </c>
      <c r="D1034" s="28">
        <f t="shared" ca="1" si="409"/>
        <v>0</v>
      </c>
      <c r="E1034" s="28">
        <f t="shared" ca="1" si="410"/>
        <v>0</v>
      </c>
      <c r="F1034" s="28">
        <f t="shared" ca="1" si="411"/>
        <v>0</v>
      </c>
      <c r="G1034" s="28">
        <f t="shared" ca="1" si="412"/>
        <v>0</v>
      </c>
      <c r="H1034" s="7"/>
      <c r="O1034" s="8"/>
      <c r="P1034" s="8"/>
      <c r="Q1034" s="8"/>
      <c r="R1034" s="8"/>
      <c r="S1034" s="8"/>
      <c r="V1034" s="140" t="s">
        <v>285</v>
      </c>
      <c r="W1034" s="135">
        <f ca="1">SUM(W1018:W1026)</f>
        <v>0</v>
      </c>
      <c r="X1034" s="135">
        <f ca="1">SUM(X1018:X1026)</f>
        <v>0</v>
      </c>
      <c r="Y1034" s="135">
        <f ca="1">SUM(Y1018:Y1026)</f>
        <v>0</v>
      </c>
      <c r="Z1034" s="135">
        <f ca="1">SUM(Z1018:Z1026)</f>
        <v>0</v>
      </c>
      <c r="AA1034" s="135">
        <f ca="1">SUM(AA1018:AA1026)</f>
        <v>0</v>
      </c>
    </row>
    <row r="1035" spans="1:27" x14ac:dyDescent="0.25">
      <c r="A1035" s="140"/>
      <c r="B1035" s="155" t="s">
        <v>134</v>
      </c>
      <c r="C1035" s="28">
        <f t="shared" ca="1" si="408"/>
        <v>0</v>
      </c>
      <c r="D1035" s="28">
        <f t="shared" ca="1" si="409"/>
        <v>0</v>
      </c>
      <c r="E1035" s="28">
        <f t="shared" ca="1" si="410"/>
        <v>0</v>
      </c>
      <c r="F1035" s="28">
        <f t="shared" ca="1" si="411"/>
        <v>0</v>
      </c>
      <c r="G1035" s="28">
        <f t="shared" ca="1" si="412"/>
        <v>0</v>
      </c>
      <c r="H1035" s="7"/>
      <c r="O1035" s="8"/>
      <c r="P1035" s="8"/>
      <c r="Q1035" s="8"/>
      <c r="R1035" s="8"/>
      <c r="S1035" s="8"/>
      <c r="V1035" s="140" t="s">
        <v>284</v>
      </c>
      <c r="W1035" s="135">
        <f ca="1">SUM(C1017:C1110)</f>
        <v>0</v>
      </c>
      <c r="X1035" s="135">
        <f ca="1">SUM(D1017:D1110)</f>
        <v>0</v>
      </c>
      <c r="Y1035" s="135">
        <f ca="1">SUM(E1017:E1110)</f>
        <v>0</v>
      </c>
      <c r="Z1035" s="135">
        <f ca="1">SUM(F1017:F1110)</f>
        <v>0</v>
      </c>
      <c r="AA1035" s="135">
        <f ca="1">SUM(G1017:G1110)</f>
        <v>0</v>
      </c>
    </row>
    <row r="1036" spans="1:27" x14ac:dyDescent="0.25">
      <c r="A1036" s="140"/>
      <c r="B1036" s="155" t="s">
        <v>135</v>
      </c>
      <c r="C1036" s="28">
        <f t="shared" ca="1" si="408"/>
        <v>0</v>
      </c>
      <c r="D1036" s="28">
        <f t="shared" ca="1" si="409"/>
        <v>0</v>
      </c>
      <c r="E1036" s="28">
        <f t="shared" ca="1" si="410"/>
        <v>0</v>
      </c>
      <c r="F1036" s="28">
        <f t="shared" ca="1" si="411"/>
        <v>0</v>
      </c>
      <c r="G1036" s="28">
        <f t="shared" ca="1" si="412"/>
        <v>0</v>
      </c>
      <c r="H1036" s="7"/>
      <c r="O1036" s="8"/>
      <c r="P1036" s="8"/>
      <c r="Q1036" s="8"/>
      <c r="R1036" s="8"/>
      <c r="S1036" s="8"/>
    </row>
    <row r="1037" spans="1:27" x14ac:dyDescent="0.25">
      <c r="A1037" s="140"/>
      <c r="B1037" s="155" t="s">
        <v>136</v>
      </c>
      <c r="C1037" s="28">
        <f t="shared" ca="1" si="408"/>
        <v>0</v>
      </c>
      <c r="D1037" s="28">
        <f t="shared" ca="1" si="409"/>
        <v>0</v>
      </c>
      <c r="E1037" s="28">
        <f t="shared" ca="1" si="410"/>
        <v>0</v>
      </c>
      <c r="F1037" s="28">
        <f t="shared" ca="1" si="411"/>
        <v>0</v>
      </c>
      <c r="G1037" s="28">
        <f t="shared" ca="1" si="412"/>
        <v>0</v>
      </c>
      <c r="H1037" s="7"/>
      <c r="O1037" s="8"/>
      <c r="P1037" s="8"/>
      <c r="Q1037" s="8"/>
      <c r="R1037" s="8"/>
      <c r="S1037" s="8"/>
    </row>
    <row r="1038" spans="1:27" x14ac:dyDescent="0.25">
      <c r="A1038" s="140"/>
      <c r="B1038" s="155" t="s">
        <v>119</v>
      </c>
      <c r="C1038" s="28">
        <f t="shared" ca="1" si="408"/>
        <v>0</v>
      </c>
      <c r="D1038" s="28">
        <f t="shared" ca="1" si="409"/>
        <v>0</v>
      </c>
      <c r="E1038" s="28">
        <f t="shared" ca="1" si="410"/>
        <v>0</v>
      </c>
      <c r="F1038" s="28">
        <f t="shared" ca="1" si="411"/>
        <v>0</v>
      </c>
      <c r="G1038" s="28">
        <f t="shared" ca="1" si="412"/>
        <v>0</v>
      </c>
      <c r="H1038" s="7"/>
      <c r="O1038" s="8"/>
      <c r="P1038" s="8"/>
      <c r="Q1038" s="8"/>
      <c r="R1038" s="8"/>
      <c r="S1038" s="8"/>
    </row>
    <row r="1039" spans="1:27" x14ac:dyDescent="0.25">
      <c r="A1039" s="140"/>
      <c r="B1039" s="155" t="s">
        <v>137</v>
      </c>
      <c r="C1039" s="28">
        <f t="shared" ca="1" si="408"/>
        <v>0</v>
      </c>
      <c r="D1039" s="28">
        <f t="shared" ca="1" si="409"/>
        <v>0</v>
      </c>
      <c r="E1039" s="28">
        <f t="shared" ca="1" si="410"/>
        <v>0</v>
      </c>
      <c r="F1039" s="28">
        <f t="shared" ca="1" si="411"/>
        <v>0</v>
      </c>
      <c r="G1039" s="28">
        <f t="shared" ca="1" si="412"/>
        <v>0</v>
      </c>
      <c r="H1039" s="7"/>
      <c r="O1039" s="8"/>
      <c r="P1039" s="8"/>
      <c r="Q1039" s="8"/>
      <c r="R1039" s="8"/>
      <c r="S1039" s="8"/>
    </row>
    <row r="1040" spans="1:27" x14ac:dyDescent="0.25">
      <c r="A1040" s="140"/>
      <c r="B1040" s="155" t="s">
        <v>138</v>
      </c>
      <c r="C1040" s="28">
        <f t="shared" ca="1" si="408"/>
        <v>0</v>
      </c>
      <c r="D1040" s="28">
        <f t="shared" ca="1" si="409"/>
        <v>0</v>
      </c>
      <c r="E1040" s="28">
        <f t="shared" ca="1" si="410"/>
        <v>0</v>
      </c>
      <c r="F1040" s="28">
        <f t="shared" ca="1" si="411"/>
        <v>0</v>
      </c>
      <c r="G1040" s="28">
        <f t="shared" ca="1" si="412"/>
        <v>0</v>
      </c>
      <c r="H1040" s="7"/>
      <c r="O1040" s="8"/>
      <c r="P1040" s="8"/>
      <c r="Q1040" s="8"/>
      <c r="R1040" s="8"/>
      <c r="S1040" s="8"/>
    </row>
    <row r="1041" spans="1:19" x14ac:dyDescent="0.25">
      <c r="B1041" s="155" t="s">
        <v>1021</v>
      </c>
      <c r="C1041" s="238">
        <f t="shared" ca="1" si="408"/>
        <v>0</v>
      </c>
      <c r="D1041" s="238">
        <f t="shared" ca="1" si="409"/>
        <v>0</v>
      </c>
      <c r="E1041" s="238">
        <f t="shared" ca="1" si="410"/>
        <v>0</v>
      </c>
      <c r="F1041" s="238">
        <f t="shared" ca="1" si="411"/>
        <v>0</v>
      </c>
      <c r="G1041" s="238">
        <f t="shared" ca="1" si="412"/>
        <v>0</v>
      </c>
      <c r="H1041" s="7"/>
      <c r="O1041" s="8"/>
      <c r="P1041" s="8"/>
      <c r="Q1041" s="8"/>
      <c r="R1041" s="8"/>
      <c r="S1041" s="8"/>
    </row>
    <row r="1042" spans="1:19" x14ac:dyDescent="0.25">
      <c r="B1042" s="155" t="s">
        <v>992</v>
      </c>
      <c r="C1042" s="238">
        <f t="shared" ca="1" si="408"/>
        <v>0</v>
      </c>
      <c r="D1042" s="238">
        <f t="shared" ca="1" si="409"/>
        <v>0</v>
      </c>
      <c r="E1042" s="238">
        <f t="shared" ca="1" si="410"/>
        <v>0</v>
      </c>
      <c r="F1042" s="238">
        <f t="shared" ca="1" si="411"/>
        <v>0</v>
      </c>
      <c r="G1042" s="238">
        <f t="shared" ca="1" si="412"/>
        <v>0</v>
      </c>
      <c r="H1042" s="7"/>
      <c r="O1042" s="8"/>
      <c r="P1042" s="8"/>
      <c r="Q1042" s="8"/>
      <c r="R1042" s="8"/>
      <c r="S1042" s="8"/>
    </row>
    <row r="1043" spans="1:19" x14ac:dyDescent="0.25">
      <c r="B1043" s="155" t="s">
        <v>1022</v>
      </c>
      <c r="C1043" s="238">
        <f t="shared" ca="1" si="408"/>
        <v>0</v>
      </c>
      <c r="D1043" s="238">
        <f t="shared" ca="1" si="409"/>
        <v>0</v>
      </c>
      <c r="E1043" s="238">
        <f t="shared" ca="1" si="410"/>
        <v>0</v>
      </c>
      <c r="F1043" s="238">
        <f t="shared" ca="1" si="411"/>
        <v>0</v>
      </c>
      <c r="G1043" s="238">
        <f t="shared" ca="1" si="412"/>
        <v>0</v>
      </c>
      <c r="H1043" s="7"/>
      <c r="O1043" s="8"/>
      <c r="P1043" s="8"/>
      <c r="Q1043" s="8"/>
      <c r="R1043" s="8"/>
      <c r="S1043" s="8"/>
    </row>
    <row r="1044" spans="1:19" x14ac:dyDescent="0.25">
      <c r="B1044" s="155" t="s">
        <v>1023</v>
      </c>
      <c r="C1044" s="238">
        <f t="shared" ca="1" si="408"/>
        <v>0</v>
      </c>
      <c r="D1044" s="238">
        <f t="shared" ca="1" si="409"/>
        <v>0</v>
      </c>
      <c r="E1044" s="238">
        <f t="shared" ca="1" si="410"/>
        <v>0</v>
      </c>
      <c r="F1044" s="238">
        <f t="shared" ca="1" si="411"/>
        <v>0</v>
      </c>
      <c r="G1044" s="238">
        <f t="shared" ca="1" si="412"/>
        <v>0</v>
      </c>
      <c r="H1044" s="7"/>
      <c r="O1044" s="8"/>
      <c r="P1044" s="8"/>
      <c r="Q1044" s="8"/>
      <c r="R1044" s="8"/>
      <c r="S1044" s="8"/>
    </row>
    <row r="1045" spans="1:19" x14ac:dyDescent="0.25">
      <c r="B1045" s="155" t="s">
        <v>1024</v>
      </c>
      <c r="C1045" s="238">
        <f t="shared" ca="1" si="408"/>
        <v>0</v>
      </c>
      <c r="D1045" s="238">
        <f t="shared" ca="1" si="409"/>
        <v>0</v>
      </c>
      <c r="E1045" s="238">
        <f t="shared" ca="1" si="410"/>
        <v>0</v>
      </c>
      <c r="F1045" s="238">
        <f t="shared" ca="1" si="411"/>
        <v>0</v>
      </c>
      <c r="G1045" s="238">
        <f t="shared" ca="1" si="412"/>
        <v>0</v>
      </c>
      <c r="H1045" s="7"/>
      <c r="O1045" s="8"/>
      <c r="P1045" s="8"/>
      <c r="Q1045" s="8"/>
      <c r="R1045" s="8"/>
      <c r="S1045" s="8"/>
    </row>
    <row r="1046" spans="1:19" x14ac:dyDescent="0.25">
      <c r="A1046" s="140"/>
      <c r="B1046" s="155" t="s">
        <v>993</v>
      </c>
      <c r="C1046" s="238">
        <f t="shared" ca="1" si="408"/>
        <v>0</v>
      </c>
      <c r="D1046" s="238">
        <f t="shared" ca="1" si="409"/>
        <v>0</v>
      </c>
      <c r="E1046" s="238">
        <f t="shared" ca="1" si="410"/>
        <v>0</v>
      </c>
      <c r="F1046" s="238">
        <f t="shared" ca="1" si="411"/>
        <v>0</v>
      </c>
      <c r="G1046" s="238">
        <f t="shared" ca="1" si="412"/>
        <v>0</v>
      </c>
      <c r="H1046" s="7"/>
      <c r="O1046" s="8"/>
      <c r="P1046" s="8"/>
      <c r="Q1046" s="8"/>
      <c r="R1046" s="8"/>
      <c r="S1046" s="8"/>
    </row>
    <row r="1047" spans="1:19" x14ac:dyDescent="0.25">
      <c r="A1047" s="140"/>
      <c r="B1047" s="155" t="s">
        <v>1025</v>
      </c>
      <c r="C1047" s="238">
        <f t="shared" ca="1" si="408"/>
        <v>0</v>
      </c>
      <c r="D1047" s="238">
        <f t="shared" ca="1" si="409"/>
        <v>0</v>
      </c>
      <c r="E1047" s="238">
        <f t="shared" ca="1" si="410"/>
        <v>0</v>
      </c>
      <c r="F1047" s="238">
        <f t="shared" ca="1" si="411"/>
        <v>0</v>
      </c>
      <c r="G1047" s="238">
        <f t="shared" ca="1" si="412"/>
        <v>0</v>
      </c>
      <c r="H1047" s="7"/>
      <c r="O1047" s="8"/>
      <c r="P1047" s="8"/>
      <c r="Q1047" s="8"/>
      <c r="R1047" s="8"/>
      <c r="S1047" s="8"/>
    </row>
    <row r="1048" spans="1:19" x14ac:dyDescent="0.25">
      <c r="A1048" s="140"/>
      <c r="B1048" s="155" t="s">
        <v>1026</v>
      </c>
      <c r="C1048" s="238">
        <f t="shared" ca="1" si="408"/>
        <v>0</v>
      </c>
      <c r="D1048" s="238">
        <f t="shared" ca="1" si="409"/>
        <v>0</v>
      </c>
      <c r="E1048" s="238">
        <f t="shared" ca="1" si="410"/>
        <v>0</v>
      </c>
      <c r="F1048" s="238">
        <f t="shared" ca="1" si="411"/>
        <v>0</v>
      </c>
      <c r="G1048" s="238">
        <f t="shared" ca="1" si="412"/>
        <v>0</v>
      </c>
      <c r="H1048" s="7"/>
      <c r="O1048" s="8"/>
      <c r="P1048" s="8"/>
      <c r="Q1048" s="8"/>
      <c r="R1048" s="8"/>
      <c r="S1048" s="8"/>
    </row>
    <row r="1049" spans="1:19" x14ac:dyDescent="0.25">
      <c r="A1049" s="140"/>
      <c r="B1049" s="155" t="s">
        <v>1027</v>
      </c>
      <c r="C1049" s="94">
        <f t="shared" ca="1" si="408"/>
        <v>0</v>
      </c>
      <c r="D1049" s="94">
        <f t="shared" ca="1" si="409"/>
        <v>0</v>
      </c>
      <c r="E1049" s="94">
        <f t="shared" ca="1" si="410"/>
        <v>0</v>
      </c>
      <c r="F1049" s="94">
        <f t="shared" ca="1" si="411"/>
        <v>0</v>
      </c>
      <c r="G1049" s="94">
        <f t="shared" ca="1" si="412"/>
        <v>0</v>
      </c>
      <c r="O1049" s="8"/>
      <c r="P1049" s="8"/>
      <c r="Q1049" s="8"/>
      <c r="R1049" s="8"/>
      <c r="S1049" s="8"/>
    </row>
    <row r="1050" spans="1:19" x14ac:dyDescent="0.25">
      <c r="A1050" s="140"/>
      <c r="B1050" s="155" t="s">
        <v>994</v>
      </c>
      <c r="C1050" s="94">
        <f t="shared" ca="1" si="408"/>
        <v>0</v>
      </c>
      <c r="D1050" s="94">
        <f t="shared" ca="1" si="409"/>
        <v>0</v>
      </c>
      <c r="E1050" s="94">
        <f t="shared" ca="1" si="410"/>
        <v>0</v>
      </c>
      <c r="F1050" s="94">
        <f t="shared" ca="1" si="411"/>
        <v>0</v>
      </c>
      <c r="G1050" s="94">
        <f t="shared" ca="1" si="412"/>
        <v>0</v>
      </c>
      <c r="O1050" s="8"/>
      <c r="P1050" s="8"/>
      <c r="Q1050" s="8"/>
      <c r="R1050" s="8"/>
      <c r="S1050" s="8"/>
    </row>
    <row r="1051" spans="1:19" x14ac:dyDescent="0.25">
      <c r="A1051" s="140"/>
      <c r="B1051" s="155" t="s">
        <v>1028</v>
      </c>
      <c r="C1051" s="94">
        <f t="shared" ca="1" si="408"/>
        <v>0</v>
      </c>
      <c r="D1051" s="94">
        <f t="shared" ca="1" si="409"/>
        <v>0</v>
      </c>
      <c r="E1051" s="94">
        <f t="shared" ca="1" si="410"/>
        <v>0</v>
      </c>
      <c r="F1051" s="94">
        <f t="shared" ca="1" si="411"/>
        <v>0</v>
      </c>
      <c r="G1051" s="94">
        <f t="shared" ca="1" si="412"/>
        <v>0</v>
      </c>
      <c r="O1051" s="8"/>
      <c r="P1051" s="8"/>
      <c r="Q1051" s="8"/>
      <c r="R1051" s="8"/>
      <c r="S1051" s="8"/>
    </row>
    <row r="1052" spans="1:19" x14ac:dyDescent="0.25">
      <c r="A1052" s="140"/>
      <c r="B1052" s="155" t="s">
        <v>1029</v>
      </c>
      <c r="C1052" s="94">
        <f t="shared" ca="1" si="408"/>
        <v>0</v>
      </c>
      <c r="D1052" s="94">
        <f t="shared" ca="1" si="409"/>
        <v>0</v>
      </c>
      <c r="E1052" s="94">
        <f t="shared" ca="1" si="410"/>
        <v>0</v>
      </c>
      <c r="F1052" s="94">
        <f t="shared" ca="1" si="411"/>
        <v>0</v>
      </c>
      <c r="G1052" s="94">
        <f t="shared" ca="1" si="412"/>
        <v>0</v>
      </c>
      <c r="O1052" s="8"/>
      <c r="P1052" s="8"/>
      <c r="Q1052" s="8"/>
      <c r="R1052" s="8"/>
      <c r="S1052" s="8"/>
    </row>
    <row r="1053" spans="1:19" x14ac:dyDescent="0.25">
      <c r="A1053" s="140"/>
      <c r="B1053" s="155" t="s">
        <v>1030</v>
      </c>
      <c r="C1053" s="94">
        <f t="shared" ca="1" si="408"/>
        <v>0</v>
      </c>
      <c r="D1053" s="94">
        <f t="shared" ca="1" si="409"/>
        <v>0</v>
      </c>
      <c r="E1053" s="94">
        <f t="shared" ca="1" si="410"/>
        <v>0</v>
      </c>
      <c r="F1053" s="94">
        <f t="shared" ca="1" si="411"/>
        <v>0</v>
      </c>
      <c r="G1053" s="94">
        <f t="shared" ca="1" si="412"/>
        <v>0</v>
      </c>
      <c r="O1053" s="8"/>
      <c r="P1053" s="8"/>
      <c r="Q1053" s="8"/>
      <c r="R1053" s="8"/>
      <c r="S1053" s="8"/>
    </row>
    <row r="1054" spans="1:19" x14ac:dyDescent="0.25">
      <c r="A1054" s="140"/>
      <c r="B1054" s="155" t="s">
        <v>995</v>
      </c>
      <c r="C1054" s="94">
        <f t="shared" ca="1" si="408"/>
        <v>0</v>
      </c>
      <c r="D1054" s="94">
        <f t="shared" ca="1" si="409"/>
        <v>0</v>
      </c>
      <c r="E1054" s="94">
        <f t="shared" ca="1" si="410"/>
        <v>0</v>
      </c>
      <c r="F1054" s="94">
        <f t="shared" ca="1" si="411"/>
        <v>0</v>
      </c>
      <c r="G1054" s="94">
        <f t="shared" ca="1" si="412"/>
        <v>0</v>
      </c>
      <c r="O1054" s="8"/>
      <c r="P1054" s="8"/>
      <c r="Q1054" s="8"/>
      <c r="R1054" s="8"/>
      <c r="S1054" s="8"/>
    </row>
    <row r="1055" spans="1:19" x14ac:dyDescent="0.25">
      <c r="A1055" s="140"/>
      <c r="B1055" s="155" t="s">
        <v>1031</v>
      </c>
      <c r="C1055" s="94">
        <f t="shared" ca="1" si="408"/>
        <v>0</v>
      </c>
      <c r="D1055" s="94">
        <f t="shared" ca="1" si="409"/>
        <v>0</v>
      </c>
      <c r="E1055" s="94">
        <f t="shared" ca="1" si="410"/>
        <v>0</v>
      </c>
      <c r="F1055" s="94">
        <f t="shared" ca="1" si="411"/>
        <v>0</v>
      </c>
      <c r="G1055" s="94">
        <f t="shared" ca="1" si="412"/>
        <v>0</v>
      </c>
      <c r="O1055" s="8"/>
      <c r="P1055" s="8"/>
      <c r="Q1055" s="8"/>
      <c r="R1055" s="8"/>
      <c r="S1055" s="8"/>
    </row>
    <row r="1056" spans="1:19" x14ac:dyDescent="0.25">
      <c r="A1056" s="140"/>
      <c r="B1056" s="155" t="s">
        <v>1032</v>
      </c>
      <c r="C1056" s="94">
        <f t="shared" ca="1" si="408"/>
        <v>0</v>
      </c>
      <c r="D1056" s="94">
        <f t="shared" ca="1" si="409"/>
        <v>0</v>
      </c>
      <c r="E1056" s="94">
        <f t="shared" ca="1" si="410"/>
        <v>0</v>
      </c>
      <c r="F1056" s="94">
        <f t="shared" ca="1" si="411"/>
        <v>0</v>
      </c>
      <c r="G1056" s="94">
        <f t="shared" ca="1" si="412"/>
        <v>0</v>
      </c>
      <c r="O1056" s="8"/>
      <c r="P1056" s="8"/>
      <c r="Q1056" s="8"/>
      <c r="R1056" s="8"/>
      <c r="S1056" s="8"/>
    </row>
    <row r="1057" spans="1:19" x14ac:dyDescent="0.25">
      <c r="A1057" s="140"/>
      <c r="B1057" s="155" t="s">
        <v>17</v>
      </c>
      <c r="C1057" s="59">
        <f t="shared" ca="1" si="408"/>
        <v>0</v>
      </c>
      <c r="D1057" s="59">
        <f t="shared" ca="1" si="409"/>
        <v>0</v>
      </c>
      <c r="E1057" s="59">
        <f t="shared" ca="1" si="410"/>
        <v>0</v>
      </c>
      <c r="F1057" s="59">
        <f t="shared" ca="1" si="411"/>
        <v>0</v>
      </c>
      <c r="G1057" s="59">
        <f t="shared" ca="1" si="412"/>
        <v>0</v>
      </c>
      <c r="O1057" s="8"/>
      <c r="P1057" s="8"/>
      <c r="Q1057" s="8"/>
      <c r="R1057" s="8"/>
      <c r="S1057" s="8"/>
    </row>
    <row r="1058" spans="1:19" x14ac:dyDescent="0.25">
      <c r="A1058" s="140"/>
      <c r="B1058" s="155" t="s">
        <v>14</v>
      </c>
      <c r="C1058" s="59">
        <f t="shared" ca="1" si="408"/>
        <v>0</v>
      </c>
      <c r="D1058" s="59">
        <f t="shared" ca="1" si="409"/>
        <v>0</v>
      </c>
      <c r="E1058" s="59">
        <f t="shared" ca="1" si="410"/>
        <v>0</v>
      </c>
      <c r="F1058" s="59">
        <f t="shared" ca="1" si="411"/>
        <v>0</v>
      </c>
      <c r="G1058" s="59">
        <f t="shared" ca="1" si="412"/>
        <v>0</v>
      </c>
      <c r="O1058" s="8"/>
      <c r="P1058" s="8"/>
      <c r="Q1058" s="8"/>
      <c r="R1058" s="8"/>
      <c r="S1058" s="8"/>
    </row>
    <row r="1059" spans="1:19" x14ac:dyDescent="0.25">
      <c r="A1059" s="140"/>
      <c r="B1059" s="155" t="s">
        <v>18</v>
      </c>
      <c r="C1059" s="59">
        <f t="shared" ca="1" si="408"/>
        <v>0</v>
      </c>
      <c r="D1059" s="59">
        <f t="shared" ca="1" si="409"/>
        <v>0</v>
      </c>
      <c r="E1059" s="59">
        <f t="shared" ca="1" si="410"/>
        <v>0</v>
      </c>
      <c r="F1059" s="59">
        <f t="shared" ca="1" si="411"/>
        <v>0</v>
      </c>
      <c r="G1059" s="59">
        <f t="shared" ca="1" si="412"/>
        <v>0</v>
      </c>
      <c r="O1059" s="8"/>
      <c r="P1059" s="8"/>
      <c r="Q1059" s="8"/>
      <c r="R1059" s="8"/>
      <c r="S1059" s="8"/>
    </row>
    <row r="1060" spans="1:19" x14ac:dyDescent="0.25">
      <c r="A1060" s="140"/>
      <c r="B1060" s="155" t="s">
        <v>19</v>
      </c>
      <c r="C1060" s="59">
        <f t="shared" ca="1" si="408"/>
        <v>0</v>
      </c>
      <c r="D1060" s="59">
        <f t="shared" ca="1" si="409"/>
        <v>0</v>
      </c>
      <c r="E1060" s="59">
        <f t="shared" ca="1" si="410"/>
        <v>0</v>
      </c>
      <c r="F1060" s="59">
        <f t="shared" ca="1" si="411"/>
        <v>0</v>
      </c>
      <c r="G1060" s="59">
        <f t="shared" ca="1" si="412"/>
        <v>0</v>
      </c>
      <c r="O1060" s="8"/>
      <c r="P1060" s="8"/>
      <c r="Q1060" s="8"/>
      <c r="R1060" s="8"/>
      <c r="S1060" s="8"/>
    </row>
    <row r="1061" spans="1:19" x14ac:dyDescent="0.25">
      <c r="A1061" s="140"/>
      <c r="B1061" s="155" t="s">
        <v>1033</v>
      </c>
      <c r="C1061" s="59">
        <f t="shared" ca="1" si="408"/>
        <v>0</v>
      </c>
      <c r="D1061" s="59">
        <f t="shared" ca="1" si="409"/>
        <v>0</v>
      </c>
      <c r="E1061" s="59">
        <f t="shared" ca="1" si="410"/>
        <v>0</v>
      </c>
      <c r="F1061" s="59">
        <f t="shared" ca="1" si="411"/>
        <v>0</v>
      </c>
      <c r="G1061" s="59">
        <f t="shared" ca="1" si="412"/>
        <v>0</v>
      </c>
      <c r="O1061" s="8"/>
      <c r="P1061" s="8"/>
      <c r="Q1061" s="8"/>
      <c r="R1061" s="8"/>
      <c r="S1061" s="8"/>
    </row>
    <row r="1062" spans="1:19" x14ac:dyDescent="0.25">
      <c r="A1062" s="140"/>
      <c r="B1062" s="155" t="s">
        <v>996</v>
      </c>
      <c r="C1062" s="59">
        <f t="shared" ca="1" si="408"/>
        <v>0</v>
      </c>
      <c r="D1062" s="59">
        <f t="shared" ca="1" si="409"/>
        <v>0</v>
      </c>
      <c r="E1062" s="59">
        <f t="shared" ca="1" si="410"/>
        <v>0</v>
      </c>
      <c r="F1062" s="59">
        <f t="shared" ca="1" si="411"/>
        <v>0</v>
      </c>
      <c r="G1062" s="59">
        <f t="shared" ca="1" si="412"/>
        <v>0</v>
      </c>
      <c r="O1062" s="8"/>
      <c r="P1062" s="8"/>
      <c r="Q1062" s="8"/>
      <c r="R1062" s="8"/>
      <c r="S1062" s="8"/>
    </row>
    <row r="1063" spans="1:19" x14ac:dyDescent="0.25">
      <c r="A1063" s="140"/>
      <c r="B1063" s="155" t="s">
        <v>1034</v>
      </c>
      <c r="C1063" s="59">
        <f t="shared" ca="1" si="408"/>
        <v>0</v>
      </c>
      <c r="D1063" s="59">
        <f t="shared" ca="1" si="409"/>
        <v>0</v>
      </c>
      <c r="E1063" s="59">
        <f t="shared" ca="1" si="410"/>
        <v>0</v>
      </c>
      <c r="F1063" s="59">
        <f t="shared" ca="1" si="411"/>
        <v>0</v>
      </c>
      <c r="G1063" s="59">
        <f t="shared" ca="1" si="412"/>
        <v>0</v>
      </c>
      <c r="O1063" s="8"/>
      <c r="P1063" s="8"/>
      <c r="Q1063" s="8"/>
      <c r="R1063" s="8"/>
      <c r="S1063" s="8"/>
    </row>
    <row r="1064" spans="1:19" x14ac:dyDescent="0.25">
      <c r="A1064" s="140"/>
      <c r="B1064" s="155" t="s">
        <v>1035</v>
      </c>
      <c r="C1064" s="59">
        <f t="shared" ca="1" si="408"/>
        <v>0</v>
      </c>
      <c r="D1064" s="59">
        <f t="shared" ca="1" si="409"/>
        <v>0</v>
      </c>
      <c r="E1064" s="59">
        <f t="shared" ca="1" si="410"/>
        <v>0</v>
      </c>
      <c r="F1064" s="59">
        <f t="shared" ca="1" si="411"/>
        <v>0</v>
      </c>
      <c r="G1064" s="59">
        <f t="shared" ca="1" si="412"/>
        <v>0</v>
      </c>
      <c r="O1064" s="8"/>
      <c r="P1064" s="8"/>
      <c r="Q1064" s="8"/>
      <c r="R1064" s="8"/>
      <c r="S1064" s="8"/>
    </row>
    <row r="1065" spans="1:19" x14ac:dyDescent="0.25">
      <c r="A1065" s="140"/>
      <c r="B1065" s="155" t="s">
        <v>535</v>
      </c>
      <c r="C1065" s="39">
        <f t="shared" ca="1" si="408"/>
        <v>0</v>
      </c>
      <c r="D1065" s="39">
        <f t="shared" ca="1" si="409"/>
        <v>0</v>
      </c>
      <c r="E1065" s="39">
        <f t="shared" ca="1" si="410"/>
        <v>0</v>
      </c>
      <c r="F1065" s="39">
        <f t="shared" ca="1" si="411"/>
        <v>0</v>
      </c>
      <c r="G1065" s="39">
        <f t="shared" ca="1" si="412"/>
        <v>0</v>
      </c>
      <c r="O1065" s="8"/>
      <c r="P1065" s="8"/>
      <c r="Q1065" s="8"/>
      <c r="R1065" s="8"/>
      <c r="S1065" s="8"/>
    </row>
    <row r="1066" spans="1:19" x14ac:dyDescent="0.25">
      <c r="A1066" s="140"/>
      <c r="B1066" s="155" t="s">
        <v>534</v>
      </c>
      <c r="C1066" s="39">
        <f t="shared" ca="1" si="408"/>
        <v>0</v>
      </c>
      <c r="D1066" s="39">
        <f t="shared" ca="1" si="409"/>
        <v>0</v>
      </c>
      <c r="E1066" s="39">
        <f t="shared" ca="1" si="410"/>
        <v>0</v>
      </c>
      <c r="F1066" s="39">
        <f t="shared" ca="1" si="411"/>
        <v>0</v>
      </c>
      <c r="G1066" s="39">
        <f t="shared" ca="1" si="412"/>
        <v>0</v>
      </c>
      <c r="O1066" s="8"/>
      <c r="P1066" s="8"/>
      <c r="Q1066" s="8"/>
      <c r="R1066" s="8"/>
      <c r="S1066" s="8"/>
    </row>
    <row r="1067" spans="1:19" x14ac:dyDescent="0.25">
      <c r="A1067" s="140"/>
      <c r="B1067" s="155" t="s">
        <v>536</v>
      </c>
      <c r="C1067" s="39">
        <f t="shared" ca="1" si="408"/>
        <v>0</v>
      </c>
      <c r="D1067" s="39">
        <f t="shared" ca="1" si="409"/>
        <v>0</v>
      </c>
      <c r="E1067" s="39">
        <f t="shared" ca="1" si="410"/>
        <v>0</v>
      </c>
      <c r="F1067" s="39">
        <f t="shared" ca="1" si="411"/>
        <v>0</v>
      </c>
      <c r="G1067" s="39">
        <f t="shared" ca="1" si="412"/>
        <v>0</v>
      </c>
      <c r="O1067" s="8"/>
      <c r="P1067" s="8"/>
      <c r="Q1067" s="8"/>
      <c r="R1067" s="8"/>
      <c r="S1067" s="8"/>
    </row>
    <row r="1068" spans="1:19" x14ac:dyDescent="0.25">
      <c r="A1068" s="140"/>
      <c r="B1068" s="155" t="s">
        <v>537</v>
      </c>
      <c r="C1068" s="39">
        <f t="shared" ca="1" si="408"/>
        <v>0</v>
      </c>
      <c r="D1068" s="39">
        <f t="shared" ca="1" si="409"/>
        <v>0</v>
      </c>
      <c r="E1068" s="39">
        <f t="shared" ca="1" si="410"/>
        <v>0</v>
      </c>
      <c r="F1068" s="39">
        <f t="shared" ca="1" si="411"/>
        <v>0</v>
      </c>
      <c r="G1068" s="39">
        <f t="shared" ca="1" si="412"/>
        <v>0</v>
      </c>
      <c r="O1068" s="8"/>
      <c r="P1068" s="8"/>
      <c r="Q1068" s="8"/>
      <c r="R1068" s="8"/>
      <c r="S1068" s="8"/>
    </row>
    <row r="1069" spans="1:19" x14ac:dyDescent="0.25">
      <c r="A1069" s="140"/>
      <c r="B1069" s="155" t="s">
        <v>1036</v>
      </c>
      <c r="C1069" s="39">
        <f t="shared" ca="1" si="408"/>
        <v>0</v>
      </c>
      <c r="D1069" s="39">
        <f t="shared" ca="1" si="409"/>
        <v>0</v>
      </c>
      <c r="E1069" s="39">
        <f t="shared" ca="1" si="410"/>
        <v>0</v>
      </c>
      <c r="F1069" s="39">
        <f t="shared" ca="1" si="411"/>
        <v>0</v>
      </c>
      <c r="G1069" s="39">
        <f t="shared" ca="1" si="412"/>
        <v>0</v>
      </c>
      <c r="O1069" s="8"/>
      <c r="P1069" s="8"/>
      <c r="Q1069" s="8"/>
      <c r="R1069" s="8"/>
      <c r="S1069" s="8"/>
    </row>
    <row r="1070" spans="1:19" x14ac:dyDescent="0.25">
      <c r="A1070" s="140"/>
      <c r="B1070" s="155" t="s">
        <v>997</v>
      </c>
      <c r="C1070" s="39">
        <f t="shared" ca="1" si="408"/>
        <v>0</v>
      </c>
      <c r="D1070" s="39">
        <f t="shared" ca="1" si="409"/>
        <v>0</v>
      </c>
      <c r="E1070" s="39">
        <f t="shared" ca="1" si="410"/>
        <v>0</v>
      </c>
      <c r="F1070" s="39">
        <f t="shared" ca="1" si="411"/>
        <v>0</v>
      </c>
      <c r="G1070" s="39">
        <f t="shared" ca="1" si="412"/>
        <v>0</v>
      </c>
      <c r="O1070" s="8"/>
      <c r="P1070" s="8"/>
      <c r="Q1070" s="8"/>
      <c r="R1070" s="8"/>
      <c r="S1070" s="8"/>
    </row>
    <row r="1071" spans="1:19" x14ac:dyDescent="0.25">
      <c r="A1071" s="140"/>
      <c r="B1071" s="155" t="s">
        <v>1037</v>
      </c>
      <c r="C1071" s="39">
        <f t="shared" ca="1" si="408"/>
        <v>0</v>
      </c>
      <c r="D1071" s="39">
        <f t="shared" ca="1" si="409"/>
        <v>0</v>
      </c>
      <c r="E1071" s="39">
        <f t="shared" ca="1" si="410"/>
        <v>0</v>
      </c>
      <c r="F1071" s="39">
        <f t="shared" ca="1" si="411"/>
        <v>0</v>
      </c>
      <c r="G1071" s="39">
        <f t="shared" ca="1" si="412"/>
        <v>0</v>
      </c>
      <c r="O1071" s="8"/>
      <c r="P1071" s="8"/>
      <c r="Q1071" s="8"/>
      <c r="R1071" s="8"/>
      <c r="S1071" s="8"/>
    </row>
    <row r="1072" spans="1:19" x14ac:dyDescent="0.25">
      <c r="A1072" s="140"/>
      <c r="B1072" s="155" t="s">
        <v>1038</v>
      </c>
      <c r="C1072" s="39">
        <f t="shared" ca="1" si="408"/>
        <v>0</v>
      </c>
      <c r="D1072" s="39">
        <f t="shared" ca="1" si="409"/>
        <v>0</v>
      </c>
      <c r="E1072" s="39">
        <f t="shared" ca="1" si="410"/>
        <v>0</v>
      </c>
      <c r="F1072" s="39">
        <f t="shared" ca="1" si="411"/>
        <v>0</v>
      </c>
      <c r="G1072" s="39">
        <f t="shared" ca="1" si="412"/>
        <v>0</v>
      </c>
      <c r="O1072" s="8"/>
      <c r="P1072" s="8"/>
      <c r="Q1072" s="8"/>
      <c r="R1072" s="8"/>
      <c r="S1072" s="8"/>
    </row>
    <row r="1073" spans="1:19" x14ac:dyDescent="0.25">
      <c r="A1073" s="140"/>
      <c r="B1073" s="155" t="s">
        <v>1273</v>
      </c>
      <c r="C1073" s="28">
        <f t="shared" ca="1" si="408"/>
        <v>0</v>
      </c>
      <c r="D1073" s="28">
        <f t="shared" ca="1" si="409"/>
        <v>0</v>
      </c>
      <c r="E1073" s="28">
        <f t="shared" ca="1" si="410"/>
        <v>0</v>
      </c>
      <c r="F1073" s="28">
        <f t="shared" ca="1" si="411"/>
        <v>0</v>
      </c>
      <c r="G1073" s="28">
        <f t="shared" ca="1" si="412"/>
        <v>0</v>
      </c>
      <c r="O1073" s="8"/>
      <c r="P1073" s="8"/>
      <c r="Q1073" s="8"/>
      <c r="R1073" s="8"/>
      <c r="S1073" s="8"/>
    </row>
    <row r="1074" spans="1:19" x14ac:dyDescent="0.25">
      <c r="A1074" s="140"/>
      <c r="B1074" s="155" t="s">
        <v>1274</v>
      </c>
      <c r="C1074" s="28">
        <f t="shared" ca="1" si="408"/>
        <v>0</v>
      </c>
      <c r="D1074" s="28">
        <f t="shared" ca="1" si="409"/>
        <v>0</v>
      </c>
      <c r="E1074" s="28">
        <f t="shared" ca="1" si="410"/>
        <v>0</v>
      </c>
      <c r="F1074" s="28">
        <f t="shared" ca="1" si="411"/>
        <v>0</v>
      </c>
      <c r="G1074" s="28">
        <f t="shared" ca="1" si="412"/>
        <v>0</v>
      </c>
      <c r="O1074" s="8"/>
      <c r="P1074" s="8"/>
      <c r="Q1074" s="8"/>
      <c r="R1074" s="8"/>
      <c r="S1074" s="8"/>
    </row>
    <row r="1075" spans="1:19" x14ac:dyDescent="0.25">
      <c r="A1075" s="140"/>
      <c r="B1075" s="155" t="s">
        <v>1275</v>
      </c>
      <c r="C1075" s="28">
        <f t="shared" ca="1" si="408"/>
        <v>0</v>
      </c>
      <c r="D1075" s="28">
        <f t="shared" ca="1" si="409"/>
        <v>0</v>
      </c>
      <c r="E1075" s="28">
        <f t="shared" ca="1" si="410"/>
        <v>0</v>
      </c>
      <c r="F1075" s="28">
        <f t="shared" ca="1" si="411"/>
        <v>0</v>
      </c>
      <c r="G1075" s="28">
        <f t="shared" ca="1" si="412"/>
        <v>0</v>
      </c>
      <c r="O1075" s="8"/>
      <c r="P1075" s="8"/>
      <c r="Q1075" s="8"/>
      <c r="R1075" s="8"/>
      <c r="S1075" s="8"/>
    </row>
    <row r="1076" spans="1:19" x14ac:dyDescent="0.25">
      <c r="A1076" s="140"/>
      <c r="B1076" s="155" t="s">
        <v>1276</v>
      </c>
      <c r="C1076" s="28">
        <f t="shared" ca="1" si="408"/>
        <v>0</v>
      </c>
      <c r="D1076" s="28">
        <f t="shared" ca="1" si="409"/>
        <v>0</v>
      </c>
      <c r="E1076" s="28">
        <f t="shared" ca="1" si="410"/>
        <v>0</v>
      </c>
      <c r="F1076" s="28">
        <f t="shared" ca="1" si="411"/>
        <v>0</v>
      </c>
      <c r="G1076" s="28">
        <f t="shared" ca="1" si="412"/>
        <v>0</v>
      </c>
      <c r="O1076" s="8"/>
      <c r="P1076" s="8"/>
      <c r="Q1076" s="8"/>
      <c r="R1076" s="8"/>
      <c r="S1076" s="8"/>
    </row>
    <row r="1077" spans="1:19" x14ac:dyDescent="0.25">
      <c r="A1077" s="140"/>
      <c r="B1077" s="155" t="s">
        <v>1277</v>
      </c>
      <c r="C1077" s="238">
        <f t="shared" ca="1" si="408"/>
        <v>0</v>
      </c>
      <c r="D1077" s="238">
        <f t="shared" ca="1" si="409"/>
        <v>0</v>
      </c>
      <c r="E1077" s="238">
        <f t="shared" ca="1" si="410"/>
        <v>0</v>
      </c>
      <c r="F1077" s="238">
        <f t="shared" ca="1" si="411"/>
        <v>0</v>
      </c>
      <c r="G1077" s="238">
        <f t="shared" ca="1" si="412"/>
        <v>0</v>
      </c>
      <c r="O1077" s="8"/>
      <c r="P1077" s="8"/>
      <c r="Q1077" s="8"/>
      <c r="R1077" s="8"/>
      <c r="S1077" s="8"/>
    </row>
    <row r="1078" spans="1:19" x14ac:dyDescent="0.25">
      <c r="A1078" s="140"/>
      <c r="B1078" s="155" t="s">
        <v>1278</v>
      </c>
      <c r="C1078" s="238">
        <f t="shared" ca="1" si="408"/>
        <v>0</v>
      </c>
      <c r="D1078" s="238">
        <f t="shared" ca="1" si="409"/>
        <v>0</v>
      </c>
      <c r="E1078" s="238">
        <f t="shared" ca="1" si="410"/>
        <v>0</v>
      </c>
      <c r="F1078" s="238">
        <f t="shared" ca="1" si="411"/>
        <v>0</v>
      </c>
      <c r="G1078" s="238">
        <f t="shared" ca="1" si="412"/>
        <v>0</v>
      </c>
      <c r="O1078" s="8"/>
      <c r="P1078" s="8"/>
      <c r="Q1078" s="8"/>
      <c r="R1078" s="8"/>
      <c r="S1078" s="8"/>
    </row>
    <row r="1079" spans="1:19" x14ac:dyDescent="0.25">
      <c r="A1079" s="140"/>
      <c r="B1079" s="155" t="s">
        <v>1279</v>
      </c>
      <c r="C1079" s="94">
        <f t="shared" ca="1" si="408"/>
        <v>0</v>
      </c>
      <c r="D1079" s="94">
        <f t="shared" ca="1" si="409"/>
        <v>0</v>
      </c>
      <c r="E1079" s="94">
        <f t="shared" ca="1" si="410"/>
        <v>0</v>
      </c>
      <c r="F1079" s="94">
        <f t="shared" ca="1" si="411"/>
        <v>0</v>
      </c>
      <c r="G1079" s="94">
        <f t="shared" ca="1" si="412"/>
        <v>0</v>
      </c>
      <c r="O1079" s="8"/>
      <c r="P1079" s="8"/>
      <c r="Q1079" s="8"/>
      <c r="R1079" s="8"/>
      <c r="S1079" s="8"/>
    </row>
    <row r="1080" spans="1:19" x14ac:dyDescent="0.25">
      <c r="A1080" s="140"/>
      <c r="B1080" s="155" t="s">
        <v>1280</v>
      </c>
      <c r="C1080" s="94">
        <f t="shared" ca="1" si="408"/>
        <v>0</v>
      </c>
      <c r="D1080" s="94">
        <f t="shared" ca="1" si="409"/>
        <v>0</v>
      </c>
      <c r="E1080" s="94">
        <f t="shared" ca="1" si="410"/>
        <v>0</v>
      </c>
      <c r="F1080" s="94">
        <f t="shared" ca="1" si="411"/>
        <v>0</v>
      </c>
      <c r="G1080" s="94">
        <f t="shared" ca="1" si="412"/>
        <v>0</v>
      </c>
      <c r="O1080" s="8"/>
      <c r="P1080" s="8"/>
      <c r="Q1080" s="8"/>
      <c r="R1080" s="8"/>
      <c r="S1080" s="8"/>
    </row>
    <row r="1081" spans="1:19" x14ac:dyDescent="0.25">
      <c r="A1081" s="140"/>
      <c r="B1081" s="155" t="s">
        <v>1281</v>
      </c>
      <c r="C1081" s="39">
        <f t="shared" ref="C1081:C1144" ca="1" si="422">IFERROR(VLOOKUP($B1081,INDIRECT($I$1017),2,FALSE),0)</f>
        <v>0</v>
      </c>
      <c r="D1081" s="39">
        <f t="shared" ref="D1081:D1144" ca="1" si="423">IFERROR(VLOOKUP($B1081,INDIRECT($J$1017),2,FALSE),0)</f>
        <v>0</v>
      </c>
      <c r="E1081" s="39">
        <f t="shared" ref="E1081:E1144" ca="1" si="424">IFERROR(VLOOKUP($B1081,INDIRECT($K$1017),2,FALSE),0)</f>
        <v>0</v>
      </c>
      <c r="F1081" s="39">
        <f t="shared" ref="F1081:F1144" ca="1" si="425">IFERROR(VLOOKUP($B1081,INDIRECT($L$1017),2,FALSE),0)</f>
        <v>0</v>
      </c>
      <c r="G1081" s="39">
        <f t="shared" ref="G1081:G1144" ca="1" si="426">IFERROR(VLOOKUP($B1081,INDIRECT($M$1017),2,FALSE),0)</f>
        <v>0</v>
      </c>
      <c r="O1081" s="8"/>
      <c r="P1081" s="8"/>
      <c r="Q1081" s="8"/>
      <c r="R1081" s="8"/>
      <c r="S1081" s="8"/>
    </row>
    <row r="1082" spans="1:19" x14ac:dyDescent="0.25">
      <c r="A1082" s="140"/>
      <c r="B1082" s="155" t="s">
        <v>1282</v>
      </c>
      <c r="C1082" s="39">
        <f t="shared" ca="1" si="422"/>
        <v>0</v>
      </c>
      <c r="D1082" s="39">
        <f t="shared" ca="1" si="423"/>
        <v>0</v>
      </c>
      <c r="E1082" s="39">
        <f t="shared" ca="1" si="424"/>
        <v>0</v>
      </c>
      <c r="F1082" s="39">
        <f t="shared" ca="1" si="425"/>
        <v>0</v>
      </c>
      <c r="G1082" s="39">
        <f t="shared" ca="1" si="426"/>
        <v>0</v>
      </c>
      <c r="O1082" s="8"/>
      <c r="P1082" s="8"/>
      <c r="Q1082" s="8"/>
      <c r="R1082" s="8"/>
      <c r="S1082" s="8"/>
    </row>
    <row r="1083" spans="1:19" x14ac:dyDescent="0.25">
      <c r="A1083" s="140"/>
      <c r="B1083" s="155" t="s">
        <v>1209</v>
      </c>
      <c r="C1083" s="61">
        <f t="shared" ca="1" si="422"/>
        <v>0</v>
      </c>
      <c r="D1083" s="61">
        <f t="shared" ca="1" si="423"/>
        <v>0</v>
      </c>
      <c r="E1083" s="61">
        <f t="shared" ca="1" si="424"/>
        <v>0</v>
      </c>
      <c r="F1083" s="61">
        <f t="shared" ca="1" si="425"/>
        <v>0</v>
      </c>
      <c r="G1083" s="61">
        <f t="shared" ca="1" si="426"/>
        <v>0</v>
      </c>
      <c r="O1083" s="8"/>
      <c r="P1083" s="8"/>
      <c r="Q1083" s="8"/>
      <c r="R1083" s="8"/>
      <c r="S1083" s="8"/>
    </row>
    <row r="1084" spans="1:19" x14ac:dyDescent="0.25">
      <c r="A1084" s="140"/>
      <c r="B1084" s="155" t="s">
        <v>1119</v>
      </c>
      <c r="C1084" s="61">
        <f t="shared" ca="1" si="422"/>
        <v>0</v>
      </c>
      <c r="D1084" s="61">
        <f t="shared" ca="1" si="423"/>
        <v>0</v>
      </c>
      <c r="E1084" s="61">
        <f t="shared" ca="1" si="424"/>
        <v>0</v>
      </c>
      <c r="F1084" s="61">
        <f t="shared" ca="1" si="425"/>
        <v>0</v>
      </c>
      <c r="G1084" s="61">
        <f t="shared" ca="1" si="426"/>
        <v>0</v>
      </c>
      <c r="O1084" s="8"/>
      <c r="P1084" s="8"/>
      <c r="Q1084" s="8"/>
      <c r="R1084" s="8"/>
      <c r="S1084" s="8"/>
    </row>
    <row r="1085" spans="1:19" x14ac:dyDescent="0.25">
      <c r="A1085" s="140"/>
      <c r="B1085" s="155" t="s">
        <v>1210</v>
      </c>
      <c r="C1085" s="61">
        <f t="shared" ca="1" si="422"/>
        <v>0</v>
      </c>
      <c r="D1085" s="61">
        <f t="shared" ca="1" si="423"/>
        <v>0</v>
      </c>
      <c r="E1085" s="61">
        <f t="shared" ca="1" si="424"/>
        <v>0</v>
      </c>
      <c r="F1085" s="61">
        <f t="shared" ca="1" si="425"/>
        <v>0</v>
      </c>
      <c r="G1085" s="61">
        <f t="shared" ca="1" si="426"/>
        <v>0</v>
      </c>
      <c r="O1085" s="8"/>
      <c r="P1085" s="8"/>
      <c r="Q1085" s="8"/>
      <c r="R1085" s="8"/>
      <c r="S1085" s="8"/>
    </row>
    <row r="1086" spans="1:19" x14ac:dyDescent="0.25">
      <c r="A1086" s="140"/>
      <c r="B1086" s="155" t="s">
        <v>1211</v>
      </c>
      <c r="C1086" s="61">
        <f t="shared" ca="1" si="422"/>
        <v>0</v>
      </c>
      <c r="D1086" s="61">
        <f t="shared" ca="1" si="423"/>
        <v>0</v>
      </c>
      <c r="E1086" s="61">
        <f t="shared" ca="1" si="424"/>
        <v>0</v>
      </c>
      <c r="F1086" s="61">
        <f t="shared" ca="1" si="425"/>
        <v>0</v>
      </c>
      <c r="G1086" s="61">
        <f t="shared" ca="1" si="426"/>
        <v>0</v>
      </c>
      <c r="O1086" s="8"/>
      <c r="P1086" s="8"/>
      <c r="Q1086" s="8"/>
      <c r="R1086" s="8"/>
      <c r="S1086" s="8"/>
    </row>
    <row r="1087" spans="1:19" x14ac:dyDescent="0.25">
      <c r="A1087" s="140"/>
      <c r="B1087" s="155" t="s">
        <v>1212</v>
      </c>
      <c r="C1087" s="61">
        <f t="shared" ca="1" si="422"/>
        <v>0</v>
      </c>
      <c r="D1087" s="61">
        <f t="shared" ca="1" si="423"/>
        <v>0</v>
      </c>
      <c r="E1087" s="61">
        <f t="shared" ca="1" si="424"/>
        <v>0</v>
      </c>
      <c r="F1087" s="61">
        <f t="shared" ca="1" si="425"/>
        <v>0</v>
      </c>
      <c r="G1087" s="61">
        <f t="shared" ca="1" si="426"/>
        <v>0</v>
      </c>
      <c r="O1087" s="8"/>
      <c r="P1087" s="8"/>
      <c r="Q1087" s="8"/>
      <c r="R1087" s="8"/>
      <c r="S1087" s="8"/>
    </row>
    <row r="1088" spans="1:19" x14ac:dyDescent="0.25">
      <c r="B1088" s="155" t="s">
        <v>1120</v>
      </c>
      <c r="C1088" s="61">
        <f t="shared" ca="1" si="422"/>
        <v>0</v>
      </c>
      <c r="D1088" s="61">
        <f t="shared" ca="1" si="423"/>
        <v>0</v>
      </c>
      <c r="E1088" s="61">
        <f t="shared" ca="1" si="424"/>
        <v>0</v>
      </c>
      <c r="F1088" s="61">
        <f t="shared" ca="1" si="425"/>
        <v>0</v>
      </c>
      <c r="G1088" s="61">
        <f t="shared" ca="1" si="426"/>
        <v>0</v>
      </c>
      <c r="O1088" s="8"/>
      <c r="P1088" s="8"/>
      <c r="Q1088" s="8"/>
      <c r="R1088" s="8"/>
      <c r="S1088" s="8"/>
    </row>
    <row r="1089" spans="1:19" x14ac:dyDescent="0.25">
      <c r="B1089" s="155" t="s">
        <v>1213</v>
      </c>
      <c r="C1089" s="61">
        <f t="shared" ca="1" si="422"/>
        <v>0</v>
      </c>
      <c r="D1089" s="61">
        <f t="shared" ca="1" si="423"/>
        <v>0</v>
      </c>
      <c r="E1089" s="61">
        <f t="shared" ca="1" si="424"/>
        <v>0</v>
      </c>
      <c r="F1089" s="61">
        <f t="shared" ca="1" si="425"/>
        <v>0</v>
      </c>
      <c r="G1089" s="61">
        <f t="shared" ca="1" si="426"/>
        <v>0</v>
      </c>
      <c r="O1089" s="8"/>
      <c r="P1089" s="8"/>
      <c r="Q1089" s="8"/>
      <c r="R1089" s="8"/>
      <c r="S1089" s="8"/>
    </row>
    <row r="1090" spans="1:19" x14ac:dyDescent="0.25">
      <c r="B1090" s="155" t="s">
        <v>1214</v>
      </c>
      <c r="C1090" s="61">
        <f t="shared" ca="1" si="422"/>
        <v>0</v>
      </c>
      <c r="D1090" s="61">
        <f t="shared" ca="1" si="423"/>
        <v>0</v>
      </c>
      <c r="E1090" s="61">
        <f t="shared" ca="1" si="424"/>
        <v>0</v>
      </c>
      <c r="F1090" s="61">
        <f t="shared" ca="1" si="425"/>
        <v>0</v>
      </c>
      <c r="G1090" s="61">
        <f t="shared" ca="1" si="426"/>
        <v>0</v>
      </c>
      <c r="O1090" s="8"/>
      <c r="P1090" s="8"/>
      <c r="Q1090" s="8"/>
      <c r="R1090" s="8"/>
      <c r="S1090" s="8"/>
    </row>
    <row r="1091" spans="1:19" x14ac:dyDescent="0.25">
      <c r="B1091" s="155" t="s">
        <v>1283</v>
      </c>
      <c r="C1091" s="61">
        <f t="shared" ca="1" si="422"/>
        <v>0</v>
      </c>
      <c r="D1091" s="61">
        <f t="shared" ca="1" si="423"/>
        <v>0</v>
      </c>
      <c r="E1091" s="61">
        <f t="shared" ca="1" si="424"/>
        <v>0</v>
      </c>
      <c r="F1091" s="61">
        <f t="shared" ca="1" si="425"/>
        <v>0</v>
      </c>
      <c r="G1091" s="61">
        <f t="shared" ca="1" si="426"/>
        <v>0</v>
      </c>
      <c r="O1091" s="8"/>
      <c r="P1091" s="8"/>
      <c r="Q1091" s="8"/>
      <c r="R1091" s="8"/>
      <c r="S1091" s="8"/>
    </row>
    <row r="1092" spans="1:19" x14ac:dyDescent="0.25">
      <c r="B1092" s="155" t="s">
        <v>1184</v>
      </c>
      <c r="C1092" s="61">
        <f t="shared" ca="1" si="422"/>
        <v>0</v>
      </c>
      <c r="D1092" s="61">
        <f t="shared" ca="1" si="423"/>
        <v>0</v>
      </c>
      <c r="E1092" s="61">
        <f t="shared" ca="1" si="424"/>
        <v>0</v>
      </c>
      <c r="F1092" s="61">
        <f t="shared" ca="1" si="425"/>
        <v>0</v>
      </c>
      <c r="G1092" s="61">
        <f t="shared" ca="1" si="426"/>
        <v>0</v>
      </c>
      <c r="O1092" s="8"/>
      <c r="P1092" s="8"/>
      <c r="Q1092" s="8"/>
      <c r="R1092" s="8"/>
      <c r="S1092" s="8"/>
    </row>
    <row r="1093" spans="1:19" x14ac:dyDescent="0.25">
      <c r="A1093" s="140"/>
      <c r="B1093" s="155" t="s">
        <v>1284</v>
      </c>
      <c r="C1093" s="61">
        <f t="shared" ca="1" si="422"/>
        <v>0</v>
      </c>
      <c r="D1093" s="61">
        <f t="shared" ca="1" si="423"/>
        <v>0</v>
      </c>
      <c r="E1093" s="61">
        <f t="shared" ca="1" si="424"/>
        <v>0</v>
      </c>
      <c r="F1093" s="61">
        <f t="shared" ca="1" si="425"/>
        <v>0</v>
      </c>
      <c r="G1093" s="61">
        <f t="shared" ca="1" si="426"/>
        <v>0</v>
      </c>
      <c r="O1093" s="8"/>
      <c r="P1093" s="8"/>
      <c r="Q1093" s="8"/>
      <c r="R1093" s="8"/>
      <c r="S1093" s="8"/>
    </row>
    <row r="1094" spans="1:19" x14ac:dyDescent="0.25">
      <c r="A1094" s="140"/>
      <c r="B1094" s="155" t="s">
        <v>1285</v>
      </c>
      <c r="C1094" s="61">
        <f t="shared" ca="1" si="422"/>
        <v>0</v>
      </c>
      <c r="D1094" s="61">
        <f t="shared" ca="1" si="423"/>
        <v>0</v>
      </c>
      <c r="E1094" s="61">
        <f t="shared" ca="1" si="424"/>
        <v>0</v>
      </c>
      <c r="F1094" s="61">
        <f t="shared" ca="1" si="425"/>
        <v>0</v>
      </c>
      <c r="G1094" s="61">
        <f t="shared" ca="1" si="426"/>
        <v>0</v>
      </c>
      <c r="O1094" s="8"/>
      <c r="P1094" s="8"/>
      <c r="Q1094" s="8"/>
      <c r="R1094" s="8"/>
      <c r="S1094" s="8"/>
    </row>
    <row r="1095" spans="1:19" x14ac:dyDescent="0.25">
      <c r="A1095" s="140"/>
      <c r="B1095" s="155" t="s">
        <v>1286</v>
      </c>
      <c r="C1095" s="61">
        <f t="shared" ca="1" si="422"/>
        <v>0</v>
      </c>
      <c r="D1095" s="61">
        <f t="shared" ca="1" si="423"/>
        <v>0</v>
      </c>
      <c r="E1095" s="61">
        <f t="shared" ca="1" si="424"/>
        <v>0</v>
      </c>
      <c r="F1095" s="61">
        <f t="shared" ca="1" si="425"/>
        <v>0</v>
      </c>
      <c r="G1095" s="61">
        <f t="shared" ca="1" si="426"/>
        <v>0</v>
      </c>
      <c r="O1095" s="8"/>
      <c r="P1095" s="8"/>
      <c r="Q1095" s="8"/>
      <c r="R1095" s="8"/>
      <c r="S1095" s="8"/>
    </row>
    <row r="1096" spans="1:19" x14ac:dyDescent="0.25">
      <c r="A1096" s="140"/>
      <c r="B1096" s="155" t="s">
        <v>1185</v>
      </c>
      <c r="C1096" s="61">
        <f t="shared" ca="1" si="422"/>
        <v>0</v>
      </c>
      <c r="D1096" s="61">
        <f t="shared" ca="1" si="423"/>
        <v>0</v>
      </c>
      <c r="E1096" s="61">
        <f t="shared" ca="1" si="424"/>
        <v>0</v>
      </c>
      <c r="F1096" s="61">
        <f t="shared" ca="1" si="425"/>
        <v>0</v>
      </c>
      <c r="G1096" s="61">
        <f t="shared" ca="1" si="426"/>
        <v>0</v>
      </c>
      <c r="O1096" s="8"/>
      <c r="P1096" s="8"/>
      <c r="Q1096" s="8"/>
      <c r="R1096" s="8"/>
      <c r="S1096" s="8"/>
    </row>
    <row r="1097" spans="1:19" x14ac:dyDescent="0.25">
      <c r="A1097" s="140"/>
      <c r="B1097" s="155" t="s">
        <v>1287</v>
      </c>
      <c r="C1097" s="61">
        <f t="shared" ca="1" si="422"/>
        <v>0</v>
      </c>
      <c r="D1097" s="61">
        <f t="shared" ca="1" si="423"/>
        <v>0</v>
      </c>
      <c r="E1097" s="61">
        <f t="shared" ca="1" si="424"/>
        <v>0</v>
      </c>
      <c r="F1097" s="61">
        <f t="shared" ca="1" si="425"/>
        <v>0</v>
      </c>
      <c r="G1097" s="61">
        <f t="shared" ca="1" si="426"/>
        <v>0</v>
      </c>
      <c r="O1097" s="8"/>
      <c r="P1097" s="8"/>
      <c r="Q1097" s="8"/>
      <c r="R1097" s="8"/>
      <c r="S1097" s="8"/>
    </row>
    <row r="1098" spans="1:19" x14ac:dyDescent="0.25">
      <c r="A1098" s="140"/>
      <c r="B1098" s="155" t="s">
        <v>1288</v>
      </c>
      <c r="C1098" s="61">
        <f t="shared" ca="1" si="422"/>
        <v>0</v>
      </c>
      <c r="D1098" s="61">
        <f t="shared" ca="1" si="423"/>
        <v>0</v>
      </c>
      <c r="E1098" s="61">
        <f t="shared" ca="1" si="424"/>
        <v>0</v>
      </c>
      <c r="F1098" s="61">
        <f t="shared" ca="1" si="425"/>
        <v>0</v>
      </c>
      <c r="G1098" s="61">
        <f t="shared" ca="1" si="426"/>
        <v>0</v>
      </c>
      <c r="O1098" s="8"/>
      <c r="P1098" s="8"/>
      <c r="Q1098" s="8"/>
      <c r="R1098" s="8"/>
      <c r="S1098" s="8"/>
    </row>
    <row r="1099" spans="1:19" x14ac:dyDescent="0.25">
      <c r="A1099" s="140"/>
      <c r="B1099" s="155" t="s">
        <v>1289</v>
      </c>
      <c r="C1099" s="61">
        <f t="shared" ca="1" si="422"/>
        <v>0</v>
      </c>
      <c r="D1099" s="61">
        <f t="shared" ca="1" si="423"/>
        <v>0</v>
      </c>
      <c r="E1099" s="61">
        <f t="shared" ca="1" si="424"/>
        <v>0</v>
      </c>
      <c r="F1099" s="61">
        <f t="shared" ca="1" si="425"/>
        <v>0</v>
      </c>
      <c r="G1099" s="61">
        <f t="shared" ca="1" si="426"/>
        <v>0</v>
      </c>
      <c r="O1099" s="8"/>
      <c r="P1099" s="8"/>
      <c r="Q1099" s="8"/>
      <c r="R1099" s="8"/>
      <c r="S1099" s="8"/>
    </row>
    <row r="1100" spans="1:19" x14ac:dyDescent="0.25">
      <c r="A1100" s="140"/>
      <c r="B1100" s="155" t="s">
        <v>1186</v>
      </c>
      <c r="C1100" s="61">
        <f t="shared" ca="1" si="422"/>
        <v>0</v>
      </c>
      <c r="D1100" s="61">
        <f t="shared" ca="1" si="423"/>
        <v>0</v>
      </c>
      <c r="E1100" s="61">
        <f t="shared" ca="1" si="424"/>
        <v>0</v>
      </c>
      <c r="F1100" s="61">
        <f t="shared" ca="1" si="425"/>
        <v>0</v>
      </c>
      <c r="G1100" s="61">
        <f t="shared" ca="1" si="426"/>
        <v>0</v>
      </c>
      <c r="O1100" s="8"/>
      <c r="P1100" s="8"/>
      <c r="Q1100" s="8"/>
      <c r="R1100" s="8"/>
      <c r="S1100" s="8"/>
    </row>
    <row r="1101" spans="1:19" x14ac:dyDescent="0.25">
      <c r="A1101" s="140"/>
      <c r="B1101" s="155" t="s">
        <v>1290</v>
      </c>
      <c r="C1101" s="61">
        <f t="shared" ca="1" si="422"/>
        <v>0</v>
      </c>
      <c r="D1101" s="61">
        <f t="shared" ca="1" si="423"/>
        <v>0</v>
      </c>
      <c r="E1101" s="61">
        <f t="shared" ca="1" si="424"/>
        <v>0</v>
      </c>
      <c r="F1101" s="61">
        <f t="shared" ca="1" si="425"/>
        <v>0</v>
      </c>
      <c r="G1101" s="61">
        <f t="shared" ca="1" si="426"/>
        <v>0</v>
      </c>
      <c r="O1101" s="8"/>
      <c r="P1101" s="8"/>
      <c r="Q1101" s="8"/>
      <c r="R1101" s="8"/>
      <c r="S1101" s="8"/>
    </row>
    <row r="1102" spans="1:19" x14ac:dyDescent="0.25">
      <c r="A1102" s="140"/>
      <c r="B1102" s="155" t="s">
        <v>1291</v>
      </c>
      <c r="C1102" s="61">
        <f t="shared" ca="1" si="422"/>
        <v>0</v>
      </c>
      <c r="D1102" s="61">
        <f t="shared" ca="1" si="423"/>
        <v>0</v>
      </c>
      <c r="E1102" s="61">
        <f t="shared" ca="1" si="424"/>
        <v>0</v>
      </c>
      <c r="F1102" s="61">
        <f t="shared" ca="1" si="425"/>
        <v>0</v>
      </c>
      <c r="G1102" s="61">
        <f t="shared" ca="1" si="426"/>
        <v>0</v>
      </c>
      <c r="O1102" s="8"/>
      <c r="P1102" s="8"/>
      <c r="Q1102" s="8"/>
      <c r="R1102" s="8"/>
      <c r="S1102" s="8"/>
    </row>
    <row r="1103" spans="1:19" x14ac:dyDescent="0.25">
      <c r="A1103" s="140"/>
      <c r="B1103" s="155" t="s">
        <v>1292</v>
      </c>
      <c r="C1103" s="61">
        <f t="shared" ca="1" si="422"/>
        <v>0</v>
      </c>
      <c r="D1103" s="61">
        <f t="shared" ca="1" si="423"/>
        <v>0</v>
      </c>
      <c r="E1103" s="61">
        <f t="shared" ca="1" si="424"/>
        <v>0</v>
      </c>
      <c r="F1103" s="61">
        <f t="shared" ca="1" si="425"/>
        <v>0</v>
      </c>
      <c r="G1103" s="61">
        <f t="shared" ca="1" si="426"/>
        <v>0</v>
      </c>
      <c r="O1103" s="8"/>
      <c r="P1103" s="8"/>
      <c r="Q1103" s="8"/>
      <c r="R1103" s="8"/>
      <c r="S1103" s="8"/>
    </row>
    <row r="1104" spans="1:19" x14ac:dyDescent="0.25">
      <c r="A1104" s="140"/>
      <c r="B1104" s="155" t="s">
        <v>1187</v>
      </c>
      <c r="C1104" s="61">
        <f t="shared" ca="1" si="422"/>
        <v>0</v>
      </c>
      <c r="D1104" s="61">
        <f t="shared" ca="1" si="423"/>
        <v>0</v>
      </c>
      <c r="E1104" s="61">
        <f t="shared" ca="1" si="424"/>
        <v>0</v>
      </c>
      <c r="F1104" s="61">
        <f t="shared" ca="1" si="425"/>
        <v>0</v>
      </c>
      <c r="G1104" s="61">
        <f t="shared" ca="1" si="426"/>
        <v>0</v>
      </c>
      <c r="O1104" s="8"/>
      <c r="P1104" s="8"/>
      <c r="Q1104" s="8"/>
      <c r="R1104" s="8"/>
      <c r="S1104" s="8"/>
    </row>
    <row r="1105" spans="1:19" x14ac:dyDescent="0.25">
      <c r="A1105" s="140"/>
      <c r="B1105" s="155" t="s">
        <v>1293</v>
      </c>
      <c r="C1105" s="61">
        <f t="shared" ca="1" si="422"/>
        <v>0</v>
      </c>
      <c r="D1105" s="61">
        <f t="shared" ca="1" si="423"/>
        <v>0</v>
      </c>
      <c r="E1105" s="61">
        <f t="shared" ca="1" si="424"/>
        <v>0</v>
      </c>
      <c r="F1105" s="61">
        <f t="shared" ca="1" si="425"/>
        <v>0</v>
      </c>
      <c r="G1105" s="61">
        <f t="shared" ca="1" si="426"/>
        <v>0</v>
      </c>
      <c r="O1105" s="8"/>
      <c r="P1105" s="8"/>
      <c r="Q1105" s="8"/>
      <c r="R1105" s="8"/>
      <c r="S1105" s="8"/>
    </row>
    <row r="1106" spans="1:19" x14ac:dyDescent="0.25">
      <c r="A1106" s="140"/>
      <c r="B1106" s="155" t="s">
        <v>1294</v>
      </c>
      <c r="C1106" s="61">
        <f t="shared" ca="1" si="422"/>
        <v>0</v>
      </c>
      <c r="D1106" s="61">
        <f t="shared" ca="1" si="423"/>
        <v>0</v>
      </c>
      <c r="E1106" s="61">
        <f t="shared" ca="1" si="424"/>
        <v>0</v>
      </c>
      <c r="F1106" s="61">
        <f t="shared" ca="1" si="425"/>
        <v>0</v>
      </c>
      <c r="G1106" s="61">
        <f t="shared" ca="1" si="426"/>
        <v>0</v>
      </c>
      <c r="O1106" s="8"/>
      <c r="P1106" s="8"/>
      <c r="Q1106" s="8"/>
      <c r="R1106" s="8"/>
      <c r="S1106" s="8"/>
    </row>
    <row r="1107" spans="1:19" x14ac:dyDescent="0.25">
      <c r="A1107" s="140"/>
      <c r="B1107" s="155" t="s">
        <v>948</v>
      </c>
      <c r="C1107" s="65">
        <f t="shared" ca="1" si="422"/>
        <v>0</v>
      </c>
      <c r="D1107" s="65">
        <f t="shared" ca="1" si="423"/>
        <v>0</v>
      </c>
      <c r="E1107" s="65">
        <f t="shared" ca="1" si="424"/>
        <v>0</v>
      </c>
      <c r="F1107" s="65">
        <f t="shared" ca="1" si="425"/>
        <v>0</v>
      </c>
      <c r="G1107" s="65">
        <f t="shared" ca="1" si="426"/>
        <v>0</v>
      </c>
      <c r="O1107" s="8"/>
      <c r="P1107" s="8"/>
      <c r="Q1107" s="8"/>
      <c r="R1107" s="8"/>
      <c r="S1107" s="8"/>
    </row>
    <row r="1108" spans="1:19" x14ac:dyDescent="0.25">
      <c r="A1108" s="140"/>
      <c r="B1108" s="155" t="s">
        <v>945</v>
      </c>
      <c r="C1108" s="65">
        <f t="shared" ca="1" si="422"/>
        <v>0</v>
      </c>
      <c r="D1108" s="65">
        <f t="shared" ca="1" si="423"/>
        <v>0</v>
      </c>
      <c r="E1108" s="65">
        <f t="shared" ca="1" si="424"/>
        <v>0</v>
      </c>
      <c r="F1108" s="65">
        <f t="shared" ca="1" si="425"/>
        <v>0</v>
      </c>
      <c r="G1108" s="65">
        <f t="shared" ca="1" si="426"/>
        <v>0</v>
      </c>
      <c r="O1108" s="8"/>
      <c r="P1108" s="8"/>
      <c r="Q1108" s="8"/>
      <c r="R1108" s="8"/>
      <c r="S1108" s="8"/>
    </row>
    <row r="1109" spans="1:19" x14ac:dyDescent="0.25">
      <c r="A1109" s="140"/>
      <c r="B1109" s="155" t="s">
        <v>949</v>
      </c>
      <c r="C1109" s="65">
        <f t="shared" ca="1" si="422"/>
        <v>0</v>
      </c>
      <c r="D1109" s="65">
        <f t="shared" ca="1" si="423"/>
        <v>0</v>
      </c>
      <c r="E1109" s="65">
        <f t="shared" ca="1" si="424"/>
        <v>0</v>
      </c>
      <c r="F1109" s="65">
        <f t="shared" ca="1" si="425"/>
        <v>0</v>
      </c>
      <c r="G1109" s="65">
        <f t="shared" ca="1" si="426"/>
        <v>0</v>
      </c>
      <c r="O1109" s="8"/>
      <c r="P1109" s="8"/>
      <c r="Q1109" s="8"/>
      <c r="R1109" s="8"/>
      <c r="S1109" s="8"/>
    </row>
    <row r="1110" spans="1:19" x14ac:dyDescent="0.25">
      <c r="A1110" s="140"/>
      <c r="B1110" s="155" t="s">
        <v>950</v>
      </c>
      <c r="C1110" s="65">
        <f t="shared" ca="1" si="422"/>
        <v>0</v>
      </c>
      <c r="D1110" s="65">
        <f t="shared" ca="1" si="423"/>
        <v>0</v>
      </c>
      <c r="E1110" s="65">
        <f t="shared" ca="1" si="424"/>
        <v>0</v>
      </c>
      <c r="F1110" s="65">
        <f t="shared" ca="1" si="425"/>
        <v>0</v>
      </c>
      <c r="G1110" s="65">
        <f t="shared" ca="1" si="426"/>
        <v>0</v>
      </c>
      <c r="O1110" s="8"/>
      <c r="P1110" s="8"/>
      <c r="Q1110" s="8"/>
      <c r="R1110" s="8"/>
      <c r="S1110" s="8"/>
    </row>
    <row r="1111" spans="1:19" x14ac:dyDescent="0.25">
      <c r="A1111" s="140"/>
      <c r="B1111" s="155" t="s">
        <v>1039</v>
      </c>
      <c r="C1111" s="65">
        <f t="shared" ca="1" si="422"/>
        <v>0</v>
      </c>
      <c r="D1111" s="65">
        <f t="shared" ca="1" si="423"/>
        <v>0</v>
      </c>
      <c r="E1111" s="65">
        <f t="shared" ca="1" si="424"/>
        <v>0</v>
      </c>
      <c r="F1111" s="65">
        <f t="shared" ca="1" si="425"/>
        <v>0</v>
      </c>
      <c r="G1111" s="65">
        <f t="shared" ca="1" si="426"/>
        <v>0</v>
      </c>
      <c r="O1111" s="8"/>
      <c r="P1111" s="8"/>
      <c r="Q1111" s="8"/>
      <c r="R1111" s="8"/>
      <c r="S1111" s="8"/>
    </row>
    <row r="1112" spans="1:19" x14ac:dyDescent="0.25">
      <c r="A1112" s="140"/>
      <c r="B1112" s="155" t="s">
        <v>998</v>
      </c>
      <c r="C1112" s="65">
        <f t="shared" ca="1" si="422"/>
        <v>0</v>
      </c>
      <c r="D1112" s="65">
        <f t="shared" ca="1" si="423"/>
        <v>0</v>
      </c>
      <c r="E1112" s="65">
        <f t="shared" ca="1" si="424"/>
        <v>0</v>
      </c>
      <c r="F1112" s="65">
        <f t="shared" ca="1" si="425"/>
        <v>0</v>
      </c>
      <c r="G1112" s="65">
        <f t="shared" ca="1" si="426"/>
        <v>0</v>
      </c>
      <c r="O1112" s="8"/>
      <c r="P1112" s="8"/>
      <c r="Q1112" s="8"/>
      <c r="R1112" s="8"/>
      <c r="S1112" s="8"/>
    </row>
    <row r="1113" spans="1:19" x14ac:dyDescent="0.25">
      <c r="A1113" s="140"/>
      <c r="B1113" s="155" t="s">
        <v>1040</v>
      </c>
      <c r="C1113" s="65">
        <f t="shared" ca="1" si="422"/>
        <v>0</v>
      </c>
      <c r="D1113" s="65">
        <f t="shared" ca="1" si="423"/>
        <v>0</v>
      </c>
      <c r="E1113" s="65">
        <f t="shared" ca="1" si="424"/>
        <v>0</v>
      </c>
      <c r="F1113" s="65">
        <f t="shared" ca="1" si="425"/>
        <v>0</v>
      </c>
      <c r="G1113" s="65">
        <f t="shared" ca="1" si="426"/>
        <v>0</v>
      </c>
      <c r="O1113" s="8"/>
      <c r="P1113" s="8"/>
      <c r="Q1113" s="8"/>
      <c r="R1113" s="8"/>
      <c r="S1113" s="8"/>
    </row>
    <row r="1114" spans="1:19" x14ac:dyDescent="0.25">
      <c r="A1114" s="140"/>
      <c r="B1114" s="155" t="s">
        <v>1041</v>
      </c>
      <c r="C1114" s="65">
        <f t="shared" ca="1" si="422"/>
        <v>0</v>
      </c>
      <c r="D1114" s="65">
        <f t="shared" ca="1" si="423"/>
        <v>0</v>
      </c>
      <c r="E1114" s="65">
        <f t="shared" ca="1" si="424"/>
        <v>0</v>
      </c>
      <c r="F1114" s="65">
        <f t="shared" ca="1" si="425"/>
        <v>0</v>
      </c>
      <c r="G1114" s="65">
        <f t="shared" ca="1" si="426"/>
        <v>0</v>
      </c>
      <c r="O1114" s="8"/>
      <c r="P1114" s="8"/>
      <c r="Q1114" s="8"/>
      <c r="R1114" s="8"/>
      <c r="S1114" s="8"/>
    </row>
    <row r="1115" spans="1:19" x14ac:dyDescent="0.25">
      <c r="A1115" s="140"/>
      <c r="B1115" s="155" t="s">
        <v>458</v>
      </c>
      <c r="C1115" s="69">
        <f t="shared" ca="1" si="422"/>
        <v>0</v>
      </c>
      <c r="D1115" s="69">
        <f t="shared" ca="1" si="423"/>
        <v>0</v>
      </c>
      <c r="E1115" s="69">
        <f t="shared" ca="1" si="424"/>
        <v>0</v>
      </c>
      <c r="F1115" s="69">
        <f t="shared" ca="1" si="425"/>
        <v>0</v>
      </c>
      <c r="G1115" s="69">
        <f t="shared" ca="1" si="426"/>
        <v>0</v>
      </c>
      <c r="O1115" s="8"/>
      <c r="P1115" s="8"/>
      <c r="Q1115" s="8"/>
      <c r="R1115" s="8"/>
      <c r="S1115" s="8"/>
    </row>
    <row r="1116" spans="1:19" x14ac:dyDescent="0.25">
      <c r="A1116" s="140"/>
      <c r="B1116" s="155" t="s">
        <v>456</v>
      </c>
      <c r="C1116" s="69">
        <f t="shared" ca="1" si="422"/>
        <v>0</v>
      </c>
      <c r="D1116" s="69">
        <f t="shared" ca="1" si="423"/>
        <v>0</v>
      </c>
      <c r="E1116" s="69">
        <f t="shared" ca="1" si="424"/>
        <v>0</v>
      </c>
      <c r="F1116" s="69">
        <f t="shared" ca="1" si="425"/>
        <v>0</v>
      </c>
      <c r="G1116" s="69">
        <f t="shared" ca="1" si="426"/>
        <v>0</v>
      </c>
      <c r="O1116" s="8"/>
      <c r="P1116" s="8"/>
      <c r="Q1116" s="8"/>
      <c r="R1116" s="8"/>
      <c r="S1116" s="8"/>
    </row>
    <row r="1117" spans="1:19" x14ac:dyDescent="0.25">
      <c r="A1117" s="140"/>
      <c r="B1117" s="155" t="s">
        <v>459</v>
      </c>
      <c r="C1117" s="69">
        <f t="shared" ca="1" si="422"/>
        <v>0</v>
      </c>
      <c r="D1117" s="69">
        <f t="shared" ca="1" si="423"/>
        <v>0</v>
      </c>
      <c r="E1117" s="69">
        <f t="shared" ca="1" si="424"/>
        <v>0</v>
      </c>
      <c r="F1117" s="69">
        <f t="shared" ca="1" si="425"/>
        <v>0</v>
      </c>
      <c r="G1117" s="69">
        <f t="shared" ca="1" si="426"/>
        <v>0</v>
      </c>
      <c r="O1117" s="8"/>
      <c r="P1117" s="8"/>
      <c r="Q1117" s="8"/>
      <c r="R1117" s="8"/>
      <c r="S1117" s="8"/>
    </row>
    <row r="1118" spans="1:19" x14ac:dyDescent="0.25">
      <c r="A1118" s="140"/>
      <c r="B1118" s="155" t="s">
        <v>460</v>
      </c>
      <c r="C1118" s="69">
        <f t="shared" ca="1" si="422"/>
        <v>0</v>
      </c>
      <c r="D1118" s="69">
        <f t="shared" ca="1" si="423"/>
        <v>0</v>
      </c>
      <c r="E1118" s="69">
        <f t="shared" ca="1" si="424"/>
        <v>0</v>
      </c>
      <c r="F1118" s="69">
        <f t="shared" ca="1" si="425"/>
        <v>0</v>
      </c>
      <c r="G1118" s="69">
        <f t="shared" ca="1" si="426"/>
        <v>0</v>
      </c>
      <c r="O1118" s="8"/>
      <c r="P1118" s="8"/>
      <c r="Q1118" s="8"/>
      <c r="R1118" s="8"/>
      <c r="S1118" s="8"/>
    </row>
    <row r="1119" spans="1:19" x14ac:dyDescent="0.25">
      <c r="A1119" s="140"/>
      <c r="B1119" s="155" t="s">
        <v>1042</v>
      </c>
      <c r="C1119" s="69">
        <f t="shared" ca="1" si="422"/>
        <v>0</v>
      </c>
      <c r="D1119" s="69">
        <f t="shared" ca="1" si="423"/>
        <v>0</v>
      </c>
      <c r="E1119" s="69">
        <f t="shared" ca="1" si="424"/>
        <v>0</v>
      </c>
      <c r="F1119" s="69">
        <f t="shared" ca="1" si="425"/>
        <v>0</v>
      </c>
      <c r="G1119" s="69">
        <f t="shared" ca="1" si="426"/>
        <v>0</v>
      </c>
      <c r="O1119" s="8"/>
      <c r="P1119" s="8"/>
      <c r="Q1119" s="8"/>
      <c r="R1119" s="8"/>
      <c r="S1119" s="8"/>
    </row>
    <row r="1120" spans="1:19" x14ac:dyDescent="0.25">
      <c r="A1120" s="140"/>
      <c r="B1120" s="155" t="s">
        <v>999</v>
      </c>
      <c r="C1120" s="69">
        <f t="shared" ca="1" si="422"/>
        <v>0</v>
      </c>
      <c r="D1120" s="69">
        <f t="shared" ca="1" si="423"/>
        <v>0</v>
      </c>
      <c r="E1120" s="69">
        <f t="shared" ca="1" si="424"/>
        <v>0</v>
      </c>
      <c r="F1120" s="69">
        <f t="shared" ca="1" si="425"/>
        <v>0</v>
      </c>
      <c r="G1120" s="69">
        <f t="shared" ca="1" si="426"/>
        <v>0</v>
      </c>
      <c r="O1120" s="8"/>
      <c r="P1120" s="8"/>
      <c r="Q1120" s="8"/>
      <c r="R1120" s="8"/>
      <c r="S1120" s="8"/>
    </row>
    <row r="1121" spans="1:19" x14ac:dyDescent="0.25">
      <c r="A1121" s="140"/>
      <c r="B1121" s="155" t="s">
        <v>1043</v>
      </c>
      <c r="C1121" s="69">
        <f t="shared" ca="1" si="422"/>
        <v>0</v>
      </c>
      <c r="D1121" s="69">
        <f t="shared" ca="1" si="423"/>
        <v>0</v>
      </c>
      <c r="E1121" s="69">
        <f t="shared" ca="1" si="424"/>
        <v>0</v>
      </c>
      <c r="F1121" s="69">
        <f t="shared" ca="1" si="425"/>
        <v>0</v>
      </c>
      <c r="G1121" s="69">
        <f t="shared" ca="1" si="426"/>
        <v>0</v>
      </c>
      <c r="O1121" s="8"/>
      <c r="P1121" s="8"/>
      <c r="Q1121" s="8"/>
      <c r="R1121" s="8"/>
      <c r="S1121" s="8"/>
    </row>
    <row r="1122" spans="1:19" x14ac:dyDescent="0.25">
      <c r="A1122" s="140"/>
      <c r="B1122" s="155" t="s">
        <v>1044</v>
      </c>
      <c r="C1122" s="69">
        <f t="shared" ca="1" si="422"/>
        <v>0</v>
      </c>
      <c r="D1122" s="69">
        <f t="shared" ca="1" si="423"/>
        <v>0</v>
      </c>
      <c r="E1122" s="69">
        <f t="shared" ca="1" si="424"/>
        <v>0</v>
      </c>
      <c r="F1122" s="69">
        <f t="shared" ca="1" si="425"/>
        <v>0</v>
      </c>
      <c r="G1122" s="69">
        <f t="shared" ca="1" si="426"/>
        <v>0</v>
      </c>
      <c r="O1122" s="8"/>
      <c r="P1122" s="8"/>
      <c r="Q1122" s="8"/>
      <c r="R1122" s="8"/>
      <c r="S1122" s="8"/>
    </row>
    <row r="1123" spans="1:19" x14ac:dyDescent="0.25">
      <c r="A1123" s="140"/>
      <c r="B1123" s="155" t="s">
        <v>461</v>
      </c>
      <c r="C1123" s="38">
        <f t="shared" ca="1" si="422"/>
        <v>0</v>
      </c>
      <c r="D1123" s="38">
        <f t="shared" ca="1" si="423"/>
        <v>0</v>
      </c>
      <c r="E1123" s="38">
        <f t="shared" ca="1" si="424"/>
        <v>0</v>
      </c>
      <c r="F1123" s="38">
        <f t="shared" ca="1" si="425"/>
        <v>0</v>
      </c>
      <c r="G1123" s="38">
        <f t="shared" ca="1" si="426"/>
        <v>0</v>
      </c>
      <c r="O1123" s="8"/>
      <c r="P1123" s="8"/>
      <c r="Q1123" s="8"/>
      <c r="R1123" s="8"/>
      <c r="S1123" s="8"/>
    </row>
    <row r="1124" spans="1:19" x14ac:dyDescent="0.25">
      <c r="A1124" s="140"/>
      <c r="B1124" s="155" t="s">
        <v>457</v>
      </c>
      <c r="C1124" s="38">
        <f t="shared" ca="1" si="422"/>
        <v>0</v>
      </c>
      <c r="D1124" s="38">
        <f t="shared" ca="1" si="423"/>
        <v>0</v>
      </c>
      <c r="E1124" s="38">
        <f t="shared" ca="1" si="424"/>
        <v>0</v>
      </c>
      <c r="F1124" s="38">
        <f t="shared" ca="1" si="425"/>
        <v>0</v>
      </c>
      <c r="G1124" s="38">
        <f t="shared" ca="1" si="426"/>
        <v>0</v>
      </c>
      <c r="O1124" s="8"/>
      <c r="P1124" s="8"/>
      <c r="Q1124" s="8"/>
      <c r="R1124" s="8"/>
      <c r="S1124" s="8"/>
    </row>
    <row r="1125" spans="1:19" x14ac:dyDescent="0.25">
      <c r="A1125" s="140"/>
      <c r="B1125" s="155" t="s">
        <v>462</v>
      </c>
      <c r="C1125" s="38">
        <f t="shared" ca="1" si="422"/>
        <v>0</v>
      </c>
      <c r="D1125" s="38">
        <f t="shared" ca="1" si="423"/>
        <v>0</v>
      </c>
      <c r="E1125" s="38">
        <f t="shared" ca="1" si="424"/>
        <v>0</v>
      </c>
      <c r="F1125" s="38">
        <f t="shared" ca="1" si="425"/>
        <v>0</v>
      </c>
      <c r="G1125" s="38">
        <f t="shared" ca="1" si="426"/>
        <v>0</v>
      </c>
      <c r="O1125" s="8"/>
      <c r="P1125" s="8"/>
      <c r="Q1125" s="8"/>
      <c r="R1125" s="8"/>
      <c r="S1125" s="8"/>
    </row>
    <row r="1126" spans="1:19" x14ac:dyDescent="0.25">
      <c r="A1126" s="140"/>
      <c r="B1126" s="155" t="s">
        <v>463</v>
      </c>
      <c r="C1126" s="38">
        <f t="shared" ca="1" si="422"/>
        <v>0</v>
      </c>
      <c r="D1126" s="38">
        <f t="shared" ca="1" si="423"/>
        <v>0</v>
      </c>
      <c r="E1126" s="38">
        <f t="shared" ca="1" si="424"/>
        <v>0</v>
      </c>
      <c r="F1126" s="38">
        <f t="shared" ca="1" si="425"/>
        <v>0</v>
      </c>
      <c r="G1126" s="38">
        <f t="shared" ca="1" si="426"/>
        <v>0</v>
      </c>
      <c r="O1126" s="8"/>
      <c r="P1126" s="8"/>
      <c r="Q1126" s="8"/>
      <c r="R1126" s="8"/>
      <c r="S1126" s="8"/>
    </row>
    <row r="1127" spans="1:19" x14ac:dyDescent="0.25">
      <c r="A1127" s="140"/>
      <c r="B1127" s="155" t="s">
        <v>1045</v>
      </c>
      <c r="C1127" s="38">
        <f t="shared" ca="1" si="422"/>
        <v>0</v>
      </c>
      <c r="D1127" s="38">
        <f t="shared" ca="1" si="423"/>
        <v>0</v>
      </c>
      <c r="E1127" s="38">
        <f t="shared" ca="1" si="424"/>
        <v>0</v>
      </c>
      <c r="F1127" s="38">
        <f t="shared" ca="1" si="425"/>
        <v>0</v>
      </c>
      <c r="G1127" s="38">
        <f t="shared" ca="1" si="426"/>
        <v>0</v>
      </c>
      <c r="O1127" s="8"/>
      <c r="P1127" s="8"/>
      <c r="Q1127" s="8"/>
      <c r="R1127" s="8"/>
      <c r="S1127" s="8"/>
    </row>
    <row r="1128" spans="1:19" x14ac:dyDescent="0.25">
      <c r="A1128" s="140"/>
      <c r="B1128" s="155" t="s">
        <v>1000</v>
      </c>
      <c r="C1128" s="38">
        <f t="shared" ca="1" si="422"/>
        <v>0</v>
      </c>
      <c r="D1128" s="38">
        <f t="shared" ca="1" si="423"/>
        <v>0</v>
      </c>
      <c r="E1128" s="38">
        <f t="shared" ca="1" si="424"/>
        <v>0</v>
      </c>
      <c r="F1128" s="38">
        <f t="shared" ca="1" si="425"/>
        <v>0</v>
      </c>
      <c r="G1128" s="38">
        <f t="shared" ca="1" si="426"/>
        <v>0</v>
      </c>
      <c r="O1128" s="8"/>
      <c r="P1128" s="8"/>
      <c r="Q1128" s="8"/>
      <c r="R1128" s="8"/>
      <c r="S1128" s="8"/>
    </row>
    <row r="1129" spans="1:19" x14ac:dyDescent="0.25">
      <c r="A1129" s="140"/>
      <c r="B1129" s="155" t="s">
        <v>1046</v>
      </c>
      <c r="C1129" s="38">
        <f t="shared" ca="1" si="422"/>
        <v>0</v>
      </c>
      <c r="D1129" s="38">
        <f t="shared" ca="1" si="423"/>
        <v>0</v>
      </c>
      <c r="E1129" s="38">
        <f t="shared" ca="1" si="424"/>
        <v>0</v>
      </c>
      <c r="F1129" s="38">
        <f t="shared" ca="1" si="425"/>
        <v>0</v>
      </c>
      <c r="G1129" s="38">
        <f t="shared" ca="1" si="426"/>
        <v>0</v>
      </c>
      <c r="O1129" s="8"/>
      <c r="P1129" s="8"/>
      <c r="Q1129" s="8"/>
      <c r="R1129" s="8"/>
      <c r="S1129" s="8"/>
    </row>
    <row r="1130" spans="1:19" x14ac:dyDescent="0.25">
      <c r="A1130" s="140"/>
      <c r="B1130" s="155" t="s">
        <v>1047</v>
      </c>
      <c r="C1130" s="38">
        <f t="shared" ca="1" si="422"/>
        <v>0</v>
      </c>
      <c r="D1130" s="38">
        <f t="shared" ca="1" si="423"/>
        <v>0</v>
      </c>
      <c r="E1130" s="38">
        <f t="shared" ca="1" si="424"/>
        <v>0</v>
      </c>
      <c r="F1130" s="38">
        <f t="shared" ca="1" si="425"/>
        <v>0</v>
      </c>
      <c r="G1130" s="38">
        <f t="shared" ca="1" si="426"/>
        <v>0</v>
      </c>
      <c r="O1130" s="8"/>
      <c r="P1130" s="8"/>
      <c r="Q1130" s="8"/>
      <c r="R1130" s="8"/>
      <c r="S1130" s="8"/>
    </row>
    <row r="1131" spans="1:19" x14ac:dyDescent="0.25">
      <c r="A1131" s="140"/>
      <c r="B1131" s="155" t="s">
        <v>139</v>
      </c>
      <c r="C1131" s="58">
        <f t="shared" ca="1" si="422"/>
        <v>0</v>
      </c>
      <c r="D1131" s="58">
        <f t="shared" ca="1" si="423"/>
        <v>0</v>
      </c>
      <c r="E1131" s="58">
        <f t="shared" ca="1" si="424"/>
        <v>0</v>
      </c>
      <c r="F1131" s="58">
        <f t="shared" ca="1" si="425"/>
        <v>0</v>
      </c>
      <c r="G1131" s="58">
        <f t="shared" ca="1" si="426"/>
        <v>0</v>
      </c>
      <c r="O1131" s="8"/>
      <c r="P1131" s="8"/>
      <c r="Q1131" s="8"/>
      <c r="R1131" s="8"/>
      <c r="S1131" s="8"/>
    </row>
    <row r="1132" spans="1:19" x14ac:dyDescent="0.25">
      <c r="A1132" s="140"/>
      <c r="B1132" s="155" t="s">
        <v>120</v>
      </c>
      <c r="C1132" s="58">
        <f t="shared" ca="1" si="422"/>
        <v>0</v>
      </c>
      <c r="D1132" s="58">
        <f t="shared" ca="1" si="423"/>
        <v>0</v>
      </c>
      <c r="E1132" s="58">
        <f t="shared" ca="1" si="424"/>
        <v>0</v>
      </c>
      <c r="F1132" s="58">
        <f t="shared" ca="1" si="425"/>
        <v>0</v>
      </c>
      <c r="G1132" s="58">
        <f t="shared" ca="1" si="426"/>
        <v>0</v>
      </c>
      <c r="O1132" s="8"/>
      <c r="P1132" s="8"/>
      <c r="Q1132" s="8"/>
      <c r="R1132" s="8"/>
      <c r="S1132" s="8"/>
    </row>
    <row r="1133" spans="1:19" x14ac:dyDescent="0.25">
      <c r="A1133" s="140"/>
      <c r="B1133" s="155" t="s">
        <v>140</v>
      </c>
      <c r="C1133" s="58">
        <f t="shared" ca="1" si="422"/>
        <v>0</v>
      </c>
      <c r="D1133" s="58">
        <f t="shared" ca="1" si="423"/>
        <v>0</v>
      </c>
      <c r="E1133" s="58">
        <f t="shared" ca="1" si="424"/>
        <v>0</v>
      </c>
      <c r="F1133" s="58">
        <f t="shared" ca="1" si="425"/>
        <v>0</v>
      </c>
      <c r="G1133" s="58">
        <f t="shared" ca="1" si="426"/>
        <v>0</v>
      </c>
      <c r="O1133" s="8"/>
      <c r="P1133" s="8"/>
      <c r="Q1133" s="8"/>
      <c r="R1133" s="8"/>
      <c r="S1133" s="8"/>
    </row>
    <row r="1134" spans="1:19" x14ac:dyDescent="0.25">
      <c r="A1134" s="140"/>
      <c r="B1134" s="155" t="s">
        <v>141</v>
      </c>
      <c r="C1134" s="58">
        <f t="shared" ca="1" si="422"/>
        <v>0</v>
      </c>
      <c r="D1134" s="58">
        <f t="shared" ca="1" si="423"/>
        <v>0</v>
      </c>
      <c r="E1134" s="58">
        <f t="shared" ca="1" si="424"/>
        <v>0</v>
      </c>
      <c r="F1134" s="58">
        <f t="shared" ca="1" si="425"/>
        <v>0</v>
      </c>
      <c r="G1134" s="58">
        <f t="shared" ca="1" si="426"/>
        <v>0</v>
      </c>
      <c r="O1134" s="8"/>
      <c r="P1134" s="8"/>
      <c r="Q1134" s="8"/>
      <c r="R1134" s="8"/>
      <c r="S1134" s="8"/>
    </row>
    <row r="1135" spans="1:19" x14ac:dyDescent="0.25">
      <c r="A1135" s="140"/>
      <c r="B1135" s="155" t="s">
        <v>1048</v>
      </c>
      <c r="C1135" s="58">
        <f t="shared" ca="1" si="422"/>
        <v>0</v>
      </c>
      <c r="D1135" s="58">
        <f t="shared" ca="1" si="423"/>
        <v>0</v>
      </c>
      <c r="E1135" s="58">
        <f t="shared" ca="1" si="424"/>
        <v>0</v>
      </c>
      <c r="F1135" s="58">
        <f t="shared" ca="1" si="425"/>
        <v>0</v>
      </c>
      <c r="G1135" s="58">
        <f t="shared" ca="1" si="426"/>
        <v>0</v>
      </c>
      <c r="O1135" s="8"/>
      <c r="P1135" s="8"/>
      <c r="Q1135" s="8"/>
      <c r="R1135" s="8"/>
      <c r="S1135" s="8"/>
    </row>
    <row r="1136" spans="1:19" x14ac:dyDescent="0.25">
      <c r="A1136" s="140"/>
      <c r="B1136" s="155" t="s">
        <v>1001</v>
      </c>
      <c r="C1136" s="58">
        <f t="shared" ca="1" si="422"/>
        <v>0</v>
      </c>
      <c r="D1136" s="58">
        <f t="shared" ca="1" si="423"/>
        <v>0</v>
      </c>
      <c r="E1136" s="58">
        <f t="shared" ca="1" si="424"/>
        <v>0</v>
      </c>
      <c r="F1136" s="58">
        <f t="shared" ca="1" si="425"/>
        <v>0</v>
      </c>
      <c r="G1136" s="58">
        <f t="shared" ca="1" si="426"/>
        <v>0</v>
      </c>
      <c r="O1136" s="8"/>
      <c r="P1136" s="8"/>
      <c r="Q1136" s="8"/>
      <c r="R1136" s="8"/>
      <c r="S1136" s="8"/>
    </row>
    <row r="1137" spans="1:27" x14ac:dyDescent="0.25">
      <c r="A1137" s="140"/>
      <c r="B1137" s="155" t="s">
        <v>1049</v>
      </c>
      <c r="C1137" s="58">
        <f t="shared" ca="1" si="422"/>
        <v>0</v>
      </c>
      <c r="D1137" s="58">
        <f t="shared" ca="1" si="423"/>
        <v>0</v>
      </c>
      <c r="E1137" s="58">
        <f t="shared" ca="1" si="424"/>
        <v>0</v>
      </c>
      <c r="F1137" s="58">
        <f t="shared" ca="1" si="425"/>
        <v>0</v>
      </c>
      <c r="G1137" s="58">
        <f t="shared" ca="1" si="426"/>
        <v>0</v>
      </c>
      <c r="O1137" s="8"/>
      <c r="P1137" s="8"/>
      <c r="Q1137" s="8"/>
      <c r="R1137" s="8"/>
      <c r="S1137" s="8"/>
    </row>
    <row r="1138" spans="1:27" x14ac:dyDescent="0.25">
      <c r="A1138" s="140"/>
      <c r="B1138" s="155" t="s">
        <v>1050</v>
      </c>
      <c r="C1138" s="58">
        <f t="shared" ca="1" si="422"/>
        <v>0</v>
      </c>
      <c r="D1138" s="58">
        <f t="shared" ca="1" si="423"/>
        <v>0</v>
      </c>
      <c r="E1138" s="58">
        <f t="shared" ca="1" si="424"/>
        <v>0</v>
      </c>
      <c r="F1138" s="58">
        <f t="shared" ca="1" si="425"/>
        <v>0</v>
      </c>
      <c r="G1138" s="58">
        <f t="shared" ca="1" si="426"/>
        <v>0</v>
      </c>
      <c r="O1138" s="8"/>
      <c r="P1138" s="8"/>
      <c r="Q1138" s="8"/>
      <c r="R1138" s="8"/>
      <c r="S1138" s="8"/>
    </row>
    <row r="1139" spans="1:27" x14ac:dyDescent="0.25">
      <c r="A1139" s="140"/>
      <c r="B1139" s="155" t="s">
        <v>1227</v>
      </c>
      <c r="C1139" s="61">
        <f t="shared" ca="1" si="422"/>
        <v>0</v>
      </c>
      <c r="D1139" s="61">
        <f t="shared" ca="1" si="423"/>
        <v>0</v>
      </c>
      <c r="E1139" s="61">
        <f t="shared" ca="1" si="424"/>
        <v>0</v>
      </c>
      <c r="F1139" s="61">
        <f t="shared" ca="1" si="425"/>
        <v>0</v>
      </c>
      <c r="G1139" s="61">
        <f t="shared" ca="1" si="426"/>
        <v>0</v>
      </c>
      <c r="O1139" s="8"/>
      <c r="P1139" s="8"/>
      <c r="Q1139" s="8"/>
      <c r="R1139" s="8"/>
      <c r="S1139" s="8"/>
    </row>
    <row r="1140" spans="1:27" x14ac:dyDescent="0.25">
      <c r="A1140" s="140"/>
      <c r="B1140" s="155" t="s">
        <v>1228</v>
      </c>
      <c r="C1140" s="61">
        <f t="shared" ca="1" si="422"/>
        <v>0</v>
      </c>
      <c r="D1140" s="61">
        <f t="shared" ca="1" si="423"/>
        <v>0</v>
      </c>
      <c r="E1140" s="61">
        <f t="shared" ca="1" si="424"/>
        <v>0</v>
      </c>
      <c r="F1140" s="61">
        <f t="shared" ca="1" si="425"/>
        <v>0</v>
      </c>
      <c r="G1140" s="61">
        <f t="shared" ca="1" si="426"/>
        <v>0</v>
      </c>
      <c r="O1140" s="8"/>
      <c r="P1140" s="8"/>
      <c r="Q1140" s="8"/>
      <c r="R1140" s="8"/>
      <c r="S1140" s="8"/>
    </row>
    <row r="1141" spans="1:27" x14ac:dyDescent="0.25">
      <c r="A1141" s="140"/>
      <c r="B1141" s="155" t="s">
        <v>1295</v>
      </c>
      <c r="C1141" s="61">
        <f t="shared" ca="1" si="422"/>
        <v>0</v>
      </c>
      <c r="D1141" s="61">
        <f t="shared" ca="1" si="423"/>
        <v>0</v>
      </c>
      <c r="E1141" s="61">
        <f t="shared" ca="1" si="424"/>
        <v>0</v>
      </c>
      <c r="F1141" s="61">
        <f t="shared" ca="1" si="425"/>
        <v>0</v>
      </c>
      <c r="G1141" s="61">
        <f t="shared" ca="1" si="426"/>
        <v>0</v>
      </c>
      <c r="O1141" s="8"/>
      <c r="P1141" s="8"/>
      <c r="Q1141" s="8"/>
      <c r="R1141" s="8"/>
      <c r="S1141" s="8"/>
    </row>
    <row r="1142" spans="1:27" x14ac:dyDescent="0.25">
      <c r="A1142" s="140"/>
      <c r="B1142" s="155" t="s">
        <v>1296</v>
      </c>
      <c r="C1142" s="61">
        <f t="shared" ca="1" si="422"/>
        <v>0</v>
      </c>
      <c r="D1142" s="61">
        <f t="shared" ca="1" si="423"/>
        <v>0</v>
      </c>
      <c r="E1142" s="61">
        <f t="shared" ca="1" si="424"/>
        <v>0</v>
      </c>
      <c r="F1142" s="61">
        <f t="shared" ca="1" si="425"/>
        <v>0</v>
      </c>
      <c r="G1142" s="61">
        <f t="shared" ca="1" si="426"/>
        <v>0</v>
      </c>
      <c r="O1142" s="8"/>
      <c r="P1142" s="8"/>
      <c r="Q1142" s="8"/>
      <c r="R1142" s="8"/>
      <c r="S1142" s="8"/>
    </row>
    <row r="1143" spans="1:27" x14ac:dyDescent="0.25">
      <c r="A1143" s="140"/>
      <c r="B1143" s="155" t="s">
        <v>1297</v>
      </c>
      <c r="C1143" s="65">
        <f t="shared" ca="1" si="422"/>
        <v>0</v>
      </c>
      <c r="D1143" s="65">
        <f t="shared" ca="1" si="423"/>
        <v>0</v>
      </c>
      <c r="E1143" s="65">
        <f t="shared" ca="1" si="424"/>
        <v>0</v>
      </c>
      <c r="F1143" s="65">
        <f t="shared" ca="1" si="425"/>
        <v>0</v>
      </c>
      <c r="G1143" s="65">
        <f t="shared" ca="1" si="426"/>
        <v>0</v>
      </c>
      <c r="O1143" s="8"/>
      <c r="P1143" s="8"/>
      <c r="Q1143" s="8"/>
      <c r="R1143" s="8"/>
      <c r="S1143" s="8"/>
    </row>
    <row r="1144" spans="1:27" x14ac:dyDescent="0.25">
      <c r="A1144" s="140"/>
      <c r="B1144" s="155" t="s">
        <v>1298</v>
      </c>
      <c r="C1144" s="65">
        <f t="shared" ca="1" si="422"/>
        <v>0</v>
      </c>
      <c r="D1144" s="65">
        <f t="shared" ca="1" si="423"/>
        <v>0</v>
      </c>
      <c r="E1144" s="65">
        <f t="shared" ca="1" si="424"/>
        <v>0</v>
      </c>
      <c r="F1144" s="65">
        <f t="shared" ca="1" si="425"/>
        <v>0</v>
      </c>
      <c r="G1144" s="65">
        <f t="shared" ca="1" si="426"/>
        <v>0</v>
      </c>
      <c r="O1144" s="8"/>
      <c r="P1144" s="8"/>
      <c r="Q1144" s="8"/>
      <c r="R1144" s="8"/>
      <c r="S1144" s="8"/>
    </row>
    <row r="1145" spans="1:27" x14ac:dyDescent="0.25">
      <c r="A1145" s="140"/>
      <c r="B1145" s="155" t="s">
        <v>1299</v>
      </c>
      <c r="C1145" s="69">
        <f t="shared" ref="C1145:C1148" ca="1" si="427">IFERROR(VLOOKUP($B1145,INDIRECT($I$1017),2,FALSE),0)</f>
        <v>0</v>
      </c>
      <c r="D1145" s="69">
        <f t="shared" ref="D1145:D1148" ca="1" si="428">IFERROR(VLOOKUP($B1145,INDIRECT($J$1017),2,FALSE),0)</f>
        <v>0</v>
      </c>
      <c r="E1145" s="69">
        <f t="shared" ref="E1145:E1148" ca="1" si="429">IFERROR(VLOOKUP($B1145,INDIRECT($K$1017),2,FALSE),0)</f>
        <v>0</v>
      </c>
      <c r="F1145" s="69">
        <f t="shared" ref="F1145:F1148" ca="1" si="430">IFERROR(VLOOKUP($B1145,INDIRECT($L$1017),2,FALSE),0)</f>
        <v>0</v>
      </c>
      <c r="G1145" s="69">
        <f t="shared" ref="G1145:G1148" ca="1" si="431">IFERROR(VLOOKUP($B1145,INDIRECT($M$1017),2,FALSE),0)</f>
        <v>0</v>
      </c>
      <c r="O1145" s="8"/>
      <c r="P1145" s="8"/>
      <c r="Q1145" s="8"/>
      <c r="R1145" s="8"/>
      <c r="S1145" s="8"/>
    </row>
    <row r="1146" spans="1:27" x14ac:dyDescent="0.25">
      <c r="A1146" s="140"/>
      <c r="B1146" s="155" t="s">
        <v>1300</v>
      </c>
      <c r="C1146" s="69">
        <f t="shared" ca="1" si="427"/>
        <v>0</v>
      </c>
      <c r="D1146" s="69">
        <f t="shared" ca="1" si="428"/>
        <v>0</v>
      </c>
      <c r="E1146" s="69">
        <f t="shared" ca="1" si="429"/>
        <v>0</v>
      </c>
      <c r="F1146" s="69">
        <f t="shared" ca="1" si="430"/>
        <v>0</v>
      </c>
      <c r="G1146" s="69">
        <f t="shared" ca="1" si="431"/>
        <v>0</v>
      </c>
      <c r="O1146" s="8"/>
      <c r="P1146" s="8"/>
      <c r="Q1146" s="8"/>
      <c r="R1146" s="8"/>
      <c r="S1146" s="8"/>
    </row>
    <row r="1147" spans="1:27" x14ac:dyDescent="0.25">
      <c r="A1147" s="140"/>
      <c r="B1147" s="155" t="s">
        <v>1301</v>
      </c>
      <c r="C1147" s="58">
        <f t="shared" ca="1" si="427"/>
        <v>0</v>
      </c>
      <c r="D1147" s="58">
        <f t="shared" ca="1" si="428"/>
        <v>0</v>
      </c>
      <c r="E1147" s="58">
        <f t="shared" ca="1" si="429"/>
        <v>0</v>
      </c>
      <c r="F1147" s="58">
        <f t="shared" ca="1" si="430"/>
        <v>0</v>
      </c>
      <c r="G1147" s="58">
        <f t="shared" ca="1" si="431"/>
        <v>0</v>
      </c>
      <c r="O1147" s="8"/>
      <c r="P1147" s="8"/>
      <c r="Q1147" s="8"/>
      <c r="R1147" s="8"/>
      <c r="S1147" s="8"/>
    </row>
    <row r="1148" spans="1:27" x14ac:dyDescent="0.25">
      <c r="A1148" s="140"/>
      <c r="B1148" s="155" t="s">
        <v>1302</v>
      </c>
      <c r="C1148" s="58">
        <f t="shared" ca="1" si="427"/>
        <v>0</v>
      </c>
      <c r="D1148" s="58">
        <f t="shared" ca="1" si="428"/>
        <v>0</v>
      </c>
      <c r="E1148" s="58">
        <f t="shared" ca="1" si="429"/>
        <v>0</v>
      </c>
      <c r="F1148" s="58">
        <f t="shared" ca="1" si="430"/>
        <v>0</v>
      </c>
      <c r="G1148" s="58">
        <f t="shared" ca="1" si="431"/>
        <v>0</v>
      </c>
      <c r="O1148" s="8"/>
      <c r="P1148" s="8"/>
      <c r="Q1148" s="8"/>
      <c r="R1148" s="8"/>
      <c r="S1148" s="8"/>
    </row>
    <row r="1149" spans="1:27" x14ac:dyDescent="0.25">
      <c r="A1149" s="140"/>
      <c r="B1149" s="155"/>
      <c r="C1149" s="7"/>
      <c r="D1149" s="7"/>
      <c r="E1149" s="7"/>
      <c r="F1149" s="7"/>
      <c r="G1149" s="7"/>
      <c r="H1149" s="7"/>
      <c r="I1149" s="103" t="s">
        <v>244</v>
      </c>
      <c r="O1149" s="138" t="s">
        <v>245</v>
      </c>
      <c r="P1149" s="8"/>
      <c r="Q1149" s="8"/>
      <c r="R1149" s="8"/>
      <c r="S1149" s="8"/>
    </row>
    <row r="1150" spans="1:27" x14ac:dyDescent="0.25">
      <c r="A1150" s="106"/>
      <c r="B1150" s="106" t="s">
        <v>567</v>
      </c>
      <c r="C1150" s="9">
        <v>2010</v>
      </c>
      <c r="D1150" s="9">
        <v>2020</v>
      </c>
      <c r="E1150" s="9">
        <v>2030</v>
      </c>
      <c r="F1150" s="9">
        <v>2040</v>
      </c>
      <c r="G1150" s="9">
        <v>2050</v>
      </c>
      <c r="H1150" s="7"/>
      <c r="I1150" s="106">
        <v>2010</v>
      </c>
      <c r="J1150" s="106">
        <v>2020</v>
      </c>
      <c r="K1150" s="106">
        <v>2030</v>
      </c>
      <c r="L1150" s="106">
        <v>2040</v>
      </c>
      <c r="M1150" s="106">
        <v>2050</v>
      </c>
      <c r="O1150" s="6">
        <v>2010</v>
      </c>
      <c r="P1150" s="6">
        <v>2020</v>
      </c>
      <c r="Q1150" s="6">
        <v>2030</v>
      </c>
      <c r="R1150" s="6">
        <v>2040</v>
      </c>
      <c r="S1150" s="6">
        <v>2050</v>
      </c>
      <c r="V1150" s="106" t="s">
        <v>567</v>
      </c>
      <c r="W1150" s="9">
        <v>2010</v>
      </c>
      <c r="X1150" s="9">
        <v>2020</v>
      </c>
      <c r="Y1150" s="9">
        <v>2030</v>
      </c>
      <c r="Z1150" s="9">
        <v>2040</v>
      </c>
      <c r="AA1150" s="9">
        <v>2050</v>
      </c>
    </row>
    <row r="1151" spans="1:27" x14ac:dyDescent="0.25">
      <c r="A1151" s="140"/>
      <c r="B1151" s="155" t="s">
        <v>478</v>
      </c>
      <c r="C1151" s="28">
        <f t="shared" ref="C1151:C1171" ca="1" si="432">IFERROR(VLOOKUP($B1151,INDIRECT($I$1151),2,FALSE),0)</f>
        <v>-13.990016000000001</v>
      </c>
      <c r="D1151" s="28">
        <f t="shared" ref="D1151:D1171" ca="1" si="433">IFERROR(VLOOKUP($B1151,INDIRECT($J$1151),2,FALSE),0)</f>
        <v>-13.990016000000001</v>
      </c>
      <c r="E1151" s="28">
        <f t="shared" ref="E1151:E1171" ca="1" si="434">IFERROR(VLOOKUP($B1151,INDIRECT($K$1151),2,FALSE),0)</f>
        <v>-13.990016000000001</v>
      </c>
      <c r="F1151" s="28">
        <f t="shared" ref="F1151:F1171" ca="1" si="435">IFERROR(VLOOKUP($B1151,INDIRECT($L$1151),2,FALSE),0)</f>
        <v>-13.990016000000001</v>
      </c>
      <c r="G1151" s="28">
        <f t="shared" ref="G1151:G1171" ca="1" si="436">IFERROR(VLOOKUP($B1151,INDIRECT($M$1151),2,FALSE),0)</f>
        <v>-13.990016000000001</v>
      </c>
      <c r="H1151" s="7"/>
      <c r="I1151" s="140" t="str">
        <f>"Modeloutput!$A$"&amp;O1151&amp;":$B$"&amp;O1152</f>
        <v>Modeloutput!$A$14228:$B$14248</v>
      </c>
      <c r="J1151" s="140" t="str">
        <f>"Modeloutput!$A$"&amp;P1151&amp;":$B$"&amp;P1152</f>
        <v>Modeloutput!$A$15163:$B$15183</v>
      </c>
      <c r="K1151" s="140" t="str">
        <f>"Modeloutput!$A$"&amp;Q1151&amp;":$B$"&amp;Q1152</f>
        <v>Modeloutput!$A$16098:$B$16118</v>
      </c>
      <c r="L1151" s="140" t="str">
        <f>"Modeloutput!$A$"&amp;R1151&amp;":$B$"&amp;R1152</f>
        <v>Modeloutput!$A$17033:$B$17053</v>
      </c>
      <c r="M1151" s="140" t="str">
        <f>"Modeloutput!$A$"&amp;S1151&amp;":$B$"&amp;S1152</f>
        <v>Modeloutput!$A$17968:$B$17988</v>
      </c>
      <c r="N1151" s="140" t="s">
        <v>246</v>
      </c>
      <c r="O1151" s="140">
        <f>Run4_Var1!O1151+Run4_Var4!$G$10</f>
        <v>14228</v>
      </c>
      <c r="P1151" s="140">
        <f>Run4_Var1!P1151+Run4_Var4!$G$10</f>
        <v>15163</v>
      </c>
      <c r="Q1151" s="140">
        <f>Run4_Var1!Q1151+Run4_Var4!$G$10</f>
        <v>16098</v>
      </c>
      <c r="R1151" s="140">
        <f>Run4_Var1!R1151+Run4_Var4!$G$10</f>
        <v>17033</v>
      </c>
      <c r="S1151" s="140">
        <f>Run4_Var1!S1151+Run4_Var4!$G$10</f>
        <v>17968</v>
      </c>
      <c r="V1151" s="96" t="s">
        <v>568</v>
      </c>
      <c r="W1151" s="97">
        <f t="shared" ref="W1151:AA1153" ca="1" si="437">SUM(C1151)</f>
        <v>-13.990016000000001</v>
      </c>
      <c r="X1151" s="97">
        <f t="shared" ca="1" si="437"/>
        <v>-13.990016000000001</v>
      </c>
      <c r="Y1151" s="97">
        <f t="shared" ca="1" si="437"/>
        <v>-13.990016000000001</v>
      </c>
      <c r="Z1151" s="97">
        <f t="shared" ca="1" si="437"/>
        <v>-13.990016000000001</v>
      </c>
      <c r="AA1151" s="97">
        <f t="shared" ca="1" si="437"/>
        <v>-13.990016000000001</v>
      </c>
    </row>
    <row r="1152" spans="1:27" x14ac:dyDescent="0.25">
      <c r="A1152" s="140"/>
      <c r="B1152" s="155" t="s">
        <v>479</v>
      </c>
      <c r="C1152" s="94">
        <f t="shared" ca="1" si="432"/>
        <v>0</v>
      </c>
      <c r="D1152" s="94">
        <f t="shared" ca="1" si="433"/>
        <v>-20.985023999999999</v>
      </c>
      <c r="E1152" s="94">
        <f t="shared" ca="1" si="434"/>
        <v>-20.985023999999999</v>
      </c>
      <c r="F1152" s="94">
        <f t="shared" ca="1" si="435"/>
        <v>-20.985023999999999</v>
      </c>
      <c r="G1152" s="94">
        <f t="shared" ca="1" si="436"/>
        <v>-20.985023999999999</v>
      </c>
      <c r="H1152" s="7"/>
      <c r="O1152" s="140">
        <f>Run4_Var1!O1152+Run4_Var4!$G$10</f>
        <v>14248</v>
      </c>
      <c r="P1152" s="140">
        <f>Run4_Var1!P1152+Run4_Var4!$G$10</f>
        <v>15183</v>
      </c>
      <c r="Q1152" s="140">
        <f>Run4_Var1!Q1152+Run4_Var4!$G$10</f>
        <v>16118</v>
      </c>
      <c r="R1152" s="140">
        <f>Run4_Var1!R1152+Run4_Var4!$G$10</f>
        <v>17053</v>
      </c>
      <c r="S1152" s="140">
        <f>Run4_Var1!S1152+Run4_Var4!$G$10</f>
        <v>17988</v>
      </c>
      <c r="V1152" s="92" t="s">
        <v>569</v>
      </c>
      <c r="W1152" s="93">
        <f t="shared" ca="1" si="437"/>
        <v>0</v>
      </c>
      <c r="X1152" s="93">
        <f t="shared" ca="1" si="437"/>
        <v>-20.985023999999999</v>
      </c>
      <c r="Y1152" s="93">
        <f t="shared" ca="1" si="437"/>
        <v>-20.985023999999999</v>
      </c>
      <c r="Z1152" s="93">
        <f t="shared" ca="1" si="437"/>
        <v>-20.985023999999999</v>
      </c>
      <c r="AA1152" s="93">
        <f t="shared" ca="1" si="437"/>
        <v>-20.985023999999999</v>
      </c>
    </row>
    <row r="1153" spans="1:27" x14ac:dyDescent="0.25">
      <c r="A1153" s="140"/>
      <c r="B1153" s="155" t="s">
        <v>184</v>
      </c>
      <c r="C1153" s="59">
        <f t="shared" ca="1" si="432"/>
        <v>-29.6259163</v>
      </c>
      <c r="D1153" s="59">
        <f t="shared" ca="1" si="433"/>
        <v>0</v>
      </c>
      <c r="E1153" s="59">
        <f t="shared" ca="1" si="434"/>
        <v>0</v>
      </c>
      <c r="F1153" s="59">
        <f t="shared" ca="1" si="435"/>
        <v>0</v>
      </c>
      <c r="G1153" s="59">
        <f t="shared" ca="1" si="436"/>
        <v>0</v>
      </c>
      <c r="H1153" s="7"/>
      <c r="O1153" s="8"/>
      <c r="P1153" s="8"/>
      <c r="Q1153" s="8"/>
      <c r="R1153" s="8"/>
      <c r="S1153" s="8"/>
      <c r="V1153" s="34" t="s">
        <v>570</v>
      </c>
      <c r="W1153" s="35">
        <f t="shared" ca="1" si="437"/>
        <v>-29.6259163</v>
      </c>
      <c r="X1153" s="35">
        <f t="shared" ca="1" si="437"/>
        <v>0</v>
      </c>
      <c r="Y1153" s="35">
        <f t="shared" ca="1" si="437"/>
        <v>0</v>
      </c>
      <c r="Z1153" s="35">
        <f t="shared" ca="1" si="437"/>
        <v>0</v>
      </c>
      <c r="AA1153" s="35">
        <f t="shared" ca="1" si="437"/>
        <v>0</v>
      </c>
    </row>
    <row r="1154" spans="1:27" x14ac:dyDescent="0.25">
      <c r="A1154" s="140"/>
      <c r="B1154" s="155" t="s">
        <v>1142</v>
      </c>
      <c r="C1154" s="39">
        <f t="shared" ca="1" si="432"/>
        <v>15.541586300000001</v>
      </c>
      <c r="D1154" s="39">
        <f t="shared" ca="1" si="433"/>
        <v>0</v>
      </c>
      <c r="E1154" s="39">
        <f t="shared" ca="1" si="434"/>
        <v>0</v>
      </c>
      <c r="F1154" s="39">
        <f t="shared" ca="1" si="435"/>
        <v>0</v>
      </c>
      <c r="G1154" s="39">
        <f t="shared" ca="1" si="436"/>
        <v>0</v>
      </c>
      <c r="H1154" s="7"/>
      <c r="O1154" s="8"/>
      <c r="P1154" s="8"/>
      <c r="Q1154" s="8"/>
      <c r="R1154" s="8"/>
      <c r="S1154" s="8"/>
      <c r="V1154" s="83" t="s">
        <v>571</v>
      </c>
      <c r="W1154" s="84">
        <f ca="1">SUM(C1154:C1159)</f>
        <v>20.106906120000001</v>
      </c>
      <c r="X1154" s="84">
        <f ca="1">SUM(D1154:D1159)</f>
        <v>0</v>
      </c>
      <c r="Y1154" s="84">
        <f ca="1">SUM(E1154:E1159)</f>
        <v>0</v>
      </c>
      <c r="Z1154" s="84">
        <f ca="1">SUM(F1154:F1159)</f>
        <v>0</v>
      </c>
      <c r="AA1154" s="84">
        <f ca="1">SUM(G1154:G1159)</f>
        <v>0</v>
      </c>
    </row>
    <row r="1155" spans="1:27" x14ac:dyDescent="0.25">
      <c r="A1155" s="140"/>
      <c r="B1155" s="155" t="s">
        <v>1143</v>
      </c>
      <c r="C1155" s="39">
        <f t="shared" ca="1" si="432"/>
        <v>0</v>
      </c>
      <c r="D1155" s="39">
        <f t="shared" ca="1" si="433"/>
        <v>0</v>
      </c>
      <c r="E1155" s="39">
        <f t="shared" ca="1" si="434"/>
        <v>0</v>
      </c>
      <c r="F1155" s="39">
        <f t="shared" ca="1" si="435"/>
        <v>0</v>
      </c>
      <c r="G1155" s="39">
        <f t="shared" ca="1" si="436"/>
        <v>0</v>
      </c>
      <c r="H1155" s="7"/>
      <c r="O1155" s="8"/>
      <c r="P1155" s="8"/>
      <c r="Q1155" s="8"/>
      <c r="R1155" s="8"/>
      <c r="S1155" s="8"/>
      <c r="V1155" s="98" t="s">
        <v>573</v>
      </c>
      <c r="W1155" s="99">
        <f ca="1">SUM(C1160:C1165)</f>
        <v>23.509026239999997</v>
      </c>
      <c r="X1155" s="99">
        <f ca="1">SUM(D1160:D1165)</f>
        <v>0</v>
      </c>
      <c r="Y1155" s="99">
        <f ca="1">SUM(E1160:E1165)</f>
        <v>0</v>
      </c>
      <c r="Z1155" s="99">
        <f ca="1">SUM(F1160:F1165)</f>
        <v>0</v>
      </c>
      <c r="AA1155" s="99">
        <f ca="1">SUM(G1160:G1165)</f>
        <v>0</v>
      </c>
    </row>
    <row r="1156" spans="1:27" x14ac:dyDescent="0.25">
      <c r="A1156" s="140"/>
      <c r="B1156" s="155" t="s">
        <v>1144</v>
      </c>
      <c r="C1156" s="39">
        <f t="shared" ca="1" si="432"/>
        <v>4.56531982</v>
      </c>
      <c r="D1156" s="39">
        <f t="shared" ca="1" si="433"/>
        <v>0</v>
      </c>
      <c r="E1156" s="39">
        <f t="shared" ca="1" si="434"/>
        <v>0</v>
      </c>
      <c r="F1156" s="39">
        <f t="shared" ca="1" si="435"/>
        <v>0</v>
      </c>
      <c r="G1156" s="39">
        <f t="shared" ca="1" si="436"/>
        <v>0</v>
      </c>
      <c r="H1156" s="7"/>
      <c r="O1156" s="8"/>
      <c r="P1156" s="8"/>
      <c r="Q1156" s="8"/>
      <c r="R1156" s="8"/>
      <c r="S1156" s="8"/>
      <c r="V1156" s="66" t="s">
        <v>572</v>
      </c>
      <c r="W1156" s="67">
        <f ca="1">SUM(C1166:C1171)</f>
        <v>0</v>
      </c>
      <c r="X1156" s="67">
        <f ca="1">SUM(D1166:D1171)</f>
        <v>0</v>
      </c>
      <c r="Y1156" s="67">
        <f ca="1">SUM(E1166:E1171)</f>
        <v>0</v>
      </c>
      <c r="Z1156" s="67">
        <f ca="1">SUM(F1166:F1171)</f>
        <v>0</v>
      </c>
      <c r="AA1156" s="67">
        <f ca="1">SUM(G1166:G1171)</f>
        <v>0</v>
      </c>
    </row>
    <row r="1157" spans="1:27" x14ac:dyDescent="0.25">
      <c r="A1157" s="140"/>
      <c r="B1157" s="155" t="s">
        <v>1145</v>
      </c>
      <c r="C1157" s="39">
        <f t="shared" ca="1" si="432"/>
        <v>0</v>
      </c>
      <c r="D1157" s="39">
        <f t="shared" ca="1" si="433"/>
        <v>0</v>
      </c>
      <c r="E1157" s="39">
        <f t="shared" ca="1" si="434"/>
        <v>0</v>
      </c>
      <c r="F1157" s="39">
        <f t="shared" ca="1" si="435"/>
        <v>0</v>
      </c>
      <c r="G1157" s="39">
        <f t="shared" ca="1" si="436"/>
        <v>0</v>
      </c>
      <c r="H1157" s="7"/>
      <c r="O1157" s="8"/>
      <c r="P1157" s="8"/>
      <c r="Q1157" s="8"/>
      <c r="R1157" s="8"/>
      <c r="S1157" s="8"/>
    </row>
    <row r="1158" spans="1:27" x14ac:dyDescent="0.25">
      <c r="A1158" s="140"/>
      <c r="B1158" s="155" t="s">
        <v>1146</v>
      </c>
      <c r="C1158" s="39">
        <f t="shared" ca="1" si="432"/>
        <v>0</v>
      </c>
      <c r="D1158" s="39">
        <f t="shared" ca="1" si="433"/>
        <v>0</v>
      </c>
      <c r="E1158" s="39">
        <f t="shared" ca="1" si="434"/>
        <v>0</v>
      </c>
      <c r="F1158" s="39">
        <f t="shared" ca="1" si="435"/>
        <v>0</v>
      </c>
      <c r="G1158" s="39">
        <f t="shared" ca="1" si="436"/>
        <v>0</v>
      </c>
      <c r="H1158" s="7"/>
      <c r="O1158" s="8"/>
      <c r="P1158" s="8"/>
      <c r="Q1158" s="8"/>
      <c r="R1158" s="8"/>
      <c r="S1158" s="8"/>
      <c r="V1158" s="8"/>
      <c r="W1158" s="42"/>
      <c r="X1158" s="42"/>
      <c r="Y1158" s="42"/>
      <c r="Z1158" s="42"/>
      <c r="AA1158" s="42"/>
    </row>
    <row r="1159" spans="1:27" x14ac:dyDescent="0.25">
      <c r="A1159" s="140"/>
      <c r="B1159" s="155" t="s">
        <v>1147</v>
      </c>
      <c r="C1159" s="39">
        <f t="shared" ca="1" si="432"/>
        <v>0</v>
      </c>
      <c r="D1159" s="39">
        <f t="shared" ca="1" si="433"/>
        <v>0</v>
      </c>
      <c r="E1159" s="39">
        <f t="shared" ca="1" si="434"/>
        <v>0</v>
      </c>
      <c r="F1159" s="39">
        <f t="shared" ca="1" si="435"/>
        <v>0</v>
      </c>
      <c r="G1159" s="39">
        <f t="shared" ca="1" si="436"/>
        <v>0</v>
      </c>
      <c r="H1159" s="7"/>
      <c r="O1159" s="8"/>
      <c r="P1159" s="8"/>
      <c r="Q1159" s="8"/>
      <c r="R1159" s="8"/>
      <c r="S1159" s="8"/>
      <c r="V1159" s="140" t="s">
        <v>285</v>
      </c>
      <c r="W1159" s="135">
        <f ca="1">SUM(W1151:W1156)</f>
        <v>6.0000001411708581E-8</v>
      </c>
      <c r="X1159" s="135">
        <f ca="1">SUM(X1151:X1156)</f>
        <v>-34.97504</v>
      </c>
      <c r="Y1159" s="135">
        <f ca="1">SUM(Y1151:Y1156)</f>
        <v>-34.97504</v>
      </c>
      <c r="Z1159" s="135">
        <f ca="1">SUM(Z1151:Z1156)</f>
        <v>-34.97504</v>
      </c>
      <c r="AA1159" s="135">
        <f ca="1">SUM(AA1151:AA1156)</f>
        <v>-34.97504</v>
      </c>
    </row>
    <row r="1160" spans="1:27" x14ac:dyDescent="0.25">
      <c r="A1160" s="140"/>
      <c r="B1160" s="155" t="s">
        <v>2</v>
      </c>
      <c r="C1160" s="61">
        <f t="shared" ca="1" si="432"/>
        <v>16.806215999999999</v>
      </c>
      <c r="D1160" s="61">
        <f t="shared" ca="1" si="433"/>
        <v>0</v>
      </c>
      <c r="E1160" s="61">
        <f t="shared" ca="1" si="434"/>
        <v>0</v>
      </c>
      <c r="F1160" s="61">
        <f t="shared" ca="1" si="435"/>
        <v>0</v>
      </c>
      <c r="G1160" s="61">
        <f t="shared" ca="1" si="436"/>
        <v>0</v>
      </c>
      <c r="H1160" s="7"/>
      <c r="O1160" s="8"/>
      <c r="P1160" s="8"/>
      <c r="Q1160" s="8"/>
      <c r="R1160" s="8"/>
      <c r="S1160" s="8"/>
      <c r="V1160" s="140" t="s">
        <v>284</v>
      </c>
      <c r="W1160" s="135">
        <f ca="1">SUM(C1151:C1171)</f>
        <v>5.9999999635351742E-8</v>
      </c>
      <c r="X1160" s="135">
        <f ca="1">SUM(D1151:D1171)</f>
        <v>-34.97504</v>
      </c>
      <c r="Y1160" s="135">
        <f ca="1">SUM(E1151:E1171)</f>
        <v>-34.97504</v>
      </c>
      <c r="Z1160" s="135">
        <f ca="1">SUM(F1151:F1171)</f>
        <v>-34.97504</v>
      </c>
      <c r="AA1160" s="135">
        <f ca="1">SUM(G1151:G1171)</f>
        <v>-34.97504</v>
      </c>
    </row>
    <row r="1161" spans="1:27" x14ac:dyDescent="0.25">
      <c r="A1161" s="140"/>
      <c r="B1161" s="155" t="s">
        <v>3</v>
      </c>
      <c r="C1161" s="61">
        <f t="shared" ca="1" si="432"/>
        <v>0</v>
      </c>
      <c r="D1161" s="61">
        <f t="shared" ca="1" si="433"/>
        <v>0</v>
      </c>
      <c r="E1161" s="61">
        <f t="shared" ca="1" si="434"/>
        <v>0</v>
      </c>
      <c r="F1161" s="61">
        <f t="shared" ca="1" si="435"/>
        <v>0</v>
      </c>
      <c r="G1161" s="61">
        <f t="shared" ca="1" si="436"/>
        <v>0</v>
      </c>
      <c r="H1161" s="7"/>
      <c r="O1161" s="8"/>
      <c r="P1161" s="8"/>
      <c r="Q1161" s="8"/>
      <c r="R1161" s="8"/>
      <c r="S1161" s="8"/>
    </row>
    <row r="1162" spans="1:27" x14ac:dyDescent="0.25">
      <c r="A1162" s="140"/>
      <c r="B1162" s="155" t="s">
        <v>4</v>
      </c>
      <c r="C1162" s="61">
        <f t="shared" ca="1" si="432"/>
        <v>6.7028102399999998</v>
      </c>
      <c r="D1162" s="61">
        <f t="shared" ca="1" si="433"/>
        <v>0</v>
      </c>
      <c r="E1162" s="61">
        <f t="shared" ca="1" si="434"/>
        <v>0</v>
      </c>
      <c r="F1162" s="61">
        <f t="shared" ca="1" si="435"/>
        <v>0</v>
      </c>
      <c r="G1162" s="61">
        <f t="shared" ca="1" si="436"/>
        <v>0</v>
      </c>
      <c r="H1162" s="9"/>
      <c r="O1162" s="8"/>
      <c r="P1162" s="8"/>
      <c r="Q1162" s="8"/>
      <c r="R1162" s="8"/>
      <c r="S1162" s="8"/>
      <c r="V1162" s="8"/>
      <c r="W1162" s="42"/>
      <c r="X1162" s="42"/>
      <c r="Y1162" s="42"/>
      <c r="Z1162" s="42"/>
      <c r="AA1162" s="42"/>
    </row>
    <row r="1163" spans="1:27" x14ac:dyDescent="0.25">
      <c r="A1163" s="140"/>
      <c r="B1163" s="155" t="s">
        <v>5</v>
      </c>
      <c r="C1163" s="61">
        <f t="shared" ca="1" si="432"/>
        <v>0</v>
      </c>
      <c r="D1163" s="61">
        <f t="shared" ca="1" si="433"/>
        <v>0</v>
      </c>
      <c r="E1163" s="61">
        <f t="shared" ca="1" si="434"/>
        <v>0</v>
      </c>
      <c r="F1163" s="61">
        <f t="shared" ca="1" si="435"/>
        <v>0</v>
      </c>
      <c r="G1163" s="61">
        <f t="shared" ca="1" si="436"/>
        <v>0</v>
      </c>
      <c r="H1163" s="7"/>
      <c r="O1163" s="8"/>
      <c r="P1163" s="8"/>
      <c r="Q1163" s="8"/>
      <c r="R1163" s="8"/>
      <c r="S1163" s="8"/>
      <c r="V1163" s="8"/>
      <c r="W1163" s="42"/>
      <c r="X1163" s="42"/>
      <c r="Y1163" s="42"/>
      <c r="Z1163" s="42"/>
      <c r="AA1163" s="42"/>
    </row>
    <row r="1164" spans="1:27" x14ac:dyDescent="0.25">
      <c r="A1164" s="140"/>
      <c r="B1164" s="155" t="s">
        <v>6</v>
      </c>
      <c r="C1164" s="61">
        <f t="shared" ca="1" si="432"/>
        <v>0</v>
      </c>
      <c r="D1164" s="61">
        <f t="shared" ca="1" si="433"/>
        <v>0</v>
      </c>
      <c r="E1164" s="61">
        <f t="shared" ca="1" si="434"/>
        <v>0</v>
      </c>
      <c r="F1164" s="61">
        <f t="shared" ca="1" si="435"/>
        <v>0</v>
      </c>
      <c r="G1164" s="61">
        <f t="shared" ca="1" si="436"/>
        <v>0</v>
      </c>
      <c r="H1164" s="7"/>
      <c r="O1164" s="8"/>
      <c r="P1164" s="8"/>
      <c r="Q1164" s="8"/>
      <c r="R1164" s="8"/>
      <c r="S1164" s="8"/>
    </row>
    <row r="1165" spans="1:27" x14ac:dyDescent="0.25">
      <c r="A1165" s="140"/>
      <c r="B1165" s="155" t="s">
        <v>7</v>
      </c>
      <c r="C1165" s="61">
        <f t="shared" ca="1" si="432"/>
        <v>0</v>
      </c>
      <c r="D1165" s="61">
        <f t="shared" ca="1" si="433"/>
        <v>0</v>
      </c>
      <c r="E1165" s="61">
        <f t="shared" ca="1" si="434"/>
        <v>0</v>
      </c>
      <c r="F1165" s="61">
        <f t="shared" ca="1" si="435"/>
        <v>0</v>
      </c>
      <c r="G1165" s="61">
        <f t="shared" ca="1" si="436"/>
        <v>0</v>
      </c>
      <c r="H1165" s="7"/>
      <c r="O1165" s="8"/>
      <c r="P1165" s="8"/>
      <c r="Q1165" s="8"/>
      <c r="R1165" s="8"/>
      <c r="S1165" s="8"/>
    </row>
    <row r="1166" spans="1:27" x14ac:dyDescent="0.25">
      <c r="A1166" s="140"/>
      <c r="B1166" s="155" t="s">
        <v>1148</v>
      </c>
      <c r="C1166" s="69">
        <f t="shared" ca="1" si="432"/>
        <v>0</v>
      </c>
      <c r="D1166" s="69">
        <f t="shared" ca="1" si="433"/>
        <v>0</v>
      </c>
      <c r="E1166" s="69">
        <f t="shared" ca="1" si="434"/>
        <v>0</v>
      </c>
      <c r="F1166" s="69">
        <f t="shared" ca="1" si="435"/>
        <v>0</v>
      </c>
      <c r="G1166" s="69">
        <f t="shared" ca="1" si="436"/>
        <v>0</v>
      </c>
      <c r="H1166" s="7"/>
      <c r="O1166" s="8"/>
      <c r="P1166" s="8"/>
      <c r="Q1166" s="8"/>
      <c r="R1166" s="8"/>
      <c r="S1166" s="8"/>
    </row>
    <row r="1167" spans="1:27" x14ac:dyDescent="0.25">
      <c r="A1167" s="140"/>
      <c r="B1167" s="155" t="s">
        <v>1149</v>
      </c>
      <c r="C1167" s="69">
        <f t="shared" ca="1" si="432"/>
        <v>0</v>
      </c>
      <c r="D1167" s="69">
        <f t="shared" ca="1" si="433"/>
        <v>0</v>
      </c>
      <c r="E1167" s="69">
        <f t="shared" ca="1" si="434"/>
        <v>0</v>
      </c>
      <c r="F1167" s="69">
        <f t="shared" ca="1" si="435"/>
        <v>0</v>
      </c>
      <c r="G1167" s="69">
        <f t="shared" ca="1" si="436"/>
        <v>0</v>
      </c>
      <c r="H1167" s="7"/>
      <c r="O1167" s="8"/>
      <c r="P1167" s="8"/>
      <c r="Q1167" s="8"/>
      <c r="R1167" s="8"/>
      <c r="S1167" s="8"/>
    </row>
    <row r="1168" spans="1:27" x14ac:dyDescent="0.25">
      <c r="A1168" s="140"/>
      <c r="B1168" s="155" t="s">
        <v>1150</v>
      </c>
      <c r="C1168" s="69">
        <f t="shared" ca="1" si="432"/>
        <v>0</v>
      </c>
      <c r="D1168" s="69">
        <f t="shared" ca="1" si="433"/>
        <v>0</v>
      </c>
      <c r="E1168" s="69">
        <f t="shared" ca="1" si="434"/>
        <v>0</v>
      </c>
      <c r="F1168" s="69">
        <f t="shared" ca="1" si="435"/>
        <v>0</v>
      </c>
      <c r="G1168" s="69">
        <f t="shared" ca="1" si="436"/>
        <v>0</v>
      </c>
      <c r="H1168" s="7"/>
      <c r="O1168" s="8"/>
      <c r="P1168" s="8"/>
      <c r="Q1168" s="8"/>
      <c r="R1168" s="8"/>
      <c r="S1168" s="8"/>
    </row>
    <row r="1169" spans="1:27" x14ac:dyDescent="0.25">
      <c r="A1169" s="140"/>
      <c r="B1169" s="155" t="s">
        <v>1151</v>
      </c>
      <c r="C1169" s="69">
        <f t="shared" ca="1" si="432"/>
        <v>0</v>
      </c>
      <c r="D1169" s="69">
        <f t="shared" ca="1" si="433"/>
        <v>0</v>
      </c>
      <c r="E1169" s="69">
        <f t="shared" ca="1" si="434"/>
        <v>0</v>
      </c>
      <c r="F1169" s="69">
        <f t="shared" ca="1" si="435"/>
        <v>0</v>
      </c>
      <c r="G1169" s="69">
        <f t="shared" ca="1" si="436"/>
        <v>0</v>
      </c>
      <c r="H1169" s="7"/>
      <c r="O1169" s="8"/>
      <c r="P1169" s="8"/>
      <c r="Q1169" s="8"/>
      <c r="R1169" s="8"/>
      <c r="S1169" s="8"/>
    </row>
    <row r="1170" spans="1:27" x14ac:dyDescent="0.25">
      <c r="A1170" s="140"/>
      <c r="B1170" s="155" t="s">
        <v>1152</v>
      </c>
      <c r="C1170" s="69">
        <f t="shared" ca="1" si="432"/>
        <v>0</v>
      </c>
      <c r="D1170" s="69">
        <f t="shared" ca="1" si="433"/>
        <v>0</v>
      </c>
      <c r="E1170" s="69">
        <f t="shared" ca="1" si="434"/>
        <v>0</v>
      </c>
      <c r="F1170" s="69">
        <f t="shared" ca="1" si="435"/>
        <v>0</v>
      </c>
      <c r="G1170" s="69">
        <f t="shared" ca="1" si="436"/>
        <v>0</v>
      </c>
      <c r="H1170" s="7"/>
      <c r="O1170" s="8"/>
      <c r="P1170" s="8"/>
      <c r="Q1170" s="8"/>
      <c r="R1170" s="8"/>
      <c r="S1170" s="8"/>
    </row>
    <row r="1171" spans="1:27" x14ac:dyDescent="0.25">
      <c r="A1171" s="140"/>
      <c r="B1171" s="155" t="s">
        <v>1153</v>
      </c>
      <c r="C1171" s="69">
        <f t="shared" ca="1" si="432"/>
        <v>0</v>
      </c>
      <c r="D1171" s="69">
        <f t="shared" ca="1" si="433"/>
        <v>0</v>
      </c>
      <c r="E1171" s="69">
        <f t="shared" ca="1" si="434"/>
        <v>0</v>
      </c>
      <c r="F1171" s="69">
        <f t="shared" ca="1" si="435"/>
        <v>0</v>
      </c>
      <c r="G1171" s="69">
        <f t="shared" ca="1" si="436"/>
        <v>0</v>
      </c>
      <c r="H1171" s="7"/>
      <c r="O1171" s="8"/>
      <c r="P1171" s="8"/>
      <c r="Q1171" s="8"/>
      <c r="R1171" s="8"/>
      <c r="S1171" s="8"/>
    </row>
    <row r="1172" spans="1:27" x14ac:dyDescent="0.25">
      <c r="B1172" s="166"/>
      <c r="C1172" s="7"/>
      <c r="D1172" s="7"/>
      <c r="E1172" s="7"/>
      <c r="F1172" s="7"/>
      <c r="G1172" s="7"/>
      <c r="H1172" s="7"/>
      <c r="I1172" s="103" t="s">
        <v>244</v>
      </c>
      <c r="O1172" s="138" t="s">
        <v>245</v>
      </c>
      <c r="P1172" s="8"/>
      <c r="Q1172" s="8"/>
      <c r="R1172" s="8"/>
      <c r="S1172" s="8"/>
    </row>
    <row r="1173" spans="1:27" x14ac:dyDescent="0.25">
      <c r="A1173" s="6"/>
      <c r="B1173" s="6" t="s">
        <v>588</v>
      </c>
      <c r="C1173" s="9">
        <v>2010</v>
      </c>
      <c r="D1173" s="9">
        <v>2020</v>
      </c>
      <c r="E1173" s="9">
        <v>2030</v>
      </c>
      <c r="F1173" s="9">
        <v>2040</v>
      </c>
      <c r="G1173" s="9">
        <v>2050</v>
      </c>
      <c r="H1173" s="7"/>
      <c r="I1173" s="106">
        <v>2010</v>
      </c>
      <c r="J1173" s="106">
        <v>2020</v>
      </c>
      <c r="K1173" s="106">
        <v>2030</v>
      </c>
      <c r="L1173" s="106">
        <v>2040</v>
      </c>
      <c r="M1173" s="106">
        <v>2050</v>
      </c>
      <c r="O1173" s="6">
        <v>2010</v>
      </c>
      <c r="P1173" s="6">
        <v>2020</v>
      </c>
      <c r="Q1173" s="6">
        <v>2030</v>
      </c>
      <c r="R1173" s="6">
        <v>2040</v>
      </c>
      <c r="S1173" s="6">
        <v>2050</v>
      </c>
      <c r="V1173" s="106" t="s">
        <v>567</v>
      </c>
      <c r="W1173" s="9">
        <v>2010</v>
      </c>
      <c r="X1173" s="9">
        <v>2020</v>
      </c>
      <c r="Y1173" s="9">
        <v>2030</v>
      </c>
      <c r="Z1173" s="9">
        <v>2040</v>
      </c>
      <c r="AA1173" s="9">
        <v>2050</v>
      </c>
    </row>
    <row r="1174" spans="1:27" x14ac:dyDescent="0.25">
      <c r="A1174" s="140"/>
      <c r="B1174" s="155" t="s">
        <v>548</v>
      </c>
      <c r="C1174" s="28">
        <f ca="1">IFERROR(VLOOKUP($B1174,INDIRECT($I$1174),2,FALSE),0)</f>
        <v>13.990016000000001</v>
      </c>
      <c r="D1174" s="28">
        <f ca="1">IFERROR(VLOOKUP($B1174,INDIRECT($J$1174),2,FALSE),0)</f>
        <v>13.990016000000001</v>
      </c>
      <c r="E1174" s="28">
        <f ca="1">IFERROR(VLOOKUP($B1174,INDIRECT($K$1174),2,FALSE),0)</f>
        <v>13.990016000000001</v>
      </c>
      <c r="F1174" s="28">
        <f ca="1">IFERROR(VLOOKUP($B1174,INDIRECT($L$1174),2,FALSE),0)</f>
        <v>13.990016000000001</v>
      </c>
      <c r="G1174" s="28">
        <f ca="1">IFERROR(VLOOKUP($B1174,INDIRECT($M$1174),2,FALSE),0)</f>
        <v>13.990016000000001</v>
      </c>
      <c r="H1174" s="7"/>
      <c r="I1174" s="140" t="str">
        <f>"Modeloutput!$A$"&amp;O1174&amp;":$B$"&amp;O1175</f>
        <v>Modeloutput!$A$14722:$B$14725</v>
      </c>
      <c r="J1174" s="140" t="str">
        <f>"Modeloutput!$A$"&amp;P1174&amp;":$B$"&amp;P1175</f>
        <v>Modeloutput!$A$15657:$B$15660</v>
      </c>
      <c r="K1174" s="140" t="str">
        <f>"Modeloutput!$A$"&amp;Q1174&amp;":$B$"&amp;Q1175</f>
        <v>Modeloutput!$A$16592:$B$16595</v>
      </c>
      <c r="L1174" s="140" t="str">
        <f>"Modeloutput!$A$"&amp;R1174&amp;":$B$"&amp;R1175</f>
        <v>Modeloutput!$A$17527:$B$17530</v>
      </c>
      <c r="M1174" s="140" t="str">
        <f>"Modeloutput!$A$"&amp;S1174&amp;":$B$"&amp;S1175</f>
        <v>Modeloutput!$A$18462:$B$18465</v>
      </c>
      <c r="N1174" s="140" t="s">
        <v>246</v>
      </c>
      <c r="O1174" s="140">
        <f>Run4_Var1!O1174+Run4_Var4!$G$10</f>
        <v>14722</v>
      </c>
      <c r="P1174" s="140">
        <f>Run4_Var1!P1174+Run4_Var4!$G$10</f>
        <v>15657</v>
      </c>
      <c r="Q1174" s="140">
        <f>Run4_Var1!Q1174+Run4_Var4!$G$10</f>
        <v>16592</v>
      </c>
      <c r="R1174" s="140">
        <f>Run4_Var1!R1174+Run4_Var4!$G$10</f>
        <v>17527</v>
      </c>
      <c r="S1174" s="140">
        <f>Run4_Var1!S1174+Run4_Var4!$G$10</f>
        <v>18462</v>
      </c>
      <c r="V1174" s="96" t="s">
        <v>568</v>
      </c>
      <c r="W1174" s="97">
        <f ca="1">SUM(C1174)</f>
        <v>13.990016000000001</v>
      </c>
      <c r="X1174" s="97">
        <f t="shared" ref="W1174:AA1176" ca="1" si="438">SUM(D1174)</f>
        <v>13.990016000000001</v>
      </c>
      <c r="Y1174" s="97">
        <f t="shared" ca="1" si="438"/>
        <v>13.990016000000001</v>
      </c>
      <c r="Z1174" s="97">
        <f t="shared" ca="1" si="438"/>
        <v>13.990016000000001</v>
      </c>
      <c r="AA1174" s="97">
        <f t="shared" ca="1" si="438"/>
        <v>13.990016000000001</v>
      </c>
    </row>
    <row r="1175" spans="1:27" x14ac:dyDescent="0.25">
      <c r="A1175" s="140"/>
      <c r="B1175" s="155" t="s">
        <v>549</v>
      </c>
      <c r="C1175" s="94">
        <f ca="1">IFERROR(VLOOKUP($B1175,INDIRECT($I$1174),2,FALSE),0)</f>
        <v>0</v>
      </c>
      <c r="D1175" s="94">
        <f ca="1">IFERROR(VLOOKUP($B1175,INDIRECT($J$1174),2,FALSE),0)</f>
        <v>20.985023999999999</v>
      </c>
      <c r="E1175" s="94">
        <f ca="1">IFERROR(VLOOKUP($B1175,INDIRECT($K$1174),2,FALSE),0)</f>
        <v>20.985023999999999</v>
      </c>
      <c r="F1175" s="94">
        <f ca="1">IFERROR(VLOOKUP($B1175,INDIRECT($L$1174),2,FALSE),0)</f>
        <v>20.985023999999999</v>
      </c>
      <c r="G1175" s="94">
        <f ca="1">IFERROR(VLOOKUP($B1175,INDIRECT($M$1174),2,FALSE),0)</f>
        <v>20.985023999999999</v>
      </c>
      <c r="H1175" s="7"/>
      <c r="O1175" s="140">
        <f>Run4_Var1!O1175+Run4_Var4!$G$10</f>
        <v>14725</v>
      </c>
      <c r="P1175" s="140">
        <f>Run4_Var1!P1175+Run4_Var4!$G$10</f>
        <v>15660</v>
      </c>
      <c r="Q1175" s="140">
        <f>Run4_Var1!Q1175+Run4_Var4!$G$10</f>
        <v>16595</v>
      </c>
      <c r="R1175" s="140">
        <f>Run4_Var1!R1175+Run4_Var4!$G$10</f>
        <v>17530</v>
      </c>
      <c r="S1175" s="140">
        <f>Run4_Var1!S1175+Run4_Var4!$G$10</f>
        <v>18465</v>
      </c>
      <c r="V1175" s="92" t="s">
        <v>569</v>
      </c>
      <c r="W1175" s="93">
        <f t="shared" ca="1" si="438"/>
        <v>0</v>
      </c>
      <c r="X1175" s="93">
        <f t="shared" ca="1" si="438"/>
        <v>20.985023999999999</v>
      </c>
      <c r="Y1175" s="93">
        <f t="shared" ca="1" si="438"/>
        <v>20.985023999999999</v>
      </c>
      <c r="Z1175" s="93">
        <f t="shared" ca="1" si="438"/>
        <v>20.985023999999999</v>
      </c>
      <c r="AA1175" s="93">
        <f t="shared" ca="1" si="438"/>
        <v>20.985023999999999</v>
      </c>
    </row>
    <row r="1176" spans="1:27" x14ac:dyDescent="0.25">
      <c r="A1176" s="140"/>
      <c r="B1176" s="155" t="s">
        <v>550</v>
      </c>
      <c r="C1176" s="145">
        <f ca="1">IFERROR(VLOOKUP($B1176,INDIRECT($I$1174),2,FALSE),0)</f>
        <v>10.4301844</v>
      </c>
      <c r="D1176" s="145">
        <f ca="1">IFERROR(VLOOKUP($B1176,INDIRECT($J$1174),2,FALSE),0)</f>
        <v>10.462454899999999</v>
      </c>
      <c r="E1176" s="145">
        <f ca="1">IFERROR(VLOOKUP($B1176,INDIRECT($K$1174),2,FALSE),0)</f>
        <v>10.462454899999999</v>
      </c>
      <c r="F1176" s="145">
        <f ca="1">IFERROR(VLOOKUP($B1176,INDIRECT($L$1174),2,FALSE),0)</f>
        <v>10.462454899999999</v>
      </c>
      <c r="G1176" s="145">
        <f ca="1">IFERROR(VLOOKUP($B1176,INDIRECT($M$1174),2,FALSE),0)</f>
        <v>10.462454899999999</v>
      </c>
      <c r="H1176" s="7"/>
      <c r="O1176" s="8"/>
      <c r="P1176" s="8"/>
      <c r="Q1176" s="8"/>
      <c r="R1176" s="8"/>
      <c r="S1176" s="8"/>
      <c r="V1176" s="149" t="s">
        <v>589</v>
      </c>
      <c r="W1176" s="150">
        <f t="shared" ca="1" si="438"/>
        <v>10.4301844</v>
      </c>
      <c r="X1176" s="150">
        <f t="shared" ca="1" si="438"/>
        <v>10.462454899999999</v>
      </c>
      <c r="Y1176" s="150">
        <f t="shared" ca="1" si="438"/>
        <v>10.462454899999999</v>
      </c>
      <c r="Z1176" s="150">
        <f t="shared" ca="1" si="438"/>
        <v>10.462454899999999</v>
      </c>
      <c r="AA1176" s="150">
        <f t="shared" ca="1" si="438"/>
        <v>10.462454899999999</v>
      </c>
    </row>
    <row r="1177" spans="1:27" x14ac:dyDescent="0.25">
      <c r="A1177" s="140"/>
      <c r="B1177" s="155" t="s">
        <v>551</v>
      </c>
      <c r="C1177" s="19">
        <f ca="1">IFERROR(VLOOKUP($B1177,INDIRECT($I$1174),2,FALSE),0)</f>
        <v>0</v>
      </c>
      <c r="D1177" s="19">
        <f ca="1">IFERROR(VLOOKUP($B1177,INDIRECT($J$1174),2,FALSE),0)</f>
        <v>0.60307088499999995</v>
      </c>
      <c r="E1177" s="19">
        <f ca="1">IFERROR(VLOOKUP($B1177,INDIRECT($K$1174),2,FALSE),0)</f>
        <v>0.60307088499999995</v>
      </c>
      <c r="F1177" s="19">
        <f ca="1">IFERROR(VLOOKUP($B1177,INDIRECT($L$1174),2,FALSE),0)</f>
        <v>0.60307088499999995</v>
      </c>
      <c r="G1177" s="19">
        <f ca="1">IFERROR(VLOOKUP($B1177,INDIRECT($M$1174),2,FALSE),0)</f>
        <v>0.60307088499999995</v>
      </c>
      <c r="H1177" s="7"/>
      <c r="O1177" s="8"/>
      <c r="P1177" s="8"/>
      <c r="Q1177" s="8"/>
      <c r="R1177" s="8"/>
      <c r="S1177" s="8"/>
      <c r="V1177" s="20" t="s">
        <v>590</v>
      </c>
      <c r="W1177" s="21">
        <f ca="1">C1177</f>
        <v>0</v>
      </c>
      <c r="X1177" s="21">
        <f t="shared" ref="X1177:AA1177" ca="1" si="439">D1177</f>
        <v>0.60307088499999995</v>
      </c>
      <c r="Y1177" s="21">
        <f t="shared" ca="1" si="439"/>
        <v>0.60307088499999995</v>
      </c>
      <c r="Z1177" s="21">
        <f t="shared" ca="1" si="439"/>
        <v>0.60307088499999995</v>
      </c>
      <c r="AA1177" s="21">
        <f t="shared" ca="1" si="439"/>
        <v>0.60307088499999995</v>
      </c>
    </row>
    <row r="1178" spans="1:27" x14ac:dyDescent="0.25">
      <c r="A1178" s="140"/>
      <c r="B1178" s="155"/>
      <c r="O1178" s="8"/>
      <c r="P1178" s="8"/>
      <c r="Q1178" s="8"/>
      <c r="R1178" s="8"/>
      <c r="S1178" s="8"/>
    </row>
    <row r="1179" spans="1:27" x14ac:dyDescent="0.25">
      <c r="A1179" s="140"/>
      <c r="B1179" s="155"/>
      <c r="O1179" s="8"/>
      <c r="P1179" s="8"/>
      <c r="Q1179" s="8"/>
      <c r="R1179" s="8"/>
      <c r="S1179" s="8"/>
      <c r="V1179" s="140" t="s">
        <v>285</v>
      </c>
      <c r="W1179" s="135">
        <f ca="1">SUM(W1174:W1177)</f>
        <v>24.420200399999999</v>
      </c>
      <c r="X1179" s="135">
        <f t="shared" ref="X1179:AA1179" ca="1" si="440">SUM(X1174:X1177)</f>
        <v>46.040565784999998</v>
      </c>
      <c r="Y1179" s="135">
        <f t="shared" ca="1" si="440"/>
        <v>46.040565784999998</v>
      </c>
      <c r="Z1179" s="135">
        <f t="shared" ca="1" si="440"/>
        <v>46.040565784999998</v>
      </c>
      <c r="AA1179" s="135">
        <f t="shared" ca="1" si="440"/>
        <v>46.040565784999998</v>
      </c>
    </row>
    <row r="1180" spans="1:27" x14ac:dyDescent="0.25">
      <c r="A1180" s="140"/>
      <c r="B1180" s="155"/>
      <c r="O1180" s="8"/>
      <c r="P1180" s="8"/>
      <c r="Q1180" s="8"/>
      <c r="R1180" s="8"/>
      <c r="S1180" s="8"/>
      <c r="V1180" s="140" t="s">
        <v>284</v>
      </c>
      <c r="W1180" s="135">
        <f ca="1">SUM(C1174:C1177)</f>
        <v>24.420200399999999</v>
      </c>
      <c r="X1180" s="135">
        <f t="shared" ref="X1180:AA1180" ca="1" si="441">SUM(D1174:D1177)</f>
        <v>46.040565784999998</v>
      </c>
      <c r="Y1180" s="135">
        <f t="shared" ca="1" si="441"/>
        <v>46.040565784999998</v>
      </c>
      <c r="Z1180" s="135">
        <f t="shared" ca="1" si="441"/>
        <v>46.040565784999998</v>
      </c>
      <c r="AA1180" s="135">
        <f t="shared" ca="1" si="441"/>
        <v>46.040565784999998</v>
      </c>
    </row>
    <row r="1181" spans="1:27" x14ac:dyDescent="0.25">
      <c r="B1181" s="166"/>
      <c r="C1181" s="7"/>
      <c r="D1181" s="7"/>
      <c r="E1181" s="7"/>
      <c r="F1181" s="7"/>
      <c r="G1181" s="7"/>
      <c r="H1181" s="7"/>
      <c r="I1181" s="103" t="s">
        <v>244</v>
      </c>
      <c r="O1181" s="138" t="s">
        <v>245</v>
      </c>
      <c r="P1181" s="8"/>
      <c r="Q1181" s="8"/>
      <c r="R1181" s="8"/>
      <c r="S1181" s="8"/>
    </row>
    <row r="1182" spans="1:27" x14ac:dyDescent="0.25">
      <c r="A1182" s="6"/>
      <c r="B1182" s="6" t="s">
        <v>593</v>
      </c>
      <c r="C1182" s="9">
        <v>2010</v>
      </c>
      <c r="D1182" s="9">
        <v>2020</v>
      </c>
      <c r="E1182" s="9">
        <v>2030</v>
      </c>
      <c r="F1182" s="9">
        <v>2040</v>
      </c>
      <c r="G1182" s="9">
        <v>2050</v>
      </c>
      <c r="H1182" s="7"/>
      <c r="I1182" s="106">
        <v>2010</v>
      </c>
      <c r="J1182" s="106">
        <v>2020</v>
      </c>
      <c r="K1182" s="106">
        <v>2030</v>
      </c>
      <c r="L1182" s="106">
        <v>2040</v>
      </c>
      <c r="M1182" s="106">
        <v>2050</v>
      </c>
      <c r="O1182" s="6">
        <v>2010</v>
      </c>
      <c r="P1182" s="6">
        <v>2020</v>
      </c>
      <c r="Q1182" s="6">
        <v>2030</v>
      </c>
      <c r="R1182" s="6">
        <v>2040</v>
      </c>
      <c r="S1182" s="6">
        <v>2050</v>
      </c>
      <c r="V1182" s="106" t="s">
        <v>594</v>
      </c>
      <c r="W1182" s="9">
        <v>2010</v>
      </c>
      <c r="X1182" s="9">
        <v>2020</v>
      </c>
      <c r="Y1182" s="9">
        <v>2030</v>
      </c>
      <c r="Z1182" s="9">
        <v>2040</v>
      </c>
      <c r="AA1182" s="9">
        <v>2050</v>
      </c>
    </row>
    <row r="1183" spans="1:27" x14ac:dyDescent="0.25">
      <c r="A1183" s="140"/>
      <c r="B1183" s="155" t="s">
        <v>111</v>
      </c>
      <c r="C1183" s="40">
        <f ca="1">IFERROR(VLOOKUP($B1183,INDIRECT($I$1183),2,FALSE),0)</f>
        <v>0</v>
      </c>
      <c r="D1183" s="40">
        <f ca="1">IFERROR(VLOOKUP($B1183,INDIRECT($J$1183),2,FALSE),0)</f>
        <v>0</v>
      </c>
      <c r="E1183" s="40">
        <f ca="1">IFERROR(VLOOKUP($B1183,INDIRECT($K$1183),2,FALSE),0)</f>
        <v>0</v>
      </c>
      <c r="F1183" s="40">
        <f ca="1">IFERROR(VLOOKUP($B1183,INDIRECT($L$1183),2,FALSE),0)</f>
        <v>0</v>
      </c>
      <c r="G1183" s="40">
        <f ca="1">IFERROR(VLOOKUP($B1183,INDIRECT($M$1183),2,FALSE),0)</f>
        <v>0</v>
      </c>
      <c r="H1183" s="7"/>
      <c r="I1183" s="140" t="str">
        <f>"Modeloutput!$A$"&amp;O1183&amp;":$B$"&amp;O1184</f>
        <v>Modeloutput!$A$14757:$B$14761</v>
      </c>
      <c r="J1183" s="140" t="str">
        <f>"Modeloutput!$A$"&amp;P1183&amp;":$B$"&amp;P1184</f>
        <v>Modeloutput!$A$15692:$B$15696</v>
      </c>
      <c r="K1183" s="140" t="str">
        <f>"Modeloutput!$A$"&amp;Q1183&amp;":$B$"&amp;Q1184</f>
        <v>Modeloutput!$A$16627:$B$16631</v>
      </c>
      <c r="L1183" s="140" t="str">
        <f>"Modeloutput!$A$"&amp;R1183&amp;":$B$"&amp;R1184</f>
        <v>Modeloutput!$A$17562:$B$17566</v>
      </c>
      <c r="M1183" s="140" t="str">
        <f>"Modeloutput!$A$"&amp;S1183&amp;":$B$"&amp;S1184</f>
        <v>Modeloutput!$A$18497:$B$18501</v>
      </c>
      <c r="N1183" s="140" t="s">
        <v>246</v>
      </c>
      <c r="O1183" s="140">
        <f>Run4_Var1!O1183+Run4_Var4!$G$10</f>
        <v>14757</v>
      </c>
      <c r="P1183" s="140">
        <f>Run4_Var1!P1183+Run4_Var4!$G$10</f>
        <v>15692</v>
      </c>
      <c r="Q1183" s="140">
        <f>Run4_Var1!Q1183+Run4_Var4!$G$10</f>
        <v>16627</v>
      </c>
      <c r="R1183" s="140">
        <f>Run4_Var1!R1183+Run4_Var4!$G$10</f>
        <v>17562</v>
      </c>
      <c r="S1183" s="140">
        <f>Run4_Var1!S1183+Run4_Var4!$G$10</f>
        <v>18497</v>
      </c>
      <c r="V1183" s="151" t="s">
        <v>595</v>
      </c>
      <c r="W1183" s="152">
        <f ca="1">SUM(C1183:C1187)</f>
        <v>0</v>
      </c>
      <c r="X1183" s="152">
        <f t="shared" ref="X1183:AA1183" ca="1" si="442">SUM(D1183:D1187)</f>
        <v>0</v>
      </c>
      <c r="Y1183" s="152">
        <f t="shared" ca="1" si="442"/>
        <v>0</v>
      </c>
      <c r="Z1183" s="152">
        <f t="shared" ca="1" si="442"/>
        <v>0</v>
      </c>
      <c r="AA1183" s="152">
        <f t="shared" ca="1" si="442"/>
        <v>0</v>
      </c>
    </row>
    <row r="1184" spans="1:27" x14ac:dyDescent="0.25">
      <c r="A1184" s="140"/>
      <c r="B1184" s="155" t="s">
        <v>110</v>
      </c>
      <c r="C1184" s="40">
        <f ca="1">IFERROR(VLOOKUP($B1184,INDIRECT($I$1183),2,FALSE),0)</f>
        <v>0</v>
      </c>
      <c r="D1184" s="40">
        <f ca="1">IFERROR(VLOOKUP($B1184,INDIRECT($J$1183),2,FALSE),0)</f>
        <v>0</v>
      </c>
      <c r="E1184" s="40">
        <f ca="1">IFERROR(VLOOKUP($B1184,INDIRECT($K$1183),2,FALSE),0)</f>
        <v>0</v>
      </c>
      <c r="F1184" s="40">
        <f ca="1">IFERROR(VLOOKUP($B1184,INDIRECT($L$1183),2,FALSE),0)</f>
        <v>0</v>
      </c>
      <c r="G1184" s="40">
        <f ca="1">IFERROR(VLOOKUP($B1184,INDIRECT($M$1183),2,FALSE),0)</f>
        <v>0</v>
      </c>
      <c r="H1184" s="7"/>
      <c r="O1184" s="140">
        <f>Run4_Var1!O1184+Run4_Var4!$G$10</f>
        <v>14761</v>
      </c>
      <c r="P1184" s="140">
        <f>Run4_Var1!P1184+Run4_Var4!$G$10</f>
        <v>15696</v>
      </c>
      <c r="Q1184" s="140">
        <f>Run4_Var1!Q1184+Run4_Var4!$G$10</f>
        <v>16631</v>
      </c>
      <c r="R1184" s="140">
        <f>Run4_Var1!R1184+Run4_Var4!$G$10</f>
        <v>17566</v>
      </c>
      <c r="S1184" s="140">
        <f>Run4_Var1!S1184+Run4_Var4!$G$10</f>
        <v>18501</v>
      </c>
      <c r="V1184" s="8"/>
      <c r="W1184" s="42"/>
      <c r="X1184" s="42"/>
      <c r="Y1184" s="42"/>
      <c r="Z1184" s="42"/>
      <c r="AA1184" s="42"/>
    </row>
    <row r="1185" spans="1:28" x14ac:dyDescent="0.25">
      <c r="A1185" s="140"/>
      <c r="B1185" s="155" t="s">
        <v>112</v>
      </c>
      <c r="C1185" s="40">
        <f ca="1">IFERROR(VLOOKUP($B1185,INDIRECT($I$1183),2,FALSE),0)</f>
        <v>0</v>
      </c>
      <c r="D1185" s="40">
        <f ca="1">IFERROR(VLOOKUP($B1185,INDIRECT($J$1183),2,FALSE),0)</f>
        <v>0</v>
      </c>
      <c r="E1185" s="40">
        <f ca="1">IFERROR(VLOOKUP($B1185,INDIRECT($K$1183),2,FALSE),0)</f>
        <v>0</v>
      </c>
      <c r="F1185" s="40">
        <f ca="1">IFERROR(VLOOKUP($B1185,INDIRECT($L$1183),2,FALSE),0)</f>
        <v>0</v>
      </c>
      <c r="G1185" s="40">
        <f ca="1">IFERROR(VLOOKUP($B1185,INDIRECT($M$1183),2,FALSE),0)</f>
        <v>0</v>
      </c>
      <c r="H1185" s="7"/>
      <c r="O1185" s="8"/>
      <c r="P1185" s="8"/>
      <c r="Q1185" s="8"/>
      <c r="R1185" s="8"/>
      <c r="S1185" s="8"/>
      <c r="V1185" s="140" t="s">
        <v>285</v>
      </c>
      <c r="W1185" s="135">
        <f ca="1">SUM(W1183)</f>
        <v>0</v>
      </c>
      <c r="X1185" s="135">
        <f t="shared" ref="X1185:AA1185" ca="1" si="443">SUM(X1183)</f>
        <v>0</v>
      </c>
      <c r="Y1185" s="135">
        <f t="shared" ca="1" si="443"/>
        <v>0</v>
      </c>
      <c r="Z1185" s="135">
        <f t="shared" ca="1" si="443"/>
        <v>0</v>
      </c>
      <c r="AA1185" s="135">
        <f t="shared" ca="1" si="443"/>
        <v>0</v>
      </c>
    </row>
    <row r="1186" spans="1:28" x14ac:dyDescent="0.25">
      <c r="A1186" s="140"/>
      <c r="B1186" s="155" t="s">
        <v>113</v>
      </c>
      <c r="C1186" s="40">
        <f ca="1">IFERROR(VLOOKUP($B1186,INDIRECT($I$1183),2,FALSE),0)</f>
        <v>0</v>
      </c>
      <c r="D1186" s="40">
        <f ca="1">IFERROR(VLOOKUP($B1186,INDIRECT($J$1183),2,FALSE),0)</f>
        <v>0</v>
      </c>
      <c r="E1186" s="40">
        <f ca="1">IFERROR(VLOOKUP($B1186,INDIRECT($K$1183),2,FALSE),0)</f>
        <v>0</v>
      </c>
      <c r="F1186" s="40">
        <f ca="1">IFERROR(VLOOKUP($B1186,INDIRECT($L$1183),2,FALSE),0)</f>
        <v>0</v>
      </c>
      <c r="G1186" s="40">
        <f ca="1">IFERROR(VLOOKUP($B1186,INDIRECT($M$1183),2,FALSE),0)</f>
        <v>0</v>
      </c>
      <c r="H1186" s="7"/>
      <c r="O1186" s="8"/>
      <c r="P1186" s="8"/>
      <c r="Q1186" s="8"/>
      <c r="R1186" s="8"/>
      <c r="S1186" s="8"/>
      <c r="V1186" s="140" t="s">
        <v>284</v>
      </c>
      <c r="W1186" s="135">
        <f ca="1">SUM(C1183:C1187)</f>
        <v>0</v>
      </c>
      <c r="X1186" s="135">
        <f t="shared" ref="X1186:AA1186" ca="1" si="444">SUM(D1183:D1187)</f>
        <v>0</v>
      </c>
      <c r="Y1186" s="135">
        <f t="shared" ca="1" si="444"/>
        <v>0</v>
      </c>
      <c r="Z1186" s="135">
        <f t="shared" ca="1" si="444"/>
        <v>0</v>
      </c>
      <c r="AA1186" s="135">
        <f t="shared" ca="1" si="444"/>
        <v>0</v>
      </c>
    </row>
    <row r="1187" spans="1:28" x14ac:dyDescent="0.25">
      <c r="A1187" s="140"/>
      <c r="B1187" s="155" t="s">
        <v>1334</v>
      </c>
      <c r="C1187" s="40">
        <f ca="1">IFERROR(VLOOKUP($B1187,INDIRECT($I$1183),2,FALSE),0)</f>
        <v>0</v>
      </c>
      <c r="D1187" s="40">
        <f ca="1">IFERROR(VLOOKUP($B1187,INDIRECT($J$1183),2,FALSE),0)</f>
        <v>0</v>
      </c>
      <c r="E1187" s="40">
        <f ca="1">IFERROR(VLOOKUP($B1187,INDIRECT($K$1183),2,FALSE),0)</f>
        <v>0</v>
      </c>
      <c r="F1187" s="40">
        <f ca="1">IFERROR(VLOOKUP($B1187,INDIRECT($L$1183),2,FALSE),0)</f>
        <v>0</v>
      </c>
      <c r="G1187" s="40">
        <f ca="1">IFERROR(VLOOKUP($B1187,INDIRECT($M$1183),2,FALSE),0)</f>
        <v>0</v>
      </c>
      <c r="H1187" s="7"/>
      <c r="O1187" s="8"/>
      <c r="P1187" s="8"/>
      <c r="Q1187" s="8"/>
      <c r="R1187" s="8"/>
      <c r="S1187" s="8"/>
      <c r="W1187" s="42"/>
      <c r="X1187" s="42"/>
      <c r="Y1187" s="42"/>
      <c r="Z1187" s="42"/>
      <c r="AA1187" s="42"/>
    </row>
    <row r="1188" spans="1:28" x14ac:dyDescent="0.25">
      <c r="A1188" s="140"/>
      <c r="B1188" s="166"/>
      <c r="C1188" s="7"/>
      <c r="D1188" s="7"/>
      <c r="E1188" s="7"/>
      <c r="F1188" s="7"/>
      <c r="G1188" s="7"/>
      <c r="H1188" s="7"/>
      <c r="I1188" s="103" t="s">
        <v>244</v>
      </c>
      <c r="O1188" s="138" t="s">
        <v>245</v>
      </c>
      <c r="P1188" s="8"/>
      <c r="Q1188" s="8"/>
      <c r="R1188" s="8"/>
      <c r="S1188" s="8"/>
    </row>
    <row r="1189" spans="1:28" x14ac:dyDescent="0.25">
      <c r="A1189" s="140"/>
      <c r="B1189" s="6" t="s">
        <v>597</v>
      </c>
      <c r="C1189" s="9">
        <v>2010</v>
      </c>
      <c r="D1189" s="9">
        <v>2020</v>
      </c>
      <c r="E1189" s="9">
        <v>2030</v>
      </c>
      <c r="F1189" s="9">
        <v>2040</v>
      </c>
      <c r="G1189" s="9">
        <v>2050</v>
      </c>
      <c r="H1189" s="7"/>
      <c r="I1189" s="106">
        <v>2010</v>
      </c>
      <c r="J1189" s="106">
        <v>2020</v>
      </c>
      <c r="K1189" s="106">
        <v>2030</v>
      </c>
      <c r="L1189" s="106">
        <v>2040</v>
      </c>
      <c r="M1189" s="106">
        <v>2050</v>
      </c>
      <c r="O1189" s="6">
        <v>2010</v>
      </c>
      <c r="P1189" s="6">
        <v>2020</v>
      </c>
      <c r="Q1189" s="6">
        <v>2030</v>
      </c>
      <c r="R1189" s="6">
        <v>2040</v>
      </c>
      <c r="S1189" s="6">
        <v>2050</v>
      </c>
      <c r="V1189" s="6" t="s">
        <v>597</v>
      </c>
      <c r="W1189" s="9">
        <v>2010</v>
      </c>
      <c r="X1189" s="9">
        <v>2020</v>
      </c>
      <c r="Y1189" s="9">
        <v>2030</v>
      </c>
      <c r="Z1189" s="9">
        <v>2040</v>
      </c>
      <c r="AA1189" s="9">
        <v>2050</v>
      </c>
    </row>
    <row r="1190" spans="1:28" x14ac:dyDescent="0.25">
      <c r="A1190" s="140"/>
      <c r="B1190" s="155" t="s">
        <v>111</v>
      </c>
      <c r="C1190" s="40">
        <f ca="1">IFERROR(VLOOKUP($B1190,INDIRECT($I$1190),2,FALSE),0)</f>
        <v>0</v>
      </c>
      <c r="D1190" s="40">
        <f ca="1">IFERROR(VLOOKUP($B1190,INDIRECT($J$1190),2,FALSE),0)</f>
        <v>0</v>
      </c>
      <c r="E1190" s="40">
        <f ca="1">IFERROR(VLOOKUP($B1190,INDIRECT($K$1190),2,FALSE),0)</f>
        <v>0</v>
      </c>
      <c r="F1190" s="40">
        <f ca="1">IFERROR(VLOOKUP($B1190,INDIRECT($L$1190),2,FALSE),0)</f>
        <v>0</v>
      </c>
      <c r="G1190" s="40">
        <f ca="1">IFERROR(VLOOKUP($B1190,INDIRECT($M$1190),2,FALSE),0)</f>
        <v>0</v>
      </c>
      <c r="H1190" s="7"/>
      <c r="I1190" s="140" t="str">
        <f>"Modeloutput!$A$"&amp;O1190&amp;":$B$"&amp;O1191</f>
        <v>Modeloutput!$A$14777:$B$14780</v>
      </c>
      <c r="J1190" s="140" t="str">
        <f>"Modeloutput!$A$"&amp;P1190&amp;":$B$"&amp;P1191</f>
        <v>Modeloutput!$A$15712:$B$15715</v>
      </c>
      <c r="K1190" s="140" t="str">
        <f>"Modeloutput!$A$"&amp;Q1190&amp;":$B$"&amp;Q1191</f>
        <v>Modeloutput!$A$16647:$B$16650</v>
      </c>
      <c r="L1190" s="140" t="str">
        <f>"Modeloutput!$A$"&amp;R1190&amp;":$B$"&amp;R1191</f>
        <v>Modeloutput!$A$17582:$B$17585</v>
      </c>
      <c r="M1190" s="140" t="str">
        <f>"Modeloutput!$A$"&amp;S1190&amp;":$B$"&amp;S1191</f>
        <v>Modeloutput!$A$18517:$B$18520</v>
      </c>
      <c r="N1190" s="140" t="s">
        <v>246</v>
      </c>
      <c r="O1190" s="140">
        <f>Run4_Var1!O1190+Run4_Var4!$G$10</f>
        <v>14777</v>
      </c>
      <c r="P1190" s="140">
        <f>Run4_Var1!P1190+Run4_Var4!$G$10</f>
        <v>15712</v>
      </c>
      <c r="Q1190" s="140">
        <f>Run4_Var1!Q1190+Run4_Var4!$G$10</f>
        <v>16647</v>
      </c>
      <c r="R1190" s="140">
        <f>Run4_Var1!R1190+Run4_Var4!$G$10</f>
        <v>17582</v>
      </c>
      <c r="S1190" s="140">
        <f>Run4_Var1!S1190+Run4_Var4!$G$10</f>
        <v>18517</v>
      </c>
      <c r="V1190" s="151" t="s">
        <v>598</v>
      </c>
      <c r="W1190" s="152">
        <f ca="1">SUM(C1190:C1193)</f>
        <v>0</v>
      </c>
      <c r="X1190" s="152">
        <f t="shared" ref="X1190:AA1190" ca="1" si="445">SUM(D1190:D1193)</f>
        <v>0</v>
      </c>
      <c r="Y1190" s="152">
        <f t="shared" ca="1" si="445"/>
        <v>0</v>
      </c>
      <c r="Z1190" s="152">
        <f t="shared" ca="1" si="445"/>
        <v>0</v>
      </c>
      <c r="AA1190" s="152">
        <f t="shared" ca="1" si="445"/>
        <v>0</v>
      </c>
    </row>
    <row r="1191" spans="1:28" x14ac:dyDescent="0.25">
      <c r="A1191" s="140"/>
      <c r="B1191" s="155" t="s">
        <v>110</v>
      </c>
      <c r="C1191" s="40">
        <f ca="1">IFERROR(VLOOKUP($B1191,INDIRECT($I$1190),2,FALSE),0)</f>
        <v>0</v>
      </c>
      <c r="D1191" s="40">
        <f ca="1">IFERROR(VLOOKUP($B1191,INDIRECT($J$1190),2,FALSE),0)</f>
        <v>0</v>
      </c>
      <c r="E1191" s="40">
        <f ca="1">IFERROR(VLOOKUP($B1191,INDIRECT($K$1190),2,FALSE),0)</f>
        <v>0</v>
      </c>
      <c r="F1191" s="40">
        <f ca="1">IFERROR(VLOOKUP($B1191,INDIRECT($L$1190),2,FALSE),0)</f>
        <v>0</v>
      </c>
      <c r="G1191" s="40">
        <f ca="1">IFERROR(VLOOKUP($B1191,INDIRECT($M$1190),2,FALSE),0)</f>
        <v>0</v>
      </c>
      <c r="H1191" s="7"/>
      <c r="O1191" s="140">
        <f>Run4_Var1!O1191+Run4_Var4!$G$10</f>
        <v>14780</v>
      </c>
      <c r="P1191" s="140">
        <f>Run4_Var1!P1191+Run4_Var4!$G$10</f>
        <v>15715</v>
      </c>
      <c r="Q1191" s="140">
        <f>Run4_Var1!Q1191+Run4_Var4!$G$10</f>
        <v>16650</v>
      </c>
      <c r="R1191" s="140">
        <f>Run4_Var1!R1191+Run4_Var4!$G$10</f>
        <v>17585</v>
      </c>
      <c r="S1191" s="140">
        <f>Run4_Var1!S1191+Run4_Var4!$G$10</f>
        <v>18520</v>
      </c>
      <c r="V1191" s="8"/>
      <c r="W1191" s="42"/>
      <c r="X1191" s="42"/>
      <c r="Y1191" s="42"/>
      <c r="Z1191" s="42"/>
      <c r="AA1191" s="42"/>
    </row>
    <row r="1192" spans="1:28" x14ac:dyDescent="0.25">
      <c r="A1192" s="140"/>
      <c r="B1192" s="155" t="s">
        <v>112</v>
      </c>
      <c r="C1192" s="40">
        <f ca="1">IFERROR(VLOOKUP($B1192,INDIRECT($I$1190),2,FALSE),0)</f>
        <v>0</v>
      </c>
      <c r="D1192" s="40">
        <f ca="1">IFERROR(VLOOKUP($B1192,INDIRECT($J$1190),2,FALSE),0)</f>
        <v>0</v>
      </c>
      <c r="E1192" s="40">
        <f ca="1">IFERROR(VLOOKUP($B1192,INDIRECT($K$1190),2,FALSE),0)</f>
        <v>0</v>
      </c>
      <c r="F1192" s="40">
        <f ca="1">IFERROR(VLOOKUP($B1192,INDIRECT($L$1190),2,FALSE),0)</f>
        <v>0</v>
      </c>
      <c r="G1192" s="40">
        <f ca="1">IFERROR(VLOOKUP($B1192,INDIRECT($M$1190),2,FALSE),0)</f>
        <v>0</v>
      </c>
      <c r="H1192" s="7"/>
      <c r="O1192" s="8"/>
      <c r="P1192" s="8"/>
      <c r="Q1192" s="8"/>
      <c r="R1192" s="8"/>
      <c r="S1192" s="8"/>
      <c r="V1192" s="140" t="s">
        <v>285</v>
      </c>
      <c r="W1192" s="135">
        <f ca="1">SUM(W1190)</f>
        <v>0</v>
      </c>
      <c r="X1192" s="135">
        <f t="shared" ref="X1192:AA1192" ca="1" si="446">SUM(X1190)</f>
        <v>0</v>
      </c>
      <c r="Y1192" s="135">
        <f t="shared" ca="1" si="446"/>
        <v>0</v>
      </c>
      <c r="Z1192" s="135">
        <f t="shared" ca="1" si="446"/>
        <v>0</v>
      </c>
      <c r="AA1192" s="135">
        <f t="shared" ca="1" si="446"/>
        <v>0</v>
      </c>
    </row>
    <row r="1193" spans="1:28" x14ac:dyDescent="0.25">
      <c r="A1193" s="140"/>
      <c r="B1193" s="155" t="s">
        <v>113</v>
      </c>
      <c r="C1193" s="40">
        <f ca="1">IFERROR(VLOOKUP($B1193,INDIRECT($I$1190),2,FALSE),0)</f>
        <v>0</v>
      </c>
      <c r="D1193" s="40">
        <f ca="1">IFERROR(VLOOKUP($B1193,INDIRECT($J$1190),2,FALSE),0)</f>
        <v>0</v>
      </c>
      <c r="E1193" s="40">
        <f ca="1">IFERROR(VLOOKUP($B1193,INDIRECT($K$1190),2,FALSE),0)</f>
        <v>0</v>
      </c>
      <c r="F1193" s="40">
        <f ca="1">IFERROR(VLOOKUP($B1193,INDIRECT($L$1190),2,FALSE),0)</f>
        <v>0</v>
      </c>
      <c r="G1193" s="40">
        <f ca="1">IFERROR(VLOOKUP($B1193,INDIRECT($M$1190),2,FALSE),0)</f>
        <v>0</v>
      </c>
      <c r="H1193" s="7"/>
      <c r="O1193" s="8"/>
      <c r="P1193" s="8"/>
      <c r="Q1193" s="8"/>
      <c r="R1193" s="8"/>
      <c r="S1193" s="8"/>
      <c r="V1193" s="140" t="s">
        <v>284</v>
      </c>
      <c r="W1193" s="135">
        <f ca="1">SUM(C1190:C1193)</f>
        <v>0</v>
      </c>
      <c r="X1193" s="135">
        <f ca="1">SUM(D1190:D1193)</f>
        <v>0</v>
      </c>
      <c r="Y1193" s="135">
        <f ca="1">SUM(E1190:E1193)</f>
        <v>0</v>
      </c>
      <c r="Z1193" s="135">
        <f ca="1">SUM(F1190:F1193)</f>
        <v>0</v>
      </c>
      <c r="AA1193" s="135">
        <f ca="1">SUM(G1190:G1193)</f>
        <v>0</v>
      </c>
    </row>
    <row r="1194" spans="1:28" x14ac:dyDescent="0.25">
      <c r="A1194" s="140"/>
      <c r="B1194" s="166"/>
      <c r="C1194" s="7"/>
      <c r="D1194" s="7"/>
      <c r="E1194" s="7"/>
      <c r="F1194" s="7"/>
      <c r="G1194" s="7"/>
      <c r="H1194" s="7"/>
      <c r="I1194" s="103" t="s">
        <v>244</v>
      </c>
      <c r="O1194" s="138" t="s">
        <v>245</v>
      </c>
      <c r="P1194" s="8"/>
      <c r="Q1194" s="8"/>
      <c r="R1194" s="8"/>
      <c r="S1194" s="8"/>
    </row>
    <row r="1195" spans="1:28" x14ac:dyDescent="0.25">
      <c r="A1195" s="140"/>
      <c r="B1195" s="6" t="s">
        <v>599</v>
      </c>
      <c r="C1195" s="9">
        <v>2010</v>
      </c>
      <c r="D1195" s="9">
        <v>2020</v>
      </c>
      <c r="E1195" s="9">
        <v>2030</v>
      </c>
      <c r="F1195" s="9">
        <v>2040</v>
      </c>
      <c r="G1195" s="9">
        <v>2050</v>
      </c>
      <c r="H1195" s="7"/>
      <c r="I1195" s="106">
        <v>2010</v>
      </c>
      <c r="J1195" s="106">
        <v>2020</v>
      </c>
      <c r="K1195" s="106">
        <v>2030</v>
      </c>
      <c r="L1195" s="106">
        <v>2040</v>
      </c>
      <c r="M1195" s="106">
        <v>2050</v>
      </c>
      <c r="O1195" s="6">
        <v>2010</v>
      </c>
      <c r="P1195" s="6">
        <v>2020</v>
      </c>
      <c r="Q1195" s="6">
        <v>2030</v>
      </c>
      <c r="R1195" s="6">
        <v>2040</v>
      </c>
      <c r="S1195" s="6">
        <v>2050</v>
      </c>
      <c r="V1195" s="6" t="s">
        <v>599</v>
      </c>
      <c r="W1195" s="9">
        <v>2010</v>
      </c>
      <c r="X1195" s="9">
        <v>2020</v>
      </c>
      <c r="Y1195" s="9">
        <v>2030</v>
      </c>
      <c r="Z1195" s="9">
        <v>2040</v>
      </c>
      <c r="AA1195" s="9">
        <v>2050</v>
      </c>
    </row>
    <row r="1196" spans="1:28" x14ac:dyDescent="0.25">
      <c r="A1196" s="140"/>
      <c r="B1196" s="155" t="s">
        <v>111</v>
      </c>
      <c r="C1196" s="40">
        <f ca="1">IFERROR(VLOOKUP($B1196,INDIRECT($I$1196),2,FALSE),0)</f>
        <v>0</v>
      </c>
      <c r="D1196" s="40">
        <f ca="1">IFERROR(VLOOKUP($B1196,INDIRECT($J$1196),2,FALSE),0)</f>
        <v>0</v>
      </c>
      <c r="E1196" s="40">
        <f ca="1">IFERROR(VLOOKUP($B1196,INDIRECT($K$1196),2,FALSE),0)</f>
        <v>0</v>
      </c>
      <c r="F1196" s="40">
        <f ca="1">IFERROR(VLOOKUP($B1196,INDIRECT($L$1196),2,FALSE),0)</f>
        <v>0</v>
      </c>
      <c r="G1196" s="40">
        <f ca="1">IFERROR(VLOOKUP($B1196,INDIRECT($M$1196),2,FALSE),0)</f>
        <v>0</v>
      </c>
      <c r="H1196" s="7"/>
      <c r="I1196" s="140" t="str">
        <f>"Modeloutput!$A$"&amp;O1196&amp;":$B$"&amp;O1197</f>
        <v>Modeloutput!$A$14934:$B$14938</v>
      </c>
      <c r="J1196" s="140" t="str">
        <f>"Modeloutput!$A$"&amp;P1196&amp;":$B$"&amp;P1197</f>
        <v>Modeloutput!$A$15869:$B$15873</v>
      </c>
      <c r="K1196" s="140" t="str">
        <f>"Modeloutput!$A$"&amp;Q1196&amp;":$B$"&amp;Q1197</f>
        <v>Modeloutput!$A$16804:$B$16808</v>
      </c>
      <c r="L1196" s="140" t="str">
        <f>"Modeloutput!$A$"&amp;R1196&amp;":$B$"&amp;R1197</f>
        <v>Modeloutput!$A$17739:$B$17743</v>
      </c>
      <c r="M1196" s="140" t="str">
        <f>"Modeloutput!$A$"&amp;S1196&amp;":$B$"&amp;S1197</f>
        <v>Modeloutput!$A$18674:$B$18678</v>
      </c>
      <c r="N1196" s="140" t="s">
        <v>246</v>
      </c>
      <c r="O1196" s="140">
        <f>Run4_Var1!O1196+Run4_Var4!$G$10</f>
        <v>14934</v>
      </c>
      <c r="P1196" s="140">
        <f>Run4_Var1!P1196+Run4_Var4!$G$10</f>
        <v>15869</v>
      </c>
      <c r="Q1196" s="140">
        <f>Run4_Var1!Q1196+Run4_Var4!$G$10</f>
        <v>16804</v>
      </c>
      <c r="R1196" s="140">
        <f>Run4_Var1!R1196+Run4_Var4!$G$10</f>
        <v>17739</v>
      </c>
      <c r="S1196" s="140">
        <f>Run4_Var1!S1196+Run4_Var4!$G$10</f>
        <v>18674</v>
      </c>
      <c r="V1196" s="151" t="s">
        <v>598</v>
      </c>
      <c r="W1196" s="152">
        <f ca="1">SUM(C1196:C1200)</f>
        <v>0</v>
      </c>
      <c r="X1196" s="152">
        <f t="shared" ref="X1196:AA1196" ca="1" si="447">SUM(D1196:D1200)</f>
        <v>0</v>
      </c>
      <c r="Y1196" s="152">
        <f t="shared" ca="1" si="447"/>
        <v>0</v>
      </c>
      <c r="Z1196" s="152">
        <f t="shared" ca="1" si="447"/>
        <v>0</v>
      </c>
      <c r="AA1196" s="152">
        <f t="shared" ca="1" si="447"/>
        <v>0</v>
      </c>
    </row>
    <row r="1197" spans="1:28" x14ac:dyDescent="0.25">
      <c r="A1197" s="140"/>
      <c r="B1197" s="155" t="s">
        <v>110</v>
      </c>
      <c r="C1197" s="40">
        <f ca="1">IFERROR(VLOOKUP($B1197,INDIRECT($I$1196),2,FALSE),0)</f>
        <v>0</v>
      </c>
      <c r="D1197" s="40">
        <f ca="1">IFERROR(VLOOKUP($B1197,INDIRECT($J$1196),2,FALSE),0)</f>
        <v>0</v>
      </c>
      <c r="E1197" s="40">
        <f ca="1">IFERROR(VLOOKUP($B1197,INDIRECT($K$1196),2,FALSE),0)</f>
        <v>0</v>
      </c>
      <c r="F1197" s="40">
        <f ca="1">IFERROR(VLOOKUP($B1197,INDIRECT($L$1196),2,FALSE),0)</f>
        <v>0</v>
      </c>
      <c r="G1197" s="40">
        <f ca="1">IFERROR(VLOOKUP($B1197,INDIRECT($M$1196),2,FALSE),0)</f>
        <v>0</v>
      </c>
      <c r="H1197" s="7"/>
      <c r="O1197" s="140">
        <f>Run4_Var1!O1197+Run4_Var4!$G$10</f>
        <v>14938</v>
      </c>
      <c r="P1197" s="140">
        <f>Run4_Var1!P1197+Run4_Var4!$G$10</f>
        <v>15873</v>
      </c>
      <c r="Q1197" s="140">
        <f>Run4_Var1!Q1197+Run4_Var4!$G$10</f>
        <v>16808</v>
      </c>
      <c r="R1197" s="140">
        <f>Run4_Var1!R1197+Run4_Var4!$G$10</f>
        <v>17743</v>
      </c>
      <c r="S1197" s="140">
        <f>Run4_Var1!S1197+Run4_Var4!$G$10</f>
        <v>18678</v>
      </c>
      <c r="V1197" s="8"/>
      <c r="W1197" s="42"/>
      <c r="X1197" s="42"/>
      <c r="Y1197" s="42"/>
      <c r="Z1197" s="42"/>
      <c r="AA1197" s="42"/>
    </row>
    <row r="1198" spans="1:28" x14ac:dyDescent="0.25">
      <c r="A1198" s="140"/>
      <c r="B1198" s="155" t="s">
        <v>112</v>
      </c>
      <c r="C1198" s="40">
        <f ca="1">IFERROR(VLOOKUP($B1198,INDIRECT($I$1196),2,FALSE),0)</f>
        <v>0</v>
      </c>
      <c r="D1198" s="40">
        <f ca="1">IFERROR(VLOOKUP($B1198,INDIRECT($J$1196),2,FALSE),0)</f>
        <v>0</v>
      </c>
      <c r="E1198" s="40">
        <f ca="1">IFERROR(VLOOKUP($B1198,INDIRECT($K$1196),2,FALSE),0)</f>
        <v>0</v>
      </c>
      <c r="F1198" s="40">
        <f ca="1">IFERROR(VLOOKUP($B1198,INDIRECT($L$1196),2,FALSE),0)</f>
        <v>0</v>
      </c>
      <c r="G1198" s="40">
        <f ca="1">IFERROR(VLOOKUP($B1198,INDIRECT($M$1196),2,FALSE),0)</f>
        <v>0</v>
      </c>
      <c r="H1198" s="7"/>
      <c r="O1198" s="8"/>
      <c r="P1198" s="8"/>
      <c r="Q1198" s="8"/>
      <c r="R1198" s="8"/>
      <c r="S1198" s="8"/>
      <c r="V1198" s="140" t="s">
        <v>285</v>
      </c>
      <c r="W1198" s="135">
        <f ca="1">SUM(W1196)</f>
        <v>0</v>
      </c>
      <c r="X1198" s="135">
        <f t="shared" ref="X1198:AA1198" ca="1" si="448">SUM(X1196)</f>
        <v>0</v>
      </c>
      <c r="Y1198" s="135">
        <f t="shared" ca="1" si="448"/>
        <v>0</v>
      </c>
      <c r="Z1198" s="135">
        <f t="shared" ca="1" si="448"/>
        <v>0</v>
      </c>
      <c r="AA1198" s="135">
        <f t="shared" ca="1" si="448"/>
        <v>0</v>
      </c>
    </row>
    <row r="1199" spans="1:28" x14ac:dyDescent="0.25">
      <c r="A1199" s="140"/>
      <c r="B1199" s="155" t="s">
        <v>113</v>
      </c>
      <c r="C1199" s="40">
        <f ca="1">IFERROR(VLOOKUP($B1199,INDIRECT($I$1196),2,FALSE),0)</f>
        <v>0</v>
      </c>
      <c r="D1199" s="40">
        <f ca="1">IFERROR(VLOOKUP($B1199,INDIRECT($J$1196),2,FALSE),0)</f>
        <v>0</v>
      </c>
      <c r="E1199" s="40">
        <f ca="1">IFERROR(VLOOKUP($B1199,INDIRECT($K$1196),2,FALSE),0)</f>
        <v>0</v>
      </c>
      <c r="F1199" s="40">
        <f ca="1">IFERROR(VLOOKUP($B1199,INDIRECT($L$1196),2,FALSE),0)</f>
        <v>0</v>
      </c>
      <c r="G1199" s="40">
        <f ca="1">IFERROR(VLOOKUP($B1199,INDIRECT($M$1196),2,FALSE),0)</f>
        <v>0</v>
      </c>
      <c r="H1199" s="7"/>
      <c r="O1199" s="8"/>
      <c r="P1199" s="8"/>
      <c r="Q1199" s="8"/>
      <c r="R1199" s="8"/>
      <c r="S1199" s="8"/>
      <c r="V1199" s="140" t="s">
        <v>284</v>
      </c>
      <c r="W1199" s="135">
        <f ca="1">SUM(C1196:C1200)</f>
        <v>0</v>
      </c>
      <c r="X1199" s="135">
        <f t="shared" ref="X1199:AA1199" ca="1" si="449">SUM(D1196:D1200)</f>
        <v>0</v>
      </c>
      <c r="Y1199" s="135">
        <f t="shared" ca="1" si="449"/>
        <v>0</v>
      </c>
      <c r="Z1199" s="135">
        <f t="shared" ca="1" si="449"/>
        <v>0</v>
      </c>
      <c r="AA1199" s="135">
        <f t="shared" ca="1" si="449"/>
        <v>0</v>
      </c>
    </row>
    <row r="1200" spans="1:28" x14ac:dyDescent="0.25">
      <c r="A1200" s="140"/>
      <c r="B1200" s="155" t="s">
        <v>1334</v>
      </c>
      <c r="C1200" s="40">
        <f ca="1">IFERROR(VLOOKUP($B1200,INDIRECT($I$1196),2,FALSE),0)</f>
        <v>0</v>
      </c>
      <c r="D1200" s="40">
        <f ca="1">IFERROR(VLOOKUP($B1200,INDIRECT($J$1196),2,FALSE),0)</f>
        <v>0</v>
      </c>
      <c r="E1200" s="40">
        <f ca="1">IFERROR(VLOOKUP($B1200,INDIRECT($K$1196),2,FALSE),0)</f>
        <v>0</v>
      </c>
      <c r="F1200" s="40">
        <f ca="1">IFERROR(VLOOKUP($B1200,INDIRECT($L$1196),2,FALSE),0)</f>
        <v>0</v>
      </c>
      <c r="G1200" s="40">
        <f ca="1">IFERROR(VLOOKUP($B1200,INDIRECT($M$1196),2,FALSE),0)</f>
        <v>0</v>
      </c>
      <c r="O1200" s="8"/>
      <c r="P1200" s="8"/>
      <c r="Q1200" s="8"/>
      <c r="R1200" s="8"/>
      <c r="S1200" s="8"/>
      <c r="V1200" s="8"/>
      <c r="W1200" s="42"/>
      <c r="X1200" s="42"/>
      <c r="Y1200" s="42"/>
      <c r="Z1200" s="42"/>
      <c r="AA1200" s="42"/>
      <c r="AB1200" s="8"/>
    </row>
    <row r="1201" spans="1:28" x14ac:dyDescent="0.25">
      <c r="A1201" s="140"/>
      <c r="B1201" s="155"/>
      <c r="I1201" s="103" t="s">
        <v>244</v>
      </c>
      <c r="O1201" s="138" t="s">
        <v>245</v>
      </c>
      <c r="P1201" s="8"/>
      <c r="Q1201" s="8"/>
      <c r="R1201" s="8"/>
      <c r="S1201" s="8"/>
      <c r="V1201" s="8"/>
      <c r="W1201" s="42"/>
      <c r="X1201" s="42"/>
      <c r="Y1201" s="42"/>
      <c r="Z1201" s="42"/>
      <c r="AA1201" s="42"/>
      <c r="AB1201" s="8"/>
    </row>
    <row r="1202" spans="1:28" x14ac:dyDescent="0.25">
      <c r="A1202" s="140"/>
      <c r="B1202" s="106" t="s">
        <v>1422</v>
      </c>
      <c r="C1202" s="9">
        <v>2010</v>
      </c>
      <c r="D1202" s="9">
        <v>2020</v>
      </c>
      <c r="E1202" s="9">
        <v>2030</v>
      </c>
      <c r="F1202" s="9">
        <v>2040</v>
      </c>
      <c r="G1202" s="9">
        <v>2050</v>
      </c>
      <c r="I1202" s="106">
        <v>2010</v>
      </c>
      <c r="J1202" s="106">
        <v>2020</v>
      </c>
      <c r="K1202" s="106">
        <v>2030</v>
      </c>
      <c r="L1202" s="106">
        <v>2040</v>
      </c>
      <c r="M1202" s="106">
        <v>2050</v>
      </c>
      <c r="O1202" s="6">
        <v>2010</v>
      </c>
      <c r="P1202" s="6">
        <v>2020</v>
      </c>
      <c r="Q1202" s="6">
        <v>2030</v>
      </c>
      <c r="R1202" s="6">
        <v>2040</v>
      </c>
      <c r="S1202" s="6">
        <v>2050</v>
      </c>
      <c r="V1202" s="106" t="s">
        <v>1422</v>
      </c>
      <c r="W1202" s="9">
        <v>2010</v>
      </c>
      <c r="X1202" s="9">
        <v>2020</v>
      </c>
      <c r="Y1202" s="9">
        <v>2030</v>
      </c>
      <c r="Z1202" s="9">
        <v>2040</v>
      </c>
      <c r="AA1202" s="9">
        <v>2050</v>
      </c>
      <c r="AB1202" s="8"/>
    </row>
    <row r="1203" spans="1:28" x14ac:dyDescent="0.25">
      <c r="A1203" s="140"/>
      <c r="B1203" s="140" t="s">
        <v>478</v>
      </c>
      <c r="C1203" s="28">
        <f ca="1">IFERROR(VLOOKUP($B1203,INDIRECT($I$1203),2,FALSE),0)</f>
        <v>-10.4301844</v>
      </c>
      <c r="D1203" s="28">
        <f ca="1">IFERROR(VLOOKUP($B1203,INDIRECT($J$1203),2,FALSE),0)</f>
        <v>-10.462454899999999</v>
      </c>
      <c r="E1203" s="28">
        <f ca="1">IFERROR(VLOOKUP($B1203,INDIRECT($K$1203),2,FALSE),0)</f>
        <v>-10.462454899999999</v>
      </c>
      <c r="F1203" s="28">
        <f ca="1">IFERROR(VLOOKUP($B1203,INDIRECT($L$1203),2,FALSE),0)</f>
        <v>-10.462454899999999</v>
      </c>
      <c r="G1203" s="28">
        <f ca="1">IFERROR(VLOOKUP($B1203,INDIRECT($M$1203),2,FALSE),0)</f>
        <v>-10.462454899999999</v>
      </c>
      <c r="I1203" s="140" t="str">
        <f>"Modeloutput!$A$"&amp;O1203&amp;":$B$"&amp;O1204</f>
        <v>Modeloutput!$A$14164:$B$14184</v>
      </c>
      <c r="J1203" s="140" t="str">
        <f>"Modeloutput!$A$"&amp;P1203&amp;":$B$"&amp;P1204</f>
        <v>Modeloutput!$A$15099:$B$15119</v>
      </c>
      <c r="K1203" s="140" t="str">
        <f>"Modeloutput!$A$"&amp;Q1203&amp;":$B$"&amp;Q1204</f>
        <v>Modeloutput!$A$16034:$B$16054</v>
      </c>
      <c r="L1203" s="140" t="str">
        <f>"Modeloutput!$A$"&amp;R1203&amp;":$B$"&amp;R1204</f>
        <v>Modeloutput!$A$16969:$B$16989</v>
      </c>
      <c r="M1203" s="140" t="str">
        <f>"Modeloutput!$A$"&amp;S1203&amp;":$B$"&amp;S1204</f>
        <v>Modeloutput!$A$17904:$B$17924</v>
      </c>
      <c r="N1203" s="140" t="s">
        <v>246</v>
      </c>
      <c r="O1203" s="140">
        <f>Run4_Var1!O1203+Run4_Var4!$G$10</f>
        <v>14164</v>
      </c>
      <c r="P1203" s="140">
        <f>Run4_Var1!P1203+Run4_Var4!$G$10</f>
        <v>15099</v>
      </c>
      <c r="Q1203" s="140">
        <f>Run4_Var1!Q1203+Run4_Var4!$G$10</f>
        <v>16034</v>
      </c>
      <c r="R1203" s="140">
        <f>Run4_Var1!R1203+Run4_Var4!$G$10</f>
        <v>16969</v>
      </c>
      <c r="S1203" s="140">
        <f>Run4_Var1!S1203+Run4_Var4!$G$10</f>
        <v>17904</v>
      </c>
      <c r="V1203" s="96" t="s">
        <v>589</v>
      </c>
      <c r="W1203" s="97">
        <f t="shared" ref="W1203:AA1205" ca="1" si="450">SUM(C1203)</f>
        <v>-10.4301844</v>
      </c>
      <c r="X1203" s="97">
        <f t="shared" ca="1" si="450"/>
        <v>-10.462454899999999</v>
      </c>
      <c r="Y1203" s="97">
        <f t="shared" ca="1" si="450"/>
        <v>-10.462454899999999</v>
      </c>
      <c r="Z1203" s="97">
        <f t="shared" ca="1" si="450"/>
        <v>-10.462454899999999</v>
      </c>
      <c r="AA1203" s="97">
        <f t="shared" ca="1" si="450"/>
        <v>-10.462454899999999</v>
      </c>
      <c r="AB1203" s="8"/>
    </row>
    <row r="1204" spans="1:28" x14ac:dyDescent="0.25">
      <c r="A1204" s="140"/>
      <c r="B1204" s="140" t="s">
        <v>932</v>
      </c>
      <c r="C1204" s="94">
        <f t="shared" ref="C1204:C1223" ca="1" si="451">IFERROR(VLOOKUP($B1204,INDIRECT($I$1203),2,FALSE),0)</f>
        <v>0</v>
      </c>
      <c r="D1204" s="94">
        <f t="shared" ref="D1204:D1223" ca="1" si="452">IFERROR(VLOOKUP($B1204,INDIRECT($J$1203),2,FALSE),0)</f>
        <v>-0.60307088499999995</v>
      </c>
      <c r="E1204" s="94">
        <f t="shared" ref="E1204:E1223" ca="1" si="453">IFERROR(VLOOKUP($B1204,INDIRECT($K$1203),2,FALSE),0)</f>
        <v>-0.60307088499999995</v>
      </c>
      <c r="F1204" s="94">
        <f t="shared" ref="F1204:F1223" ca="1" si="454">IFERROR(VLOOKUP($B1204,INDIRECT($L$1203),2,FALSE),0)</f>
        <v>-0.60307088499999995</v>
      </c>
      <c r="G1204" s="94">
        <f t="shared" ref="G1204:G1223" ca="1" si="455">IFERROR(VLOOKUP($B1204,INDIRECT($M$1203),2,FALSE),0)</f>
        <v>-0.60307088499999995</v>
      </c>
      <c r="O1204" s="140">
        <f>Run4_Var1!O1204+Run4_Var4!$G$10</f>
        <v>14184</v>
      </c>
      <c r="P1204" s="140">
        <f>Run4_Var1!P1204+Run4_Var4!$G$10</f>
        <v>15119</v>
      </c>
      <c r="Q1204" s="140">
        <f>Run4_Var1!Q1204+Run4_Var4!$G$10</f>
        <v>16054</v>
      </c>
      <c r="R1204" s="140">
        <f>Run4_Var1!R1204+Run4_Var4!$G$10</f>
        <v>16989</v>
      </c>
      <c r="S1204" s="140">
        <f>Run4_Var1!S1204+Run4_Var4!$G$10</f>
        <v>17924</v>
      </c>
      <c r="V1204" s="92" t="s">
        <v>1429</v>
      </c>
      <c r="W1204" s="93">
        <f t="shared" ca="1" si="450"/>
        <v>0</v>
      </c>
      <c r="X1204" s="93">
        <f t="shared" ca="1" si="450"/>
        <v>-0.60307088499999995</v>
      </c>
      <c r="Y1204" s="93">
        <f t="shared" ca="1" si="450"/>
        <v>-0.60307088499999995</v>
      </c>
      <c r="Z1204" s="93">
        <f t="shared" ca="1" si="450"/>
        <v>-0.60307088499999995</v>
      </c>
      <c r="AA1204" s="93">
        <f t="shared" ca="1" si="450"/>
        <v>-0.60307088499999995</v>
      </c>
      <c r="AB1204" s="8"/>
    </row>
    <row r="1205" spans="1:28" x14ac:dyDescent="0.25">
      <c r="A1205" s="140"/>
      <c r="B1205" s="140" t="s">
        <v>184</v>
      </c>
      <c r="C1205" s="59">
        <f t="shared" ca="1" si="451"/>
        <v>-48.4258563</v>
      </c>
      <c r="D1205" s="59">
        <f t="shared" ca="1" si="452"/>
        <v>-48.575683499999997</v>
      </c>
      <c r="E1205" s="59">
        <f t="shared" ca="1" si="453"/>
        <v>-48.575683499999997</v>
      </c>
      <c r="F1205" s="59">
        <f t="shared" ca="1" si="454"/>
        <v>-48.575683499999997</v>
      </c>
      <c r="G1205" s="59">
        <f t="shared" ca="1" si="455"/>
        <v>-48.575683499999997</v>
      </c>
      <c r="O1205" s="8"/>
      <c r="P1205" s="8"/>
      <c r="Q1205" s="8"/>
      <c r="R1205" s="8"/>
      <c r="S1205" s="8"/>
      <c r="V1205" s="34" t="s">
        <v>1423</v>
      </c>
      <c r="W1205" s="35">
        <f t="shared" ca="1" si="450"/>
        <v>-48.4258563</v>
      </c>
      <c r="X1205" s="35">
        <f t="shared" ca="1" si="450"/>
        <v>-48.575683499999997</v>
      </c>
      <c r="Y1205" s="35">
        <f t="shared" ca="1" si="450"/>
        <v>-48.575683499999997</v>
      </c>
      <c r="Z1205" s="35">
        <f t="shared" ca="1" si="450"/>
        <v>-48.575683499999997</v>
      </c>
      <c r="AA1205" s="35">
        <f t="shared" ca="1" si="450"/>
        <v>-48.575683499999997</v>
      </c>
      <c r="AB1205" s="8"/>
    </row>
    <row r="1206" spans="1:28" x14ac:dyDescent="0.25">
      <c r="A1206" s="140"/>
      <c r="B1206" s="140" t="s">
        <v>933</v>
      </c>
      <c r="C1206" s="39">
        <f t="shared" ca="1" si="451"/>
        <v>0</v>
      </c>
      <c r="D1206" s="39">
        <f t="shared" ca="1" si="452"/>
        <v>0</v>
      </c>
      <c r="E1206" s="39">
        <f t="shared" ca="1" si="453"/>
        <v>0</v>
      </c>
      <c r="F1206" s="39">
        <f t="shared" ca="1" si="454"/>
        <v>0</v>
      </c>
      <c r="G1206" s="39">
        <f t="shared" ca="1" si="455"/>
        <v>0</v>
      </c>
      <c r="O1206" s="8"/>
      <c r="P1206" s="8"/>
      <c r="Q1206" s="8"/>
      <c r="R1206" s="8"/>
      <c r="S1206" s="8"/>
      <c r="V1206" s="83" t="s">
        <v>1424</v>
      </c>
      <c r="W1206" s="84">
        <f ca="1">SUM(C1206:C1211)</f>
        <v>7.5153870899999999</v>
      </c>
      <c r="X1206" s="84">
        <f ca="1">SUM(D1206:D1211)</f>
        <v>9.7297426189999996</v>
      </c>
      <c r="Y1206" s="84">
        <f ca="1">SUM(E1206:E1211)</f>
        <v>9.7102613169999987</v>
      </c>
      <c r="Z1206" s="84">
        <f ca="1">SUM(F1206:F1211)</f>
        <v>9.6902546730000001</v>
      </c>
      <c r="AA1206" s="84">
        <f ca="1">SUM(G1206:G1211)</f>
        <v>9.6704197479999987</v>
      </c>
      <c r="AB1206" s="8"/>
    </row>
    <row r="1207" spans="1:28" x14ac:dyDescent="0.25">
      <c r="A1207" s="140"/>
      <c r="B1207" s="140" t="s">
        <v>934</v>
      </c>
      <c r="C1207" s="39">
        <f t="shared" ca="1" si="451"/>
        <v>0</v>
      </c>
      <c r="D1207" s="39">
        <f t="shared" ca="1" si="452"/>
        <v>1.4593772599999999</v>
      </c>
      <c r="E1207" s="39">
        <f t="shared" ca="1" si="453"/>
        <v>1.4537140500000001</v>
      </c>
      <c r="F1207" s="39">
        <f t="shared" ca="1" si="454"/>
        <v>1.4480618999999999</v>
      </c>
      <c r="G1207" s="39">
        <f t="shared" ca="1" si="455"/>
        <v>1.4427470899999999</v>
      </c>
      <c r="O1207" s="8"/>
      <c r="P1207" s="8"/>
      <c r="Q1207" s="8"/>
      <c r="R1207" s="8"/>
      <c r="S1207" s="8"/>
      <c r="V1207" s="98" t="s">
        <v>1425</v>
      </c>
      <c r="W1207" s="99">
        <f ca="1">SUM(C1212:C1217)</f>
        <v>51.340653600000003</v>
      </c>
      <c r="X1207" s="99">
        <f ca="1">SUM(D1212:D1217)</f>
        <v>55.866132000000007</v>
      </c>
      <c r="Y1207" s="99">
        <f ca="1">SUM(E1212:E1217)</f>
        <v>55.866132000000007</v>
      </c>
      <c r="Z1207" s="99">
        <f ca="1">SUM(F1212:F1217)</f>
        <v>55.866132000000007</v>
      </c>
      <c r="AA1207" s="99">
        <f ca="1">SUM(G1212:G1217)</f>
        <v>55.866132000000007</v>
      </c>
      <c r="AB1207" s="8"/>
    </row>
    <row r="1208" spans="1:28" x14ac:dyDescent="0.25">
      <c r="A1208" s="140"/>
      <c r="B1208" s="140" t="s">
        <v>935</v>
      </c>
      <c r="C1208" s="39">
        <f t="shared" ca="1" si="451"/>
        <v>7.5153870899999999</v>
      </c>
      <c r="D1208" s="39">
        <f t="shared" ca="1" si="452"/>
        <v>7.8137548800000003</v>
      </c>
      <c r="E1208" s="39">
        <f t="shared" ca="1" si="453"/>
        <v>7.8005318499999996</v>
      </c>
      <c r="F1208" s="39">
        <f t="shared" ca="1" si="454"/>
        <v>7.7867709500000002</v>
      </c>
      <c r="G1208" s="39">
        <f t="shared" ca="1" si="455"/>
        <v>7.7728459000000001</v>
      </c>
      <c r="O1208" s="8"/>
      <c r="P1208" s="8"/>
      <c r="Q1208" s="8"/>
      <c r="R1208" s="8"/>
      <c r="S1208" s="8"/>
      <c r="V1208" s="66" t="s">
        <v>1426</v>
      </c>
      <c r="W1208" s="67">
        <f ca="1">SUM(C1218:C1223)</f>
        <v>0</v>
      </c>
      <c r="X1208" s="67">
        <f ca="1">SUM(D1218:D1223)</f>
        <v>0.52851254459999997</v>
      </c>
      <c r="Y1208" s="67">
        <f ca="1">SUM(E1218:E1223)</f>
        <v>0.52851254459999997</v>
      </c>
      <c r="Z1208" s="67">
        <f ca="1">SUM(F1218:F1223)</f>
        <v>0.52851254459999997</v>
      </c>
      <c r="AA1208" s="67">
        <f ca="1">SUM(G1218:G1223)</f>
        <v>0.52851254459999997</v>
      </c>
      <c r="AB1208" s="8"/>
    </row>
    <row r="1209" spans="1:28" x14ac:dyDescent="0.25">
      <c r="A1209" s="140"/>
      <c r="B1209" s="140" t="s">
        <v>936</v>
      </c>
      <c r="C1209" s="39">
        <f t="shared" ca="1" si="451"/>
        <v>0</v>
      </c>
      <c r="D1209" s="39">
        <f t="shared" ca="1" si="452"/>
        <v>0.45661047900000001</v>
      </c>
      <c r="E1209" s="39">
        <f t="shared" ca="1" si="453"/>
        <v>0.45601541699999998</v>
      </c>
      <c r="F1209" s="39">
        <f t="shared" ca="1" si="454"/>
        <v>0.455421823</v>
      </c>
      <c r="G1209" s="39">
        <f t="shared" ca="1" si="455"/>
        <v>0.454826758</v>
      </c>
      <c r="O1209" s="8"/>
      <c r="P1209" s="8"/>
      <c r="Q1209" s="8"/>
      <c r="R1209" s="8"/>
      <c r="S1209" s="8"/>
      <c r="AB1209" s="8"/>
    </row>
    <row r="1210" spans="1:28" x14ac:dyDescent="0.25">
      <c r="A1210" s="140"/>
      <c r="B1210" s="140" t="s">
        <v>937</v>
      </c>
      <c r="C1210" s="39">
        <f t="shared" ca="1" si="451"/>
        <v>0</v>
      </c>
      <c r="D1210" s="39">
        <f t="shared" ca="1" si="452"/>
        <v>0</v>
      </c>
      <c r="E1210" s="39">
        <f t="shared" ca="1" si="453"/>
        <v>0</v>
      </c>
      <c r="F1210" s="39">
        <f t="shared" ca="1" si="454"/>
        <v>0</v>
      </c>
      <c r="G1210" s="39">
        <f t="shared" ca="1" si="455"/>
        <v>0</v>
      </c>
      <c r="O1210" s="8"/>
      <c r="P1210" s="8"/>
      <c r="Q1210" s="8"/>
      <c r="R1210" s="8"/>
      <c r="S1210" s="8"/>
      <c r="V1210" s="8"/>
      <c r="W1210" s="42"/>
      <c r="X1210" s="42"/>
      <c r="Y1210" s="42"/>
      <c r="Z1210" s="42"/>
      <c r="AA1210" s="42"/>
      <c r="AB1210" s="8"/>
    </row>
    <row r="1211" spans="1:28" x14ac:dyDescent="0.25">
      <c r="A1211" s="140"/>
      <c r="B1211" s="140" t="s">
        <v>938</v>
      </c>
      <c r="C1211" s="39">
        <f t="shared" ca="1" si="451"/>
        <v>0</v>
      </c>
      <c r="D1211" s="39">
        <f t="shared" ca="1" si="452"/>
        <v>0</v>
      </c>
      <c r="E1211" s="39">
        <f t="shared" ca="1" si="453"/>
        <v>0</v>
      </c>
      <c r="F1211" s="39">
        <f t="shared" ca="1" si="454"/>
        <v>0</v>
      </c>
      <c r="G1211" s="39">
        <f t="shared" ca="1" si="455"/>
        <v>0</v>
      </c>
      <c r="O1211" s="8"/>
      <c r="P1211" s="8"/>
      <c r="Q1211" s="8"/>
      <c r="R1211" s="8"/>
      <c r="S1211" s="8"/>
      <c r="V1211" s="140" t="s">
        <v>285</v>
      </c>
      <c r="W1211" s="135">
        <f ca="1">SUM(W1203:W1208)</f>
        <v>-1.000000082740371E-8</v>
      </c>
      <c r="X1211" s="135">
        <f ca="1">SUM(X1203:X1208)</f>
        <v>6.4831778786000118</v>
      </c>
      <c r="Y1211" s="135">
        <f ca="1">SUM(Y1203:Y1208)</f>
        <v>6.4636965766000092</v>
      </c>
      <c r="Z1211" s="135">
        <f ca="1">SUM(Z1203:Z1208)</f>
        <v>6.4436899326000106</v>
      </c>
      <c r="AA1211" s="135">
        <f ca="1">SUM(AA1203:AA1208)</f>
        <v>6.4238550076000127</v>
      </c>
      <c r="AB1211" s="8"/>
    </row>
    <row r="1212" spans="1:28" x14ac:dyDescent="0.25">
      <c r="A1212" s="140"/>
      <c r="B1212" s="140" t="s">
        <v>2</v>
      </c>
      <c r="C1212" s="61">
        <f t="shared" ca="1" si="451"/>
        <v>35.490720000000003</v>
      </c>
      <c r="D1212" s="61">
        <f t="shared" ca="1" si="452"/>
        <v>35.1708</v>
      </c>
      <c r="E1212" s="61">
        <f t="shared" ca="1" si="453"/>
        <v>35.1708</v>
      </c>
      <c r="F1212" s="61">
        <f t="shared" ca="1" si="454"/>
        <v>35.1708</v>
      </c>
      <c r="G1212" s="61">
        <f t="shared" ca="1" si="455"/>
        <v>35.1708</v>
      </c>
      <c r="O1212" s="8"/>
      <c r="P1212" s="8"/>
      <c r="Q1212" s="8"/>
      <c r="R1212" s="8"/>
      <c r="S1212" s="8"/>
      <c r="V1212" s="140" t="s">
        <v>284</v>
      </c>
      <c r="W1212" s="135">
        <f ca="1">SUM(C1203:C1223)</f>
        <v>-1.000000082740371E-8</v>
      </c>
      <c r="X1212" s="135">
        <f ca="1">SUM(D1203:D1223)</f>
        <v>6.4831778785999967</v>
      </c>
      <c r="Y1212" s="135">
        <f ca="1">SUM(E1203:E1223)</f>
        <v>6.4636965766000083</v>
      </c>
      <c r="Z1212" s="135">
        <f ca="1">SUM(F1203:F1223)</f>
        <v>6.4436899326000026</v>
      </c>
      <c r="AA1212" s="135">
        <f ca="1">SUM(G1203:G1223)</f>
        <v>6.4238550076000047</v>
      </c>
      <c r="AB1212" s="8"/>
    </row>
    <row r="1213" spans="1:28" x14ac:dyDescent="0.25">
      <c r="A1213" s="140"/>
      <c r="B1213" s="140" t="s">
        <v>3</v>
      </c>
      <c r="C1213" s="61">
        <f t="shared" ca="1" si="451"/>
        <v>0</v>
      </c>
      <c r="D1213" s="61">
        <f t="shared" ca="1" si="452"/>
        <v>4.4042399999999997</v>
      </c>
      <c r="E1213" s="61">
        <f t="shared" ca="1" si="453"/>
        <v>4.4042399999999997</v>
      </c>
      <c r="F1213" s="61">
        <f t="shared" ca="1" si="454"/>
        <v>4.4042399999999997</v>
      </c>
      <c r="G1213" s="61">
        <f t="shared" ca="1" si="455"/>
        <v>4.4042399999999997</v>
      </c>
      <c r="O1213" s="8"/>
      <c r="P1213" s="8"/>
      <c r="Q1213" s="8"/>
      <c r="R1213" s="8"/>
      <c r="S1213" s="8"/>
      <c r="V1213" s="166"/>
      <c r="W1213" s="95"/>
      <c r="X1213" s="95"/>
      <c r="Y1213" s="95"/>
      <c r="Z1213" s="95"/>
      <c r="AA1213" s="95"/>
      <c r="AB1213" s="8"/>
    </row>
    <row r="1214" spans="1:28" x14ac:dyDescent="0.25">
      <c r="A1214" s="140"/>
      <c r="B1214" s="140" t="s">
        <v>4</v>
      </c>
      <c r="C1214" s="61">
        <f t="shared" ca="1" si="451"/>
        <v>15.8499336</v>
      </c>
      <c r="D1214" s="61">
        <f t="shared" ca="1" si="452"/>
        <v>15.820632</v>
      </c>
      <c r="E1214" s="61">
        <f t="shared" ca="1" si="453"/>
        <v>15.820632</v>
      </c>
      <c r="F1214" s="61">
        <f t="shared" ca="1" si="454"/>
        <v>15.820632</v>
      </c>
      <c r="G1214" s="61">
        <f t="shared" ca="1" si="455"/>
        <v>15.820632</v>
      </c>
      <c r="O1214" s="8"/>
      <c r="P1214" s="8"/>
      <c r="Q1214" s="8"/>
      <c r="R1214" s="8"/>
      <c r="S1214" s="8"/>
      <c r="V1214" s="8"/>
      <c r="W1214" s="42"/>
      <c r="X1214" s="42"/>
      <c r="Y1214" s="42"/>
      <c r="Z1214" s="42"/>
      <c r="AA1214" s="42"/>
      <c r="AB1214" s="8"/>
    </row>
    <row r="1215" spans="1:28" x14ac:dyDescent="0.25">
      <c r="A1215" s="140"/>
      <c r="B1215" s="140" t="s">
        <v>5</v>
      </c>
      <c r="C1215" s="61">
        <f t="shared" ca="1" si="451"/>
        <v>0</v>
      </c>
      <c r="D1215" s="61">
        <f t="shared" ca="1" si="452"/>
        <v>0.47045999999999999</v>
      </c>
      <c r="E1215" s="61">
        <f t="shared" ca="1" si="453"/>
        <v>0.47045999999999999</v>
      </c>
      <c r="F1215" s="61">
        <f t="shared" ca="1" si="454"/>
        <v>0.47045999999999999</v>
      </c>
      <c r="G1215" s="61">
        <f t="shared" ca="1" si="455"/>
        <v>0.47045999999999999</v>
      </c>
      <c r="O1215" s="8"/>
      <c r="P1215" s="8"/>
      <c r="Q1215" s="8"/>
      <c r="R1215" s="8"/>
      <c r="S1215" s="8"/>
      <c r="V1215" s="8"/>
      <c r="W1215" s="42"/>
      <c r="X1215" s="42"/>
      <c r="Y1215" s="42"/>
      <c r="Z1215" s="42"/>
      <c r="AA1215" s="42"/>
      <c r="AB1215" s="8"/>
    </row>
    <row r="1216" spans="1:28" x14ac:dyDescent="0.25">
      <c r="A1216" s="140"/>
      <c r="B1216" s="140" t="s">
        <v>6</v>
      </c>
      <c r="C1216" s="61">
        <f t="shared" ca="1" si="451"/>
        <v>0</v>
      </c>
      <c r="D1216" s="61">
        <f t="shared" ca="1" si="452"/>
        <v>0</v>
      </c>
      <c r="E1216" s="61">
        <f t="shared" ca="1" si="453"/>
        <v>0</v>
      </c>
      <c r="F1216" s="61">
        <f t="shared" ca="1" si="454"/>
        <v>0</v>
      </c>
      <c r="G1216" s="61">
        <f t="shared" ca="1" si="455"/>
        <v>0</v>
      </c>
      <c r="O1216" s="8"/>
      <c r="P1216" s="8"/>
      <c r="Q1216" s="8"/>
      <c r="R1216" s="8"/>
      <c r="S1216" s="8"/>
      <c r="V1216" s="8"/>
      <c r="W1216" s="42"/>
      <c r="X1216" s="42"/>
      <c r="Y1216" s="42"/>
      <c r="Z1216" s="42"/>
      <c r="AA1216" s="42"/>
      <c r="AB1216" s="8"/>
    </row>
    <row r="1217" spans="1:28" x14ac:dyDescent="0.25">
      <c r="A1217" s="140"/>
      <c r="B1217" s="140" t="s">
        <v>7</v>
      </c>
      <c r="C1217" s="61">
        <f t="shared" ca="1" si="451"/>
        <v>0</v>
      </c>
      <c r="D1217" s="61">
        <f t="shared" ca="1" si="452"/>
        <v>0</v>
      </c>
      <c r="E1217" s="61">
        <f t="shared" ca="1" si="453"/>
        <v>0</v>
      </c>
      <c r="F1217" s="61">
        <f t="shared" ca="1" si="454"/>
        <v>0</v>
      </c>
      <c r="G1217" s="61">
        <f t="shared" ca="1" si="455"/>
        <v>0</v>
      </c>
      <c r="O1217" s="8"/>
      <c r="P1217" s="8"/>
      <c r="Q1217" s="8"/>
      <c r="R1217" s="8"/>
      <c r="S1217" s="8"/>
      <c r="V1217" s="8"/>
      <c r="W1217" s="8"/>
      <c r="X1217" s="8"/>
      <c r="Y1217" s="8"/>
      <c r="Z1217" s="8"/>
      <c r="AA1217" s="8"/>
      <c r="AB1217" s="8"/>
    </row>
    <row r="1218" spans="1:28" x14ac:dyDescent="0.25">
      <c r="A1218" s="140"/>
      <c r="B1218" s="140" t="s">
        <v>480</v>
      </c>
      <c r="C1218" s="69">
        <f t="shared" ca="1" si="451"/>
        <v>0</v>
      </c>
      <c r="D1218" s="69">
        <f t="shared" ca="1" si="452"/>
        <v>0</v>
      </c>
      <c r="E1218" s="69">
        <f t="shared" ca="1" si="453"/>
        <v>0</v>
      </c>
      <c r="F1218" s="69">
        <f t="shared" ca="1" si="454"/>
        <v>0</v>
      </c>
      <c r="G1218" s="69">
        <f t="shared" ca="1" si="455"/>
        <v>0</v>
      </c>
      <c r="O1218" s="8"/>
      <c r="P1218" s="8"/>
      <c r="Q1218" s="8"/>
      <c r="R1218" s="8"/>
      <c r="S1218" s="8"/>
      <c r="V1218" s="6"/>
      <c r="W1218" s="165"/>
      <c r="X1218" s="165"/>
      <c r="Y1218" s="165"/>
      <c r="Z1218" s="165"/>
      <c r="AA1218" s="165"/>
      <c r="AB1218" s="8"/>
    </row>
    <row r="1219" spans="1:28" x14ac:dyDescent="0.25">
      <c r="A1219" s="140"/>
      <c r="B1219" s="140" t="s">
        <v>481</v>
      </c>
      <c r="C1219" s="69">
        <f t="shared" ca="1" si="451"/>
        <v>0</v>
      </c>
      <c r="D1219" s="69">
        <f t="shared" ca="1" si="452"/>
        <v>0.47410471399999998</v>
      </c>
      <c r="E1219" s="69">
        <f t="shared" ca="1" si="453"/>
        <v>0.47410471399999998</v>
      </c>
      <c r="F1219" s="69">
        <f t="shared" ca="1" si="454"/>
        <v>0.47410471399999998</v>
      </c>
      <c r="G1219" s="69">
        <f t="shared" ca="1" si="455"/>
        <v>0.47410471399999998</v>
      </c>
      <c r="O1219" s="8"/>
      <c r="P1219" s="8"/>
      <c r="Q1219" s="8"/>
      <c r="R1219" s="8"/>
      <c r="S1219" s="8"/>
      <c r="V1219" s="166"/>
      <c r="W1219" s="95"/>
      <c r="X1219" s="95"/>
      <c r="Y1219" s="95"/>
      <c r="Z1219" s="95"/>
      <c r="AA1219" s="95"/>
      <c r="AB1219" s="8"/>
    </row>
    <row r="1220" spans="1:28" x14ac:dyDescent="0.25">
      <c r="A1220" s="140"/>
      <c r="B1220" s="140" t="s">
        <v>482</v>
      </c>
      <c r="C1220" s="69">
        <f t="shared" ca="1" si="451"/>
        <v>0</v>
      </c>
      <c r="D1220" s="69">
        <f t="shared" ca="1" si="452"/>
        <v>0</v>
      </c>
      <c r="E1220" s="69">
        <f t="shared" ca="1" si="453"/>
        <v>0</v>
      </c>
      <c r="F1220" s="69">
        <f t="shared" ca="1" si="454"/>
        <v>0</v>
      </c>
      <c r="G1220" s="69">
        <f t="shared" ca="1" si="455"/>
        <v>0</v>
      </c>
      <c r="O1220" s="8"/>
      <c r="P1220" s="8"/>
      <c r="Q1220" s="8"/>
      <c r="R1220" s="8"/>
      <c r="S1220" s="8"/>
      <c r="V1220" s="8"/>
      <c r="W1220" s="42"/>
      <c r="X1220" s="42"/>
      <c r="Y1220" s="42"/>
      <c r="Z1220" s="42"/>
      <c r="AA1220" s="42"/>
      <c r="AB1220" s="8"/>
    </row>
    <row r="1221" spans="1:28" x14ac:dyDescent="0.25">
      <c r="A1221" s="140"/>
      <c r="B1221" s="140" t="s">
        <v>483</v>
      </c>
      <c r="C1221" s="69">
        <f t="shared" ca="1" si="451"/>
        <v>0</v>
      </c>
      <c r="D1221" s="69">
        <f t="shared" ca="1" si="452"/>
        <v>5.4407830599999998E-2</v>
      </c>
      <c r="E1221" s="69">
        <f t="shared" ca="1" si="453"/>
        <v>5.4407830599999998E-2</v>
      </c>
      <c r="F1221" s="69">
        <f t="shared" ca="1" si="454"/>
        <v>5.4407830599999998E-2</v>
      </c>
      <c r="G1221" s="69">
        <f t="shared" ca="1" si="455"/>
        <v>5.4407830599999998E-2</v>
      </c>
      <c r="O1221" s="8"/>
      <c r="P1221" s="8"/>
      <c r="Q1221" s="8"/>
      <c r="R1221" s="8"/>
      <c r="S1221" s="8"/>
      <c r="V1221" s="8"/>
      <c r="W1221" s="42"/>
      <c r="X1221" s="42"/>
      <c r="Y1221" s="42"/>
      <c r="Z1221" s="42"/>
      <c r="AA1221" s="42"/>
      <c r="AB1221" s="8"/>
    </row>
    <row r="1222" spans="1:28" x14ac:dyDescent="0.25">
      <c r="A1222" s="140"/>
      <c r="B1222" s="140" t="s">
        <v>484</v>
      </c>
      <c r="C1222" s="69">
        <f t="shared" ca="1" si="451"/>
        <v>0</v>
      </c>
      <c r="D1222" s="69">
        <f t="shared" ca="1" si="452"/>
        <v>0</v>
      </c>
      <c r="E1222" s="69">
        <f t="shared" ca="1" si="453"/>
        <v>0</v>
      </c>
      <c r="F1222" s="69">
        <f t="shared" ca="1" si="454"/>
        <v>0</v>
      </c>
      <c r="G1222" s="69">
        <f t="shared" ca="1" si="455"/>
        <v>0</v>
      </c>
      <c r="O1222" s="8"/>
      <c r="P1222" s="8"/>
      <c r="Q1222" s="8"/>
      <c r="R1222" s="8"/>
      <c r="S1222" s="8"/>
      <c r="V1222" s="8"/>
      <c r="W1222" s="42"/>
      <c r="X1222" s="42"/>
      <c r="Y1222" s="42"/>
      <c r="Z1222" s="42"/>
      <c r="AA1222" s="42"/>
      <c r="AB1222" s="8"/>
    </row>
    <row r="1223" spans="1:28" x14ac:dyDescent="0.25">
      <c r="A1223" s="140"/>
      <c r="B1223" s="140" t="s">
        <v>485</v>
      </c>
      <c r="C1223" s="69">
        <f t="shared" ca="1" si="451"/>
        <v>0</v>
      </c>
      <c r="D1223" s="69">
        <f t="shared" ca="1" si="452"/>
        <v>0</v>
      </c>
      <c r="E1223" s="69">
        <f t="shared" ca="1" si="453"/>
        <v>0</v>
      </c>
      <c r="F1223" s="69">
        <f t="shared" ca="1" si="454"/>
        <v>0</v>
      </c>
      <c r="G1223" s="69">
        <f t="shared" ca="1" si="455"/>
        <v>0</v>
      </c>
      <c r="O1223" s="8"/>
      <c r="P1223" s="8"/>
      <c r="Q1223" s="8"/>
      <c r="R1223" s="8"/>
      <c r="S1223" s="8"/>
      <c r="V1223" s="8"/>
      <c r="W1223" s="8"/>
      <c r="X1223" s="8"/>
      <c r="Y1223" s="8"/>
      <c r="Z1223" s="8"/>
      <c r="AA1223" s="8"/>
      <c r="AB1223" s="8"/>
    </row>
    <row r="1224" spans="1:28" x14ac:dyDescent="0.25">
      <c r="A1224" s="140"/>
      <c r="B1224" s="155"/>
      <c r="O1224" s="8"/>
      <c r="P1224" s="8"/>
      <c r="Q1224" s="8"/>
      <c r="R1224" s="8"/>
      <c r="S1224" s="8"/>
      <c r="V1224" s="8"/>
      <c r="W1224" s="8"/>
      <c r="X1224" s="8"/>
      <c r="Y1224" s="8"/>
      <c r="Z1224" s="8"/>
      <c r="AA1224" s="8"/>
      <c r="AB1224" s="8"/>
    </row>
    <row r="1225" spans="1:28" x14ac:dyDescent="0.25">
      <c r="A1225" s="140"/>
      <c r="B1225" s="155"/>
      <c r="O1225" s="8"/>
      <c r="P1225" s="8"/>
      <c r="Q1225" s="8"/>
      <c r="R1225" s="8"/>
      <c r="S1225" s="8"/>
    </row>
    <row r="1226" spans="1:28" x14ac:dyDescent="0.25">
      <c r="A1226" s="140"/>
      <c r="B1226" s="155"/>
      <c r="O1226" s="8"/>
      <c r="P1226" s="8"/>
      <c r="Q1226" s="8"/>
      <c r="R1226" s="8"/>
      <c r="S1226" s="8"/>
    </row>
    <row r="1227" spans="1:28" x14ac:dyDescent="0.25">
      <c r="A1227" s="140"/>
      <c r="B1227" s="155"/>
      <c r="O1227" s="8"/>
      <c r="P1227" s="8"/>
      <c r="Q1227" s="8"/>
      <c r="R1227" s="8"/>
      <c r="S1227" s="8"/>
    </row>
    <row r="1228" spans="1:28" x14ac:dyDescent="0.25">
      <c r="A1228" s="140"/>
      <c r="B1228" s="155"/>
      <c r="O1228" s="8"/>
      <c r="P1228" s="8"/>
      <c r="Q1228" s="8"/>
      <c r="R1228" s="8"/>
      <c r="S1228" s="8"/>
    </row>
    <row r="1229" spans="1:28" x14ac:dyDescent="0.25">
      <c r="A1229" s="140"/>
      <c r="B1229" s="155"/>
      <c r="O1229" s="8"/>
      <c r="P1229" s="8"/>
      <c r="Q1229" s="8"/>
      <c r="R1229" s="8"/>
      <c r="S1229" s="8"/>
    </row>
    <row r="1230" spans="1:28" x14ac:dyDescent="0.25">
      <c r="A1230" s="140"/>
      <c r="B1230" s="155"/>
      <c r="O1230" s="8"/>
      <c r="P1230" s="8"/>
      <c r="Q1230" s="8"/>
      <c r="R1230" s="8"/>
      <c r="S1230" s="8"/>
    </row>
    <row r="1231" spans="1:28" x14ac:dyDescent="0.25">
      <c r="A1231" s="140"/>
      <c r="B1231" s="155"/>
      <c r="O1231" s="8"/>
      <c r="P1231" s="8"/>
      <c r="Q1231" s="8"/>
      <c r="R1231" s="8"/>
      <c r="S1231" s="8"/>
    </row>
    <row r="1232" spans="1:28" x14ac:dyDescent="0.25">
      <c r="A1232" s="140"/>
      <c r="B1232" s="155"/>
      <c r="O1232" s="8"/>
      <c r="P1232" s="8"/>
      <c r="Q1232" s="8"/>
      <c r="R1232" s="8"/>
      <c r="S1232" s="8"/>
    </row>
    <row r="1233" spans="1:19" x14ac:dyDescent="0.25">
      <c r="A1233" s="140"/>
      <c r="B1233" s="155"/>
      <c r="O1233" s="8"/>
      <c r="P1233" s="8"/>
      <c r="Q1233" s="8"/>
      <c r="R1233" s="8"/>
      <c r="S1233" s="8"/>
    </row>
    <row r="1234" spans="1:19" x14ac:dyDescent="0.25">
      <c r="A1234" s="140"/>
      <c r="B1234" s="155"/>
      <c r="O1234" s="8"/>
      <c r="P1234" s="8"/>
      <c r="Q1234" s="8"/>
      <c r="R1234" s="8"/>
      <c r="S1234" s="8"/>
    </row>
    <row r="1235" spans="1:19" x14ac:dyDescent="0.25">
      <c r="A1235" s="140"/>
      <c r="B1235" s="155"/>
      <c r="O1235" s="8"/>
      <c r="P1235" s="8"/>
      <c r="Q1235" s="8"/>
      <c r="R1235" s="8"/>
      <c r="S1235" s="8"/>
    </row>
    <row r="1236" spans="1:19" x14ac:dyDescent="0.25">
      <c r="A1236" s="140"/>
      <c r="B1236" s="155"/>
      <c r="O1236" s="8"/>
      <c r="P1236" s="8"/>
      <c r="Q1236" s="8"/>
      <c r="R1236" s="8"/>
      <c r="S1236" s="8"/>
    </row>
    <row r="1237" spans="1:19" x14ac:dyDescent="0.25">
      <c r="A1237" s="140"/>
      <c r="B1237" s="155"/>
      <c r="O1237" s="8"/>
      <c r="P1237" s="8"/>
      <c r="Q1237" s="8"/>
      <c r="R1237" s="8"/>
      <c r="S1237" s="8"/>
    </row>
    <row r="1238" spans="1:19" x14ac:dyDescent="0.25">
      <c r="A1238" s="140"/>
      <c r="B1238" s="155"/>
      <c r="O1238" s="8"/>
      <c r="P1238" s="8"/>
      <c r="Q1238" s="8"/>
      <c r="R1238" s="8"/>
      <c r="S1238" s="8"/>
    </row>
    <row r="1239" spans="1:19" x14ac:dyDescent="0.25">
      <c r="A1239" s="140"/>
      <c r="B1239" s="155"/>
      <c r="O1239" s="8"/>
      <c r="P1239" s="8"/>
      <c r="Q1239" s="8"/>
      <c r="R1239" s="8"/>
      <c r="S1239" s="8"/>
    </row>
    <row r="1240" spans="1:19" x14ac:dyDescent="0.25">
      <c r="A1240" s="140"/>
      <c r="B1240" s="155"/>
      <c r="O1240" s="8"/>
      <c r="P1240" s="8"/>
      <c r="Q1240" s="8"/>
      <c r="R1240" s="8"/>
      <c r="S1240" s="8"/>
    </row>
    <row r="1241" spans="1:19" x14ac:dyDescent="0.25">
      <c r="A1241" s="140"/>
      <c r="B1241" s="155"/>
      <c r="O1241" s="8"/>
      <c r="P1241" s="8"/>
      <c r="Q1241" s="8"/>
      <c r="R1241" s="8"/>
      <c r="S1241" s="8"/>
    </row>
    <row r="1242" spans="1:19" x14ac:dyDescent="0.25">
      <c r="A1242" s="140"/>
      <c r="B1242" s="155"/>
      <c r="O1242" s="8"/>
      <c r="P1242" s="8"/>
      <c r="Q1242" s="8"/>
      <c r="R1242" s="8"/>
      <c r="S1242" s="8"/>
    </row>
    <row r="1243" spans="1:19" x14ac:dyDescent="0.25">
      <c r="A1243" s="140"/>
      <c r="B1243" s="155"/>
      <c r="O1243" s="8"/>
      <c r="P1243" s="8"/>
      <c r="Q1243" s="8"/>
      <c r="R1243" s="8"/>
      <c r="S1243" s="8"/>
    </row>
    <row r="1244" spans="1:19" x14ac:dyDescent="0.25">
      <c r="A1244" s="140"/>
      <c r="B1244" s="155"/>
      <c r="O1244" s="8"/>
      <c r="P1244" s="8"/>
      <c r="Q1244" s="8"/>
      <c r="R1244" s="8"/>
      <c r="S1244" s="8"/>
    </row>
    <row r="1245" spans="1:19" x14ac:dyDescent="0.25">
      <c r="A1245" s="140"/>
      <c r="B1245" s="155"/>
      <c r="O1245" s="8"/>
      <c r="P1245" s="8"/>
      <c r="Q1245" s="8"/>
      <c r="R1245" s="8"/>
      <c r="S1245" s="8"/>
    </row>
    <row r="1246" spans="1:19" x14ac:dyDescent="0.25">
      <c r="A1246" s="140"/>
      <c r="B1246" s="155"/>
      <c r="O1246" s="8"/>
      <c r="P1246" s="8"/>
      <c r="Q1246" s="8"/>
      <c r="R1246" s="8"/>
      <c r="S1246" s="8"/>
    </row>
    <row r="1247" spans="1:19" x14ac:dyDescent="0.25">
      <c r="A1247" s="140"/>
      <c r="B1247" s="155"/>
      <c r="O1247" s="8"/>
      <c r="P1247" s="8"/>
      <c r="Q1247" s="8"/>
      <c r="R1247" s="8"/>
      <c r="S1247" s="8"/>
    </row>
    <row r="1248" spans="1:19" x14ac:dyDescent="0.25">
      <c r="A1248" s="140"/>
      <c r="B1248" s="155"/>
      <c r="O1248" s="8"/>
      <c r="P1248" s="8"/>
      <c r="Q1248" s="8"/>
      <c r="R1248" s="8"/>
      <c r="S1248" s="8"/>
    </row>
    <row r="1249" spans="1:19" x14ac:dyDescent="0.25">
      <c r="A1249" s="140"/>
      <c r="B1249" s="155"/>
      <c r="O1249" s="8"/>
      <c r="P1249" s="8"/>
      <c r="Q1249" s="8"/>
      <c r="R1249" s="8"/>
      <c r="S1249" s="8"/>
    </row>
    <row r="1250" spans="1:19" x14ac:dyDescent="0.25">
      <c r="A1250" s="140"/>
      <c r="B1250" s="155"/>
      <c r="O1250" s="8"/>
      <c r="P1250" s="8"/>
      <c r="Q1250" s="8"/>
      <c r="R1250" s="8"/>
      <c r="S1250" s="8"/>
    </row>
    <row r="1251" spans="1:19" x14ac:dyDescent="0.25">
      <c r="A1251" s="140"/>
      <c r="B1251" s="155"/>
      <c r="O1251" s="8"/>
      <c r="P1251" s="8"/>
      <c r="Q1251" s="8"/>
      <c r="R1251" s="8"/>
      <c r="S1251" s="8"/>
    </row>
    <row r="1252" spans="1:19" x14ac:dyDescent="0.25">
      <c r="A1252" s="140"/>
      <c r="B1252" s="155"/>
      <c r="O1252" s="8"/>
      <c r="P1252" s="8"/>
      <c r="Q1252" s="8"/>
      <c r="R1252" s="8"/>
      <c r="S1252" s="8"/>
    </row>
    <row r="1253" spans="1:19" x14ac:dyDescent="0.25">
      <c r="A1253" s="140"/>
      <c r="B1253" s="155"/>
      <c r="O1253" s="8"/>
      <c r="P1253" s="8"/>
      <c r="Q1253" s="8"/>
      <c r="R1253" s="8"/>
      <c r="S1253" s="8"/>
    </row>
    <row r="1254" spans="1:19" x14ac:dyDescent="0.25">
      <c r="A1254" s="140"/>
      <c r="B1254" s="155"/>
      <c r="O1254" s="8"/>
      <c r="P1254" s="8"/>
      <c r="Q1254" s="8"/>
      <c r="R1254" s="8"/>
      <c r="S1254" s="8"/>
    </row>
    <row r="1255" spans="1:19" x14ac:dyDescent="0.25">
      <c r="A1255" s="140"/>
      <c r="B1255" s="155"/>
      <c r="O1255" s="8"/>
      <c r="P1255" s="8"/>
      <c r="Q1255" s="8"/>
      <c r="R1255" s="8"/>
      <c r="S1255" s="8"/>
    </row>
    <row r="1256" spans="1:19" x14ac:dyDescent="0.25">
      <c r="A1256" s="140"/>
      <c r="B1256" s="155"/>
      <c r="O1256" s="8"/>
      <c r="P1256" s="8"/>
      <c r="Q1256" s="8"/>
      <c r="R1256" s="8"/>
      <c r="S1256" s="8"/>
    </row>
    <row r="1257" spans="1:19" x14ac:dyDescent="0.25">
      <c r="A1257" s="140"/>
      <c r="B1257" s="155"/>
      <c r="O1257" s="8"/>
      <c r="P1257" s="8"/>
      <c r="Q1257" s="8"/>
      <c r="R1257" s="8"/>
      <c r="S1257" s="8"/>
    </row>
    <row r="1258" spans="1:19" x14ac:dyDescent="0.25">
      <c r="A1258" s="140"/>
      <c r="B1258" s="155"/>
      <c r="O1258" s="8"/>
      <c r="P1258" s="8"/>
      <c r="Q1258" s="8"/>
      <c r="R1258" s="8"/>
      <c r="S1258" s="8"/>
    </row>
    <row r="1259" spans="1:19" x14ac:dyDescent="0.25">
      <c r="A1259" s="140"/>
      <c r="B1259" s="155"/>
      <c r="O1259" s="8"/>
      <c r="P1259" s="8"/>
      <c r="Q1259" s="8"/>
      <c r="R1259" s="8"/>
      <c r="S1259" s="8"/>
    </row>
    <row r="1260" spans="1:19" x14ac:dyDescent="0.25">
      <c r="A1260" s="140"/>
      <c r="B1260" s="155"/>
      <c r="O1260" s="8"/>
      <c r="P1260" s="8"/>
      <c r="Q1260" s="8"/>
      <c r="R1260" s="8"/>
      <c r="S1260" s="8"/>
    </row>
    <row r="1261" spans="1:19" x14ac:dyDescent="0.25">
      <c r="A1261" s="140"/>
      <c r="B1261" s="155"/>
      <c r="O1261" s="8"/>
      <c r="P1261" s="8"/>
      <c r="Q1261" s="8"/>
      <c r="R1261" s="8"/>
      <c r="S1261" s="8"/>
    </row>
    <row r="1262" spans="1:19" x14ac:dyDescent="0.25">
      <c r="A1262" s="140"/>
      <c r="B1262" s="155"/>
      <c r="O1262" s="8"/>
      <c r="P1262" s="8"/>
      <c r="Q1262" s="8"/>
      <c r="R1262" s="8"/>
      <c r="S1262" s="8"/>
    </row>
    <row r="1263" spans="1:19" x14ac:dyDescent="0.25">
      <c r="A1263" s="140"/>
      <c r="B1263" s="155"/>
      <c r="O1263" s="8"/>
      <c r="P1263" s="8"/>
      <c r="Q1263" s="8"/>
      <c r="R1263" s="8"/>
      <c r="S1263" s="8"/>
    </row>
    <row r="1264" spans="1:19" x14ac:dyDescent="0.25">
      <c r="A1264" s="140"/>
      <c r="B1264" s="155"/>
      <c r="O1264" s="8"/>
      <c r="P1264" s="8"/>
      <c r="Q1264" s="8"/>
      <c r="R1264" s="8"/>
      <c r="S1264" s="8"/>
    </row>
    <row r="1265" spans="1:19" x14ac:dyDescent="0.25">
      <c r="A1265" s="140"/>
      <c r="B1265" s="155"/>
      <c r="O1265" s="8"/>
      <c r="P1265" s="8"/>
      <c r="Q1265" s="8"/>
      <c r="R1265" s="8"/>
      <c r="S1265" s="8"/>
    </row>
    <row r="1266" spans="1:19" x14ac:dyDescent="0.25">
      <c r="A1266" s="140"/>
      <c r="B1266" s="155"/>
      <c r="O1266" s="8"/>
      <c r="P1266" s="8"/>
      <c r="Q1266" s="8"/>
      <c r="R1266" s="8"/>
      <c r="S1266" s="8"/>
    </row>
    <row r="1267" spans="1:19" x14ac:dyDescent="0.25">
      <c r="A1267" s="140"/>
      <c r="B1267" s="155"/>
      <c r="O1267" s="8"/>
      <c r="P1267" s="8"/>
      <c r="Q1267" s="8"/>
      <c r="R1267" s="8"/>
      <c r="S1267" s="8"/>
    </row>
    <row r="1268" spans="1:19" x14ac:dyDescent="0.25">
      <c r="A1268" s="140"/>
      <c r="B1268" s="155"/>
      <c r="O1268" s="8"/>
      <c r="P1268" s="8"/>
      <c r="Q1268" s="8"/>
      <c r="R1268" s="8"/>
      <c r="S1268" s="8"/>
    </row>
    <row r="1269" spans="1:19" x14ac:dyDescent="0.25">
      <c r="A1269" s="140"/>
      <c r="B1269" s="155"/>
      <c r="O1269" s="8"/>
      <c r="P1269" s="8"/>
      <c r="Q1269" s="8"/>
      <c r="R1269" s="8"/>
      <c r="S1269" s="8"/>
    </row>
    <row r="1270" spans="1:19" x14ac:dyDescent="0.25">
      <c r="A1270" s="140"/>
      <c r="B1270" s="155"/>
      <c r="O1270" s="8"/>
      <c r="P1270" s="8"/>
      <c r="Q1270" s="8"/>
      <c r="R1270" s="8"/>
      <c r="S1270" s="8"/>
    </row>
    <row r="1271" spans="1:19" x14ac:dyDescent="0.25">
      <c r="A1271" s="140"/>
      <c r="B1271" s="155"/>
      <c r="O1271" s="8"/>
      <c r="P1271" s="8"/>
      <c r="Q1271" s="8"/>
      <c r="R1271" s="8"/>
      <c r="S1271" s="8"/>
    </row>
    <row r="1272" spans="1:19" x14ac:dyDescent="0.25">
      <c r="A1272" s="140"/>
      <c r="B1272" s="155"/>
      <c r="O1272" s="8"/>
      <c r="P1272" s="8"/>
      <c r="Q1272" s="8"/>
      <c r="R1272" s="8"/>
      <c r="S1272" s="8"/>
    </row>
    <row r="1273" spans="1:19" x14ac:dyDescent="0.25">
      <c r="A1273" s="140"/>
      <c r="B1273" s="155"/>
      <c r="O1273" s="8"/>
      <c r="P1273" s="8"/>
      <c r="Q1273" s="8"/>
      <c r="R1273" s="8"/>
      <c r="S1273" s="8"/>
    </row>
    <row r="1274" spans="1:19" x14ac:dyDescent="0.25">
      <c r="A1274" s="140"/>
      <c r="B1274" s="155"/>
      <c r="O1274" s="8"/>
      <c r="P1274" s="8"/>
      <c r="Q1274" s="8"/>
      <c r="R1274" s="8"/>
      <c r="S1274" s="8"/>
    </row>
    <row r="1275" spans="1:19" x14ac:dyDescent="0.25">
      <c r="A1275" s="140"/>
      <c r="B1275" s="155"/>
      <c r="O1275" s="8"/>
      <c r="P1275" s="8"/>
      <c r="Q1275" s="8"/>
      <c r="R1275" s="8"/>
      <c r="S1275" s="8"/>
    </row>
    <row r="1276" spans="1:19" x14ac:dyDescent="0.25">
      <c r="A1276" s="140"/>
      <c r="B1276" s="155"/>
      <c r="O1276" s="8"/>
      <c r="P1276" s="8"/>
      <c r="Q1276" s="8"/>
      <c r="R1276" s="8"/>
      <c r="S1276" s="8"/>
    </row>
    <row r="1277" spans="1:19" x14ac:dyDescent="0.25">
      <c r="A1277" s="140"/>
      <c r="B1277" s="155"/>
      <c r="O1277" s="8"/>
      <c r="P1277" s="8"/>
      <c r="Q1277" s="8"/>
      <c r="R1277" s="8"/>
      <c r="S1277" s="8"/>
    </row>
    <row r="1278" spans="1:19" x14ac:dyDescent="0.25">
      <c r="A1278" s="140"/>
      <c r="B1278" s="155"/>
      <c r="O1278" s="8"/>
      <c r="P1278" s="8"/>
      <c r="Q1278" s="8"/>
      <c r="R1278" s="8"/>
      <c r="S1278" s="8"/>
    </row>
    <row r="1279" spans="1:19" x14ac:dyDescent="0.25">
      <c r="A1279" s="140"/>
      <c r="B1279" s="155"/>
      <c r="O1279" s="8"/>
      <c r="P1279" s="8"/>
      <c r="Q1279" s="8"/>
      <c r="R1279" s="8"/>
      <c r="S1279" s="8"/>
    </row>
    <row r="1280" spans="1:19" x14ac:dyDescent="0.25">
      <c r="A1280" s="140"/>
      <c r="B1280" s="155"/>
      <c r="O1280" s="8"/>
      <c r="P1280" s="8"/>
      <c r="Q1280" s="8"/>
      <c r="R1280" s="8"/>
      <c r="S1280" s="8"/>
    </row>
    <row r="1281" spans="1:19" x14ac:dyDescent="0.25">
      <c r="A1281" s="140"/>
      <c r="B1281" s="155"/>
      <c r="O1281" s="8"/>
      <c r="P1281" s="8"/>
      <c r="Q1281" s="8"/>
      <c r="R1281" s="8"/>
      <c r="S1281" s="8"/>
    </row>
    <row r="1282" spans="1:19" x14ac:dyDescent="0.25">
      <c r="A1282" s="140"/>
      <c r="B1282" s="155"/>
      <c r="O1282" s="8"/>
      <c r="P1282" s="8"/>
      <c r="Q1282" s="8"/>
      <c r="R1282" s="8"/>
      <c r="S1282" s="8"/>
    </row>
    <row r="1283" spans="1:19" x14ac:dyDescent="0.25">
      <c r="A1283" s="140"/>
      <c r="B1283" s="155"/>
      <c r="O1283" s="8"/>
      <c r="P1283" s="8"/>
      <c r="Q1283" s="8"/>
      <c r="R1283" s="8"/>
      <c r="S1283" s="8"/>
    </row>
    <row r="1284" spans="1:19" x14ac:dyDescent="0.25">
      <c r="A1284" s="140"/>
      <c r="B1284" s="155"/>
      <c r="O1284" s="8"/>
      <c r="P1284" s="8"/>
      <c r="Q1284" s="8"/>
      <c r="R1284" s="8"/>
      <c r="S1284" s="8"/>
    </row>
    <row r="1285" spans="1:19" x14ac:dyDescent="0.25">
      <c r="A1285" s="140"/>
      <c r="B1285" s="155"/>
      <c r="O1285" s="8"/>
      <c r="P1285" s="8"/>
      <c r="Q1285" s="8"/>
      <c r="R1285" s="8"/>
      <c r="S1285" s="8"/>
    </row>
    <row r="1286" spans="1:19" x14ac:dyDescent="0.25">
      <c r="A1286" s="140"/>
      <c r="B1286" s="155"/>
      <c r="O1286" s="8"/>
      <c r="P1286" s="8"/>
      <c r="Q1286" s="8"/>
      <c r="R1286" s="8"/>
      <c r="S1286" s="8"/>
    </row>
    <row r="1287" spans="1:19" x14ac:dyDescent="0.25">
      <c r="A1287" s="140"/>
      <c r="B1287" s="155"/>
      <c r="O1287" s="8"/>
      <c r="P1287" s="8"/>
      <c r="Q1287" s="8"/>
      <c r="R1287" s="8"/>
      <c r="S1287" s="8"/>
    </row>
    <row r="1288" spans="1:19" x14ac:dyDescent="0.25">
      <c r="A1288" s="140"/>
      <c r="B1288" s="155"/>
      <c r="O1288" s="8"/>
      <c r="P1288" s="8"/>
      <c r="Q1288" s="8"/>
      <c r="R1288" s="8"/>
      <c r="S1288" s="8"/>
    </row>
    <row r="1289" spans="1:19" x14ac:dyDescent="0.25">
      <c r="A1289" s="140"/>
      <c r="B1289" s="155"/>
      <c r="O1289" s="8"/>
      <c r="P1289" s="8"/>
      <c r="Q1289" s="8"/>
      <c r="R1289" s="8"/>
      <c r="S1289" s="8"/>
    </row>
    <row r="1290" spans="1:19" x14ac:dyDescent="0.25">
      <c r="A1290" s="140"/>
      <c r="B1290" s="155"/>
      <c r="O1290" s="8"/>
      <c r="P1290" s="8"/>
      <c r="Q1290" s="8"/>
      <c r="R1290" s="8"/>
      <c r="S1290" s="8"/>
    </row>
    <row r="1291" spans="1:19" x14ac:dyDescent="0.25">
      <c r="A1291" s="140"/>
      <c r="B1291" s="155"/>
      <c r="O1291" s="8"/>
      <c r="P1291" s="8"/>
      <c r="Q1291" s="8"/>
      <c r="R1291" s="8"/>
      <c r="S1291" s="8"/>
    </row>
    <row r="1292" spans="1:19" x14ac:dyDescent="0.25">
      <c r="A1292" s="140"/>
      <c r="B1292" s="155"/>
      <c r="O1292" s="8"/>
      <c r="P1292" s="8"/>
      <c r="Q1292" s="8"/>
      <c r="R1292" s="8"/>
      <c r="S1292" s="8"/>
    </row>
    <row r="1293" spans="1:19" x14ac:dyDescent="0.25">
      <c r="A1293" s="140"/>
      <c r="B1293" s="155"/>
      <c r="O1293" s="8"/>
      <c r="P1293" s="8"/>
      <c r="Q1293" s="8"/>
      <c r="R1293" s="8"/>
      <c r="S1293" s="8"/>
    </row>
    <row r="1294" spans="1:19" x14ac:dyDescent="0.25">
      <c r="A1294" s="140"/>
      <c r="B1294" s="155"/>
      <c r="O1294" s="8"/>
      <c r="P1294" s="8"/>
      <c r="Q1294" s="8"/>
      <c r="R1294" s="8"/>
      <c r="S1294" s="8"/>
    </row>
    <row r="1295" spans="1:19" x14ac:dyDescent="0.25">
      <c r="A1295" s="140"/>
      <c r="B1295" s="155"/>
      <c r="O1295" s="8"/>
      <c r="P1295" s="8"/>
      <c r="Q1295" s="8"/>
      <c r="R1295" s="8"/>
      <c r="S1295" s="8"/>
    </row>
    <row r="1296" spans="1:19" x14ac:dyDescent="0.25">
      <c r="A1296" s="140"/>
      <c r="B1296" s="155"/>
      <c r="O1296" s="8"/>
      <c r="P1296" s="8"/>
      <c r="Q1296" s="8"/>
      <c r="R1296" s="8"/>
      <c r="S1296" s="8"/>
    </row>
    <row r="1297" spans="1:19" x14ac:dyDescent="0.25">
      <c r="A1297" s="140"/>
      <c r="B1297" s="155"/>
      <c r="O1297" s="8"/>
      <c r="P1297" s="8"/>
      <c r="Q1297" s="8"/>
      <c r="R1297" s="8"/>
      <c r="S1297" s="8"/>
    </row>
    <row r="1298" spans="1:19" x14ac:dyDescent="0.25">
      <c r="A1298" s="140"/>
      <c r="B1298" s="155"/>
      <c r="O1298" s="8"/>
      <c r="P1298" s="8"/>
      <c r="Q1298" s="8"/>
      <c r="R1298" s="8"/>
      <c r="S1298" s="8"/>
    </row>
    <row r="1299" spans="1:19" x14ac:dyDescent="0.25">
      <c r="A1299" s="140"/>
      <c r="B1299" s="155"/>
      <c r="O1299" s="8"/>
      <c r="P1299" s="8"/>
      <c r="Q1299" s="8"/>
      <c r="R1299" s="8"/>
      <c r="S1299" s="8"/>
    </row>
    <row r="1300" spans="1:19" x14ac:dyDescent="0.25">
      <c r="A1300" s="140"/>
      <c r="B1300" s="155"/>
      <c r="O1300" s="8"/>
      <c r="P1300" s="8"/>
      <c r="Q1300" s="8"/>
      <c r="R1300" s="8"/>
      <c r="S1300" s="8"/>
    </row>
    <row r="1301" spans="1:19" x14ac:dyDescent="0.25">
      <c r="A1301" s="140"/>
      <c r="B1301" s="155"/>
      <c r="O1301" s="8"/>
      <c r="P1301" s="8"/>
      <c r="Q1301" s="8"/>
      <c r="R1301" s="8"/>
      <c r="S1301" s="8"/>
    </row>
    <row r="1302" spans="1:19" x14ac:dyDescent="0.25">
      <c r="A1302" s="140"/>
      <c r="B1302" s="155"/>
      <c r="O1302" s="8"/>
      <c r="P1302" s="8"/>
      <c r="Q1302" s="8"/>
      <c r="R1302" s="8"/>
      <c r="S1302" s="8"/>
    </row>
    <row r="1303" spans="1:19" x14ac:dyDescent="0.25">
      <c r="A1303" s="140"/>
      <c r="B1303" s="155"/>
      <c r="O1303" s="8"/>
      <c r="P1303" s="8"/>
      <c r="Q1303" s="8"/>
      <c r="R1303" s="8"/>
      <c r="S1303" s="8"/>
    </row>
    <row r="1304" spans="1:19" x14ac:dyDescent="0.25">
      <c r="A1304" s="140"/>
      <c r="B1304" s="155"/>
      <c r="O1304" s="8"/>
      <c r="P1304" s="8"/>
      <c r="Q1304" s="8"/>
      <c r="R1304" s="8"/>
      <c r="S1304" s="8"/>
    </row>
    <row r="1305" spans="1:19" x14ac:dyDescent="0.25">
      <c r="A1305" s="140"/>
      <c r="B1305" s="155"/>
      <c r="O1305" s="8"/>
      <c r="P1305" s="8"/>
      <c r="Q1305" s="8"/>
      <c r="R1305" s="8"/>
      <c r="S1305" s="8"/>
    </row>
    <row r="1306" spans="1:19" x14ac:dyDescent="0.25">
      <c r="A1306" s="140"/>
      <c r="B1306" s="155"/>
      <c r="O1306" s="8"/>
      <c r="P1306" s="8"/>
      <c r="Q1306" s="8"/>
      <c r="R1306" s="8"/>
      <c r="S1306" s="8"/>
    </row>
    <row r="1307" spans="1:19" x14ac:dyDescent="0.25">
      <c r="A1307" s="140"/>
      <c r="B1307" s="155"/>
      <c r="O1307" s="8"/>
      <c r="P1307" s="8"/>
      <c r="Q1307" s="8"/>
      <c r="R1307" s="8"/>
      <c r="S1307" s="8"/>
    </row>
    <row r="1308" spans="1:19" x14ac:dyDescent="0.25">
      <c r="A1308" s="140"/>
      <c r="B1308" s="155"/>
      <c r="O1308" s="8"/>
      <c r="P1308" s="8"/>
      <c r="Q1308" s="8"/>
      <c r="R1308" s="8"/>
      <c r="S1308" s="8"/>
    </row>
    <row r="1309" spans="1:19" x14ac:dyDescent="0.25">
      <c r="A1309" s="140"/>
      <c r="B1309" s="155"/>
      <c r="O1309" s="8"/>
      <c r="P1309" s="8"/>
      <c r="Q1309" s="8"/>
      <c r="R1309" s="8"/>
      <c r="S1309" s="8"/>
    </row>
    <row r="1310" spans="1:19" x14ac:dyDescent="0.25">
      <c r="A1310" s="140"/>
      <c r="B1310" s="155"/>
      <c r="O1310" s="8"/>
      <c r="P1310" s="8"/>
      <c r="Q1310" s="8"/>
      <c r="R1310" s="8"/>
      <c r="S1310" s="8"/>
    </row>
    <row r="1311" spans="1:19" x14ac:dyDescent="0.25">
      <c r="A1311" s="140"/>
      <c r="B1311" s="155"/>
      <c r="O1311" s="8"/>
      <c r="P1311" s="8"/>
      <c r="Q1311" s="8"/>
      <c r="R1311" s="8"/>
      <c r="S1311" s="8"/>
    </row>
    <row r="1312" spans="1:19" x14ac:dyDescent="0.25">
      <c r="A1312" s="140"/>
      <c r="B1312" s="155"/>
      <c r="O1312" s="8"/>
      <c r="P1312" s="8"/>
      <c r="Q1312" s="8"/>
      <c r="R1312" s="8"/>
      <c r="S1312" s="8"/>
    </row>
    <row r="1313" spans="1:19" x14ac:dyDescent="0.25">
      <c r="A1313" s="140"/>
      <c r="B1313" s="155"/>
      <c r="O1313" s="8"/>
      <c r="P1313" s="8"/>
      <c r="Q1313" s="8"/>
      <c r="R1313" s="8"/>
      <c r="S1313" s="8"/>
    </row>
    <row r="1314" spans="1:19" x14ac:dyDescent="0.25">
      <c r="A1314" s="140"/>
      <c r="B1314" s="155"/>
      <c r="O1314" s="8"/>
      <c r="P1314" s="8"/>
      <c r="Q1314" s="8"/>
      <c r="R1314" s="8"/>
      <c r="S1314" s="8"/>
    </row>
    <row r="1315" spans="1:19" x14ac:dyDescent="0.25">
      <c r="A1315" s="140"/>
      <c r="B1315" s="155"/>
      <c r="O1315" s="8"/>
      <c r="P1315" s="8"/>
      <c r="Q1315" s="8"/>
      <c r="R1315" s="8"/>
      <c r="S1315" s="8"/>
    </row>
    <row r="1316" spans="1:19" x14ac:dyDescent="0.25">
      <c r="A1316" s="140"/>
      <c r="B1316" s="155"/>
      <c r="O1316" s="8"/>
      <c r="P1316" s="8"/>
      <c r="Q1316" s="8"/>
      <c r="R1316" s="8"/>
      <c r="S1316" s="8"/>
    </row>
    <row r="1317" spans="1:19" x14ac:dyDescent="0.25">
      <c r="A1317" s="140"/>
      <c r="B1317" s="155"/>
      <c r="O1317" s="8"/>
      <c r="P1317" s="8"/>
      <c r="Q1317" s="8"/>
      <c r="R1317" s="8"/>
      <c r="S1317" s="8"/>
    </row>
    <row r="1318" spans="1:19" x14ac:dyDescent="0.25">
      <c r="A1318" s="140"/>
      <c r="B1318" s="155"/>
      <c r="O1318" s="8"/>
      <c r="P1318" s="8"/>
      <c r="Q1318" s="8"/>
      <c r="R1318" s="8"/>
      <c r="S1318" s="8"/>
    </row>
    <row r="1319" spans="1:19" x14ac:dyDescent="0.25">
      <c r="A1319" s="140"/>
      <c r="B1319" s="155"/>
      <c r="O1319" s="8"/>
      <c r="P1319" s="8"/>
      <c r="Q1319" s="8"/>
      <c r="R1319" s="8"/>
      <c r="S1319" s="8"/>
    </row>
    <row r="1320" spans="1:19" x14ac:dyDescent="0.25">
      <c r="A1320" s="140"/>
      <c r="B1320" s="155"/>
      <c r="O1320" s="8"/>
      <c r="P1320" s="8"/>
      <c r="Q1320" s="8"/>
      <c r="R1320" s="8"/>
      <c r="S1320" s="8"/>
    </row>
    <row r="1321" spans="1:19" x14ac:dyDescent="0.25">
      <c r="A1321" s="140"/>
      <c r="B1321" s="155"/>
      <c r="O1321" s="8"/>
      <c r="P1321" s="8"/>
      <c r="Q1321" s="8"/>
      <c r="R1321" s="8"/>
      <c r="S1321" s="8"/>
    </row>
    <row r="1322" spans="1:19" x14ac:dyDescent="0.25">
      <c r="A1322" s="140"/>
      <c r="B1322" s="155"/>
      <c r="O1322" s="8"/>
      <c r="P1322" s="8"/>
      <c r="Q1322" s="8"/>
      <c r="R1322" s="8"/>
      <c r="S1322" s="8"/>
    </row>
    <row r="1323" spans="1:19" x14ac:dyDescent="0.25">
      <c r="A1323" s="140"/>
      <c r="B1323" s="155"/>
      <c r="O1323" s="8"/>
      <c r="P1323" s="8"/>
      <c r="Q1323" s="8"/>
      <c r="R1323" s="8"/>
      <c r="S1323" s="8"/>
    </row>
    <row r="1324" spans="1:19" x14ac:dyDescent="0.25">
      <c r="A1324" s="140"/>
      <c r="B1324" s="155"/>
      <c r="O1324" s="8"/>
      <c r="P1324" s="8"/>
      <c r="Q1324" s="8"/>
      <c r="R1324" s="8"/>
      <c r="S1324" s="8"/>
    </row>
    <row r="1325" spans="1:19" x14ac:dyDescent="0.25">
      <c r="A1325" s="140"/>
      <c r="B1325" s="155"/>
      <c r="O1325" s="8"/>
      <c r="P1325" s="8"/>
      <c r="Q1325" s="8"/>
      <c r="R1325" s="8"/>
      <c r="S1325" s="8"/>
    </row>
    <row r="1326" spans="1:19" x14ac:dyDescent="0.25">
      <c r="A1326" s="140"/>
      <c r="B1326" s="155"/>
      <c r="O1326" s="8"/>
      <c r="P1326" s="8"/>
      <c r="Q1326" s="8"/>
      <c r="R1326" s="8"/>
      <c r="S1326" s="8"/>
    </row>
    <row r="1327" spans="1:19" x14ac:dyDescent="0.25">
      <c r="A1327" s="140"/>
      <c r="B1327" s="155"/>
      <c r="O1327" s="8"/>
      <c r="P1327" s="8"/>
      <c r="Q1327" s="8"/>
      <c r="R1327" s="8"/>
      <c r="S1327" s="8"/>
    </row>
    <row r="1328" spans="1:19" x14ac:dyDescent="0.25">
      <c r="A1328" s="140"/>
      <c r="B1328" s="155"/>
      <c r="O1328" s="8"/>
      <c r="P1328" s="8"/>
      <c r="Q1328" s="8"/>
      <c r="R1328" s="8"/>
      <c r="S1328" s="8"/>
    </row>
    <row r="1329" spans="1:19" x14ac:dyDescent="0.25">
      <c r="A1329" s="140"/>
      <c r="B1329" s="155"/>
      <c r="O1329" s="8"/>
      <c r="P1329" s="8"/>
      <c r="Q1329" s="8"/>
      <c r="R1329" s="8"/>
      <c r="S1329" s="8"/>
    </row>
    <row r="1330" spans="1:19" x14ac:dyDescent="0.25">
      <c r="A1330" s="140"/>
      <c r="B1330" s="155"/>
      <c r="O1330" s="8"/>
      <c r="P1330" s="8"/>
      <c r="Q1330" s="8"/>
      <c r="R1330" s="8"/>
      <c r="S1330" s="8"/>
    </row>
    <row r="1331" spans="1:19" x14ac:dyDescent="0.25">
      <c r="A1331" s="140"/>
      <c r="B1331" s="155"/>
      <c r="O1331" s="8"/>
      <c r="P1331" s="8"/>
      <c r="Q1331" s="8"/>
      <c r="R1331" s="8"/>
      <c r="S1331" s="8"/>
    </row>
    <row r="1332" spans="1:19" x14ac:dyDescent="0.25">
      <c r="A1332" s="140"/>
      <c r="B1332" s="155"/>
      <c r="O1332" s="8"/>
      <c r="P1332" s="8"/>
      <c r="Q1332" s="8"/>
      <c r="R1332" s="8"/>
      <c r="S1332" s="8"/>
    </row>
    <row r="1333" spans="1:19" x14ac:dyDescent="0.25">
      <c r="A1333" s="140"/>
      <c r="B1333" s="155"/>
      <c r="O1333" s="8"/>
      <c r="P1333" s="8"/>
      <c r="Q1333" s="8"/>
      <c r="R1333" s="8"/>
      <c r="S1333" s="8"/>
    </row>
    <row r="1334" spans="1:19" x14ac:dyDescent="0.25">
      <c r="A1334" s="140"/>
      <c r="B1334" s="155"/>
      <c r="O1334" s="8"/>
      <c r="P1334" s="8"/>
      <c r="Q1334" s="8"/>
      <c r="R1334" s="8"/>
      <c r="S1334" s="8"/>
    </row>
    <row r="1335" spans="1:19" x14ac:dyDescent="0.25">
      <c r="A1335" s="140"/>
      <c r="B1335" s="155"/>
      <c r="O1335" s="8"/>
      <c r="P1335" s="8"/>
      <c r="Q1335" s="8"/>
      <c r="R1335" s="8"/>
      <c r="S1335" s="8"/>
    </row>
    <row r="1336" spans="1:19" x14ac:dyDescent="0.25">
      <c r="A1336" s="140"/>
      <c r="B1336" s="155"/>
      <c r="O1336" s="8"/>
      <c r="P1336" s="8"/>
      <c r="Q1336" s="8"/>
      <c r="R1336" s="8"/>
      <c r="S1336" s="8"/>
    </row>
    <row r="1337" spans="1:19" x14ac:dyDescent="0.25">
      <c r="A1337" s="140"/>
      <c r="B1337" s="155"/>
      <c r="O1337" s="8"/>
      <c r="P1337" s="8"/>
      <c r="Q1337" s="8"/>
      <c r="R1337" s="8"/>
      <c r="S1337" s="8"/>
    </row>
    <row r="1338" spans="1:19" x14ac:dyDescent="0.25">
      <c r="A1338" s="140"/>
      <c r="B1338" s="155"/>
      <c r="O1338" s="8"/>
      <c r="P1338" s="8"/>
      <c r="Q1338" s="8"/>
      <c r="R1338" s="8"/>
      <c r="S1338" s="8"/>
    </row>
    <row r="1339" spans="1:19" x14ac:dyDescent="0.25">
      <c r="A1339" s="140"/>
      <c r="B1339" s="155"/>
      <c r="O1339" s="8"/>
      <c r="P1339" s="8"/>
      <c r="Q1339" s="8"/>
      <c r="R1339" s="8"/>
      <c r="S1339" s="8"/>
    </row>
    <row r="1340" spans="1:19" x14ac:dyDescent="0.25">
      <c r="A1340" s="140"/>
      <c r="B1340" s="155"/>
      <c r="O1340" s="8"/>
      <c r="P1340" s="8"/>
      <c r="Q1340" s="8"/>
      <c r="R1340" s="8"/>
      <c r="S1340" s="8"/>
    </row>
    <row r="1341" spans="1:19" x14ac:dyDescent="0.25">
      <c r="A1341" s="140"/>
      <c r="B1341" s="155"/>
      <c r="O1341" s="8"/>
      <c r="P1341" s="8"/>
      <c r="Q1341" s="8"/>
      <c r="R1341" s="8"/>
      <c r="S1341" s="8"/>
    </row>
    <row r="1342" spans="1:19" x14ac:dyDescent="0.25">
      <c r="A1342" s="140"/>
      <c r="B1342" s="155"/>
      <c r="O1342" s="8"/>
      <c r="P1342" s="8"/>
      <c r="Q1342" s="8"/>
      <c r="R1342" s="8"/>
      <c r="S1342" s="8"/>
    </row>
    <row r="1343" spans="1:19" x14ac:dyDescent="0.25">
      <c r="A1343" s="140"/>
      <c r="B1343" s="155"/>
      <c r="O1343" s="8"/>
      <c r="P1343" s="8"/>
      <c r="Q1343" s="8"/>
      <c r="R1343" s="8"/>
      <c r="S1343" s="8"/>
    </row>
    <row r="1344" spans="1:19" x14ac:dyDescent="0.25">
      <c r="A1344" s="140"/>
      <c r="B1344" s="155"/>
      <c r="O1344" s="8"/>
      <c r="P1344" s="8"/>
      <c r="Q1344" s="8"/>
      <c r="R1344" s="8"/>
      <c r="S1344" s="8"/>
    </row>
    <row r="1345" spans="1:19" x14ac:dyDescent="0.25">
      <c r="A1345" s="140"/>
      <c r="B1345" s="155"/>
      <c r="O1345" s="8"/>
      <c r="P1345" s="8"/>
      <c r="Q1345" s="8"/>
      <c r="R1345" s="8"/>
      <c r="S1345" s="8"/>
    </row>
    <row r="1346" spans="1:19" x14ac:dyDescent="0.25">
      <c r="A1346" s="140"/>
      <c r="B1346" s="155"/>
      <c r="O1346" s="8"/>
      <c r="P1346" s="8"/>
      <c r="Q1346" s="8"/>
      <c r="R1346" s="8"/>
      <c r="S1346" s="8"/>
    </row>
    <row r="1347" spans="1:19" x14ac:dyDescent="0.25">
      <c r="A1347" s="140"/>
      <c r="B1347" s="155"/>
      <c r="O1347" s="8"/>
      <c r="P1347" s="8"/>
      <c r="Q1347" s="8"/>
      <c r="R1347" s="8"/>
      <c r="S1347" s="8"/>
    </row>
    <row r="1348" spans="1:19" x14ac:dyDescent="0.25">
      <c r="A1348" s="140"/>
      <c r="B1348" s="155"/>
      <c r="O1348" s="8"/>
      <c r="P1348" s="8"/>
      <c r="Q1348" s="8"/>
      <c r="R1348" s="8"/>
      <c r="S1348" s="8"/>
    </row>
    <row r="1349" spans="1:19" x14ac:dyDescent="0.25">
      <c r="A1349" s="140"/>
      <c r="B1349" s="155"/>
      <c r="O1349" s="8"/>
      <c r="P1349" s="8"/>
      <c r="Q1349" s="8"/>
      <c r="R1349" s="8"/>
      <c r="S1349" s="8"/>
    </row>
    <row r="1350" spans="1:19" x14ac:dyDescent="0.25">
      <c r="A1350" s="140"/>
      <c r="B1350" s="155"/>
      <c r="O1350" s="8"/>
      <c r="P1350" s="8"/>
      <c r="Q1350" s="8"/>
      <c r="R1350" s="8"/>
      <c r="S1350" s="8"/>
    </row>
    <row r="1351" spans="1:19" x14ac:dyDescent="0.25">
      <c r="A1351" s="140"/>
      <c r="B1351" s="155"/>
      <c r="O1351" s="8"/>
      <c r="P1351" s="8"/>
      <c r="Q1351" s="8"/>
      <c r="R1351" s="8"/>
      <c r="S1351" s="8"/>
    </row>
    <row r="1352" spans="1:19" x14ac:dyDescent="0.25">
      <c r="A1352" s="140"/>
      <c r="B1352" s="155"/>
      <c r="O1352" s="8"/>
      <c r="P1352" s="8"/>
      <c r="Q1352" s="8"/>
      <c r="R1352" s="8"/>
      <c r="S1352" s="8"/>
    </row>
    <row r="1353" spans="1:19" x14ac:dyDescent="0.25">
      <c r="A1353" s="140"/>
      <c r="B1353" s="155"/>
      <c r="O1353" s="8"/>
      <c r="P1353" s="8"/>
      <c r="Q1353" s="8"/>
      <c r="R1353" s="8"/>
      <c r="S1353" s="8"/>
    </row>
    <row r="1354" spans="1:19" x14ac:dyDescent="0.25">
      <c r="A1354" s="140"/>
      <c r="B1354" s="155"/>
      <c r="O1354" s="8"/>
      <c r="P1354" s="8"/>
      <c r="Q1354" s="8"/>
      <c r="R1354" s="8"/>
      <c r="S1354" s="8"/>
    </row>
    <row r="1355" spans="1:19" x14ac:dyDescent="0.25">
      <c r="A1355" s="140"/>
      <c r="B1355" s="155"/>
      <c r="O1355" s="8"/>
      <c r="P1355" s="8"/>
      <c r="Q1355" s="8"/>
      <c r="R1355" s="8"/>
      <c r="S1355" s="8"/>
    </row>
    <row r="1356" spans="1:19" x14ac:dyDescent="0.25">
      <c r="A1356" s="140"/>
      <c r="B1356" s="155"/>
      <c r="O1356" s="8"/>
      <c r="P1356" s="8"/>
      <c r="Q1356" s="8"/>
      <c r="R1356" s="8"/>
      <c r="S1356" s="8"/>
    </row>
    <row r="1357" spans="1:19" x14ac:dyDescent="0.25">
      <c r="A1357" s="140"/>
      <c r="B1357" s="155"/>
      <c r="O1357" s="8"/>
      <c r="P1357" s="8"/>
      <c r="Q1357" s="8"/>
      <c r="R1357" s="8"/>
      <c r="S1357" s="8"/>
    </row>
    <row r="1358" spans="1:19" x14ac:dyDescent="0.25">
      <c r="A1358" s="140"/>
      <c r="B1358" s="155"/>
      <c r="O1358" s="8"/>
      <c r="P1358" s="8"/>
      <c r="Q1358" s="8"/>
      <c r="R1358" s="8"/>
      <c r="S1358" s="8"/>
    </row>
    <row r="1359" spans="1:19" x14ac:dyDescent="0.25">
      <c r="B1359" s="155"/>
      <c r="O1359" s="8"/>
      <c r="P1359" s="8"/>
      <c r="Q1359" s="8"/>
      <c r="R1359" s="8"/>
      <c r="S1359" s="8"/>
    </row>
    <row r="1360" spans="1:19" x14ac:dyDescent="0.25">
      <c r="B1360" s="155"/>
      <c r="O1360" s="8"/>
      <c r="P1360" s="8"/>
      <c r="Q1360" s="8"/>
      <c r="R1360" s="8"/>
      <c r="S1360" s="8"/>
    </row>
    <row r="1361" spans="1:24" x14ac:dyDescent="0.25">
      <c r="B1361" s="155"/>
      <c r="O1361" s="8"/>
      <c r="P1361" s="8"/>
      <c r="Q1361" s="8"/>
      <c r="R1361" s="8"/>
      <c r="S1361" s="8"/>
    </row>
    <row r="1362" spans="1:24" x14ac:dyDescent="0.25">
      <c r="B1362" s="155"/>
      <c r="O1362" s="8"/>
      <c r="P1362" s="8"/>
      <c r="Q1362" s="8"/>
      <c r="R1362" s="8"/>
      <c r="S1362" s="8"/>
    </row>
    <row r="1363" spans="1:24" x14ac:dyDescent="0.25">
      <c r="B1363" s="155"/>
      <c r="O1363" s="8"/>
      <c r="P1363" s="8"/>
      <c r="Q1363" s="8"/>
      <c r="R1363" s="8"/>
      <c r="S1363" s="8"/>
    </row>
    <row r="1364" spans="1:24" x14ac:dyDescent="0.25">
      <c r="B1364" s="155"/>
      <c r="O1364" s="8"/>
      <c r="P1364" s="8"/>
      <c r="Q1364" s="8"/>
      <c r="R1364" s="8"/>
      <c r="S1364" s="8"/>
    </row>
    <row r="1365" spans="1:24" x14ac:dyDescent="0.25">
      <c r="B1365" s="155"/>
      <c r="O1365" s="8"/>
      <c r="P1365" s="8"/>
      <c r="Q1365" s="8"/>
      <c r="R1365" s="8"/>
      <c r="S1365" s="8"/>
    </row>
    <row r="1366" spans="1:24" x14ac:dyDescent="0.25">
      <c r="B1366" s="155"/>
      <c r="O1366" s="8"/>
      <c r="P1366" s="8"/>
      <c r="Q1366" s="8"/>
      <c r="R1366" s="8"/>
      <c r="S1366" s="8"/>
    </row>
    <row r="1367" spans="1:24" x14ac:dyDescent="0.25">
      <c r="B1367" s="155"/>
      <c r="C1367" s="7"/>
      <c r="D1367" s="7"/>
      <c r="E1367" s="7"/>
      <c r="F1367" s="7"/>
      <c r="G1367" s="7"/>
      <c r="O1367" s="8"/>
      <c r="P1367" s="8"/>
      <c r="Q1367" s="8"/>
      <c r="R1367" s="8"/>
      <c r="S1367" s="8"/>
    </row>
    <row r="1368" spans="1:24" x14ac:dyDescent="0.25">
      <c r="B1368" s="166"/>
      <c r="C1368" s="5"/>
      <c r="D1368" s="5"/>
      <c r="E1368" s="5"/>
      <c r="F1368" s="5"/>
      <c r="G1368" s="5"/>
      <c r="H1368" s="8"/>
      <c r="I1368" s="8"/>
      <c r="J1368" s="8"/>
      <c r="K1368" s="8"/>
      <c r="L1368" s="8"/>
      <c r="M1368" s="8"/>
      <c r="N1368" s="8"/>
      <c r="O1368" s="8"/>
      <c r="P1368" s="8"/>
      <c r="Q1368" s="8"/>
      <c r="R1368" s="8"/>
      <c r="S1368" s="8"/>
      <c r="T1368" s="8"/>
      <c r="U1368" s="8"/>
      <c r="V1368" s="8"/>
      <c r="W1368" s="8"/>
      <c r="X1368" s="8"/>
    </row>
    <row r="1369" spans="1:24" x14ac:dyDescent="0.25">
      <c r="B1369" s="166"/>
      <c r="C1369" s="5"/>
      <c r="D1369" s="5"/>
      <c r="E1369" s="5"/>
      <c r="F1369" s="5"/>
      <c r="G1369" s="5"/>
      <c r="H1369" s="8"/>
      <c r="I1369" s="8"/>
      <c r="J1369" s="8"/>
      <c r="K1369" s="8"/>
      <c r="L1369" s="8"/>
      <c r="M1369" s="8"/>
      <c r="N1369" s="8"/>
      <c r="O1369" s="8"/>
      <c r="P1369" s="8"/>
      <c r="Q1369" s="8"/>
      <c r="R1369" s="8"/>
      <c r="S1369" s="8"/>
      <c r="T1369" s="8"/>
      <c r="U1369" s="8"/>
      <c r="V1369" s="8"/>
      <c r="W1369" s="8"/>
      <c r="X1369" s="8"/>
    </row>
    <row r="1370" spans="1:24" ht="21" x14ac:dyDescent="0.35">
      <c r="A1370" s="4"/>
      <c r="B1370" s="166"/>
      <c r="C1370" s="5"/>
      <c r="D1370" s="5"/>
      <c r="E1370" s="5"/>
      <c r="F1370" s="5"/>
      <c r="G1370" s="5"/>
      <c r="H1370" s="8"/>
      <c r="I1370" s="8"/>
      <c r="J1370" s="8"/>
      <c r="K1370" s="8"/>
      <c r="L1370" s="8"/>
      <c r="M1370" s="8"/>
      <c r="N1370" s="8"/>
      <c r="O1370" s="8"/>
      <c r="P1370" s="8"/>
      <c r="Q1370" s="8"/>
      <c r="R1370" s="8"/>
      <c r="S1370" s="8"/>
      <c r="T1370" s="8"/>
      <c r="U1370" s="8"/>
      <c r="V1370" s="8"/>
      <c r="W1370" s="8"/>
      <c r="X1370" s="8"/>
    </row>
    <row r="1371" spans="1:24" ht="21" x14ac:dyDescent="0.35">
      <c r="A1371" s="4"/>
      <c r="B1371" s="155"/>
      <c r="C1371" s="7"/>
      <c r="D1371" s="7"/>
      <c r="E1371" s="7"/>
      <c r="F1371" s="7"/>
      <c r="G1371" s="7"/>
      <c r="O1371" s="8"/>
      <c r="P1371" s="8"/>
      <c r="Q1371" s="8"/>
      <c r="R1371" s="8"/>
      <c r="S1371" s="8"/>
    </row>
    <row r="1372" spans="1:24" x14ac:dyDescent="0.25">
      <c r="B1372" s="155"/>
      <c r="C1372" s="7"/>
      <c r="D1372" s="7"/>
      <c r="E1372" s="7"/>
      <c r="F1372" s="7"/>
      <c r="G1372" s="7"/>
      <c r="O1372" s="8"/>
      <c r="P1372" s="8"/>
      <c r="Q1372" s="8"/>
      <c r="R1372" s="8"/>
      <c r="S1372" s="8"/>
    </row>
    <row r="1373" spans="1:24" x14ac:dyDescent="0.25">
      <c r="B1373" s="155"/>
      <c r="C1373" s="7"/>
      <c r="D1373" s="7"/>
      <c r="E1373" s="7"/>
      <c r="F1373" s="7"/>
      <c r="G1373" s="7"/>
      <c r="O1373" s="8"/>
      <c r="P1373" s="8"/>
      <c r="Q1373" s="8"/>
      <c r="R1373" s="8"/>
      <c r="S1373" s="8"/>
    </row>
    <row r="1374" spans="1:24" x14ac:dyDescent="0.25">
      <c r="B1374" s="155"/>
      <c r="O1374" s="8"/>
      <c r="P1374" s="8"/>
      <c r="Q1374" s="8"/>
      <c r="R1374" s="8"/>
      <c r="S1374" s="8"/>
    </row>
    <row r="1375" spans="1:24" x14ac:dyDescent="0.25">
      <c r="A1375" s="140"/>
      <c r="B1375" s="155"/>
      <c r="O1375" s="8"/>
      <c r="P1375" s="8"/>
      <c r="Q1375" s="8"/>
      <c r="R1375" s="8"/>
      <c r="S1375" s="8"/>
    </row>
    <row r="1376" spans="1:24" x14ac:dyDescent="0.25">
      <c r="A1376" s="140"/>
      <c r="B1376" s="155"/>
      <c r="O1376" s="8"/>
      <c r="P1376" s="8"/>
      <c r="Q1376" s="8"/>
      <c r="R1376" s="8"/>
      <c r="S1376" s="8"/>
    </row>
    <row r="1377" spans="1:19" x14ac:dyDescent="0.25">
      <c r="A1377" s="140"/>
      <c r="B1377" s="155"/>
      <c r="O1377" s="8"/>
      <c r="P1377" s="8"/>
      <c r="Q1377" s="8"/>
      <c r="R1377" s="8"/>
      <c r="S1377" s="8"/>
    </row>
    <row r="1378" spans="1:19" x14ac:dyDescent="0.25">
      <c r="A1378" s="140"/>
      <c r="B1378" s="155"/>
      <c r="O1378" s="8"/>
      <c r="P1378" s="8"/>
      <c r="Q1378" s="8"/>
      <c r="R1378" s="8"/>
      <c r="S1378" s="8"/>
    </row>
    <row r="1379" spans="1:19" x14ac:dyDescent="0.25">
      <c r="A1379" s="140"/>
      <c r="B1379" s="155"/>
      <c r="O1379" s="8"/>
      <c r="P1379" s="8"/>
      <c r="Q1379" s="8"/>
      <c r="R1379" s="8"/>
      <c r="S1379" s="8"/>
    </row>
    <row r="1380" spans="1:19" x14ac:dyDescent="0.25">
      <c r="A1380" s="140"/>
      <c r="B1380" s="155"/>
      <c r="O1380" s="8"/>
      <c r="P1380" s="8"/>
      <c r="Q1380" s="8"/>
      <c r="R1380" s="8"/>
      <c r="S1380" s="8"/>
    </row>
    <row r="1381" spans="1:19" x14ac:dyDescent="0.25">
      <c r="A1381" s="140"/>
      <c r="B1381" s="155"/>
      <c r="O1381" s="8"/>
      <c r="P1381" s="8"/>
      <c r="Q1381" s="8"/>
      <c r="R1381" s="8"/>
      <c r="S1381" s="8"/>
    </row>
    <row r="1382" spans="1:19" x14ac:dyDescent="0.25">
      <c r="A1382" s="140"/>
      <c r="B1382" s="155"/>
      <c r="O1382" s="8"/>
      <c r="P1382" s="8"/>
      <c r="Q1382" s="8"/>
      <c r="R1382" s="8"/>
      <c r="S1382" s="8"/>
    </row>
    <row r="1383" spans="1:19" x14ac:dyDescent="0.25">
      <c r="A1383" s="140"/>
      <c r="B1383" s="155"/>
      <c r="O1383" s="8"/>
      <c r="P1383" s="8"/>
      <c r="Q1383" s="8"/>
      <c r="R1383" s="8"/>
      <c r="S1383" s="8"/>
    </row>
    <row r="1384" spans="1:19" x14ac:dyDescent="0.25">
      <c r="A1384" s="140"/>
      <c r="B1384" s="155"/>
      <c r="O1384" s="8"/>
      <c r="P1384" s="8"/>
      <c r="Q1384" s="8"/>
      <c r="R1384" s="8"/>
      <c r="S1384" s="8"/>
    </row>
    <row r="1385" spans="1:19" x14ac:dyDescent="0.25">
      <c r="A1385" s="140"/>
      <c r="B1385" s="155"/>
      <c r="O1385" s="8"/>
      <c r="P1385" s="8"/>
      <c r="Q1385" s="8"/>
      <c r="R1385" s="8"/>
      <c r="S1385" s="8"/>
    </row>
    <row r="1386" spans="1:19" x14ac:dyDescent="0.25">
      <c r="A1386" s="140"/>
      <c r="B1386" s="155"/>
      <c r="O1386" s="8"/>
      <c r="P1386" s="8"/>
      <c r="Q1386" s="8"/>
      <c r="R1386" s="8"/>
      <c r="S1386" s="8"/>
    </row>
    <row r="1387" spans="1:19" x14ac:dyDescent="0.25">
      <c r="A1387" s="140"/>
      <c r="B1387" s="155"/>
      <c r="O1387" s="8"/>
      <c r="P1387" s="8"/>
      <c r="Q1387" s="8"/>
      <c r="R1387" s="8"/>
      <c r="S1387" s="8"/>
    </row>
    <row r="1388" spans="1:19" x14ac:dyDescent="0.25">
      <c r="A1388" s="140"/>
      <c r="B1388" s="155"/>
      <c r="O1388" s="8"/>
      <c r="P1388" s="8"/>
      <c r="Q1388" s="8"/>
      <c r="R1388" s="8"/>
      <c r="S1388" s="8"/>
    </row>
    <row r="1389" spans="1:19" x14ac:dyDescent="0.25">
      <c r="A1389" s="140"/>
      <c r="B1389" s="155"/>
      <c r="O1389" s="8"/>
      <c r="P1389" s="8"/>
      <c r="Q1389" s="8"/>
      <c r="R1389" s="8"/>
      <c r="S1389" s="8"/>
    </row>
    <row r="1390" spans="1:19" x14ac:dyDescent="0.25">
      <c r="A1390" s="140"/>
      <c r="B1390" s="155"/>
      <c r="O1390" s="8"/>
      <c r="P1390" s="8"/>
      <c r="Q1390" s="8"/>
      <c r="R1390" s="8"/>
      <c r="S1390" s="8"/>
    </row>
    <row r="1391" spans="1:19" x14ac:dyDescent="0.25">
      <c r="A1391" s="140"/>
      <c r="B1391" s="155"/>
      <c r="O1391" s="8"/>
      <c r="P1391" s="8"/>
      <c r="Q1391" s="8"/>
      <c r="R1391" s="8"/>
      <c r="S1391" s="8"/>
    </row>
    <row r="1392" spans="1:19" x14ac:dyDescent="0.25">
      <c r="A1392" s="140"/>
      <c r="B1392" s="155"/>
      <c r="O1392" s="8"/>
      <c r="P1392" s="8"/>
      <c r="Q1392" s="8"/>
      <c r="R1392" s="8"/>
      <c r="S1392" s="8"/>
    </row>
    <row r="1393" spans="1:19" x14ac:dyDescent="0.25">
      <c r="A1393" s="140"/>
      <c r="B1393" s="155"/>
      <c r="O1393" s="8"/>
      <c r="P1393" s="8"/>
      <c r="Q1393" s="8"/>
      <c r="R1393" s="8"/>
      <c r="S1393" s="8"/>
    </row>
    <row r="1394" spans="1:19" x14ac:dyDescent="0.25">
      <c r="A1394" s="140"/>
      <c r="B1394" s="155"/>
      <c r="O1394" s="8"/>
      <c r="P1394" s="8"/>
      <c r="Q1394" s="8"/>
      <c r="R1394" s="8"/>
      <c r="S1394" s="8"/>
    </row>
    <row r="1395" spans="1:19" x14ac:dyDescent="0.25">
      <c r="A1395" s="140"/>
      <c r="B1395" s="155"/>
      <c r="O1395" s="8"/>
      <c r="P1395" s="8"/>
      <c r="Q1395" s="8"/>
      <c r="R1395" s="8"/>
      <c r="S1395" s="8"/>
    </row>
    <row r="1396" spans="1:19" x14ac:dyDescent="0.25">
      <c r="A1396" s="140"/>
      <c r="B1396" s="155"/>
      <c r="O1396" s="8"/>
      <c r="P1396" s="8"/>
      <c r="Q1396" s="8"/>
      <c r="R1396" s="8"/>
      <c r="S1396" s="8"/>
    </row>
    <row r="1397" spans="1:19" x14ac:dyDescent="0.25">
      <c r="A1397" s="140"/>
      <c r="B1397" s="155"/>
      <c r="O1397" s="8"/>
      <c r="P1397" s="8"/>
      <c r="Q1397" s="8"/>
      <c r="R1397" s="8"/>
      <c r="S1397" s="8"/>
    </row>
    <row r="1398" spans="1:19" x14ac:dyDescent="0.25">
      <c r="A1398" s="140"/>
      <c r="B1398" s="155"/>
      <c r="O1398" s="8"/>
      <c r="P1398" s="8"/>
      <c r="Q1398" s="8"/>
      <c r="R1398" s="8"/>
      <c r="S1398" s="8"/>
    </row>
    <row r="1399" spans="1:19" x14ac:dyDescent="0.25">
      <c r="A1399" s="140"/>
      <c r="B1399" s="155"/>
      <c r="O1399" s="8"/>
      <c r="P1399" s="8"/>
      <c r="Q1399" s="8"/>
      <c r="R1399" s="8"/>
      <c r="S1399" s="8"/>
    </row>
    <row r="1400" spans="1:19" x14ac:dyDescent="0.25">
      <c r="A1400" s="140"/>
      <c r="B1400" s="155"/>
      <c r="O1400" s="8"/>
      <c r="P1400" s="8"/>
      <c r="Q1400" s="8"/>
      <c r="R1400" s="8"/>
      <c r="S1400" s="8"/>
    </row>
    <row r="1401" spans="1:19" x14ac:dyDescent="0.25">
      <c r="A1401" s="140"/>
      <c r="B1401" s="155"/>
      <c r="O1401" s="8"/>
      <c r="P1401" s="8"/>
      <c r="Q1401" s="8"/>
      <c r="R1401" s="8"/>
      <c r="S1401" s="8"/>
    </row>
    <row r="1402" spans="1:19" x14ac:dyDescent="0.25">
      <c r="A1402" s="140"/>
      <c r="B1402" s="155"/>
      <c r="O1402" s="8"/>
      <c r="P1402" s="8"/>
      <c r="Q1402" s="8"/>
      <c r="R1402" s="8"/>
      <c r="S1402" s="8"/>
    </row>
    <row r="1403" spans="1:19" x14ac:dyDescent="0.25">
      <c r="A1403" s="140"/>
      <c r="B1403" s="155"/>
      <c r="O1403" s="8"/>
      <c r="P1403" s="8"/>
      <c r="Q1403" s="8"/>
      <c r="R1403" s="8"/>
      <c r="S1403" s="8"/>
    </row>
    <row r="1404" spans="1:19" x14ac:dyDescent="0.25">
      <c r="A1404" s="140"/>
      <c r="B1404" s="155"/>
      <c r="O1404" s="8"/>
      <c r="P1404" s="8"/>
      <c r="Q1404" s="8"/>
      <c r="R1404" s="8"/>
      <c r="S1404" s="8"/>
    </row>
    <row r="1405" spans="1:19" x14ac:dyDescent="0.25">
      <c r="A1405" s="140"/>
      <c r="B1405" s="155"/>
      <c r="O1405" s="8"/>
      <c r="P1405" s="8"/>
      <c r="Q1405" s="8"/>
      <c r="R1405" s="8"/>
      <c r="S1405" s="8"/>
    </row>
    <row r="1406" spans="1:19" x14ac:dyDescent="0.25">
      <c r="A1406" s="140"/>
      <c r="B1406" s="155"/>
      <c r="O1406" s="8"/>
      <c r="P1406" s="8"/>
      <c r="Q1406" s="8"/>
      <c r="R1406" s="8"/>
      <c r="S1406" s="8"/>
    </row>
    <row r="1407" spans="1:19" x14ac:dyDescent="0.25">
      <c r="A1407" s="140"/>
      <c r="B1407" s="155"/>
      <c r="O1407" s="8"/>
      <c r="P1407" s="8"/>
      <c r="Q1407" s="8"/>
      <c r="R1407" s="8"/>
      <c r="S1407" s="8"/>
    </row>
    <row r="1408" spans="1:19" x14ac:dyDescent="0.25">
      <c r="A1408" s="140"/>
      <c r="B1408" s="155"/>
      <c r="O1408" s="8"/>
      <c r="P1408" s="8"/>
      <c r="Q1408" s="8"/>
      <c r="R1408" s="8"/>
      <c r="S1408" s="8"/>
    </row>
    <row r="1409" spans="1:19" x14ac:dyDescent="0.25">
      <c r="A1409" s="140"/>
      <c r="B1409" s="155"/>
      <c r="O1409" s="8"/>
      <c r="P1409" s="8"/>
      <c r="Q1409" s="8"/>
      <c r="R1409" s="8"/>
      <c r="S1409" s="8"/>
    </row>
    <row r="1410" spans="1:19" x14ac:dyDescent="0.25">
      <c r="A1410" s="140"/>
      <c r="B1410" s="155"/>
      <c r="O1410" s="8"/>
      <c r="P1410" s="8"/>
      <c r="Q1410" s="8"/>
      <c r="R1410" s="8"/>
      <c r="S1410" s="8"/>
    </row>
    <row r="1411" spans="1:19" x14ac:dyDescent="0.25">
      <c r="A1411" s="140"/>
      <c r="B1411" s="155"/>
      <c r="O1411" s="8"/>
      <c r="P1411" s="8"/>
      <c r="Q1411" s="8"/>
      <c r="R1411" s="8"/>
      <c r="S1411" s="8"/>
    </row>
    <row r="1412" spans="1:19" x14ac:dyDescent="0.25">
      <c r="A1412" s="140"/>
      <c r="B1412" s="155"/>
      <c r="O1412" s="8"/>
      <c r="P1412" s="8"/>
      <c r="Q1412" s="8"/>
      <c r="R1412" s="8"/>
      <c r="S1412" s="8"/>
    </row>
    <row r="1413" spans="1:19" x14ac:dyDescent="0.25">
      <c r="A1413" s="140"/>
      <c r="B1413" s="155"/>
      <c r="O1413" s="8"/>
      <c r="P1413" s="8"/>
      <c r="Q1413" s="8"/>
      <c r="R1413" s="8"/>
      <c r="S1413" s="8"/>
    </row>
    <row r="1414" spans="1:19" x14ac:dyDescent="0.25">
      <c r="A1414" s="140"/>
      <c r="B1414" s="155"/>
      <c r="O1414" s="8"/>
      <c r="P1414" s="8"/>
      <c r="Q1414" s="8"/>
      <c r="R1414" s="8"/>
      <c r="S1414" s="8"/>
    </row>
    <row r="1415" spans="1:19" x14ac:dyDescent="0.25">
      <c r="A1415" s="140"/>
      <c r="B1415" s="155"/>
      <c r="O1415" s="8"/>
      <c r="P1415" s="8"/>
      <c r="Q1415" s="8"/>
      <c r="R1415" s="8"/>
      <c r="S1415" s="8"/>
    </row>
    <row r="1416" spans="1:19" x14ac:dyDescent="0.25">
      <c r="A1416" s="140"/>
      <c r="B1416" s="155"/>
      <c r="O1416" s="8"/>
      <c r="P1416" s="8"/>
      <c r="Q1416" s="8"/>
      <c r="R1416" s="8"/>
      <c r="S1416" s="8"/>
    </row>
    <row r="1417" spans="1:19" x14ac:dyDescent="0.25">
      <c r="A1417" s="140"/>
      <c r="B1417" s="155"/>
      <c r="O1417" s="8"/>
      <c r="P1417" s="8"/>
      <c r="Q1417" s="8"/>
      <c r="R1417" s="8"/>
      <c r="S1417" s="8"/>
    </row>
    <row r="1418" spans="1:19" x14ac:dyDescent="0.25">
      <c r="A1418" s="140"/>
      <c r="B1418" s="155"/>
      <c r="O1418" s="8"/>
      <c r="P1418" s="8"/>
      <c r="Q1418" s="8"/>
      <c r="R1418" s="8"/>
      <c r="S1418" s="8"/>
    </row>
    <row r="1419" spans="1:19" x14ac:dyDescent="0.25">
      <c r="A1419" s="140"/>
      <c r="B1419" s="155"/>
      <c r="O1419" s="8"/>
      <c r="P1419" s="8"/>
      <c r="Q1419" s="8"/>
      <c r="R1419" s="8"/>
      <c r="S1419" s="8"/>
    </row>
    <row r="1420" spans="1:19" x14ac:dyDescent="0.25">
      <c r="A1420" s="140"/>
      <c r="B1420" s="155"/>
      <c r="O1420" s="8"/>
      <c r="P1420" s="8"/>
      <c r="Q1420" s="8"/>
      <c r="R1420" s="8"/>
      <c r="S1420" s="8"/>
    </row>
    <row r="1421" spans="1:19" x14ac:dyDescent="0.25">
      <c r="A1421" s="140"/>
      <c r="B1421" s="155"/>
      <c r="O1421" s="8"/>
      <c r="P1421" s="8"/>
      <c r="Q1421" s="8"/>
      <c r="R1421" s="8"/>
      <c r="S1421" s="8"/>
    </row>
    <row r="1422" spans="1:19" x14ac:dyDescent="0.25">
      <c r="A1422" s="140"/>
      <c r="B1422" s="155"/>
      <c r="O1422" s="8"/>
      <c r="P1422" s="8"/>
      <c r="Q1422" s="8"/>
      <c r="R1422" s="8"/>
      <c r="S1422" s="8"/>
    </row>
    <row r="1423" spans="1:19" x14ac:dyDescent="0.25">
      <c r="A1423" s="140"/>
      <c r="B1423" s="155"/>
      <c r="O1423" s="8"/>
      <c r="P1423" s="8"/>
      <c r="Q1423" s="8"/>
      <c r="R1423" s="8"/>
      <c r="S1423" s="8"/>
    </row>
    <row r="1424" spans="1:19" x14ac:dyDescent="0.25">
      <c r="A1424" s="140"/>
      <c r="B1424" s="155"/>
      <c r="O1424" s="8"/>
      <c r="P1424" s="8"/>
      <c r="Q1424" s="8"/>
      <c r="R1424" s="8"/>
      <c r="S1424" s="8"/>
    </row>
    <row r="1425" spans="1:19" x14ac:dyDescent="0.25">
      <c r="A1425" s="140"/>
      <c r="B1425" s="155"/>
      <c r="O1425" s="8"/>
      <c r="P1425" s="8"/>
      <c r="Q1425" s="8"/>
      <c r="R1425" s="8"/>
      <c r="S1425" s="8"/>
    </row>
    <row r="1426" spans="1:19" x14ac:dyDescent="0.25">
      <c r="A1426" s="140"/>
      <c r="B1426" s="155"/>
      <c r="O1426" s="8"/>
      <c r="P1426" s="8"/>
      <c r="Q1426" s="8"/>
      <c r="R1426" s="8"/>
      <c r="S1426" s="8"/>
    </row>
    <row r="1427" spans="1:19" x14ac:dyDescent="0.25">
      <c r="A1427" s="140"/>
      <c r="B1427" s="155"/>
      <c r="O1427" s="8"/>
      <c r="P1427" s="8"/>
      <c r="Q1427" s="8"/>
      <c r="R1427" s="8"/>
      <c r="S1427" s="8"/>
    </row>
    <row r="1428" spans="1:19" x14ac:dyDescent="0.25">
      <c r="A1428" s="140"/>
      <c r="B1428" s="155"/>
      <c r="O1428" s="8"/>
      <c r="P1428" s="8"/>
      <c r="Q1428" s="8"/>
      <c r="R1428" s="8"/>
      <c r="S1428" s="8"/>
    </row>
    <row r="1429" spans="1:19" x14ac:dyDescent="0.25">
      <c r="A1429" s="140"/>
      <c r="B1429" s="155"/>
      <c r="O1429" s="8"/>
      <c r="P1429" s="8"/>
      <c r="Q1429" s="8"/>
      <c r="R1429" s="8"/>
      <c r="S1429" s="8"/>
    </row>
    <row r="1430" spans="1:19" x14ac:dyDescent="0.25">
      <c r="A1430" s="140"/>
      <c r="B1430" s="155"/>
      <c r="O1430" s="8"/>
      <c r="P1430" s="8"/>
      <c r="Q1430" s="8"/>
      <c r="R1430" s="8"/>
      <c r="S1430" s="8"/>
    </row>
    <row r="1431" spans="1:19" x14ac:dyDescent="0.25">
      <c r="A1431" s="140"/>
      <c r="B1431" s="155"/>
      <c r="O1431" s="8"/>
      <c r="P1431" s="8"/>
      <c r="Q1431" s="8"/>
      <c r="R1431" s="8"/>
      <c r="S1431" s="8"/>
    </row>
    <row r="1432" spans="1:19" x14ac:dyDescent="0.25">
      <c r="A1432" s="140"/>
      <c r="B1432" s="155"/>
      <c r="O1432" s="8"/>
      <c r="P1432" s="8"/>
      <c r="Q1432" s="8"/>
      <c r="R1432" s="8"/>
      <c r="S1432" s="8"/>
    </row>
    <row r="1433" spans="1:19" x14ac:dyDescent="0.25">
      <c r="A1433" s="140"/>
      <c r="B1433" s="155"/>
      <c r="O1433" s="8"/>
      <c r="P1433" s="8"/>
      <c r="Q1433" s="8"/>
      <c r="R1433" s="8"/>
      <c r="S1433" s="8"/>
    </row>
    <row r="1434" spans="1:19" x14ac:dyDescent="0.25">
      <c r="A1434" s="140"/>
      <c r="B1434" s="155"/>
      <c r="O1434" s="8"/>
      <c r="P1434" s="8"/>
      <c r="Q1434" s="8"/>
      <c r="R1434" s="8"/>
      <c r="S1434" s="8"/>
    </row>
    <row r="1435" spans="1:19" x14ac:dyDescent="0.25">
      <c r="A1435" s="140"/>
      <c r="B1435" s="155"/>
      <c r="O1435" s="8"/>
      <c r="P1435" s="8"/>
      <c r="Q1435" s="8"/>
      <c r="R1435" s="8"/>
      <c r="S1435" s="8"/>
    </row>
    <row r="1436" spans="1:19" x14ac:dyDescent="0.25">
      <c r="A1436" s="140"/>
      <c r="B1436" s="155"/>
      <c r="O1436" s="8"/>
      <c r="P1436" s="8"/>
      <c r="Q1436" s="8"/>
      <c r="R1436" s="8"/>
      <c r="S1436" s="8"/>
    </row>
    <row r="1437" spans="1:19" x14ac:dyDescent="0.25">
      <c r="A1437" s="140"/>
      <c r="B1437" s="155"/>
      <c r="O1437" s="8"/>
      <c r="P1437" s="8"/>
      <c r="Q1437" s="8"/>
      <c r="R1437" s="8"/>
      <c r="S1437" s="8"/>
    </row>
    <row r="1438" spans="1:19" x14ac:dyDescent="0.25">
      <c r="A1438" s="140"/>
      <c r="B1438" s="155"/>
      <c r="O1438" s="8"/>
      <c r="P1438" s="8"/>
      <c r="Q1438" s="8"/>
      <c r="R1438" s="8"/>
      <c r="S1438" s="8"/>
    </row>
    <row r="1439" spans="1:19" x14ac:dyDescent="0.25">
      <c r="A1439" s="140"/>
      <c r="B1439" s="155"/>
      <c r="O1439" s="8"/>
      <c r="P1439" s="8"/>
      <c r="Q1439" s="8"/>
      <c r="R1439" s="8"/>
      <c r="S1439" s="8"/>
    </row>
    <row r="1440" spans="1:19" x14ac:dyDescent="0.25">
      <c r="A1440" s="140"/>
      <c r="B1440" s="155"/>
      <c r="O1440" s="8"/>
      <c r="P1440" s="8"/>
      <c r="Q1440" s="8"/>
      <c r="R1440" s="8"/>
      <c r="S1440" s="8"/>
    </row>
    <row r="1441" spans="1:19" x14ac:dyDescent="0.25">
      <c r="A1441" s="140"/>
      <c r="B1441" s="155"/>
      <c r="O1441" s="8"/>
      <c r="P1441" s="8"/>
      <c r="Q1441" s="8"/>
      <c r="R1441" s="8"/>
      <c r="S1441" s="8"/>
    </row>
    <row r="1442" spans="1:19" x14ac:dyDescent="0.25">
      <c r="A1442" s="140"/>
      <c r="B1442" s="155"/>
      <c r="O1442" s="8"/>
      <c r="P1442" s="8"/>
      <c r="Q1442" s="8"/>
      <c r="R1442" s="8"/>
      <c r="S1442" s="8"/>
    </row>
    <row r="1443" spans="1:19" x14ac:dyDescent="0.25">
      <c r="A1443" s="140"/>
      <c r="B1443" s="155"/>
      <c r="O1443" s="8"/>
      <c r="P1443" s="8"/>
      <c r="Q1443" s="8"/>
      <c r="R1443" s="8"/>
      <c r="S1443" s="8"/>
    </row>
    <row r="1444" spans="1:19" x14ac:dyDescent="0.25">
      <c r="A1444" s="140"/>
      <c r="B1444" s="155"/>
      <c r="O1444" s="8"/>
      <c r="P1444" s="8"/>
      <c r="Q1444" s="8"/>
      <c r="R1444" s="8"/>
      <c r="S1444" s="8"/>
    </row>
    <row r="1445" spans="1:19" x14ac:dyDescent="0.25">
      <c r="A1445" s="140"/>
      <c r="B1445" s="155"/>
      <c r="O1445" s="8"/>
      <c r="P1445" s="8"/>
      <c r="Q1445" s="8"/>
      <c r="R1445" s="8"/>
      <c r="S1445" s="8"/>
    </row>
    <row r="1446" spans="1:19" x14ac:dyDescent="0.25">
      <c r="A1446" s="140"/>
      <c r="B1446" s="155"/>
      <c r="O1446" s="8"/>
      <c r="P1446" s="8"/>
      <c r="Q1446" s="8"/>
      <c r="R1446" s="8"/>
      <c r="S1446" s="8"/>
    </row>
    <row r="1447" spans="1:19" x14ac:dyDescent="0.25">
      <c r="A1447" s="140"/>
      <c r="B1447" s="155"/>
      <c r="O1447" s="8"/>
      <c r="P1447" s="8"/>
      <c r="Q1447" s="8"/>
      <c r="R1447" s="8"/>
      <c r="S1447" s="8"/>
    </row>
    <row r="1448" spans="1:19" x14ac:dyDescent="0.25">
      <c r="A1448" s="140"/>
      <c r="B1448" s="155"/>
      <c r="O1448" s="8"/>
      <c r="P1448" s="8"/>
      <c r="Q1448" s="8"/>
      <c r="R1448" s="8"/>
      <c r="S1448" s="8"/>
    </row>
    <row r="1449" spans="1:19" x14ac:dyDescent="0.25">
      <c r="A1449" s="140"/>
      <c r="B1449" s="155"/>
      <c r="O1449" s="8"/>
      <c r="P1449" s="8"/>
      <c r="Q1449" s="8"/>
      <c r="R1449" s="8"/>
      <c r="S1449" s="8"/>
    </row>
    <row r="1450" spans="1:19" x14ac:dyDescent="0.25">
      <c r="A1450" s="140"/>
      <c r="B1450" s="155"/>
      <c r="O1450" s="8"/>
      <c r="P1450" s="8"/>
      <c r="Q1450" s="8"/>
      <c r="R1450" s="8"/>
      <c r="S1450" s="8"/>
    </row>
    <row r="1451" spans="1:19" x14ac:dyDescent="0.25">
      <c r="A1451" s="140"/>
      <c r="B1451" s="155"/>
      <c r="O1451" s="8"/>
      <c r="P1451" s="8"/>
      <c r="Q1451" s="8"/>
      <c r="R1451" s="8"/>
      <c r="S1451" s="8"/>
    </row>
    <row r="1452" spans="1:19" x14ac:dyDescent="0.25">
      <c r="A1452" s="140"/>
      <c r="B1452" s="155"/>
      <c r="O1452" s="8"/>
      <c r="P1452" s="8"/>
      <c r="Q1452" s="8"/>
      <c r="R1452" s="8"/>
      <c r="S1452" s="8"/>
    </row>
    <row r="1453" spans="1:19" x14ac:dyDescent="0.25">
      <c r="A1453" s="140"/>
      <c r="B1453" s="155"/>
      <c r="O1453" s="8"/>
      <c r="P1453" s="8"/>
      <c r="Q1453" s="8"/>
      <c r="R1453" s="8"/>
      <c r="S1453" s="8"/>
    </row>
    <row r="1454" spans="1:19" x14ac:dyDescent="0.25">
      <c r="A1454" s="140"/>
      <c r="B1454" s="155"/>
      <c r="O1454" s="8"/>
      <c r="P1454" s="8"/>
      <c r="Q1454" s="8"/>
      <c r="R1454" s="8"/>
      <c r="S1454" s="8"/>
    </row>
    <row r="1455" spans="1:19" x14ac:dyDescent="0.25">
      <c r="A1455" s="140"/>
      <c r="B1455" s="155"/>
      <c r="O1455" s="8"/>
      <c r="P1455" s="8"/>
      <c r="Q1455" s="8"/>
      <c r="R1455" s="8"/>
      <c r="S1455" s="8"/>
    </row>
    <row r="1456" spans="1:19" x14ac:dyDescent="0.25">
      <c r="A1456" s="140"/>
      <c r="B1456" s="155"/>
      <c r="O1456" s="8"/>
      <c r="P1456" s="8"/>
      <c r="Q1456" s="8"/>
      <c r="R1456" s="8"/>
      <c r="S1456" s="8"/>
    </row>
    <row r="1457" spans="1:19" x14ac:dyDescent="0.25">
      <c r="A1457" s="140"/>
      <c r="B1457" s="155"/>
      <c r="O1457" s="8"/>
      <c r="P1457" s="8"/>
      <c r="Q1457" s="8"/>
      <c r="R1457" s="8"/>
      <c r="S1457" s="8"/>
    </row>
    <row r="1458" spans="1:19" x14ac:dyDescent="0.25">
      <c r="A1458" s="140"/>
      <c r="B1458" s="155"/>
      <c r="O1458" s="8"/>
      <c r="P1458" s="8"/>
      <c r="Q1458" s="8"/>
      <c r="R1458" s="8"/>
      <c r="S1458" s="8"/>
    </row>
    <row r="1459" spans="1:19" x14ac:dyDescent="0.25">
      <c r="A1459" s="140"/>
      <c r="B1459" s="155"/>
      <c r="O1459" s="8"/>
      <c r="P1459" s="8"/>
      <c r="Q1459" s="8"/>
      <c r="R1459" s="8"/>
      <c r="S1459" s="8"/>
    </row>
    <row r="1460" spans="1:19" x14ac:dyDescent="0.25">
      <c r="A1460" s="140"/>
      <c r="B1460" s="155"/>
      <c r="O1460" s="8"/>
      <c r="P1460" s="8"/>
      <c r="Q1460" s="8"/>
      <c r="R1460" s="8"/>
      <c r="S1460" s="8"/>
    </row>
    <row r="1461" spans="1:19" x14ac:dyDescent="0.25">
      <c r="A1461" s="140"/>
      <c r="B1461" s="155"/>
      <c r="O1461" s="8"/>
      <c r="P1461" s="8"/>
      <c r="Q1461" s="8"/>
      <c r="R1461" s="8"/>
      <c r="S1461" s="8"/>
    </row>
    <row r="1462" spans="1:19" x14ac:dyDescent="0.25">
      <c r="A1462" s="140"/>
      <c r="B1462" s="155"/>
      <c r="O1462" s="8"/>
      <c r="P1462" s="8"/>
      <c r="Q1462" s="8"/>
      <c r="R1462" s="8"/>
      <c r="S1462" s="8"/>
    </row>
    <row r="1463" spans="1:19" x14ac:dyDescent="0.25">
      <c r="A1463" s="140"/>
      <c r="B1463" s="155"/>
      <c r="O1463" s="8"/>
      <c r="P1463" s="8"/>
      <c r="Q1463" s="8"/>
      <c r="R1463" s="8"/>
      <c r="S1463" s="8"/>
    </row>
    <row r="1464" spans="1:19" x14ac:dyDescent="0.25">
      <c r="A1464" s="140"/>
      <c r="B1464" s="155"/>
      <c r="O1464" s="8"/>
      <c r="P1464" s="8"/>
      <c r="Q1464" s="8"/>
      <c r="R1464" s="8"/>
      <c r="S1464" s="8"/>
    </row>
    <row r="1465" spans="1:19" x14ac:dyDescent="0.25">
      <c r="A1465" s="140"/>
      <c r="B1465" s="155"/>
      <c r="O1465" s="8"/>
      <c r="P1465" s="8"/>
      <c r="Q1465" s="8"/>
      <c r="R1465" s="8"/>
      <c r="S1465" s="8"/>
    </row>
    <row r="1466" spans="1:19" x14ac:dyDescent="0.25">
      <c r="A1466" s="140"/>
      <c r="B1466" s="155"/>
      <c r="O1466" s="8"/>
      <c r="P1466" s="8"/>
      <c r="Q1466" s="8"/>
      <c r="R1466" s="8"/>
      <c r="S1466" s="8"/>
    </row>
    <row r="1467" spans="1:19" x14ac:dyDescent="0.25">
      <c r="A1467" s="140"/>
      <c r="B1467" s="155"/>
      <c r="O1467" s="8"/>
      <c r="P1467" s="8"/>
      <c r="Q1467" s="8"/>
      <c r="R1467" s="8"/>
      <c r="S1467" s="8"/>
    </row>
    <row r="1468" spans="1:19" x14ac:dyDescent="0.25">
      <c r="A1468" s="140"/>
      <c r="B1468" s="155"/>
      <c r="O1468" s="8"/>
      <c r="P1468" s="8"/>
      <c r="Q1468" s="8"/>
      <c r="R1468" s="8"/>
      <c r="S1468" s="8"/>
    </row>
    <row r="1469" spans="1:19" x14ac:dyDescent="0.25">
      <c r="A1469" s="140"/>
      <c r="B1469" s="155"/>
      <c r="O1469" s="8"/>
      <c r="P1469" s="8"/>
      <c r="Q1469" s="8"/>
      <c r="R1469" s="8"/>
      <c r="S1469" s="8"/>
    </row>
    <row r="1470" spans="1:19" x14ac:dyDescent="0.25">
      <c r="A1470" s="140"/>
      <c r="B1470" s="155"/>
      <c r="O1470" s="8"/>
      <c r="P1470" s="8"/>
      <c r="Q1470" s="8"/>
      <c r="R1470" s="8"/>
      <c r="S1470" s="8"/>
    </row>
    <row r="1471" spans="1:19" x14ac:dyDescent="0.25">
      <c r="A1471" s="140"/>
      <c r="B1471" s="155"/>
      <c r="O1471" s="8"/>
      <c r="P1471" s="8"/>
      <c r="Q1471" s="8"/>
      <c r="R1471" s="8"/>
      <c r="S1471" s="8"/>
    </row>
    <row r="1472" spans="1:19" x14ac:dyDescent="0.25">
      <c r="A1472" s="140"/>
      <c r="B1472" s="155"/>
      <c r="O1472" s="8"/>
      <c r="P1472" s="8"/>
      <c r="Q1472" s="8"/>
      <c r="R1472" s="8"/>
      <c r="S1472" s="8"/>
    </row>
    <row r="1473" spans="1:19" x14ac:dyDescent="0.25">
      <c r="A1473" s="140"/>
      <c r="B1473" s="155"/>
      <c r="O1473" s="8"/>
      <c r="P1473" s="8"/>
      <c r="Q1473" s="8"/>
      <c r="R1473" s="8"/>
      <c r="S1473" s="8"/>
    </row>
    <row r="1474" spans="1:19" x14ac:dyDescent="0.25">
      <c r="A1474" s="140"/>
      <c r="B1474" s="155"/>
      <c r="O1474" s="8"/>
      <c r="P1474" s="8"/>
      <c r="Q1474" s="8"/>
      <c r="R1474" s="8"/>
      <c r="S1474" s="8"/>
    </row>
    <row r="1475" spans="1:19" x14ac:dyDescent="0.25">
      <c r="B1475" s="155"/>
    </row>
    <row r="1476" spans="1:19" x14ac:dyDescent="0.25">
      <c r="B1476" s="155"/>
    </row>
    <row r="1477" spans="1:19" x14ac:dyDescent="0.25">
      <c r="B1477" s="155"/>
    </row>
    <row r="1478" spans="1:19" x14ac:dyDescent="0.25">
      <c r="B1478" s="155"/>
    </row>
    <row r="1479" spans="1:19" x14ac:dyDescent="0.25">
      <c r="B1479" s="155"/>
    </row>
    <row r="1480" spans="1:19" x14ac:dyDescent="0.25">
      <c r="B1480" s="155"/>
    </row>
    <row r="1481" spans="1:19" x14ac:dyDescent="0.25">
      <c r="B1481" s="155"/>
    </row>
    <row r="1482" spans="1:19" x14ac:dyDescent="0.25">
      <c r="B1482" s="155"/>
    </row>
    <row r="1483" spans="1:19" x14ac:dyDescent="0.25">
      <c r="B1483" s="155"/>
    </row>
    <row r="1484" spans="1:19" x14ac:dyDescent="0.25">
      <c r="B1484" s="155"/>
    </row>
    <row r="1485" spans="1:19" x14ac:dyDescent="0.25">
      <c r="B1485" s="155"/>
    </row>
    <row r="1486" spans="1:19" x14ac:dyDescent="0.25">
      <c r="B1486" s="155"/>
    </row>
    <row r="1487" spans="1:19" x14ac:dyDescent="0.25">
      <c r="B1487" s="155"/>
    </row>
    <row r="1488" spans="1:19" x14ac:dyDescent="0.25">
      <c r="B1488" s="155"/>
    </row>
    <row r="1489" spans="2:2" x14ac:dyDescent="0.25">
      <c r="B1489" s="155"/>
    </row>
    <row r="1490" spans="2:2" x14ac:dyDescent="0.25">
      <c r="B1490" s="155"/>
    </row>
    <row r="1491" spans="2:2" x14ac:dyDescent="0.25">
      <c r="B1491" s="155"/>
    </row>
    <row r="1492" spans="2:2" x14ac:dyDescent="0.25">
      <c r="B1492" s="155"/>
    </row>
    <row r="1493" spans="2:2" x14ac:dyDescent="0.25">
      <c r="B1493" s="155"/>
    </row>
    <row r="1494" spans="2:2" x14ac:dyDescent="0.25">
      <c r="B1494" s="155"/>
    </row>
    <row r="1495" spans="2:2" x14ac:dyDescent="0.25">
      <c r="B1495" s="155"/>
    </row>
    <row r="1496" spans="2:2" x14ac:dyDescent="0.25">
      <c r="B1496" s="155"/>
    </row>
    <row r="1497" spans="2:2" x14ac:dyDescent="0.25">
      <c r="B1497" s="155"/>
    </row>
    <row r="1498" spans="2:2" x14ac:dyDescent="0.25">
      <c r="B1498" s="155"/>
    </row>
    <row r="1499" spans="2:2" x14ac:dyDescent="0.25">
      <c r="B1499" s="155"/>
    </row>
    <row r="1500" spans="2:2" x14ac:dyDescent="0.25">
      <c r="B1500" s="155"/>
    </row>
    <row r="1501" spans="2:2" x14ac:dyDescent="0.25">
      <c r="B1501" s="155"/>
    </row>
    <row r="1502" spans="2:2" x14ac:dyDescent="0.25">
      <c r="B1502" s="155"/>
    </row>
    <row r="1503" spans="2:2" x14ac:dyDescent="0.25">
      <c r="B1503" s="155"/>
    </row>
    <row r="1504" spans="2:2" x14ac:dyDescent="0.25">
      <c r="B1504" s="155"/>
    </row>
    <row r="1505" spans="2:2" x14ac:dyDescent="0.25">
      <c r="B1505" s="155"/>
    </row>
    <row r="1506" spans="2:2" x14ac:dyDescent="0.25">
      <c r="B1506" s="155"/>
    </row>
    <row r="1507" spans="2:2" x14ac:dyDescent="0.25">
      <c r="B1507" s="155"/>
    </row>
    <row r="1508" spans="2:2" x14ac:dyDescent="0.25">
      <c r="B1508" s="155"/>
    </row>
    <row r="1509" spans="2:2" x14ac:dyDescent="0.25">
      <c r="B1509" s="155"/>
    </row>
    <row r="1510" spans="2:2" x14ac:dyDescent="0.25">
      <c r="B1510" s="155"/>
    </row>
    <row r="1511" spans="2:2" x14ac:dyDescent="0.25">
      <c r="B1511" s="155"/>
    </row>
    <row r="1512" spans="2:2" x14ac:dyDescent="0.25">
      <c r="B1512" s="155"/>
    </row>
    <row r="1513" spans="2:2" x14ac:dyDescent="0.25">
      <c r="B1513" s="155"/>
    </row>
    <row r="1514" spans="2:2" x14ac:dyDescent="0.25">
      <c r="B1514" s="155"/>
    </row>
    <row r="1515" spans="2:2" x14ac:dyDescent="0.25">
      <c r="B1515" s="155"/>
    </row>
    <row r="1516" spans="2:2" x14ac:dyDescent="0.25">
      <c r="B1516" s="155"/>
    </row>
    <row r="1517" spans="2:2" x14ac:dyDescent="0.25">
      <c r="B1517" s="155"/>
    </row>
    <row r="1518" spans="2:2" x14ac:dyDescent="0.25">
      <c r="B1518" s="155"/>
    </row>
    <row r="1519" spans="2:2" x14ac:dyDescent="0.25">
      <c r="B1519" s="155"/>
    </row>
    <row r="1520" spans="2:2" x14ac:dyDescent="0.25">
      <c r="B1520" s="155"/>
    </row>
    <row r="1521" spans="2:2" x14ac:dyDescent="0.25">
      <c r="B1521" s="155"/>
    </row>
    <row r="1522" spans="2:2" x14ac:dyDescent="0.25">
      <c r="B1522" s="155"/>
    </row>
    <row r="1523" spans="2:2" x14ac:dyDescent="0.25">
      <c r="B1523" s="155"/>
    </row>
    <row r="1524" spans="2:2" x14ac:dyDescent="0.25">
      <c r="B1524" s="155"/>
    </row>
    <row r="1525" spans="2:2" x14ac:dyDescent="0.25">
      <c r="B1525" s="155"/>
    </row>
    <row r="1526" spans="2:2" x14ac:dyDescent="0.25">
      <c r="B1526" s="155"/>
    </row>
    <row r="1527" spans="2:2" x14ac:dyDescent="0.25">
      <c r="B1527" s="155"/>
    </row>
    <row r="1528" spans="2:2" x14ac:dyDescent="0.25">
      <c r="B1528" s="155"/>
    </row>
    <row r="1529" spans="2:2" x14ac:dyDescent="0.25">
      <c r="B1529" s="155"/>
    </row>
    <row r="1530" spans="2:2" x14ac:dyDescent="0.25">
      <c r="B1530" s="155"/>
    </row>
    <row r="1531" spans="2:2" x14ac:dyDescent="0.25">
      <c r="B1531" s="155"/>
    </row>
    <row r="1532" spans="2:2" x14ac:dyDescent="0.25">
      <c r="B1532" s="155"/>
    </row>
    <row r="1533" spans="2:2" x14ac:dyDescent="0.25">
      <c r="B1533" s="155"/>
    </row>
    <row r="1534" spans="2:2" x14ac:dyDescent="0.25">
      <c r="B1534" s="155"/>
    </row>
    <row r="1535" spans="2:2" x14ac:dyDescent="0.25">
      <c r="B1535" s="155"/>
    </row>
    <row r="1536" spans="2:2" x14ac:dyDescent="0.25">
      <c r="B1536" s="155"/>
    </row>
    <row r="1537" spans="2:2" x14ac:dyDescent="0.25">
      <c r="B1537" s="155"/>
    </row>
    <row r="1538" spans="2:2" x14ac:dyDescent="0.25">
      <c r="B1538" s="155"/>
    </row>
    <row r="1539" spans="2:2" x14ac:dyDescent="0.25">
      <c r="B1539" s="155"/>
    </row>
    <row r="1540" spans="2:2" x14ac:dyDescent="0.25">
      <c r="B1540" s="155"/>
    </row>
    <row r="1541" spans="2:2" x14ac:dyDescent="0.25">
      <c r="B1541" s="155"/>
    </row>
    <row r="1542" spans="2:2" x14ac:dyDescent="0.25">
      <c r="B1542" s="155"/>
    </row>
    <row r="1543" spans="2:2" x14ac:dyDescent="0.25">
      <c r="B1543" s="155"/>
    </row>
    <row r="1544" spans="2:2" x14ac:dyDescent="0.25">
      <c r="B1544" s="155"/>
    </row>
    <row r="1545" spans="2:2" x14ac:dyDescent="0.25">
      <c r="B1545" s="155"/>
    </row>
    <row r="1546" spans="2:2" x14ac:dyDescent="0.25">
      <c r="B1546" s="155"/>
    </row>
    <row r="1547" spans="2:2" x14ac:dyDescent="0.25">
      <c r="B1547" s="155"/>
    </row>
    <row r="1548" spans="2:2" x14ac:dyDescent="0.25">
      <c r="B1548" s="155"/>
    </row>
    <row r="1549" spans="2:2" x14ac:dyDescent="0.25">
      <c r="B1549" s="155"/>
    </row>
    <row r="1550" spans="2:2" x14ac:dyDescent="0.25">
      <c r="B1550" s="155"/>
    </row>
    <row r="1551" spans="2:2" x14ac:dyDescent="0.25">
      <c r="B1551" s="155"/>
    </row>
    <row r="1552" spans="2:2" x14ac:dyDescent="0.25">
      <c r="B1552" s="155"/>
    </row>
    <row r="1553" spans="2:2" x14ac:dyDescent="0.25">
      <c r="B1553" s="155"/>
    </row>
    <row r="1554" spans="2:2" x14ac:dyDescent="0.25">
      <c r="B1554" s="155"/>
    </row>
    <row r="1555" spans="2:2" x14ac:dyDescent="0.25">
      <c r="B1555" s="155"/>
    </row>
    <row r="1556" spans="2:2" x14ac:dyDescent="0.25">
      <c r="B1556" s="155"/>
    </row>
    <row r="1557" spans="2:2" x14ac:dyDescent="0.25">
      <c r="B1557" s="155"/>
    </row>
    <row r="1558" spans="2:2" x14ac:dyDescent="0.25">
      <c r="B1558" s="155"/>
    </row>
    <row r="1559" spans="2:2" x14ac:dyDescent="0.25">
      <c r="B1559" s="155"/>
    </row>
    <row r="1560" spans="2:2" x14ac:dyDescent="0.25">
      <c r="B1560" s="155"/>
    </row>
    <row r="1561" spans="2:2" x14ac:dyDescent="0.25">
      <c r="B1561" s="155"/>
    </row>
    <row r="1562" spans="2:2" x14ac:dyDescent="0.25">
      <c r="B1562" s="155"/>
    </row>
    <row r="1563" spans="2:2" x14ac:dyDescent="0.25">
      <c r="B1563" s="155"/>
    </row>
    <row r="1564" spans="2:2" x14ac:dyDescent="0.25">
      <c r="B1564" s="155"/>
    </row>
    <row r="1565" spans="2:2" x14ac:dyDescent="0.25">
      <c r="B1565" s="155"/>
    </row>
    <row r="1566" spans="2:2" x14ac:dyDescent="0.25">
      <c r="B1566" s="155"/>
    </row>
    <row r="1567" spans="2:2" x14ac:dyDescent="0.25">
      <c r="B1567" s="155"/>
    </row>
    <row r="1568" spans="2:2" x14ac:dyDescent="0.25">
      <c r="B1568" s="155"/>
    </row>
    <row r="1569" spans="2:2" x14ac:dyDescent="0.25">
      <c r="B1569" s="155"/>
    </row>
    <row r="1570" spans="2:2" x14ac:dyDescent="0.25">
      <c r="B1570" s="155"/>
    </row>
    <row r="1571" spans="2:2" x14ac:dyDescent="0.25">
      <c r="B1571" s="155"/>
    </row>
    <row r="1572" spans="2:2" x14ac:dyDescent="0.25">
      <c r="B1572" s="155"/>
    </row>
    <row r="1573" spans="2:2" x14ac:dyDescent="0.25">
      <c r="B1573" s="155"/>
    </row>
    <row r="1574" spans="2:2" x14ac:dyDescent="0.25">
      <c r="B1574" s="155"/>
    </row>
    <row r="1575" spans="2:2" x14ac:dyDescent="0.25">
      <c r="B1575" s="155"/>
    </row>
    <row r="1576" spans="2:2" x14ac:dyDescent="0.25">
      <c r="B1576" s="155"/>
    </row>
    <row r="1577" spans="2:2" x14ac:dyDescent="0.25">
      <c r="B1577" s="155"/>
    </row>
    <row r="1578" spans="2:2" x14ac:dyDescent="0.25">
      <c r="B1578" s="155"/>
    </row>
    <row r="1579" spans="2:2" x14ac:dyDescent="0.25">
      <c r="B1579" s="155"/>
    </row>
    <row r="1580" spans="2:2" x14ac:dyDescent="0.25">
      <c r="B1580" s="155"/>
    </row>
    <row r="1581" spans="2:2" x14ac:dyDescent="0.25">
      <c r="B1581" s="155"/>
    </row>
    <row r="1582" spans="2:2" x14ac:dyDescent="0.25">
      <c r="B1582" s="155"/>
    </row>
    <row r="1583" spans="2:2" x14ac:dyDescent="0.25">
      <c r="B1583" s="155"/>
    </row>
    <row r="1584" spans="2:2" x14ac:dyDescent="0.25">
      <c r="B1584" s="155"/>
    </row>
    <row r="1585" spans="2:2" x14ac:dyDescent="0.25">
      <c r="B1585" s="155"/>
    </row>
    <row r="1586" spans="2:2" x14ac:dyDescent="0.25">
      <c r="B1586" s="155"/>
    </row>
    <row r="1587" spans="2:2" x14ac:dyDescent="0.25">
      <c r="B1587" s="155"/>
    </row>
    <row r="1588" spans="2:2" x14ac:dyDescent="0.25">
      <c r="B1588" s="155"/>
    </row>
    <row r="1589" spans="2:2" x14ac:dyDescent="0.25">
      <c r="B1589" s="155"/>
    </row>
    <row r="1590" spans="2:2" x14ac:dyDescent="0.25">
      <c r="B1590" s="155"/>
    </row>
    <row r="1591" spans="2:2" x14ac:dyDescent="0.25">
      <c r="B1591" s="155"/>
    </row>
    <row r="1592" spans="2:2" x14ac:dyDescent="0.25">
      <c r="B1592" s="155"/>
    </row>
    <row r="1593" spans="2:2" x14ac:dyDescent="0.25">
      <c r="B1593" s="155"/>
    </row>
    <row r="1594" spans="2:2" x14ac:dyDescent="0.25">
      <c r="B1594" s="155"/>
    </row>
    <row r="1595" spans="2:2" x14ac:dyDescent="0.25">
      <c r="B1595" s="155"/>
    </row>
    <row r="1596" spans="2:2" x14ac:dyDescent="0.25">
      <c r="B1596" s="155"/>
    </row>
    <row r="1597" spans="2:2" x14ac:dyDescent="0.25">
      <c r="B1597" s="155"/>
    </row>
    <row r="1598" spans="2:2" x14ac:dyDescent="0.25">
      <c r="B1598" s="155"/>
    </row>
    <row r="1599" spans="2:2" x14ac:dyDescent="0.25">
      <c r="B1599" s="155"/>
    </row>
    <row r="1600" spans="2:2" x14ac:dyDescent="0.25">
      <c r="B1600" s="155"/>
    </row>
    <row r="1601" spans="2:2" x14ac:dyDescent="0.25">
      <c r="B1601" s="155"/>
    </row>
    <row r="1602" spans="2:2" x14ac:dyDescent="0.25">
      <c r="B1602" s="155"/>
    </row>
    <row r="1603" spans="2:2" x14ac:dyDescent="0.25">
      <c r="B1603" s="155"/>
    </row>
    <row r="1604" spans="2:2" x14ac:dyDescent="0.25">
      <c r="B1604" s="155"/>
    </row>
    <row r="1605" spans="2:2" x14ac:dyDescent="0.25">
      <c r="B1605" s="155"/>
    </row>
    <row r="1606" spans="2:2" x14ac:dyDescent="0.25">
      <c r="B1606" s="155"/>
    </row>
    <row r="1607" spans="2:2" x14ac:dyDescent="0.25">
      <c r="B1607" s="155"/>
    </row>
    <row r="1608" spans="2:2" x14ac:dyDescent="0.25">
      <c r="B1608" s="155"/>
    </row>
    <row r="1609" spans="2:2" x14ac:dyDescent="0.25">
      <c r="B1609" s="155"/>
    </row>
    <row r="1610" spans="2:2" x14ac:dyDescent="0.25">
      <c r="B1610" s="155"/>
    </row>
    <row r="1611" spans="2:2" x14ac:dyDescent="0.25">
      <c r="B1611" s="155"/>
    </row>
    <row r="1612" spans="2:2" x14ac:dyDescent="0.25">
      <c r="B1612" s="155"/>
    </row>
    <row r="1613" spans="2:2" x14ac:dyDescent="0.25">
      <c r="B1613" s="155"/>
    </row>
    <row r="1614" spans="2:2" x14ac:dyDescent="0.25">
      <c r="B1614" s="155"/>
    </row>
    <row r="1615" spans="2:2" x14ac:dyDescent="0.25">
      <c r="B1615" s="155"/>
    </row>
    <row r="1616" spans="2:2" x14ac:dyDescent="0.25">
      <c r="B1616" s="155"/>
    </row>
    <row r="1617" spans="2:2" x14ac:dyDescent="0.25">
      <c r="B1617" s="155"/>
    </row>
    <row r="1618" spans="2:2" x14ac:dyDescent="0.25">
      <c r="B1618" s="155"/>
    </row>
    <row r="1619" spans="2:2" x14ac:dyDescent="0.25">
      <c r="B1619" s="155"/>
    </row>
    <row r="1620" spans="2:2" x14ac:dyDescent="0.25">
      <c r="B1620" s="155"/>
    </row>
    <row r="1621" spans="2:2" x14ac:dyDescent="0.25">
      <c r="B1621" s="155"/>
    </row>
    <row r="1622" spans="2:2" x14ac:dyDescent="0.25">
      <c r="B1622" s="155"/>
    </row>
    <row r="1623" spans="2:2" x14ac:dyDescent="0.25">
      <c r="B1623" s="155"/>
    </row>
    <row r="1624" spans="2:2" x14ac:dyDescent="0.25">
      <c r="B1624" s="155"/>
    </row>
    <row r="1625" spans="2:2" x14ac:dyDescent="0.25">
      <c r="B1625" s="155"/>
    </row>
    <row r="1626" spans="2:2" x14ac:dyDescent="0.25">
      <c r="B1626" s="155"/>
    </row>
    <row r="1627" spans="2:2" x14ac:dyDescent="0.25">
      <c r="B1627" s="155"/>
    </row>
    <row r="1628" spans="2:2" x14ac:dyDescent="0.25">
      <c r="B1628" s="155"/>
    </row>
    <row r="1629" spans="2:2" x14ac:dyDescent="0.25">
      <c r="B1629" s="155"/>
    </row>
    <row r="1630" spans="2:2" x14ac:dyDescent="0.25">
      <c r="B1630" s="155"/>
    </row>
    <row r="1631" spans="2:2" x14ac:dyDescent="0.25">
      <c r="B1631" s="155"/>
    </row>
    <row r="1632" spans="2:2" x14ac:dyDescent="0.25">
      <c r="B1632" s="155"/>
    </row>
    <row r="1633" spans="1:2" x14ac:dyDescent="0.25">
      <c r="B1633" s="155"/>
    </row>
    <row r="1634" spans="1:2" x14ac:dyDescent="0.25">
      <c r="B1634" s="155"/>
    </row>
    <row r="1635" spans="1:2" x14ac:dyDescent="0.25">
      <c r="B1635" s="155"/>
    </row>
    <row r="1636" spans="1:2" x14ac:dyDescent="0.25">
      <c r="B1636" s="155"/>
    </row>
    <row r="1637" spans="1:2" x14ac:dyDescent="0.25">
      <c r="B1637" s="155"/>
    </row>
    <row r="1638" spans="1:2" x14ac:dyDescent="0.25">
      <c r="B1638" s="155"/>
    </row>
    <row r="1639" spans="1:2" x14ac:dyDescent="0.25">
      <c r="B1639" s="155"/>
    </row>
    <row r="1640" spans="1:2" x14ac:dyDescent="0.25">
      <c r="B1640" s="155"/>
    </row>
    <row r="1641" spans="1:2" x14ac:dyDescent="0.25">
      <c r="B1641" s="155"/>
    </row>
    <row r="1642" spans="1:2" x14ac:dyDescent="0.25">
      <c r="B1642" s="155"/>
    </row>
    <row r="1643" spans="1:2" x14ac:dyDescent="0.25">
      <c r="A1643" s="140"/>
      <c r="B1643" s="155"/>
    </row>
    <row r="1644" spans="1:2" x14ac:dyDescent="0.25">
      <c r="A1644" s="140"/>
      <c r="B1644" s="155"/>
    </row>
    <row r="1645" spans="1:2" x14ac:dyDescent="0.25">
      <c r="A1645" s="140"/>
      <c r="B1645" s="155"/>
    </row>
    <row r="1646" spans="1:2" x14ac:dyDescent="0.25">
      <c r="A1646" s="140"/>
      <c r="B1646" s="155"/>
    </row>
    <row r="1647" spans="1:2" x14ac:dyDescent="0.25">
      <c r="A1647" s="140"/>
      <c r="B1647" s="155"/>
    </row>
    <row r="1648" spans="1:2" x14ac:dyDescent="0.25">
      <c r="A1648" s="140"/>
      <c r="B1648" s="155"/>
    </row>
    <row r="1649" spans="1:2" x14ac:dyDescent="0.25">
      <c r="A1649" s="140"/>
      <c r="B1649" s="155"/>
    </row>
    <row r="1650" spans="1:2" x14ac:dyDescent="0.25">
      <c r="A1650" s="140"/>
      <c r="B1650" s="155"/>
    </row>
    <row r="1651" spans="1:2" x14ac:dyDescent="0.25">
      <c r="A1651" s="140"/>
      <c r="B1651" s="155"/>
    </row>
    <row r="1652" spans="1:2" x14ac:dyDescent="0.25">
      <c r="A1652" s="140"/>
      <c r="B1652" s="155"/>
    </row>
    <row r="1653" spans="1:2" x14ac:dyDescent="0.25">
      <c r="A1653" s="140"/>
      <c r="B1653" s="155"/>
    </row>
    <row r="1654" spans="1:2" x14ac:dyDescent="0.25">
      <c r="A1654" s="140"/>
      <c r="B1654" s="155"/>
    </row>
    <row r="1655" spans="1:2" x14ac:dyDescent="0.25">
      <c r="A1655" s="140"/>
      <c r="B1655" s="155"/>
    </row>
    <row r="1656" spans="1:2" x14ac:dyDescent="0.25">
      <c r="A1656" s="140"/>
      <c r="B1656" s="155"/>
    </row>
    <row r="1657" spans="1:2" x14ac:dyDescent="0.25">
      <c r="A1657" s="140"/>
      <c r="B1657" s="155"/>
    </row>
    <row r="1658" spans="1:2" x14ac:dyDescent="0.25">
      <c r="A1658" s="140"/>
      <c r="B1658" s="155"/>
    </row>
    <row r="1659" spans="1:2" x14ac:dyDescent="0.25">
      <c r="A1659" s="140"/>
      <c r="B1659" s="155"/>
    </row>
    <row r="1660" spans="1:2" x14ac:dyDescent="0.25">
      <c r="A1660" s="140"/>
      <c r="B1660" s="155"/>
    </row>
    <row r="1661" spans="1:2" x14ac:dyDescent="0.25">
      <c r="B1661" s="155"/>
    </row>
    <row r="1662" spans="1:2" x14ac:dyDescent="0.25">
      <c r="B1662" s="155"/>
    </row>
    <row r="1663" spans="1:2" x14ac:dyDescent="0.25">
      <c r="B1663" s="155"/>
    </row>
    <row r="1664" spans="1:2" x14ac:dyDescent="0.25">
      <c r="B1664" s="155"/>
    </row>
    <row r="1665" spans="2:2" x14ac:dyDescent="0.25">
      <c r="B1665" s="155"/>
    </row>
    <row r="1666" spans="2:2" x14ac:dyDescent="0.25">
      <c r="B1666" s="155"/>
    </row>
    <row r="1667" spans="2:2" x14ac:dyDescent="0.25">
      <c r="B1667" s="155"/>
    </row>
    <row r="1668" spans="2:2" x14ac:dyDescent="0.25">
      <c r="B1668" s="155"/>
    </row>
    <row r="1669" spans="2:2" x14ac:dyDescent="0.25">
      <c r="B1669" s="155"/>
    </row>
    <row r="1670" spans="2:2" x14ac:dyDescent="0.25">
      <c r="B1670" s="155"/>
    </row>
    <row r="1671" spans="2:2" x14ac:dyDescent="0.25">
      <c r="B1671" s="155"/>
    </row>
    <row r="1672" spans="2:2" x14ac:dyDescent="0.25">
      <c r="B1672" s="155"/>
    </row>
    <row r="1673" spans="2:2" x14ac:dyDescent="0.25">
      <c r="B1673" s="155"/>
    </row>
    <row r="1708" spans="1:7" x14ac:dyDescent="0.25">
      <c r="A1708" s="140"/>
      <c r="C1708" s="7"/>
      <c r="D1708" s="7"/>
      <c r="E1708" s="7"/>
      <c r="F1708" s="7"/>
      <c r="G1708" s="7"/>
    </row>
    <row r="1709" spans="1:7" x14ac:dyDescent="0.25">
      <c r="A1709" s="140"/>
      <c r="C1709" s="7"/>
      <c r="D1709" s="7"/>
      <c r="E1709" s="7"/>
      <c r="F1709" s="7"/>
      <c r="G1709" s="7"/>
    </row>
    <row r="1710" spans="1:7" x14ac:dyDescent="0.25">
      <c r="A1710" s="140"/>
      <c r="C1710" s="7"/>
      <c r="D1710" s="7"/>
      <c r="E1710" s="7"/>
      <c r="F1710" s="7"/>
      <c r="G1710" s="7"/>
    </row>
    <row r="1711" spans="1:7" x14ac:dyDescent="0.25">
      <c r="A1711" s="140"/>
      <c r="C1711" s="7"/>
      <c r="D1711" s="7"/>
      <c r="E1711" s="7"/>
      <c r="F1711" s="7"/>
      <c r="G1711" s="7"/>
    </row>
    <row r="1712" spans="1:7" x14ac:dyDescent="0.25">
      <c r="A1712" s="140"/>
      <c r="C1712" s="7"/>
      <c r="D1712" s="7"/>
      <c r="E1712" s="7"/>
      <c r="F1712" s="7"/>
      <c r="G1712" s="7"/>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E1712"/>
  <sheetViews>
    <sheetView zoomScale="70" zoomScaleNormal="70" workbookViewId="0">
      <selection activeCell="W566" sqref="W566"/>
    </sheetView>
  </sheetViews>
  <sheetFormatPr defaultRowHeight="15" x14ac:dyDescent="0.25"/>
  <cols>
    <col min="1" max="1" width="32.5703125" style="8" customWidth="1"/>
    <col min="2" max="2" width="50.140625" style="140" customWidth="1"/>
    <col min="3" max="7" width="13" style="140" customWidth="1"/>
    <col min="8" max="8" width="3.140625" style="140" customWidth="1"/>
    <col min="9" max="13" width="8" style="140" customWidth="1"/>
    <col min="14" max="14" width="2.28515625" style="140" customWidth="1"/>
    <col min="15" max="19" width="8.28515625" style="140" customWidth="1"/>
    <col min="20" max="20" width="2.28515625" style="140" customWidth="1"/>
    <col min="21" max="21" width="2.5703125" style="140" customWidth="1"/>
    <col min="22" max="22" width="61.42578125" style="140" customWidth="1"/>
    <col min="23" max="27" width="9.140625" style="140"/>
    <col min="28" max="28" width="13.140625" style="140" customWidth="1"/>
    <col min="29" max="16384" width="9.140625" style="140"/>
  </cols>
  <sheetData>
    <row r="2" spans="1:19" x14ac:dyDescent="0.25">
      <c r="B2" s="140" t="s">
        <v>0</v>
      </c>
    </row>
    <row r="3" spans="1:19" x14ac:dyDescent="0.25">
      <c r="B3" s="2" t="s">
        <v>1086</v>
      </c>
    </row>
    <row r="4" spans="1:19" x14ac:dyDescent="0.25">
      <c r="B4" s="3" t="s">
        <v>620</v>
      </c>
    </row>
    <row r="5" spans="1:19" s="8" customFormat="1" x14ac:dyDescent="0.25"/>
    <row r="6" spans="1:19" s="8" customFormat="1" ht="21" x14ac:dyDescent="0.35">
      <c r="B6" s="4" t="s">
        <v>1</v>
      </c>
    </row>
    <row r="7" spans="1:19" s="8" customFormat="1" x14ac:dyDescent="0.25"/>
    <row r="8" spans="1:19" s="8" customFormat="1" ht="15.75" thickBot="1" x14ac:dyDescent="0.3"/>
    <row r="9" spans="1:19" s="8" customFormat="1" ht="15.75" thickBot="1" x14ac:dyDescent="0.3">
      <c r="A9" s="8" t="s">
        <v>269</v>
      </c>
      <c r="G9" s="13">
        <f>1615*4</f>
        <v>6460</v>
      </c>
    </row>
    <row r="10" spans="1:19" s="8" customFormat="1" ht="15.75" thickBot="1" x14ac:dyDescent="0.3">
      <c r="A10" s="8" t="s">
        <v>270</v>
      </c>
      <c r="G10" s="13">
        <f>4675*4</f>
        <v>18700</v>
      </c>
    </row>
    <row r="11" spans="1:19" s="8" customFormat="1" x14ac:dyDescent="0.25"/>
    <row r="12" spans="1:19" s="8" customFormat="1" ht="26.25" x14ac:dyDescent="0.4">
      <c r="A12" s="153" t="s">
        <v>255</v>
      </c>
    </row>
    <row r="13" spans="1:19" s="8" customFormat="1" x14ac:dyDescent="0.25"/>
    <row r="14" spans="1:19" s="8" customFormat="1" x14ac:dyDescent="0.25"/>
    <row r="15" spans="1:19" s="8" customFormat="1" x14ac:dyDescent="0.25"/>
    <row r="16" spans="1:19" s="8" customFormat="1" x14ac:dyDescent="0.25">
      <c r="B16" s="140"/>
      <c r="C16" s="7"/>
      <c r="D16" s="7"/>
      <c r="E16" s="7"/>
      <c r="F16" s="7"/>
      <c r="G16" s="7"/>
      <c r="H16" s="140"/>
      <c r="I16" s="103" t="s">
        <v>244</v>
      </c>
      <c r="J16" s="140"/>
      <c r="K16" s="140"/>
      <c r="L16" s="140"/>
      <c r="M16" s="140"/>
      <c r="N16" s="140"/>
      <c r="O16" s="103" t="s">
        <v>245</v>
      </c>
      <c r="P16" s="140"/>
      <c r="Q16" s="140"/>
      <c r="R16" s="140"/>
      <c r="S16" s="140"/>
    </row>
    <row r="17" spans="1:31" s="8" customFormat="1" x14ac:dyDescent="0.25">
      <c r="B17" s="106" t="s">
        <v>266</v>
      </c>
      <c r="C17" s="9">
        <v>2010</v>
      </c>
      <c r="D17" s="9">
        <v>2020</v>
      </c>
      <c r="E17" s="9">
        <v>2030</v>
      </c>
      <c r="F17" s="9">
        <v>2040</v>
      </c>
      <c r="G17" s="9">
        <v>2050</v>
      </c>
      <c r="H17" s="140"/>
      <c r="I17" s="106">
        <v>2010</v>
      </c>
      <c r="J17" s="106">
        <v>2020</v>
      </c>
      <c r="K17" s="106">
        <v>2030</v>
      </c>
      <c r="L17" s="106">
        <v>2040</v>
      </c>
      <c r="M17" s="106">
        <v>2050</v>
      </c>
      <c r="N17" s="140"/>
      <c r="O17" s="106">
        <v>2010</v>
      </c>
      <c r="P17" s="106">
        <v>2020</v>
      </c>
      <c r="Q17" s="106">
        <v>2030</v>
      </c>
      <c r="R17" s="106">
        <v>2040</v>
      </c>
      <c r="S17" s="106">
        <v>2050</v>
      </c>
      <c r="V17" s="106" t="s">
        <v>266</v>
      </c>
      <c r="W17" s="106">
        <v>2010</v>
      </c>
      <c r="X17" s="106">
        <v>2020</v>
      </c>
      <c r="Y17" s="106">
        <v>2030</v>
      </c>
      <c r="Z17" s="106">
        <v>2040</v>
      </c>
      <c r="AA17" s="106">
        <v>2050</v>
      </c>
    </row>
    <row r="18" spans="1:31" s="8" customFormat="1" x14ac:dyDescent="0.25">
      <c r="A18" s="163"/>
      <c r="B18" s="155" t="s">
        <v>600</v>
      </c>
      <c r="C18" s="167">
        <f t="shared" ref="C18:C49" ca="1" si="0">IFERROR(VLOOKUP($B18,INDIRECT($I$18),2,FALSE),0)</f>
        <v>0</v>
      </c>
      <c r="D18" s="167">
        <f t="shared" ref="D18:D49" ca="1" si="1">IFERROR(VLOOKUP($B18,INDIRECT($J$18),2,FALSE),0)</f>
        <v>0</v>
      </c>
      <c r="E18" s="167">
        <f t="shared" ref="E18:E49" ca="1" si="2">IFERROR(VLOOKUP($B18,INDIRECT($K$18),2,FALSE),0)</f>
        <v>0</v>
      </c>
      <c r="F18" s="167">
        <f t="shared" ref="F18:F49" ca="1" si="3">IFERROR(VLOOKUP($B18,INDIRECT($L$18),2,FALSE),0)</f>
        <v>0</v>
      </c>
      <c r="G18" s="167">
        <f t="shared" ref="G18:G49" ca="1" si="4">IFERROR(VLOOKUP($B18,INDIRECT($M$18),2,FALSE),0)</f>
        <v>0</v>
      </c>
      <c r="H18" s="140"/>
      <c r="I18" s="140" t="str">
        <f>"Modeloutput!$D$"&amp;O18&amp;":$E$"&amp;O19</f>
        <v>Modeloutput!$D$6713:$E$6748</v>
      </c>
      <c r="J18" s="140" t="str">
        <f>"Modeloutput!$D$"&amp;P18&amp;":$E$"&amp;P19</f>
        <v>Modeloutput!$D$7036:$E$7071</v>
      </c>
      <c r="K18" s="140" t="str">
        <f>"Modeloutput!$D$"&amp;Q18&amp;":$E$"&amp;Q19</f>
        <v>Modeloutput!$D$7359:$E$7394</v>
      </c>
      <c r="L18" s="140" t="str">
        <f>"Modeloutput!$D$"&amp;R18&amp;":$E$"&amp;R19</f>
        <v>Modeloutput!$D$7682:$E$7717</v>
      </c>
      <c r="M18" s="140" t="str">
        <f>"Modeloutput!$D$"&amp;S18&amp;":$E$"&amp;S19</f>
        <v>Modeloutput!$D$8005:$E$8040</v>
      </c>
      <c r="N18" s="140" t="s">
        <v>246</v>
      </c>
      <c r="O18" s="140">
        <f>Run4_Var1!O18+Run4_Var5!$G$9</f>
        <v>6713</v>
      </c>
      <c r="P18" s="140">
        <f>Run4_Var1!P18+Run4_Var5!$G$9</f>
        <v>7036</v>
      </c>
      <c r="Q18" s="140">
        <f>Run4_Var1!Q18+Run4_Var5!$G$9</f>
        <v>7359</v>
      </c>
      <c r="R18" s="140">
        <f>Run4_Var1!R18+Run4_Var5!$G$9</f>
        <v>7682</v>
      </c>
      <c r="S18" s="140">
        <f>Run4_Var1!S18+Run4_Var5!$G$9</f>
        <v>8005</v>
      </c>
      <c r="V18" s="14" t="s">
        <v>271</v>
      </c>
      <c r="W18" s="167">
        <f ca="1">C18</f>
        <v>0</v>
      </c>
      <c r="X18" s="167">
        <f t="shared" ref="X18:AA19" ca="1" si="5">D18</f>
        <v>0</v>
      </c>
      <c r="Y18" s="167">
        <f t="shared" ca="1" si="5"/>
        <v>0</v>
      </c>
      <c r="Z18" s="167">
        <f t="shared" ca="1" si="5"/>
        <v>0</v>
      </c>
      <c r="AA18" s="167">
        <f t="shared" ca="1" si="5"/>
        <v>0</v>
      </c>
      <c r="AE18" s="140"/>
    </row>
    <row r="19" spans="1:31" s="8" customFormat="1" x14ac:dyDescent="0.25">
      <c r="A19" s="163"/>
      <c r="B19" s="155" t="s">
        <v>601</v>
      </c>
      <c r="C19" s="168">
        <f t="shared" ca="1" si="0"/>
        <v>0</v>
      </c>
      <c r="D19" s="168">
        <f t="shared" ca="1" si="1"/>
        <v>0</v>
      </c>
      <c r="E19" s="168">
        <f t="shared" ca="1" si="2"/>
        <v>0</v>
      </c>
      <c r="F19" s="168">
        <f t="shared" ca="1" si="3"/>
        <v>0</v>
      </c>
      <c r="G19" s="168">
        <f t="shared" ca="1" si="4"/>
        <v>0</v>
      </c>
      <c r="H19" s="140"/>
      <c r="I19" s="140"/>
      <c r="J19" s="140"/>
      <c r="K19" s="140"/>
      <c r="L19" s="140"/>
      <c r="M19" s="140"/>
      <c r="N19" s="140"/>
      <c r="O19" s="140">
        <f>Run4_Var1!O19+Run4_Var5!$G$9</f>
        <v>6748</v>
      </c>
      <c r="P19" s="140">
        <f>Run4_Var1!P19+Run4_Var5!$G$9</f>
        <v>7071</v>
      </c>
      <c r="Q19" s="140">
        <f>Run4_Var1!Q19+Run4_Var5!$G$9</f>
        <v>7394</v>
      </c>
      <c r="R19" s="140">
        <f>Run4_Var1!R19+Run4_Var5!$G$9</f>
        <v>7717</v>
      </c>
      <c r="S19" s="140">
        <f>Run4_Var1!S19+Run4_Var5!$G$9</f>
        <v>8040</v>
      </c>
      <c r="V19" s="20" t="s">
        <v>613</v>
      </c>
      <c r="W19" s="19">
        <f ca="1">C19</f>
        <v>0</v>
      </c>
      <c r="X19" s="19">
        <f t="shared" ca="1" si="5"/>
        <v>0</v>
      </c>
      <c r="Y19" s="19">
        <f t="shared" ca="1" si="5"/>
        <v>0</v>
      </c>
      <c r="Z19" s="19">
        <f t="shared" ca="1" si="5"/>
        <v>0</v>
      </c>
      <c r="AA19" s="19">
        <f t="shared" ca="1" si="5"/>
        <v>0</v>
      </c>
      <c r="AE19" s="140"/>
    </row>
    <row r="20" spans="1:31" s="8" customFormat="1" x14ac:dyDescent="0.25">
      <c r="A20" s="163"/>
      <c r="B20" s="155" t="s">
        <v>192</v>
      </c>
      <c r="C20" s="169">
        <f t="shared" ca="1" si="0"/>
        <v>0</v>
      </c>
      <c r="D20" s="169">
        <f t="shared" ca="1" si="1"/>
        <v>0</v>
      </c>
      <c r="E20" s="169">
        <f t="shared" ca="1" si="2"/>
        <v>0</v>
      </c>
      <c r="F20" s="169">
        <f t="shared" ca="1" si="3"/>
        <v>0</v>
      </c>
      <c r="G20" s="169">
        <f t="shared" ca="1" si="4"/>
        <v>0</v>
      </c>
      <c r="H20" s="140"/>
      <c r="I20" s="140"/>
      <c r="J20" s="140"/>
      <c r="K20" s="140"/>
      <c r="L20" s="140"/>
      <c r="M20" s="140"/>
      <c r="N20" s="140"/>
      <c r="O20" s="140"/>
      <c r="P20" s="140"/>
      <c r="Q20" s="140"/>
      <c r="R20" s="140"/>
      <c r="S20" s="140"/>
      <c r="V20" s="27" t="s">
        <v>281</v>
      </c>
      <c r="W20" s="28">
        <f ca="1">SUM(C29:C32)+C36</f>
        <v>0</v>
      </c>
      <c r="X20" s="28">
        <f t="shared" ref="X20:AA20" ca="1" si="6">SUM(D29:D32)+D36</f>
        <v>-5.2801654899999999</v>
      </c>
      <c r="Y20" s="28">
        <f t="shared" ca="1" si="6"/>
        <v>-4.8376935300000001</v>
      </c>
      <c r="Z20" s="28">
        <f t="shared" ca="1" si="6"/>
        <v>-4.51321408</v>
      </c>
      <c r="AA20" s="28">
        <f t="shared" ca="1" si="6"/>
        <v>-4.27722903</v>
      </c>
      <c r="AE20" s="140"/>
    </row>
    <row r="21" spans="1:31" s="8" customFormat="1" x14ac:dyDescent="0.25">
      <c r="A21" s="163"/>
      <c r="B21" s="155" t="s">
        <v>193</v>
      </c>
      <c r="C21" s="169">
        <f t="shared" ca="1" si="0"/>
        <v>0</v>
      </c>
      <c r="D21" s="169">
        <f t="shared" ca="1" si="1"/>
        <v>0</v>
      </c>
      <c r="E21" s="169">
        <f t="shared" ca="1" si="2"/>
        <v>0</v>
      </c>
      <c r="F21" s="169">
        <f t="shared" ca="1" si="3"/>
        <v>0</v>
      </c>
      <c r="G21" s="169">
        <f t="shared" ca="1" si="4"/>
        <v>0</v>
      </c>
      <c r="H21" s="140"/>
      <c r="I21" s="140"/>
      <c r="J21" s="140"/>
      <c r="K21" s="140"/>
      <c r="L21" s="140"/>
      <c r="M21" s="140"/>
      <c r="N21" s="140"/>
      <c r="O21" s="140"/>
      <c r="P21" s="140"/>
      <c r="Q21" s="140"/>
      <c r="R21" s="140"/>
      <c r="S21" s="140"/>
      <c r="V21" s="17" t="s">
        <v>1349</v>
      </c>
      <c r="W21" s="18">
        <f ca="1">SUM(C20:C27)</f>
        <v>0</v>
      </c>
      <c r="X21" s="18">
        <f t="shared" ref="X21:AA21" ca="1" si="7">SUM(D20:D27)</f>
        <v>0</v>
      </c>
      <c r="Y21" s="18">
        <f t="shared" ca="1" si="7"/>
        <v>0</v>
      </c>
      <c r="Z21" s="18">
        <f t="shared" ca="1" si="7"/>
        <v>0</v>
      </c>
      <c r="AA21" s="18">
        <f t="shared" ca="1" si="7"/>
        <v>0</v>
      </c>
      <c r="AE21" s="140"/>
    </row>
    <row r="22" spans="1:31" s="8" customFormat="1" x14ac:dyDescent="0.25">
      <c r="A22" s="163"/>
      <c r="B22" s="155" t="s">
        <v>602</v>
      </c>
      <c r="C22" s="169">
        <f t="shared" ca="1" si="0"/>
        <v>0</v>
      </c>
      <c r="D22" s="169">
        <f t="shared" ca="1" si="1"/>
        <v>0</v>
      </c>
      <c r="E22" s="169">
        <f t="shared" ca="1" si="2"/>
        <v>0</v>
      </c>
      <c r="F22" s="169">
        <f t="shared" ca="1" si="3"/>
        <v>0</v>
      </c>
      <c r="G22" s="169">
        <f t="shared" ca="1" si="4"/>
        <v>0</v>
      </c>
      <c r="H22" s="140"/>
      <c r="I22" s="140"/>
      <c r="J22" s="140"/>
      <c r="K22" s="140"/>
      <c r="L22" s="140"/>
      <c r="M22" s="140"/>
      <c r="N22" s="140"/>
      <c r="O22" s="140"/>
      <c r="P22" s="140"/>
      <c r="Q22" s="140"/>
      <c r="R22" s="140"/>
      <c r="S22" s="140"/>
      <c r="V22" s="22" t="s">
        <v>1350</v>
      </c>
      <c r="W22" s="41">
        <f ca="1">C28</f>
        <v>0</v>
      </c>
      <c r="X22" s="41">
        <f t="shared" ref="X22:AA22" ca="1" si="8">D28</f>
        <v>-48.209353800000002</v>
      </c>
      <c r="Y22" s="41">
        <f t="shared" ca="1" si="8"/>
        <v>-48.209353800000002</v>
      </c>
      <c r="Z22" s="41">
        <f t="shared" ca="1" si="8"/>
        <v>-48.209353800000002</v>
      </c>
      <c r="AA22" s="41">
        <f t="shared" ca="1" si="8"/>
        <v>-48.209353800000002</v>
      </c>
      <c r="AE22" s="140"/>
    </row>
    <row r="23" spans="1:31" s="8" customFormat="1" x14ac:dyDescent="0.25">
      <c r="A23" s="163"/>
      <c r="B23" s="155" t="s">
        <v>603</v>
      </c>
      <c r="C23" s="169">
        <f t="shared" ca="1" si="0"/>
        <v>0</v>
      </c>
      <c r="D23" s="169">
        <f t="shared" ca="1" si="1"/>
        <v>0</v>
      </c>
      <c r="E23" s="169">
        <f t="shared" ca="1" si="2"/>
        <v>0</v>
      </c>
      <c r="F23" s="169">
        <f t="shared" ca="1" si="3"/>
        <v>0</v>
      </c>
      <c r="G23" s="169">
        <f t="shared" ca="1" si="4"/>
        <v>0</v>
      </c>
      <c r="H23" s="140"/>
      <c r="I23" s="140"/>
      <c r="J23" s="140"/>
      <c r="K23" s="140"/>
      <c r="L23" s="140"/>
      <c r="M23" s="140"/>
      <c r="N23" s="140"/>
      <c r="O23" s="140"/>
      <c r="P23" s="140"/>
      <c r="Q23" s="140"/>
      <c r="R23" s="140"/>
      <c r="S23" s="140"/>
      <c r="V23" s="36" t="s">
        <v>1351</v>
      </c>
      <c r="W23" s="38">
        <f ca="1">SUM(C39:C41)</f>
        <v>0</v>
      </c>
      <c r="X23" s="38">
        <f t="shared" ref="X23:AA23" ca="1" si="9">SUM(D39:D41)</f>
        <v>24.8811754</v>
      </c>
      <c r="Y23" s="38">
        <f t="shared" ca="1" si="9"/>
        <v>24.8811754</v>
      </c>
      <c r="Z23" s="38">
        <f t="shared" ca="1" si="9"/>
        <v>24.8811754</v>
      </c>
      <c r="AA23" s="38">
        <f t="shared" ca="1" si="9"/>
        <v>24.8811754</v>
      </c>
      <c r="AE23" s="140"/>
    </row>
    <row r="24" spans="1:31" s="8" customFormat="1" x14ac:dyDescent="0.25">
      <c r="A24" s="163"/>
      <c r="B24" s="155" t="s">
        <v>604</v>
      </c>
      <c r="C24" s="169">
        <f t="shared" ca="1" si="0"/>
        <v>0</v>
      </c>
      <c r="D24" s="169">
        <f t="shared" ca="1" si="1"/>
        <v>0</v>
      </c>
      <c r="E24" s="169">
        <f t="shared" ca="1" si="2"/>
        <v>0</v>
      </c>
      <c r="F24" s="169">
        <f t="shared" ca="1" si="3"/>
        <v>0</v>
      </c>
      <c r="G24" s="169">
        <f t="shared" ca="1" si="4"/>
        <v>0</v>
      </c>
      <c r="H24" s="140"/>
      <c r="I24" s="140"/>
      <c r="J24" s="140"/>
      <c r="K24" s="140"/>
      <c r="L24" s="140"/>
      <c r="M24" s="140"/>
      <c r="N24" s="140"/>
      <c r="O24" s="140"/>
      <c r="P24" s="140"/>
      <c r="Q24" s="140"/>
      <c r="R24" s="140"/>
      <c r="S24" s="140"/>
      <c r="V24" s="70" t="s">
        <v>615</v>
      </c>
      <c r="W24" s="72">
        <f ca="1">C35</f>
        <v>-1.2853600000000001</v>
      </c>
      <c r="X24" s="72">
        <f t="shared" ref="X24:AA24" ca="1" si="10">D35</f>
        <v>-5.2938400000000003</v>
      </c>
      <c r="Y24" s="72">
        <f t="shared" ca="1" si="10"/>
        <v>-5.2938400000000003</v>
      </c>
      <c r="Z24" s="72">
        <f t="shared" ca="1" si="10"/>
        <v>-5.2938400000000003</v>
      </c>
      <c r="AA24" s="72">
        <f t="shared" ca="1" si="10"/>
        <v>-5.2938400000000003</v>
      </c>
      <c r="AE24" s="140"/>
    </row>
    <row r="25" spans="1:31" s="8" customFormat="1" x14ac:dyDescent="0.25">
      <c r="A25" s="163"/>
      <c r="B25" s="155" t="s">
        <v>605</v>
      </c>
      <c r="C25" s="169">
        <f t="shared" ca="1" si="0"/>
        <v>0</v>
      </c>
      <c r="D25" s="169">
        <f t="shared" ca="1" si="1"/>
        <v>0</v>
      </c>
      <c r="E25" s="169">
        <f t="shared" ca="1" si="2"/>
        <v>0</v>
      </c>
      <c r="F25" s="169">
        <f t="shared" ca="1" si="3"/>
        <v>0</v>
      </c>
      <c r="G25" s="169">
        <f t="shared" ca="1" si="4"/>
        <v>0</v>
      </c>
      <c r="H25" s="140"/>
      <c r="I25" s="140"/>
      <c r="J25" s="140"/>
      <c r="K25" s="140"/>
      <c r="L25" s="140"/>
      <c r="M25" s="140"/>
      <c r="N25" s="140"/>
      <c r="O25" s="140"/>
      <c r="P25" s="140"/>
      <c r="Q25" s="140"/>
      <c r="R25" s="140"/>
      <c r="S25" s="140"/>
      <c r="V25" s="170" t="s">
        <v>1352</v>
      </c>
      <c r="W25" s="61">
        <f ca="1">C33+C34+C37+C38</f>
        <v>0</v>
      </c>
      <c r="X25" s="61">
        <f t="shared" ref="X25:AA25" ca="1" si="11">D33+D34+D37+D38</f>
        <v>-1.6748295479999999</v>
      </c>
      <c r="Y25" s="61">
        <f t="shared" ca="1" si="11"/>
        <v>-1.6748295479999999</v>
      </c>
      <c r="Z25" s="61">
        <f t="shared" ca="1" si="11"/>
        <v>-1.6748295479999999</v>
      </c>
      <c r="AA25" s="61">
        <f t="shared" ca="1" si="11"/>
        <v>-1.6748295479999999</v>
      </c>
      <c r="AE25" s="140"/>
    </row>
    <row r="26" spans="1:31" s="8" customFormat="1" x14ac:dyDescent="0.25">
      <c r="A26" s="163"/>
      <c r="B26" s="155" t="s">
        <v>194</v>
      </c>
      <c r="C26" s="169">
        <f t="shared" ca="1" si="0"/>
        <v>0</v>
      </c>
      <c r="D26" s="169">
        <f t="shared" ca="1" si="1"/>
        <v>0</v>
      </c>
      <c r="E26" s="169">
        <f t="shared" ca="1" si="2"/>
        <v>0</v>
      </c>
      <c r="F26" s="169">
        <f t="shared" ca="1" si="3"/>
        <v>0</v>
      </c>
      <c r="G26" s="169">
        <f t="shared" ca="1" si="4"/>
        <v>0</v>
      </c>
      <c r="H26" s="140"/>
      <c r="I26" s="140"/>
      <c r="J26" s="140"/>
      <c r="K26" s="140"/>
      <c r="L26" s="140"/>
      <c r="M26" s="140"/>
      <c r="N26" s="140"/>
      <c r="O26" s="140"/>
      <c r="P26" s="140"/>
      <c r="Q26" s="140"/>
      <c r="R26" s="140"/>
      <c r="S26" s="140"/>
      <c r="V26" s="171" t="s">
        <v>252</v>
      </c>
      <c r="W26" s="172">
        <f ca="1">SUM(C42:C46)+C48+C49</f>
        <v>0</v>
      </c>
      <c r="X26" s="172">
        <f t="shared" ref="X26:AA26" ca="1" si="12">SUM(D42:D46)+D48+D49</f>
        <v>0</v>
      </c>
      <c r="Y26" s="172">
        <f t="shared" ca="1" si="12"/>
        <v>0</v>
      </c>
      <c r="Z26" s="172">
        <f t="shared" ca="1" si="12"/>
        <v>0</v>
      </c>
      <c r="AA26" s="172">
        <f t="shared" ca="1" si="12"/>
        <v>0</v>
      </c>
      <c r="AE26" s="140"/>
    </row>
    <row r="27" spans="1:31" s="8" customFormat="1" x14ac:dyDescent="0.25">
      <c r="A27" s="140"/>
      <c r="B27" s="155" t="s">
        <v>217</v>
      </c>
      <c r="C27" s="169">
        <f t="shared" ca="1" si="0"/>
        <v>0</v>
      </c>
      <c r="D27" s="169">
        <f t="shared" ca="1" si="1"/>
        <v>0</v>
      </c>
      <c r="E27" s="169">
        <f t="shared" ca="1" si="2"/>
        <v>0</v>
      </c>
      <c r="F27" s="169">
        <f t="shared" ca="1" si="3"/>
        <v>0</v>
      </c>
      <c r="G27" s="169">
        <f t="shared" ca="1" si="4"/>
        <v>0</v>
      </c>
      <c r="H27" s="140"/>
      <c r="I27" s="140"/>
      <c r="J27" s="140"/>
      <c r="K27" s="140"/>
      <c r="L27" s="140"/>
      <c r="M27" s="140"/>
      <c r="N27" s="140"/>
      <c r="O27" s="140"/>
      <c r="P27" s="140"/>
      <c r="Q27" s="140"/>
      <c r="R27" s="140"/>
      <c r="S27" s="140"/>
      <c r="V27" s="140"/>
      <c r="W27" s="42"/>
      <c r="X27" s="42"/>
      <c r="Y27" s="42"/>
      <c r="Z27" s="42"/>
      <c r="AA27" s="42"/>
      <c r="AE27" s="140"/>
    </row>
    <row r="28" spans="1:31" s="8" customFormat="1" x14ac:dyDescent="0.25">
      <c r="A28" s="140"/>
      <c r="B28" s="155" t="s">
        <v>606</v>
      </c>
      <c r="C28" s="173">
        <f t="shared" ca="1" si="0"/>
        <v>0</v>
      </c>
      <c r="D28" s="173">
        <f t="shared" ca="1" si="1"/>
        <v>-48.209353800000002</v>
      </c>
      <c r="E28" s="173">
        <f t="shared" ca="1" si="2"/>
        <v>-48.209353800000002</v>
      </c>
      <c r="F28" s="173">
        <f t="shared" ca="1" si="3"/>
        <v>-48.209353800000002</v>
      </c>
      <c r="G28" s="173">
        <f t="shared" ca="1" si="4"/>
        <v>-48.209353800000002</v>
      </c>
      <c r="H28" s="140"/>
      <c r="I28" s="140"/>
      <c r="J28" s="140"/>
      <c r="K28" s="140"/>
      <c r="L28" s="140"/>
      <c r="M28" s="140"/>
      <c r="N28" s="140"/>
      <c r="O28" s="140"/>
      <c r="P28" s="140"/>
      <c r="Q28" s="140"/>
      <c r="R28" s="140"/>
      <c r="S28" s="140"/>
      <c r="V28" s="140" t="s">
        <v>285</v>
      </c>
      <c r="W28" s="135">
        <f ca="1">SUM(W18:W26)</f>
        <v>-1.2853600000000001</v>
      </c>
      <c r="X28" s="135">
        <f t="shared" ref="X28:AA28" ca="1" si="13">SUM(X18:X26)</f>
        <v>-35.577013438000002</v>
      </c>
      <c r="Y28" s="135">
        <f t="shared" ca="1" si="13"/>
        <v>-35.134541478000003</v>
      </c>
      <c r="Z28" s="135">
        <f t="shared" ca="1" si="13"/>
        <v>-34.810062027999997</v>
      </c>
      <c r="AA28" s="135">
        <f t="shared" ca="1" si="13"/>
        <v>-34.574076978000001</v>
      </c>
      <c r="AE28" s="140"/>
    </row>
    <row r="29" spans="1:31" s="8" customFormat="1" x14ac:dyDescent="0.25">
      <c r="A29" s="140"/>
      <c r="B29" s="155" t="s">
        <v>1166</v>
      </c>
      <c r="C29" s="174">
        <f t="shared" ca="1" si="0"/>
        <v>0</v>
      </c>
      <c r="D29" s="174">
        <f t="shared" ca="1" si="1"/>
        <v>-2.8155431200000001</v>
      </c>
      <c r="E29" s="174">
        <f t="shared" ca="1" si="2"/>
        <v>-2.5796037599999999</v>
      </c>
      <c r="F29" s="174">
        <f t="shared" ca="1" si="3"/>
        <v>-2.4065815499999998</v>
      </c>
      <c r="G29" s="174">
        <f t="shared" ca="1" si="4"/>
        <v>-2.2807472199999999</v>
      </c>
      <c r="H29" s="140"/>
      <c r="I29" s="140"/>
      <c r="J29" s="140"/>
      <c r="K29" s="140"/>
      <c r="L29" s="140"/>
      <c r="M29" s="140"/>
      <c r="N29" s="140"/>
      <c r="O29" s="140"/>
      <c r="P29" s="140"/>
      <c r="Q29" s="140"/>
      <c r="R29" s="140"/>
      <c r="S29" s="140"/>
      <c r="V29" s="140" t="s">
        <v>284</v>
      </c>
      <c r="W29" s="135">
        <f ca="1">SUM(C18:C46)+C48+C49</f>
        <v>-1.2853600000000001</v>
      </c>
      <c r="X29" s="135">
        <f t="shared" ref="X29:AA29" ca="1" si="14">SUM(D18:D46)+D48+D49</f>
        <v>-35.577013438000009</v>
      </c>
      <c r="Y29" s="135">
        <f t="shared" ca="1" si="14"/>
        <v>-35.134541478000003</v>
      </c>
      <c r="Z29" s="135">
        <f t="shared" ca="1" si="14"/>
        <v>-34.810062028000004</v>
      </c>
      <c r="AA29" s="135">
        <f t="shared" ca="1" si="14"/>
        <v>-34.574076978000008</v>
      </c>
      <c r="AE29" s="140"/>
    </row>
    <row r="30" spans="1:31" s="8" customFormat="1" x14ac:dyDescent="0.25">
      <c r="A30" s="140"/>
      <c r="B30" s="155" t="s">
        <v>1098</v>
      </c>
      <c r="C30" s="174">
        <f t="shared" ca="1" si="0"/>
        <v>0</v>
      </c>
      <c r="D30" s="174">
        <f t="shared" ca="1" si="1"/>
        <v>-2.4646223699999998</v>
      </c>
      <c r="E30" s="174">
        <f t="shared" ca="1" si="2"/>
        <v>-2.2580897700000002</v>
      </c>
      <c r="F30" s="174">
        <f t="shared" ca="1" si="3"/>
        <v>-2.1066325300000002</v>
      </c>
      <c r="G30" s="174">
        <f t="shared" ca="1" si="4"/>
        <v>-1.9964818099999999</v>
      </c>
      <c r="H30" s="140"/>
      <c r="I30" s="140"/>
      <c r="J30" s="140"/>
      <c r="K30" s="140"/>
      <c r="L30" s="140"/>
      <c r="M30" s="140"/>
      <c r="N30" s="140"/>
      <c r="O30" s="140"/>
      <c r="P30" s="140"/>
      <c r="Q30" s="140"/>
      <c r="R30" s="140"/>
      <c r="S30" s="140"/>
      <c r="AE30" s="140"/>
    </row>
    <row r="31" spans="1:31" s="8" customFormat="1" x14ac:dyDescent="0.25">
      <c r="A31" s="140"/>
      <c r="B31" s="155" t="s">
        <v>1167</v>
      </c>
      <c r="C31" s="174">
        <f t="shared" ca="1" si="0"/>
        <v>0</v>
      </c>
      <c r="D31" s="174">
        <f t="shared" ca="1" si="1"/>
        <v>0</v>
      </c>
      <c r="E31" s="174">
        <f t="shared" ca="1" si="2"/>
        <v>0</v>
      </c>
      <c r="F31" s="174">
        <f t="shared" ca="1" si="3"/>
        <v>0</v>
      </c>
      <c r="G31" s="174">
        <f t="shared" ca="1" si="4"/>
        <v>0</v>
      </c>
      <c r="H31" s="140"/>
      <c r="I31" s="140"/>
      <c r="J31" s="140"/>
      <c r="K31" s="140"/>
      <c r="L31" s="140"/>
      <c r="M31" s="140"/>
      <c r="N31" s="140"/>
      <c r="O31" s="140"/>
      <c r="P31" s="140"/>
      <c r="Q31" s="140"/>
      <c r="R31" s="140"/>
      <c r="S31" s="140"/>
      <c r="AE31" s="140"/>
    </row>
    <row r="32" spans="1:31" s="8" customFormat="1" x14ac:dyDescent="0.25">
      <c r="A32" s="140"/>
      <c r="B32" s="155" t="s">
        <v>1168</v>
      </c>
      <c r="C32" s="174">
        <f t="shared" ca="1" si="0"/>
        <v>0</v>
      </c>
      <c r="D32" s="174">
        <f t="shared" ca="1" si="1"/>
        <v>0</v>
      </c>
      <c r="E32" s="174">
        <f t="shared" ca="1" si="2"/>
        <v>0</v>
      </c>
      <c r="F32" s="174">
        <f t="shared" ca="1" si="3"/>
        <v>0</v>
      </c>
      <c r="G32" s="174">
        <f t="shared" ca="1" si="4"/>
        <v>0</v>
      </c>
      <c r="H32" s="140"/>
      <c r="I32" s="140"/>
      <c r="J32" s="140"/>
      <c r="K32" s="140"/>
      <c r="L32" s="140"/>
      <c r="M32" s="140"/>
      <c r="N32" s="140"/>
      <c r="O32" s="140"/>
      <c r="P32" s="140"/>
      <c r="Q32" s="140"/>
      <c r="R32" s="140"/>
      <c r="S32" s="140"/>
      <c r="AE32" s="140"/>
    </row>
    <row r="33" spans="1:31" s="8" customFormat="1" x14ac:dyDescent="0.25">
      <c r="A33" s="140"/>
      <c r="B33" s="155" t="s">
        <v>951</v>
      </c>
      <c r="C33" s="175">
        <f t="shared" ca="1" si="0"/>
        <v>0</v>
      </c>
      <c r="D33" s="175">
        <f t="shared" ca="1" si="1"/>
        <v>-1.18041285</v>
      </c>
      <c r="E33" s="175">
        <f t="shared" ca="1" si="2"/>
        <v>-1.18041285</v>
      </c>
      <c r="F33" s="175">
        <f t="shared" ca="1" si="3"/>
        <v>-1.18041285</v>
      </c>
      <c r="G33" s="175">
        <f t="shared" ca="1" si="4"/>
        <v>-1.18041285</v>
      </c>
      <c r="H33" s="140"/>
      <c r="I33" s="140"/>
      <c r="J33" s="140"/>
      <c r="K33" s="140"/>
      <c r="L33" s="140"/>
      <c r="M33" s="140"/>
      <c r="N33" s="140"/>
      <c r="O33" s="140"/>
      <c r="P33" s="140"/>
      <c r="Q33" s="140"/>
      <c r="R33" s="140"/>
      <c r="S33" s="140"/>
      <c r="V33" s="6"/>
      <c r="W33" s="6"/>
      <c r="X33" s="6"/>
      <c r="Y33" s="6"/>
      <c r="Z33" s="6"/>
      <c r="AA33" s="6"/>
      <c r="AE33" s="140"/>
    </row>
    <row r="34" spans="1:31" s="8" customFormat="1" x14ac:dyDescent="0.25">
      <c r="A34" s="140"/>
      <c r="B34" s="155" t="s">
        <v>952</v>
      </c>
      <c r="C34" s="175">
        <f t="shared" ca="1" si="0"/>
        <v>0</v>
      </c>
      <c r="D34" s="175">
        <f t="shared" ca="1" si="1"/>
        <v>-0.49441669799999999</v>
      </c>
      <c r="E34" s="175">
        <f t="shared" ca="1" si="2"/>
        <v>-0.49441669799999999</v>
      </c>
      <c r="F34" s="175">
        <f t="shared" ca="1" si="3"/>
        <v>-0.49441669799999999</v>
      </c>
      <c r="G34" s="175">
        <f t="shared" ca="1" si="4"/>
        <v>-0.49441669799999999</v>
      </c>
      <c r="H34" s="140"/>
      <c r="I34" s="140"/>
      <c r="J34" s="140"/>
      <c r="K34" s="140"/>
      <c r="L34" s="140"/>
      <c r="M34" s="140"/>
      <c r="N34" s="140"/>
      <c r="O34" s="140"/>
      <c r="P34" s="140"/>
      <c r="Q34" s="140"/>
      <c r="R34" s="140"/>
      <c r="S34" s="140"/>
      <c r="W34" s="176"/>
      <c r="X34" s="5"/>
      <c r="Y34" s="5"/>
      <c r="Z34" s="5"/>
      <c r="AA34" s="5"/>
      <c r="AE34" s="140"/>
    </row>
    <row r="35" spans="1:31" s="8" customFormat="1" x14ac:dyDescent="0.25">
      <c r="A35" s="140"/>
      <c r="B35" s="155" t="s">
        <v>953</v>
      </c>
      <c r="C35" s="177">
        <f t="shared" ca="1" si="0"/>
        <v>-1.2853600000000001</v>
      </c>
      <c r="D35" s="177">
        <f t="shared" ca="1" si="1"/>
        <v>-5.2938400000000003</v>
      </c>
      <c r="E35" s="177">
        <f t="shared" ca="1" si="2"/>
        <v>-5.2938400000000003</v>
      </c>
      <c r="F35" s="177">
        <f t="shared" ca="1" si="3"/>
        <v>-5.2938400000000003</v>
      </c>
      <c r="G35" s="177">
        <f t="shared" ca="1" si="4"/>
        <v>-5.2938400000000003</v>
      </c>
      <c r="H35" s="140"/>
      <c r="I35" s="140"/>
      <c r="J35" s="140"/>
      <c r="K35" s="140"/>
      <c r="L35" s="140"/>
      <c r="M35" s="140"/>
      <c r="N35" s="140"/>
      <c r="O35" s="140"/>
      <c r="P35" s="140"/>
      <c r="Q35" s="140"/>
      <c r="R35" s="140"/>
      <c r="S35" s="140"/>
      <c r="W35" s="5"/>
      <c r="X35" s="5"/>
      <c r="Y35" s="5"/>
      <c r="Z35" s="5"/>
      <c r="AA35" s="5"/>
      <c r="AE35" s="140"/>
    </row>
    <row r="36" spans="1:31" s="8" customFormat="1" x14ac:dyDescent="0.25">
      <c r="A36" s="140"/>
      <c r="B36" s="155" t="s">
        <v>1181</v>
      </c>
      <c r="C36" s="174">
        <f t="shared" ca="1" si="0"/>
        <v>0</v>
      </c>
      <c r="D36" s="174">
        <f t="shared" ca="1" si="1"/>
        <v>0</v>
      </c>
      <c r="E36" s="174">
        <f t="shared" ca="1" si="2"/>
        <v>0</v>
      </c>
      <c r="F36" s="174">
        <f t="shared" ca="1" si="3"/>
        <v>0</v>
      </c>
      <c r="G36" s="174">
        <f t="shared" ca="1" si="4"/>
        <v>0</v>
      </c>
      <c r="H36" s="140"/>
      <c r="I36" s="140"/>
      <c r="J36" s="140"/>
      <c r="K36" s="140"/>
      <c r="L36" s="140"/>
      <c r="M36" s="140"/>
      <c r="N36" s="140"/>
      <c r="O36" s="140"/>
      <c r="P36" s="140"/>
      <c r="Q36" s="140"/>
      <c r="R36" s="140"/>
      <c r="S36" s="140"/>
      <c r="W36" s="5"/>
      <c r="X36" s="5"/>
      <c r="Y36" s="5"/>
      <c r="Z36" s="5"/>
      <c r="AA36" s="5"/>
      <c r="AE36" s="140"/>
    </row>
    <row r="37" spans="1:31" s="8" customFormat="1" x14ac:dyDescent="0.25">
      <c r="A37" s="140"/>
      <c r="B37" s="155" t="s">
        <v>1195</v>
      </c>
      <c r="C37" s="175">
        <f t="shared" ca="1" si="0"/>
        <v>0</v>
      </c>
      <c r="D37" s="175">
        <f t="shared" ca="1" si="1"/>
        <v>0</v>
      </c>
      <c r="E37" s="175">
        <f t="shared" ca="1" si="2"/>
        <v>0</v>
      </c>
      <c r="F37" s="175">
        <f t="shared" ca="1" si="3"/>
        <v>0</v>
      </c>
      <c r="G37" s="175">
        <f t="shared" ca="1" si="4"/>
        <v>0</v>
      </c>
      <c r="H37" s="140"/>
      <c r="I37" s="140"/>
      <c r="J37" s="140"/>
      <c r="K37" s="140"/>
      <c r="L37" s="140"/>
      <c r="M37" s="140"/>
      <c r="N37" s="140"/>
      <c r="O37" s="140"/>
      <c r="P37" s="140"/>
      <c r="Q37" s="140"/>
      <c r="R37" s="140"/>
      <c r="S37" s="140"/>
      <c r="W37" s="5"/>
      <c r="X37" s="5"/>
      <c r="Y37" s="5"/>
      <c r="Z37" s="5"/>
      <c r="AA37" s="5"/>
      <c r="AE37" s="140"/>
    </row>
    <row r="38" spans="1:31" s="8" customFormat="1" x14ac:dyDescent="0.25">
      <c r="A38" s="140"/>
      <c r="B38" s="155" t="s">
        <v>1196</v>
      </c>
      <c r="C38" s="175">
        <f t="shared" ca="1" si="0"/>
        <v>0</v>
      </c>
      <c r="D38" s="175">
        <f t="shared" ca="1" si="1"/>
        <v>0</v>
      </c>
      <c r="E38" s="175">
        <f t="shared" ca="1" si="2"/>
        <v>0</v>
      </c>
      <c r="F38" s="175">
        <f t="shared" ca="1" si="3"/>
        <v>0</v>
      </c>
      <c r="G38" s="175">
        <f t="shared" ca="1" si="4"/>
        <v>0</v>
      </c>
      <c r="H38" s="140"/>
      <c r="I38" s="140"/>
      <c r="J38" s="140"/>
      <c r="K38" s="140"/>
      <c r="L38" s="140"/>
      <c r="M38" s="140"/>
      <c r="N38" s="140"/>
      <c r="O38" s="140"/>
      <c r="P38" s="140"/>
      <c r="Q38" s="140"/>
      <c r="R38" s="140"/>
      <c r="S38" s="140"/>
      <c r="W38" s="5"/>
      <c r="X38" s="5"/>
      <c r="Y38" s="5"/>
      <c r="Z38" s="5"/>
      <c r="AA38" s="5"/>
      <c r="AE38" s="140"/>
    </row>
    <row r="39" spans="1:31" s="8" customFormat="1" x14ac:dyDescent="0.25">
      <c r="A39" s="140"/>
      <c r="B39" s="155" t="s">
        <v>231</v>
      </c>
      <c r="C39" s="178">
        <f t="shared" ca="1" si="0"/>
        <v>0</v>
      </c>
      <c r="D39" s="178">
        <f t="shared" ca="1" si="1"/>
        <v>24.8811754</v>
      </c>
      <c r="E39" s="178">
        <f t="shared" ca="1" si="2"/>
        <v>24.8811754</v>
      </c>
      <c r="F39" s="178">
        <f t="shared" ca="1" si="3"/>
        <v>24.8811754</v>
      </c>
      <c r="G39" s="178">
        <f t="shared" ca="1" si="4"/>
        <v>24.8811754</v>
      </c>
      <c r="H39" s="140"/>
      <c r="I39" s="140"/>
      <c r="J39" s="140"/>
      <c r="K39" s="140"/>
      <c r="L39" s="140"/>
      <c r="M39" s="140"/>
      <c r="N39" s="140"/>
      <c r="O39" s="140"/>
      <c r="P39" s="140"/>
      <c r="Q39" s="140"/>
      <c r="R39" s="140"/>
      <c r="S39" s="140"/>
      <c r="W39" s="5"/>
      <c r="X39" s="5"/>
      <c r="Y39" s="5"/>
      <c r="Z39" s="5"/>
      <c r="AA39" s="5"/>
      <c r="AE39" s="140"/>
    </row>
    <row r="40" spans="1:31" s="8" customFormat="1" x14ac:dyDescent="0.25">
      <c r="A40" s="140"/>
      <c r="B40" s="155" t="s">
        <v>232</v>
      </c>
      <c r="C40" s="178">
        <f t="shared" ca="1" si="0"/>
        <v>0</v>
      </c>
      <c r="D40" s="178">
        <f t="shared" ca="1" si="1"/>
        <v>0</v>
      </c>
      <c r="E40" s="178">
        <f t="shared" ca="1" si="2"/>
        <v>0</v>
      </c>
      <c r="F40" s="178">
        <f t="shared" ca="1" si="3"/>
        <v>0</v>
      </c>
      <c r="G40" s="178">
        <f t="shared" ca="1" si="4"/>
        <v>0</v>
      </c>
      <c r="H40" s="140"/>
      <c r="I40" s="140"/>
      <c r="J40" s="140"/>
      <c r="K40" s="140"/>
      <c r="L40" s="140"/>
      <c r="M40" s="140"/>
      <c r="N40" s="140"/>
      <c r="O40" s="140"/>
      <c r="P40" s="140"/>
      <c r="Q40" s="140"/>
      <c r="R40" s="140"/>
      <c r="S40" s="140"/>
      <c r="W40" s="5"/>
      <c r="X40" s="5"/>
      <c r="Y40" s="5"/>
      <c r="Z40" s="5"/>
      <c r="AA40" s="5"/>
      <c r="AE40" s="140"/>
    </row>
    <row r="41" spans="1:31" s="8" customFormat="1" x14ac:dyDescent="0.25">
      <c r="A41" s="140"/>
      <c r="B41" s="155" t="s">
        <v>233</v>
      </c>
      <c r="C41" s="178">
        <f t="shared" ca="1" si="0"/>
        <v>0</v>
      </c>
      <c r="D41" s="178">
        <f t="shared" ca="1" si="1"/>
        <v>0</v>
      </c>
      <c r="E41" s="178">
        <f t="shared" ca="1" si="2"/>
        <v>0</v>
      </c>
      <c r="F41" s="178">
        <f t="shared" ca="1" si="3"/>
        <v>0</v>
      </c>
      <c r="G41" s="178">
        <f t="shared" ca="1" si="4"/>
        <v>0</v>
      </c>
      <c r="H41" s="140"/>
      <c r="I41" s="140"/>
      <c r="J41" s="140"/>
      <c r="K41" s="140"/>
      <c r="L41" s="140"/>
      <c r="M41" s="140"/>
      <c r="N41" s="140"/>
      <c r="O41" s="140"/>
      <c r="P41" s="140"/>
      <c r="Q41" s="140"/>
      <c r="R41" s="140"/>
      <c r="S41" s="140"/>
      <c r="AE41" s="140"/>
    </row>
    <row r="42" spans="1:31" s="8" customFormat="1" x14ac:dyDescent="0.25">
      <c r="A42" s="140"/>
      <c r="B42" s="155" t="s">
        <v>198</v>
      </c>
      <c r="C42" s="179">
        <f t="shared" ca="1" si="0"/>
        <v>0</v>
      </c>
      <c r="D42" s="179">
        <f t="shared" ca="1" si="1"/>
        <v>0</v>
      </c>
      <c r="E42" s="179">
        <f t="shared" ca="1" si="2"/>
        <v>0</v>
      </c>
      <c r="F42" s="179">
        <f t="shared" ca="1" si="3"/>
        <v>0</v>
      </c>
      <c r="G42" s="179">
        <f t="shared" ca="1" si="4"/>
        <v>0</v>
      </c>
      <c r="H42" s="140"/>
      <c r="I42" s="140"/>
      <c r="J42" s="140"/>
      <c r="K42" s="140"/>
      <c r="L42" s="140"/>
      <c r="M42" s="140"/>
      <c r="N42" s="140"/>
      <c r="O42" s="140"/>
      <c r="P42" s="140"/>
      <c r="Q42" s="140"/>
      <c r="R42" s="140"/>
      <c r="S42" s="140"/>
    </row>
    <row r="43" spans="1:31" s="8" customFormat="1" x14ac:dyDescent="0.25">
      <c r="A43" s="140"/>
      <c r="B43" s="155" t="s">
        <v>607</v>
      </c>
      <c r="C43" s="179">
        <f t="shared" ca="1" si="0"/>
        <v>0</v>
      </c>
      <c r="D43" s="179">
        <f t="shared" ca="1" si="1"/>
        <v>0</v>
      </c>
      <c r="E43" s="179">
        <f t="shared" ca="1" si="2"/>
        <v>0</v>
      </c>
      <c r="F43" s="179">
        <f t="shared" ca="1" si="3"/>
        <v>0</v>
      </c>
      <c r="G43" s="179">
        <f t="shared" ca="1" si="4"/>
        <v>0</v>
      </c>
      <c r="H43" s="140"/>
      <c r="I43" s="140"/>
      <c r="J43" s="140"/>
      <c r="K43" s="140"/>
      <c r="L43" s="140"/>
      <c r="M43" s="140"/>
      <c r="N43" s="140"/>
      <c r="O43" s="140"/>
      <c r="P43" s="140"/>
      <c r="Q43" s="140"/>
      <c r="R43" s="140"/>
      <c r="S43" s="140"/>
      <c r="W43" s="42"/>
      <c r="X43" s="42"/>
      <c r="Y43" s="42"/>
      <c r="Z43" s="42"/>
      <c r="AA43" s="42"/>
    </row>
    <row r="44" spans="1:31" s="8" customFormat="1" x14ac:dyDescent="0.25">
      <c r="A44" s="140"/>
      <c r="B44" s="155" t="s">
        <v>608</v>
      </c>
      <c r="C44" s="179">
        <f t="shared" ca="1" si="0"/>
        <v>0</v>
      </c>
      <c r="D44" s="179">
        <f t="shared" ca="1" si="1"/>
        <v>0</v>
      </c>
      <c r="E44" s="179">
        <f t="shared" ca="1" si="2"/>
        <v>0</v>
      </c>
      <c r="F44" s="179">
        <f t="shared" ca="1" si="3"/>
        <v>0</v>
      </c>
      <c r="G44" s="179">
        <f t="shared" ca="1" si="4"/>
        <v>0</v>
      </c>
      <c r="H44" s="140"/>
      <c r="I44" s="140"/>
      <c r="J44" s="140"/>
      <c r="K44" s="140"/>
      <c r="L44" s="140"/>
      <c r="M44" s="140"/>
      <c r="N44" s="140"/>
      <c r="O44" s="140"/>
      <c r="P44" s="140"/>
      <c r="Q44" s="140"/>
      <c r="R44" s="140"/>
      <c r="S44" s="140"/>
      <c r="W44" s="5"/>
      <c r="X44" s="5"/>
      <c r="Y44" s="5"/>
      <c r="Z44" s="5"/>
      <c r="AA44" s="5"/>
    </row>
    <row r="45" spans="1:31" s="8" customFormat="1" x14ac:dyDescent="0.25">
      <c r="A45" s="140"/>
      <c r="B45" s="155" t="s">
        <v>954</v>
      </c>
      <c r="C45" s="179">
        <f t="shared" ca="1" si="0"/>
        <v>0</v>
      </c>
      <c r="D45" s="179">
        <f t="shared" ca="1" si="1"/>
        <v>0</v>
      </c>
      <c r="E45" s="179">
        <f t="shared" ca="1" si="2"/>
        <v>0</v>
      </c>
      <c r="F45" s="179">
        <f t="shared" ca="1" si="3"/>
        <v>0</v>
      </c>
      <c r="G45" s="179">
        <f t="shared" ca="1" si="4"/>
        <v>0</v>
      </c>
      <c r="H45" s="140"/>
      <c r="I45" s="140"/>
      <c r="J45" s="140"/>
      <c r="K45" s="140"/>
      <c r="L45" s="140"/>
      <c r="M45" s="140"/>
      <c r="N45" s="140"/>
      <c r="O45" s="140"/>
      <c r="P45" s="140"/>
      <c r="Q45" s="140"/>
      <c r="R45" s="140"/>
      <c r="S45" s="140"/>
      <c r="W45" s="5"/>
      <c r="X45" s="5"/>
      <c r="Y45" s="5"/>
      <c r="Z45" s="5"/>
      <c r="AA45" s="5"/>
    </row>
    <row r="46" spans="1:31" s="8" customFormat="1" x14ac:dyDescent="0.25">
      <c r="A46" s="140"/>
      <c r="B46" s="155" t="s">
        <v>176</v>
      </c>
      <c r="C46" s="179">
        <f t="shared" ca="1" si="0"/>
        <v>0</v>
      </c>
      <c r="D46" s="179">
        <f t="shared" ca="1" si="1"/>
        <v>0</v>
      </c>
      <c r="E46" s="179">
        <f t="shared" ca="1" si="2"/>
        <v>0</v>
      </c>
      <c r="F46" s="179">
        <f t="shared" ca="1" si="3"/>
        <v>0</v>
      </c>
      <c r="G46" s="179">
        <f t="shared" ca="1" si="4"/>
        <v>0</v>
      </c>
      <c r="H46" s="140"/>
      <c r="I46" s="140"/>
      <c r="J46" s="140"/>
      <c r="K46" s="140"/>
      <c r="L46" s="140"/>
      <c r="M46" s="140"/>
      <c r="N46" s="140"/>
      <c r="O46" s="140"/>
      <c r="P46" s="140"/>
      <c r="Q46" s="140"/>
      <c r="R46" s="140"/>
      <c r="S46" s="140"/>
      <c r="W46" s="5"/>
      <c r="X46" s="5"/>
      <c r="Y46" s="5"/>
      <c r="Z46" s="5"/>
      <c r="AA46" s="5"/>
    </row>
    <row r="47" spans="1:31" s="8" customFormat="1" x14ac:dyDescent="0.25">
      <c r="A47" s="140"/>
      <c r="B47" s="155" t="s">
        <v>177</v>
      </c>
      <c r="C47" s="176">
        <f t="shared" ca="1" si="0"/>
        <v>1.2853600000000001</v>
      </c>
      <c r="D47" s="176">
        <f t="shared" ca="1" si="1"/>
        <v>6.9686695399999996</v>
      </c>
      <c r="E47" s="176">
        <f t="shared" ca="1" si="2"/>
        <v>6.9686695399999996</v>
      </c>
      <c r="F47" s="176">
        <f t="shared" ca="1" si="3"/>
        <v>6.9686695399999996</v>
      </c>
      <c r="G47" s="176">
        <f t="shared" ca="1" si="4"/>
        <v>6.9686695399999996</v>
      </c>
      <c r="H47" s="140"/>
      <c r="I47" s="140"/>
      <c r="J47" s="140"/>
      <c r="K47" s="140"/>
      <c r="L47" s="140"/>
      <c r="M47" s="140"/>
      <c r="N47" s="140"/>
      <c r="O47" s="140"/>
      <c r="P47" s="140"/>
      <c r="Q47" s="140"/>
      <c r="R47" s="140"/>
      <c r="S47" s="140"/>
      <c r="W47" s="5"/>
      <c r="X47" s="5"/>
      <c r="Y47" s="5"/>
      <c r="Z47" s="5"/>
      <c r="AA47" s="5"/>
    </row>
    <row r="48" spans="1:31" s="8" customFormat="1" x14ac:dyDescent="0.25">
      <c r="A48" s="140"/>
      <c r="B48" s="155" t="s">
        <v>1205</v>
      </c>
      <c r="C48" s="179">
        <f t="shared" ca="1" si="0"/>
        <v>0</v>
      </c>
      <c r="D48" s="179">
        <f t="shared" ca="1" si="1"/>
        <v>0</v>
      </c>
      <c r="E48" s="179">
        <f t="shared" ca="1" si="2"/>
        <v>0</v>
      </c>
      <c r="F48" s="179">
        <f t="shared" ca="1" si="3"/>
        <v>0</v>
      </c>
      <c r="G48" s="179">
        <f t="shared" ca="1" si="4"/>
        <v>0</v>
      </c>
      <c r="H48" s="140"/>
      <c r="I48" s="140"/>
      <c r="J48" s="140"/>
      <c r="K48" s="140"/>
      <c r="L48" s="140"/>
      <c r="M48" s="140"/>
      <c r="N48" s="140"/>
      <c r="O48" s="140"/>
      <c r="P48" s="140"/>
      <c r="Q48" s="140"/>
      <c r="R48" s="140"/>
      <c r="S48" s="140"/>
      <c r="W48" s="5"/>
      <c r="X48" s="5"/>
      <c r="Y48" s="5"/>
      <c r="Z48" s="5"/>
      <c r="AA48" s="5"/>
    </row>
    <row r="49" spans="1:27" s="8" customFormat="1" x14ac:dyDescent="0.25">
      <c r="A49" s="140"/>
      <c r="B49" s="155" t="s">
        <v>1206</v>
      </c>
      <c r="C49" s="179">
        <f t="shared" ca="1" si="0"/>
        <v>0</v>
      </c>
      <c r="D49" s="179">
        <f t="shared" ca="1" si="1"/>
        <v>0</v>
      </c>
      <c r="E49" s="179">
        <f t="shared" ca="1" si="2"/>
        <v>0</v>
      </c>
      <c r="F49" s="179">
        <f t="shared" ca="1" si="3"/>
        <v>0</v>
      </c>
      <c r="G49" s="179">
        <f t="shared" ca="1" si="4"/>
        <v>0</v>
      </c>
      <c r="H49" s="140"/>
      <c r="I49" s="140"/>
      <c r="J49" s="140"/>
      <c r="K49" s="140"/>
      <c r="L49" s="140"/>
      <c r="M49" s="140"/>
      <c r="N49" s="140"/>
      <c r="O49" s="140"/>
      <c r="P49" s="140"/>
      <c r="Q49" s="140"/>
      <c r="R49" s="140"/>
      <c r="S49" s="140"/>
      <c r="W49" s="5"/>
      <c r="X49" s="5"/>
      <c r="Y49" s="5"/>
      <c r="Z49" s="5"/>
      <c r="AA49" s="5"/>
    </row>
    <row r="50" spans="1:27" s="8" customFormat="1" x14ac:dyDescent="0.25">
      <c r="A50" s="140"/>
      <c r="B50" s="155"/>
      <c r="C50" s="5"/>
      <c r="D50" s="5"/>
      <c r="E50" s="5"/>
      <c r="F50" s="5"/>
      <c r="G50" s="5"/>
      <c r="H50" s="140"/>
      <c r="I50" s="103" t="s">
        <v>244</v>
      </c>
      <c r="J50" s="140"/>
      <c r="K50" s="140"/>
      <c r="L50" s="140"/>
      <c r="M50" s="140"/>
      <c r="N50" s="140"/>
      <c r="O50" s="103" t="s">
        <v>245</v>
      </c>
      <c r="P50" s="140"/>
      <c r="Q50" s="140"/>
      <c r="R50" s="140"/>
      <c r="S50" s="140"/>
      <c r="V50" s="140"/>
      <c r="W50" s="140"/>
      <c r="X50" s="140"/>
      <c r="Y50" s="140"/>
      <c r="Z50" s="140"/>
      <c r="AA50" s="140"/>
    </row>
    <row r="51" spans="1:27" s="8" customFormat="1" x14ac:dyDescent="0.25">
      <c r="B51" s="106" t="s">
        <v>267</v>
      </c>
      <c r="C51" s="9">
        <v>2010</v>
      </c>
      <c r="D51" s="9">
        <v>2020</v>
      </c>
      <c r="E51" s="9">
        <v>2030</v>
      </c>
      <c r="F51" s="9">
        <v>2040</v>
      </c>
      <c r="G51" s="9">
        <v>2050</v>
      </c>
      <c r="H51" s="140"/>
      <c r="I51" s="106">
        <v>2010</v>
      </c>
      <c r="J51" s="106">
        <v>2020</v>
      </c>
      <c r="K51" s="106">
        <v>2030</v>
      </c>
      <c r="L51" s="106">
        <v>2040</v>
      </c>
      <c r="M51" s="106">
        <v>2050</v>
      </c>
      <c r="N51" s="140"/>
      <c r="O51" s="106">
        <v>2010</v>
      </c>
      <c r="P51" s="106">
        <v>2020</v>
      </c>
      <c r="Q51" s="106">
        <v>2030</v>
      </c>
      <c r="R51" s="106">
        <v>2040</v>
      </c>
      <c r="S51" s="106">
        <v>2050</v>
      </c>
      <c r="V51" s="106" t="s">
        <v>267</v>
      </c>
      <c r="W51" s="106">
        <v>2010</v>
      </c>
      <c r="X51" s="106">
        <v>2020</v>
      </c>
      <c r="Y51" s="106">
        <v>2030</v>
      </c>
      <c r="Z51" s="106">
        <v>2040</v>
      </c>
      <c r="AA51" s="106">
        <v>2050</v>
      </c>
    </row>
    <row r="52" spans="1:27" s="8" customFormat="1" x14ac:dyDescent="0.25">
      <c r="A52" s="140"/>
      <c r="B52" s="140" t="s">
        <v>1106</v>
      </c>
      <c r="C52" s="16">
        <f t="shared" ref="C52:C83" ca="1" si="15">IFERROR(VLOOKUP($B52,INDIRECT($I$52),2,FALSE),0)</f>
        <v>-42.850373599999998</v>
      </c>
      <c r="D52" s="16">
        <f t="shared" ref="D52:D83" ca="1" si="16">IFERROR(VLOOKUP($B52,INDIRECT($J$52),2,FALSE),0)</f>
        <v>-0.125652869</v>
      </c>
      <c r="E52" s="16">
        <f t="shared" ref="E52:E83" ca="1" si="17">IFERROR(VLOOKUP($B52,INDIRECT($K$52),2,FALSE),0)</f>
        <v>-9.9761181300000001E-2</v>
      </c>
      <c r="F52" s="16">
        <f t="shared" ref="F52:F83" ca="1" si="18">IFERROR(VLOOKUP($B52,INDIRECT($L$52),2,FALSE),0)</f>
        <v>-0.100745732</v>
      </c>
      <c r="G52" s="16">
        <f t="shared" ref="G52:G83" ca="1" si="19">IFERROR(VLOOKUP($B52,INDIRECT($M$52),2,FALSE),0)</f>
        <v>-0.101586225</v>
      </c>
      <c r="H52" s="140"/>
      <c r="I52" s="140" t="str">
        <f>"Modeloutput!$D$"&amp;O52&amp;":$E$"&amp;O53</f>
        <v>Modeloutput!$D$6752:$E$6783</v>
      </c>
      <c r="J52" s="140" t="str">
        <f>"Modeloutput!$D$"&amp;P52&amp;":$E$"&amp;P53</f>
        <v>Modeloutput!$D$7075:$E$7106</v>
      </c>
      <c r="K52" s="140" t="str">
        <f>"Modeloutput!$D$"&amp;Q52&amp;":$E$"&amp;Q53</f>
        <v>Modeloutput!$D$7398:$E$7429</v>
      </c>
      <c r="L52" s="140" t="str">
        <f>"Modeloutput!$D$"&amp;R52&amp;":$E$"&amp;R53</f>
        <v>Modeloutput!$D$7721:$E$7752</v>
      </c>
      <c r="M52" s="140" t="str">
        <f>"Modeloutput!$D$"&amp;S52&amp;":$E$"&amp;S53</f>
        <v>Modeloutput!$D$8044:$E$8075</v>
      </c>
      <c r="N52" s="140" t="s">
        <v>246</v>
      </c>
      <c r="O52" s="140">
        <f>Run4_Var1!O52+Run4_Var5!$G$9</f>
        <v>6752</v>
      </c>
      <c r="P52" s="140">
        <f>Run4_Var1!P52+Run4_Var5!$G$9</f>
        <v>7075</v>
      </c>
      <c r="Q52" s="140">
        <f>Run4_Var1!Q52+Run4_Var5!$G$9</f>
        <v>7398</v>
      </c>
      <c r="R52" s="140">
        <f>Run4_Var1!R52+Run4_Var5!$G$9</f>
        <v>7721</v>
      </c>
      <c r="S52" s="140">
        <f>Run4_Var1!S52+Run4_Var5!$G$9</f>
        <v>8044</v>
      </c>
      <c r="V52" s="14" t="s">
        <v>1353</v>
      </c>
      <c r="W52" s="15">
        <f ca="1">C52+C54</f>
        <v>-54.429965499999994</v>
      </c>
      <c r="X52" s="15">
        <f ca="1">D52+D54</f>
        <v>-0.16935414469999999</v>
      </c>
      <c r="Y52" s="15">
        <f ca="1">E52+E54</f>
        <v>-0.13766337989999999</v>
      </c>
      <c r="Z52" s="15">
        <f ca="1">F52+F54</f>
        <v>-0.13849432960000002</v>
      </c>
      <c r="AA52" s="15">
        <f ca="1">G52+G54</f>
        <v>-0.1391495036</v>
      </c>
    </row>
    <row r="53" spans="1:27" s="8" customFormat="1" x14ac:dyDescent="0.25">
      <c r="A53" s="140"/>
      <c r="B53" s="8" t="s">
        <v>200</v>
      </c>
      <c r="C53" s="49">
        <f t="shared" ca="1" si="15"/>
        <v>-18.0948469</v>
      </c>
      <c r="D53" s="49">
        <f t="shared" ca="1" si="16"/>
        <v>-8.2448443999999996E-2</v>
      </c>
      <c r="E53" s="49">
        <f t="shared" ca="1" si="17"/>
        <v>-8.07254788E-2</v>
      </c>
      <c r="F53" s="49">
        <f t="shared" ca="1" si="18"/>
        <v>-7.9009494999999999E-2</v>
      </c>
      <c r="G53" s="49">
        <f t="shared" ca="1" si="19"/>
        <v>-7.7286530199999995E-2</v>
      </c>
      <c r="H53" s="140"/>
      <c r="I53" s="140"/>
      <c r="J53" s="140"/>
      <c r="K53" s="140"/>
      <c r="L53" s="140"/>
      <c r="M53" s="140"/>
      <c r="N53" s="140"/>
      <c r="O53" s="140">
        <f>Run4_Var1!O53+Run4_Var5!$G$9</f>
        <v>6783</v>
      </c>
      <c r="P53" s="140">
        <f>Run4_Var1!P53+Run4_Var5!$G$9</f>
        <v>7106</v>
      </c>
      <c r="Q53" s="140">
        <f>Run4_Var1!Q53+Run4_Var5!$G$9</f>
        <v>7429</v>
      </c>
      <c r="R53" s="140">
        <f>Run4_Var1!R53+Run4_Var5!$G$9</f>
        <v>7752</v>
      </c>
      <c r="S53" s="140">
        <f>Run4_Var1!S53+Run4_Var5!$G$9</f>
        <v>8075</v>
      </c>
      <c r="V53" s="43" t="s">
        <v>276</v>
      </c>
      <c r="W53" s="44">
        <f ca="1">C55+C56</f>
        <v>-19.999397039999998</v>
      </c>
      <c r="X53" s="44">
        <f t="shared" ref="X53:AA53" ca="1" si="20">D55+D56</f>
        <v>-6.1593839999999997E-2</v>
      </c>
      <c r="Y53" s="44">
        <f t="shared" ca="1" si="20"/>
        <v>-6.1593839999999997E-2</v>
      </c>
      <c r="Z53" s="44">
        <f t="shared" ca="1" si="20"/>
        <v>-6.1593839999999997E-2</v>
      </c>
      <c r="AA53" s="44">
        <f t="shared" ca="1" si="20"/>
        <v>-6.1593839999999997E-2</v>
      </c>
    </row>
    <row r="54" spans="1:27" s="8" customFormat="1" x14ac:dyDescent="0.25">
      <c r="A54" s="140"/>
      <c r="B54" s="140" t="s">
        <v>1137</v>
      </c>
      <c r="C54" s="16">
        <f t="shared" ca="1" si="15"/>
        <v>-11.5795919</v>
      </c>
      <c r="D54" s="16">
        <f t="shared" ca="1" si="16"/>
        <v>-4.37012757E-2</v>
      </c>
      <c r="E54" s="16">
        <f t="shared" ca="1" si="17"/>
        <v>-3.7902198599999999E-2</v>
      </c>
      <c r="F54" s="16">
        <f t="shared" ca="1" si="18"/>
        <v>-3.7748597600000003E-2</v>
      </c>
      <c r="G54" s="16">
        <f t="shared" ca="1" si="19"/>
        <v>-3.75632786E-2</v>
      </c>
      <c r="H54" s="140"/>
      <c r="I54" s="140"/>
      <c r="J54" s="140"/>
      <c r="K54" s="140"/>
      <c r="L54" s="140"/>
      <c r="M54" s="140"/>
      <c r="N54" s="140"/>
      <c r="O54" s="140"/>
      <c r="P54" s="140"/>
      <c r="Q54" s="140"/>
      <c r="R54" s="140"/>
      <c r="S54" s="140"/>
      <c r="V54" s="25" t="s">
        <v>277</v>
      </c>
      <c r="W54" s="26">
        <f ca="1">C57+C59</f>
        <v>-32.331402599999997</v>
      </c>
      <c r="X54" s="26">
        <f t="shared" ref="X54:AA54" ca="1" si="21">D57+D59</f>
        <v>-38.477867599999996</v>
      </c>
      <c r="Y54" s="26">
        <f t="shared" ca="1" si="21"/>
        <v>-48.5824833</v>
      </c>
      <c r="Z54" s="26">
        <f t="shared" ca="1" si="21"/>
        <v>-51.950688499999998</v>
      </c>
      <c r="AA54" s="26">
        <f t="shared" ca="1" si="21"/>
        <v>-54.837721500000001</v>
      </c>
    </row>
    <row r="55" spans="1:27" s="8" customFormat="1" x14ac:dyDescent="0.25">
      <c r="A55" s="140"/>
      <c r="B55" s="140" t="s">
        <v>609</v>
      </c>
      <c r="C55" s="45">
        <f t="shared" ca="1" si="15"/>
        <v>-16.806215999999999</v>
      </c>
      <c r="D55" s="45">
        <f t="shared" ca="1" si="16"/>
        <v>-5.0903999999999998E-2</v>
      </c>
      <c r="E55" s="45">
        <f t="shared" ca="1" si="17"/>
        <v>-5.0903999999999998E-2</v>
      </c>
      <c r="F55" s="45">
        <f t="shared" ca="1" si="18"/>
        <v>-5.0903999999999998E-2</v>
      </c>
      <c r="G55" s="45">
        <f t="shared" ca="1" si="19"/>
        <v>-5.0903999999999998E-2</v>
      </c>
      <c r="H55" s="140"/>
      <c r="I55" s="140"/>
      <c r="J55" s="140"/>
      <c r="K55" s="140"/>
      <c r="L55" s="140"/>
      <c r="M55" s="140"/>
      <c r="N55" s="140"/>
      <c r="O55" s="140"/>
      <c r="P55" s="140"/>
      <c r="Q55" s="140"/>
      <c r="R55" s="140"/>
      <c r="S55" s="140"/>
      <c r="V55" s="20" t="s">
        <v>614</v>
      </c>
      <c r="W55" s="21">
        <f ca="1">C60+C61</f>
        <v>-42.233956800000001</v>
      </c>
      <c r="X55" s="21">
        <f t="shared" ref="X55:AA55" ca="1" si="22">D60+D61</f>
        <v>-42.556668000000002</v>
      </c>
      <c r="Y55" s="21">
        <f t="shared" ca="1" si="22"/>
        <v>-42.556668000000002</v>
      </c>
      <c r="Z55" s="21">
        <f t="shared" ca="1" si="22"/>
        <v>-42.556668000000002</v>
      </c>
      <c r="AA55" s="21">
        <f t="shared" ca="1" si="22"/>
        <v>-42.556668000000002</v>
      </c>
    </row>
    <row r="56" spans="1:27" s="8" customFormat="1" x14ac:dyDescent="0.25">
      <c r="A56" s="140"/>
      <c r="B56" s="140" t="s">
        <v>1138</v>
      </c>
      <c r="C56" s="45">
        <f t="shared" ca="1" si="15"/>
        <v>-3.1931810399999998</v>
      </c>
      <c r="D56" s="45">
        <f t="shared" ca="1" si="16"/>
        <v>-1.0689840000000001E-2</v>
      </c>
      <c r="E56" s="45">
        <f t="shared" ca="1" si="17"/>
        <v>-1.0689840000000001E-2</v>
      </c>
      <c r="F56" s="45">
        <f t="shared" ca="1" si="18"/>
        <v>-1.0689840000000001E-2</v>
      </c>
      <c r="G56" s="45">
        <f t="shared" ca="1" si="19"/>
        <v>-1.0689840000000001E-2</v>
      </c>
      <c r="H56" s="140"/>
      <c r="I56" s="140"/>
      <c r="J56" s="140"/>
      <c r="K56" s="140"/>
      <c r="L56" s="140"/>
      <c r="M56" s="140"/>
      <c r="N56" s="140"/>
      <c r="O56" s="140"/>
      <c r="P56" s="140"/>
      <c r="Q56" s="140"/>
      <c r="R56" s="140"/>
      <c r="S56" s="140"/>
      <c r="V56" s="47" t="s">
        <v>278</v>
      </c>
      <c r="W56" s="48">
        <f ca="1">C53+C58</f>
        <v>-62.626249000000001</v>
      </c>
      <c r="X56" s="48">
        <f t="shared" ref="X56:AA56" ca="1" si="23">D53+D58</f>
        <v>-36.667440343999999</v>
      </c>
      <c r="Y56" s="48">
        <f t="shared" ca="1" si="23"/>
        <v>-36.665717378799997</v>
      </c>
      <c r="Z56" s="48">
        <f t="shared" ca="1" si="23"/>
        <v>-36.664001395</v>
      </c>
      <c r="AA56" s="48">
        <f t="shared" ca="1" si="23"/>
        <v>-36.662278430199997</v>
      </c>
    </row>
    <row r="57" spans="1:27" s="8" customFormat="1" x14ac:dyDescent="0.25">
      <c r="A57" s="140"/>
      <c r="B57" s="140" t="s">
        <v>1108</v>
      </c>
      <c r="C57" s="46">
        <f t="shared" ca="1" si="15"/>
        <v>-20.059190099999999</v>
      </c>
      <c r="D57" s="46">
        <f t="shared" ca="1" si="16"/>
        <v>-25.450429199999999</v>
      </c>
      <c r="E57" s="46">
        <f t="shared" ca="1" si="17"/>
        <v>-33.801351199999999</v>
      </c>
      <c r="F57" s="46">
        <f t="shared" ca="1" si="18"/>
        <v>-36.584991899999999</v>
      </c>
      <c r="G57" s="46">
        <f t="shared" ca="1" si="19"/>
        <v>-38.970969599999997</v>
      </c>
      <c r="H57" s="140"/>
      <c r="I57" s="140"/>
      <c r="J57" s="140"/>
      <c r="K57" s="140"/>
      <c r="L57" s="140"/>
      <c r="M57" s="140"/>
      <c r="N57" s="140"/>
      <c r="O57" s="140"/>
      <c r="P57" s="140"/>
      <c r="Q57" s="140"/>
      <c r="R57" s="140"/>
      <c r="S57" s="140"/>
      <c r="V57" s="51" t="s">
        <v>280</v>
      </c>
      <c r="W57" s="52">
        <f ca="1">SUM(C65:C72)</f>
        <v>-11.05296186</v>
      </c>
      <c r="X57" s="52">
        <f t="shared" ref="X57:AA57" ca="1" si="24">SUM(D65:D72)</f>
        <v>-30.747653970000002</v>
      </c>
      <c r="Y57" s="52">
        <f t="shared" ca="1" si="24"/>
        <v>-28.171034930000001</v>
      </c>
      <c r="Z57" s="52">
        <f t="shared" ca="1" si="24"/>
        <v>-26.28151429</v>
      </c>
      <c r="AA57" s="52">
        <f t="shared" ca="1" si="24"/>
        <v>-24.907317460000002</v>
      </c>
    </row>
    <row r="58" spans="1:27" s="8" customFormat="1" x14ac:dyDescent="0.25">
      <c r="A58" s="140"/>
      <c r="B58" s="140" t="s">
        <v>201</v>
      </c>
      <c r="C58" s="49">
        <f t="shared" ca="1" si="15"/>
        <v>-44.531402100000001</v>
      </c>
      <c r="D58" s="49">
        <f t="shared" ca="1" si="16"/>
        <v>-36.584991899999999</v>
      </c>
      <c r="E58" s="49">
        <f t="shared" ca="1" si="17"/>
        <v>-36.584991899999999</v>
      </c>
      <c r="F58" s="49">
        <f t="shared" ca="1" si="18"/>
        <v>-36.584991899999999</v>
      </c>
      <c r="G58" s="49">
        <f t="shared" ca="1" si="19"/>
        <v>-36.584991899999999</v>
      </c>
      <c r="H58" s="140"/>
      <c r="I58" s="140"/>
      <c r="J58" s="140"/>
      <c r="K58" s="140"/>
      <c r="L58" s="140"/>
      <c r="M58" s="140"/>
      <c r="N58" s="140"/>
      <c r="O58" s="140"/>
      <c r="P58" s="140"/>
      <c r="Q58" s="140"/>
      <c r="R58" s="140"/>
      <c r="S58" s="140"/>
      <c r="V58" s="54" t="s">
        <v>279</v>
      </c>
      <c r="W58" s="55">
        <f ca="1">SUM(C73:C82)</f>
        <v>-31.332622659999998</v>
      </c>
      <c r="X58" s="55">
        <f t="shared" ref="X58:AA58" ca="1" si="25">SUM(D73:D82)</f>
        <v>-264.60589640000001</v>
      </c>
      <c r="Y58" s="55">
        <f t="shared" ca="1" si="25"/>
        <v>-258.75538929999999</v>
      </c>
      <c r="Z58" s="55">
        <f t="shared" ca="1" si="25"/>
        <v>-252.91617099999999</v>
      </c>
      <c r="AA58" s="55">
        <f t="shared" ca="1" si="25"/>
        <v>-247.06566359999999</v>
      </c>
    </row>
    <row r="59" spans="1:27" s="8" customFormat="1" x14ac:dyDescent="0.25">
      <c r="A59" s="140"/>
      <c r="B59" s="140" t="s">
        <v>221</v>
      </c>
      <c r="C59" s="46">
        <f t="shared" ca="1" si="15"/>
        <v>-12.2722125</v>
      </c>
      <c r="D59" s="46">
        <f t="shared" ca="1" si="16"/>
        <v>-13.027438399999999</v>
      </c>
      <c r="E59" s="46">
        <f t="shared" ca="1" si="17"/>
        <v>-14.781132100000001</v>
      </c>
      <c r="F59" s="46">
        <f t="shared" ca="1" si="18"/>
        <v>-15.3656966</v>
      </c>
      <c r="G59" s="46">
        <f t="shared" ca="1" si="19"/>
        <v>-15.866751900000001</v>
      </c>
      <c r="H59" s="140"/>
      <c r="I59" s="140"/>
      <c r="J59" s="140"/>
      <c r="K59" s="140"/>
      <c r="L59" s="140"/>
      <c r="M59" s="140"/>
      <c r="N59" s="140"/>
      <c r="O59" s="140"/>
      <c r="P59" s="140"/>
      <c r="Q59" s="140"/>
      <c r="R59" s="140"/>
      <c r="S59" s="140"/>
      <c r="V59" s="36" t="s">
        <v>1354</v>
      </c>
      <c r="W59" s="50">
        <f ca="1">SUM(C62:C64)</f>
        <v>0</v>
      </c>
      <c r="X59" s="50">
        <f t="shared" ref="X59:AA59" ca="1" si="26">SUM(D62:D64)</f>
        <v>-24.8811754</v>
      </c>
      <c r="Y59" s="50">
        <f t="shared" ca="1" si="26"/>
        <v>-24.8811754</v>
      </c>
      <c r="Z59" s="50">
        <f t="shared" ca="1" si="26"/>
        <v>-24.8811754</v>
      </c>
      <c r="AA59" s="50">
        <f t="shared" ca="1" si="26"/>
        <v>-24.8811754</v>
      </c>
    </row>
    <row r="60" spans="1:27" s="8" customFormat="1" x14ac:dyDescent="0.25">
      <c r="A60" s="140"/>
      <c r="B60" s="140" t="s">
        <v>610</v>
      </c>
      <c r="C60" s="19">
        <f t="shared" ca="1" si="15"/>
        <v>-35.490720000000003</v>
      </c>
      <c r="D60" s="19">
        <f t="shared" ca="1" si="16"/>
        <v>-35.1708</v>
      </c>
      <c r="E60" s="19">
        <f t="shared" ca="1" si="17"/>
        <v>-35.1708</v>
      </c>
      <c r="F60" s="19">
        <f t="shared" ca="1" si="18"/>
        <v>-35.1708</v>
      </c>
      <c r="G60" s="19">
        <f t="shared" ca="1" si="19"/>
        <v>-35.1708</v>
      </c>
      <c r="H60" s="140"/>
      <c r="I60" s="140"/>
      <c r="J60" s="140"/>
      <c r="K60" s="140"/>
      <c r="L60" s="140"/>
      <c r="M60" s="140"/>
      <c r="N60" s="140"/>
      <c r="O60" s="140"/>
      <c r="P60" s="140"/>
      <c r="Q60" s="140"/>
      <c r="R60" s="140"/>
      <c r="S60" s="140"/>
      <c r="V60" s="70" t="s">
        <v>1355</v>
      </c>
      <c r="W60" s="71">
        <f ca="1">C83</f>
        <v>0</v>
      </c>
      <c r="X60" s="71">
        <f t="shared" ref="X60:AA60" ca="1" si="27">D83</f>
        <v>0</v>
      </c>
      <c r="Y60" s="71">
        <f t="shared" ca="1" si="27"/>
        <v>0</v>
      </c>
      <c r="Z60" s="71">
        <f t="shared" ca="1" si="27"/>
        <v>0</v>
      </c>
      <c r="AA60" s="71">
        <f t="shared" ca="1" si="27"/>
        <v>0</v>
      </c>
    </row>
    <row r="61" spans="1:27" s="8" customFormat="1" x14ac:dyDescent="0.25">
      <c r="A61" s="140"/>
      <c r="B61" s="140" t="s">
        <v>1139</v>
      </c>
      <c r="C61" s="19">
        <f t="shared" ca="1" si="15"/>
        <v>-6.7432368</v>
      </c>
      <c r="D61" s="19">
        <f t="shared" ca="1" si="16"/>
        <v>-7.3858680000000003</v>
      </c>
      <c r="E61" s="19">
        <f t="shared" ca="1" si="17"/>
        <v>-7.3858680000000003</v>
      </c>
      <c r="F61" s="19">
        <f t="shared" ca="1" si="18"/>
        <v>-7.3858680000000003</v>
      </c>
      <c r="G61" s="19">
        <f t="shared" ca="1" si="19"/>
        <v>-7.3858680000000003</v>
      </c>
      <c r="H61" s="140"/>
      <c r="I61" s="140"/>
      <c r="J61" s="140"/>
      <c r="K61" s="140"/>
      <c r="L61" s="140"/>
      <c r="M61" s="140"/>
      <c r="N61" s="140"/>
      <c r="O61" s="140"/>
      <c r="P61" s="140"/>
      <c r="Q61" s="140"/>
      <c r="R61" s="140"/>
      <c r="S61" s="140"/>
      <c r="V61" s="140"/>
      <c r="W61" s="140"/>
      <c r="X61" s="140"/>
      <c r="Y61" s="140"/>
      <c r="Z61" s="140"/>
      <c r="AA61" s="140"/>
    </row>
    <row r="62" spans="1:27" s="8" customFormat="1" x14ac:dyDescent="0.25">
      <c r="A62" s="140"/>
      <c r="B62" s="140" t="s">
        <v>234</v>
      </c>
      <c r="C62" s="38">
        <f t="shared" ca="1" si="15"/>
        <v>0</v>
      </c>
      <c r="D62" s="38">
        <f t="shared" ca="1" si="16"/>
        <v>-24.8811754</v>
      </c>
      <c r="E62" s="38">
        <f t="shared" ca="1" si="17"/>
        <v>-24.8811754</v>
      </c>
      <c r="F62" s="38">
        <f t="shared" ca="1" si="18"/>
        <v>-24.8811754</v>
      </c>
      <c r="G62" s="38">
        <f t="shared" ca="1" si="19"/>
        <v>-24.8811754</v>
      </c>
      <c r="H62" s="140"/>
      <c r="I62" s="140"/>
      <c r="J62" s="140"/>
      <c r="K62" s="140"/>
      <c r="L62" s="140"/>
      <c r="M62" s="140"/>
      <c r="N62" s="140"/>
      <c r="O62" s="140"/>
      <c r="P62" s="140"/>
      <c r="Q62" s="140"/>
      <c r="R62" s="140"/>
      <c r="S62" s="140"/>
      <c r="V62" s="140" t="s">
        <v>285</v>
      </c>
      <c r="W62" s="135">
        <f ca="1">SUM(W52:W60)</f>
        <v>-254.00655545999999</v>
      </c>
      <c r="X62" s="135">
        <f ca="1">SUM(X52:X59)</f>
        <v>-438.16764969870002</v>
      </c>
      <c r="Y62" s="135">
        <f ca="1">SUM(Y52:Y59)</f>
        <v>-439.81172552870004</v>
      </c>
      <c r="Z62" s="135">
        <f ca="1">SUM(Z52:Z59)</f>
        <v>-435.45030675459998</v>
      </c>
      <c r="AA62" s="135">
        <f ca="1">SUM(AA52:AA59)</f>
        <v>-431.11156773379997</v>
      </c>
    </row>
    <row r="63" spans="1:27" s="8" customFormat="1" x14ac:dyDescent="0.25">
      <c r="A63" s="140"/>
      <c r="B63" s="140" t="s">
        <v>235</v>
      </c>
      <c r="C63" s="38">
        <f t="shared" ca="1" si="15"/>
        <v>0</v>
      </c>
      <c r="D63" s="38">
        <f t="shared" ca="1" si="16"/>
        <v>0</v>
      </c>
      <c r="E63" s="38">
        <f t="shared" ca="1" si="17"/>
        <v>0</v>
      </c>
      <c r="F63" s="38">
        <f t="shared" ca="1" si="18"/>
        <v>0</v>
      </c>
      <c r="G63" s="38">
        <f t="shared" ca="1" si="19"/>
        <v>0</v>
      </c>
      <c r="H63" s="140"/>
      <c r="I63" s="140"/>
      <c r="J63" s="140"/>
      <c r="K63" s="140"/>
      <c r="L63" s="140"/>
      <c r="M63" s="140"/>
      <c r="N63" s="140"/>
      <c r="O63" s="140"/>
      <c r="P63" s="140"/>
      <c r="Q63" s="140"/>
      <c r="R63" s="140"/>
      <c r="S63" s="140"/>
      <c r="V63" s="140" t="s">
        <v>284</v>
      </c>
      <c r="W63" s="135">
        <f ca="1">SUM(C52:C83)</f>
        <v>-254.00655546000002</v>
      </c>
      <c r="X63" s="135">
        <f t="shared" ref="X63:AA63" ca="1" si="28">SUM(D52:D83)</f>
        <v>-438.16764969869996</v>
      </c>
      <c r="Y63" s="135">
        <f t="shared" ca="1" si="28"/>
        <v>-439.81172552870004</v>
      </c>
      <c r="Z63" s="135">
        <f t="shared" ca="1" si="28"/>
        <v>-435.45030675460004</v>
      </c>
      <c r="AA63" s="135">
        <f t="shared" ca="1" si="28"/>
        <v>-431.11156773379997</v>
      </c>
    </row>
    <row r="64" spans="1:27" s="8" customFormat="1" x14ac:dyDescent="0.25">
      <c r="A64" s="140"/>
      <c r="B64" s="140" t="s">
        <v>236</v>
      </c>
      <c r="C64" s="38">
        <f t="shared" ca="1" si="15"/>
        <v>0</v>
      </c>
      <c r="D64" s="38">
        <f t="shared" ca="1" si="16"/>
        <v>0</v>
      </c>
      <c r="E64" s="38">
        <f t="shared" ca="1" si="17"/>
        <v>0</v>
      </c>
      <c r="F64" s="38">
        <f t="shared" ca="1" si="18"/>
        <v>0</v>
      </c>
      <c r="G64" s="38">
        <f t="shared" ca="1" si="19"/>
        <v>0</v>
      </c>
      <c r="H64" s="140"/>
      <c r="I64" s="140"/>
      <c r="J64" s="140"/>
      <c r="K64" s="140"/>
      <c r="L64" s="140"/>
      <c r="M64" s="140"/>
      <c r="N64" s="140"/>
      <c r="O64" s="140"/>
      <c r="P64" s="140"/>
      <c r="Q64" s="140"/>
      <c r="R64" s="140"/>
      <c r="S64" s="140"/>
    </row>
    <row r="65" spans="1:27" s="8" customFormat="1" x14ac:dyDescent="0.25">
      <c r="A65" s="140"/>
      <c r="B65" s="140" t="s">
        <v>1169</v>
      </c>
      <c r="C65" s="53">
        <f t="shared" ca="1" si="15"/>
        <v>0</v>
      </c>
      <c r="D65" s="53">
        <f t="shared" ca="1" si="16"/>
        <v>-9.1539493800000002</v>
      </c>
      <c r="E65" s="53">
        <f t="shared" ca="1" si="17"/>
        <v>-8.3868586500000006</v>
      </c>
      <c r="F65" s="53">
        <f t="shared" ca="1" si="18"/>
        <v>-7.8243254499999999</v>
      </c>
      <c r="G65" s="53">
        <f t="shared" ca="1" si="19"/>
        <v>-7.4152103900000004</v>
      </c>
      <c r="H65" s="140"/>
      <c r="I65" s="140"/>
      <c r="J65" s="140"/>
      <c r="K65" s="140"/>
      <c r="L65" s="140"/>
      <c r="M65" s="140"/>
      <c r="N65" s="140"/>
      <c r="O65" s="140"/>
      <c r="P65" s="140"/>
      <c r="Q65" s="140"/>
      <c r="R65" s="140"/>
      <c r="S65" s="140"/>
      <c r="V65" s="6"/>
    </row>
    <row r="66" spans="1:27" s="8" customFormat="1" x14ac:dyDescent="0.25">
      <c r="A66" s="140"/>
      <c r="B66" s="140" t="s">
        <v>1109</v>
      </c>
      <c r="C66" s="53">
        <f t="shared" ca="1" si="15"/>
        <v>-9.2882032399999996</v>
      </c>
      <c r="D66" s="53">
        <f t="shared" ca="1" si="16"/>
        <v>-16.2573349</v>
      </c>
      <c r="E66" s="53">
        <f t="shared" ca="1" si="17"/>
        <v>-14.894988400000001</v>
      </c>
      <c r="F66" s="53">
        <f t="shared" ca="1" si="18"/>
        <v>-13.8959343</v>
      </c>
      <c r="G66" s="53">
        <f t="shared" ca="1" si="19"/>
        <v>-13.169349499999999</v>
      </c>
      <c r="H66" s="140"/>
      <c r="I66" s="140"/>
      <c r="J66" s="140"/>
      <c r="K66" s="140"/>
      <c r="L66" s="140"/>
      <c r="M66" s="140"/>
      <c r="N66" s="140"/>
      <c r="O66" s="140"/>
      <c r="P66" s="140"/>
      <c r="Q66" s="140"/>
      <c r="R66" s="140"/>
      <c r="S66" s="140"/>
      <c r="W66" s="42"/>
      <c r="X66" s="42"/>
      <c r="Y66" s="42"/>
      <c r="Z66" s="42"/>
      <c r="AA66" s="42"/>
    </row>
    <row r="67" spans="1:27" s="8" customFormat="1" x14ac:dyDescent="0.25">
      <c r="A67" s="140"/>
      <c r="B67" s="140" t="s">
        <v>1170</v>
      </c>
      <c r="C67" s="53">
        <f t="shared" ca="1" si="15"/>
        <v>0</v>
      </c>
      <c r="D67" s="53">
        <f t="shared" ca="1" si="16"/>
        <v>0</v>
      </c>
      <c r="E67" s="53">
        <f t="shared" ca="1" si="17"/>
        <v>0</v>
      </c>
      <c r="F67" s="53">
        <f t="shared" ca="1" si="18"/>
        <v>0</v>
      </c>
      <c r="G67" s="53">
        <f t="shared" ca="1" si="19"/>
        <v>0</v>
      </c>
      <c r="H67" s="140"/>
      <c r="I67" s="140"/>
      <c r="J67" s="140"/>
      <c r="K67" s="140"/>
      <c r="L67" s="140"/>
      <c r="M67" s="140"/>
      <c r="N67" s="140"/>
      <c r="O67" s="140"/>
      <c r="P67" s="140"/>
      <c r="Q67" s="140"/>
      <c r="R67" s="140"/>
      <c r="S67" s="140"/>
      <c r="W67" s="42"/>
      <c r="X67" s="42"/>
      <c r="Y67" s="42"/>
      <c r="Z67" s="42"/>
      <c r="AA67" s="42"/>
    </row>
    <row r="68" spans="1:27" s="8" customFormat="1" x14ac:dyDescent="0.25">
      <c r="A68" s="140"/>
      <c r="B68" s="140" t="s">
        <v>1171</v>
      </c>
      <c r="C68" s="53">
        <f t="shared" ca="1" si="15"/>
        <v>0</v>
      </c>
      <c r="D68" s="53">
        <f t="shared" ca="1" si="16"/>
        <v>0</v>
      </c>
      <c r="E68" s="53">
        <f t="shared" ca="1" si="17"/>
        <v>0</v>
      </c>
      <c r="F68" s="53">
        <f t="shared" ca="1" si="18"/>
        <v>0</v>
      </c>
      <c r="G68" s="53">
        <f t="shared" ca="1" si="19"/>
        <v>0</v>
      </c>
      <c r="H68" s="140"/>
      <c r="I68" s="140"/>
      <c r="J68" s="140"/>
      <c r="K68" s="140"/>
      <c r="L68" s="140"/>
      <c r="M68" s="140"/>
      <c r="N68" s="140"/>
      <c r="O68" s="140"/>
      <c r="P68" s="140"/>
      <c r="Q68" s="140"/>
      <c r="R68" s="140"/>
      <c r="S68" s="140"/>
      <c r="W68" s="42"/>
      <c r="X68" s="42"/>
      <c r="Y68" s="42"/>
      <c r="Z68" s="42"/>
      <c r="AA68" s="42"/>
    </row>
    <row r="69" spans="1:27" s="8" customFormat="1" x14ac:dyDescent="0.25">
      <c r="A69" s="140"/>
      <c r="B69" s="140" t="s">
        <v>1188</v>
      </c>
      <c r="C69" s="53">
        <f t="shared" ca="1" si="15"/>
        <v>0</v>
      </c>
      <c r="D69" s="53">
        <f t="shared" ca="1" si="16"/>
        <v>-1.9223293699999999</v>
      </c>
      <c r="E69" s="53">
        <f t="shared" ca="1" si="17"/>
        <v>-1.76124032</v>
      </c>
      <c r="F69" s="53">
        <f t="shared" ca="1" si="18"/>
        <v>-1.6431083399999999</v>
      </c>
      <c r="G69" s="53">
        <f t="shared" ca="1" si="19"/>
        <v>-1.55719418</v>
      </c>
      <c r="H69" s="140"/>
      <c r="I69" s="140"/>
      <c r="J69" s="140"/>
      <c r="K69" s="140"/>
      <c r="L69" s="140"/>
      <c r="M69" s="140"/>
      <c r="N69" s="140"/>
      <c r="O69" s="140"/>
      <c r="P69" s="140"/>
      <c r="Q69" s="140"/>
      <c r="R69" s="140"/>
      <c r="S69" s="140"/>
      <c r="W69" s="42"/>
      <c r="X69" s="42"/>
      <c r="Y69" s="42"/>
      <c r="Z69" s="42"/>
      <c r="AA69" s="42"/>
    </row>
    <row r="70" spans="1:27" s="8" customFormat="1" x14ac:dyDescent="0.25">
      <c r="A70" s="140"/>
      <c r="B70" s="140" t="s">
        <v>1140</v>
      </c>
      <c r="C70" s="53">
        <f t="shared" ca="1" si="15"/>
        <v>-1.7647586200000001</v>
      </c>
      <c r="D70" s="53">
        <f t="shared" ca="1" si="16"/>
        <v>-3.4140403199999998</v>
      </c>
      <c r="E70" s="53">
        <f t="shared" ca="1" si="17"/>
        <v>-3.12794756</v>
      </c>
      <c r="F70" s="53">
        <f t="shared" ca="1" si="18"/>
        <v>-2.9181461999999998</v>
      </c>
      <c r="G70" s="53">
        <f t="shared" ca="1" si="19"/>
        <v>-2.7655633900000001</v>
      </c>
      <c r="H70" s="140"/>
      <c r="I70" s="140"/>
      <c r="J70" s="140"/>
      <c r="K70" s="140"/>
      <c r="L70" s="140"/>
      <c r="M70" s="140"/>
      <c r="N70" s="140"/>
      <c r="O70" s="140"/>
      <c r="P70" s="140"/>
      <c r="Q70" s="140"/>
      <c r="R70" s="140"/>
      <c r="S70" s="140"/>
      <c r="W70" s="42"/>
      <c r="X70" s="42"/>
      <c r="Y70" s="42"/>
      <c r="Z70" s="42"/>
      <c r="AA70" s="42"/>
    </row>
    <row r="71" spans="1:27" s="8" customFormat="1" x14ac:dyDescent="0.25">
      <c r="B71" s="140" t="s">
        <v>1189</v>
      </c>
      <c r="C71" s="53">
        <f t="shared" ca="1" si="15"/>
        <v>0</v>
      </c>
      <c r="D71" s="53">
        <f t="shared" ca="1" si="16"/>
        <v>0</v>
      </c>
      <c r="E71" s="53">
        <f t="shared" ca="1" si="17"/>
        <v>0</v>
      </c>
      <c r="F71" s="53">
        <f t="shared" ca="1" si="18"/>
        <v>0</v>
      </c>
      <c r="G71" s="53">
        <f t="shared" ca="1" si="19"/>
        <v>0</v>
      </c>
      <c r="H71" s="140"/>
      <c r="I71" s="140"/>
      <c r="J71" s="140"/>
      <c r="K71" s="140"/>
      <c r="L71" s="140"/>
      <c r="M71" s="140"/>
      <c r="N71" s="140"/>
      <c r="O71" s="140"/>
      <c r="P71" s="140"/>
      <c r="Q71" s="140"/>
      <c r="R71" s="140"/>
      <c r="S71" s="140"/>
      <c r="W71" s="42"/>
      <c r="X71" s="42"/>
      <c r="Y71" s="42"/>
      <c r="Z71" s="42"/>
      <c r="AA71" s="42"/>
    </row>
    <row r="72" spans="1:27" s="8" customFormat="1" x14ac:dyDescent="0.25">
      <c r="B72" s="140" t="s">
        <v>1190</v>
      </c>
      <c r="C72" s="53">
        <f t="shared" ca="1" si="15"/>
        <v>0</v>
      </c>
      <c r="D72" s="53">
        <f t="shared" ca="1" si="16"/>
        <v>0</v>
      </c>
      <c r="E72" s="53">
        <f t="shared" ca="1" si="17"/>
        <v>0</v>
      </c>
      <c r="F72" s="53">
        <f t="shared" ca="1" si="18"/>
        <v>0</v>
      </c>
      <c r="G72" s="53">
        <f t="shared" ca="1" si="19"/>
        <v>0</v>
      </c>
      <c r="H72" s="140"/>
      <c r="I72" s="140"/>
      <c r="J72" s="140"/>
      <c r="K72" s="140"/>
      <c r="L72" s="140"/>
      <c r="M72" s="140"/>
      <c r="N72" s="140"/>
      <c r="O72" s="140"/>
      <c r="P72" s="140"/>
      <c r="Q72" s="140"/>
      <c r="R72" s="140"/>
      <c r="S72" s="140"/>
      <c r="W72" s="42"/>
      <c r="X72" s="42"/>
      <c r="Y72" s="42"/>
      <c r="Z72" s="42"/>
      <c r="AA72" s="42"/>
    </row>
    <row r="73" spans="1:27" s="8" customFormat="1" x14ac:dyDescent="0.25">
      <c r="B73" s="140" t="s">
        <v>1172</v>
      </c>
      <c r="C73" s="56">
        <f t="shared" ca="1" si="15"/>
        <v>0</v>
      </c>
      <c r="D73" s="56">
        <f t="shared" ca="1" si="16"/>
        <v>-75.756683100000004</v>
      </c>
      <c r="E73" s="56">
        <f t="shared" ca="1" si="17"/>
        <v>-74.085563199999996</v>
      </c>
      <c r="F73" s="56">
        <f t="shared" ca="1" si="18"/>
        <v>-72.417118900000006</v>
      </c>
      <c r="G73" s="56">
        <f t="shared" ca="1" si="19"/>
        <v>-70.745998900000004</v>
      </c>
      <c r="H73" s="140"/>
      <c r="I73" s="140"/>
      <c r="J73" s="140"/>
      <c r="K73" s="140"/>
      <c r="L73" s="140"/>
      <c r="M73" s="140"/>
      <c r="N73" s="140"/>
      <c r="O73" s="140"/>
      <c r="P73" s="140"/>
      <c r="Q73" s="140"/>
      <c r="R73" s="140"/>
      <c r="S73" s="140"/>
      <c r="W73" s="42"/>
      <c r="X73" s="42"/>
      <c r="Y73" s="42"/>
      <c r="Z73" s="42"/>
      <c r="AA73" s="42"/>
    </row>
    <row r="74" spans="1:27" s="8" customFormat="1" x14ac:dyDescent="0.25">
      <c r="B74" s="140" t="s">
        <v>1110</v>
      </c>
      <c r="C74" s="56">
        <f t="shared" ca="1" si="15"/>
        <v>-26.329934999999999</v>
      </c>
      <c r="D74" s="56">
        <f t="shared" ca="1" si="16"/>
        <v>-142.92587599999999</v>
      </c>
      <c r="E74" s="56">
        <f t="shared" ca="1" si="17"/>
        <v>-139.761866</v>
      </c>
      <c r="F74" s="56">
        <f t="shared" ca="1" si="18"/>
        <v>-136.60451</v>
      </c>
      <c r="G74" s="56">
        <f t="shared" ca="1" si="19"/>
        <v>-133.44049999999999</v>
      </c>
      <c r="H74" s="140"/>
      <c r="I74" s="140"/>
      <c r="J74" s="140"/>
      <c r="K74" s="140"/>
      <c r="L74" s="140"/>
      <c r="M74" s="140"/>
      <c r="N74" s="140"/>
      <c r="O74" s="140"/>
      <c r="P74" s="140"/>
      <c r="Q74" s="140"/>
      <c r="R74" s="140"/>
      <c r="S74" s="140"/>
      <c r="W74" s="95"/>
      <c r="X74" s="95"/>
      <c r="Y74" s="95"/>
      <c r="Z74" s="95"/>
      <c r="AA74" s="95"/>
    </row>
    <row r="75" spans="1:27" s="8" customFormat="1" x14ac:dyDescent="0.25">
      <c r="B75" s="140" t="s">
        <v>1173</v>
      </c>
      <c r="C75" s="56">
        <f t="shared" ca="1" si="15"/>
        <v>0</v>
      </c>
      <c r="D75" s="56">
        <f t="shared" ca="1" si="16"/>
        <v>0</v>
      </c>
      <c r="E75" s="56">
        <f t="shared" ca="1" si="17"/>
        <v>0</v>
      </c>
      <c r="F75" s="56">
        <f t="shared" ca="1" si="18"/>
        <v>0</v>
      </c>
      <c r="G75" s="56">
        <f t="shared" ca="1" si="19"/>
        <v>0</v>
      </c>
      <c r="H75" s="140"/>
      <c r="I75" s="140"/>
      <c r="J75" s="140"/>
      <c r="K75" s="140"/>
      <c r="L75" s="140"/>
      <c r="M75" s="140"/>
      <c r="N75" s="140"/>
      <c r="O75" s="140"/>
      <c r="P75" s="140"/>
      <c r="Q75" s="140"/>
      <c r="R75" s="140"/>
      <c r="S75" s="140"/>
      <c r="W75" s="42"/>
      <c r="X75" s="42"/>
      <c r="Y75" s="42"/>
      <c r="Z75" s="42"/>
      <c r="AA75" s="42"/>
    </row>
    <row r="76" spans="1:27" s="8" customFormat="1" x14ac:dyDescent="0.25">
      <c r="B76" s="140" t="s">
        <v>1174</v>
      </c>
      <c r="C76" s="56">
        <f t="shared" ca="1" si="15"/>
        <v>0</v>
      </c>
      <c r="D76" s="56">
        <f t="shared" ca="1" si="16"/>
        <v>0</v>
      </c>
      <c r="E76" s="56">
        <f t="shared" ca="1" si="17"/>
        <v>0</v>
      </c>
      <c r="F76" s="56">
        <f t="shared" ca="1" si="18"/>
        <v>0</v>
      </c>
      <c r="G76" s="56">
        <f t="shared" ca="1" si="19"/>
        <v>0</v>
      </c>
      <c r="H76" s="140"/>
      <c r="I76" s="140"/>
      <c r="J76" s="140"/>
      <c r="K76" s="140"/>
      <c r="L76" s="140"/>
      <c r="M76" s="140"/>
      <c r="N76" s="140"/>
      <c r="O76" s="140"/>
      <c r="P76" s="140"/>
      <c r="Q76" s="140"/>
      <c r="R76" s="140"/>
      <c r="S76" s="140"/>
    </row>
    <row r="77" spans="1:27" s="8" customFormat="1" x14ac:dyDescent="0.25">
      <c r="B77" s="140" t="s">
        <v>1191</v>
      </c>
      <c r="C77" s="56">
        <f t="shared" ca="1" si="15"/>
        <v>0</v>
      </c>
      <c r="D77" s="56">
        <f t="shared" ca="1" si="16"/>
        <v>-15.9089034</v>
      </c>
      <c r="E77" s="56">
        <f t="shared" ca="1" si="17"/>
        <v>-15.557968300000001</v>
      </c>
      <c r="F77" s="56">
        <f t="shared" ca="1" si="18"/>
        <v>-15.207595</v>
      </c>
      <c r="G77" s="56">
        <f t="shared" ca="1" si="19"/>
        <v>-14.856659799999999</v>
      </c>
      <c r="H77" s="140"/>
      <c r="I77" s="140"/>
      <c r="J77" s="140"/>
      <c r="K77" s="140"/>
      <c r="L77" s="140"/>
      <c r="M77" s="140"/>
      <c r="N77" s="140"/>
      <c r="O77" s="140"/>
      <c r="P77" s="140"/>
      <c r="Q77" s="140"/>
      <c r="R77" s="140"/>
      <c r="S77" s="140"/>
      <c r="W77" s="42"/>
      <c r="X77" s="42"/>
      <c r="Y77" s="42"/>
      <c r="Z77" s="42"/>
      <c r="AA77" s="42"/>
    </row>
    <row r="78" spans="1:27" s="8" customFormat="1" x14ac:dyDescent="0.25">
      <c r="B78" s="140" t="s">
        <v>1141</v>
      </c>
      <c r="C78" s="56">
        <f t="shared" ca="1" si="15"/>
        <v>-5.0026876600000003</v>
      </c>
      <c r="D78" s="56">
        <f t="shared" ca="1" si="16"/>
        <v>-30.0144339</v>
      </c>
      <c r="E78" s="56">
        <f t="shared" ca="1" si="17"/>
        <v>-29.349991800000002</v>
      </c>
      <c r="F78" s="56">
        <f t="shared" ca="1" si="18"/>
        <v>-28.686947100000001</v>
      </c>
      <c r="G78" s="56">
        <f t="shared" ca="1" si="19"/>
        <v>-28.022504900000001</v>
      </c>
      <c r="H78" s="140"/>
      <c r="I78" s="140"/>
      <c r="J78" s="140"/>
      <c r="K78" s="140"/>
      <c r="L78" s="140"/>
      <c r="M78" s="140"/>
      <c r="N78" s="140"/>
      <c r="O78" s="140"/>
      <c r="P78" s="140"/>
      <c r="Q78" s="140"/>
      <c r="R78" s="140"/>
      <c r="S78" s="140"/>
      <c r="W78" s="42"/>
      <c r="X78" s="42"/>
      <c r="Y78" s="42"/>
      <c r="Z78" s="42"/>
      <c r="AA78" s="42"/>
    </row>
    <row r="79" spans="1:27" s="8" customFormat="1" x14ac:dyDescent="0.25">
      <c r="B79" s="140" t="s">
        <v>1192</v>
      </c>
      <c r="C79" s="56">
        <f t="shared" ca="1" si="15"/>
        <v>0</v>
      </c>
      <c r="D79" s="56">
        <f t="shared" ca="1" si="16"/>
        <v>0</v>
      </c>
      <c r="E79" s="56">
        <f t="shared" ca="1" si="17"/>
        <v>0</v>
      </c>
      <c r="F79" s="56">
        <f t="shared" ca="1" si="18"/>
        <v>0</v>
      </c>
      <c r="G79" s="56">
        <f t="shared" ca="1" si="19"/>
        <v>0</v>
      </c>
      <c r="H79" s="140"/>
      <c r="I79" s="140"/>
      <c r="J79" s="140"/>
      <c r="K79" s="140"/>
      <c r="L79" s="140"/>
      <c r="M79" s="140"/>
      <c r="N79" s="140"/>
      <c r="O79" s="140"/>
      <c r="P79" s="140"/>
      <c r="Q79" s="140"/>
      <c r="R79" s="140"/>
      <c r="S79" s="140"/>
      <c r="V79" s="140"/>
      <c r="W79" s="140"/>
      <c r="X79" s="140"/>
      <c r="Y79" s="140"/>
      <c r="Z79" s="140"/>
      <c r="AA79" s="140"/>
    </row>
    <row r="80" spans="1:27" s="8" customFormat="1" x14ac:dyDescent="0.25">
      <c r="B80" s="140" t="s">
        <v>1193</v>
      </c>
      <c r="C80" s="56">
        <f t="shared" ca="1" si="15"/>
        <v>0</v>
      </c>
      <c r="D80" s="56">
        <f t="shared" ca="1" si="16"/>
        <v>0</v>
      </c>
      <c r="E80" s="56">
        <f t="shared" ca="1" si="17"/>
        <v>0</v>
      </c>
      <c r="F80" s="56">
        <f t="shared" ca="1" si="18"/>
        <v>0</v>
      </c>
      <c r="G80" s="56">
        <f t="shared" ca="1" si="19"/>
        <v>0</v>
      </c>
      <c r="H80" s="140"/>
      <c r="I80" s="140"/>
      <c r="J80" s="140"/>
      <c r="K80" s="140"/>
      <c r="L80" s="140"/>
      <c r="M80" s="140"/>
      <c r="N80" s="140"/>
      <c r="O80" s="140"/>
      <c r="P80" s="140"/>
      <c r="Q80" s="140"/>
      <c r="R80" s="140"/>
      <c r="S80" s="140"/>
      <c r="V80" s="140"/>
      <c r="W80" s="140"/>
      <c r="X80" s="140"/>
      <c r="Y80" s="140"/>
      <c r="Z80" s="140"/>
      <c r="AA80" s="140"/>
    </row>
    <row r="81" spans="1:27" s="8" customFormat="1" x14ac:dyDescent="0.25">
      <c r="B81" s="140" t="s">
        <v>1182</v>
      </c>
      <c r="C81" s="56">
        <f t="shared" ca="1" si="15"/>
        <v>0</v>
      </c>
      <c r="D81" s="56">
        <f t="shared" ca="1" si="16"/>
        <v>0</v>
      </c>
      <c r="E81" s="56">
        <f t="shared" ca="1" si="17"/>
        <v>0</v>
      </c>
      <c r="F81" s="56">
        <f t="shared" ca="1" si="18"/>
        <v>0</v>
      </c>
      <c r="G81" s="56">
        <f t="shared" ca="1" si="19"/>
        <v>0</v>
      </c>
      <c r="H81" s="140"/>
      <c r="I81" s="140"/>
      <c r="J81" s="140"/>
      <c r="K81" s="140"/>
      <c r="L81" s="140"/>
      <c r="M81" s="140"/>
      <c r="N81" s="140"/>
      <c r="O81" s="140"/>
      <c r="P81" s="140"/>
      <c r="Q81" s="140"/>
      <c r="R81" s="140"/>
      <c r="S81" s="140"/>
      <c r="V81" s="140"/>
      <c r="W81" s="140"/>
      <c r="X81" s="140"/>
      <c r="Y81" s="140"/>
      <c r="Z81" s="140"/>
      <c r="AA81" s="140"/>
    </row>
    <row r="82" spans="1:27" s="8" customFormat="1" x14ac:dyDescent="0.25">
      <c r="B82" s="140" t="s">
        <v>1194</v>
      </c>
      <c r="C82" s="56">
        <f t="shared" ca="1" si="15"/>
        <v>0</v>
      </c>
      <c r="D82" s="56">
        <f t="shared" ca="1" si="16"/>
        <v>0</v>
      </c>
      <c r="E82" s="56">
        <f t="shared" ca="1" si="17"/>
        <v>0</v>
      </c>
      <c r="F82" s="56">
        <f t="shared" ca="1" si="18"/>
        <v>0</v>
      </c>
      <c r="G82" s="56">
        <f t="shared" ca="1" si="19"/>
        <v>0</v>
      </c>
      <c r="H82" s="140"/>
      <c r="I82" s="140"/>
      <c r="J82" s="140"/>
      <c r="K82" s="140"/>
      <c r="L82" s="140"/>
      <c r="M82" s="140"/>
      <c r="N82" s="140"/>
      <c r="O82" s="140"/>
      <c r="P82" s="140"/>
      <c r="Q82" s="140"/>
      <c r="R82" s="140"/>
      <c r="S82" s="140"/>
      <c r="V82" s="140"/>
      <c r="W82" s="140"/>
      <c r="X82" s="140"/>
      <c r="Y82" s="140"/>
      <c r="Z82" s="140"/>
      <c r="AA82" s="140"/>
    </row>
    <row r="83" spans="1:27" s="8" customFormat="1" x14ac:dyDescent="0.25">
      <c r="B83" s="140" t="s">
        <v>1183</v>
      </c>
      <c r="C83" s="177">
        <f t="shared" ca="1" si="15"/>
        <v>0</v>
      </c>
      <c r="D83" s="177">
        <f t="shared" ca="1" si="16"/>
        <v>0</v>
      </c>
      <c r="E83" s="177">
        <f t="shared" ca="1" si="17"/>
        <v>0</v>
      </c>
      <c r="F83" s="177">
        <f t="shared" ca="1" si="18"/>
        <v>0</v>
      </c>
      <c r="G83" s="177">
        <f t="shared" ca="1" si="19"/>
        <v>0</v>
      </c>
      <c r="H83" s="140"/>
      <c r="I83" s="140"/>
      <c r="J83" s="140"/>
      <c r="K83" s="140"/>
      <c r="L83" s="140"/>
      <c r="M83" s="140"/>
      <c r="N83" s="140"/>
      <c r="O83" s="140"/>
      <c r="P83" s="140"/>
      <c r="Q83" s="140"/>
      <c r="R83" s="140"/>
      <c r="S83" s="140"/>
      <c r="V83" s="140"/>
      <c r="W83" s="140"/>
      <c r="X83" s="140"/>
      <c r="Y83" s="140"/>
      <c r="Z83" s="140"/>
      <c r="AA83" s="140"/>
    </row>
    <row r="84" spans="1:27" s="8" customFormat="1" x14ac:dyDescent="0.25">
      <c r="B84" s="140"/>
      <c r="C84" s="7"/>
      <c r="D84" s="7"/>
      <c r="E84" s="7"/>
      <c r="F84" s="7"/>
      <c r="G84" s="7"/>
      <c r="H84" s="140"/>
      <c r="I84" s="103" t="s">
        <v>244</v>
      </c>
      <c r="J84" s="140"/>
      <c r="K84" s="140"/>
      <c r="L84" s="140"/>
      <c r="M84" s="140"/>
      <c r="N84" s="140"/>
      <c r="O84" s="103" t="s">
        <v>245</v>
      </c>
      <c r="P84" s="140"/>
      <c r="Q84" s="140"/>
      <c r="R84" s="140"/>
      <c r="S84" s="140"/>
      <c r="T84" s="140"/>
      <c r="V84" s="140"/>
      <c r="W84" s="140"/>
      <c r="X84" s="140"/>
      <c r="Y84" s="140"/>
      <c r="Z84" s="140"/>
      <c r="AA84" s="140"/>
    </row>
    <row r="85" spans="1:27" s="8" customFormat="1" x14ac:dyDescent="0.25">
      <c r="B85" s="106" t="s">
        <v>262</v>
      </c>
      <c r="C85" s="9">
        <v>2010</v>
      </c>
      <c r="D85" s="9">
        <v>2020</v>
      </c>
      <c r="E85" s="9">
        <v>2030</v>
      </c>
      <c r="F85" s="9">
        <v>2040</v>
      </c>
      <c r="G85" s="9">
        <v>2050</v>
      </c>
      <c r="H85" s="140"/>
      <c r="I85" s="106">
        <v>2010</v>
      </c>
      <c r="J85" s="106">
        <v>2020</v>
      </c>
      <c r="K85" s="106">
        <v>2030</v>
      </c>
      <c r="L85" s="106">
        <v>2040</v>
      </c>
      <c r="M85" s="106">
        <v>2050</v>
      </c>
      <c r="N85" s="140"/>
      <c r="O85" s="106">
        <v>2010</v>
      </c>
      <c r="P85" s="106">
        <v>2020</v>
      </c>
      <c r="Q85" s="106">
        <v>2030</v>
      </c>
      <c r="R85" s="106">
        <v>2040</v>
      </c>
      <c r="S85" s="106">
        <v>2050</v>
      </c>
      <c r="T85" s="140"/>
      <c r="V85" s="106" t="s">
        <v>262</v>
      </c>
      <c r="W85" s="106">
        <v>2010</v>
      </c>
      <c r="X85" s="106">
        <v>2020</v>
      </c>
      <c r="Y85" s="106">
        <v>2030</v>
      </c>
      <c r="Z85" s="106">
        <v>2040</v>
      </c>
      <c r="AA85" s="106">
        <v>2050</v>
      </c>
    </row>
    <row r="86" spans="1:27" s="8" customFormat="1" x14ac:dyDescent="0.25">
      <c r="A86" s="163"/>
      <c r="B86" s="140" t="s">
        <v>600</v>
      </c>
      <c r="C86" s="16">
        <f t="shared" ref="C86:C107" ca="1" si="29">IFERROR(VLOOKUP($B86,INDIRECT($I$86),2,FALSE),0)</f>
        <v>0</v>
      </c>
      <c r="D86" s="16">
        <f t="shared" ref="D86:D107" ca="1" si="30">IFERROR(VLOOKUP($B86,INDIRECT($J$86),2,FALSE),0)</f>
        <v>-7.9539826700000002E-4</v>
      </c>
      <c r="E86" s="16">
        <f t="shared" ref="E86:E107" ca="1" si="31">IFERROR(VLOOKUP($B86,INDIRECT($K$86),2,FALSE),0)</f>
        <v>-7.9539826700000002E-4</v>
      </c>
      <c r="F86" s="16">
        <f t="shared" ref="F86:F107" ca="1" si="32">IFERROR(VLOOKUP($B86,INDIRECT($L$86),2,FALSE),0)</f>
        <v>-7.9539826700000002E-4</v>
      </c>
      <c r="G86" s="16">
        <f t="shared" ref="G86:G107" ca="1" si="33">IFERROR(VLOOKUP($B86,INDIRECT($M$86),2,FALSE),0)</f>
        <v>-7.9539826700000002E-4</v>
      </c>
      <c r="H86" s="140"/>
      <c r="I86" s="140" t="str">
        <f>"Modeloutput!$D$"&amp;O86&amp;":$E$"&amp;O87</f>
        <v>Modeloutput!$D$6598:$E$6628</v>
      </c>
      <c r="J86" s="140" t="str">
        <f>"Modeloutput!$D$"&amp;P86&amp;":$E$"&amp;P87</f>
        <v>Modeloutput!$D$6921:$E$6951</v>
      </c>
      <c r="K86" s="140" t="str">
        <f>"Modeloutput!$D$"&amp;Q86&amp;":$E$"&amp;Q87</f>
        <v>Modeloutput!$D$7244:$E$7274</v>
      </c>
      <c r="L86" s="140" t="str">
        <f>"Modeloutput!$D$"&amp;R86&amp;":$E$"&amp;R87</f>
        <v>Modeloutput!$D$7567:$E$7597</v>
      </c>
      <c r="M86" s="140" t="str">
        <f>"Modeloutput!$D$"&amp;S86&amp;":$E$"&amp;S87</f>
        <v>Modeloutput!$D$7890:$E$7920</v>
      </c>
      <c r="N86" s="140" t="s">
        <v>246</v>
      </c>
      <c r="O86" s="140">
        <f>Run4_Var1!O86+Run4_Var5!$G$9</f>
        <v>6598</v>
      </c>
      <c r="P86" s="140">
        <f>Run4_Var1!P86+Run4_Var5!$G$9</f>
        <v>6921</v>
      </c>
      <c r="Q86" s="140">
        <f>Run4_Var1!Q86+Run4_Var5!$G$9</f>
        <v>7244</v>
      </c>
      <c r="R86" s="140">
        <f>Run4_Var1!R86+Run4_Var5!$G$9</f>
        <v>7567</v>
      </c>
      <c r="S86" s="140">
        <f>Run4_Var1!S86+Run4_Var5!$G$9</f>
        <v>7890</v>
      </c>
      <c r="T86" s="140"/>
      <c r="V86" s="14" t="s">
        <v>271</v>
      </c>
      <c r="W86" s="16">
        <f ca="1">C86</f>
        <v>0</v>
      </c>
      <c r="X86" s="16">
        <f t="shared" ref="X86:AA87" ca="1" si="34">D86</f>
        <v>-7.9539826700000002E-4</v>
      </c>
      <c r="Y86" s="16">
        <f t="shared" ca="1" si="34"/>
        <v>-7.9539826700000002E-4</v>
      </c>
      <c r="Z86" s="16">
        <f t="shared" ca="1" si="34"/>
        <v>-7.9539826700000002E-4</v>
      </c>
      <c r="AA86" s="16">
        <f t="shared" ca="1" si="34"/>
        <v>-7.9539826700000002E-4</v>
      </c>
    </row>
    <row r="87" spans="1:27" s="8" customFormat="1" x14ac:dyDescent="0.25">
      <c r="A87" s="163"/>
      <c r="B87" s="140" t="s">
        <v>601</v>
      </c>
      <c r="C87" s="180">
        <f t="shared" ca="1" si="29"/>
        <v>0</v>
      </c>
      <c r="D87" s="180">
        <f t="shared" ca="1" si="30"/>
        <v>-0.72785051700000003</v>
      </c>
      <c r="E87" s="180">
        <f t="shared" ca="1" si="31"/>
        <v>-0.72785051700000003</v>
      </c>
      <c r="F87" s="180">
        <f t="shared" ca="1" si="32"/>
        <v>-0.72785051700000003</v>
      </c>
      <c r="G87" s="180">
        <f t="shared" ca="1" si="33"/>
        <v>-0.72785051700000003</v>
      </c>
      <c r="H87" s="140"/>
      <c r="I87" s="140"/>
      <c r="J87" s="140"/>
      <c r="K87" s="140"/>
      <c r="L87" s="140"/>
      <c r="M87" s="140"/>
      <c r="N87" s="140"/>
      <c r="O87" s="140">
        <f>Run4_Var1!O87+Run4_Var5!$G$9</f>
        <v>6628</v>
      </c>
      <c r="P87" s="140">
        <f>Run4_Var1!P87+Run4_Var5!$G$9</f>
        <v>6951</v>
      </c>
      <c r="Q87" s="140">
        <f>Run4_Var1!Q87+Run4_Var5!$G$9</f>
        <v>7274</v>
      </c>
      <c r="R87" s="140">
        <f>Run4_Var1!R87+Run4_Var5!$G$9</f>
        <v>7597</v>
      </c>
      <c r="S87" s="140">
        <f>Run4_Var1!S87+Run4_Var5!$G$9</f>
        <v>7920</v>
      </c>
      <c r="T87" s="140"/>
      <c r="V87" s="20" t="s">
        <v>613</v>
      </c>
      <c r="W87" s="19">
        <f ca="1">C87</f>
        <v>0</v>
      </c>
      <c r="X87" s="19">
        <f t="shared" ca="1" si="34"/>
        <v>-0.72785051700000003</v>
      </c>
      <c r="Y87" s="19">
        <f t="shared" ca="1" si="34"/>
        <v>-0.72785051700000003</v>
      </c>
      <c r="Z87" s="19">
        <f t="shared" ca="1" si="34"/>
        <v>-0.72785051700000003</v>
      </c>
      <c r="AA87" s="19">
        <f t="shared" ca="1" si="34"/>
        <v>-0.72785051700000003</v>
      </c>
    </row>
    <row r="88" spans="1:27" s="8" customFormat="1" x14ac:dyDescent="0.25">
      <c r="A88" s="163"/>
      <c r="B88" s="140" t="s">
        <v>192</v>
      </c>
      <c r="C88" s="18">
        <f t="shared" ca="1" si="29"/>
        <v>0</v>
      </c>
      <c r="D88" s="18">
        <f t="shared" ca="1" si="30"/>
        <v>0</v>
      </c>
      <c r="E88" s="18">
        <f t="shared" ca="1" si="31"/>
        <v>0</v>
      </c>
      <c r="F88" s="18">
        <f t="shared" ca="1" si="32"/>
        <v>0</v>
      </c>
      <c r="G88" s="18">
        <f t="shared" ca="1" si="33"/>
        <v>0</v>
      </c>
      <c r="H88" s="140"/>
      <c r="I88" s="140"/>
      <c r="J88" s="140"/>
      <c r="K88" s="140"/>
      <c r="L88" s="140"/>
      <c r="M88" s="140"/>
      <c r="N88" s="140"/>
      <c r="O88" s="140"/>
      <c r="P88" s="140"/>
      <c r="Q88" s="140"/>
      <c r="R88" s="140"/>
      <c r="S88" s="140"/>
      <c r="T88" s="140"/>
      <c r="V88" s="27" t="s">
        <v>281</v>
      </c>
      <c r="W88" s="28">
        <f ca="1">SUM(C97:C101)</f>
        <v>0</v>
      </c>
      <c r="X88" s="28">
        <f t="shared" ref="X88:AA88" ca="1" si="35">SUM(D97:D101)</f>
        <v>-3.1380915379999998</v>
      </c>
      <c r="Y88" s="28">
        <f t="shared" ca="1" si="35"/>
        <v>-2.8950619703</v>
      </c>
      <c r="Z88" s="28">
        <f t="shared" ca="1" si="35"/>
        <v>-2.7204864911</v>
      </c>
      <c r="AA88" s="28">
        <f t="shared" ca="1" si="35"/>
        <v>-2.5972794234000003</v>
      </c>
    </row>
    <row r="89" spans="1:27" s="8" customFormat="1" x14ac:dyDescent="0.25">
      <c r="A89" s="163"/>
      <c r="B89" s="140" t="s">
        <v>193</v>
      </c>
      <c r="C89" s="18">
        <f t="shared" ca="1" si="29"/>
        <v>0</v>
      </c>
      <c r="D89" s="18">
        <f t="shared" ca="1" si="30"/>
        <v>0</v>
      </c>
      <c r="E89" s="18">
        <f t="shared" ca="1" si="31"/>
        <v>0</v>
      </c>
      <c r="F89" s="18">
        <f t="shared" ca="1" si="32"/>
        <v>0</v>
      </c>
      <c r="G89" s="18">
        <f t="shared" ca="1" si="33"/>
        <v>0</v>
      </c>
      <c r="H89" s="140"/>
      <c r="I89" s="140"/>
      <c r="J89" s="140"/>
      <c r="K89" s="140"/>
      <c r="L89" s="140"/>
      <c r="M89" s="140"/>
      <c r="N89" s="140"/>
      <c r="O89" s="140"/>
      <c r="P89" s="140"/>
      <c r="Q89" s="140"/>
      <c r="R89" s="140"/>
      <c r="S89" s="140"/>
      <c r="T89" s="140"/>
      <c r="V89" s="17" t="s">
        <v>1349</v>
      </c>
      <c r="W89" s="18">
        <f ca="1">SUM(C88:C95)</f>
        <v>0</v>
      </c>
      <c r="X89" s="18">
        <f t="shared" ref="X89:AA89" ca="1" si="36">SUM(D88:D95)</f>
        <v>0</v>
      </c>
      <c r="Y89" s="18">
        <f t="shared" ca="1" si="36"/>
        <v>0</v>
      </c>
      <c r="Z89" s="18">
        <f t="shared" ca="1" si="36"/>
        <v>0</v>
      </c>
      <c r="AA89" s="18">
        <f t="shared" ca="1" si="36"/>
        <v>0</v>
      </c>
    </row>
    <row r="90" spans="1:27" s="8" customFormat="1" x14ac:dyDescent="0.25">
      <c r="A90" s="163"/>
      <c r="B90" s="140" t="s">
        <v>602</v>
      </c>
      <c r="C90" s="18">
        <f t="shared" ca="1" si="29"/>
        <v>0</v>
      </c>
      <c r="D90" s="18">
        <f t="shared" ca="1" si="30"/>
        <v>0</v>
      </c>
      <c r="E90" s="18">
        <f t="shared" ca="1" si="31"/>
        <v>0</v>
      </c>
      <c r="F90" s="18">
        <f t="shared" ca="1" si="32"/>
        <v>0</v>
      </c>
      <c r="G90" s="18">
        <f t="shared" ca="1" si="33"/>
        <v>0</v>
      </c>
      <c r="H90" s="140"/>
      <c r="I90" s="140"/>
      <c r="J90" s="140"/>
      <c r="K90" s="140"/>
      <c r="L90" s="140"/>
      <c r="M90" s="140"/>
      <c r="N90" s="140"/>
      <c r="O90" s="140"/>
      <c r="P90" s="140"/>
      <c r="Q90" s="140"/>
      <c r="R90" s="140"/>
      <c r="S90" s="140"/>
      <c r="T90" s="140"/>
      <c r="V90" s="22" t="s">
        <v>1350</v>
      </c>
      <c r="W90" s="41">
        <f ca="1">C96</f>
        <v>0</v>
      </c>
      <c r="X90" s="41">
        <f t="shared" ref="X90:AA90" ca="1" si="37">D96</f>
        <v>0</v>
      </c>
      <c r="Y90" s="41">
        <f t="shared" ca="1" si="37"/>
        <v>0</v>
      </c>
      <c r="Z90" s="41">
        <f t="shared" ca="1" si="37"/>
        <v>0</v>
      </c>
      <c r="AA90" s="41">
        <f t="shared" ca="1" si="37"/>
        <v>0</v>
      </c>
    </row>
    <row r="91" spans="1:27" s="8" customFormat="1" x14ac:dyDescent="0.25">
      <c r="A91" s="163"/>
      <c r="B91" s="140" t="s">
        <v>603</v>
      </c>
      <c r="C91" s="18">
        <f t="shared" ca="1" si="29"/>
        <v>0</v>
      </c>
      <c r="D91" s="18">
        <f t="shared" ca="1" si="30"/>
        <v>0</v>
      </c>
      <c r="E91" s="18">
        <f t="shared" ca="1" si="31"/>
        <v>0</v>
      </c>
      <c r="F91" s="18">
        <f t="shared" ca="1" si="32"/>
        <v>0</v>
      </c>
      <c r="G91" s="18">
        <f t="shared" ca="1" si="33"/>
        <v>0</v>
      </c>
      <c r="H91" s="140"/>
      <c r="I91" s="140"/>
      <c r="J91" s="140"/>
      <c r="K91" s="140"/>
      <c r="L91" s="140"/>
      <c r="M91" s="140"/>
      <c r="N91" s="140"/>
      <c r="O91" s="140"/>
      <c r="P91" s="140"/>
      <c r="Q91" s="140"/>
      <c r="R91" s="140"/>
      <c r="S91" s="140"/>
      <c r="T91" s="140"/>
      <c r="V91" s="36" t="s">
        <v>1351</v>
      </c>
      <c r="W91" s="38">
        <f ca="1">SUM(C102:C104)</f>
        <v>0</v>
      </c>
      <c r="X91" s="38">
        <f t="shared" ref="X91:AA91" ca="1" si="38">SUM(D102:D104)</f>
        <v>0</v>
      </c>
      <c r="Y91" s="38">
        <f t="shared" ca="1" si="38"/>
        <v>0</v>
      </c>
      <c r="Z91" s="38">
        <f t="shared" ca="1" si="38"/>
        <v>0</v>
      </c>
      <c r="AA91" s="38">
        <f t="shared" ca="1" si="38"/>
        <v>0</v>
      </c>
    </row>
    <row r="92" spans="1:27" s="8" customFormat="1" x14ac:dyDescent="0.25">
      <c r="A92" s="163"/>
      <c r="B92" s="140" t="s">
        <v>604</v>
      </c>
      <c r="C92" s="18">
        <f t="shared" ca="1" si="29"/>
        <v>0</v>
      </c>
      <c r="D92" s="18">
        <f t="shared" ca="1" si="30"/>
        <v>0</v>
      </c>
      <c r="E92" s="18">
        <f t="shared" ca="1" si="31"/>
        <v>0</v>
      </c>
      <c r="F92" s="18">
        <f t="shared" ca="1" si="32"/>
        <v>0</v>
      </c>
      <c r="G92" s="18">
        <f t="shared" ca="1" si="33"/>
        <v>0</v>
      </c>
      <c r="H92" s="140"/>
      <c r="I92" s="140"/>
      <c r="J92" s="140"/>
      <c r="K92" s="140"/>
      <c r="L92" s="140"/>
      <c r="M92" s="140"/>
      <c r="N92" s="140"/>
      <c r="O92" s="140"/>
      <c r="P92" s="140"/>
      <c r="Q92" s="140"/>
      <c r="R92" s="140"/>
      <c r="S92" s="140"/>
      <c r="T92" s="140"/>
      <c r="V92" s="171" t="s">
        <v>252</v>
      </c>
      <c r="W92" s="172">
        <f ca="1">SUM(C105:C107)</f>
        <v>0</v>
      </c>
      <c r="X92" s="172">
        <f t="shared" ref="X92:AA92" ca="1" si="39">SUM(D105:D107)</f>
        <v>0</v>
      </c>
      <c r="Y92" s="172">
        <f t="shared" ca="1" si="39"/>
        <v>0</v>
      </c>
      <c r="Z92" s="172">
        <f t="shared" ca="1" si="39"/>
        <v>0</v>
      </c>
      <c r="AA92" s="172">
        <f t="shared" ca="1" si="39"/>
        <v>0</v>
      </c>
    </row>
    <row r="93" spans="1:27" s="8" customFormat="1" x14ac:dyDescent="0.25">
      <c r="A93" s="163"/>
      <c r="B93" s="140" t="s">
        <v>605</v>
      </c>
      <c r="C93" s="18">
        <f t="shared" ca="1" si="29"/>
        <v>0</v>
      </c>
      <c r="D93" s="18">
        <f t="shared" ca="1" si="30"/>
        <v>0</v>
      </c>
      <c r="E93" s="18">
        <f t="shared" ca="1" si="31"/>
        <v>0</v>
      </c>
      <c r="F93" s="18">
        <f t="shared" ca="1" si="32"/>
        <v>0</v>
      </c>
      <c r="G93" s="18">
        <f t="shared" ca="1" si="33"/>
        <v>0</v>
      </c>
      <c r="H93" s="140"/>
      <c r="I93" s="140"/>
      <c r="J93" s="140"/>
      <c r="K93" s="140"/>
      <c r="L93" s="140"/>
      <c r="M93" s="140"/>
      <c r="N93" s="140"/>
      <c r="O93" s="140"/>
      <c r="P93" s="140"/>
      <c r="Q93" s="140"/>
      <c r="R93" s="140"/>
      <c r="S93" s="140"/>
      <c r="T93" s="140"/>
    </row>
    <row r="94" spans="1:27" s="8" customFormat="1" x14ac:dyDescent="0.25">
      <c r="A94" s="140"/>
      <c r="B94" s="140" t="s">
        <v>194</v>
      </c>
      <c r="C94" s="18">
        <f t="shared" ca="1" si="29"/>
        <v>0</v>
      </c>
      <c r="D94" s="18">
        <f t="shared" ca="1" si="30"/>
        <v>0</v>
      </c>
      <c r="E94" s="18">
        <f t="shared" ca="1" si="31"/>
        <v>0</v>
      </c>
      <c r="F94" s="18">
        <f t="shared" ca="1" si="32"/>
        <v>0</v>
      </c>
      <c r="G94" s="18">
        <f t="shared" ca="1" si="33"/>
        <v>0</v>
      </c>
      <c r="H94" s="140"/>
      <c r="I94" s="140"/>
      <c r="J94" s="140"/>
      <c r="K94" s="140"/>
      <c r="L94" s="140"/>
      <c r="M94" s="140"/>
      <c r="N94" s="140"/>
      <c r="O94" s="140"/>
      <c r="P94" s="140"/>
      <c r="Q94" s="140"/>
      <c r="R94" s="140"/>
      <c r="S94" s="140"/>
      <c r="T94" s="140"/>
      <c r="V94" s="140" t="s">
        <v>285</v>
      </c>
      <c r="W94" s="135">
        <f ca="1">SUM(W86:W92)</f>
        <v>0</v>
      </c>
      <c r="X94" s="135">
        <f t="shared" ref="X94:AA94" ca="1" si="40">SUM(X86:X92)</f>
        <v>-3.866737453267</v>
      </c>
      <c r="Y94" s="135">
        <f t="shared" ca="1" si="40"/>
        <v>-3.6237078855670002</v>
      </c>
      <c r="Z94" s="135">
        <f t="shared" ca="1" si="40"/>
        <v>-3.4491324063670001</v>
      </c>
      <c r="AA94" s="135">
        <f t="shared" ca="1" si="40"/>
        <v>-3.3259253386670005</v>
      </c>
    </row>
    <row r="95" spans="1:27" s="8" customFormat="1" x14ac:dyDescent="0.25">
      <c r="A95" s="140"/>
      <c r="B95" s="140" t="s">
        <v>217</v>
      </c>
      <c r="C95" s="18">
        <f t="shared" ca="1" si="29"/>
        <v>0</v>
      </c>
      <c r="D95" s="18">
        <f t="shared" ca="1" si="30"/>
        <v>0</v>
      </c>
      <c r="E95" s="18">
        <f t="shared" ca="1" si="31"/>
        <v>0</v>
      </c>
      <c r="F95" s="18">
        <f t="shared" ca="1" si="32"/>
        <v>0</v>
      </c>
      <c r="G95" s="18">
        <f t="shared" ca="1" si="33"/>
        <v>0</v>
      </c>
      <c r="H95" s="140"/>
      <c r="I95" s="140"/>
      <c r="J95" s="140"/>
      <c r="K95" s="140"/>
      <c r="L95" s="140"/>
      <c r="M95" s="140"/>
      <c r="N95" s="140"/>
      <c r="O95" s="140"/>
      <c r="P95" s="140"/>
      <c r="Q95" s="140"/>
      <c r="R95" s="140"/>
      <c r="S95" s="140"/>
      <c r="T95" s="140"/>
      <c r="V95" s="140" t="s">
        <v>284</v>
      </c>
      <c r="W95" s="135">
        <f ca="1">SUM(C86:C107)</f>
        <v>0</v>
      </c>
      <c r="X95" s="135">
        <f t="shared" ref="X95:AA95" ca="1" si="41">SUM(D86:D107)</f>
        <v>-3.866737453267</v>
      </c>
      <c r="Y95" s="135">
        <f t="shared" ca="1" si="41"/>
        <v>-3.6237078855670002</v>
      </c>
      <c r="Z95" s="135">
        <f t="shared" ca="1" si="41"/>
        <v>-3.4491324063670001</v>
      </c>
      <c r="AA95" s="135">
        <f t="shared" ca="1" si="41"/>
        <v>-3.325925338667</v>
      </c>
    </row>
    <row r="96" spans="1:27" s="8" customFormat="1" x14ac:dyDescent="0.25">
      <c r="A96" s="140"/>
      <c r="B96" s="140" t="s">
        <v>606</v>
      </c>
      <c r="C96" s="173">
        <f t="shared" ca="1" si="29"/>
        <v>0</v>
      </c>
      <c r="D96" s="173">
        <f t="shared" ca="1" si="30"/>
        <v>0</v>
      </c>
      <c r="E96" s="173">
        <f t="shared" ca="1" si="31"/>
        <v>0</v>
      </c>
      <c r="F96" s="173">
        <f t="shared" ca="1" si="32"/>
        <v>0</v>
      </c>
      <c r="G96" s="173">
        <f t="shared" ca="1" si="33"/>
        <v>0</v>
      </c>
      <c r="H96" s="140"/>
      <c r="I96" s="140"/>
      <c r="J96" s="140"/>
      <c r="K96" s="140"/>
      <c r="L96" s="140"/>
      <c r="M96" s="140"/>
      <c r="N96" s="140"/>
      <c r="O96" s="140"/>
      <c r="P96" s="140"/>
      <c r="Q96" s="140"/>
      <c r="R96" s="140"/>
      <c r="S96" s="140"/>
      <c r="T96" s="140"/>
      <c r="V96" s="140"/>
      <c r="W96" s="140"/>
      <c r="X96" s="140"/>
      <c r="Y96" s="140"/>
      <c r="Z96" s="140"/>
      <c r="AA96" s="140"/>
    </row>
    <row r="97" spans="1:27" s="8" customFormat="1" x14ac:dyDescent="0.25">
      <c r="A97" s="140"/>
      <c r="B97" s="140" t="s">
        <v>1166</v>
      </c>
      <c r="C97" s="174">
        <f t="shared" ca="1" si="29"/>
        <v>0</v>
      </c>
      <c r="D97" s="174">
        <f t="shared" ca="1" si="30"/>
        <v>-1.5947363999999999</v>
      </c>
      <c r="E97" s="174">
        <f t="shared" ca="1" si="31"/>
        <v>-1.4610992700000001</v>
      </c>
      <c r="F97" s="174">
        <f t="shared" ca="1" si="32"/>
        <v>-1.36309871</v>
      </c>
      <c r="G97" s="174">
        <f t="shared" ca="1" si="33"/>
        <v>-1.29182558</v>
      </c>
      <c r="H97" s="140"/>
      <c r="I97" s="140"/>
      <c r="J97" s="140"/>
      <c r="K97" s="140"/>
      <c r="L97" s="140"/>
      <c r="M97" s="140"/>
      <c r="N97" s="140"/>
      <c r="O97" s="140"/>
      <c r="P97" s="140"/>
      <c r="Q97" s="140"/>
      <c r="R97" s="140"/>
      <c r="S97" s="140"/>
      <c r="T97" s="140"/>
    </row>
    <row r="98" spans="1:27" s="8" customFormat="1" x14ac:dyDescent="0.25">
      <c r="A98" s="140"/>
      <c r="B98" s="140" t="s">
        <v>1098</v>
      </c>
      <c r="C98" s="174">
        <f t="shared" ca="1" si="29"/>
        <v>0</v>
      </c>
      <c r="D98" s="174">
        <f t="shared" ca="1" si="30"/>
        <v>-1.5234161399999999</v>
      </c>
      <c r="E98" s="174">
        <f t="shared" ca="1" si="31"/>
        <v>-1.3957555699999999</v>
      </c>
      <c r="F98" s="174">
        <f t="shared" ca="1" si="32"/>
        <v>-1.30213782</v>
      </c>
      <c r="G98" s="174">
        <f t="shared" ca="1" si="33"/>
        <v>-1.2340521799999999</v>
      </c>
      <c r="H98" s="140"/>
      <c r="I98" s="140"/>
      <c r="J98" s="140"/>
      <c r="K98" s="140"/>
      <c r="L98" s="140"/>
      <c r="M98" s="140"/>
      <c r="N98" s="140"/>
      <c r="O98" s="140"/>
      <c r="P98" s="140"/>
      <c r="Q98" s="140"/>
      <c r="R98" s="140"/>
      <c r="S98" s="140"/>
      <c r="T98" s="140"/>
      <c r="V98" s="6"/>
      <c r="W98" s="6"/>
      <c r="X98" s="6"/>
      <c r="Y98" s="6"/>
      <c r="Z98" s="6"/>
      <c r="AA98" s="6"/>
    </row>
    <row r="99" spans="1:27" s="8" customFormat="1" x14ac:dyDescent="0.25">
      <c r="A99" s="140"/>
      <c r="B99" s="140" t="s">
        <v>1167</v>
      </c>
      <c r="C99" s="174">
        <f t="shared" ca="1" si="29"/>
        <v>0</v>
      </c>
      <c r="D99" s="174">
        <f t="shared" ca="1" si="30"/>
        <v>0</v>
      </c>
      <c r="E99" s="174">
        <f t="shared" ca="1" si="31"/>
        <v>0</v>
      </c>
      <c r="F99" s="174">
        <f t="shared" ca="1" si="32"/>
        <v>0</v>
      </c>
      <c r="G99" s="174">
        <f t="shared" ca="1" si="33"/>
        <v>0</v>
      </c>
      <c r="H99" s="140"/>
      <c r="I99" s="140"/>
      <c r="J99" s="140"/>
      <c r="K99" s="140"/>
      <c r="L99" s="140"/>
      <c r="M99" s="140"/>
      <c r="N99" s="140"/>
      <c r="O99" s="140"/>
      <c r="P99" s="140"/>
      <c r="Q99" s="140"/>
      <c r="R99" s="140"/>
      <c r="S99" s="140"/>
      <c r="T99" s="140"/>
      <c r="W99" s="5"/>
      <c r="X99" s="5"/>
      <c r="Y99" s="5"/>
      <c r="Z99" s="5"/>
      <c r="AA99" s="5"/>
    </row>
    <row r="100" spans="1:27" s="8" customFormat="1" x14ac:dyDescent="0.25">
      <c r="A100" s="140"/>
      <c r="B100" s="140" t="s">
        <v>1168</v>
      </c>
      <c r="C100" s="174">
        <f t="shared" ca="1" si="29"/>
        <v>0</v>
      </c>
      <c r="D100" s="174">
        <f t="shared" ca="1" si="30"/>
        <v>0</v>
      </c>
      <c r="E100" s="174">
        <f t="shared" ca="1" si="31"/>
        <v>0</v>
      </c>
      <c r="F100" s="174">
        <f t="shared" ca="1" si="32"/>
        <v>0</v>
      </c>
      <c r="G100" s="174">
        <f t="shared" ca="1" si="33"/>
        <v>0</v>
      </c>
      <c r="H100" s="140"/>
      <c r="I100" s="140"/>
      <c r="J100" s="140"/>
      <c r="K100" s="140"/>
      <c r="L100" s="140"/>
      <c r="M100" s="140"/>
      <c r="N100" s="140"/>
      <c r="O100" s="140"/>
      <c r="P100" s="140"/>
      <c r="Q100" s="140"/>
      <c r="R100" s="140"/>
      <c r="S100" s="140"/>
      <c r="T100" s="140"/>
      <c r="W100" s="5"/>
      <c r="X100" s="5"/>
      <c r="Y100" s="5"/>
      <c r="Z100" s="5"/>
      <c r="AA100" s="5"/>
    </row>
    <row r="101" spans="1:27" s="8" customFormat="1" x14ac:dyDescent="0.25">
      <c r="A101" s="140"/>
      <c r="B101" s="140" t="s">
        <v>1181</v>
      </c>
      <c r="C101" s="174">
        <f t="shared" ca="1" si="29"/>
        <v>0</v>
      </c>
      <c r="D101" s="174">
        <f t="shared" ca="1" si="30"/>
        <v>-1.9938997999999999E-2</v>
      </c>
      <c r="E101" s="174">
        <f t="shared" ca="1" si="31"/>
        <v>-3.8207130300000003E-2</v>
      </c>
      <c r="F101" s="174">
        <f t="shared" ca="1" si="32"/>
        <v>-5.5249961100000002E-2</v>
      </c>
      <c r="G101" s="174">
        <f t="shared" ca="1" si="33"/>
        <v>-7.1401663399999996E-2</v>
      </c>
      <c r="H101" s="140"/>
      <c r="I101" s="140"/>
      <c r="J101" s="140"/>
      <c r="K101" s="140"/>
      <c r="L101" s="140"/>
      <c r="M101" s="140"/>
      <c r="N101" s="140"/>
      <c r="O101" s="140"/>
      <c r="P101" s="140"/>
      <c r="Q101" s="140"/>
      <c r="R101" s="140"/>
      <c r="S101" s="140"/>
      <c r="T101" s="140"/>
      <c r="W101" s="5"/>
      <c r="X101" s="5"/>
      <c r="Y101" s="5"/>
      <c r="Z101" s="5"/>
      <c r="AA101" s="5"/>
    </row>
    <row r="102" spans="1:27" s="8" customFormat="1" x14ac:dyDescent="0.25">
      <c r="A102" s="140"/>
      <c r="B102" s="140" t="s">
        <v>218</v>
      </c>
      <c r="C102" s="178">
        <f t="shared" ca="1" si="29"/>
        <v>0</v>
      </c>
      <c r="D102" s="178">
        <f t="shared" ca="1" si="30"/>
        <v>0</v>
      </c>
      <c r="E102" s="178">
        <f t="shared" ca="1" si="31"/>
        <v>0</v>
      </c>
      <c r="F102" s="178">
        <f t="shared" ca="1" si="32"/>
        <v>0</v>
      </c>
      <c r="G102" s="178">
        <f t="shared" ca="1" si="33"/>
        <v>0</v>
      </c>
      <c r="H102" s="140"/>
      <c r="I102" s="140"/>
      <c r="J102" s="140"/>
      <c r="K102" s="140"/>
      <c r="L102" s="140"/>
      <c r="M102" s="140"/>
      <c r="N102" s="140"/>
      <c r="O102" s="140"/>
      <c r="P102" s="140"/>
      <c r="Q102" s="140"/>
      <c r="R102" s="140"/>
      <c r="S102" s="140"/>
      <c r="T102" s="140"/>
      <c r="W102" s="5"/>
      <c r="X102" s="5"/>
      <c r="Y102" s="5"/>
      <c r="Z102" s="5"/>
      <c r="AA102" s="5"/>
    </row>
    <row r="103" spans="1:27" s="8" customFormat="1" x14ac:dyDescent="0.25">
      <c r="A103" s="140"/>
      <c r="B103" s="140" t="s">
        <v>219</v>
      </c>
      <c r="C103" s="178">
        <f t="shared" ca="1" si="29"/>
        <v>0</v>
      </c>
      <c r="D103" s="178">
        <f t="shared" ca="1" si="30"/>
        <v>0</v>
      </c>
      <c r="E103" s="178">
        <f t="shared" ca="1" si="31"/>
        <v>0</v>
      </c>
      <c r="F103" s="178">
        <f t="shared" ca="1" si="32"/>
        <v>0</v>
      </c>
      <c r="G103" s="178">
        <f t="shared" ca="1" si="33"/>
        <v>0</v>
      </c>
      <c r="H103" s="140"/>
      <c r="I103" s="140"/>
      <c r="J103" s="140"/>
      <c r="K103" s="140"/>
      <c r="L103" s="140"/>
      <c r="M103" s="140"/>
      <c r="N103" s="140"/>
      <c r="O103" s="140"/>
      <c r="P103" s="140"/>
      <c r="Q103" s="140"/>
      <c r="R103" s="140"/>
      <c r="S103" s="140"/>
      <c r="T103" s="140"/>
      <c r="W103" s="5"/>
      <c r="X103" s="5"/>
      <c r="Y103" s="5"/>
      <c r="Z103" s="5"/>
      <c r="AA103" s="5"/>
    </row>
    <row r="104" spans="1:27" s="8" customFormat="1" x14ac:dyDescent="0.25">
      <c r="A104" s="140"/>
      <c r="B104" s="140" t="s">
        <v>220</v>
      </c>
      <c r="C104" s="178">
        <f t="shared" ca="1" si="29"/>
        <v>0</v>
      </c>
      <c r="D104" s="178">
        <f t="shared" ca="1" si="30"/>
        <v>0</v>
      </c>
      <c r="E104" s="178">
        <f t="shared" ca="1" si="31"/>
        <v>0</v>
      </c>
      <c r="F104" s="178">
        <f t="shared" ca="1" si="32"/>
        <v>0</v>
      </c>
      <c r="G104" s="178">
        <f t="shared" ca="1" si="33"/>
        <v>0</v>
      </c>
      <c r="H104" s="140"/>
      <c r="I104" s="140"/>
      <c r="J104" s="140"/>
      <c r="K104" s="140"/>
      <c r="L104" s="140"/>
      <c r="M104" s="140"/>
      <c r="N104" s="140"/>
      <c r="O104" s="140"/>
      <c r="P104" s="140"/>
      <c r="Q104" s="140"/>
      <c r="R104" s="140"/>
      <c r="S104" s="140"/>
      <c r="T104" s="140"/>
      <c r="W104" s="5"/>
      <c r="X104" s="5"/>
      <c r="Y104" s="5"/>
      <c r="Z104" s="5"/>
      <c r="AA104" s="5"/>
    </row>
    <row r="105" spans="1:27" s="8" customFormat="1" x14ac:dyDescent="0.25">
      <c r="A105" s="140"/>
      <c r="B105" s="140" t="s">
        <v>198</v>
      </c>
      <c r="C105" s="179">
        <f t="shared" ca="1" si="29"/>
        <v>0</v>
      </c>
      <c r="D105" s="179">
        <f t="shared" ca="1" si="30"/>
        <v>0</v>
      </c>
      <c r="E105" s="179">
        <f t="shared" ca="1" si="31"/>
        <v>0</v>
      </c>
      <c r="F105" s="179">
        <f t="shared" ca="1" si="32"/>
        <v>0</v>
      </c>
      <c r="G105" s="179">
        <f t="shared" ca="1" si="33"/>
        <v>0</v>
      </c>
      <c r="H105" s="140"/>
      <c r="I105" s="140"/>
      <c r="J105" s="140"/>
      <c r="K105" s="140"/>
      <c r="L105" s="140"/>
      <c r="M105" s="140"/>
      <c r="N105" s="140"/>
      <c r="O105" s="140"/>
      <c r="P105" s="140"/>
      <c r="Q105" s="140"/>
      <c r="R105" s="140"/>
      <c r="S105" s="140"/>
      <c r="T105" s="140"/>
    </row>
    <row r="106" spans="1:27" s="8" customFormat="1" x14ac:dyDescent="0.25">
      <c r="A106" s="140"/>
      <c r="B106" s="140" t="s">
        <v>607</v>
      </c>
      <c r="C106" s="179">
        <f t="shared" ca="1" si="29"/>
        <v>0</v>
      </c>
      <c r="D106" s="179">
        <f t="shared" ca="1" si="30"/>
        <v>0</v>
      </c>
      <c r="E106" s="179">
        <f t="shared" ca="1" si="31"/>
        <v>0</v>
      </c>
      <c r="F106" s="179">
        <f t="shared" ca="1" si="32"/>
        <v>0</v>
      </c>
      <c r="G106" s="179">
        <f t="shared" ca="1" si="33"/>
        <v>0</v>
      </c>
      <c r="H106" s="140"/>
      <c r="I106" s="140"/>
      <c r="J106" s="140"/>
      <c r="K106" s="140"/>
      <c r="L106" s="140"/>
      <c r="M106" s="140"/>
      <c r="N106" s="140"/>
      <c r="O106" s="140"/>
      <c r="P106" s="140"/>
      <c r="Q106" s="140"/>
      <c r="R106" s="140"/>
      <c r="S106" s="140"/>
      <c r="T106" s="140"/>
      <c r="W106" s="42"/>
      <c r="X106" s="42"/>
      <c r="Y106" s="42"/>
      <c r="Z106" s="42"/>
      <c r="AA106" s="42"/>
    </row>
    <row r="107" spans="1:27" s="8" customFormat="1" x14ac:dyDescent="0.25">
      <c r="A107" s="140"/>
      <c r="B107" s="140" t="s">
        <v>608</v>
      </c>
      <c r="C107" s="179">
        <f t="shared" ca="1" si="29"/>
        <v>0</v>
      </c>
      <c r="D107" s="179">
        <f t="shared" ca="1" si="30"/>
        <v>0</v>
      </c>
      <c r="E107" s="179">
        <f t="shared" ca="1" si="31"/>
        <v>0</v>
      </c>
      <c r="F107" s="179">
        <f t="shared" ca="1" si="32"/>
        <v>0</v>
      </c>
      <c r="G107" s="179">
        <f t="shared" ca="1" si="33"/>
        <v>0</v>
      </c>
      <c r="H107" s="140"/>
      <c r="I107" s="140"/>
      <c r="J107" s="140"/>
      <c r="K107" s="140"/>
      <c r="L107" s="140"/>
      <c r="M107" s="140"/>
      <c r="N107" s="140"/>
      <c r="O107" s="140"/>
      <c r="P107" s="140"/>
      <c r="Q107" s="140"/>
      <c r="R107" s="140"/>
      <c r="S107" s="140"/>
      <c r="T107" s="140"/>
      <c r="W107" s="42"/>
      <c r="X107" s="42"/>
      <c r="Y107" s="42"/>
      <c r="Z107" s="42"/>
      <c r="AA107" s="42"/>
    </row>
    <row r="108" spans="1:27" s="8" customFormat="1" x14ac:dyDescent="0.25">
      <c r="B108" s="140"/>
      <c r="C108" s="7"/>
      <c r="D108" s="7"/>
      <c r="E108" s="7"/>
      <c r="F108" s="7"/>
      <c r="G108" s="7"/>
      <c r="H108" s="140"/>
      <c r="I108" s="103" t="s">
        <v>244</v>
      </c>
      <c r="J108" s="140"/>
      <c r="K108" s="140"/>
      <c r="L108" s="140"/>
      <c r="M108" s="140"/>
      <c r="N108" s="140"/>
      <c r="O108" s="103" t="s">
        <v>245</v>
      </c>
      <c r="P108" s="140"/>
      <c r="Q108" s="140"/>
      <c r="R108" s="140"/>
      <c r="S108" s="140"/>
      <c r="T108" s="140"/>
      <c r="V108" s="140"/>
      <c r="W108" s="140"/>
      <c r="X108" s="140"/>
      <c r="Y108" s="140"/>
      <c r="Z108" s="140"/>
      <c r="AA108" s="140"/>
    </row>
    <row r="109" spans="1:27" s="8" customFormat="1" x14ac:dyDescent="0.25">
      <c r="B109" s="106" t="s">
        <v>263</v>
      </c>
      <c r="C109" s="9">
        <v>2010</v>
      </c>
      <c r="D109" s="9">
        <v>2020</v>
      </c>
      <c r="E109" s="9">
        <v>2030</v>
      </c>
      <c r="F109" s="9">
        <v>2040</v>
      </c>
      <c r="G109" s="9">
        <v>2050</v>
      </c>
      <c r="H109" s="140"/>
      <c r="I109" s="106">
        <v>2010</v>
      </c>
      <c r="J109" s="106">
        <v>2020</v>
      </c>
      <c r="K109" s="106">
        <v>2030</v>
      </c>
      <c r="L109" s="106">
        <v>2040</v>
      </c>
      <c r="M109" s="106">
        <v>2050</v>
      </c>
      <c r="N109" s="140"/>
      <c r="O109" s="106">
        <v>2010</v>
      </c>
      <c r="P109" s="106">
        <v>2020</v>
      </c>
      <c r="Q109" s="106">
        <v>2030</v>
      </c>
      <c r="R109" s="106">
        <v>2040</v>
      </c>
      <c r="S109" s="106">
        <v>2050</v>
      </c>
      <c r="T109" s="140"/>
      <c r="V109" s="106" t="s">
        <v>263</v>
      </c>
      <c r="W109" s="106">
        <v>2010</v>
      </c>
      <c r="X109" s="106">
        <v>2020</v>
      </c>
      <c r="Y109" s="106">
        <v>2030</v>
      </c>
      <c r="Z109" s="106">
        <v>2040</v>
      </c>
      <c r="AA109" s="106">
        <v>2050</v>
      </c>
    </row>
    <row r="110" spans="1:27" s="8" customFormat="1" x14ac:dyDescent="0.25">
      <c r="A110" s="140"/>
      <c r="B110" s="140" t="s">
        <v>1106</v>
      </c>
      <c r="C110" s="16">
        <f t="shared" ref="C110:C141" ca="1" si="42">IFERROR(VLOOKUP($B110,INDIRECT($I$110),2,FALSE),0)</f>
        <v>0</v>
      </c>
      <c r="D110" s="16">
        <f t="shared" ref="D110:D141" ca="1" si="43">IFERROR(VLOOKUP($B110,INDIRECT($J$110),2,FALSE),0)</f>
        <v>-2.6591135600000002E-3</v>
      </c>
      <c r="E110" s="16">
        <f t="shared" ref="E110:E141" ca="1" si="44">IFERROR(VLOOKUP($B110,INDIRECT($K$110),2,FALSE),0)</f>
        <v>-2.0914840300000001E-3</v>
      </c>
      <c r="F110" s="16">
        <f t="shared" ref="F110:F141" ca="1" si="45">IFERROR(VLOOKUP($B110,INDIRECT($L$110),2,FALSE),0)</f>
        <v>-2.12017006E-3</v>
      </c>
      <c r="G110" s="16">
        <f t="shared" ref="G110:G141" ca="1" si="46">IFERROR(VLOOKUP($B110,INDIRECT($M$110),2,FALSE),0)</f>
        <v>-2.14597089E-3</v>
      </c>
      <c r="H110" s="140"/>
      <c r="I110" s="140" t="str">
        <f>"Modeloutput!$D$"&amp;O110&amp;":$E$"&amp;O111</f>
        <v>Modeloutput!$D$6632:$E$6663</v>
      </c>
      <c r="J110" s="140" t="str">
        <f>"Modeloutput!$D$"&amp;P110&amp;":$E$"&amp;P111</f>
        <v>Modeloutput!$D$6955:$E$6986</v>
      </c>
      <c r="K110" s="140" t="str">
        <f>"Modeloutput!$D$"&amp;Q110&amp;":$E$"&amp;Q111</f>
        <v>Modeloutput!$D$7278:$E$7309</v>
      </c>
      <c r="L110" s="140" t="str">
        <f>"Modeloutput!$D$"&amp;R110&amp;":$E$"&amp;R111</f>
        <v>Modeloutput!$D$7601:$E$7632</v>
      </c>
      <c r="M110" s="140" t="str">
        <f>"Modeloutput!$D$"&amp;S110&amp;":$E$"&amp;S111</f>
        <v>Modeloutput!$D$7924:$E$7955</v>
      </c>
      <c r="N110" s="140" t="s">
        <v>246</v>
      </c>
      <c r="O110" s="140">
        <f>Run4_Var1!O110+Run4_Var5!$G$9</f>
        <v>6632</v>
      </c>
      <c r="P110" s="140">
        <f>Run4_Var1!P110+Run4_Var5!$G$9</f>
        <v>6955</v>
      </c>
      <c r="Q110" s="140">
        <f>Run4_Var1!Q110+Run4_Var5!$G$9</f>
        <v>7278</v>
      </c>
      <c r="R110" s="140">
        <f>Run4_Var1!R110+Run4_Var5!$G$9</f>
        <v>7601</v>
      </c>
      <c r="S110" s="140">
        <f>Run4_Var1!S110+Run4_Var5!$G$9</f>
        <v>7924</v>
      </c>
      <c r="T110" s="140"/>
      <c r="V110" s="14" t="s">
        <v>275</v>
      </c>
      <c r="W110" s="15">
        <f ca="1">C110+C112</f>
        <v>0</v>
      </c>
      <c r="X110" s="15">
        <f t="shared" ref="X110:AA110" ca="1" si="47">D110+D112</f>
        <v>-3.6015417340000003E-3</v>
      </c>
      <c r="Y110" s="15">
        <f t="shared" ca="1" si="47"/>
        <v>-2.9073978020000002E-3</v>
      </c>
      <c r="Z110" s="15">
        <f t="shared" ca="1" si="47"/>
        <v>-2.93482236E-3</v>
      </c>
      <c r="AA110" s="15">
        <f t="shared" ca="1" si="47"/>
        <v>-2.9587291280000001E-3</v>
      </c>
    </row>
    <row r="111" spans="1:27" s="8" customFormat="1" x14ac:dyDescent="0.25">
      <c r="A111" s="140"/>
      <c r="B111" s="140" t="s">
        <v>200</v>
      </c>
      <c r="C111" s="49">
        <f t="shared" ca="1" si="42"/>
        <v>0</v>
      </c>
      <c r="D111" s="49">
        <f t="shared" ca="1" si="43"/>
        <v>-1.82863965E-3</v>
      </c>
      <c r="E111" s="49">
        <f t="shared" ca="1" si="44"/>
        <v>-1.7938196399999999E-3</v>
      </c>
      <c r="F111" s="49">
        <f t="shared" ca="1" si="45"/>
        <v>-1.7591266099999999E-3</v>
      </c>
      <c r="G111" s="49">
        <f t="shared" ca="1" si="46"/>
        <v>-1.7243064299999999E-3</v>
      </c>
      <c r="H111" s="140"/>
      <c r="I111" s="140"/>
      <c r="J111" s="140"/>
      <c r="K111" s="140"/>
      <c r="L111" s="140"/>
      <c r="M111" s="140"/>
      <c r="N111" s="140"/>
      <c r="O111" s="140">
        <f>Run4_Var1!O111+Run4_Var5!$G$9</f>
        <v>6663</v>
      </c>
      <c r="P111" s="140">
        <f>Run4_Var1!P111+Run4_Var5!$G$9</f>
        <v>6986</v>
      </c>
      <c r="Q111" s="140">
        <f>Run4_Var1!Q111+Run4_Var5!$G$9</f>
        <v>7309</v>
      </c>
      <c r="R111" s="140">
        <f>Run4_Var1!R111+Run4_Var5!$G$9</f>
        <v>7632</v>
      </c>
      <c r="S111" s="140">
        <f>Run4_Var1!S111+Run4_Var5!$G$9</f>
        <v>7955</v>
      </c>
      <c r="T111" s="140"/>
      <c r="V111" s="43" t="s">
        <v>276</v>
      </c>
      <c r="W111" s="44">
        <f ca="1">C113+C114</f>
        <v>0</v>
      </c>
      <c r="X111" s="44">
        <f t="shared" ref="X111:AA111" ca="1" si="48">D113+D114</f>
        <v>-2.84592E-3</v>
      </c>
      <c r="Y111" s="44">
        <f t="shared" ca="1" si="48"/>
        <v>-2.84592E-3</v>
      </c>
      <c r="Z111" s="44">
        <f t="shared" ca="1" si="48"/>
        <v>-2.84592E-3</v>
      </c>
      <c r="AA111" s="44">
        <f t="shared" ca="1" si="48"/>
        <v>-2.84592E-3</v>
      </c>
    </row>
    <row r="112" spans="1:27" s="8" customFormat="1" x14ac:dyDescent="0.25">
      <c r="A112" s="140"/>
      <c r="B112" s="140" t="s">
        <v>1137</v>
      </c>
      <c r="C112" s="16">
        <f t="shared" ca="1" si="42"/>
        <v>0</v>
      </c>
      <c r="D112" s="16">
        <f t="shared" ca="1" si="43"/>
        <v>-9.4242817399999999E-4</v>
      </c>
      <c r="E112" s="16">
        <f t="shared" ca="1" si="44"/>
        <v>-8.1591377199999998E-4</v>
      </c>
      <c r="F112" s="16">
        <f t="shared" ca="1" si="45"/>
        <v>-8.1465230000000001E-4</v>
      </c>
      <c r="G112" s="16">
        <f t="shared" ca="1" si="46"/>
        <v>-8.1275823800000004E-4</v>
      </c>
      <c r="H112" s="140"/>
      <c r="I112" s="140"/>
      <c r="J112" s="140"/>
      <c r="K112" s="140"/>
      <c r="L112" s="140"/>
      <c r="M112" s="140"/>
      <c r="N112" s="140"/>
      <c r="O112" s="140"/>
      <c r="P112" s="140"/>
      <c r="Q112" s="140"/>
      <c r="R112" s="140"/>
      <c r="S112" s="140"/>
      <c r="T112" s="140"/>
      <c r="V112" s="25" t="s">
        <v>277</v>
      </c>
      <c r="W112" s="26">
        <f ca="1">C115+C117</f>
        <v>0</v>
      </c>
      <c r="X112" s="26">
        <f t="shared" ref="X112:AA112" ca="1" si="49">D115+D117</f>
        <v>-6.2740212199999998</v>
      </c>
      <c r="Y112" s="26">
        <f t="shared" ca="1" si="49"/>
        <v>-7.7836002200000003</v>
      </c>
      <c r="Z112" s="26">
        <f t="shared" ca="1" si="49"/>
        <v>-8.2867932199999998</v>
      </c>
      <c r="AA112" s="26">
        <f t="shared" ca="1" si="49"/>
        <v>-8.7181015100000003</v>
      </c>
    </row>
    <row r="113" spans="1:27" s="8" customFormat="1" x14ac:dyDescent="0.25">
      <c r="A113" s="140"/>
      <c r="B113" s="140" t="s">
        <v>609</v>
      </c>
      <c r="C113" s="45">
        <f t="shared" ca="1" si="42"/>
        <v>0</v>
      </c>
      <c r="D113" s="45">
        <f t="shared" ca="1" si="43"/>
        <v>-2.3519999999999999E-3</v>
      </c>
      <c r="E113" s="45">
        <f t="shared" ca="1" si="44"/>
        <v>-2.3519999999999999E-3</v>
      </c>
      <c r="F113" s="45">
        <f t="shared" ca="1" si="45"/>
        <v>-2.3519999999999999E-3</v>
      </c>
      <c r="G113" s="45">
        <f t="shared" ca="1" si="46"/>
        <v>-2.3519999999999999E-3</v>
      </c>
      <c r="H113" s="140"/>
      <c r="I113" s="140"/>
      <c r="J113" s="140"/>
      <c r="K113" s="140"/>
      <c r="L113" s="140"/>
      <c r="M113" s="140"/>
      <c r="N113" s="140"/>
      <c r="O113" s="140"/>
      <c r="P113" s="140"/>
      <c r="Q113" s="140"/>
      <c r="R113" s="140"/>
      <c r="S113" s="140"/>
      <c r="T113" s="140"/>
      <c r="V113" s="20" t="s">
        <v>614</v>
      </c>
      <c r="W113" s="21">
        <f ca="1">C118+C119</f>
        <v>0</v>
      </c>
      <c r="X113" s="21">
        <f t="shared" ref="X113:AA113" ca="1" si="50">D118+D119</f>
        <v>-5.3291303999999995</v>
      </c>
      <c r="Y113" s="21">
        <f t="shared" ca="1" si="50"/>
        <v>-5.3291303999999995</v>
      </c>
      <c r="Z113" s="21">
        <f t="shared" ca="1" si="50"/>
        <v>-5.3291303999999995</v>
      </c>
      <c r="AA113" s="21">
        <f t="shared" ca="1" si="50"/>
        <v>-5.3291303999999995</v>
      </c>
    </row>
    <row r="114" spans="1:27" s="8" customFormat="1" x14ac:dyDescent="0.25">
      <c r="A114" s="140"/>
      <c r="B114" s="140" t="s">
        <v>1138</v>
      </c>
      <c r="C114" s="45">
        <f t="shared" ca="1" si="42"/>
        <v>0</v>
      </c>
      <c r="D114" s="45">
        <f t="shared" ca="1" si="43"/>
        <v>-4.9392000000000001E-4</v>
      </c>
      <c r="E114" s="45">
        <f t="shared" ca="1" si="44"/>
        <v>-4.9392000000000001E-4</v>
      </c>
      <c r="F114" s="45">
        <f t="shared" ca="1" si="45"/>
        <v>-4.9392000000000001E-4</v>
      </c>
      <c r="G114" s="45">
        <f t="shared" ca="1" si="46"/>
        <v>-4.9392000000000001E-4</v>
      </c>
      <c r="H114" s="140"/>
      <c r="I114" s="140"/>
      <c r="J114" s="140"/>
      <c r="K114" s="140"/>
      <c r="L114" s="140"/>
      <c r="M114" s="140"/>
      <c r="N114" s="140"/>
      <c r="O114" s="140"/>
      <c r="P114" s="140"/>
      <c r="Q114" s="140"/>
      <c r="R114" s="140"/>
      <c r="S114" s="140"/>
      <c r="T114" s="140"/>
      <c r="V114" s="47" t="s">
        <v>278</v>
      </c>
      <c r="W114" s="48">
        <f ca="1">C111+C116</f>
        <v>0</v>
      </c>
      <c r="X114" s="48">
        <f t="shared" ref="X114:AA114" ca="1" si="51">D111+D116</f>
        <v>-0.74681704464999998</v>
      </c>
      <c r="Y114" s="48">
        <f t="shared" ca="1" si="51"/>
        <v>-0.74678222463999999</v>
      </c>
      <c r="Z114" s="48">
        <f t="shared" ca="1" si="51"/>
        <v>-0.74674753160999996</v>
      </c>
      <c r="AA114" s="48">
        <f t="shared" ca="1" si="51"/>
        <v>-0.74671271142999995</v>
      </c>
    </row>
    <row r="115" spans="1:27" s="8" customFormat="1" x14ac:dyDescent="0.25">
      <c r="A115" s="140"/>
      <c r="B115" s="140" t="s">
        <v>1108</v>
      </c>
      <c r="C115" s="46">
        <f t="shared" ca="1" si="42"/>
        <v>0</v>
      </c>
      <c r="D115" s="46">
        <f t="shared" ca="1" si="43"/>
        <v>-5.0558459999999998</v>
      </c>
      <c r="E115" s="46">
        <f t="shared" ca="1" si="44"/>
        <v>-6.3034319500000002</v>
      </c>
      <c r="F115" s="46">
        <f t="shared" ca="1" si="45"/>
        <v>-6.7192939300000001</v>
      </c>
      <c r="G115" s="46">
        <f t="shared" ca="1" si="46"/>
        <v>-7.0757470600000003</v>
      </c>
      <c r="H115" s="140"/>
      <c r="I115" s="140"/>
      <c r="J115" s="140"/>
      <c r="K115" s="140"/>
      <c r="L115" s="140"/>
      <c r="M115" s="140"/>
      <c r="N115" s="140"/>
      <c r="O115" s="140"/>
      <c r="P115" s="140"/>
      <c r="Q115" s="140"/>
      <c r="R115" s="140"/>
      <c r="S115" s="140"/>
      <c r="T115" s="140"/>
      <c r="V115" s="51" t="s">
        <v>280</v>
      </c>
      <c r="W115" s="52">
        <f ca="1">SUM(C123:C130)</f>
        <v>0</v>
      </c>
      <c r="X115" s="52">
        <f t="shared" ref="X115:AA115" ca="1" si="52">SUM(D123:D130)</f>
        <v>-3.8444554399999999</v>
      </c>
      <c r="Y115" s="52">
        <f t="shared" ca="1" si="52"/>
        <v>-3.5222943670000002</v>
      </c>
      <c r="Z115" s="52">
        <f t="shared" ca="1" si="52"/>
        <v>-3.2860429140000003</v>
      </c>
      <c r="AA115" s="52">
        <f t="shared" ca="1" si="52"/>
        <v>-3.1142236739999998</v>
      </c>
    </row>
    <row r="116" spans="1:27" s="8" customFormat="1" x14ac:dyDescent="0.25">
      <c r="A116" s="140"/>
      <c r="B116" s="140" t="s">
        <v>201</v>
      </c>
      <c r="C116" s="49">
        <f t="shared" ca="1" si="42"/>
        <v>0</v>
      </c>
      <c r="D116" s="49">
        <f t="shared" ca="1" si="43"/>
        <v>-0.74498840499999996</v>
      </c>
      <c r="E116" s="49">
        <f t="shared" ca="1" si="44"/>
        <v>-0.74498840499999996</v>
      </c>
      <c r="F116" s="49">
        <f t="shared" ca="1" si="45"/>
        <v>-0.74498840499999996</v>
      </c>
      <c r="G116" s="49">
        <f t="shared" ca="1" si="46"/>
        <v>-0.74498840499999996</v>
      </c>
      <c r="H116" s="140"/>
      <c r="I116" s="140"/>
      <c r="J116" s="140"/>
      <c r="K116" s="140"/>
      <c r="L116" s="140"/>
      <c r="M116" s="140"/>
      <c r="N116" s="140"/>
      <c r="O116" s="140"/>
      <c r="P116" s="140"/>
      <c r="Q116" s="140"/>
      <c r="R116" s="140"/>
      <c r="S116" s="140"/>
      <c r="T116" s="140"/>
      <c r="V116" s="54" t="s">
        <v>279</v>
      </c>
      <c r="W116" s="55">
        <f ca="1">SUM(C131:C140)</f>
        <v>0</v>
      </c>
      <c r="X116" s="55">
        <f ca="1">SUM(D131:D140)</f>
        <v>-28.717400636200001</v>
      </c>
      <c r="Y116" s="55">
        <f ca="1">SUM(E131:E140)</f>
        <v>-28.087730667300001</v>
      </c>
      <c r="Z116" s="55">
        <f ca="1">SUM(F131:F140)</f>
        <v>-27.459414696600003</v>
      </c>
      <c r="AA116" s="55">
        <f ca="1">SUM(G131:G140)</f>
        <v>-26.830172206899999</v>
      </c>
    </row>
    <row r="117" spans="1:27" s="8" customFormat="1" x14ac:dyDescent="0.25">
      <c r="A117" s="140"/>
      <c r="B117" s="140" t="s">
        <v>221</v>
      </c>
      <c r="C117" s="46">
        <f t="shared" ca="1" si="42"/>
        <v>0</v>
      </c>
      <c r="D117" s="46">
        <f t="shared" ca="1" si="43"/>
        <v>-1.21817522</v>
      </c>
      <c r="E117" s="46">
        <f t="shared" ca="1" si="44"/>
        <v>-1.4801682700000001</v>
      </c>
      <c r="F117" s="46">
        <f t="shared" ca="1" si="45"/>
        <v>-1.56749929</v>
      </c>
      <c r="G117" s="46">
        <f t="shared" ca="1" si="46"/>
        <v>-1.64235445</v>
      </c>
      <c r="H117" s="140"/>
      <c r="I117" s="140"/>
      <c r="J117" s="140"/>
      <c r="K117" s="140"/>
      <c r="L117" s="140"/>
      <c r="M117" s="140"/>
      <c r="N117" s="140"/>
      <c r="O117" s="140"/>
      <c r="P117" s="140"/>
      <c r="Q117" s="140"/>
      <c r="R117" s="140"/>
      <c r="S117" s="140"/>
      <c r="T117" s="140"/>
      <c r="V117" s="36" t="s">
        <v>1354</v>
      </c>
      <c r="W117" s="50">
        <f ca="1">SUM(C120:C122)</f>
        <v>0</v>
      </c>
      <c r="X117" s="50">
        <f t="shared" ref="X117:AA117" ca="1" si="53">SUM(D120:D122)</f>
        <v>0</v>
      </c>
      <c r="Y117" s="50">
        <f t="shared" ca="1" si="53"/>
        <v>0</v>
      </c>
      <c r="Z117" s="50">
        <f t="shared" ca="1" si="53"/>
        <v>0</v>
      </c>
      <c r="AA117" s="50">
        <f t="shared" ca="1" si="53"/>
        <v>0</v>
      </c>
    </row>
    <row r="118" spans="1:27" s="8" customFormat="1" x14ac:dyDescent="0.25">
      <c r="A118" s="140"/>
      <c r="B118" s="140" t="s">
        <v>610</v>
      </c>
      <c r="C118" s="19">
        <f t="shared" ca="1" si="42"/>
        <v>0</v>
      </c>
      <c r="D118" s="19">
        <f t="shared" ca="1" si="43"/>
        <v>-4.4042399999999997</v>
      </c>
      <c r="E118" s="19">
        <f t="shared" ca="1" si="44"/>
        <v>-4.4042399999999997</v>
      </c>
      <c r="F118" s="19">
        <f t="shared" ca="1" si="45"/>
        <v>-4.4042399999999997</v>
      </c>
      <c r="G118" s="19">
        <f t="shared" ca="1" si="46"/>
        <v>-4.4042399999999997</v>
      </c>
      <c r="H118" s="140"/>
      <c r="I118" s="140"/>
      <c r="J118" s="140"/>
      <c r="K118" s="140"/>
      <c r="L118" s="140"/>
      <c r="M118" s="140"/>
      <c r="N118" s="140"/>
      <c r="O118" s="140"/>
      <c r="P118" s="140"/>
      <c r="Q118" s="140"/>
      <c r="R118" s="140"/>
      <c r="S118" s="140"/>
      <c r="T118" s="140"/>
      <c r="V118" s="70" t="s">
        <v>1355</v>
      </c>
      <c r="W118" s="71">
        <f ca="1">C141</f>
        <v>0</v>
      </c>
      <c r="X118" s="71">
        <f ca="1">D141</f>
        <v>1.2999999999999999E-2</v>
      </c>
      <c r="Y118" s="71">
        <f ca="1">E141</f>
        <v>1.2999999999999999E-2</v>
      </c>
      <c r="Z118" s="71">
        <f ca="1">F141</f>
        <v>1.2999999999999999E-2</v>
      </c>
      <c r="AA118" s="71">
        <f ca="1">G141</f>
        <v>1.2999999999999999E-2</v>
      </c>
    </row>
    <row r="119" spans="1:27" s="8" customFormat="1" x14ac:dyDescent="0.25">
      <c r="A119" s="140"/>
      <c r="B119" s="140" t="s">
        <v>1139</v>
      </c>
      <c r="C119" s="19">
        <f t="shared" ca="1" si="42"/>
        <v>0</v>
      </c>
      <c r="D119" s="19">
        <f t="shared" ca="1" si="43"/>
        <v>-0.9248904</v>
      </c>
      <c r="E119" s="19">
        <f t="shared" ca="1" si="44"/>
        <v>-0.9248904</v>
      </c>
      <c r="F119" s="19">
        <f t="shared" ca="1" si="45"/>
        <v>-0.9248904</v>
      </c>
      <c r="G119" s="19">
        <f t="shared" ca="1" si="46"/>
        <v>-0.9248904</v>
      </c>
      <c r="H119" s="140"/>
      <c r="I119" s="140"/>
      <c r="J119" s="140"/>
      <c r="K119" s="140"/>
      <c r="L119" s="140"/>
      <c r="M119" s="140"/>
      <c r="N119" s="140"/>
      <c r="O119" s="140"/>
      <c r="P119" s="140"/>
      <c r="Q119" s="140"/>
      <c r="R119" s="140"/>
      <c r="S119" s="140"/>
      <c r="T119" s="140"/>
      <c r="V119" s="140"/>
      <c r="W119" s="140"/>
      <c r="X119" s="140"/>
      <c r="Y119" s="140"/>
      <c r="Z119" s="140"/>
      <c r="AA119" s="140"/>
    </row>
    <row r="120" spans="1:27" s="8" customFormat="1" x14ac:dyDescent="0.25">
      <c r="A120" s="140"/>
      <c r="B120" s="140" t="s">
        <v>222</v>
      </c>
      <c r="C120" s="38">
        <f t="shared" ca="1" si="42"/>
        <v>0</v>
      </c>
      <c r="D120" s="38">
        <f t="shared" ca="1" si="43"/>
        <v>0</v>
      </c>
      <c r="E120" s="38">
        <f t="shared" ca="1" si="44"/>
        <v>0</v>
      </c>
      <c r="F120" s="38">
        <f t="shared" ca="1" si="45"/>
        <v>0</v>
      </c>
      <c r="G120" s="38">
        <f t="shared" ca="1" si="46"/>
        <v>0</v>
      </c>
      <c r="H120" s="140"/>
      <c r="I120" s="140"/>
      <c r="J120" s="140"/>
      <c r="K120" s="140"/>
      <c r="L120" s="140"/>
      <c r="M120" s="140"/>
      <c r="N120" s="140"/>
      <c r="O120" s="140"/>
      <c r="P120" s="140"/>
      <c r="Q120" s="140"/>
      <c r="R120" s="140"/>
      <c r="S120" s="140"/>
      <c r="T120" s="140"/>
      <c r="V120" s="140" t="s">
        <v>285</v>
      </c>
      <c r="W120" s="135">
        <f ca="1">SUM(W110:W118)</f>
        <v>0</v>
      </c>
      <c r="X120" s="135">
        <f t="shared" ref="X120:AA120" ca="1" si="54">SUM(X110:X118)</f>
        <v>-44.905272202584001</v>
      </c>
      <c r="Y120" s="135">
        <f t="shared" ca="1" si="54"/>
        <v>-45.462291196742008</v>
      </c>
      <c r="Z120" s="135">
        <f t="shared" ca="1" si="54"/>
        <v>-45.100909504570005</v>
      </c>
      <c r="AA120" s="135">
        <f t="shared" ca="1" si="54"/>
        <v>-44.731145151458001</v>
      </c>
    </row>
    <row r="121" spans="1:27" s="8" customFormat="1" x14ac:dyDescent="0.25">
      <c r="A121" s="140"/>
      <c r="B121" s="140" t="s">
        <v>223</v>
      </c>
      <c r="C121" s="38">
        <f t="shared" ca="1" si="42"/>
        <v>0</v>
      </c>
      <c r="D121" s="38">
        <f t="shared" ca="1" si="43"/>
        <v>0</v>
      </c>
      <c r="E121" s="38">
        <f t="shared" ca="1" si="44"/>
        <v>0</v>
      </c>
      <c r="F121" s="38">
        <f t="shared" ca="1" si="45"/>
        <v>0</v>
      </c>
      <c r="G121" s="38">
        <f t="shared" ca="1" si="46"/>
        <v>0</v>
      </c>
      <c r="H121" s="140"/>
      <c r="I121" s="140"/>
      <c r="J121" s="140"/>
      <c r="K121" s="140"/>
      <c r="L121" s="140"/>
      <c r="M121" s="140"/>
      <c r="N121" s="140"/>
      <c r="O121" s="140"/>
      <c r="P121" s="140"/>
      <c r="Q121" s="140"/>
      <c r="R121" s="140"/>
      <c r="S121" s="140"/>
      <c r="T121" s="140"/>
      <c r="V121" s="140" t="s">
        <v>284</v>
      </c>
      <c r="W121" s="135">
        <f ca="1">SUM(C110:C141)</f>
        <v>0</v>
      </c>
      <c r="X121" s="135">
        <f ca="1">SUM(D110:D141)</f>
        <v>-44.905272202584001</v>
      </c>
      <c r="Y121" s="135">
        <f ca="1">SUM(E110:E141)</f>
        <v>-45.462291196742001</v>
      </c>
      <c r="Z121" s="135">
        <f ca="1">SUM(F110:F141)</f>
        <v>-45.100909504570005</v>
      </c>
      <c r="AA121" s="135">
        <f ca="1">SUM(G110:G141)</f>
        <v>-44.731145151458009</v>
      </c>
    </row>
    <row r="122" spans="1:27" s="8" customFormat="1" x14ac:dyDescent="0.25">
      <c r="A122" s="140"/>
      <c r="B122" s="140" t="s">
        <v>224</v>
      </c>
      <c r="C122" s="38">
        <f t="shared" ca="1" si="42"/>
        <v>0</v>
      </c>
      <c r="D122" s="38">
        <f t="shared" ca="1" si="43"/>
        <v>0</v>
      </c>
      <c r="E122" s="38">
        <f t="shared" ca="1" si="44"/>
        <v>0</v>
      </c>
      <c r="F122" s="38">
        <f t="shared" ca="1" si="45"/>
        <v>0</v>
      </c>
      <c r="G122" s="38">
        <f t="shared" ca="1" si="46"/>
        <v>0</v>
      </c>
      <c r="H122" s="140"/>
      <c r="I122" s="140"/>
      <c r="J122" s="140"/>
      <c r="K122" s="140"/>
      <c r="L122" s="140"/>
      <c r="M122" s="140"/>
      <c r="N122" s="140"/>
      <c r="O122" s="140"/>
      <c r="P122" s="140"/>
      <c r="Q122" s="140"/>
      <c r="R122" s="140"/>
      <c r="S122" s="140"/>
      <c r="T122" s="140"/>
      <c r="V122" s="140"/>
      <c r="W122" s="140"/>
      <c r="X122" s="140"/>
      <c r="Y122" s="140"/>
      <c r="Z122" s="140"/>
      <c r="AA122" s="140"/>
    </row>
    <row r="123" spans="1:27" s="8" customFormat="1" x14ac:dyDescent="0.25">
      <c r="A123" s="140"/>
      <c r="B123" s="140" t="s">
        <v>1169</v>
      </c>
      <c r="C123" s="53">
        <f t="shared" ca="1" si="42"/>
        <v>0</v>
      </c>
      <c r="D123" s="53">
        <f t="shared" ca="1" si="43"/>
        <v>-0.72267564100000004</v>
      </c>
      <c r="E123" s="53">
        <f t="shared" ca="1" si="44"/>
        <v>-0.66211622999999997</v>
      </c>
      <c r="F123" s="53">
        <f t="shared" ca="1" si="45"/>
        <v>-0.61770599500000001</v>
      </c>
      <c r="G123" s="53">
        <f t="shared" ca="1" si="46"/>
        <v>-0.58540764300000003</v>
      </c>
      <c r="H123" s="140"/>
      <c r="I123" s="140"/>
      <c r="J123" s="140"/>
      <c r="K123" s="140"/>
      <c r="L123" s="140"/>
      <c r="M123" s="140"/>
      <c r="N123" s="140"/>
      <c r="O123" s="140"/>
      <c r="P123" s="140"/>
      <c r="Q123" s="140"/>
      <c r="R123" s="140"/>
      <c r="S123" s="140"/>
      <c r="T123" s="140"/>
      <c r="V123" s="140"/>
      <c r="W123" s="140"/>
      <c r="X123" s="140"/>
      <c r="Y123" s="140"/>
      <c r="Z123" s="140"/>
      <c r="AA123" s="140"/>
    </row>
    <row r="124" spans="1:27" s="8" customFormat="1" x14ac:dyDescent="0.25">
      <c r="A124" s="140"/>
      <c r="B124" s="140" t="s">
        <v>1109</v>
      </c>
      <c r="C124" s="53">
        <f t="shared" ca="1" si="42"/>
        <v>0</v>
      </c>
      <c r="D124" s="53">
        <f t="shared" ca="1" si="43"/>
        <v>-2.45456026</v>
      </c>
      <c r="E124" s="53">
        <f t="shared" ca="1" si="44"/>
        <v>-2.2488708499999999</v>
      </c>
      <c r="F124" s="53">
        <f t="shared" ca="1" si="45"/>
        <v>-2.0980319500000002</v>
      </c>
      <c r="G124" s="53">
        <f t="shared" ca="1" si="46"/>
        <v>-1.9883309300000001</v>
      </c>
      <c r="H124" s="140"/>
      <c r="I124" s="140"/>
      <c r="J124" s="140"/>
      <c r="K124" s="140"/>
      <c r="L124" s="140"/>
      <c r="M124" s="140"/>
      <c r="N124" s="140"/>
      <c r="O124" s="140"/>
      <c r="P124" s="140"/>
      <c r="Q124" s="140"/>
      <c r="R124" s="140"/>
      <c r="S124" s="140"/>
      <c r="T124" s="140"/>
    </row>
    <row r="125" spans="1:27" s="8" customFormat="1" x14ac:dyDescent="0.25">
      <c r="A125" s="140"/>
      <c r="B125" s="140" t="s">
        <v>1170</v>
      </c>
      <c r="C125" s="53">
        <f t="shared" ca="1" si="42"/>
        <v>0</v>
      </c>
      <c r="D125" s="53">
        <f t="shared" ca="1" si="43"/>
        <v>0</v>
      </c>
      <c r="E125" s="53">
        <f t="shared" ca="1" si="44"/>
        <v>0</v>
      </c>
      <c r="F125" s="53">
        <f t="shared" ca="1" si="45"/>
        <v>0</v>
      </c>
      <c r="G125" s="53">
        <f t="shared" ca="1" si="46"/>
        <v>0</v>
      </c>
      <c r="H125" s="140"/>
      <c r="I125" s="140"/>
      <c r="J125" s="140"/>
      <c r="K125" s="140"/>
      <c r="L125" s="140"/>
      <c r="M125" s="140"/>
      <c r="N125" s="140"/>
      <c r="O125" s="140"/>
      <c r="P125" s="140"/>
      <c r="Q125" s="140"/>
      <c r="R125" s="140"/>
      <c r="S125" s="140"/>
      <c r="T125" s="140"/>
      <c r="V125" s="6"/>
      <c r="W125" s="6"/>
      <c r="X125" s="6"/>
      <c r="Y125" s="6"/>
      <c r="Z125" s="6"/>
      <c r="AA125" s="6"/>
    </row>
    <row r="126" spans="1:27" s="8" customFormat="1" x14ac:dyDescent="0.25">
      <c r="A126" s="140"/>
      <c r="B126" s="140" t="s">
        <v>1171</v>
      </c>
      <c r="C126" s="53">
        <f t="shared" ca="1" si="42"/>
        <v>0</v>
      </c>
      <c r="D126" s="53">
        <f t="shared" ca="1" si="43"/>
        <v>0</v>
      </c>
      <c r="E126" s="53">
        <f t="shared" ca="1" si="44"/>
        <v>0</v>
      </c>
      <c r="F126" s="53">
        <f t="shared" ca="1" si="45"/>
        <v>0</v>
      </c>
      <c r="G126" s="53">
        <f t="shared" ca="1" si="46"/>
        <v>0</v>
      </c>
      <c r="H126" s="140"/>
      <c r="I126" s="140"/>
      <c r="J126" s="140"/>
      <c r="K126" s="140"/>
      <c r="L126" s="140"/>
      <c r="M126" s="140"/>
      <c r="N126" s="140"/>
      <c r="O126" s="140"/>
      <c r="P126" s="140"/>
      <c r="Q126" s="140"/>
      <c r="R126" s="140"/>
      <c r="S126" s="140"/>
      <c r="T126" s="140"/>
      <c r="W126" s="42"/>
      <c r="X126" s="42"/>
      <c r="Y126" s="42"/>
      <c r="Z126" s="42"/>
      <c r="AA126" s="42"/>
    </row>
    <row r="127" spans="1:27" s="8" customFormat="1" x14ac:dyDescent="0.25">
      <c r="A127" s="140"/>
      <c r="B127" s="140" t="s">
        <v>1188</v>
      </c>
      <c r="C127" s="53">
        <f t="shared" ca="1" si="42"/>
        <v>0</v>
      </c>
      <c r="D127" s="53">
        <f t="shared" ca="1" si="43"/>
        <v>-0.15176188500000001</v>
      </c>
      <c r="E127" s="53">
        <f t="shared" ca="1" si="44"/>
        <v>-0.13904440800000001</v>
      </c>
      <c r="F127" s="53">
        <f t="shared" ca="1" si="45"/>
        <v>-0.129718259</v>
      </c>
      <c r="G127" s="53">
        <f t="shared" ca="1" si="46"/>
        <v>-0.122935605</v>
      </c>
      <c r="H127" s="140"/>
      <c r="I127" s="140"/>
      <c r="J127" s="140"/>
      <c r="K127" s="140"/>
      <c r="L127" s="140"/>
      <c r="M127" s="140"/>
      <c r="N127" s="140"/>
      <c r="O127" s="140"/>
      <c r="P127" s="140"/>
      <c r="Q127" s="140"/>
      <c r="R127" s="140"/>
      <c r="S127" s="140"/>
      <c r="T127" s="140"/>
      <c r="W127" s="42"/>
      <c r="X127" s="42"/>
      <c r="Y127" s="42"/>
      <c r="Z127" s="42"/>
      <c r="AA127" s="42"/>
    </row>
    <row r="128" spans="1:27" s="8" customFormat="1" x14ac:dyDescent="0.25">
      <c r="A128" s="140"/>
      <c r="B128" s="140" t="s">
        <v>1140</v>
      </c>
      <c r="C128" s="53">
        <f t="shared" ca="1" si="42"/>
        <v>0</v>
      </c>
      <c r="D128" s="53">
        <f t="shared" ca="1" si="43"/>
        <v>-0.51545765399999999</v>
      </c>
      <c r="E128" s="53">
        <f t="shared" ca="1" si="44"/>
        <v>-0.47226287900000002</v>
      </c>
      <c r="F128" s="53">
        <f t="shared" ca="1" si="45"/>
        <v>-0.44058670999999999</v>
      </c>
      <c r="G128" s="53">
        <f t="shared" ca="1" si="46"/>
        <v>-0.41754949600000002</v>
      </c>
      <c r="H128" s="140"/>
      <c r="I128" s="140"/>
      <c r="J128" s="140"/>
      <c r="K128" s="140"/>
      <c r="L128" s="140"/>
      <c r="M128" s="140"/>
      <c r="N128" s="140"/>
      <c r="O128" s="140"/>
      <c r="P128" s="140"/>
      <c r="Q128" s="140"/>
      <c r="R128" s="140"/>
      <c r="S128" s="140"/>
      <c r="T128" s="140"/>
      <c r="W128" s="42"/>
      <c r="X128" s="42"/>
      <c r="Y128" s="42"/>
      <c r="Z128" s="42"/>
      <c r="AA128" s="42"/>
    </row>
    <row r="129" spans="1:27" s="8" customFormat="1" x14ac:dyDescent="0.25">
      <c r="A129" s="140"/>
      <c r="B129" s="140" t="s">
        <v>1189</v>
      </c>
      <c r="C129" s="53">
        <f t="shared" ca="1" si="42"/>
        <v>0</v>
      </c>
      <c r="D129" s="53">
        <f t="shared" ca="1" si="43"/>
        <v>0</v>
      </c>
      <c r="E129" s="53">
        <f t="shared" ca="1" si="44"/>
        <v>0</v>
      </c>
      <c r="F129" s="53">
        <f t="shared" ca="1" si="45"/>
        <v>0</v>
      </c>
      <c r="G129" s="53">
        <f t="shared" ca="1" si="46"/>
        <v>0</v>
      </c>
      <c r="H129" s="140"/>
      <c r="I129" s="140"/>
      <c r="J129" s="140"/>
      <c r="K129" s="140"/>
      <c r="L129" s="140"/>
      <c r="M129" s="140"/>
      <c r="N129" s="140"/>
      <c r="O129" s="140"/>
      <c r="P129" s="140"/>
      <c r="Q129" s="140"/>
      <c r="R129" s="140"/>
      <c r="S129" s="140"/>
      <c r="T129" s="140"/>
      <c r="W129" s="42"/>
      <c r="X129" s="42"/>
      <c r="Y129" s="42"/>
      <c r="Z129" s="42"/>
      <c r="AA129" s="42"/>
    </row>
    <row r="130" spans="1:27" s="8" customFormat="1" x14ac:dyDescent="0.25">
      <c r="A130" s="140"/>
      <c r="B130" s="140" t="s">
        <v>1190</v>
      </c>
      <c r="C130" s="53">
        <f t="shared" ca="1" si="42"/>
        <v>0</v>
      </c>
      <c r="D130" s="53">
        <f t="shared" ca="1" si="43"/>
        <v>0</v>
      </c>
      <c r="E130" s="53">
        <f t="shared" ca="1" si="44"/>
        <v>0</v>
      </c>
      <c r="F130" s="53">
        <f t="shared" ca="1" si="45"/>
        <v>0</v>
      </c>
      <c r="G130" s="53">
        <f t="shared" ca="1" si="46"/>
        <v>0</v>
      </c>
      <c r="H130" s="140"/>
      <c r="I130" s="140"/>
      <c r="J130" s="140"/>
      <c r="K130" s="140"/>
      <c r="L130" s="140"/>
      <c r="M130" s="140"/>
      <c r="N130" s="140"/>
      <c r="O130" s="140"/>
      <c r="P130" s="140"/>
      <c r="Q130" s="140"/>
      <c r="R130" s="140"/>
      <c r="S130" s="140"/>
      <c r="T130" s="140"/>
      <c r="W130" s="42"/>
      <c r="X130" s="42"/>
      <c r="Y130" s="42"/>
      <c r="Z130" s="42"/>
      <c r="AA130" s="42"/>
    </row>
    <row r="131" spans="1:27" s="8" customFormat="1" x14ac:dyDescent="0.25">
      <c r="A131" s="140"/>
      <c r="B131" s="140" t="s">
        <v>1172</v>
      </c>
      <c r="C131" s="56">
        <f t="shared" ca="1" si="42"/>
        <v>0</v>
      </c>
      <c r="D131" s="56">
        <f t="shared" ca="1" si="43"/>
        <v>-5.6596714800000001</v>
      </c>
      <c r="E131" s="56">
        <f t="shared" ca="1" si="44"/>
        <v>-5.53522216</v>
      </c>
      <c r="F131" s="56">
        <f t="shared" ca="1" si="45"/>
        <v>-5.4110167100000002</v>
      </c>
      <c r="G131" s="56">
        <f t="shared" ca="1" si="46"/>
        <v>-5.2865675400000001</v>
      </c>
      <c r="H131" s="140"/>
      <c r="I131" s="140"/>
      <c r="J131" s="140"/>
      <c r="K131" s="140"/>
      <c r="L131" s="140"/>
      <c r="M131" s="140"/>
      <c r="N131" s="140"/>
      <c r="O131" s="140"/>
      <c r="P131" s="140"/>
      <c r="Q131" s="140"/>
      <c r="R131" s="140"/>
      <c r="S131" s="140"/>
      <c r="T131" s="140"/>
      <c r="W131" s="42"/>
      <c r="X131" s="42"/>
      <c r="Y131" s="42"/>
      <c r="Z131" s="42"/>
      <c r="AA131" s="42"/>
    </row>
    <row r="132" spans="1:27" s="8" customFormat="1" x14ac:dyDescent="0.25">
      <c r="A132" s="140"/>
      <c r="B132" s="140" t="s">
        <v>1110</v>
      </c>
      <c r="C132" s="56">
        <f t="shared" ca="1" si="42"/>
        <v>0</v>
      </c>
      <c r="D132" s="56">
        <f t="shared" ca="1" si="43"/>
        <v>-17.985632800000001</v>
      </c>
      <c r="E132" s="56">
        <f t="shared" ca="1" si="44"/>
        <v>-17.591897100000001</v>
      </c>
      <c r="F132" s="56">
        <f t="shared" ca="1" si="45"/>
        <v>-17.198828500000001</v>
      </c>
      <c r="G132" s="56">
        <f t="shared" ca="1" si="46"/>
        <v>-16.805092599999998</v>
      </c>
      <c r="H132" s="140"/>
      <c r="I132" s="140"/>
      <c r="J132" s="140"/>
      <c r="K132" s="140"/>
      <c r="L132" s="140"/>
      <c r="M132" s="140"/>
      <c r="N132" s="140"/>
      <c r="O132" s="140"/>
      <c r="P132" s="140"/>
      <c r="Q132" s="140"/>
      <c r="R132" s="140"/>
      <c r="S132" s="140"/>
      <c r="T132" s="140"/>
      <c r="W132" s="42"/>
      <c r="X132" s="42"/>
      <c r="Y132" s="42"/>
      <c r="Z132" s="42"/>
      <c r="AA132" s="42"/>
    </row>
    <row r="133" spans="1:27" s="8" customFormat="1" x14ac:dyDescent="0.25">
      <c r="A133" s="140"/>
      <c r="B133" s="140" t="s">
        <v>1173</v>
      </c>
      <c r="C133" s="56">
        <f t="shared" ca="1" si="42"/>
        <v>0</v>
      </c>
      <c r="D133" s="56">
        <f t="shared" ca="1" si="43"/>
        <v>0</v>
      </c>
      <c r="E133" s="56">
        <f t="shared" ca="1" si="44"/>
        <v>0</v>
      </c>
      <c r="F133" s="56">
        <f t="shared" ca="1" si="45"/>
        <v>0</v>
      </c>
      <c r="G133" s="56">
        <f t="shared" ca="1" si="46"/>
        <v>0</v>
      </c>
      <c r="H133" s="140"/>
      <c r="I133" s="140"/>
      <c r="J133" s="140"/>
      <c r="K133" s="140"/>
      <c r="L133" s="140"/>
      <c r="M133" s="140"/>
      <c r="N133" s="140"/>
      <c r="O133" s="140"/>
      <c r="P133" s="140"/>
      <c r="Q133" s="140"/>
      <c r="R133" s="140"/>
      <c r="S133" s="140"/>
      <c r="T133" s="140"/>
      <c r="W133" s="95"/>
      <c r="X133" s="95"/>
      <c r="Y133" s="95"/>
      <c r="Z133" s="95"/>
      <c r="AA133" s="95"/>
    </row>
    <row r="134" spans="1:27" s="8" customFormat="1" x14ac:dyDescent="0.25">
      <c r="A134" s="140"/>
      <c r="B134" s="140" t="s">
        <v>1174</v>
      </c>
      <c r="C134" s="56">
        <f t="shared" ca="1" si="42"/>
        <v>0</v>
      </c>
      <c r="D134" s="56">
        <f t="shared" ca="1" si="43"/>
        <v>0</v>
      </c>
      <c r="E134" s="56">
        <f t="shared" ca="1" si="44"/>
        <v>0</v>
      </c>
      <c r="F134" s="56">
        <f t="shared" ca="1" si="45"/>
        <v>0</v>
      </c>
      <c r="G134" s="56">
        <f t="shared" ca="1" si="46"/>
        <v>0</v>
      </c>
      <c r="H134" s="140"/>
      <c r="I134" s="140"/>
      <c r="J134" s="140"/>
      <c r="K134" s="140"/>
      <c r="L134" s="140"/>
      <c r="M134" s="140"/>
      <c r="N134" s="140"/>
      <c r="O134" s="140"/>
      <c r="P134" s="140"/>
      <c r="Q134" s="140"/>
      <c r="R134" s="140"/>
      <c r="S134" s="140"/>
      <c r="T134" s="140"/>
    </row>
    <row r="135" spans="1:27" s="8" customFormat="1" x14ac:dyDescent="0.25">
      <c r="A135" s="140"/>
      <c r="B135" s="140" t="s">
        <v>1191</v>
      </c>
      <c r="C135" s="56">
        <f t="shared" ca="1" si="42"/>
        <v>0</v>
      </c>
      <c r="D135" s="56">
        <f t="shared" ca="1" si="43"/>
        <v>-1.1885310099999999</v>
      </c>
      <c r="E135" s="56">
        <f t="shared" ca="1" si="44"/>
        <v>-1.16239665</v>
      </c>
      <c r="F135" s="56">
        <f t="shared" ca="1" si="45"/>
        <v>-1.1363135099999999</v>
      </c>
      <c r="G135" s="56">
        <f t="shared" ca="1" si="46"/>
        <v>-1.11017918</v>
      </c>
      <c r="H135" s="140"/>
      <c r="I135" s="140"/>
      <c r="J135" s="140"/>
      <c r="K135" s="140"/>
      <c r="L135" s="140"/>
      <c r="M135" s="140"/>
      <c r="N135" s="140"/>
      <c r="O135" s="140"/>
      <c r="P135" s="140"/>
      <c r="Q135" s="140"/>
      <c r="R135" s="140"/>
      <c r="S135" s="140"/>
      <c r="T135" s="140"/>
    </row>
    <row r="136" spans="1:27" s="8" customFormat="1" x14ac:dyDescent="0.25">
      <c r="A136" s="140"/>
      <c r="B136" s="140" t="s">
        <v>1141</v>
      </c>
      <c r="C136" s="56">
        <f t="shared" ca="1" si="42"/>
        <v>0</v>
      </c>
      <c r="D136" s="56">
        <f t="shared" ca="1" si="43"/>
        <v>-3.7769828799999998</v>
      </c>
      <c r="E136" s="56">
        <f t="shared" ca="1" si="44"/>
        <v>-3.6942983900000002</v>
      </c>
      <c r="F136" s="56">
        <f t="shared" ca="1" si="45"/>
        <v>-3.61175399</v>
      </c>
      <c r="G136" s="56">
        <f t="shared" ca="1" si="46"/>
        <v>-3.5290694399999998</v>
      </c>
      <c r="H136" s="140"/>
      <c r="I136" s="140"/>
      <c r="J136" s="140"/>
      <c r="K136" s="140"/>
      <c r="L136" s="140"/>
      <c r="M136" s="140"/>
      <c r="N136" s="140"/>
      <c r="O136" s="140"/>
      <c r="P136" s="140"/>
      <c r="Q136" s="140"/>
      <c r="R136" s="140"/>
      <c r="S136" s="140"/>
      <c r="T136" s="140"/>
      <c r="W136" s="42"/>
      <c r="X136" s="42"/>
      <c r="Y136" s="42"/>
      <c r="Z136" s="42"/>
      <c r="AA136" s="42"/>
    </row>
    <row r="137" spans="1:27" s="8" customFormat="1" x14ac:dyDescent="0.25">
      <c r="A137" s="140"/>
      <c r="B137" s="140" t="s">
        <v>1192</v>
      </c>
      <c r="C137" s="56">
        <f t="shared" ca="1" si="42"/>
        <v>0</v>
      </c>
      <c r="D137" s="56">
        <f t="shared" ca="1" si="43"/>
        <v>0</v>
      </c>
      <c r="E137" s="56">
        <f t="shared" ca="1" si="44"/>
        <v>0</v>
      </c>
      <c r="F137" s="56">
        <f t="shared" ca="1" si="45"/>
        <v>0</v>
      </c>
      <c r="G137" s="56">
        <f t="shared" ca="1" si="46"/>
        <v>0</v>
      </c>
      <c r="H137" s="140"/>
      <c r="I137" s="140"/>
      <c r="J137" s="140"/>
      <c r="K137" s="140"/>
      <c r="L137" s="140"/>
      <c r="M137" s="140"/>
      <c r="N137" s="140"/>
      <c r="O137" s="140"/>
      <c r="P137" s="140"/>
      <c r="Q137" s="140"/>
      <c r="R137" s="140"/>
      <c r="S137" s="140"/>
      <c r="T137" s="140"/>
      <c r="W137" s="42"/>
      <c r="X137" s="42"/>
      <c r="Y137" s="42"/>
      <c r="Z137" s="42"/>
      <c r="AA137" s="42"/>
    </row>
    <row r="138" spans="1:27" s="8" customFormat="1" x14ac:dyDescent="0.25">
      <c r="A138" s="140"/>
      <c r="B138" s="140" t="s">
        <v>1193</v>
      </c>
      <c r="C138" s="56">
        <f t="shared" ca="1" si="42"/>
        <v>0</v>
      </c>
      <c r="D138" s="56">
        <f t="shared" ca="1" si="43"/>
        <v>0</v>
      </c>
      <c r="E138" s="56">
        <f t="shared" ca="1" si="44"/>
        <v>0</v>
      </c>
      <c r="F138" s="56">
        <f t="shared" ca="1" si="45"/>
        <v>0</v>
      </c>
      <c r="G138" s="56">
        <f t="shared" ca="1" si="46"/>
        <v>0</v>
      </c>
      <c r="H138" s="140"/>
      <c r="I138" s="140"/>
      <c r="J138" s="140"/>
      <c r="K138" s="140"/>
      <c r="L138" s="140"/>
      <c r="M138" s="140"/>
      <c r="N138" s="140"/>
      <c r="O138" s="140"/>
      <c r="P138" s="140"/>
      <c r="Q138" s="140"/>
      <c r="R138" s="140"/>
      <c r="S138" s="140"/>
      <c r="T138" s="140"/>
      <c r="V138" s="140"/>
      <c r="W138" s="140"/>
      <c r="X138" s="140"/>
      <c r="Y138" s="140"/>
      <c r="Z138" s="140"/>
      <c r="AA138" s="140"/>
    </row>
    <row r="139" spans="1:27" s="8" customFormat="1" x14ac:dyDescent="0.25">
      <c r="A139" s="140"/>
      <c r="B139" s="140" t="s">
        <v>1182</v>
      </c>
      <c r="C139" s="56">
        <f t="shared" ca="1" si="42"/>
        <v>0</v>
      </c>
      <c r="D139" s="56">
        <f t="shared" ca="1" si="43"/>
        <v>-8.8084682799999994E-2</v>
      </c>
      <c r="E139" s="56">
        <f t="shared" ca="1" si="44"/>
        <v>-8.5881295299999993E-2</v>
      </c>
      <c r="F139" s="56">
        <f t="shared" ca="1" si="45"/>
        <v>-8.3885939300000004E-2</v>
      </c>
      <c r="G139" s="56">
        <f t="shared" ca="1" si="46"/>
        <v>-8.2035906500000005E-2</v>
      </c>
      <c r="H139" s="140"/>
      <c r="I139" s="140"/>
      <c r="J139" s="140"/>
      <c r="K139" s="140"/>
      <c r="L139" s="140"/>
      <c r="M139" s="140"/>
      <c r="N139" s="140"/>
      <c r="O139" s="140"/>
      <c r="P139" s="140"/>
      <c r="Q139" s="140"/>
      <c r="R139" s="140"/>
      <c r="S139" s="140"/>
      <c r="T139" s="140"/>
      <c r="V139" s="140"/>
      <c r="W139" s="140"/>
      <c r="X139" s="140"/>
      <c r="Y139" s="140"/>
      <c r="Z139" s="140"/>
      <c r="AA139" s="140"/>
    </row>
    <row r="140" spans="1:27" s="8" customFormat="1" x14ac:dyDescent="0.25">
      <c r="A140" s="140"/>
      <c r="B140" s="140" t="s">
        <v>1194</v>
      </c>
      <c r="C140" s="56">
        <f t="shared" ca="1" si="42"/>
        <v>0</v>
      </c>
      <c r="D140" s="56">
        <f t="shared" ca="1" si="43"/>
        <v>-1.8497783399999999E-2</v>
      </c>
      <c r="E140" s="56">
        <f t="shared" ca="1" si="44"/>
        <v>-1.8035071999999999E-2</v>
      </c>
      <c r="F140" s="56">
        <f t="shared" ca="1" si="45"/>
        <v>-1.76160473E-2</v>
      </c>
      <c r="G140" s="56">
        <f t="shared" ca="1" si="46"/>
        <v>-1.7227540400000001E-2</v>
      </c>
      <c r="H140" s="140"/>
      <c r="I140" s="140"/>
      <c r="J140" s="140"/>
      <c r="K140" s="140"/>
      <c r="L140" s="140"/>
      <c r="M140" s="140"/>
      <c r="N140" s="140"/>
      <c r="O140" s="140"/>
      <c r="P140" s="140"/>
      <c r="Q140" s="140"/>
      <c r="R140" s="140"/>
      <c r="S140" s="140"/>
      <c r="T140" s="140"/>
      <c r="V140" s="140"/>
      <c r="W140" s="140"/>
      <c r="X140" s="140"/>
      <c r="Y140" s="140"/>
      <c r="Z140" s="140"/>
      <c r="AA140" s="140"/>
    </row>
    <row r="141" spans="1:27" s="8" customFormat="1" x14ac:dyDescent="0.25">
      <c r="A141" s="140"/>
      <c r="B141" s="140" t="s">
        <v>1183</v>
      </c>
      <c r="C141" s="177">
        <f t="shared" ca="1" si="42"/>
        <v>0</v>
      </c>
      <c r="D141" s="177">
        <f t="shared" ca="1" si="43"/>
        <v>1.2999999999999999E-2</v>
      </c>
      <c r="E141" s="177">
        <f t="shared" ca="1" si="44"/>
        <v>1.2999999999999999E-2</v>
      </c>
      <c r="F141" s="177">
        <f t="shared" ca="1" si="45"/>
        <v>1.2999999999999999E-2</v>
      </c>
      <c r="G141" s="177">
        <f t="shared" ca="1" si="46"/>
        <v>1.2999999999999999E-2</v>
      </c>
      <c r="H141" s="140"/>
      <c r="I141" s="140"/>
      <c r="J141" s="140"/>
      <c r="K141" s="140"/>
      <c r="L141" s="140"/>
      <c r="M141" s="140"/>
      <c r="N141" s="140"/>
      <c r="O141" s="140"/>
      <c r="P141" s="140"/>
      <c r="Q141" s="140"/>
      <c r="R141" s="140"/>
      <c r="S141" s="140"/>
      <c r="T141" s="140"/>
      <c r="V141" s="140"/>
      <c r="W141" s="140"/>
      <c r="X141" s="140"/>
      <c r="Y141" s="140"/>
      <c r="Z141" s="140"/>
      <c r="AA141" s="140"/>
    </row>
    <row r="142" spans="1:27" s="8" customFormat="1" x14ac:dyDescent="0.25">
      <c r="B142" s="140"/>
      <c r="C142" s="7"/>
      <c r="D142" s="7"/>
      <c r="E142" s="7"/>
      <c r="F142" s="7"/>
      <c r="G142" s="7"/>
      <c r="H142" s="140"/>
      <c r="I142" s="103" t="s">
        <v>244</v>
      </c>
      <c r="J142" s="140"/>
      <c r="K142" s="140"/>
      <c r="L142" s="140"/>
      <c r="M142" s="140"/>
      <c r="N142" s="140"/>
      <c r="O142" s="103" t="s">
        <v>245</v>
      </c>
      <c r="P142" s="140"/>
      <c r="Q142" s="140"/>
      <c r="R142" s="140"/>
      <c r="S142" s="140"/>
      <c r="T142" s="140"/>
      <c r="V142" s="140"/>
      <c r="W142" s="140"/>
      <c r="X142" s="140"/>
      <c r="Y142" s="140"/>
      <c r="Z142" s="140"/>
      <c r="AA142" s="140"/>
    </row>
    <row r="143" spans="1:27" s="8" customFormat="1" x14ac:dyDescent="0.25">
      <c r="B143" s="106" t="s">
        <v>264</v>
      </c>
      <c r="C143" s="181">
        <v>2010</v>
      </c>
      <c r="D143" s="181">
        <v>2020</v>
      </c>
      <c r="E143" s="181">
        <v>2030</v>
      </c>
      <c r="F143" s="181">
        <v>2040</v>
      </c>
      <c r="G143" s="181">
        <v>2050</v>
      </c>
      <c r="H143" s="140"/>
      <c r="I143" s="106">
        <v>2010</v>
      </c>
      <c r="J143" s="106">
        <v>2020</v>
      </c>
      <c r="K143" s="106">
        <v>2030</v>
      </c>
      <c r="L143" s="106">
        <v>2040</v>
      </c>
      <c r="M143" s="106">
        <v>2050</v>
      </c>
      <c r="N143" s="140"/>
      <c r="O143" s="106">
        <v>2010</v>
      </c>
      <c r="P143" s="106">
        <v>2020</v>
      </c>
      <c r="Q143" s="106">
        <v>2030</v>
      </c>
      <c r="R143" s="106">
        <v>2040</v>
      </c>
      <c r="S143" s="106">
        <v>2050</v>
      </c>
      <c r="T143" s="140"/>
      <c r="V143" s="106" t="s">
        <v>264</v>
      </c>
      <c r="W143" s="106">
        <v>2010</v>
      </c>
      <c r="X143" s="106">
        <v>2020</v>
      </c>
      <c r="Y143" s="106">
        <v>2030</v>
      </c>
      <c r="Z143" s="106">
        <v>2040</v>
      </c>
      <c r="AA143" s="106">
        <v>2050</v>
      </c>
    </row>
    <row r="144" spans="1:27" s="8" customFormat="1" x14ac:dyDescent="0.25">
      <c r="A144" s="163"/>
      <c r="B144" s="140" t="s">
        <v>600</v>
      </c>
      <c r="C144" s="16">
        <f t="shared" ref="C144:C164" ca="1" si="55">IFERROR(VLOOKUP($B144,INDIRECT($I$144),2,FALSE),0)</f>
        <v>0</v>
      </c>
      <c r="D144" s="16">
        <f t="shared" ref="D144:D164" ca="1" si="56">IFERROR(VLOOKUP($B144,INDIRECT($J$144),2,FALSE),0)</f>
        <v>0</v>
      </c>
      <c r="E144" s="16">
        <f t="shared" ref="E144:E164" ca="1" si="57">IFERROR(VLOOKUP($B144,INDIRECT($K$144),2,FALSE),0)</f>
        <v>0</v>
      </c>
      <c r="F144" s="16">
        <f t="shared" ref="F144:F164" ca="1" si="58">IFERROR(VLOOKUP($B144,INDIRECT($L$144),2,FALSE),0)</f>
        <v>0</v>
      </c>
      <c r="G144" s="16">
        <f t="shared" ref="G144:G164" ca="1" si="59">IFERROR(VLOOKUP($B144,INDIRECT($M$144),2,FALSE),0)</f>
        <v>0</v>
      </c>
      <c r="H144" s="140"/>
      <c r="I144" s="140" t="str">
        <f>"Modeloutput!$D$"&amp;O144&amp;":$E$"&amp;O145</f>
        <v>Modeloutput!$D$6667:$E$6687</v>
      </c>
      <c r="J144" s="140" t="str">
        <f>"Modeloutput!$D$"&amp;P144&amp;":$E$"&amp;P145</f>
        <v>Modeloutput!$D$6990:$E$7010</v>
      </c>
      <c r="K144" s="140" t="str">
        <f>"Modeloutput!$D$"&amp;Q144&amp;":$E$"&amp;Q145</f>
        <v>Modeloutput!$D$7313:$E$7333</v>
      </c>
      <c r="L144" s="140" t="str">
        <f>"Modeloutput!$D$"&amp;R144&amp;":$E$"&amp;R145</f>
        <v>Modeloutput!$D$7636:$E$7656</v>
      </c>
      <c r="M144" s="140" t="str">
        <f>"Modeloutput!$D$"&amp;S144&amp;":$E$"&amp;S145</f>
        <v>Modeloutput!$D$7959:$E$7979</v>
      </c>
      <c r="N144" s="140" t="s">
        <v>246</v>
      </c>
      <c r="O144" s="140">
        <f>Run4_Var1!O144+Run4_Var5!$G$9</f>
        <v>6667</v>
      </c>
      <c r="P144" s="140">
        <f>Run4_Var1!P144+Run4_Var5!$G$9</f>
        <v>6990</v>
      </c>
      <c r="Q144" s="140">
        <f>Run4_Var1!Q144+Run4_Var5!$G$9</f>
        <v>7313</v>
      </c>
      <c r="R144" s="140">
        <f>Run4_Var1!R144+Run4_Var5!$G$9</f>
        <v>7636</v>
      </c>
      <c r="S144" s="140">
        <f>Run4_Var1!S144+Run4_Var5!$G$9</f>
        <v>7959</v>
      </c>
      <c r="T144" s="140"/>
      <c r="V144" s="14" t="s">
        <v>282</v>
      </c>
      <c r="W144" s="16">
        <f ca="1">C144</f>
        <v>0</v>
      </c>
      <c r="X144" s="16">
        <f t="shared" ref="X144:AA144" ca="1" si="60">D144</f>
        <v>0</v>
      </c>
      <c r="Y144" s="16">
        <f t="shared" ca="1" si="60"/>
        <v>0</v>
      </c>
      <c r="Z144" s="16">
        <f t="shared" ca="1" si="60"/>
        <v>0</v>
      </c>
      <c r="AA144" s="16">
        <f t="shared" ca="1" si="60"/>
        <v>0</v>
      </c>
    </row>
    <row r="145" spans="1:27" s="8" customFormat="1" x14ac:dyDescent="0.25">
      <c r="A145" s="140"/>
      <c r="B145" s="140" t="s">
        <v>601</v>
      </c>
      <c r="C145" s="19">
        <f t="shared" ca="1" si="55"/>
        <v>0</v>
      </c>
      <c r="D145" s="19">
        <f t="shared" ca="1" si="56"/>
        <v>0</v>
      </c>
      <c r="E145" s="19">
        <f t="shared" ca="1" si="57"/>
        <v>0</v>
      </c>
      <c r="F145" s="19">
        <f t="shared" ca="1" si="58"/>
        <v>0</v>
      </c>
      <c r="G145" s="19">
        <f t="shared" ca="1" si="59"/>
        <v>0</v>
      </c>
      <c r="H145" s="140"/>
      <c r="I145" s="140"/>
      <c r="J145" s="140"/>
      <c r="K145" s="140"/>
      <c r="L145" s="140"/>
      <c r="M145" s="140"/>
      <c r="N145" s="140"/>
      <c r="O145" s="140">
        <f>Run4_Var1!O145+Run4_Var5!$G$9</f>
        <v>6687</v>
      </c>
      <c r="P145" s="140">
        <f>Run4_Var1!P145+Run4_Var5!$G$9</f>
        <v>7010</v>
      </c>
      <c r="Q145" s="140">
        <f>Run4_Var1!Q145+Run4_Var5!$G$9</f>
        <v>7333</v>
      </c>
      <c r="R145" s="140">
        <f>Run4_Var1!R145+Run4_Var5!$G$9</f>
        <v>7656</v>
      </c>
      <c r="S145" s="140">
        <f>Run4_Var1!S145+Run4_Var5!$G$9</f>
        <v>7979</v>
      </c>
      <c r="T145" s="140"/>
      <c r="V145" s="27" t="s">
        <v>283</v>
      </c>
      <c r="W145" s="28">
        <f ca="1">SUM(C154:C158)</f>
        <v>0</v>
      </c>
      <c r="X145" s="28">
        <f t="shared" ref="X145:AA145" ca="1" si="61">SUM(D154:D158)</f>
        <v>-3.1936637173099998</v>
      </c>
      <c r="Y145" s="28">
        <f t="shared" ca="1" si="61"/>
        <v>-2.9272041820599997</v>
      </c>
      <c r="Z145" s="28">
        <f t="shared" ca="1" si="61"/>
        <v>-2.7320137332600001</v>
      </c>
      <c r="AA145" s="28">
        <f t="shared" ca="1" si="61"/>
        <v>-2.5902767314099999</v>
      </c>
    </row>
    <row r="146" spans="1:27" s="8" customFormat="1" x14ac:dyDescent="0.25">
      <c r="A146" s="140"/>
      <c r="B146" s="140" t="s">
        <v>192</v>
      </c>
      <c r="C146" s="18">
        <f t="shared" ca="1" si="55"/>
        <v>0</v>
      </c>
      <c r="D146" s="18">
        <f t="shared" ca="1" si="56"/>
        <v>0</v>
      </c>
      <c r="E146" s="18">
        <f t="shared" ca="1" si="57"/>
        <v>0</v>
      </c>
      <c r="F146" s="18">
        <f t="shared" ca="1" si="58"/>
        <v>0</v>
      </c>
      <c r="G146" s="18">
        <f t="shared" ca="1" si="59"/>
        <v>0</v>
      </c>
      <c r="H146" s="140"/>
      <c r="I146" s="140"/>
      <c r="J146" s="140"/>
      <c r="K146" s="140"/>
      <c r="L146" s="140"/>
      <c r="M146" s="140"/>
      <c r="N146" s="140"/>
      <c r="O146" s="140"/>
      <c r="P146" s="140"/>
      <c r="Q146" s="140"/>
      <c r="R146" s="140"/>
      <c r="S146" s="140"/>
      <c r="T146" s="140"/>
      <c r="V146" s="20" t="s">
        <v>611</v>
      </c>
      <c r="W146" s="19">
        <f ca="1">C145</f>
        <v>0</v>
      </c>
      <c r="X146" s="19">
        <f t="shared" ref="X146:AA146" ca="1" si="62">D145</f>
        <v>0</v>
      </c>
      <c r="Y146" s="19">
        <f t="shared" ca="1" si="62"/>
        <v>0</v>
      </c>
      <c r="Z146" s="19">
        <f t="shared" ca="1" si="62"/>
        <v>0</v>
      </c>
      <c r="AA146" s="19">
        <f t="shared" ca="1" si="62"/>
        <v>0</v>
      </c>
    </row>
    <row r="147" spans="1:27" s="8" customFormat="1" x14ac:dyDescent="0.25">
      <c r="A147" s="140"/>
      <c r="B147" s="140" t="s">
        <v>193</v>
      </c>
      <c r="C147" s="18">
        <f t="shared" ca="1" si="55"/>
        <v>0</v>
      </c>
      <c r="D147" s="18">
        <f t="shared" ca="1" si="56"/>
        <v>0</v>
      </c>
      <c r="E147" s="18">
        <f t="shared" ca="1" si="57"/>
        <v>0</v>
      </c>
      <c r="F147" s="18">
        <f t="shared" ca="1" si="58"/>
        <v>0</v>
      </c>
      <c r="G147" s="18">
        <f t="shared" ca="1" si="59"/>
        <v>0</v>
      </c>
      <c r="H147" s="140"/>
      <c r="I147" s="140"/>
      <c r="J147" s="140"/>
      <c r="K147" s="140"/>
      <c r="L147" s="140"/>
      <c r="M147" s="140"/>
      <c r="N147" s="140"/>
      <c r="O147" s="140"/>
      <c r="P147" s="140"/>
      <c r="Q147" s="140"/>
      <c r="R147" s="140"/>
      <c r="S147" s="140"/>
      <c r="T147" s="140"/>
      <c r="V147" s="17" t="s">
        <v>1356</v>
      </c>
      <c r="W147" s="18">
        <f ca="1">SUM(C146:C152)+C162</f>
        <v>0</v>
      </c>
      <c r="X147" s="18">
        <f t="shared" ref="X147:AA147" ca="1" si="63">SUM(D146:D152)+D162</f>
        <v>0</v>
      </c>
      <c r="Y147" s="18">
        <f t="shared" ca="1" si="63"/>
        <v>0</v>
      </c>
      <c r="Z147" s="18">
        <f t="shared" ca="1" si="63"/>
        <v>0</v>
      </c>
      <c r="AA147" s="18">
        <f t="shared" ca="1" si="63"/>
        <v>-1.2552528959999999E-4</v>
      </c>
    </row>
    <row r="148" spans="1:27" s="8" customFormat="1" x14ac:dyDescent="0.25">
      <c r="A148" s="140"/>
      <c r="B148" s="140" t="s">
        <v>602</v>
      </c>
      <c r="C148" s="18">
        <f t="shared" ca="1" si="55"/>
        <v>0</v>
      </c>
      <c r="D148" s="18">
        <f t="shared" ca="1" si="56"/>
        <v>0</v>
      </c>
      <c r="E148" s="18">
        <f t="shared" ca="1" si="57"/>
        <v>0</v>
      </c>
      <c r="F148" s="18">
        <f t="shared" ca="1" si="58"/>
        <v>0</v>
      </c>
      <c r="G148" s="18">
        <f t="shared" ca="1" si="59"/>
        <v>0</v>
      </c>
      <c r="H148" s="140"/>
      <c r="I148" s="140"/>
      <c r="J148" s="140"/>
      <c r="K148" s="140"/>
      <c r="L148" s="140"/>
      <c r="M148" s="140"/>
      <c r="N148" s="140"/>
      <c r="O148" s="140"/>
      <c r="P148" s="140"/>
      <c r="Q148" s="140"/>
      <c r="R148" s="140"/>
      <c r="S148" s="140"/>
      <c r="T148" s="140"/>
      <c r="V148" s="22" t="s">
        <v>1357</v>
      </c>
      <c r="W148" s="41">
        <f ca="1">C153</f>
        <v>0</v>
      </c>
      <c r="X148" s="41">
        <f t="shared" ref="X148:AA148" ca="1" si="64">D153</f>
        <v>-37.917579099999998</v>
      </c>
      <c r="Y148" s="41">
        <f t="shared" ca="1" si="64"/>
        <v>-37.917579099999998</v>
      </c>
      <c r="Z148" s="41">
        <f t="shared" ca="1" si="64"/>
        <v>-37.917579099999998</v>
      </c>
      <c r="AA148" s="41">
        <f t="shared" ca="1" si="64"/>
        <v>-37.917673899999997</v>
      </c>
    </row>
    <row r="149" spans="1:27" s="8" customFormat="1" x14ac:dyDescent="0.25">
      <c r="A149" s="140"/>
      <c r="B149" s="140" t="s">
        <v>603</v>
      </c>
      <c r="C149" s="18">
        <f t="shared" ca="1" si="55"/>
        <v>0</v>
      </c>
      <c r="D149" s="18">
        <f t="shared" ca="1" si="56"/>
        <v>0</v>
      </c>
      <c r="E149" s="18">
        <f t="shared" ca="1" si="57"/>
        <v>0</v>
      </c>
      <c r="F149" s="18">
        <f t="shared" ca="1" si="58"/>
        <v>0</v>
      </c>
      <c r="G149" s="18">
        <f t="shared" ca="1" si="59"/>
        <v>-8.7904468399999997E-5</v>
      </c>
      <c r="H149" s="140"/>
      <c r="I149" s="140"/>
      <c r="J149" s="140"/>
      <c r="K149" s="140"/>
      <c r="L149" s="140"/>
      <c r="M149" s="140"/>
      <c r="N149" s="140"/>
      <c r="O149" s="140"/>
      <c r="P149" s="140"/>
      <c r="Q149" s="140"/>
      <c r="R149" s="140"/>
      <c r="S149" s="140"/>
      <c r="T149" s="140"/>
      <c r="V149" s="36" t="s">
        <v>1351</v>
      </c>
      <c r="W149" s="38">
        <f ca="1">SUM(C159:C161)</f>
        <v>0</v>
      </c>
      <c r="X149" s="38">
        <f t="shared" ref="X149:AA149" ca="1" si="65">SUM(D159:D161)</f>
        <v>11.1171819</v>
      </c>
      <c r="Y149" s="38">
        <f t="shared" ca="1" si="65"/>
        <v>11.1171819</v>
      </c>
      <c r="Z149" s="38">
        <f t="shared" ca="1" si="65"/>
        <v>11.1171819</v>
      </c>
      <c r="AA149" s="38">
        <f t="shared" ca="1" si="65"/>
        <v>11.1173977</v>
      </c>
    </row>
    <row r="150" spans="1:27" s="8" customFormat="1" x14ac:dyDescent="0.25">
      <c r="A150" s="140"/>
      <c r="B150" s="140" t="s">
        <v>604</v>
      </c>
      <c r="C150" s="18">
        <f t="shared" ca="1" si="55"/>
        <v>0</v>
      </c>
      <c r="D150" s="18">
        <f t="shared" ca="1" si="56"/>
        <v>0</v>
      </c>
      <c r="E150" s="18">
        <f t="shared" ca="1" si="57"/>
        <v>0</v>
      </c>
      <c r="F150" s="18">
        <f t="shared" ca="1" si="58"/>
        <v>0</v>
      </c>
      <c r="G150" s="18">
        <f t="shared" ca="1" si="59"/>
        <v>0</v>
      </c>
      <c r="H150" s="140"/>
      <c r="I150" s="140"/>
      <c r="J150" s="140"/>
      <c r="K150" s="140"/>
      <c r="L150" s="140"/>
      <c r="M150" s="140"/>
      <c r="N150" s="140"/>
      <c r="O150" s="140"/>
      <c r="P150" s="140"/>
      <c r="Q150" s="140"/>
      <c r="R150" s="140"/>
      <c r="S150" s="140"/>
      <c r="T150" s="140"/>
      <c r="V150" s="171" t="s">
        <v>252</v>
      </c>
      <c r="W150" s="182">
        <f ca="1">SUM(C162:C164)</f>
        <v>0</v>
      </c>
      <c r="X150" s="182">
        <f t="shared" ref="X150:AA150" ca="1" si="66">SUM(D162:D164)</f>
        <v>0</v>
      </c>
      <c r="Y150" s="182">
        <f t="shared" ca="1" si="66"/>
        <v>0</v>
      </c>
      <c r="Z150" s="182">
        <f t="shared" ca="1" si="66"/>
        <v>0</v>
      </c>
      <c r="AA150" s="182">
        <f t="shared" ca="1" si="66"/>
        <v>0</v>
      </c>
    </row>
    <row r="151" spans="1:27" s="8" customFormat="1" x14ac:dyDescent="0.25">
      <c r="A151" s="140"/>
      <c r="B151" s="140" t="s">
        <v>605</v>
      </c>
      <c r="C151" s="18">
        <f t="shared" ca="1" si="55"/>
        <v>0</v>
      </c>
      <c r="D151" s="18">
        <f t="shared" ca="1" si="56"/>
        <v>0</v>
      </c>
      <c r="E151" s="18">
        <f t="shared" ca="1" si="57"/>
        <v>0</v>
      </c>
      <c r="F151" s="18">
        <f t="shared" ca="1" si="58"/>
        <v>0</v>
      </c>
      <c r="G151" s="18">
        <f t="shared" ca="1" si="59"/>
        <v>0</v>
      </c>
      <c r="H151" s="140"/>
      <c r="I151" s="140"/>
      <c r="J151" s="140"/>
      <c r="K151" s="140"/>
      <c r="L151" s="140"/>
      <c r="M151" s="140"/>
      <c r="N151" s="140"/>
      <c r="O151" s="140"/>
      <c r="P151" s="140"/>
      <c r="Q151" s="140"/>
      <c r="R151" s="140"/>
      <c r="S151" s="140"/>
      <c r="T151" s="140"/>
    </row>
    <row r="152" spans="1:27" s="8" customFormat="1" x14ac:dyDescent="0.25">
      <c r="A152" s="140"/>
      <c r="B152" s="140" t="s">
        <v>194</v>
      </c>
      <c r="C152" s="18">
        <f t="shared" ca="1" si="55"/>
        <v>0</v>
      </c>
      <c r="D152" s="18">
        <f t="shared" ca="1" si="56"/>
        <v>0</v>
      </c>
      <c r="E152" s="18">
        <f t="shared" ca="1" si="57"/>
        <v>0</v>
      </c>
      <c r="F152" s="18">
        <f t="shared" ca="1" si="58"/>
        <v>0</v>
      </c>
      <c r="G152" s="18">
        <f t="shared" ca="1" si="59"/>
        <v>-3.7620821199999998E-5</v>
      </c>
      <c r="H152" s="140"/>
      <c r="I152" s="140"/>
      <c r="J152" s="140"/>
      <c r="K152" s="140"/>
      <c r="L152" s="140"/>
      <c r="M152" s="140"/>
      <c r="N152" s="140"/>
      <c r="O152" s="140"/>
      <c r="P152" s="140"/>
      <c r="Q152" s="140"/>
      <c r="R152" s="140"/>
      <c r="S152" s="140"/>
      <c r="T152" s="140"/>
      <c r="V152" s="140" t="s">
        <v>285</v>
      </c>
      <c r="W152" s="135">
        <f ca="1">SUM(W144:W150)</f>
        <v>0</v>
      </c>
      <c r="X152" s="135">
        <f t="shared" ref="X152:AA152" ca="1" si="67">SUM(X144:X150)</f>
        <v>-29.994060917310001</v>
      </c>
      <c r="Y152" s="135">
        <f t="shared" ca="1" si="67"/>
        <v>-29.727601382060001</v>
      </c>
      <c r="Z152" s="135">
        <f t="shared" ca="1" si="67"/>
        <v>-29.532410933259996</v>
      </c>
      <c r="AA152" s="135">
        <f t="shared" ca="1" si="67"/>
        <v>-29.390678456699597</v>
      </c>
    </row>
    <row r="153" spans="1:27" s="8" customFormat="1" x14ac:dyDescent="0.25">
      <c r="B153" s="140" t="s">
        <v>606</v>
      </c>
      <c r="C153" s="41">
        <f t="shared" ca="1" si="55"/>
        <v>0</v>
      </c>
      <c r="D153" s="41">
        <f t="shared" ca="1" si="56"/>
        <v>-37.917579099999998</v>
      </c>
      <c r="E153" s="41">
        <f t="shared" ca="1" si="57"/>
        <v>-37.917579099999998</v>
      </c>
      <c r="F153" s="41">
        <f t="shared" ca="1" si="58"/>
        <v>-37.917579099999998</v>
      </c>
      <c r="G153" s="41">
        <f t="shared" ca="1" si="59"/>
        <v>-37.917673899999997</v>
      </c>
      <c r="H153" s="140"/>
      <c r="I153" s="140"/>
      <c r="J153" s="140"/>
      <c r="K153" s="140"/>
      <c r="L153" s="140"/>
      <c r="M153" s="140"/>
      <c r="N153" s="140"/>
      <c r="O153" s="140"/>
      <c r="P153" s="140"/>
      <c r="Q153" s="140"/>
      <c r="R153" s="140"/>
      <c r="S153" s="140"/>
      <c r="T153" s="140"/>
      <c r="V153" s="140" t="s">
        <v>284</v>
      </c>
      <c r="W153" s="135">
        <f ca="1">SUM(C144:C164)</f>
        <v>0</v>
      </c>
      <c r="X153" s="135">
        <f t="shared" ref="X153:AA153" ca="1" si="68">SUM(D144:D164)</f>
        <v>-29.994060917310001</v>
      </c>
      <c r="Y153" s="135">
        <f t="shared" ca="1" si="68"/>
        <v>-29.727601382060001</v>
      </c>
      <c r="Z153" s="135">
        <f t="shared" ca="1" si="68"/>
        <v>-29.532410933260003</v>
      </c>
      <c r="AA153" s="135">
        <f t="shared" ca="1" si="68"/>
        <v>-29.390678456699597</v>
      </c>
    </row>
    <row r="154" spans="1:27" s="8" customFormat="1" x14ac:dyDescent="0.25">
      <c r="A154" s="140"/>
      <c r="B154" s="140" t="s">
        <v>1166</v>
      </c>
      <c r="C154" s="28">
        <f t="shared" ca="1" si="55"/>
        <v>0</v>
      </c>
      <c r="D154" s="28">
        <f t="shared" ca="1" si="56"/>
        <v>-1.1452393300000001</v>
      </c>
      <c r="E154" s="28">
        <f t="shared" ca="1" si="57"/>
        <v>-1.04926955</v>
      </c>
      <c r="F154" s="28">
        <f t="shared" ca="1" si="58"/>
        <v>-0.97889171500000005</v>
      </c>
      <c r="G154" s="28">
        <f t="shared" ca="1" si="59"/>
        <v>-0.92770783499999998</v>
      </c>
      <c r="H154" s="140"/>
      <c r="I154" s="140"/>
      <c r="J154" s="140"/>
      <c r="K154" s="140"/>
      <c r="L154" s="140"/>
      <c r="M154" s="140"/>
      <c r="N154" s="140"/>
      <c r="O154" s="140"/>
      <c r="P154" s="140"/>
      <c r="Q154" s="140"/>
      <c r="R154" s="140"/>
      <c r="S154" s="140"/>
      <c r="T154" s="140"/>
      <c r="W154" s="5"/>
      <c r="X154" s="5"/>
      <c r="Y154" s="5"/>
      <c r="Z154" s="5"/>
      <c r="AA154" s="5"/>
    </row>
    <row r="155" spans="1:27" s="8" customFormat="1" x14ac:dyDescent="0.25">
      <c r="A155" s="140"/>
      <c r="B155" s="140" t="s">
        <v>1098</v>
      </c>
      <c r="C155" s="28">
        <f t="shared" ca="1" si="55"/>
        <v>0</v>
      </c>
      <c r="D155" s="28">
        <f t="shared" ca="1" si="56"/>
        <v>-2.0472584700000001</v>
      </c>
      <c r="E155" s="28">
        <f t="shared" ca="1" si="57"/>
        <v>-1.8757005</v>
      </c>
      <c r="F155" s="28">
        <f t="shared" ca="1" si="58"/>
        <v>-1.7498913199999999</v>
      </c>
      <c r="G155" s="28">
        <f t="shared" ca="1" si="59"/>
        <v>-1.6583937399999999</v>
      </c>
      <c r="H155" s="140"/>
      <c r="I155" s="140"/>
      <c r="J155" s="140"/>
      <c r="K155" s="140"/>
      <c r="L155" s="140"/>
      <c r="M155" s="140"/>
      <c r="N155" s="140"/>
      <c r="O155" s="140"/>
      <c r="P155" s="140"/>
      <c r="Q155" s="140"/>
      <c r="R155" s="140"/>
      <c r="S155" s="140"/>
      <c r="T155" s="140"/>
      <c r="W155" s="5"/>
      <c r="X155" s="5"/>
      <c r="Y155" s="5"/>
      <c r="Z155" s="5"/>
      <c r="AA155" s="5"/>
    </row>
    <row r="156" spans="1:27" s="8" customFormat="1" x14ac:dyDescent="0.25">
      <c r="A156" s="140"/>
      <c r="B156" s="140" t="s">
        <v>1167</v>
      </c>
      <c r="C156" s="28">
        <f t="shared" ca="1" si="55"/>
        <v>0</v>
      </c>
      <c r="D156" s="28">
        <f t="shared" ca="1" si="56"/>
        <v>0</v>
      </c>
      <c r="E156" s="28">
        <f t="shared" ca="1" si="57"/>
        <v>0</v>
      </c>
      <c r="F156" s="28">
        <f t="shared" ca="1" si="58"/>
        <v>0</v>
      </c>
      <c r="G156" s="28">
        <f t="shared" ca="1" si="59"/>
        <v>0</v>
      </c>
      <c r="H156" s="140"/>
      <c r="I156" s="140"/>
      <c r="J156" s="140"/>
      <c r="K156" s="140"/>
      <c r="L156" s="140"/>
      <c r="M156" s="140"/>
      <c r="N156" s="140"/>
      <c r="O156" s="140"/>
      <c r="P156" s="140"/>
      <c r="Q156" s="140"/>
      <c r="R156" s="140"/>
      <c r="S156" s="140"/>
      <c r="T156" s="140"/>
      <c r="W156" s="5"/>
      <c r="X156" s="5"/>
      <c r="Y156" s="5"/>
      <c r="Z156" s="5"/>
      <c r="AA156" s="5"/>
    </row>
    <row r="157" spans="1:27" s="8" customFormat="1" x14ac:dyDescent="0.25">
      <c r="A157" s="140"/>
      <c r="B157" s="140" t="s">
        <v>1168</v>
      </c>
      <c r="C157" s="28">
        <f t="shared" ca="1" si="55"/>
        <v>0</v>
      </c>
      <c r="D157" s="28">
        <f t="shared" ca="1" si="56"/>
        <v>0</v>
      </c>
      <c r="E157" s="28">
        <f t="shared" ca="1" si="57"/>
        <v>0</v>
      </c>
      <c r="F157" s="28">
        <f t="shared" ca="1" si="58"/>
        <v>0</v>
      </c>
      <c r="G157" s="28">
        <f t="shared" ca="1" si="59"/>
        <v>0</v>
      </c>
      <c r="H157" s="140"/>
      <c r="I157" s="140"/>
      <c r="J157" s="140"/>
      <c r="K157" s="140"/>
      <c r="L157" s="140"/>
      <c r="M157" s="140"/>
      <c r="N157" s="140"/>
      <c r="O157" s="140"/>
      <c r="P157" s="140"/>
      <c r="Q157" s="140"/>
      <c r="R157" s="140"/>
      <c r="S157" s="140"/>
      <c r="T157" s="140"/>
      <c r="W157" s="5"/>
      <c r="X157" s="5"/>
      <c r="Y157" s="5"/>
      <c r="Z157" s="5"/>
      <c r="AA157" s="5"/>
    </row>
    <row r="158" spans="1:27" s="8" customFormat="1" x14ac:dyDescent="0.25">
      <c r="A158" s="140"/>
      <c r="B158" s="140" t="s">
        <v>1181</v>
      </c>
      <c r="C158" s="28">
        <f t="shared" ca="1" si="55"/>
        <v>0</v>
      </c>
      <c r="D158" s="28">
        <f t="shared" ca="1" si="56"/>
        <v>-1.1659173100000001E-3</v>
      </c>
      <c r="E158" s="28">
        <f t="shared" ca="1" si="57"/>
        <v>-2.23413206E-3</v>
      </c>
      <c r="F158" s="28">
        <f t="shared" ca="1" si="58"/>
        <v>-3.23069826E-3</v>
      </c>
      <c r="G158" s="28">
        <f t="shared" ca="1" si="59"/>
        <v>-4.1751564100000003E-3</v>
      </c>
      <c r="H158" s="140"/>
      <c r="I158" s="140"/>
      <c r="J158" s="140"/>
      <c r="K158" s="140"/>
      <c r="L158" s="140"/>
      <c r="M158" s="140"/>
      <c r="N158" s="140"/>
      <c r="O158" s="140"/>
      <c r="P158" s="140"/>
      <c r="Q158" s="140"/>
      <c r="R158" s="140"/>
      <c r="S158" s="140"/>
      <c r="T158" s="140"/>
      <c r="W158" s="5"/>
      <c r="X158" s="5"/>
      <c r="Y158" s="5"/>
      <c r="Z158" s="5"/>
      <c r="AA158" s="5"/>
    </row>
    <row r="159" spans="1:27" s="8" customFormat="1" x14ac:dyDescent="0.25">
      <c r="A159" s="140"/>
      <c r="B159" s="140" t="s">
        <v>225</v>
      </c>
      <c r="C159" s="38">
        <f t="shared" ca="1" si="55"/>
        <v>0</v>
      </c>
      <c r="D159" s="38">
        <f t="shared" ca="1" si="56"/>
        <v>11.1171819</v>
      </c>
      <c r="E159" s="38">
        <f t="shared" ca="1" si="57"/>
        <v>11.1171819</v>
      </c>
      <c r="F159" s="38">
        <f t="shared" ca="1" si="58"/>
        <v>11.1171819</v>
      </c>
      <c r="G159" s="38">
        <f t="shared" ca="1" si="59"/>
        <v>11.1173977</v>
      </c>
      <c r="H159" s="140"/>
      <c r="I159" s="140"/>
      <c r="J159" s="140"/>
      <c r="K159" s="140"/>
      <c r="L159" s="140"/>
      <c r="M159" s="140"/>
      <c r="N159" s="140"/>
      <c r="O159" s="140"/>
      <c r="P159" s="140"/>
      <c r="Q159" s="140"/>
      <c r="R159" s="140"/>
      <c r="S159" s="140"/>
      <c r="T159" s="140"/>
      <c r="W159" s="5"/>
      <c r="X159" s="5"/>
      <c r="Y159" s="5"/>
      <c r="Z159" s="5"/>
      <c r="AA159" s="5"/>
    </row>
    <row r="160" spans="1:27" s="8" customFormat="1" x14ac:dyDescent="0.25">
      <c r="A160" s="140"/>
      <c r="B160" s="140" t="s">
        <v>226</v>
      </c>
      <c r="C160" s="38">
        <f t="shared" ca="1" si="55"/>
        <v>0</v>
      </c>
      <c r="D160" s="38">
        <f t="shared" ca="1" si="56"/>
        <v>0</v>
      </c>
      <c r="E160" s="38">
        <f t="shared" ca="1" si="57"/>
        <v>0</v>
      </c>
      <c r="F160" s="38">
        <f t="shared" ca="1" si="58"/>
        <v>0</v>
      </c>
      <c r="G160" s="38">
        <f t="shared" ca="1" si="59"/>
        <v>0</v>
      </c>
      <c r="H160" s="140"/>
      <c r="I160" s="140"/>
      <c r="J160" s="140"/>
      <c r="K160" s="140"/>
      <c r="L160" s="140"/>
      <c r="M160" s="140"/>
      <c r="N160" s="140"/>
      <c r="O160" s="140"/>
      <c r="P160" s="140"/>
      <c r="Q160" s="140"/>
      <c r="R160" s="140"/>
      <c r="S160" s="140"/>
      <c r="T160" s="140"/>
    </row>
    <row r="161" spans="1:27" s="8" customFormat="1" x14ac:dyDescent="0.25">
      <c r="A161" s="140"/>
      <c r="B161" s="140" t="s">
        <v>227</v>
      </c>
      <c r="C161" s="38">
        <f t="shared" ca="1" si="55"/>
        <v>0</v>
      </c>
      <c r="D161" s="38">
        <f t="shared" ca="1" si="56"/>
        <v>0</v>
      </c>
      <c r="E161" s="38">
        <f t="shared" ca="1" si="57"/>
        <v>0</v>
      </c>
      <c r="F161" s="38">
        <f t="shared" ca="1" si="58"/>
        <v>0</v>
      </c>
      <c r="G161" s="38">
        <f t="shared" ca="1" si="59"/>
        <v>0</v>
      </c>
      <c r="H161" s="140"/>
      <c r="I161" s="140"/>
      <c r="J161" s="140"/>
      <c r="K161" s="140"/>
      <c r="L161" s="140"/>
      <c r="M161" s="140"/>
      <c r="N161" s="140"/>
      <c r="O161" s="140"/>
      <c r="P161" s="140"/>
      <c r="Q161" s="140"/>
      <c r="R161" s="140"/>
      <c r="S161" s="140"/>
      <c r="T161" s="140"/>
      <c r="V161" s="140"/>
      <c r="W161" s="140"/>
      <c r="X161" s="140"/>
      <c r="Y161" s="140"/>
      <c r="Z161" s="140"/>
      <c r="AA161" s="140"/>
    </row>
    <row r="162" spans="1:27" s="8" customFormat="1" x14ac:dyDescent="0.25">
      <c r="A162" s="140"/>
      <c r="B162" s="140" t="s">
        <v>198</v>
      </c>
      <c r="C162" s="172">
        <f t="shared" ca="1" si="55"/>
        <v>0</v>
      </c>
      <c r="D162" s="172">
        <f t="shared" ca="1" si="56"/>
        <v>0</v>
      </c>
      <c r="E162" s="172">
        <f t="shared" ca="1" si="57"/>
        <v>0</v>
      </c>
      <c r="F162" s="172">
        <f t="shared" ca="1" si="58"/>
        <v>0</v>
      </c>
      <c r="G162" s="172">
        <f t="shared" ca="1" si="59"/>
        <v>0</v>
      </c>
      <c r="H162" s="140"/>
      <c r="I162" s="140"/>
      <c r="J162" s="140"/>
      <c r="K162" s="140"/>
      <c r="L162" s="140"/>
      <c r="M162" s="140"/>
      <c r="N162" s="140"/>
      <c r="O162" s="140"/>
      <c r="P162" s="140"/>
      <c r="Q162" s="140"/>
      <c r="R162" s="140"/>
      <c r="S162" s="140"/>
      <c r="T162" s="140"/>
      <c r="V162" s="140"/>
      <c r="W162" s="140"/>
      <c r="X162" s="140"/>
      <c r="Y162" s="140"/>
      <c r="Z162" s="140"/>
      <c r="AA162" s="140"/>
    </row>
    <row r="163" spans="1:27" s="8" customFormat="1" x14ac:dyDescent="0.25">
      <c r="A163" s="140"/>
      <c r="B163" s="140" t="s">
        <v>607</v>
      </c>
      <c r="C163" s="172">
        <f t="shared" ca="1" si="55"/>
        <v>0</v>
      </c>
      <c r="D163" s="172">
        <f t="shared" ca="1" si="56"/>
        <v>0</v>
      </c>
      <c r="E163" s="172">
        <f t="shared" ca="1" si="57"/>
        <v>0</v>
      </c>
      <c r="F163" s="172">
        <f t="shared" ca="1" si="58"/>
        <v>0</v>
      </c>
      <c r="G163" s="172">
        <f t="shared" ca="1" si="59"/>
        <v>0</v>
      </c>
      <c r="H163" s="140"/>
      <c r="I163" s="140"/>
      <c r="J163" s="140"/>
      <c r="K163" s="140"/>
      <c r="L163" s="140"/>
      <c r="M163" s="140"/>
      <c r="N163" s="140"/>
      <c r="O163" s="140"/>
      <c r="P163" s="140"/>
      <c r="Q163" s="140"/>
      <c r="R163" s="140"/>
      <c r="S163" s="140"/>
      <c r="T163" s="140"/>
      <c r="V163" s="140"/>
      <c r="W163" s="140"/>
      <c r="X163" s="140"/>
      <c r="Y163" s="140"/>
      <c r="Z163" s="140"/>
      <c r="AA163" s="140"/>
    </row>
    <row r="164" spans="1:27" s="8" customFormat="1" x14ac:dyDescent="0.25">
      <c r="A164" s="140"/>
      <c r="B164" s="140" t="s">
        <v>608</v>
      </c>
      <c r="C164" s="172">
        <f t="shared" ca="1" si="55"/>
        <v>0</v>
      </c>
      <c r="D164" s="172">
        <f t="shared" ca="1" si="56"/>
        <v>0</v>
      </c>
      <c r="E164" s="172">
        <f t="shared" ca="1" si="57"/>
        <v>0</v>
      </c>
      <c r="F164" s="172">
        <f t="shared" ca="1" si="58"/>
        <v>0</v>
      </c>
      <c r="G164" s="172">
        <f t="shared" ca="1" si="59"/>
        <v>0</v>
      </c>
      <c r="H164" s="140"/>
      <c r="I164" s="140"/>
      <c r="J164" s="140"/>
      <c r="K164" s="140"/>
      <c r="L164" s="140"/>
      <c r="M164" s="140"/>
      <c r="N164" s="140"/>
      <c r="O164" s="140"/>
      <c r="P164" s="140"/>
      <c r="Q164" s="140"/>
      <c r="R164" s="140"/>
      <c r="S164" s="140"/>
      <c r="T164" s="140"/>
      <c r="V164" s="140"/>
      <c r="W164" s="140"/>
      <c r="X164" s="140"/>
      <c r="Y164" s="140"/>
      <c r="Z164" s="140"/>
      <c r="AA164" s="140"/>
    </row>
    <row r="165" spans="1:27" s="8" customFormat="1" x14ac:dyDescent="0.25">
      <c r="A165" s="140"/>
      <c r="B165" s="140"/>
      <c r="C165" s="7"/>
      <c r="D165" s="7"/>
      <c r="E165" s="7"/>
      <c r="F165" s="7"/>
      <c r="G165" s="7"/>
      <c r="H165" s="140"/>
      <c r="I165" s="103" t="s">
        <v>244</v>
      </c>
      <c r="J165" s="140"/>
      <c r="K165" s="140"/>
      <c r="L165" s="140"/>
      <c r="M165" s="140"/>
      <c r="N165" s="140"/>
      <c r="O165" s="103" t="s">
        <v>245</v>
      </c>
      <c r="P165" s="140"/>
      <c r="Q165" s="140"/>
      <c r="R165" s="140"/>
      <c r="S165" s="140"/>
      <c r="T165" s="140"/>
      <c r="V165" s="140"/>
      <c r="W165" s="140"/>
      <c r="X165" s="140"/>
      <c r="Y165" s="140"/>
      <c r="Z165" s="140"/>
      <c r="AA165" s="140"/>
    </row>
    <row r="166" spans="1:27" s="8" customFormat="1" x14ac:dyDescent="0.25">
      <c r="B166" s="106" t="s">
        <v>265</v>
      </c>
      <c r="C166" s="9">
        <v>2010</v>
      </c>
      <c r="D166" s="9">
        <v>2020</v>
      </c>
      <c r="E166" s="9">
        <v>2030</v>
      </c>
      <c r="F166" s="9">
        <v>2040</v>
      </c>
      <c r="G166" s="9">
        <v>2050</v>
      </c>
      <c r="H166" s="140"/>
      <c r="I166" s="106">
        <v>2010</v>
      </c>
      <c r="J166" s="106">
        <v>2020</v>
      </c>
      <c r="K166" s="106">
        <v>2030</v>
      </c>
      <c r="L166" s="106">
        <v>2040</v>
      </c>
      <c r="M166" s="106">
        <v>2050</v>
      </c>
      <c r="N166" s="140"/>
      <c r="O166" s="106">
        <v>2010</v>
      </c>
      <c r="P166" s="106">
        <v>2020</v>
      </c>
      <c r="Q166" s="106">
        <v>2030</v>
      </c>
      <c r="R166" s="106">
        <v>2040</v>
      </c>
      <c r="S166" s="106">
        <v>2050</v>
      </c>
      <c r="T166" s="140"/>
      <c r="V166" s="106" t="s">
        <v>265</v>
      </c>
      <c r="W166" s="106">
        <v>2010</v>
      </c>
      <c r="X166" s="106">
        <v>2020</v>
      </c>
      <c r="Y166" s="106">
        <v>2030</v>
      </c>
      <c r="Z166" s="106">
        <v>2040</v>
      </c>
      <c r="AA166" s="106">
        <v>2050</v>
      </c>
    </row>
    <row r="167" spans="1:27" s="8" customFormat="1" x14ac:dyDescent="0.25">
      <c r="A167" s="140"/>
      <c r="B167" s="140" t="s">
        <v>1106</v>
      </c>
      <c r="C167" s="16">
        <f t="shared" ref="C167:C185" ca="1" si="69">IFERROR(VLOOKUP($B167,INDIRECT($I$167),2,FALSE),0)</f>
        <v>-13.909022800000001</v>
      </c>
      <c r="D167" s="16">
        <f t="shared" ref="D167:D185" ca="1" si="70">IFERROR(VLOOKUP($B167,INDIRECT($J$167),2,FALSE),0)</f>
        <v>-1.34579838E-2</v>
      </c>
      <c r="E167" s="16">
        <f t="shared" ref="E167:E185" ca="1" si="71">IFERROR(VLOOKUP($B167,INDIRECT($K$167),2,FALSE),0)</f>
        <v>-1.0580422000000001E-2</v>
      </c>
      <c r="F167" s="16">
        <f t="shared" ref="F167:F185" ca="1" si="72">IFERROR(VLOOKUP($B167,INDIRECT($L$167),2,FALSE),0)</f>
        <v>-1.06273189E-2</v>
      </c>
      <c r="G167" s="16">
        <f t="shared" ref="G167:G185" ca="1" si="73">IFERROR(VLOOKUP($B167,INDIRECT($M$167),2,FALSE),0)</f>
        <v>-1.06410364E-2</v>
      </c>
      <c r="H167" s="140"/>
      <c r="I167" s="140" t="str">
        <f>"Modeloutput!$D$"&amp;O167&amp;":$E$"&amp;O168</f>
        <v>Modeloutput!$D$6691:$E$6709</v>
      </c>
      <c r="J167" s="140" t="str">
        <f>"Modeloutput!$D$"&amp;P167&amp;":$E$"&amp;P168</f>
        <v>Modeloutput!$D$7014:$E$7032</v>
      </c>
      <c r="K167" s="140" t="str">
        <f>"Modeloutput!$D$"&amp;Q167&amp;":$E$"&amp;Q168</f>
        <v>Modeloutput!$D$7337:$E$7355</v>
      </c>
      <c r="L167" s="140" t="str">
        <f>"Modeloutput!$D$"&amp;R167&amp;":$E$"&amp;R168</f>
        <v>Modeloutput!$D$7660:$E$7678</v>
      </c>
      <c r="M167" s="140" t="str">
        <f>"Modeloutput!$D$"&amp;S167&amp;":$E$"&amp;S168</f>
        <v>Modeloutput!$D$7983:$E$8001</v>
      </c>
      <c r="N167" s="140" t="s">
        <v>246</v>
      </c>
      <c r="O167" s="140">
        <f>Run4_Var1!O167+Run4_Var5!$G$9</f>
        <v>6691</v>
      </c>
      <c r="P167" s="140">
        <f>Run4_Var1!P167+Run4_Var5!$G$9</f>
        <v>7014</v>
      </c>
      <c r="Q167" s="140">
        <f>Run4_Var1!Q167+Run4_Var5!$G$9</f>
        <v>7337</v>
      </c>
      <c r="R167" s="140">
        <f>Run4_Var1!R167+Run4_Var5!$G$9</f>
        <v>7660</v>
      </c>
      <c r="S167" s="140">
        <f>Run4_Var1!S167+Run4_Var5!$G$9</f>
        <v>7983</v>
      </c>
      <c r="T167" s="140"/>
      <c r="V167" s="14" t="s">
        <v>237</v>
      </c>
      <c r="W167" s="16">
        <f ca="1">C167</f>
        <v>-13.909022800000001</v>
      </c>
      <c r="X167" s="16">
        <f t="shared" ref="X167:AA167" ca="1" si="74">D167</f>
        <v>-1.34579838E-2</v>
      </c>
      <c r="Y167" s="16">
        <f t="shared" ca="1" si="74"/>
        <v>-1.0580422000000001E-2</v>
      </c>
      <c r="Z167" s="16">
        <f t="shared" ca="1" si="74"/>
        <v>-1.06273189E-2</v>
      </c>
      <c r="AA167" s="16">
        <f t="shared" ca="1" si="74"/>
        <v>-1.06410364E-2</v>
      </c>
    </row>
    <row r="168" spans="1:27" s="8" customFormat="1" x14ac:dyDescent="0.25">
      <c r="A168" s="140"/>
      <c r="B168" s="140" t="s">
        <v>200</v>
      </c>
      <c r="C168" s="183">
        <f t="shared" ca="1" si="69"/>
        <v>-4.2264936300000002</v>
      </c>
      <c r="D168" s="183">
        <f t="shared" ca="1" si="70"/>
        <v>-8.9832801800000008E-3</v>
      </c>
      <c r="E168" s="183">
        <f t="shared" ca="1" si="71"/>
        <v>-8.7446830900000001E-3</v>
      </c>
      <c r="F168" s="183">
        <f t="shared" ca="1" si="72"/>
        <v>-8.5069576099999992E-3</v>
      </c>
      <c r="G168" s="183">
        <f t="shared" ca="1" si="73"/>
        <v>-8.2581896900000007E-3</v>
      </c>
      <c r="H168" s="140"/>
      <c r="I168" s="140"/>
      <c r="J168" s="140"/>
      <c r="K168" s="140"/>
      <c r="L168" s="140"/>
      <c r="M168" s="140"/>
      <c r="N168" s="140"/>
      <c r="O168" s="140">
        <f>Run4_Var1!O168+Run4_Var5!$G$9</f>
        <v>6709</v>
      </c>
      <c r="P168" s="140">
        <f>Run4_Var1!P168+Run4_Var5!$G$9</f>
        <v>7032</v>
      </c>
      <c r="Q168" s="140">
        <f>Run4_Var1!Q168+Run4_Var5!$G$9</f>
        <v>7355</v>
      </c>
      <c r="R168" s="140">
        <f>Run4_Var1!R168+Run4_Var5!$G$9</f>
        <v>7678</v>
      </c>
      <c r="S168" s="140">
        <f>Run4_Var1!S168+Run4_Var5!$G$9</f>
        <v>8001</v>
      </c>
      <c r="T168" s="140"/>
      <c r="V168" s="43" t="s">
        <v>287</v>
      </c>
      <c r="W168" s="45">
        <f ca="1">C169</f>
        <v>-6.7028102399999998</v>
      </c>
      <c r="X168" s="45">
        <f t="shared" ref="X168:AA169" ca="1" si="75">D169</f>
        <v>-1.304016E-2</v>
      </c>
      <c r="Y168" s="45">
        <f t="shared" ca="1" si="75"/>
        <v>-1.304016E-2</v>
      </c>
      <c r="Z168" s="45">
        <f t="shared" ca="1" si="75"/>
        <v>-1.304016E-2</v>
      </c>
      <c r="AA168" s="45">
        <f t="shared" ca="1" si="75"/>
        <v>-1.298976E-2</v>
      </c>
    </row>
    <row r="169" spans="1:27" s="8" customFormat="1" x14ac:dyDescent="0.25">
      <c r="A169" s="140"/>
      <c r="B169" s="140" t="s">
        <v>609</v>
      </c>
      <c r="C169" s="45">
        <f t="shared" ca="1" si="69"/>
        <v>-6.7028102399999998</v>
      </c>
      <c r="D169" s="45">
        <f t="shared" ca="1" si="70"/>
        <v>-1.304016E-2</v>
      </c>
      <c r="E169" s="45">
        <f t="shared" ca="1" si="71"/>
        <v>-1.304016E-2</v>
      </c>
      <c r="F169" s="45">
        <f t="shared" ca="1" si="72"/>
        <v>-1.304016E-2</v>
      </c>
      <c r="G169" s="45">
        <f t="shared" ca="1" si="73"/>
        <v>-1.298976E-2</v>
      </c>
      <c r="H169" s="140"/>
      <c r="I169" s="140"/>
      <c r="J169" s="140"/>
      <c r="K169" s="140"/>
      <c r="L169" s="140"/>
      <c r="M169" s="140"/>
      <c r="N169" s="140"/>
      <c r="O169" s="140"/>
      <c r="P169" s="140"/>
      <c r="Q169" s="140"/>
      <c r="R169" s="140"/>
      <c r="S169" s="140"/>
      <c r="T169" s="140"/>
      <c r="V169" s="25" t="s">
        <v>240</v>
      </c>
      <c r="W169" s="46">
        <f ca="1">C170</f>
        <v>-26.214173599999999</v>
      </c>
      <c r="X169" s="46">
        <f t="shared" ca="1" si="75"/>
        <v>-31.370396299999999</v>
      </c>
      <c r="Y169" s="46">
        <f t="shared" ca="1" si="75"/>
        <v>-39.204365199999998</v>
      </c>
      <c r="Z169" s="46">
        <f t="shared" ca="1" si="75"/>
        <v>-41.815688199999997</v>
      </c>
      <c r="AA169" s="46">
        <f t="shared" ca="1" si="75"/>
        <v>-44.053963500000002</v>
      </c>
    </row>
    <row r="170" spans="1:27" s="8" customFormat="1" x14ac:dyDescent="0.25">
      <c r="A170" s="140"/>
      <c r="B170" s="140" t="s">
        <v>1108</v>
      </c>
      <c r="C170" s="46">
        <f t="shared" ca="1" si="69"/>
        <v>-26.214173599999999</v>
      </c>
      <c r="D170" s="46">
        <f t="shared" ca="1" si="70"/>
        <v>-31.370396299999999</v>
      </c>
      <c r="E170" s="46">
        <f t="shared" ca="1" si="71"/>
        <v>-39.204365199999998</v>
      </c>
      <c r="F170" s="46">
        <f t="shared" ca="1" si="72"/>
        <v>-41.815688199999997</v>
      </c>
      <c r="G170" s="46">
        <f t="shared" ca="1" si="73"/>
        <v>-44.053963500000002</v>
      </c>
      <c r="H170" s="42"/>
      <c r="I170" s="140"/>
      <c r="J170" s="140"/>
      <c r="K170" s="140"/>
      <c r="L170" s="140"/>
      <c r="M170" s="140"/>
      <c r="N170" s="140"/>
      <c r="O170" s="140"/>
      <c r="P170" s="140"/>
      <c r="Q170" s="140"/>
      <c r="R170" s="140"/>
      <c r="S170" s="140"/>
      <c r="T170" s="140"/>
      <c r="V170" s="20" t="s">
        <v>612</v>
      </c>
      <c r="W170" s="19">
        <f ca="1">C172</f>
        <v>-15.8499336</v>
      </c>
      <c r="X170" s="19">
        <f t="shared" ref="X170:AA170" ca="1" si="76">D172</f>
        <v>-15.820632</v>
      </c>
      <c r="Y170" s="19">
        <f t="shared" ca="1" si="76"/>
        <v>-15.820632</v>
      </c>
      <c r="Z170" s="19">
        <f t="shared" ca="1" si="76"/>
        <v>-15.820632</v>
      </c>
      <c r="AA170" s="19">
        <f t="shared" ca="1" si="76"/>
        <v>-15.820632</v>
      </c>
    </row>
    <row r="171" spans="1:27" s="8" customFormat="1" x14ac:dyDescent="0.25">
      <c r="A171" s="140"/>
      <c r="B171" s="140" t="s">
        <v>201</v>
      </c>
      <c r="C171" s="183">
        <f t="shared" ca="1" si="69"/>
        <v>-7.9970828599999999</v>
      </c>
      <c r="D171" s="183">
        <f t="shared" ca="1" si="70"/>
        <v>-7.9649355399999999</v>
      </c>
      <c r="E171" s="183">
        <f t="shared" ca="1" si="71"/>
        <v>-7.9649355399999999</v>
      </c>
      <c r="F171" s="183">
        <f t="shared" ca="1" si="72"/>
        <v>-7.9649355399999999</v>
      </c>
      <c r="G171" s="183">
        <f t="shared" ca="1" si="73"/>
        <v>-7.9649341500000004</v>
      </c>
      <c r="H171" s="140"/>
      <c r="I171" s="140"/>
      <c r="J171" s="140"/>
      <c r="K171" s="140"/>
      <c r="L171" s="140"/>
      <c r="M171" s="140"/>
      <c r="N171" s="140"/>
      <c r="O171" s="140"/>
      <c r="P171" s="140"/>
      <c r="Q171" s="140"/>
      <c r="R171" s="140"/>
      <c r="S171" s="140"/>
      <c r="T171" s="140"/>
      <c r="V171" s="47" t="s">
        <v>278</v>
      </c>
      <c r="W171" s="49">
        <f ca="1">C168+C171</f>
        <v>-12.223576489999999</v>
      </c>
      <c r="X171" s="49">
        <f t="shared" ref="X171:AA171" ca="1" si="77">D168+D171</f>
        <v>-7.9739188201799998</v>
      </c>
      <c r="Y171" s="49">
        <f t="shared" ca="1" si="77"/>
        <v>-7.9736802230899997</v>
      </c>
      <c r="Z171" s="49">
        <f t="shared" ca="1" si="77"/>
        <v>-7.9734424976099998</v>
      </c>
      <c r="AA171" s="49">
        <f t="shared" ca="1" si="77"/>
        <v>-7.9731923396900006</v>
      </c>
    </row>
    <row r="172" spans="1:27" s="8" customFormat="1" x14ac:dyDescent="0.25">
      <c r="A172" s="140"/>
      <c r="B172" s="140" t="s">
        <v>610</v>
      </c>
      <c r="C172" s="19">
        <f t="shared" ca="1" si="69"/>
        <v>-15.8499336</v>
      </c>
      <c r="D172" s="19">
        <f t="shared" ca="1" si="70"/>
        <v>-15.820632</v>
      </c>
      <c r="E172" s="19">
        <f t="shared" ca="1" si="71"/>
        <v>-15.820632</v>
      </c>
      <c r="F172" s="19">
        <f t="shared" ca="1" si="72"/>
        <v>-15.820632</v>
      </c>
      <c r="G172" s="19">
        <f t="shared" ca="1" si="73"/>
        <v>-15.820632</v>
      </c>
      <c r="H172" s="140"/>
      <c r="I172" s="140"/>
      <c r="J172" s="140"/>
      <c r="K172" s="140"/>
      <c r="L172" s="140"/>
      <c r="M172" s="140"/>
      <c r="N172" s="140"/>
      <c r="O172" s="140"/>
      <c r="P172" s="140"/>
      <c r="Q172" s="140"/>
      <c r="R172" s="140"/>
      <c r="S172" s="140"/>
      <c r="T172" s="140"/>
      <c r="V172" s="51" t="s">
        <v>289</v>
      </c>
      <c r="W172" s="53">
        <f ca="1">SUM(C176:C179)</f>
        <v>-9.1480222599999994</v>
      </c>
      <c r="X172" s="53">
        <f t="shared" ref="X172:AA172" ca="1" si="78">SUM(D176:D179)</f>
        <v>-22.314696380000001</v>
      </c>
      <c r="Y172" s="53">
        <f t="shared" ca="1" si="78"/>
        <v>-22.314696380000001</v>
      </c>
      <c r="Z172" s="53">
        <f t="shared" ca="1" si="78"/>
        <v>-22.314696380000001</v>
      </c>
      <c r="AA172" s="53">
        <f t="shared" ca="1" si="78"/>
        <v>-22.314696380000001</v>
      </c>
    </row>
    <row r="173" spans="1:27" s="8" customFormat="1" x14ac:dyDescent="0.25">
      <c r="A173" s="140"/>
      <c r="B173" s="140" t="s">
        <v>228</v>
      </c>
      <c r="C173" s="38">
        <f t="shared" ca="1" si="69"/>
        <v>0</v>
      </c>
      <c r="D173" s="38">
        <f t="shared" ca="1" si="70"/>
        <v>-11.1171819</v>
      </c>
      <c r="E173" s="38">
        <f t="shared" ca="1" si="71"/>
        <v>-11.1171819</v>
      </c>
      <c r="F173" s="38">
        <f t="shared" ca="1" si="72"/>
        <v>-11.1171819</v>
      </c>
      <c r="G173" s="38">
        <f t="shared" ca="1" si="73"/>
        <v>-11.1173977</v>
      </c>
      <c r="H173" s="140"/>
      <c r="I173" s="140"/>
      <c r="J173" s="140"/>
      <c r="K173" s="140"/>
      <c r="L173" s="140"/>
      <c r="M173" s="140"/>
      <c r="N173" s="140"/>
      <c r="O173" s="140"/>
      <c r="P173" s="140"/>
      <c r="Q173" s="140"/>
      <c r="R173" s="140"/>
      <c r="S173" s="140"/>
      <c r="T173" s="140"/>
      <c r="V173" s="54" t="s">
        <v>1358</v>
      </c>
      <c r="W173" s="56">
        <f ca="1">SUM(C180:C184)</f>
        <v>-15.6318415</v>
      </c>
      <c r="X173" s="56">
        <f t="shared" ref="X173:AA173" ca="1" si="79">SUM(D180:D184)</f>
        <v>-60.791280396700003</v>
      </c>
      <c r="Y173" s="56">
        <f t="shared" ca="1" si="79"/>
        <v>-59.174816578600002</v>
      </c>
      <c r="Z173" s="56">
        <f t="shared" ca="1" si="79"/>
        <v>-57.559301135999995</v>
      </c>
      <c r="AA173" s="56">
        <f t="shared" ca="1" si="79"/>
        <v>-55.941327640300003</v>
      </c>
    </row>
    <row r="174" spans="1:27" s="8" customFormat="1" x14ac:dyDescent="0.25">
      <c r="A174" s="140"/>
      <c r="B174" s="140" t="s">
        <v>229</v>
      </c>
      <c r="C174" s="38">
        <f t="shared" ca="1" si="69"/>
        <v>0</v>
      </c>
      <c r="D174" s="38">
        <f t="shared" ca="1" si="70"/>
        <v>0</v>
      </c>
      <c r="E174" s="38">
        <f t="shared" ca="1" si="71"/>
        <v>0</v>
      </c>
      <c r="F174" s="38">
        <f t="shared" ca="1" si="72"/>
        <v>0</v>
      </c>
      <c r="G174" s="38">
        <f t="shared" ca="1" si="73"/>
        <v>0</v>
      </c>
      <c r="H174" s="140"/>
      <c r="I174" s="140"/>
      <c r="J174" s="140"/>
      <c r="K174" s="140"/>
      <c r="L174" s="140"/>
      <c r="M174" s="140"/>
      <c r="N174" s="140"/>
      <c r="O174" s="140"/>
      <c r="P174" s="140"/>
      <c r="Q174" s="140"/>
      <c r="R174" s="140"/>
      <c r="S174" s="140"/>
      <c r="T174" s="140"/>
      <c r="V174" s="36" t="s">
        <v>1354</v>
      </c>
      <c r="W174" s="178">
        <f ca="1">SUM(C173:C175)</f>
        <v>0</v>
      </c>
      <c r="X174" s="178">
        <f t="shared" ref="X174:AA174" ca="1" si="80">SUM(D173:D175)</f>
        <v>-11.1171819</v>
      </c>
      <c r="Y174" s="178">
        <f t="shared" ca="1" si="80"/>
        <v>-11.1171819</v>
      </c>
      <c r="Z174" s="178">
        <f t="shared" ca="1" si="80"/>
        <v>-11.1171819</v>
      </c>
      <c r="AA174" s="178">
        <f t="shared" ca="1" si="80"/>
        <v>-11.1173977</v>
      </c>
    </row>
    <row r="175" spans="1:27" s="8" customFormat="1" x14ac:dyDescent="0.25">
      <c r="A175" s="140"/>
      <c r="B175" s="140" t="s">
        <v>230</v>
      </c>
      <c r="C175" s="38">
        <f t="shared" ca="1" si="69"/>
        <v>0</v>
      </c>
      <c r="D175" s="38">
        <f t="shared" ca="1" si="70"/>
        <v>0</v>
      </c>
      <c r="E175" s="38">
        <f t="shared" ca="1" si="71"/>
        <v>0</v>
      </c>
      <c r="F175" s="38">
        <f t="shared" ca="1" si="72"/>
        <v>0</v>
      </c>
      <c r="G175" s="38">
        <f t="shared" ca="1" si="73"/>
        <v>0</v>
      </c>
      <c r="H175" s="140"/>
      <c r="I175" s="140"/>
      <c r="J175" s="140"/>
      <c r="K175" s="140"/>
      <c r="L175" s="140"/>
      <c r="M175" s="140"/>
      <c r="N175" s="140"/>
      <c r="O175" s="140"/>
      <c r="P175" s="140"/>
      <c r="Q175" s="140"/>
      <c r="R175" s="140"/>
      <c r="S175" s="140"/>
      <c r="T175" s="140"/>
      <c r="V175" s="70" t="s">
        <v>1355</v>
      </c>
      <c r="W175" s="184">
        <f ca="1">C185</f>
        <v>0</v>
      </c>
      <c r="X175" s="184">
        <f t="shared" ref="X175:AA175" ca="1" si="81">D185</f>
        <v>0</v>
      </c>
      <c r="Y175" s="184">
        <f t="shared" ca="1" si="81"/>
        <v>0</v>
      </c>
      <c r="Z175" s="184">
        <f t="shared" ca="1" si="81"/>
        <v>0</v>
      </c>
      <c r="AA175" s="184">
        <f t="shared" ca="1" si="81"/>
        <v>0</v>
      </c>
    </row>
    <row r="176" spans="1:27" s="8" customFormat="1" x14ac:dyDescent="0.25">
      <c r="A176" s="140"/>
      <c r="B176" s="140" t="s">
        <v>1169</v>
      </c>
      <c r="C176" s="53">
        <f t="shared" ca="1" si="69"/>
        <v>0</v>
      </c>
      <c r="D176" s="53">
        <f t="shared" ca="1" si="70"/>
        <v>-5.5244381799999998</v>
      </c>
      <c r="E176" s="53">
        <f t="shared" ca="1" si="71"/>
        <v>-5.5244381799999998</v>
      </c>
      <c r="F176" s="53">
        <f t="shared" ca="1" si="72"/>
        <v>-5.5244381799999998</v>
      </c>
      <c r="G176" s="53">
        <f t="shared" ca="1" si="73"/>
        <v>-5.5244381799999998</v>
      </c>
      <c r="H176" s="140"/>
      <c r="I176" s="140"/>
      <c r="J176" s="140"/>
      <c r="K176" s="140"/>
      <c r="L176" s="140"/>
      <c r="M176" s="140"/>
      <c r="N176" s="140"/>
      <c r="O176" s="140"/>
      <c r="P176" s="140"/>
      <c r="Q176" s="140"/>
      <c r="R176" s="140"/>
      <c r="S176" s="140"/>
      <c r="T176" s="140"/>
    </row>
    <row r="177" spans="1:27" s="8" customFormat="1" x14ac:dyDescent="0.25">
      <c r="A177" s="140"/>
      <c r="B177" s="140" t="s">
        <v>1109</v>
      </c>
      <c r="C177" s="53">
        <f t="shared" ca="1" si="69"/>
        <v>-9.1480222599999994</v>
      </c>
      <c r="D177" s="53">
        <f t="shared" ca="1" si="70"/>
        <v>-16.7902582</v>
      </c>
      <c r="E177" s="53">
        <f t="shared" ca="1" si="71"/>
        <v>-16.7902582</v>
      </c>
      <c r="F177" s="53">
        <f t="shared" ca="1" si="72"/>
        <v>-16.7902582</v>
      </c>
      <c r="G177" s="53">
        <f t="shared" ca="1" si="73"/>
        <v>-16.7902582</v>
      </c>
      <c r="H177" s="140"/>
      <c r="I177" s="140"/>
      <c r="J177" s="140"/>
      <c r="K177" s="140"/>
      <c r="L177" s="140"/>
      <c r="M177" s="140"/>
      <c r="N177" s="140"/>
      <c r="O177" s="140"/>
      <c r="P177" s="140"/>
      <c r="Q177" s="140"/>
      <c r="R177" s="140"/>
      <c r="S177" s="140"/>
      <c r="T177" s="140"/>
      <c r="V177" s="140" t="s">
        <v>285</v>
      </c>
      <c r="W177" s="135">
        <f ca="1">SUM(W167:W175)</f>
        <v>-99.67938049</v>
      </c>
      <c r="X177" s="135">
        <f t="shared" ref="X177:AA177" ca="1" si="82">SUM(X167:X175)</f>
        <v>-149.41460394068</v>
      </c>
      <c r="Y177" s="135">
        <f t="shared" ca="1" si="82"/>
        <v>-155.62899286368997</v>
      </c>
      <c r="Z177" s="135">
        <f t="shared" ca="1" si="82"/>
        <v>-156.62460959250998</v>
      </c>
      <c r="AA177" s="135">
        <f t="shared" ca="1" si="82"/>
        <v>-157.24484035639</v>
      </c>
    </row>
    <row r="178" spans="1:27" s="8" customFormat="1" x14ac:dyDescent="0.25">
      <c r="A178" s="140"/>
      <c r="B178" s="140" t="s">
        <v>1170</v>
      </c>
      <c r="C178" s="53">
        <f t="shared" ca="1" si="69"/>
        <v>0</v>
      </c>
      <c r="D178" s="53">
        <f t="shared" ca="1" si="70"/>
        <v>0</v>
      </c>
      <c r="E178" s="53">
        <f t="shared" ca="1" si="71"/>
        <v>0</v>
      </c>
      <c r="F178" s="53">
        <f t="shared" ca="1" si="72"/>
        <v>0</v>
      </c>
      <c r="G178" s="53">
        <f t="shared" ca="1" si="73"/>
        <v>0</v>
      </c>
      <c r="H178" s="140"/>
      <c r="I178" s="140"/>
      <c r="J178" s="140"/>
      <c r="K178" s="140"/>
      <c r="L178" s="140"/>
      <c r="M178" s="140"/>
      <c r="N178" s="140"/>
      <c r="O178" s="140"/>
      <c r="P178" s="140"/>
      <c r="Q178" s="140"/>
      <c r="R178" s="140"/>
      <c r="S178" s="140"/>
      <c r="T178" s="140"/>
      <c r="V178" s="140" t="s">
        <v>284</v>
      </c>
      <c r="W178" s="135">
        <f ca="1">SUM(C167:C185)</f>
        <v>-99.67938049</v>
      </c>
      <c r="X178" s="135">
        <f t="shared" ref="X178:AA178" ca="1" si="83">SUM(D167:D185)</f>
        <v>-149.41460394068</v>
      </c>
      <c r="Y178" s="135">
        <f t="shared" ca="1" si="83"/>
        <v>-155.62899286369</v>
      </c>
      <c r="Z178" s="135">
        <f t="shared" ca="1" si="83"/>
        <v>-156.62460959250998</v>
      </c>
      <c r="AA178" s="135">
        <f t="shared" ca="1" si="83"/>
        <v>-157.24484035638997</v>
      </c>
    </row>
    <row r="179" spans="1:27" s="8" customFormat="1" x14ac:dyDescent="0.25">
      <c r="A179" s="140"/>
      <c r="B179" s="140" t="s">
        <v>1171</v>
      </c>
      <c r="C179" s="53">
        <f t="shared" ca="1" si="69"/>
        <v>0</v>
      </c>
      <c r="D179" s="53">
        <f t="shared" ca="1" si="70"/>
        <v>0</v>
      </c>
      <c r="E179" s="53">
        <f t="shared" ca="1" si="71"/>
        <v>0</v>
      </c>
      <c r="F179" s="53">
        <f t="shared" ca="1" si="72"/>
        <v>0</v>
      </c>
      <c r="G179" s="53">
        <f t="shared" ca="1" si="73"/>
        <v>0</v>
      </c>
      <c r="H179" s="140"/>
      <c r="I179" s="140"/>
      <c r="J179" s="140"/>
      <c r="K179" s="140"/>
      <c r="L179" s="140"/>
      <c r="M179" s="140"/>
      <c r="N179" s="140"/>
      <c r="O179" s="140"/>
      <c r="P179" s="140"/>
      <c r="Q179" s="140"/>
      <c r="R179" s="140"/>
      <c r="S179" s="140"/>
      <c r="T179" s="140"/>
      <c r="V179" s="140"/>
      <c r="W179" s="140"/>
      <c r="X179" s="140"/>
      <c r="Y179" s="140"/>
      <c r="Z179" s="140"/>
      <c r="AA179" s="140"/>
    </row>
    <row r="180" spans="1:27" s="8" customFormat="1" x14ac:dyDescent="0.25">
      <c r="A180" s="140"/>
      <c r="B180" s="140" t="s">
        <v>1172</v>
      </c>
      <c r="C180" s="56">
        <f t="shared" ca="1" si="69"/>
        <v>0</v>
      </c>
      <c r="D180" s="56">
        <f t="shared" ca="1" si="70"/>
        <v>-14.3673587</v>
      </c>
      <c r="E180" s="56">
        <f t="shared" ca="1" si="71"/>
        <v>-13.9807314</v>
      </c>
      <c r="F180" s="56">
        <f t="shared" ca="1" si="72"/>
        <v>-13.594966700000001</v>
      </c>
      <c r="G180" s="56">
        <f t="shared" ca="1" si="73"/>
        <v>-13.208339499999999</v>
      </c>
      <c r="H180" s="140"/>
      <c r="I180" s="140"/>
      <c r="J180" s="140"/>
      <c r="K180" s="140"/>
      <c r="L180" s="140"/>
      <c r="M180" s="140"/>
      <c r="N180" s="140"/>
      <c r="O180" s="140"/>
      <c r="P180" s="140"/>
      <c r="Q180" s="140"/>
      <c r="R180" s="140"/>
      <c r="S180" s="140"/>
      <c r="T180" s="140"/>
      <c r="V180" s="140"/>
      <c r="W180" s="140"/>
      <c r="X180" s="140"/>
      <c r="Y180" s="140"/>
      <c r="Z180" s="140"/>
      <c r="AA180" s="140"/>
    </row>
    <row r="181" spans="1:27" s="8" customFormat="1" x14ac:dyDescent="0.25">
      <c r="A181" s="140"/>
      <c r="B181" s="140" t="s">
        <v>1110</v>
      </c>
      <c r="C181" s="56">
        <f t="shared" ca="1" si="69"/>
        <v>-15.6318415</v>
      </c>
      <c r="D181" s="56">
        <f t="shared" ca="1" si="70"/>
        <v>-46.384462399999997</v>
      </c>
      <c r="E181" s="56">
        <f t="shared" ca="1" si="71"/>
        <v>-45.153811900000001</v>
      </c>
      <c r="F181" s="56">
        <f t="shared" ca="1" si="72"/>
        <v>-43.924727599999997</v>
      </c>
      <c r="G181" s="56">
        <f t="shared" ca="1" si="73"/>
        <v>-42.694077700000001</v>
      </c>
      <c r="H181" s="140"/>
      <c r="I181" s="140"/>
      <c r="J181" s="140"/>
      <c r="K181" s="140"/>
      <c r="L181" s="140"/>
      <c r="M181" s="140"/>
      <c r="N181" s="140"/>
      <c r="O181" s="140"/>
      <c r="P181" s="140"/>
      <c r="Q181" s="140"/>
      <c r="R181" s="140"/>
      <c r="S181" s="140"/>
      <c r="T181" s="140"/>
      <c r="V181" s="140"/>
      <c r="W181" s="140"/>
      <c r="X181" s="140"/>
      <c r="Y181" s="140"/>
      <c r="Z181" s="140"/>
      <c r="AA181" s="140"/>
    </row>
    <row r="182" spans="1:27" s="8" customFormat="1" x14ac:dyDescent="0.25">
      <c r="A182" s="140"/>
      <c r="B182" s="140" t="s">
        <v>1173</v>
      </c>
      <c r="C182" s="56">
        <f t="shared" ca="1" si="69"/>
        <v>0</v>
      </c>
      <c r="D182" s="56">
        <f t="shared" ca="1" si="70"/>
        <v>0</v>
      </c>
      <c r="E182" s="56">
        <f t="shared" ca="1" si="71"/>
        <v>0</v>
      </c>
      <c r="F182" s="56">
        <f t="shared" ca="1" si="72"/>
        <v>0</v>
      </c>
      <c r="G182" s="56">
        <f t="shared" ca="1" si="73"/>
        <v>0</v>
      </c>
      <c r="H182" s="140"/>
      <c r="I182" s="140"/>
      <c r="J182" s="140"/>
      <c r="K182" s="140"/>
      <c r="L182" s="140"/>
      <c r="M182" s="140"/>
      <c r="N182" s="140"/>
      <c r="O182" s="140"/>
      <c r="P182" s="140"/>
      <c r="Q182" s="140"/>
      <c r="R182" s="140"/>
      <c r="S182" s="140"/>
      <c r="T182" s="140"/>
      <c r="V182" s="140"/>
      <c r="W182" s="140"/>
      <c r="X182" s="140"/>
      <c r="Y182" s="140"/>
      <c r="Z182" s="140"/>
      <c r="AA182" s="140"/>
    </row>
    <row r="183" spans="1:27" s="8" customFormat="1" x14ac:dyDescent="0.25">
      <c r="A183" s="140"/>
      <c r="B183" s="140" t="s">
        <v>1174</v>
      </c>
      <c r="C183" s="56">
        <f t="shared" ca="1" si="69"/>
        <v>0</v>
      </c>
      <c r="D183" s="56">
        <f t="shared" ca="1" si="70"/>
        <v>0</v>
      </c>
      <c r="E183" s="56">
        <f t="shared" ca="1" si="71"/>
        <v>0</v>
      </c>
      <c r="F183" s="56">
        <f t="shared" ca="1" si="72"/>
        <v>0</v>
      </c>
      <c r="G183" s="56">
        <f t="shared" ca="1" si="73"/>
        <v>0</v>
      </c>
      <c r="H183" s="140"/>
      <c r="I183" s="140"/>
      <c r="J183" s="140"/>
      <c r="K183" s="140"/>
      <c r="L183" s="140"/>
      <c r="M183" s="140"/>
      <c r="N183" s="140"/>
      <c r="O183" s="140"/>
      <c r="P183" s="140"/>
      <c r="Q183" s="140"/>
      <c r="R183" s="140"/>
      <c r="S183" s="140"/>
      <c r="T183" s="140"/>
      <c r="V183" s="140"/>
      <c r="W183" s="140"/>
      <c r="X183" s="140"/>
      <c r="Y183" s="140"/>
      <c r="Z183" s="140"/>
      <c r="AA183" s="140"/>
    </row>
    <row r="184" spans="1:27" s="8" customFormat="1" x14ac:dyDescent="0.25">
      <c r="A184" s="140"/>
      <c r="B184" s="140" t="s">
        <v>1182</v>
      </c>
      <c r="C184" s="56">
        <f t="shared" ca="1" si="69"/>
        <v>0</v>
      </c>
      <c r="D184" s="56">
        <f t="shared" ca="1" si="70"/>
        <v>-3.94592967E-2</v>
      </c>
      <c r="E184" s="56">
        <f t="shared" ca="1" si="71"/>
        <v>-4.0273278599999997E-2</v>
      </c>
      <c r="F184" s="56">
        <f t="shared" ca="1" si="72"/>
        <v>-3.9606835999999999E-2</v>
      </c>
      <c r="G184" s="56">
        <f t="shared" ca="1" si="73"/>
        <v>-3.8910440300000002E-2</v>
      </c>
      <c r="H184" s="140"/>
      <c r="I184" s="140"/>
      <c r="J184" s="140"/>
      <c r="K184" s="140"/>
      <c r="L184" s="140"/>
      <c r="M184" s="140"/>
      <c r="N184" s="140"/>
      <c r="O184" s="140"/>
      <c r="P184" s="140"/>
      <c r="Q184" s="140"/>
      <c r="R184" s="140"/>
      <c r="S184" s="140"/>
      <c r="T184" s="140"/>
      <c r="V184" s="140"/>
      <c r="W184" s="140"/>
      <c r="X184" s="140"/>
      <c r="Y184" s="140"/>
      <c r="Z184" s="140"/>
      <c r="AA184" s="140"/>
    </row>
    <row r="185" spans="1:27" s="8" customFormat="1" x14ac:dyDescent="0.25">
      <c r="A185" s="140"/>
      <c r="B185" s="155" t="s">
        <v>1183</v>
      </c>
      <c r="C185" s="177">
        <f t="shared" ca="1" si="69"/>
        <v>0</v>
      </c>
      <c r="D185" s="177">
        <f t="shared" ca="1" si="70"/>
        <v>0</v>
      </c>
      <c r="E185" s="177">
        <f t="shared" ca="1" si="71"/>
        <v>0</v>
      </c>
      <c r="F185" s="177">
        <f t="shared" ca="1" si="72"/>
        <v>0</v>
      </c>
      <c r="G185" s="177">
        <f t="shared" ca="1" si="73"/>
        <v>0</v>
      </c>
      <c r="H185" s="140"/>
      <c r="I185" s="140"/>
      <c r="J185" s="140"/>
      <c r="K185" s="140"/>
      <c r="L185" s="140"/>
      <c r="M185" s="140"/>
      <c r="N185" s="140"/>
      <c r="O185" s="140"/>
      <c r="P185" s="140"/>
      <c r="Q185" s="140"/>
      <c r="R185" s="140"/>
      <c r="S185" s="140"/>
      <c r="T185" s="140"/>
      <c r="V185" s="140"/>
      <c r="W185" s="140"/>
      <c r="X185" s="140"/>
      <c r="Y185" s="140"/>
      <c r="Z185" s="140"/>
      <c r="AA185" s="140"/>
    </row>
    <row r="186" spans="1:27" s="8" customFormat="1" x14ac:dyDescent="0.25">
      <c r="B186" s="140"/>
      <c r="C186" s="108"/>
      <c r="D186" s="108"/>
      <c r="E186" s="108"/>
      <c r="F186" s="108"/>
      <c r="G186" s="108"/>
      <c r="H186" s="140"/>
      <c r="I186" s="103" t="s">
        <v>244</v>
      </c>
      <c r="J186" s="140"/>
      <c r="K186" s="140"/>
      <c r="L186" s="140"/>
      <c r="M186" s="140"/>
      <c r="N186" s="140"/>
      <c r="O186" s="103" t="s">
        <v>245</v>
      </c>
      <c r="P186" s="140"/>
      <c r="Q186" s="140"/>
      <c r="R186" s="140"/>
      <c r="S186" s="140"/>
      <c r="T186" s="140"/>
      <c r="V186" s="140"/>
      <c r="W186" s="140"/>
      <c r="X186" s="140"/>
      <c r="Y186" s="140"/>
      <c r="Z186" s="140"/>
      <c r="AA186" s="140"/>
    </row>
    <row r="187" spans="1:27" s="8" customFormat="1" x14ac:dyDescent="0.25">
      <c r="B187" s="106" t="s">
        <v>260</v>
      </c>
      <c r="C187" s="102">
        <v>2010</v>
      </c>
      <c r="D187" s="102">
        <v>2020</v>
      </c>
      <c r="E187" s="102">
        <v>2030</v>
      </c>
      <c r="F187" s="102">
        <v>2040</v>
      </c>
      <c r="G187" s="102">
        <v>2050</v>
      </c>
      <c r="H187" s="140"/>
      <c r="I187" s="106">
        <v>2010</v>
      </c>
      <c r="J187" s="106">
        <v>2020</v>
      </c>
      <c r="K187" s="106">
        <v>2030</v>
      </c>
      <c r="L187" s="106">
        <v>2040</v>
      </c>
      <c r="M187" s="106">
        <v>2050</v>
      </c>
      <c r="N187" s="140"/>
      <c r="O187" s="106">
        <v>2010</v>
      </c>
      <c r="P187" s="106">
        <v>2020</v>
      </c>
      <c r="Q187" s="106">
        <v>2030</v>
      </c>
      <c r="R187" s="106">
        <v>2040</v>
      </c>
      <c r="S187" s="106">
        <v>2050</v>
      </c>
      <c r="T187" s="140"/>
      <c r="V187" s="106" t="s">
        <v>260</v>
      </c>
      <c r="W187" s="106">
        <v>2010</v>
      </c>
      <c r="X187" s="106">
        <v>2020</v>
      </c>
      <c r="Y187" s="106">
        <v>2030</v>
      </c>
      <c r="Z187" s="106">
        <v>2040</v>
      </c>
      <c r="AA187" s="106">
        <v>2050</v>
      </c>
    </row>
    <row r="188" spans="1:27" s="8" customFormat="1" x14ac:dyDescent="0.25">
      <c r="A188" s="163"/>
      <c r="B188" s="140" t="s">
        <v>600</v>
      </c>
      <c r="C188" s="16">
        <f t="shared" ref="C188:C208" ca="1" si="84">IFERROR(VLOOKUP($B188,INDIRECT($I$188),2,FALSE),0)</f>
        <v>0</v>
      </c>
      <c r="D188" s="16">
        <f t="shared" ref="D188:D208" ca="1" si="85">IFERROR(VLOOKUP($B188,INDIRECT($J$188),2,FALSE),0)</f>
        <v>0</v>
      </c>
      <c r="E188" s="16">
        <f t="shared" ref="E188:E208" ca="1" si="86">IFERROR(VLOOKUP($B188,INDIRECT($K$188),2,FALSE),0)</f>
        <v>0</v>
      </c>
      <c r="F188" s="16">
        <f t="shared" ref="F188:F208" ca="1" si="87">IFERROR(VLOOKUP($B188,INDIRECT($L$188),2,FALSE),0)</f>
        <v>0</v>
      </c>
      <c r="G188" s="16">
        <f t="shared" ref="G188:G208" ca="1" si="88">IFERROR(VLOOKUP($B188,INDIRECT($M$188),2,FALSE),0)</f>
        <v>0</v>
      </c>
      <c r="H188" s="140"/>
      <c r="I188" s="140" t="str">
        <f>"Modeloutput!$D$"&amp;O188&amp;":$E$"&amp;O189</f>
        <v>Modeloutput!$D$6552:$E$6572</v>
      </c>
      <c r="J188" s="140" t="str">
        <f>"Modeloutput!$D$"&amp;P188&amp;":$E$"&amp;P189</f>
        <v>Modeloutput!$D$6875:$E$6895</v>
      </c>
      <c r="K188" s="140" t="str">
        <f>"Modeloutput!$D$"&amp;Q188&amp;":$E$"&amp;Q189</f>
        <v>Modeloutput!$D$7198:$E$7218</v>
      </c>
      <c r="L188" s="140" t="str">
        <f>"Modeloutput!$D$"&amp;R188&amp;":$E$"&amp;R189</f>
        <v>Modeloutput!$D$7521:$E$7541</v>
      </c>
      <c r="M188" s="140" t="str">
        <f>"Modeloutput!$D$"&amp;S188&amp;":$E$"&amp;S189</f>
        <v>Modeloutput!$D$7844:$E$7864</v>
      </c>
      <c r="N188" s="140" t="s">
        <v>246</v>
      </c>
      <c r="O188" s="140">
        <f>Run4_Var1!O188+Run4_Var5!$G$9</f>
        <v>6552</v>
      </c>
      <c r="P188" s="140">
        <f>Run4_Var1!P188+Run4_Var5!$G$9</f>
        <v>6875</v>
      </c>
      <c r="Q188" s="140">
        <f>Run4_Var1!Q188+Run4_Var5!$G$9</f>
        <v>7198</v>
      </c>
      <c r="R188" s="140">
        <f>Run4_Var1!R188+Run4_Var5!$G$9</f>
        <v>7521</v>
      </c>
      <c r="S188" s="140">
        <f>Run4_Var1!S188+Run4_Var5!$G$9</f>
        <v>7844</v>
      </c>
      <c r="T188" s="140"/>
      <c r="V188" s="14" t="s">
        <v>282</v>
      </c>
      <c r="W188" s="16">
        <f ca="1">C188</f>
        <v>0</v>
      </c>
      <c r="X188" s="16">
        <f t="shared" ref="X188:AA188" ca="1" si="89">D188</f>
        <v>0</v>
      </c>
      <c r="Y188" s="16">
        <f t="shared" ca="1" si="89"/>
        <v>0</v>
      </c>
      <c r="Z188" s="16">
        <f t="shared" ca="1" si="89"/>
        <v>0</v>
      </c>
      <c r="AA188" s="16">
        <f t="shared" ca="1" si="89"/>
        <v>0</v>
      </c>
    </row>
    <row r="189" spans="1:27" s="8" customFormat="1" x14ac:dyDescent="0.25">
      <c r="A189" s="140"/>
      <c r="B189" s="140" t="s">
        <v>601</v>
      </c>
      <c r="C189" s="19">
        <f t="shared" ca="1" si="84"/>
        <v>0</v>
      </c>
      <c r="D189" s="19">
        <f t="shared" ca="1" si="85"/>
        <v>-9.5540976E-2</v>
      </c>
      <c r="E189" s="19">
        <f t="shared" ca="1" si="86"/>
        <v>-9.5540976E-2</v>
      </c>
      <c r="F189" s="19">
        <f t="shared" ca="1" si="87"/>
        <v>-9.5540976E-2</v>
      </c>
      <c r="G189" s="19">
        <f t="shared" ca="1" si="88"/>
        <v>-9.5540976E-2</v>
      </c>
      <c r="H189" s="140"/>
      <c r="I189" s="140"/>
      <c r="J189" s="140"/>
      <c r="K189" s="140"/>
      <c r="L189" s="140"/>
      <c r="M189" s="140"/>
      <c r="N189" s="140"/>
      <c r="O189" s="140">
        <f>Run4_Var1!O189+Run4_Var5!$G$9</f>
        <v>6572</v>
      </c>
      <c r="P189" s="140">
        <f>Run4_Var1!P189+Run4_Var5!$G$9</f>
        <v>6895</v>
      </c>
      <c r="Q189" s="140">
        <f>Run4_Var1!Q189+Run4_Var5!$G$9</f>
        <v>7218</v>
      </c>
      <c r="R189" s="140">
        <f>Run4_Var1!R189+Run4_Var5!$G$9</f>
        <v>7541</v>
      </c>
      <c r="S189" s="140">
        <f>Run4_Var1!S189+Run4_Var5!$G$9</f>
        <v>7864</v>
      </c>
      <c r="T189" s="140"/>
      <c r="V189" s="27" t="s">
        <v>283</v>
      </c>
      <c r="W189" s="28">
        <f ca="1">SUM(C198:C202)</f>
        <v>0</v>
      </c>
      <c r="X189" s="28">
        <f t="shared" ref="X189:AA189" ca="1" si="90">SUM(D198:D202)</f>
        <v>-6.9746394569999995E-2</v>
      </c>
      <c r="Y189" s="28">
        <f t="shared" ca="1" si="90"/>
        <v>-6.6953640029999997E-2</v>
      </c>
      <c r="Z189" s="28">
        <f t="shared" ca="1" si="90"/>
        <v>-6.5463716929999999E-2</v>
      </c>
      <c r="AA189" s="28">
        <f t="shared" ca="1" si="90"/>
        <v>-6.495518010000001E-2</v>
      </c>
    </row>
    <row r="190" spans="1:27" s="8" customFormat="1" x14ac:dyDescent="0.25">
      <c r="A190" s="140"/>
      <c r="B190" s="140" t="s">
        <v>192</v>
      </c>
      <c r="C190" s="18">
        <f t="shared" ca="1" si="84"/>
        <v>0</v>
      </c>
      <c r="D190" s="18">
        <f t="shared" ca="1" si="85"/>
        <v>0</v>
      </c>
      <c r="E190" s="18">
        <f t="shared" ca="1" si="86"/>
        <v>0</v>
      </c>
      <c r="F190" s="18">
        <f t="shared" ca="1" si="87"/>
        <v>0</v>
      </c>
      <c r="G190" s="18">
        <f t="shared" ca="1" si="88"/>
        <v>0</v>
      </c>
      <c r="H190" s="140"/>
      <c r="I190" s="140"/>
      <c r="J190" s="140"/>
      <c r="K190" s="140"/>
      <c r="L190" s="140"/>
      <c r="M190" s="140"/>
      <c r="N190" s="140"/>
      <c r="O190" s="140"/>
      <c r="P190" s="140"/>
      <c r="Q190" s="140"/>
      <c r="R190" s="140"/>
      <c r="S190" s="140"/>
      <c r="T190" s="140"/>
      <c r="V190" s="20" t="s">
        <v>611</v>
      </c>
      <c r="W190" s="19">
        <f ca="1">C189</f>
        <v>0</v>
      </c>
      <c r="X190" s="19">
        <f t="shared" ref="X190:AA190" ca="1" si="91">D189</f>
        <v>-9.5540976E-2</v>
      </c>
      <c r="Y190" s="19">
        <f t="shared" ca="1" si="91"/>
        <v>-9.5540976E-2</v>
      </c>
      <c r="Z190" s="19">
        <f t="shared" ca="1" si="91"/>
        <v>-9.5540976E-2</v>
      </c>
      <c r="AA190" s="19">
        <f t="shared" ca="1" si="91"/>
        <v>-9.5540976E-2</v>
      </c>
    </row>
    <row r="191" spans="1:27" s="8" customFormat="1" x14ac:dyDescent="0.25">
      <c r="A191" s="140"/>
      <c r="B191" s="140" t="s">
        <v>193</v>
      </c>
      <c r="C191" s="18">
        <f t="shared" ca="1" si="84"/>
        <v>0</v>
      </c>
      <c r="D191" s="18">
        <f t="shared" ca="1" si="85"/>
        <v>0</v>
      </c>
      <c r="E191" s="18">
        <f t="shared" ca="1" si="86"/>
        <v>0</v>
      </c>
      <c r="F191" s="18">
        <f t="shared" ca="1" si="87"/>
        <v>0</v>
      </c>
      <c r="G191" s="18">
        <f t="shared" ca="1" si="88"/>
        <v>0</v>
      </c>
      <c r="H191" s="140"/>
      <c r="I191" s="140"/>
      <c r="J191" s="140"/>
      <c r="K191" s="140"/>
      <c r="L191" s="140"/>
      <c r="M191" s="140"/>
      <c r="N191" s="140"/>
      <c r="O191" s="140"/>
      <c r="P191" s="140"/>
      <c r="Q191" s="140"/>
      <c r="R191" s="140"/>
      <c r="S191" s="140"/>
      <c r="T191" s="140"/>
      <c r="V191" s="17" t="s">
        <v>1356</v>
      </c>
      <c r="W191" s="18">
        <f ca="1">SUM(C190:C196)</f>
        <v>0</v>
      </c>
      <c r="X191" s="18">
        <f t="shared" ref="X191:AA191" ca="1" si="92">SUM(D190:D196)</f>
        <v>0</v>
      </c>
      <c r="Y191" s="18">
        <f t="shared" ca="1" si="92"/>
        <v>0</v>
      </c>
      <c r="Z191" s="18">
        <f t="shared" ca="1" si="92"/>
        <v>0</v>
      </c>
      <c r="AA191" s="18">
        <f t="shared" ca="1" si="92"/>
        <v>0</v>
      </c>
    </row>
    <row r="192" spans="1:27" s="8" customFormat="1" x14ac:dyDescent="0.25">
      <c r="A192" s="140"/>
      <c r="B192" s="140" t="s">
        <v>602</v>
      </c>
      <c r="C192" s="18">
        <f t="shared" ca="1" si="84"/>
        <v>0</v>
      </c>
      <c r="D192" s="18">
        <f t="shared" ca="1" si="85"/>
        <v>0</v>
      </c>
      <c r="E192" s="18">
        <f t="shared" ca="1" si="86"/>
        <v>0</v>
      </c>
      <c r="F192" s="18">
        <f t="shared" ca="1" si="87"/>
        <v>0</v>
      </c>
      <c r="G192" s="18">
        <f t="shared" ca="1" si="88"/>
        <v>0</v>
      </c>
      <c r="H192" s="140"/>
      <c r="I192" s="140"/>
      <c r="J192" s="140"/>
      <c r="K192" s="140"/>
      <c r="L192" s="140"/>
      <c r="M192" s="140"/>
      <c r="N192" s="140"/>
      <c r="O192" s="140"/>
      <c r="P192" s="140"/>
      <c r="Q192" s="140"/>
      <c r="R192" s="140"/>
      <c r="S192" s="140"/>
      <c r="T192" s="140"/>
      <c r="V192" s="22" t="s">
        <v>1357</v>
      </c>
      <c r="W192" s="41">
        <f ca="1">C197</f>
        <v>0</v>
      </c>
      <c r="X192" s="41">
        <f t="shared" ref="X192:AA192" ca="1" si="93">D197</f>
        <v>0</v>
      </c>
      <c r="Y192" s="41">
        <f t="shared" ca="1" si="93"/>
        <v>0</v>
      </c>
      <c r="Z192" s="41">
        <f t="shared" ca="1" si="93"/>
        <v>0</v>
      </c>
      <c r="AA192" s="41">
        <f t="shared" ca="1" si="93"/>
        <v>0</v>
      </c>
    </row>
    <row r="193" spans="1:31" s="8" customFormat="1" x14ac:dyDescent="0.25">
      <c r="A193" s="140"/>
      <c r="B193" s="140" t="s">
        <v>603</v>
      </c>
      <c r="C193" s="18">
        <f t="shared" ca="1" si="84"/>
        <v>0</v>
      </c>
      <c r="D193" s="18">
        <f t="shared" ca="1" si="85"/>
        <v>0</v>
      </c>
      <c r="E193" s="18">
        <f t="shared" ca="1" si="86"/>
        <v>0</v>
      </c>
      <c r="F193" s="18">
        <f t="shared" ca="1" si="87"/>
        <v>0</v>
      </c>
      <c r="G193" s="18">
        <f t="shared" ca="1" si="88"/>
        <v>0</v>
      </c>
      <c r="H193" s="140"/>
      <c r="I193" s="140"/>
      <c r="J193" s="140"/>
      <c r="K193" s="140"/>
      <c r="L193" s="140"/>
      <c r="M193" s="140"/>
      <c r="N193" s="140"/>
      <c r="O193" s="140"/>
      <c r="P193" s="140"/>
      <c r="Q193" s="140"/>
      <c r="R193" s="140"/>
      <c r="S193" s="140"/>
      <c r="T193" s="140"/>
      <c r="V193" s="36" t="s">
        <v>1351</v>
      </c>
      <c r="W193" s="38">
        <f ca="1">SUM(C203:C205)</f>
        <v>0</v>
      </c>
      <c r="X193" s="38">
        <f t="shared" ref="X193:AA193" ca="1" si="94">SUM(D203:D205)</f>
        <v>0</v>
      </c>
      <c r="Y193" s="38">
        <f t="shared" ca="1" si="94"/>
        <v>0</v>
      </c>
      <c r="Z193" s="38">
        <f t="shared" ca="1" si="94"/>
        <v>0</v>
      </c>
      <c r="AA193" s="38">
        <f t="shared" ca="1" si="94"/>
        <v>0</v>
      </c>
    </row>
    <row r="194" spans="1:31" s="8" customFormat="1" x14ac:dyDescent="0.25">
      <c r="A194" s="140"/>
      <c r="B194" s="140" t="s">
        <v>604</v>
      </c>
      <c r="C194" s="18">
        <f t="shared" ca="1" si="84"/>
        <v>0</v>
      </c>
      <c r="D194" s="18">
        <f t="shared" ca="1" si="85"/>
        <v>0</v>
      </c>
      <c r="E194" s="18">
        <f t="shared" ca="1" si="86"/>
        <v>0</v>
      </c>
      <c r="F194" s="18">
        <f t="shared" ca="1" si="87"/>
        <v>0</v>
      </c>
      <c r="G194" s="18">
        <f t="shared" ca="1" si="88"/>
        <v>0</v>
      </c>
      <c r="H194" s="140"/>
      <c r="I194" s="140"/>
      <c r="J194" s="140"/>
      <c r="K194" s="140"/>
      <c r="L194" s="140"/>
      <c r="M194" s="140"/>
      <c r="N194" s="140"/>
      <c r="O194" s="140"/>
      <c r="P194" s="140"/>
      <c r="Q194" s="140"/>
      <c r="R194" s="140"/>
      <c r="S194" s="140"/>
      <c r="T194" s="140"/>
      <c r="V194" s="171" t="s">
        <v>252</v>
      </c>
      <c r="W194" s="182">
        <f ca="1">SUM(C206:C208)</f>
        <v>0</v>
      </c>
      <c r="X194" s="182">
        <f t="shared" ref="X194:AA194" ca="1" si="95">SUM(D206:D208)</f>
        <v>0</v>
      </c>
      <c r="Y194" s="182">
        <f t="shared" ca="1" si="95"/>
        <v>0</v>
      </c>
      <c r="Z194" s="182">
        <f t="shared" ca="1" si="95"/>
        <v>0</v>
      </c>
      <c r="AA194" s="182">
        <f t="shared" ca="1" si="95"/>
        <v>0</v>
      </c>
    </row>
    <row r="195" spans="1:31" x14ac:dyDescent="0.25">
      <c r="A195" s="140"/>
      <c r="B195" s="140" t="s">
        <v>605</v>
      </c>
      <c r="C195" s="18">
        <f t="shared" ca="1" si="84"/>
        <v>0</v>
      </c>
      <c r="D195" s="18">
        <f t="shared" ca="1" si="85"/>
        <v>0</v>
      </c>
      <c r="E195" s="18">
        <f t="shared" ca="1" si="86"/>
        <v>0</v>
      </c>
      <c r="F195" s="18">
        <f t="shared" ca="1" si="87"/>
        <v>0</v>
      </c>
      <c r="G195" s="18">
        <f t="shared" ca="1" si="88"/>
        <v>0</v>
      </c>
      <c r="U195" s="8"/>
      <c r="V195" s="8"/>
      <c r="W195" s="8"/>
      <c r="X195" s="8"/>
      <c r="Y195" s="8"/>
      <c r="Z195" s="8"/>
      <c r="AA195" s="8"/>
      <c r="AB195" s="8"/>
      <c r="AC195" s="8"/>
      <c r="AD195" s="8"/>
      <c r="AE195" s="8"/>
    </row>
    <row r="196" spans="1:31" x14ac:dyDescent="0.25">
      <c r="A196" s="140"/>
      <c r="B196" s="140" t="s">
        <v>194</v>
      </c>
      <c r="C196" s="18">
        <f t="shared" ca="1" si="84"/>
        <v>0</v>
      </c>
      <c r="D196" s="18">
        <f t="shared" ca="1" si="85"/>
        <v>0</v>
      </c>
      <c r="E196" s="18">
        <f t="shared" ca="1" si="86"/>
        <v>0</v>
      </c>
      <c r="F196" s="18">
        <f t="shared" ca="1" si="87"/>
        <v>0</v>
      </c>
      <c r="G196" s="18">
        <f t="shared" ca="1" si="88"/>
        <v>0</v>
      </c>
      <c r="U196" s="8"/>
      <c r="V196" s="140" t="s">
        <v>285</v>
      </c>
      <c r="W196" s="135">
        <f ca="1">SUM(W188:W194)</f>
        <v>0</v>
      </c>
      <c r="X196" s="135">
        <f t="shared" ref="X196:AA196" ca="1" si="96">SUM(X188:X194)</f>
        <v>-0.16528737056999998</v>
      </c>
      <c r="Y196" s="135">
        <f t="shared" ca="1" si="96"/>
        <v>-0.16249461602999998</v>
      </c>
      <c r="Z196" s="135">
        <f t="shared" ca="1" si="96"/>
        <v>-0.16100469293</v>
      </c>
      <c r="AA196" s="135">
        <f t="shared" ca="1" si="96"/>
        <v>-0.16049615610000001</v>
      </c>
      <c r="AB196" s="8"/>
      <c r="AC196" s="8"/>
      <c r="AD196" s="8"/>
      <c r="AE196" s="8"/>
    </row>
    <row r="197" spans="1:31" x14ac:dyDescent="0.25">
      <c r="B197" s="140" t="s">
        <v>606</v>
      </c>
      <c r="C197" s="41">
        <f t="shared" ca="1" si="84"/>
        <v>0</v>
      </c>
      <c r="D197" s="41">
        <f t="shared" ca="1" si="85"/>
        <v>0</v>
      </c>
      <c r="E197" s="41">
        <f t="shared" ca="1" si="86"/>
        <v>0</v>
      </c>
      <c r="F197" s="41">
        <f t="shared" ca="1" si="87"/>
        <v>0</v>
      </c>
      <c r="G197" s="41">
        <f t="shared" ca="1" si="88"/>
        <v>0</v>
      </c>
      <c r="U197" s="8"/>
      <c r="V197" s="140" t="s">
        <v>284</v>
      </c>
      <c r="W197" s="135">
        <f ca="1">SUM(C188:C208)</f>
        <v>0</v>
      </c>
      <c r="X197" s="135">
        <f t="shared" ref="X197:AA197" ca="1" si="97">SUM(D188:D208)</f>
        <v>-0.16528737056999998</v>
      </c>
      <c r="Y197" s="135">
        <f t="shared" ca="1" si="97"/>
        <v>-0.16249461602999998</v>
      </c>
      <c r="Z197" s="135">
        <f t="shared" ca="1" si="97"/>
        <v>-0.16100469293</v>
      </c>
      <c r="AA197" s="135">
        <f t="shared" ca="1" si="97"/>
        <v>-0.16049615609999998</v>
      </c>
      <c r="AB197" s="8"/>
      <c r="AC197" s="8"/>
      <c r="AD197" s="8"/>
      <c r="AE197" s="8"/>
    </row>
    <row r="198" spans="1:31" x14ac:dyDescent="0.25">
      <c r="A198" s="140"/>
      <c r="B198" s="140" t="s">
        <v>1166</v>
      </c>
      <c r="C198" s="28">
        <f t="shared" ca="1" si="84"/>
        <v>0</v>
      </c>
      <c r="D198" s="28">
        <f t="shared" ca="1" si="85"/>
        <v>-4.9050527099999998E-2</v>
      </c>
      <c r="E198" s="28">
        <f t="shared" ca="1" si="86"/>
        <v>-4.4940147700000002E-2</v>
      </c>
      <c r="F198" s="28">
        <f t="shared" ca="1" si="87"/>
        <v>-4.1925869499999997E-2</v>
      </c>
      <c r="G198" s="28">
        <f t="shared" ca="1" si="88"/>
        <v>-3.9733667200000003E-2</v>
      </c>
      <c r="U198" s="8"/>
      <c r="V198" s="8"/>
      <c r="AB198" s="8"/>
      <c r="AC198" s="8"/>
      <c r="AD198" s="8"/>
      <c r="AE198" s="8"/>
    </row>
    <row r="199" spans="1:31" x14ac:dyDescent="0.25">
      <c r="A199" s="140"/>
      <c r="B199" s="140" t="s">
        <v>1098</v>
      </c>
      <c r="C199" s="28">
        <f t="shared" ca="1" si="84"/>
        <v>0</v>
      </c>
      <c r="D199" s="28">
        <f t="shared" ca="1" si="85"/>
        <v>-1.7643952099999999E-2</v>
      </c>
      <c r="E199" s="28">
        <f t="shared" ca="1" si="86"/>
        <v>-1.6165408700000002E-2</v>
      </c>
      <c r="F199" s="28">
        <f t="shared" ca="1" si="87"/>
        <v>-1.50811434E-2</v>
      </c>
      <c r="G199" s="28">
        <f t="shared" ca="1" si="88"/>
        <v>-1.4292586899999999E-2</v>
      </c>
      <c r="U199" s="8"/>
      <c r="V199" s="8"/>
      <c r="AB199" s="8"/>
      <c r="AC199" s="8"/>
      <c r="AD199" s="8"/>
      <c r="AE199" s="8"/>
    </row>
    <row r="200" spans="1:31" x14ac:dyDescent="0.25">
      <c r="A200" s="140"/>
      <c r="B200" s="140" t="s">
        <v>1167</v>
      </c>
      <c r="C200" s="28">
        <f t="shared" ca="1" si="84"/>
        <v>0</v>
      </c>
      <c r="D200" s="28">
        <f t="shared" ca="1" si="85"/>
        <v>0</v>
      </c>
      <c r="E200" s="28">
        <f t="shared" ca="1" si="86"/>
        <v>0</v>
      </c>
      <c r="F200" s="28">
        <f t="shared" ca="1" si="87"/>
        <v>0</v>
      </c>
      <c r="G200" s="28">
        <f t="shared" ca="1" si="88"/>
        <v>0</v>
      </c>
      <c r="U200" s="8"/>
      <c r="V200" s="8"/>
      <c r="AB200" s="8"/>
      <c r="AC200" s="8"/>
      <c r="AD200" s="8"/>
      <c r="AE200" s="8"/>
    </row>
    <row r="201" spans="1:31" x14ac:dyDescent="0.25">
      <c r="A201" s="140"/>
      <c r="B201" s="140" t="s">
        <v>1168</v>
      </c>
      <c r="C201" s="28">
        <f t="shared" ca="1" si="84"/>
        <v>0</v>
      </c>
      <c r="D201" s="28">
        <f t="shared" ca="1" si="85"/>
        <v>0</v>
      </c>
      <c r="E201" s="28">
        <f t="shared" ca="1" si="86"/>
        <v>0</v>
      </c>
      <c r="F201" s="28">
        <f t="shared" ca="1" si="87"/>
        <v>0</v>
      </c>
      <c r="G201" s="28">
        <f t="shared" ca="1" si="88"/>
        <v>0</v>
      </c>
      <c r="U201" s="8"/>
      <c r="V201" s="8"/>
      <c r="AB201" s="8"/>
      <c r="AC201" s="8"/>
      <c r="AD201" s="8"/>
      <c r="AE201" s="8"/>
    </row>
    <row r="202" spans="1:31" x14ac:dyDescent="0.25">
      <c r="A202" s="140"/>
      <c r="B202" s="140" t="s">
        <v>1181</v>
      </c>
      <c r="C202" s="28">
        <f t="shared" ca="1" si="84"/>
        <v>0</v>
      </c>
      <c r="D202" s="28">
        <f t="shared" ca="1" si="85"/>
        <v>-3.0519153699999999E-3</v>
      </c>
      <c r="E202" s="28">
        <f t="shared" ca="1" si="86"/>
        <v>-5.8480836299999997E-3</v>
      </c>
      <c r="F202" s="28">
        <f t="shared" ca="1" si="87"/>
        <v>-8.4567040299999997E-3</v>
      </c>
      <c r="G202" s="28">
        <f t="shared" ca="1" si="88"/>
        <v>-1.0928926E-2</v>
      </c>
      <c r="U202" s="8"/>
      <c r="V202" s="8"/>
      <c r="AB202" s="8"/>
      <c r="AC202" s="8"/>
      <c r="AD202" s="8"/>
      <c r="AE202" s="8"/>
    </row>
    <row r="203" spans="1:31" x14ac:dyDescent="0.25">
      <c r="A203" s="140"/>
      <c r="B203" s="140" t="s">
        <v>211</v>
      </c>
      <c r="C203" s="38">
        <f t="shared" ca="1" si="84"/>
        <v>0</v>
      </c>
      <c r="D203" s="38">
        <f t="shared" ca="1" si="85"/>
        <v>0</v>
      </c>
      <c r="E203" s="38">
        <f t="shared" ca="1" si="86"/>
        <v>0</v>
      </c>
      <c r="F203" s="38">
        <f t="shared" ca="1" si="87"/>
        <v>0</v>
      </c>
      <c r="G203" s="38">
        <f t="shared" ca="1" si="88"/>
        <v>0</v>
      </c>
      <c r="U203" s="8"/>
      <c r="V203" s="8"/>
      <c r="AB203" s="8"/>
      <c r="AC203" s="8"/>
      <c r="AD203" s="8"/>
      <c r="AE203" s="8"/>
    </row>
    <row r="204" spans="1:31" x14ac:dyDescent="0.25">
      <c r="A204" s="140"/>
      <c r="B204" s="140" t="s">
        <v>212</v>
      </c>
      <c r="C204" s="38">
        <f t="shared" ca="1" si="84"/>
        <v>0</v>
      </c>
      <c r="D204" s="38">
        <f t="shared" ca="1" si="85"/>
        <v>0</v>
      </c>
      <c r="E204" s="38">
        <f t="shared" ca="1" si="86"/>
        <v>0</v>
      </c>
      <c r="F204" s="38">
        <f t="shared" ca="1" si="87"/>
        <v>0</v>
      </c>
      <c r="G204" s="38">
        <f t="shared" ca="1" si="88"/>
        <v>0</v>
      </c>
      <c r="V204" s="8"/>
    </row>
    <row r="205" spans="1:31" x14ac:dyDescent="0.25">
      <c r="A205" s="140"/>
      <c r="B205" s="140" t="s">
        <v>213</v>
      </c>
      <c r="C205" s="38">
        <f t="shared" ca="1" si="84"/>
        <v>0</v>
      </c>
      <c r="D205" s="38">
        <f t="shared" ca="1" si="85"/>
        <v>0</v>
      </c>
      <c r="E205" s="38">
        <f t="shared" ca="1" si="86"/>
        <v>0</v>
      </c>
      <c r="F205" s="38">
        <f t="shared" ca="1" si="87"/>
        <v>0</v>
      </c>
      <c r="G205" s="38">
        <f t="shared" ca="1" si="88"/>
        <v>0</v>
      </c>
    </row>
    <row r="206" spans="1:31" x14ac:dyDescent="0.25">
      <c r="A206" s="140"/>
      <c r="B206" s="140" t="s">
        <v>198</v>
      </c>
      <c r="C206" s="172">
        <f t="shared" ca="1" si="84"/>
        <v>0</v>
      </c>
      <c r="D206" s="172">
        <f t="shared" ca="1" si="85"/>
        <v>0</v>
      </c>
      <c r="E206" s="172">
        <f t="shared" ca="1" si="86"/>
        <v>0</v>
      </c>
      <c r="F206" s="172">
        <f t="shared" ca="1" si="87"/>
        <v>0</v>
      </c>
      <c r="G206" s="172">
        <f t="shared" ca="1" si="88"/>
        <v>0</v>
      </c>
    </row>
    <row r="207" spans="1:31" x14ac:dyDescent="0.25">
      <c r="A207" s="140"/>
      <c r="B207" s="140" t="s">
        <v>607</v>
      </c>
      <c r="C207" s="172">
        <f t="shared" ca="1" si="84"/>
        <v>0</v>
      </c>
      <c r="D207" s="172">
        <f t="shared" ca="1" si="85"/>
        <v>0</v>
      </c>
      <c r="E207" s="172">
        <f t="shared" ca="1" si="86"/>
        <v>0</v>
      </c>
      <c r="F207" s="172">
        <f t="shared" ca="1" si="87"/>
        <v>0</v>
      </c>
      <c r="G207" s="172">
        <f t="shared" ca="1" si="88"/>
        <v>0</v>
      </c>
    </row>
    <row r="208" spans="1:31" x14ac:dyDescent="0.25">
      <c r="A208" s="140"/>
      <c r="B208" s="140" t="s">
        <v>608</v>
      </c>
      <c r="C208" s="172">
        <f t="shared" ca="1" si="84"/>
        <v>0</v>
      </c>
      <c r="D208" s="172">
        <f t="shared" ca="1" si="85"/>
        <v>0</v>
      </c>
      <c r="E208" s="172">
        <f t="shared" ca="1" si="86"/>
        <v>0</v>
      </c>
      <c r="F208" s="172">
        <f t="shared" ca="1" si="87"/>
        <v>0</v>
      </c>
      <c r="G208" s="172">
        <f t="shared" ca="1" si="88"/>
        <v>0</v>
      </c>
    </row>
    <row r="209" spans="1:27" x14ac:dyDescent="0.25">
      <c r="A209" s="140"/>
      <c r="C209" s="108"/>
      <c r="D209" s="108"/>
      <c r="E209" s="108"/>
      <c r="F209" s="108"/>
      <c r="G209" s="108"/>
      <c r="I209" s="103" t="s">
        <v>244</v>
      </c>
      <c r="O209" s="103" t="s">
        <v>245</v>
      </c>
    </row>
    <row r="210" spans="1:27" x14ac:dyDescent="0.25">
      <c r="B210" s="106" t="s">
        <v>261</v>
      </c>
      <c r="C210" s="102">
        <v>2010</v>
      </c>
      <c r="D210" s="102">
        <v>2020</v>
      </c>
      <c r="E210" s="102">
        <v>2030</v>
      </c>
      <c r="F210" s="102">
        <v>2040</v>
      </c>
      <c r="G210" s="102">
        <v>2050</v>
      </c>
      <c r="I210" s="106">
        <v>2010</v>
      </c>
      <c r="J210" s="106">
        <v>2020</v>
      </c>
      <c r="K210" s="106">
        <v>2030</v>
      </c>
      <c r="L210" s="106">
        <v>2040</v>
      </c>
      <c r="M210" s="106">
        <v>2050</v>
      </c>
      <c r="O210" s="106">
        <v>2010</v>
      </c>
      <c r="P210" s="106">
        <v>2020</v>
      </c>
      <c r="Q210" s="106">
        <v>2030</v>
      </c>
      <c r="R210" s="106">
        <v>2040</v>
      </c>
      <c r="S210" s="106">
        <v>2050</v>
      </c>
      <c r="V210" s="106" t="s">
        <v>261</v>
      </c>
      <c r="W210" s="106">
        <v>2010</v>
      </c>
      <c r="X210" s="106">
        <v>2020</v>
      </c>
      <c r="Y210" s="106">
        <v>2030</v>
      </c>
      <c r="Z210" s="106">
        <v>2040</v>
      </c>
      <c r="AA210" s="106">
        <v>2050</v>
      </c>
    </row>
    <row r="211" spans="1:27" x14ac:dyDescent="0.25">
      <c r="A211" s="140"/>
      <c r="B211" s="140" t="s">
        <v>1106</v>
      </c>
      <c r="C211" s="16">
        <f t="shared" ref="C211:C229" ca="1" si="98">IFERROR(VLOOKUP($B211,INDIRECT($I$211),2,FALSE),0)</f>
        <v>0</v>
      </c>
      <c r="D211" s="16">
        <f t="shared" ref="D211:D229" ca="1" si="99">IFERROR(VLOOKUP($B211,INDIRECT($J$211),2,FALSE),0)</f>
        <v>0</v>
      </c>
      <c r="E211" s="16">
        <f t="shared" ref="E211:E229" ca="1" si="100">IFERROR(VLOOKUP($B211,INDIRECT($K$211),2,FALSE),0)</f>
        <v>0</v>
      </c>
      <c r="F211" s="16">
        <f t="shared" ref="F211:F229" ca="1" si="101">IFERROR(VLOOKUP($B211,INDIRECT($L$211),2,FALSE),0)</f>
        <v>0</v>
      </c>
      <c r="G211" s="16">
        <f t="shared" ref="G211:G229" ca="1" si="102">IFERROR(VLOOKUP($B211,INDIRECT($M$211),2,FALSE),0)</f>
        <v>0</v>
      </c>
      <c r="I211" s="140" t="str">
        <f>"Modeloutput!$D$"&amp;O211&amp;":$E$"&amp;O212</f>
        <v>Modeloutput!$D$6576:$E$6594</v>
      </c>
      <c r="J211" s="140" t="str">
        <f>"Modeloutput!$D$"&amp;P211&amp;":$E$"&amp;P212</f>
        <v>Modeloutput!$D$6899:$E$6917</v>
      </c>
      <c r="K211" s="140" t="str">
        <f>"Modeloutput!$D$"&amp;Q211&amp;":$E$"&amp;Q212</f>
        <v>Modeloutput!$D$7222:$E$7240</v>
      </c>
      <c r="L211" s="140" t="str">
        <f>"Modeloutput!$D$"&amp;R211&amp;":$E$"&amp;R212</f>
        <v>Modeloutput!$D$7545:$E$7563</v>
      </c>
      <c r="M211" s="140" t="str">
        <f>"Modeloutput!$D$"&amp;S211&amp;":$E$"&amp;S212</f>
        <v>Modeloutput!$D$7868:$E$7886</v>
      </c>
      <c r="N211" s="140" t="s">
        <v>246</v>
      </c>
      <c r="O211" s="140">
        <f>Run4_Var1!O211+Run4_Var5!$G$9</f>
        <v>6576</v>
      </c>
      <c r="P211" s="140">
        <f>Run4_Var1!P211+Run4_Var5!$G$9</f>
        <v>6899</v>
      </c>
      <c r="Q211" s="140">
        <f>Run4_Var1!Q211+Run4_Var5!$G$9</f>
        <v>7222</v>
      </c>
      <c r="R211" s="140">
        <f>Run4_Var1!R211+Run4_Var5!$G$9</f>
        <v>7545</v>
      </c>
      <c r="S211" s="140">
        <f>Run4_Var1!S211+Run4_Var5!$G$9</f>
        <v>7868</v>
      </c>
      <c r="V211" s="14" t="s">
        <v>237</v>
      </c>
      <c r="W211" s="16">
        <f ca="1">C211</f>
        <v>0</v>
      </c>
      <c r="X211" s="16">
        <f t="shared" ref="X211:AA211" ca="1" si="103">D211</f>
        <v>0</v>
      </c>
      <c r="Y211" s="16">
        <f t="shared" ca="1" si="103"/>
        <v>0</v>
      </c>
      <c r="Z211" s="16">
        <f t="shared" ca="1" si="103"/>
        <v>0</v>
      </c>
      <c r="AA211" s="16">
        <f t="shared" ca="1" si="103"/>
        <v>0</v>
      </c>
    </row>
    <row r="212" spans="1:27" x14ac:dyDescent="0.25">
      <c r="A212" s="140"/>
      <c r="B212" s="140" t="s">
        <v>200</v>
      </c>
      <c r="C212" s="183">
        <f t="shared" ca="1" si="98"/>
        <v>0</v>
      </c>
      <c r="D212" s="183">
        <f t="shared" ca="1" si="99"/>
        <v>0</v>
      </c>
      <c r="E212" s="183">
        <f t="shared" ca="1" si="100"/>
        <v>0</v>
      </c>
      <c r="F212" s="183">
        <f t="shared" ca="1" si="101"/>
        <v>0</v>
      </c>
      <c r="G212" s="183">
        <f t="shared" ca="1" si="102"/>
        <v>0</v>
      </c>
      <c r="O212" s="140">
        <f>Run4_Var1!O212+Run4_Var5!$G$9</f>
        <v>6594</v>
      </c>
      <c r="P212" s="140">
        <f>Run4_Var1!P212+Run4_Var5!$G$9</f>
        <v>6917</v>
      </c>
      <c r="Q212" s="140">
        <f>Run4_Var1!Q212+Run4_Var5!$G$9</f>
        <v>7240</v>
      </c>
      <c r="R212" s="140">
        <f>Run4_Var1!R212+Run4_Var5!$G$9</f>
        <v>7563</v>
      </c>
      <c r="S212" s="140">
        <f>Run4_Var1!S212+Run4_Var5!$G$9</f>
        <v>7886</v>
      </c>
      <c r="V212" s="43" t="s">
        <v>287</v>
      </c>
      <c r="W212" s="45">
        <f ca="1">C213</f>
        <v>0</v>
      </c>
      <c r="X212" s="45">
        <f t="shared" ref="X212:AA213" ca="1" si="104">D213</f>
        <v>0</v>
      </c>
      <c r="Y212" s="45">
        <f t="shared" ca="1" si="104"/>
        <v>0</v>
      </c>
      <c r="Z212" s="45">
        <f t="shared" ca="1" si="104"/>
        <v>0</v>
      </c>
      <c r="AA212" s="45">
        <f t="shared" ca="1" si="104"/>
        <v>0</v>
      </c>
    </row>
    <row r="213" spans="1:27" x14ac:dyDescent="0.25">
      <c r="A213" s="140"/>
      <c r="B213" s="140" t="s">
        <v>609</v>
      </c>
      <c r="C213" s="45">
        <f t="shared" ca="1" si="98"/>
        <v>0</v>
      </c>
      <c r="D213" s="45">
        <f t="shared" ca="1" si="99"/>
        <v>0</v>
      </c>
      <c r="E213" s="45">
        <f t="shared" ca="1" si="100"/>
        <v>0</v>
      </c>
      <c r="F213" s="45">
        <f t="shared" ca="1" si="101"/>
        <v>0</v>
      </c>
      <c r="G213" s="45">
        <f t="shared" ca="1" si="102"/>
        <v>0</v>
      </c>
      <c r="V213" s="25" t="s">
        <v>240</v>
      </c>
      <c r="W213" s="46">
        <f ca="1">C214</f>
        <v>0</v>
      </c>
      <c r="X213" s="46">
        <f t="shared" ca="1" si="104"/>
        <v>-1.76833621</v>
      </c>
      <c r="Y213" s="46">
        <f t="shared" ca="1" si="104"/>
        <v>-2.2052192700000002</v>
      </c>
      <c r="Z213" s="46">
        <f t="shared" ca="1" si="104"/>
        <v>-2.3508469600000002</v>
      </c>
      <c r="AA213" s="46">
        <f t="shared" ca="1" si="104"/>
        <v>-2.4756706899999998</v>
      </c>
    </row>
    <row r="214" spans="1:27" x14ac:dyDescent="0.25">
      <c r="A214" s="140"/>
      <c r="B214" s="140" t="s">
        <v>1108</v>
      </c>
      <c r="C214" s="46">
        <f t="shared" ca="1" si="98"/>
        <v>0</v>
      </c>
      <c r="D214" s="46">
        <f t="shared" ca="1" si="99"/>
        <v>-1.76833621</v>
      </c>
      <c r="E214" s="46">
        <f t="shared" ca="1" si="100"/>
        <v>-2.2052192700000002</v>
      </c>
      <c r="F214" s="46">
        <f t="shared" ca="1" si="101"/>
        <v>-2.3508469600000002</v>
      </c>
      <c r="G214" s="46">
        <f t="shared" ca="1" si="102"/>
        <v>-2.4756706899999998</v>
      </c>
      <c r="H214" s="7"/>
      <c r="V214" s="20" t="s">
        <v>612</v>
      </c>
      <c r="W214" s="19">
        <f ca="1">C216</f>
        <v>0</v>
      </c>
      <c r="X214" s="19">
        <f t="shared" ref="X214:AA214" ca="1" si="105">D216</f>
        <v>-0.47045999999999999</v>
      </c>
      <c r="Y214" s="19">
        <f t="shared" ca="1" si="105"/>
        <v>-0.47045999999999999</v>
      </c>
      <c r="Z214" s="19">
        <f t="shared" ca="1" si="105"/>
        <v>-0.47045999999999999</v>
      </c>
      <c r="AA214" s="19">
        <f t="shared" ca="1" si="105"/>
        <v>-0.47045999999999999</v>
      </c>
    </row>
    <row r="215" spans="1:27" x14ac:dyDescent="0.25">
      <c r="A215" s="140"/>
      <c r="B215" s="140" t="s">
        <v>201</v>
      </c>
      <c r="C215" s="183">
        <f t="shared" ca="1" si="98"/>
        <v>0</v>
      </c>
      <c r="D215" s="183">
        <f t="shared" ca="1" si="99"/>
        <v>-0.24964746500000001</v>
      </c>
      <c r="E215" s="183">
        <f t="shared" ca="1" si="100"/>
        <v>-0.24964746500000001</v>
      </c>
      <c r="F215" s="183">
        <f t="shared" ca="1" si="101"/>
        <v>-0.24964746500000001</v>
      </c>
      <c r="G215" s="183">
        <f t="shared" ca="1" si="102"/>
        <v>-0.24964746500000001</v>
      </c>
      <c r="V215" s="47" t="s">
        <v>278</v>
      </c>
      <c r="W215" s="49">
        <f ca="1">C212+C215</f>
        <v>0</v>
      </c>
      <c r="X215" s="49">
        <f t="shared" ref="X215:AA215" ca="1" si="106">D212+D215</f>
        <v>-0.24964746500000001</v>
      </c>
      <c r="Y215" s="49">
        <f t="shared" ca="1" si="106"/>
        <v>-0.24964746500000001</v>
      </c>
      <c r="Z215" s="49">
        <f t="shared" ca="1" si="106"/>
        <v>-0.24964746500000001</v>
      </c>
      <c r="AA215" s="49">
        <f t="shared" ca="1" si="106"/>
        <v>-0.24964746500000001</v>
      </c>
    </row>
    <row r="216" spans="1:27" x14ac:dyDescent="0.25">
      <c r="A216" s="140"/>
      <c r="B216" s="140" t="s">
        <v>610</v>
      </c>
      <c r="C216" s="19">
        <f t="shared" ca="1" si="98"/>
        <v>0</v>
      </c>
      <c r="D216" s="19">
        <f t="shared" ca="1" si="99"/>
        <v>-0.47045999999999999</v>
      </c>
      <c r="E216" s="19">
        <f t="shared" ca="1" si="100"/>
        <v>-0.47045999999999999</v>
      </c>
      <c r="F216" s="19">
        <f t="shared" ca="1" si="101"/>
        <v>-0.47045999999999999</v>
      </c>
      <c r="G216" s="19">
        <f t="shared" ca="1" si="102"/>
        <v>-0.47045999999999999</v>
      </c>
      <c r="V216" s="51" t="s">
        <v>289</v>
      </c>
      <c r="W216" s="53">
        <f ca="1">SUM(C220:C223)</f>
        <v>0</v>
      </c>
      <c r="X216" s="53">
        <f t="shared" ref="X216:AA216" ca="1" si="107">SUM(D220:D223)</f>
        <v>-0.37883221300000003</v>
      </c>
      <c r="Y216" s="53">
        <f t="shared" ca="1" si="107"/>
        <v>-0.37883221300000003</v>
      </c>
      <c r="Z216" s="53">
        <f t="shared" ca="1" si="107"/>
        <v>-0.37883221300000003</v>
      </c>
      <c r="AA216" s="53">
        <f t="shared" ca="1" si="107"/>
        <v>-0.37883221300000003</v>
      </c>
    </row>
    <row r="217" spans="1:27" x14ac:dyDescent="0.25">
      <c r="A217" s="140"/>
      <c r="B217" s="140" t="s">
        <v>214</v>
      </c>
      <c r="C217" s="38">
        <f t="shared" ca="1" si="98"/>
        <v>0</v>
      </c>
      <c r="D217" s="38">
        <f t="shared" ca="1" si="99"/>
        <v>0</v>
      </c>
      <c r="E217" s="38">
        <f t="shared" ca="1" si="100"/>
        <v>0</v>
      </c>
      <c r="F217" s="38">
        <f t="shared" ca="1" si="101"/>
        <v>0</v>
      </c>
      <c r="G217" s="38">
        <f t="shared" ca="1" si="102"/>
        <v>0</v>
      </c>
      <c r="V217" s="54" t="s">
        <v>1358</v>
      </c>
      <c r="W217" s="56">
        <f ca="1">SUM(C224:C228)</f>
        <v>0</v>
      </c>
      <c r="X217" s="56">
        <f t="shared" ref="X217:AA217" ca="1" si="108">SUM(D224:D228)</f>
        <v>-1.992897801</v>
      </c>
      <c r="Y217" s="56">
        <f t="shared" ca="1" si="108"/>
        <v>-1.9438159605000001</v>
      </c>
      <c r="Z217" s="56">
        <f t="shared" ca="1" si="108"/>
        <v>-1.894391838</v>
      </c>
      <c r="AA217" s="56">
        <f t="shared" ca="1" si="108"/>
        <v>-1.8448226585</v>
      </c>
    </row>
    <row r="218" spans="1:27" x14ac:dyDescent="0.25">
      <c r="A218" s="140"/>
      <c r="B218" s="140" t="s">
        <v>215</v>
      </c>
      <c r="C218" s="38">
        <f t="shared" ca="1" si="98"/>
        <v>0</v>
      </c>
      <c r="D218" s="38">
        <f t="shared" ca="1" si="99"/>
        <v>0</v>
      </c>
      <c r="E218" s="38">
        <f t="shared" ca="1" si="100"/>
        <v>0</v>
      </c>
      <c r="F218" s="38">
        <f t="shared" ca="1" si="101"/>
        <v>0</v>
      </c>
      <c r="G218" s="38">
        <f t="shared" ca="1" si="102"/>
        <v>0</v>
      </c>
      <c r="V218" s="36" t="s">
        <v>1354</v>
      </c>
      <c r="W218" s="178">
        <f ca="1">SUM(C217:C219)</f>
        <v>0</v>
      </c>
      <c r="X218" s="178">
        <f t="shared" ref="X218:AA218" ca="1" si="109">SUM(D217:D219)</f>
        <v>0</v>
      </c>
      <c r="Y218" s="178">
        <f t="shared" ca="1" si="109"/>
        <v>0</v>
      </c>
      <c r="Z218" s="178">
        <f t="shared" ca="1" si="109"/>
        <v>0</v>
      </c>
      <c r="AA218" s="178">
        <f t="shared" ca="1" si="109"/>
        <v>0</v>
      </c>
    </row>
    <row r="219" spans="1:27" x14ac:dyDescent="0.25">
      <c r="A219" s="140"/>
      <c r="B219" s="140" t="s">
        <v>216</v>
      </c>
      <c r="C219" s="38">
        <f t="shared" ca="1" si="98"/>
        <v>0</v>
      </c>
      <c r="D219" s="38">
        <f t="shared" ca="1" si="99"/>
        <v>0</v>
      </c>
      <c r="E219" s="38">
        <f t="shared" ca="1" si="100"/>
        <v>0</v>
      </c>
      <c r="F219" s="38">
        <f t="shared" ca="1" si="101"/>
        <v>0</v>
      </c>
      <c r="G219" s="38">
        <f t="shared" ca="1" si="102"/>
        <v>0</v>
      </c>
      <c r="V219" s="70" t="s">
        <v>1355</v>
      </c>
      <c r="W219" s="184">
        <f ca="1">C229</f>
        <v>0</v>
      </c>
      <c r="X219" s="184">
        <f t="shared" ref="X219:AA219" ca="1" si="110">D229</f>
        <v>0</v>
      </c>
      <c r="Y219" s="184">
        <f t="shared" ca="1" si="110"/>
        <v>0</v>
      </c>
      <c r="Z219" s="184">
        <f t="shared" ca="1" si="110"/>
        <v>0</v>
      </c>
      <c r="AA219" s="184">
        <f t="shared" ca="1" si="110"/>
        <v>0</v>
      </c>
    </row>
    <row r="220" spans="1:27" x14ac:dyDescent="0.25">
      <c r="A220" s="140"/>
      <c r="B220" s="140" t="s">
        <v>1169</v>
      </c>
      <c r="C220" s="53">
        <f t="shared" ca="1" si="98"/>
        <v>0</v>
      </c>
      <c r="D220" s="53">
        <f t="shared" ca="1" si="99"/>
        <v>-0.13969287399999999</v>
      </c>
      <c r="E220" s="53">
        <f t="shared" ca="1" si="100"/>
        <v>-0.13969287399999999</v>
      </c>
      <c r="F220" s="53">
        <f t="shared" ca="1" si="101"/>
        <v>-0.13969287399999999</v>
      </c>
      <c r="G220" s="53">
        <f t="shared" ca="1" si="102"/>
        <v>-0.13969287399999999</v>
      </c>
    </row>
    <row r="221" spans="1:27" x14ac:dyDescent="0.25">
      <c r="A221" s="140"/>
      <c r="B221" s="140" t="s">
        <v>1109</v>
      </c>
      <c r="C221" s="53">
        <f t="shared" ca="1" si="98"/>
        <v>0</v>
      </c>
      <c r="D221" s="53">
        <f t="shared" ca="1" si="99"/>
        <v>-0.23913933900000001</v>
      </c>
      <c r="E221" s="53">
        <f t="shared" ca="1" si="100"/>
        <v>-0.23913933900000001</v>
      </c>
      <c r="F221" s="53">
        <f t="shared" ca="1" si="101"/>
        <v>-0.23913933900000001</v>
      </c>
      <c r="G221" s="53">
        <f t="shared" ca="1" si="102"/>
        <v>-0.23913933900000001</v>
      </c>
      <c r="V221" s="140" t="s">
        <v>285</v>
      </c>
      <c r="W221" s="135">
        <f ca="1">SUM(W211:W219)</f>
        <v>0</v>
      </c>
      <c r="X221" s="135">
        <f t="shared" ref="X221:AA221" ca="1" si="111">SUM(X211:X219)</f>
        <v>-4.8601736889999998</v>
      </c>
      <c r="Y221" s="135">
        <f t="shared" ca="1" si="111"/>
        <v>-5.2479749085000007</v>
      </c>
      <c r="Z221" s="135">
        <f t="shared" ca="1" si="111"/>
        <v>-5.3441784759999997</v>
      </c>
      <c r="AA221" s="135">
        <f t="shared" ca="1" si="111"/>
        <v>-5.4194330265000001</v>
      </c>
    </row>
    <row r="222" spans="1:27" x14ac:dyDescent="0.25">
      <c r="A222" s="140"/>
      <c r="B222" s="140" t="s">
        <v>1170</v>
      </c>
      <c r="C222" s="53">
        <f t="shared" ca="1" si="98"/>
        <v>0</v>
      </c>
      <c r="D222" s="53">
        <f t="shared" ca="1" si="99"/>
        <v>0</v>
      </c>
      <c r="E222" s="53">
        <f t="shared" ca="1" si="100"/>
        <v>0</v>
      </c>
      <c r="F222" s="53">
        <f t="shared" ca="1" si="101"/>
        <v>0</v>
      </c>
      <c r="G222" s="53">
        <f t="shared" ca="1" si="102"/>
        <v>0</v>
      </c>
      <c r="V222" s="140" t="s">
        <v>284</v>
      </c>
      <c r="W222" s="135">
        <f ca="1">SUM(C211:C229)</f>
        <v>0</v>
      </c>
      <c r="X222" s="135">
        <f t="shared" ref="X222:AA222" ca="1" si="112">SUM(D211:D229)</f>
        <v>-4.8601736889999998</v>
      </c>
      <c r="Y222" s="135">
        <f t="shared" ca="1" si="112"/>
        <v>-5.2479749084999998</v>
      </c>
      <c r="Z222" s="135">
        <f t="shared" ca="1" si="112"/>
        <v>-5.3441784759999997</v>
      </c>
      <c r="AA222" s="135">
        <f t="shared" ca="1" si="112"/>
        <v>-5.419433026500001</v>
      </c>
    </row>
    <row r="223" spans="1:27" x14ac:dyDescent="0.25">
      <c r="A223" s="140"/>
      <c r="B223" s="140" t="s">
        <v>1171</v>
      </c>
      <c r="C223" s="53">
        <f t="shared" ca="1" si="98"/>
        <v>0</v>
      </c>
      <c r="D223" s="53">
        <f t="shared" ca="1" si="99"/>
        <v>0</v>
      </c>
      <c r="E223" s="53">
        <f t="shared" ca="1" si="100"/>
        <v>0</v>
      </c>
      <c r="F223" s="53">
        <f t="shared" ca="1" si="101"/>
        <v>0</v>
      </c>
      <c r="G223" s="53">
        <f t="shared" ca="1" si="102"/>
        <v>0</v>
      </c>
    </row>
    <row r="224" spans="1:27" x14ac:dyDescent="0.25">
      <c r="A224" s="140"/>
      <c r="B224" s="140" t="s">
        <v>1172</v>
      </c>
      <c r="C224" s="56">
        <f t="shared" ca="1" si="98"/>
        <v>0</v>
      </c>
      <c r="D224" s="56">
        <f t="shared" ca="1" si="99"/>
        <v>-0.76115933099999999</v>
      </c>
      <c r="E224" s="56">
        <f t="shared" ca="1" si="100"/>
        <v>-0.74380316000000002</v>
      </c>
      <c r="F224" s="56">
        <f t="shared" ca="1" si="101"/>
        <v>-0.72648262399999997</v>
      </c>
      <c r="G224" s="56">
        <f t="shared" ca="1" si="102"/>
        <v>-0.70912639499999996</v>
      </c>
    </row>
    <row r="225" spans="1:27" x14ac:dyDescent="0.25">
      <c r="A225" s="140"/>
      <c r="B225" s="140" t="s">
        <v>1110</v>
      </c>
      <c r="C225" s="56">
        <f t="shared" ca="1" si="98"/>
        <v>0</v>
      </c>
      <c r="D225" s="56">
        <f t="shared" ca="1" si="99"/>
        <v>-1.1868729200000001</v>
      </c>
      <c r="E225" s="56">
        <f t="shared" ca="1" si="100"/>
        <v>-1.15522671</v>
      </c>
      <c r="F225" s="56">
        <f t="shared" ca="1" si="101"/>
        <v>-1.12365457</v>
      </c>
      <c r="G225" s="56">
        <f t="shared" ca="1" si="102"/>
        <v>-1.0920083300000001</v>
      </c>
    </row>
    <row r="226" spans="1:27" x14ac:dyDescent="0.25">
      <c r="A226" s="140"/>
      <c r="B226" s="140" t="s">
        <v>1173</v>
      </c>
      <c r="C226" s="56">
        <f t="shared" ca="1" si="98"/>
        <v>0</v>
      </c>
      <c r="D226" s="56">
        <f t="shared" ca="1" si="99"/>
        <v>0</v>
      </c>
      <c r="E226" s="56">
        <f t="shared" ca="1" si="100"/>
        <v>0</v>
      </c>
      <c r="F226" s="56">
        <f t="shared" ca="1" si="101"/>
        <v>0</v>
      </c>
      <c r="G226" s="56">
        <f t="shared" ca="1" si="102"/>
        <v>0</v>
      </c>
    </row>
    <row r="227" spans="1:27" x14ac:dyDescent="0.25">
      <c r="A227" s="140"/>
      <c r="B227" s="140" t="s">
        <v>1174</v>
      </c>
      <c r="C227" s="56">
        <f t="shared" ca="1" si="98"/>
        <v>0</v>
      </c>
      <c r="D227" s="56">
        <f t="shared" ca="1" si="99"/>
        <v>0</v>
      </c>
      <c r="E227" s="56">
        <f t="shared" ca="1" si="100"/>
        <v>0</v>
      </c>
      <c r="F227" s="56">
        <f t="shared" ca="1" si="101"/>
        <v>0</v>
      </c>
      <c r="G227" s="56">
        <f t="shared" ca="1" si="102"/>
        <v>0</v>
      </c>
    </row>
    <row r="228" spans="1:27" x14ac:dyDescent="0.25">
      <c r="A228" s="140"/>
      <c r="B228" s="140" t="s">
        <v>1182</v>
      </c>
      <c r="C228" s="56">
        <f t="shared" ca="1" si="98"/>
        <v>0</v>
      </c>
      <c r="D228" s="56">
        <f t="shared" ca="1" si="99"/>
        <v>-4.4865549999999997E-2</v>
      </c>
      <c r="E228" s="56">
        <f t="shared" ca="1" si="100"/>
        <v>-4.47860905E-2</v>
      </c>
      <c r="F228" s="56">
        <f t="shared" ca="1" si="101"/>
        <v>-4.4254644000000003E-2</v>
      </c>
      <c r="G228" s="56">
        <f t="shared" ca="1" si="102"/>
        <v>-4.3687933499999998E-2</v>
      </c>
    </row>
    <row r="229" spans="1:27" x14ac:dyDescent="0.25">
      <c r="A229" s="140"/>
      <c r="B229" s="155" t="s">
        <v>1183</v>
      </c>
      <c r="C229" s="177">
        <f t="shared" ca="1" si="98"/>
        <v>0</v>
      </c>
      <c r="D229" s="177">
        <f t="shared" ca="1" si="99"/>
        <v>0</v>
      </c>
      <c r="E229" s="177">
        <f t="shared" ca="1" si="100"/>
        <v>0</v>
      </c>
      <c r="F229" s="177">
        <f t="shared" ca="1" si="101"/>
        <v>0</v>
      </c>
      <c r="G229" s="177">
        <f t="shared" ca="1" si="102"/>
        <v>0</v>
      </c>
    </row>
    <row r="230" spans="1:27" x14ac:dyDescent="0.25">
      <c r="C230" s="108"/>
      <c r="D230" s="108"/>
      <c r="E230" s="108"/>
      <c r="F230" s="108"/>
      <c r="G230" s="108"/>
      <c r="H230" s="7"/>
      <c r="I230" s="103" t="s">
        <v>244</v>
      </c>
      <c r="O230" s="103" t="s">
        <v>245</v>
      </c>
    </row>
    <row r="231" spans="1:27" x14ac:dyDescent="0.25">
      <c r="B231" s="106" t="s">
        <v>256</v>
      </c>
      <c r="C231" s="102">
        <v>2010</v>
      </c>
      <c r="D231" s="102">
        <v>2020</v>
      </c>
      <c r="E231" s="102">
        <v>2030</v>
      </c>
      <c r="F231" s="102">
        <v>2040</v>
      </c>
      <c r="G231" s="102">
        <v>2050</v>
      </c>
      <c r="H231" s="7"/>
      <c r="I231" s="106">
        <v>2010</v>
      </c>
      <c r="J231" s="106">
        <v>2020</v>
      </c>
      <c r="K231" s="106">
        <v>2030</v>
      </c>
      <c r="L231" s="106">
        <v>2040</v>
      </c>
      <c r="M231" s="106">
        <v>2050</v>
      </c>
      <c r="O231" s="106">
        <v>2010</v>
      </c>
      <c r="P231" s="106">
        <v>2020</v>
      </c>
      <c r="Q231" s="106">
        <v>2030</v>
      </c>
      <c r="R231" s="106">
        <v>2040</v>
      </c>
      <c r="S231" s="106">
        <v>2050</v>
      </c>
      <c r="V231" s="106" t="s">
        <v>256</v>
      </c>
      <c r="W231" s="106">
        <v>2010</v>
      </c>
      <c r="X231" s="106">
        <v>2020</v>
      </c>
      <c r="Y231" s="106">
        <v>2030</v>
      </c>
      <c r="Z231" s="106">
        <v>2040</v>
      </c>
      <c r="AA231" s="106">
        <v>2050</v>
      </c>
    </row>
    <row r="232" spans="1:27" x14ac:dyDescent="0.25">
      <c r="A232" s="163"/>
      <c r="B232" s="140" t="s">
        <v>600</v>
      </c>
      <c r="C232" s="16">
        <f t="shared" ref="C232:C251" ca="1" si="113">IFERROR(VLOOKUP($B232,INDIRECT($I$232),2,FALSE),0)</f>
        <v>0</v>
      </c>
      <c r="D232" s="16">
        <f t="shared" ref="D232:D251" ca="1" si="114">IFERROR(VLOOKUP($B232,INDIRECT($J$232),2,FALSE),0)</f>
        <v>0</v>
      </c>
      <c r="E232" s="16">
        <f t="shared" ref="E232:E251" ca="1" si="115">IFERROR(VLOOKUP($B232,INDIRECT($K$232),2,FALSE),0)</f>
        <v>0</v>
      </c>
      <c r="F232" s="16">
        <f t="shared" ref="F232:F251" ca="1" si="116">IFERROR(VLOOKUP($B232,INDIRECT($L$232),2,FALSE),0)</f>
        <v>0</v>
      </c>
      <c r="G232" s="16">
        <f t="shared" ref="G232:G251" ca="1" si="117">IFERROR(VLOOKUP($B232,INDIRECT($M$232),2,FALSE),0)</f>
        <v>0</v>
      </c>
      <c r="H232" s="7"/>
      <c r="I232" s="140" t="str">
        <f>"Modeloutput!$D$"&amp;O232&amp;":$E$"&amp;O233</f>
        <v>Modeloutput!$D$6464:$E$6484</v>
      </c>
      <c r="J232" s="140" t="str">
        <f>"Modeloutput!$D$"&amp;P232&amp;":$E$"&amp;P233</f>
        <v>Modeloutput!$D$6787:$E$6807</v>
      </c>
      <c r="K232" s="140" t="str">
        <f>"Modeloutput!$D$"&amp;Q232&amp;":$E$"&amp;Q233</f>
        <v>Modeloutput!$D$7110:$E$7130</v>
      </c>
      <c r="L232" s="140" t="str">
        <f>"Modeloutput!$D$"&amp;R232&amp;":$E$"&amp;R233</f>
        <v>Modeloutput!$D$7433:$E$7453</v>
      </c>
      <c r="M232" s="140" t="str">
        <f>"Modeloutput!$D$"&amp;S232&amp;":$E$"&amp;S233</f>
        <v>Modeloutput!$D$7756:$E$7776</v>
      </c>
      <c r="N232" s="140" t="s">
        <v>246</v>
      </c>
      <c r="O232" s="140">
        <f>Run4_Var1!O232+Run4_Var5!$G$9</f>
        <v>6464</v>
      </c>
      <c r="P232" s="140">
        <f>Run4_Var1!P232+Run4_Var5!$G$9</f>
        <v>6787</v>
      </c>
      <c r="Q232" s="140">
        <f>Run4_Var1!Q232+Run4_Var5!$G$9</f>
        <v>7110</v>
      </c>
      <c r="R232" s="140">
        <f>Run4_Var1!R232+Run4_Var5!$G$9</f>
        <v>7433</v>
      </c>
      <c r="S232" s="140">
        <f>Run4_Var1!S232+Run4_Var5!$G$9</f>
        <v>7756</v>
      </c>
      <c r="V232" s="14" t="s">
        <v>282</v>
      </c>
      <c r="W232" s="16">
        <f ca="1">C232</f>
        <v>0</v>
      </c>
      <c r="X232" s="16">
        <f ca="1">D232</f>
        <v>0</v>
      </c>
      <c r="Y232" s="16">
        <f ca="1">E232</f>
        <v>0</v>
      </c>
      <c r="Z232" s="16">
        <f ca="1">F232</f>
        <v>0</v>
      </c>
      <c r="AA232" s="16">
        <f ca="1">G232</f>
        <v>0</v>
      </c>
    </row>
    <row r="233" spans="1:27" x14ac:dyDescent="0.25">
      <c r="A233" s="140"/>
      <c r="B233" s="140" t="s">
        <v>601</v>
      </c>
      <c r="C233" s="19">
        <f t="shared" ca="1" si="113"/>
        <v>0</v>
      </c>
      <c r="D233" s="19">
        <f t="shared" ca="1" si="114"/>
        <v>0</v>
      </c>
      <c r="E233" s="19">
        <f t="shared" ca="1" si="115"/>
        <v>0</v>
      </c>
      <c r="F233" s="19">
        <f t="shared" ca="1" si="116"/>
        <v>0</v>
      </c>
      <c r="G233" s="19">
        <f t="shared" ca="1" si="117"/>
        <v>0</v>
      </c>
      <c r="H233" s="9"/>
      <c r="O233" s="140">
        <f>Run4_Var1!O233+Run4_Var5!$G$9</f>
        <v>6484</v>
      </c>
      <c r="P233" s="140">
        <f>Run4_Var1!P233+Run4_Var5!$G$9</f>
        <v>6807</v>
      </c>
      <c r="Q233" s="140">
        <f>Run4_Var1!Q233+Run4_Var5!$G$9</f>
        <v>7130</v>
      </c>
      <c r="R233" s="140">
        <f>Run4_Var1!R233+Run4_Var5!$G$9</f>
        <v>7453</v>
      </c>
      <c r="S233" s="140">
        <f>Run4_Var1!S233+Run4_Var5!$G$9</f>
        <v>7776</v>
      </c>
      <c r="V233" s="27" t="s">
        <v>283</v>
      </c>
      <c r="W233" s="28">
        <f ca="1">SUM(C242:C245)</f>
        <v>0</v>
      </c>
      <c r="X233" s="28">
        <f t="shared" ref="X233:AA233" ca="1" si="118">SUM(D242:D245)</f>
        <v>0</v>
      </c>
      <c r="Y233" s="28">
        <f t="shared" ca="1" si="118"/>
        <v>0</v>
      </c>
      <c r="Z233" s="28">
        <f t="shared" ca="1" si="118"/>
        <v>0</v>
      </c>
      <c r="AA233" s="28">
        <f t="shared" ca="1" si="118"/>
        <v>0</v>
      </c>
    </row>
    <row r="234" spans="1:27" x14ac:dyDescent="0.25">
      <c r="A234" s="140"/>
      <c r="B234" s="140" t="s">
        <v>192</v>
      </c>
      <c r="C234" s="18">
        <f t="shared" ca="1" si="113"/>
        <v>0</v>
      </c>
      <c r="D234" s="18">
        <f t="shared" ca="1" si="114"/>
        <v>0</v>
      </c>
      <c r="E234" s="18">
        <f t="shared" ca="1" si="115"/>
        <v>0</v>
      </c>
      <c r="F234" s="18">
        <f t="shared" ca="1" si="116"/>
        <v>0</v>
      </c>
      <c r="G234" s="18">
        <f t="shared" ca="1" si="117"/>
        <v>0</v>
      </c>
      <c r="H234" s="7"/>
      <c r="V234" s="20" t="s">
        <v>611</v>
      </c>
      <c r="W234" s="19">
        <f ca="1">C233</f>
        <v>0</v>
      </c>
      <c r="X234" s="19">
        <f ca="1">D233</f>
        <v>0</v>
      </c>
      <c r="Y234" s="19">
        <f ca="1">E233</f>
        <v>0</v>
      </c>
      <c r="Z234" s="19">
        <f ca="1">F233</f>
        <v>0</v>
      </c>
      <c r="AA234" s="19">
        <f ca="1">G233</f>
        <v>0</v>
      </c>
    </row>
    <row r="235" spans="1:27" x14ac:dyDescent="0.25">
      <c r="A235" s="140"/>
      <c r="B235" s="140" t="s">
        <v>193</v>
      </c>
      <c r="C235" s="18">
        <f t="shared" ca="1" si="113"/>
        <v>0</v>
      </c>
      <c r="D235" s="18">
        <f t="shared" ca="1" si="114"/>
        <v>0</v>
      </c>
      <c r="E235" s="18">
        <f t="shared" ca="1" si="115"/>
        <v>0</v>
      </c>
      <c r="F235" s="18">
        <f t="shared" ca="1" si="116"/>
        <v>0</v>
      </c>
      <c r="G235" s="18">
        <f t="shared" ca="1" si="117"/>
        <v>0</v>
      </c>
      <c r="H235" s="7"/>
      <c r="V235" s="17" t="s">
        <v>1356</v>
      </c>
      <c r="W235" s="18">
        <f ca="1">SUM(C234:C240)</f>
        <v>0</v>
      </c>
      <c r="X235" s="18">
        <f t="shared" ref="X235:AA235" ca="1" si="119">SUM(D234:D240)</f>
        <v>0</v>
      </c>
      <c r="Y235" s="18">
        <f t="shared" ca="1" si="119"/>
        <v>0</v>
      </c>
      <c r="Z235" s="18">
        <f t="shared" ca="1" si="119"/>
        <v>0</v>
      </c>
      <c r="AA235" s="18">
        <f t="shared" ca="1" si="119"/>
        <v>0</v>
      </c>
    </row>
    <row r="236" spans="1:27" x14ac:dyDescent="0.25">
      <c r="A236" s="140"/>
      <c r="B236" s="140" t="s">
        <v>602</v>
      </c>
      <c r="C236" s="18">
        <f t="shared" ca="1" si="113"/>
        <v>0</v>
      </c>
      <c r="D236" s="18">
        <f t="shared" ca="1" si="114"/>
        <v>0</v>
      </c>
      <c r="E236" s="18">
        <f t="shared" ca="1" si="115"/>
        <v>0</v>
      </c>
      <c r="F236" s="18">
        <f t="shared" ca="1" si="116"/>
        <v>0</v>
      </c>
      <c r="G236" s="18">
        <f t="shared" ca="1" si="117"/>
        <v>0</v>
      </c>
      <c r="V236" s="22" t="s">
        <v>1357</v>
      </c>
      <c r="W236" s="41">
        <f ca="1">C241</f>
        <v>0</v>
      </c>
      <c r="X236" s="41">
        <f t="shared" ref="X236:AA236" ca="1" si="120">D241</f>
        <v>0</v>
      </c>
      <c r="Y236" s="41">
        <f t="shared" ca="1" si="120"/>
        <v>0</v>
      </c>
      <c r="Z236" s="41">
        <f t="shared" ca="1" si="120"/>
        <v>0</v>
      </c>
      <c r="AA236" s="41">
        <f t="shared" ca="1" si="120"/>
        <v>0</v>
      </c>
    </row>
    <row r="237" spans="1:27" x14ac:dyDescent="0.25">
      <c r="A237" s="140"/>
      <c r="B237" s="140" t="s">
        <v>603</v>
      </c>
      <c r="C237" s="18">
        <f t="shared" ca="1" si="113"/>
        <v>0</v>
      </c>
      <c r="D237" s="18">
        <f t="shared" ca="1" si="114"/>
        <v>0</v>
      </c>
      <c r="E237" s="18">
        <f t="shared" ca="1" si="115"/>
        <v>0</v>
      </c>
      <c r="F237" s="18">
        <f t="shared" ca="1" si="116"/>
        <v>0</v>
      </c>
      <c r="G237" s="18">
        <f t="shared" ca="1" si="117"/>
        <v>0</v>
      </c>
      <c r="V237" s="36" t="s">
        <v>1351</v>
      </c>
      <c r="W237" s="38">
        <f ca="1">SUM(C246:C248)</f>
        <v>0</v>
      </c>
      <c r="X237" s="38">
        <f t="shared" ref="X237:AA237" ca="1" si="121">SUM(D246:D248)</f>
        <v>0</v>
      </c>
      <c r="Y237" s="38">
        <f t="shared" ca="1" si="121"/>
        <v>0</v>
      </c>
      <c r="Z237" s="38">
        <f t="shared" ca="1" si="121"/>
        <v>0</v>
      </c>
      <c r="AA237" s="38">
        <f t="shared" ca="1" si="121"/>
        <v>0</v>
      </c>
    </row>
    <row r="238" spans="1:27" x14ac:dyDescent="0.25">
      <c r="A238" s="140"/>
      <c r="B238" s="140" t="s">
        <v>604</v>
      </c>
      <c r="C238" s="18">
        <f t="shared" ca="1" si="113"/>
        <v>0</v>
      </c>
      <c r="D238" s="18">
        <f t="shared" ca="1" si="114"/>
        <v>0</v>
      </c>
      <c r="E238" s="18">
        <f t="shared" ca="1" si="115"/>
        <v>0</v>
      </c>
      <c r="F238" s="18">
        <f t="shared" ca="1" si="116"/>
        <v>0</v>
      </c>
      <c r="G238" s="18">
        <f t="shared" ca="1" si="117"/>
        <v>0</v>
      </c>
      <c r="V238" s="171" t="s">
        <v>252</v>
      </c>
      <c r="W238" s="182">
        <f ca="1">SUM(C249:C251)</f>
        <v>0</v>
      </c>
      <c r="X238" s="182">
        <f t="shared" ref="X238:AA238" ca="1" si="122">SUM(D249:D251)</f>
        <v>0</v>
      </c>
      <c r="Y238" s="182">
        <f t="shared" ca="1" si="122"/>
        <v>0</v>
      </c>
      <c r="Z238" s="182">
        <f t="shared" ca="1" si="122"/>
        <v>0</v>
      </c>
      <c r="AA238" s="182">
        <f t="shared" ca="1" si="122"/>
        <v>0</v>
      </c>
    </row>
    <row r="239" spans="1:27" x14ac:dyDescent="0.25">
      <c r="A239" s="140"/>
      <c r="B239" s="140" t="s">
        <v>605</v>
      </c>
      <c r="C239" s="18">
        <f t="shared" ca="1" si="113"/>
        <v>0</v>
      </c>
      <c r="D239" s="18">
        <f t="shared" ca="1" si="114"/>
        <v>0</v>
      </c>
      <c r="E239" s="18">
        <f t="shared" ca="1" si="115"/>
        <v>0</v>
      </c>
      <c r="F239" s="18">
        <f t="shared" ca="1" si="116"/>
        <v>0</v>
      </c>
      <c r="G239" s="18">
        <f t="shared" ca="1" si="117"/>
        <v>0</v>
      </c>
    </row>
    <row r="240" spans="1:27" x14ac:dyDescent="0.25">
      <c r="A240" s="140"/>
      <c r="B240" s="140" t="s">
        <v>194</v>
      </c>
      <c r="C240" s="18">
        <f t="shared" ca="1" si="113"/>
        <v>0</v>
      </c>
      <c r="D240" s="18">
        <f t="shared" ca="1" si="114"/>
        <v>0</v>
      </c>
      <c r="E240" s="18">
        <f t="shared" ca="1" si="115"/>
        <v>0</v>
      </c>
      <c r="F240" s="18">
        <f t="shared" ca="1" si="116"/>
        <v>0</v>
      </c>
      <c r="G240" s="18">
        <f t="shared" ca="1" si="117"/>
        <v>0</v>
      </c>
      <c r="V240" s="140" t="s">
        <v>285</v>
      </c>
      <c r="W240" s="135">
        <f ca="1">SUM(W232:W238)</f>
        <v>0</v>
      </c>
      <c r="X240" s="135">
        <f t="shared" ref="X240:AA240" ca="1" si="123">SUM(X232:X238)</f>
        <v>0</v>
      </c>
      <c r="Y240" s="135">
        <f t="shared" ca="1" si="123"/>
        <v>0</v>
      </c>
      <c r="Z240" s="135">
        <f t="shared" ca="1" si="123"/>
        <v>0</v>
      </c>
      <c r="AA240" s="135">
        <f t="shared" ca="1" si="123"/>
        <v>0</v>
      </c>
    </row>
    <row r="241" spans="1:27" x14ac:dyDescent="0.25">
      <c r="A241" s="140"/>
      <c r="B241" s="140" t="s">
        <v>606</v>
      </c>
      <c r="C241" s="41">
        <f t="shared" ca="1" si="113"/>
        <v>0</v>
      </c>
      <c r="D241" s="41">
        <f t="shared" ca="1" si="114"/>
        <v>0</v>
      </c>
      <c r="E241" s="41">
        <f t="shared" ca="1" si="115"/>
        <v>0</v>
      </c>
      <c r="F241" s="41">
        <f t="shared" ca="1" si="116"/>
        <v>0</v>
      </c>
      <c r="G241" s="41">
        <f t="shared" ca="1" si="117"/>
        <v>0</v>
      </c>
      <c r="V241" s="140" t="s">
        <v>284</v>
      </c>
      <c r="W241" s="135">
        <f ca="1">SUM(C232:C251)</f>
        <v>0</v>
      </c>
      <c r="X241" s="135">
        <f t="shared" ref="X241:AA241" ca="1" si="124">SUM(D232:D251)</f>
        <v>0</v>
      </c>
      <c r="Y241" s="135">
        <f t="shared" ca="1" si="124"/>
        <v>0</v>
      </c>
      <c r="Z241" s="135">
        <f t="shared" ca="1" si="124"/>
        <v>0</v>
      </c>
      <c r="AA241" s="135">
        <f t="shared" ca="1" si="124"/>
        <v>0</v>
      </c>
    </row>
    <row r="242" spans="1:27" x14ac:dyDescent="0.25">
      <c r="A242" s="140"/>
      <c r="B242" s="140" t="s">
        <v>1166</v>
      </c>
      <c r="C242" s="28">
        <f t="shared" ca="1" si="113"/>
        <v>0</v>
      </c>
      <c r="D242" s="28">
        <f t="shared" ca="1" si="114"/>
        <v>0</v>
      </c>
      <c r="E242" s="28">
        <f t="shared" ca="1" si="115"/>
        <v>0</v>
      </c>
      <c r="F242" s="28">
        <f t="shared" ca="1" si="116"/>
        <v>0</v>
      </c>
      <c r="G242" s="28">
        <f t="shared" ca="1" si="117"/>
        <v>0</v>
      </c>
    </row>
    <row r="243" spans="1:27" x14ac:dyDescent="0.25">
      <c r="A243" s="140"/>
      <c r="B243" s="140" t="s">
        <v>1098</v>
      </c>
      <c r="C243" s="28">
        <f t="shared" ca="1" si="113"/>
        <v>0</v>
      </c>
      <c r="D243" s="28">
        <f t="shared" ca="1" si="114"/>
        <v>0</v>
      </c>
      <c r="E243" s="28">
        <f t="shared" ca="1" si="115"/>
        <v>0</v>
      </c>
      <c r="F243" s="28">
        <f t="shared" ca="1" si="116"/>
        <v>0</v>
      </c>
      <c r="G243" s="28">
        <f t="shared" ca="1" si="117"/>
        <v>0</v>
      </c>
    </row>
    <row r="244" spans="1:27" x14ac:dyDescent="0.25">
      <c r="A244" s="140"/>
      <c r="B244" s="140" t="s">
        <v>1167</v>
      </c>
      <c r="C244" s="28">
        <f t="shared" ca="1" si="113"/>
        <v>0</v>
      </c>
      <c r="D244" s="28">
        <f t="shared" ca="1" si="114"/>
        <v>0</v>
      </c>
      <c r="E244" s="28">
        <f t="shared" ca="1" si="115"/>
        <v>0</v>
      </c>
      <c r="F244" s="28">
        <f t="shared" ca="1" si="116"/>
        <v>0</v>
      </c>
      <c r="G244" s="28">
        <f t="shared" ca="1" si="117"/>
        <v>0</v>
      </c>
    </row>
    <row r="245" spans="1:27" x14ac:dyDescent="0.25">
      <c r="A245" s="140"/>
      <c r="B245" s="140" t="s">
        <v>1168</v>
      </c>
      <c r="C245" s="28">
        <f t="shared" ca="1" si="113"/>
        <v>0</v>
      </c>
      <c r="D245" s="28">
        <f t="shared" ca="1" si="114"/>
        <v>0</v>
      </c>
      <c r="E245" s="28">
        <f t="shared" ca="1" si="115"/>
        <v>0</v>
      </c>
      <c r="F245" s="28">
        <f t="shared" ca="1" si="116"/>
        <v>0</v>
      </c>
      <c r="G245" s="28">
        <f t="shared" ca="1" si="117"/>
        <v>0</v>
      </c>
    </row>
    <row r="246" spans="1:27" x14ac:dyDescent="0.25">
      <c r="A246" s="140"/>
      <c r="B246" s="140" t="s">
        <v>195</v>
      </c>
      <c r="C246" s="38">
        <f t="shared" ca="1" si="113"/>
        <v>0</v>
      </c>
      <c r="D246" s="38">
        <f t="shared" ca="1" si="114"/>
        <v>0</v>
      </c>
      <c r="E246" s="38">
        <f t="shared" ca="1" si="115"/>
        <v>0</v>
      </c>
      <c r="F246" s="38">
        <f t="shared" ca="1" si="116"/>
        <v>0</v>
      </c>
      <c r="G246" s="38">
        <f t="shared" ca="1" si="117"/>
        <v>0</v>
      </c>
    </row>
    <row r="247" spans="1:27" x14ac:dyDescent="0.25">
      <c r="A247" s="140"/>
      <c r="B247" s="140" t="s">
        <v>196</v>
      </c>
      <c r="C247" s="38">
        <f t="shared" ca="1" si="113"/>
        <v>0</v>
      </c>
      <c r="D247" s="38">
        <f t="shared" ca="1" si="114"/>
        <v>0</v>
      </c>
      <c r="E247" s="38">
        <f t="shared" ca="1" si="115"/>
        <v>0</v>
      </c>
      <c r="F247" s="38">
        <f t="shared" ca="1" si="116"/>
        <v>0</v>
      </c>
      <c r="G247" s="38">
        <f t="shared" ca="1" si="117"/>
        <v>0</v>
      </c>
    </row>
    <row r="248" spans="1:27" x14ac:dyDescent="0.25">
      <c r="A248" s="140"/>
      <c r="B248" s="140" t="s">
        <v>197</v>
      </c>
      <c r="C248" s="38">
        <f t="shared" ca="1" si="113"/>
        <v>0</v>
      </c>
      <c r="D248" s="38">
        <f t="shared" ca="1" si="114"/>
        <v>0</v>
      </c>
      <c r="E248" s="38">
        <f t="shared" ca="1" si="115"/>
        <v>0</v>
      </c>
      <c r="F248" s="38">
        <f t="shared" ca="1" si="116"/>
        <v>0</v>
      </c>
      <c r="G248" s="38">
        <f t="shared" ca="1" si="117"/>
        <v>0</v>
      </c>
    </row>
    <row r="249" spans="1:27" x14ac:dyDescent="0.25">
      <c r="A249" s="140"/>
      <c r="B249" s="140" t="s">
        <v>198</v>
      </c>
      <c r="C249" s="172">
        <f t="shared" ca="1" si="113"/>
        <v>0</v>
      </c>
      <c r="D249" s="172">
        <f t="shared" ca="1" si="114"/>
        <v>0</v>
      </c>
      <c r="E249" s="172">
        <f t="shared" ca="1" si="115"/>
        <v>0</v>
      </c>
      <c r="F249" s="172">
        <f t="shared" ca="1" si="116"/>
        <v>0</v>
      </c>
      <c r="G249" s="172">
        <f t="shared" ca="1" si="117"/>
        <v>0</v>
      </c>
    </row>
    <row r="250" spans="1:27" x14ac:dyDescent="0.25">
      <c r="A250" s="140"/>
      <c r="B250" s="140" t="s">
        <v>607</v>
      </c>
      <c r="C250" s="172">
        <f t="shared" ca="1" si="113"/>
        <v>0</v>
      </c>
      <c r="D250" s="172">
        <f t="shared" ca="1" si="114"/>
        <v>0</v>
      </c>
      <c r="E250" s="172">
        <f t="shared" ca="1" si="115"/>
        <v>0</v>
      </c>
      <c r="F250" s="172">
        <f t="shared" ca="1" si="116"/>
        <v>0</v>
      </c>
      <c r="G250" s="172">
        <f t="shared" ca="1" si="117"/>
        <v>0</v>
      </c>
    </row>
    <row r="251" spans="1:27" x14ac:dyDescent="0.25">
      <c r="A251" s="140"/>
      <c r="B251" s="140" t="s">
        <v>608</v>
      </c>
      <c r="C251" s="172">
        <f t="shared" ca="1" si="113"/>
        <v>0</v>
      </c>
      <c r="D251" s="172">
        <f t="shared" ca="1" si="114"/>
        <v>0</v>
      </c>
      <c r="E251" s="172">
        <f t="shared" ca="1" si="115"/>
        <v>0</v>
      </c>
      <c r="F251" s="172">
        <f t="shared" ca="1" si="116"/>
        <v>0</v>
      </c>
      <c r="G251" s="172">
        <f t="shared" ca="1" si="117"/>
        <v>0</v>
      </c>
    </row>
    <row r="252" spans="1:27" x14ac:dyDescent="0.25">
      <c r="C252" s="108"/>
      <c r="D252" s="108"/>
      <c r="E252" s="108"/>
      <c r="F252" s="108"/>
      <c r="G252" s="108"/>
      <c r="H252" s="7"/>
      <c r="I252" s="103" t="s">
        <v>244</v>
      </c>
      <c r="O252" s="103" t="s">
        <v>245</v>
      </c>
    </row>
    <row r="253" spans="1:27" x14ac:dyDescent="0.25">
      <c r="B253" s="106" t="s">
        <v>257</v>
      </c>
      <c r="C253" s="102">
        <v>2010</v>
      </c>
      <c r="D253" s="102">
        <v>2020</v>
      </c>
      <c r="E253" s="102">
        <v>2030</v>
      </c>
      <c r="F253" s="102">
        <v>2040</v>
      </c>
      <c r="G253" s="102">
        <v>2050</v>
      </c>
      <c r="H253" s="7"/>
      <c r="I253" s="106">
        <v>2010</v>
      </c>
      <c r="J253" s="106">
        <v>2020</v>
      </c>
      <c r="K253" s="106">
        <v>2030</v>
      </c>
      <c r="L253" s="106">
        <v>2040</v>
      </c>
      <c r="M253" s="106">
        <v>2050</v>
      </c>
      <c r="O253" s="106">
        <v>2010</v>
      </c>
      <c r="P253" s="106">
        <v>2020</v>
      </c>
      <c r="Q253" s="106">
        <v>2030</v>
      </c>
      <c r="R253" s="106">
        <v>2040</v>
      </c>
      <c r="S253" s="106">
        <v>2050</v>
      </c>
      <c r="V253" s="106" t="s">
        <v>257</v>
      </c>
      <c r="W253" s="106">
        <v>2010</v>
      </c>
      <c r="X253" s="106">
        <v>2020</v>
      </c>
      <c r="Y253" s="106">
        <v>2030</v>
      </c>
      <c r="Z253" s="106">
        <v>2040</v>
      </c>
      <c r="AA253" s="106">
        <v>2050</v>
      </c>
    </row>
    <row r="254" spans="1:27" x14ac:dyDescent="0.25">
      <c r="A254" s="140"/>
      <c r="B254" s="140" t="s">
        <v>1106</v>
      </c>
      <c r="C254" s="16">
        <f t="shared" ref="C254:C270" ca="1" si="125">IFERROR(VLOOKUP($B254,INDIRECT($I$254),2,FALSE),0)</f>
        <v>0</v>
      </c>
      <c r="D254" s="16">
        <f t="shared" ref="D254:D270" ca="1" si="126">IFERROR(VLOOKUP($B254,INDIRECT($J$254),2,FALSE),0)</f>
        <v>0</v>
      </c>
      <c r="E254" s="16">
        <f t="shared" ref="E254:E270" ca="1" si="127">IFERROR(VLOOKUP($B254,INDIRECT($K$254),2,FALSE),0)</f>
        <v>0</v>
      </c>
      <c r="F254" s="16">
        <f t="shared" ref="F254:F270" ca="1" si="128">IFERROR(VLOOKUP($B254,INDIRECT($L$254),2,FALSE),0)</f>
        <v>0</v>
      </c>
      <c r="G254" s="16">
        <f t="shared" ref="G254:G270" ca="1" si="129">IFERROR(VLOOKUP($B254,INDIRECT($M$254),2,FALSE),0)</f>
        <v>0</v>
      </c>
      <c r="H254" s="7"/>
      <c r="I254" s="140" t="str">
        <f>"Modeloutput!$D$"&amp;O254&amp;":$E$"&amp;O255</f>
        <v>Modeloutput!$D$6488:$E$6504</v>
      </c>
      <c r="J254" s="140" t="str">
        <f>"Modeloutput!$D$"&amp;P254&amp;":$E$"&amp;P255</f>
        <v>Modeloutput!$D$6811:$E$6827</v>
      </c>
      <c r="K254" s="140" t="str">
        <f>"Modeloutput!$D$"&amp;Q254&amp;":$E$"&amp;Q255</f>
        <v>Modeloutput!$D$7134:$E$7150</v>
      </c>
      <c r="L254" s="140" t="str">
        <f>"Modeloutput!$D$"&amp;R254&amp;":$E$"&amp;R255</f>
        <v>Modeloutput!$D$7457:$E$7473</v>
      </c>
      <c r="M254" s="140" t="str">
        <f>"Modeloutput!$D$"&amp;S254&amp;":$E$"&amp;S255</f>
        <v>Modeloutput!$D$7780:$E$7796</v>
      </c>
      <c r="N254" s="140" t="s">
        <v>246</v>
      </c>
      <c r="O254" s="140">
        <f>Run4_Var1!O254+Run4_Var5!$G$9</f>
        <v>6488</v>
      </c>
      <c r="P254" s="140">
        <f>Run4_Var1!P254+Run4_Var5!$G$9</f>
        <v>6811</v>
      </c>
      <c r="Q254" s="140">
        <f>Run4_Var1!Q254+Run4_Var5!$G$9</f>
        <v>7134</v>
      </c>
      <c r="R254" s="140">
        <f>Run4_Var1!R254+Run4_Var5!$G$9</f>
        <v>7457</v>
      </c>
      <c r="S254" s="140">
        <f>Run4_Var1!S254+Run4_Var5!$G$9</f>
        <v>7780</v>
      </c>
      <c r="V254" s="14" t="s">
        <v>237</v>
      </c>
      <c r="W254" s="15">
        <f t="shared" ref="W254:AA254" ca="1" si="130">C254</f>
        <v>0</v>
      </c>
      <c r="X254" s="15">
        <f t="shared" ca="1" si="130"/>
        <v>0</v>
      </c>
      <c r="Y254" s="15">
        <f t="shared" ca="1" si="130"/>
        <v>0</v>
      </c>
      <c r="Z254" s="15">
        <f t="shared" ca="1" si="130"/>
        <v>0</v>
      </c>
      <c r="AA254" s="15">
        <f t="shared" ca="1" si="130"/>
        <v>0</v>
      </c>
    </row>
    <row r="255" spans="1:27" x14ac:dyDescent="0.25">
      <c r="A255" s="140"/>
      <c r="B255" s="140" t="s">
        <v>200</v>
      </c>
      <c r="C255" s="49">
        <f t="shared" ca="1" si="125"/>
        <v>0</v>
      </c>
      <c r="D255" s="49">
        <f t="shared" ca="1" si="126"/>
        <v>0</v>
      </c>
      <c r="E255" s="49">
        <f t="shared" ca="1" si="127"/>
        <v>0</v>
      </c>
      <c r="F255" s="49">
        <f t="shared" ca="1" si="128"/>
        <v>0</v>
      </c>
      <c r="G255" s="49">
        <f t="shared" ca="1" si="129"/>
        <v>0</v>
      </c>
      <c r="H255" s="9"/>
      <c r="O255" s="140">
        <f>Run4_Var1!O255+Run4_Var5!$G$9</f>
        <v>6504</v>
      </c>
      <c r="P255" s="140">
        <f>Run4_Var1!P255+Run4_Var5!$G$9</f>
        <v>6827</v>
      </c>
      <c r="Q255" s="140">
        <f>Run4_Var1!Q255+Run4_Var5!$G$9</f>
        <v>7150</v>
      </c>
      <c r="R255" s="140">
        <f>Run4_Var1!R255+Run4_Var5!$G$9</f>
        <v>7473</v>
      </c>
      <c r="S255" s="140">
        <f>Run4_Var1!S255+Run4_Var5!$G$9</f>
        <v>7796</v>
      </c>
      <c r="V255" s="43" t="s">
        <v>287</v>
      </c>
      <c r="W255" s="44">
        <f ca="1">C256</f>
        <v>0</v>
      </c>
      <c r="X255" s="44">
        <f t="shared" ref="X255:AA256" ca="1" si="131">D256</f>
        <v>0</v>
      </c>
      <c r="Y255" s="44">
        <f t="shared" ca="1" si="131"/>
        <v>0</v>
      </c>
      <c r="Z255" s="44">
        <f t="shared" ca="1" si="131"/>
        <v>0</v>
      </c>
      <c r="AA255" s="44">
        <f t="shared" ca="1" si="131"/>
        <v>0</v>
      </c>
    </row>
    <row r="256" spans="1:27" x14ac:dyDescent="0.25">
      <c r="A256" s="140"/>
      <c r="B256" s="140" t="s">
        <v>609</v>
      </c>
      <c r="C256" s="45">
        <f t="shared" ca="1" si="125"/>
        <v>0</v>
      </c>
      <c r="D256" s="45">
        <f t="shared" ca="1" si="126"/>
        <v>0</v>
      </c>
      <c r="E256" s="45">
        <f t="shared" ca="1" si="127"/>
        <v>0</v>
      </c>
      <c r="F256" s="45">
        <f t="shared" ca="1" si="128"/>
        <v>0</v>
      </c>
      <c r="G256" s="45">
        <f t="shared" ca="1" si="129"/>
        <v>0</v>
      </c>
      <c r="H256" s="7"/>
      <c r="V256" s="25" t="s">
        <v>240</v>
      </c>
      <c r="W256" s="26">
        <f ca="1">C257</f>
        <v>0</v>
      </c>
      <c r="X256" s="26">
        <f t="shared" ca="1" si="131"/>
        <v>0</v>
      </c>
      <c r="Y256" s="26">
        <f t="shared" ca="1" si="131"/>
        <v>0</v>
      </c>
      <c r="Z256" s="26">
        <f t="shared" ca="1" si="131"/>
        <v>0</v>
      </c>
      <c r="AA256" s="26">
        <f t="shared" ca="1" si="131"/>
        <v>0</v>
      </c>
    </row>
    <row r="257" spans="1:27" x14ac:dyDescent="0.25">
      <c r="A257" s="140"/>
      <c r="B257" s="140" t="s">
        <v>1108</v>
      </c>
      <c r="C257" s="46">
        <f t="shared" ca="1" si="125"/>
        <v>0</v>
      </c>
      <c r="D257" s="46">
        <f t="shared" ca="1" si="126"/>
        <v>0</v>
      </c>
      <c r="E257" s="46">
        <f t="shared" ca="1" si="127"/>
        <v>0</v>
      </c>
      <c r="F257" s="46">
        <f t="shared" ca="1" si="128"/>
        <v>0</v>
      </c>
      <c r="G257" s="46">
        <f t="shared" ca="1" si="129"/>
        <v>0</v>
      </c>
      <c r="H257" s="7"/>
      <c r="V257" s="20" t="s">
        <v>614</v>
      </c>
      <c r="W257" s="21">
        <f ca="1">C259</f>
        <v>0</v>
      </c>
      <c r="X257" s="21">
        <f t="shared" ref="X257:AA257" ca="1" si="132">D259</f>
        <v>0</v>
      </c>
      <c r="Y257" s="21">
        <f t="shared" ca="1" si="132"/>
        <v>0</v>
      </c>
      <c r="Z257" s="21">
        <f t="shared" ca="1" si="132"/>
        <v>0</v>
      </c>
      <c r="AA257" s="21">
        <f t="shared" ca="1" si="132"/>
        <v>0</v>
      </c>
    </row>
    <row r="258" spans="1:27" x14ac:dyDescent="0.25">
      <c r="A258" s="140"/>
      <c r="B258" s="140" t="s">
        <v>201</v>
      </c>
      <c r="C258" s="49">
        <f t="shared" ca="1" si="125"/>
        <v>0</v>
      </c>
      <c r="D258" s="49">
        <f t="shared" ca="1" si="126"/>
        <v>0</v>
      </c>
      <c r="E258" s="49">
        <f t="shared" ca="1" si="127"/>
        <v>0</v>
      </c>
      <c r="F258" s="49">
        <f t="shared" ca="1" si="128"/>
        <v>0</v>
      </c>
      <c r="G258" s="49">
        <f t="shared" ca="1" si="129"/>
        <v>0</v>
      </c>
      <c r="H258" s="7"/>
      <c r="V258" s="47" t="s">
        <v>278</v>
      </c>
      <c r="W258" s="48">
        <f ca="1">C255+C258</f>
        <v>0</v>
      </c>
      <c r="X258" s="48">
        <f t="shared" ref="X258:AA258" ca="1" si="133">D255+D258</f>
        <v>0</v>
      </c>
      <c r="Y258" s="48">
        <f t="shared" ca="1" si="133"/>
        <v>0</v>
      </c>
      <c r="Z258" s="48">
        <f t="shared" ca="1" si="133"/>
        <v>0</v>
      </c>
      <c r="AA258" s="48">
        <f t="shared" ca="1" si="133"/>
        <v>0</v>
      </c>
    </row>
    <row r="259" spans="1:27" x14ac:dyDescent="0.25">
      <c r="A259" s="140"/>
      <c r="B259" s="140" t="s">
        <v>610</v>
      </c>
      <c r="C259" s="19">
        <f t="shared" ca="1" si="125"/>
        <v>0</v>
      </c>
      <c r="D259" s="19">
        <f t="shared" ca="1" si="126"/>
        <v>0</v>
      </c>
      <c r="E259" s="19">
        <f t="shared" ca="1" si="127"/>
        <v>0</v>
      </c>
      <c r="F259" s="19">
        <f t="shared" ca="1" si="128"/>
        <v>0</v>
      </c>
      <c r="G259" s="19">
        <f t="shared" ca="1" si="129"/>
        <v>0</v>
      </c>
      <c r="V259" s="51" t="s">
        <v>289</v>
      </c>
      <c r="W259" s="52">
        <f ca="1">SUM(C263:C266)</f>
        <v>0</v>
      </c>
      <c r="X259" s="52">
        <f ca="1">SUM(D263:D266)</f>
        <v>0</v>
      </c>
      <c r="Y259" s="52">
        <f ca="1">SUM(E263:E266)</f>
        <v>0</v>
      </c>
      <c r="Z259" s="52">
        <f ca="1">SUM(F263:F266)</f>
        <v>0</v>
      </c>
      <c r="AA259" s="52">
        <f ca="1">SUM(G263:G266)</f>
        <v>0</v>
      </c>
    </row>
    <row r="260" spans="1:27" x14ac:dyDescent="0.25">
      <c r="A260" s="140"/>
      <c r="B260" s="140" t="s">
        <v>202</v>
      </c>
      <c r="C260" s="38">
        <f t="shared" ca="1" si="125"/>
        <v>0</v>
      </c>
      <c r="D260" s="38">
        <f t="shared" ca="1" si="126"/>
        <v>0</v>
      </c>
      <c r="E260" s="38">
        <f t="shared" ca="1" si="127"/>
        <v>0</v>
      </c>
      <c r="F260" s="38">
        <f t="shared" ca="1" si="128"/>
        <v>0</v>
      </c>
      <c r="G260" s="38">
        <f t="shared" ca="1" si="129"/>
        <v>0</v>
      </c>
      <c r="V260" s="54" t="s">
        <v>1358</v>
      </c>
      <c r="W260" s="55">
        <f ca="1">SUM(C267:C270)</f>
        <v>0</v>
      </c>
      <c r="X260" s="55">
        <f ca="1">SUM(D267:D270)</f>
        <v>0</v>
      </c>
      <c r="Y260" s="55">
        <f ca="1">SUM(E267:E270)</f>
        <v>0</v>
      </c>
      <c r="Z260" s="55">
        <f ca="1">SUM(F267:F270)</f>
        <v>0</v>
      </c>
      <c r="AA260" s="55">
        <f ca="1">SUM(G267:G270)</f>
        <v>0</v>
      </c>
    </row>
    <row r="261" spans="1:27" x14ac:dyDescent="0.25">
      <c r="A261" s="140"/>
      <c r="B261" s="140" t="s">
        <v>203</v>
      </c>
      <c r="C261" s="38">
        <f t="shared" ca="1" si="125"/>
        <v>0</v>
      </c>
      <c r="D261" s="38">
        <f t="shared" ca="1" si="126"/>
        <v>0</v>
      </c>
      <c r="E261" s="38">
        <f t="shared" ca="1" si="127"/>
        <v>0</v>
      </c>
      <c r="F261" s="38">
        <f t="shared" ca="1" si="128"/>
        <v>0</v>
      </c>
      <c r="G261" s="38">
        <f t="shared" ca="1" si="129"/>
        <v>0</v>
      </c>
      <c r="V261" s="36" t="s">
        <v>1354</v>
      </c>
      <c r="W261" s="50">
        <f ca="1">SUM(C260:C262)</f>
        <v>0</v>
      </c>
      <c r="X261" s="50">
        <f ca="1">SUM(D260:D262)</f>
        <v>0</v>
      </c>
      <c r="Y261" s="50">
        <f ca="1">SUM(E260:E262)</f>
        <v>0</v>
      </c>
      <c r="Z261" s="50">
        <f ca="1">SUM(F260:F262)</f>
        <v>0</v>
      </c>
      <c r="AA261" s="50">
        <f ca="1">SUM(G260:G262)</f>
        <v>0</v>
      </c>
    </row>
    <row r="262" spans="1:27" x14ac:dyDescent="0.25">
      <c r="A262" s="140"/>
      <c r="B262" s="140" t="s">
        <v>204</v>
      </c>
      <c r="C262" s="38">
        <f t="shared" ca="1" si="125"/>
        <v>0</v>
      </c>
      <c r="D262" s="38">
        <f t="shared" ca="1" si="126"/>
        <v>0</v>
      </c>
      <c r="E262" s="38">
        <f t="shared" ca="1" si="127"/>
        <v>0</v>
      </c>
      <c r="F262" s="38">
        <f t="shared" ca="1" si="128"/>
        <v>0</v>
      </c>
      <c r="G262" s="38">
        <f t="shared" ca="1" si="129"/>
        <v>0</v>
      </c>
    </row>
    <row r="263" spans="1:27" x14ac:dyDescent="0.25">
      <c r="A263" s="140"/>
      <c r="B263" s="140" t="s">
        <v>1169</v>
      </c>
      <c r="C263" s="53">
        <f t="shared" ca="1" si="125"/>
        <v>0</v>
      </c>
      <c r="D263" s="53">
        <f t="shared" ca="1" si="126"/>
        <v>0</v>
      </c>
      <c r="E263" s="53">
        <f t="shared" ca="1" si="127"/>
        <v>0</v>
      </c>
      <c r="F263" s="53">
        <f t="shared" ca="1" si="128"/>
        <v>0</v>
      </c>
      <c r="G263" s="53">
        <f t="shared" ca="1" si="129"/>
        <v>0</v>
      </c>
      <c r="V263" s="140" t="s">
        <v>285</v>
      </c>
      <c r="W263" s="135">
        <f ca="1">SUM(W254:W261)</f>
        <v>0</v>
      </c>
      <c r="X263" s="135">
        <f ca="1">SUM(X254:X261)</f>
        <v>0</v>
      </c>
      <c r="Y263" s="135">
        <f ca="1">SUM(Y254:Y261)</f>
        <v>0</v>
      </c>
      <c r="Z263" s="135">
        <f ca="1">SUM(Z254:Z261)</f>
        <v>0</v>
      </c>
      <c r="AA263" s="135">
        <f ca="1">SUM(AA254:AA261)</f>
        <v>0</v>
      </c>
    </row>
    <row r="264" spans="1:27" x14ac:dyDescent="0.25">
      <c r="A264" s="140"/>
      <c r="B264" s="140" t="s">
        <v>1109</v>
      </c>
      <c r="C264" s="53">
        <f t="shared" ca="1" si="125"/>
        <v>0</v>
      </c>
      <c r="D264" s="53">
        <f t="shared" ca="1" si="126"/>
        <v>0</v>
      </c>
      <c r="E264" s="53">
        <f t="shared" ca="1" si="127"/>
        <v>0</v>
      </c>
      <c r="F264" s="53">
        <f t="shared" ca="1" si="128"/>
        <v>0</v>
      </c>
      <c r="G264" s="53">
        <f t="shared" ca="1" si="129"/>
        <v>0</v>
      </c>
      <c r="V264" s="140" t="s">
        <v>284</v>
      </c>
      <c r="W264" s="135">
        <f ca="1">SUM(C254:C270)</f>
        <v>0</v>
      </c>
      <c r="X264" s="135">
        <f ca="1">SUM(D254:D270)</f>
        <v>0</v>
      </c>
      <c r="Y264" s="135">
        <f ca="1">SUM(E254:E270)</f>
        <v>0</v>
      </c>
      <c r="Z264" s="135">
        <f ca="1">SUM(F254:F270)</f>
        <v>0</v>
      </c>
      <c r="AA264" s="135">
        <f ca="1">SUM(G254:G270)</f>
        <v>0</v>
      </c>
    </row>
    <row r="265" spans="1:27" x14ac:dyDescent="0.25">
      <c r="A265" s="140"/>
      <c r="B265" s="140" t="s">
        <v>1170</v>
      </c>
      <c r="C265" s="53">
        <f t="shared" ca="1" si="125"/>
        <v>0</v>
      </c>
      <c r="D265" s="53">
        <f t="shared" ca="1" si="126"/>
        <v>0</v>
      </c>
      <c r="E265" s="53">
        <f t="shared" ca="1" si="127"/>
        <v>0</v>
      </c>
      <c r="F265" s="53">
        <f t="shared" ca="1" si="128"/>
        <v>0</v>
      </c>
      <c r="G265" s="53">
        <f t="shared" ca="1" si="129"/>
        <v>0</v>
      </c>
    </row>
    <row r="266" spans="1:27" x14ac:dyDescent="0.25">
      <c r="A266" s="140"/>
      <c r="B266" s="140" t="s">
        <v>1171</v>
      </c>
      <c r="C266" s="53">
        <f t="shared" ca="1" si="125"/>
        <v>0</v>
      </c>
      <c r="D266" s="53">
        <f t="shared" ca="1" si="126"/>
        <v>0</v>
      </c>
      <c r="E266" s="53">
        <f t="shared" ca="1" si="127"/>
        <v>0</v>
      </c>
      <c r="F266" s="53">
        <f t="shared" ca="1" si="128"/>
        <v>0</v>
      </c>
      <c r="G266" s="53">
        <f t="shared" ca="1" si="129"/>
        <v>0</v>
      </c>
    </row>
    <row r="267" spans="1:27" x14ac:dyDescent="0.25">
      <c r="A267" s="140"/>
      <c r="B267" s="140" t="s">
        <v>1172</v>
      </c>
      <c r="C267" s="56">
        <f t="shared" ca="1" si="125"/>
        <v>0</v>
      </c>
      <c r="D267" s="56">
        <f t="shared" ca="1" si="126"/>
        <v>0</v>
      </c>
      <c r="E267" s="56">
        <f t="shared" ca="1" si="127"/>
        <v>0</v>
      </c>
      <c r="F267" s="56">
        <f t="shared" ca="1" si="128"/>
        <v>0</v>
      </c>
      <c r="G267" s="56">
        <f t="shared" ca="1" si="129"/>
        <v>0</v>
      </c>
    </row>
    <row r="268" spans="1:27" x14ac:dyDescent="0.25">
      <c r="A268" s="140"/>
      <c r="B268" s="140" t="s">
        <v>1110</v>
      </c>
      <c r="C268" s="56">
        <f t="shared" ca="1" si="125"/>
        <v>0</v>
      </c>
      <c r="D268" s="56">
        <f t="shared" ca="1" si="126"/>
        <v>0</v>
      </c>
      <c r="E268" s="56">
        <f t="shared" ca="1" si="127"/>
        <v>0</v>
      </c>
      <c r="F268" s="56">
        <f t="shared" ca="1" si="128"/>
        <v>0</v>
      </c>
      <c r="G268" s="56">
        <f t="shared" ca="1" si="129"/>
        <v>0</v>
      </c>
    </row>
    <row r="269" spans="1:27" x14ac:dyDescent="0.25">
      <c r="A269" s="140"/>
      <c r="B269" s="140" t="s">
        <v>1173</v>
      </c>
      <c r="C269" s="56">
        <f t="shared" ca="1" si="125"/>
        <v>0</v>
      </c>
      <c r="D269" s="56">
        <f t="shared" ca="1" si="126"/>
        <v>0</v>
      </c>
      <c r="E269" s="56">
        <f t="shared" ca="1" si="127"/>
        <v>0</v>
      </c>
      <c r="F269" s="56">
        <f t="shared" ca="1" si="128"/>
        <v>0</v>
      </c>
      <c r="G269" s="56">
        <f t="shared" ca="1" si="129"/>
        <v>0</v>
      </c>
    </row>
    <row r="270" spans="1:27" x14ac:dyDescent="0.25">
      <c r="A270" s="140"/>
      <c r="B270" s="140" t="s">
        <v>1174</v>
      </c>
      <c r="C270" s="56">
        <f t="shared" ca="1" si="125"/>
        <v>0</v>
      </c>
      <c r="D270" s="56">
        <f t="shared" ca="1" si="126"/>
        <v>0</v>
      </c>
      <c r="E270" s="56">
        <f t="shared" ca="1" si="127"/>
        <v>0</v>
      </c>
      <c r="F270" s="56">
        <f t="shared" ca="1" si="128"/>
        <v>0</v>
      </c>
      <c r="G270" s="56">
        <f t="shared" ca="1" si="129"/>
        <v>0</v>
      </c>
    </row>
    <row r="271" spans="1:27" x14ac:dyDescent="0.25">
      <c r="C271" s="108"/>
      <c r="D271" s="108"/>
      <c r="E271" s="108"/>
      <c r="F271" s="108"/>
      <c r="G271" s="108"/>
      <c r="I271" s="103" t="s">
        <v>244</v>
      </c>
      <c r="O271" s="103" t="s">
        <v>245</v>
      </c>
    </row>
    <row r="272" spans="1:27" x14ac:dyDescent="0.25">
      <c r="B272" s="106" t="s">
        <v>258</v>
      </c>
      <c r="C272" s="102">
        <v>2010</v>
      </c>
      <c r="D272" s="102">
        <v>2020</v>
      </c>
      <c r="E272" s="102">
        <v>2030</v>
      </c>
      <c r="F272" s="102">
        <v>2040</v>
      </c>
      <c r="G272" s="102">
        <v>2050</v>
      </c>
      <c r="I272" s="106">
        <v>2010</v>
      </c>
      <c r="J272" s="106">
        <v>2020</v>
      </c>
      <c r="K272" s="106">
        <v>2030</v>
      </c>
      <c r="L272" s="106">
        <v>2040</v>
      </c>
      <c r="M272" s="106">
        <v>2050</v>
      </c>
      <c r="O272" s="106">
        <v>2010</v>
      </c>
      <c r="P272" s="106">
        <v>2020</v>
      </c>
      <c r="Q272" s="106">
        <v>2030</v>
      </c>
      <c r="R272" s="106">
        <v>2040</v>
      </c>
      <c r="S272" s="106">
        <v>2050</v>
      </c>
      <c r="V272" s="106" t="s">
        <v>258</v>
      </c>
      <c r="W272" s="106">
        <v>2010</v>
      </c>
      <c r="X272" s="106">
        <v>2020</v>
      </c>
      <c r="Y272" s="106">
        <v>2030</v>
      </c>
      <c r="Z272" s="106">
        <v>2040</v>
      </c>
      <c r="AA272" s="106">
        <v>2050</v>
      </c>
    </row>
    <row r="273" spans="1:27" x14ac:dyDescent="0.25">
      <c r="A273" s="163"/>
      <c r="B273" s="140" t="s">
        <v>600</v>
      </c>
      <c r="C273" s="16">
        <f t="shared" ref="C273:C292" ca="1" si="134">IFERROR(VLOOKUP($B273,INDIRECT($I$273),2,FALSE),0)</f>
        <v>0</v>
      </c>
      <c r="D273" s="16">
        <f t="shared" ref="D273:D292" ca="1" si="135">IFERROR(VLOOKUP($B273,INDIRECT($J$273),2,FALSE),0)</f>
        <v>0</v>
      </c>
      <c r="E273" s="16">
        <f t="shared" ref="E273:E292" ca="1" si="136">IFERROR(VLOOKUP($B273,INDIRECT($K$273),2,FALSE),0)</f>
        <v>0</v>
      </c>
      <c r="F273" s="16">
        <f t="shared" ref="F273:F292" ca="1" si="137">IFERROR(VLOOKUP($B273,INDIRECT($L$273),2,FALSE),0)</f>
        <v>0</v>
      </c>
      <c r="G273" s="16">
        <f t="shared" ref="G273:G292" ca="1" si="138">IFERROR(VLOOKUP($B273,INDIRECT($M$273),2,FALSE),0)</f>
        <v>0</v>
      </c>
      <c r="I273" s="140" t="str">
        <f>"Modeloutput!$D$"&amp;O273&amp;":$E$"&amp;O274</f>
        <v>Modeloutput!$D$6508:$E$6528</v>
      </c>
      <c r="J273" s="140" t="str">
        <f>"Modeloutput!$D$"&amp;P273&amp;":$E$"&amp;P274</f>
        <v>Modeloutput!$D$6831:$E$6851</v>
      </c>
      <c r="K273" s="140" t="str">
        <f>"Modeloutput!$D$"&amp;Q273&amp;":$E$"&amp;Q274</f>
        <v>Modeloutput!$D$7154:$E$7174</v>
      </c>
      <c r="L273" s="140" t="str">
        <f>"Modeloutput!$D$"&amp;R273&amp;":$E$"&amp;R274</f>
        <v>Modeloutput!$D$7477:$E$7497</v>
      </c>
      <c r="M273" s="140" t="str">
        <f>"Modeloutput!$D$"&amp;S273&amp;":$E$"&amp;S274</f>
        <v>Modeloutput!$D$7800:$E$7820</v>
      </c>
      <c r="N273" s="140" t="s">
        <v>246</v>
      </c>
      <c r="O273" s="140">
        <f>Run4_Var1!O273+Run4_Var5!$G$9</f>
        <v>6508</v>
      </c>
      <c r="P273" s="140">
        <f>Run4_Var1!P273+Run4_Var5!$G$9</f>
        <v>6831</v>
      </c>
      <c r="Q273" s="140">
        <f>Run4_Var1!Q273+Run4_Var5!$G$9</f>
        <v>7154</v>
      </c>
      <c r="R273" s="140">
        <f>Run4_Var1!R273+Run4_Var5!$G$9</f>
        <v>7477</v>
      </c>
      <c r="S273" s="140">
        <f>Run4_Var1!S273+Run4_Var5!$G$9</f>
        <v>7800</v>
      </c>
      <c r="V273" s="14" t="s">
        <v>282</v>
      </c>
      <c r="W273" s="16">
        <f ca="1">C273</f>
        <v>0</v>
      </c>
      <c r="X273" s="16">
        <f ca="1">D273</f>
        <v>0</v>
      </c>
      <c r="Y273" s="16">
        <f ca="1">E273</f>
        <v>0</v>
      </c>
      <c r="Z273" s="16">
        <f ca="1">F273</f>
        <v>0</v>
      </c>
      <c r="AA273" s="16">
        <f ca="1">G273</f>
        <v>0</v>
      </c>
    </row>
    <row r="274" spans="1:27" x14ac:dyDescent="0.25">
      <c r="A274" s="140"/>
      <c r="B274" s="140" t="s">
        <v>601</v>
      </c>
      <c r="C274" s="19">
        <f t="shared" ca="1" si="134"/>
        <v>0</v>
      </c>
      <c r="D274" s="19">
        <f t="shared" ca="1" si="135"/>
        <v>0</v>
      </c>
      <c r="E274" s="19">
        <f t="shared" ca="1" si="136"/>
        <v>0</v>
      </c>
      <c r="F274" s="19">
        <f t="shared" ca="1" si="137"/>
        <v>0</v>
      </c>
      <c r="G274" s="19">
        <f t="shared" ca="1" si="138"/>
        <v>0</v>
      </c>
      <c r="O274" s="140">
        <f>Run4_Var1!O274+Run4_Var5!$G$9</f>
        <v>6528</v>
      </c>
      <c r="P274" s="140">
        <f>Run4_Var1!P274+Run4_Var5!$G$9</f>
        <v>6851</v>
      </c>
      <c r="Q274" s="140">
        <f>Run4_Var1!Q274+Run4_Var5!$G$9</f>
        <v>7174</v>
      </c>
      <c r="R274" s="140">
        <f>Run4_Var1!R274+Run4_Var5!$G$9</f>
        <v>7497</v>
      </c>
      <c r="S274" s="140">
        <f>Run4_Var1!S274+Run4_Var5!$G$9</f>
        <v>7820</v>
      </c>
      <c r="V274" s="27" t="s">
        <v>283</v>
      </c>
      <c r="W274" s="28">
        <f ca="1">SUM(C283:C286)</f>
        <v>0</v>
      </c>
      <c r="X274" s="28">
        <f t="shared" ref="X274:AA274" ca="1" si="139">SUM(D283:D286)</f>
        <v>0</v>
      </c>
      <c r="Y274" s="28">
        <f t="shared" ca="1" si="139"/>
        <v>0</v>
      </c>
      <c r="Z274" s="28">
        <f t="shared" ca="1" si="139"/>
        <v>0</v>
      </c>
      <c r="AA274" s="28">
        <f t="shared" ca="1" si="139"/>
        <v>0</v>
      </c>
    </row>
    <row r="275" spans="1:27" x14ac:dyDescent="0.25">
      <c r="A275" s="140"/>
      <c r="B275" s="140" t="s">
        <v>192</v>
      </c>
      <c r="C275" s="18">
        <f t="shared" ca="1" si="134"/>
        <v>0</v>
      </c>
      <c r="D275" s="18">
        <f t="shared" ca="1" si="135"/>
        <v>0</v>
      </c>
      <c r="E275" s="18">
        <f t="shared" ca="1" si="136"/>
        <v>0</v>
      </c>
      <c r="F275" s="18">
        <f t="shared" ca="1" si="137"/>
        <v>0</v>
      </c>
      <c r="G275" s="18">
        <f t="shared" ca="1" si="138"/>
        <v>0</v>
      </c>
      <c r="V275" s="20" t="s">
        <v>611</v>
      </c>
      <c r="W275" s="19">
        <f ca="1">C274</f>
        <v>0</v>
      </c>
      <c r="X275" s="19">
        <f ca="1">D274</f>
        <v>0</v>
      </c>
      <c r="Y275" s="19">
        <f ca="1">E274</f>
        <v>0</v>
      </c>
      <c r="Z275" s="19">
        <f ca="1">F274</f>
        <v>0</v>
      </c>
      <c r="AA275" s="19">
        <f ca="1">G274</f>
        <v>0</v>
      </c>
    </row>
    <row r="276" spans="1:27" x14ac:dyDescent="0.25">
      <c r="A276" s="140"/>
      <c r="B276" s="140" t="s">
        <v>193</v>
      </c>
      <c r="C276" s="18">
        <f t="shared" ca="1" si="134"/>
        <v>0</v>
      </c>
      <c r="D276" s="18">
        <f t="shared" ca="1" si="135"/>
        <v>0</v>
      </c>
      <c r="E276" s="18">
        <f t="shared" ca="1" si="136"/>
        <v>0</v>
      </c>
      <c r="F276" s="18">
        <f t="shared" ca="1" si="137"/>
        <v>0</v>
      </c>
      <c r="G276" s="18">
        <f t="shared" ca="1" si="138"/>
        <v>0</v>
      </c>
      <c r="V276" s="17" t="s">
        <v>1356</v>
      </c>
      <c r="W276" s="18">
        <f ca="1">SUM(C275:C281)</f>
        <v>0</v>
      </c>
      <c r="X276" s="18">
        <f t="shared" ref="X276:AA276" ca="1" si="140">SUM(D275:D281)</f>
        <v>0</v>
      </c>
      <c r="Y276" s="18">
        <f t="shared" ca="1" si="140"/>
        <v>0</v>
      </c>
      <c r="Z276" s="18">
        <f t="shared" ca="1" si="140"/>
        <v>0</v>
      </c>
      <c r="AA276" s="18">
        <f t="shared" ca="1" si="140"/>
        <v>0</v>
      </c>
    </row>
    <row r="277" spans="1:27" x14ac:dyDescent="0.25">
      <c r="A277" s="140"/>
      <c r="B277" s="140" t="s">
        <v>602</v>
      </c>
      <c r="C277" s="18">
        <f t="shared" ca="1" si="134"/>
        <v>0</v>
      </c>
      <c r="D277" s="18">
        <f t="shared" ca="1" si="135"/>
        <v>0</v>
      </c>
      <c r="E277" s="18">
        <f t="shared" ca="1" si="136"/>
        <v>0</v>
      </c>
      <c r="F277" s="18">
        <f t="shared" ca="1" si="137"/>
        <v>0</v>
      </c>
      <c r="G277" s="18">
        <f t="shared" ca="1" si="138"/>
        <v>0</v>
      </c>
      <c r="V277" s="22" t="s">
        <v>1357</v>
      </c>
      <c r="W277" s="41">
        <f ca="1">C282</f>
        <v>0</v>
      </c>
      <c r="X277" s="41">
        <f t="shared" ref="X277:AA277" ca="1" si="141">D282</f>
        <v>0</v>
      </c>
      <c r="Y277" s="41">
        <f t="shared" ca="1" si="141"/>
        <v>0</v>
      </c>
      <c r="Z277" s="41">
        <f t="shared" ca="1" si="141"/>
        <v>0</v>
      </c>
      <c r="AA277" s="41">
        <f t="shared" ca="1" si="141"/>
        <v>0</v>
      </c>
    </row>
    <row r="278" spans="1:27" x14ac:dyDescent="0.25">
      <c r="A278" s="140"/>
      <c r="B278" s="140" t="s">
        <v>603</v>
      </c>
      <c r="C278" s="18">
        <f t="shared" ca="1" si="134"/>
        <v>0</v>
      </c>
      <c r="D278" s="18">
        <f t="shared" ca="1" si="135"/>
        <v>0</v>
      </c>
      <c r="E278" s="18">
        <f t="shared" ca="1" si="136"/>
        <v>0</v>
      </c>
      <c r="F278" s="18">
        <f t="shared" ca="1" si="137"/>
        <v>0</v>
      </c>
      <c r="G278" s="18">
        <f t="shared" ca="1" si="138"/>
        <v>0</v>
      </c>
      <c r="V278" s="36" t="s">
        <v>1351</v>
      </c>
      <c r="W278" s="38">
        <f ca="1">SUM(C287:C289)</f>
        <v>0</v>
      </c>
      <c r="X278" s="38">
        <f t="shared" ref="X278:AA278" ca="1" si="142">SUM(D287:D289)</f>
        <v>0</v>
      </c>
      <c r="Y278" s="38">
        <f t="shared" ca="1" si="142"/>
        <v>0</v>
      </c>
      <c r="Z278" s="38">
        <f t="shared" ca="1" si="142"/>
        <v>0</v>
      </c>
      <c r="AA278" s="38">
        <f t="shared" ca="1" si="142"/>
        <v>0</v>
      </c>
    </row>
    <row r="279" spans="1:27" x14ac:dyDescent="0.25">
      <c r="A279" s="140"/>
      <c r="B279" s="140" t="s">
        <v>604</v>
      </c>
      <c r="C279" s="18">
        <f t="shared" ca="1" si="134"/>
        <v>0</v>
      </c>
      <c r="D279" s="18">
        <f t="shared" ca="1" si="135"/>
        <v>0</v>
      </c>
      <c r="E279" s="18">
        <f t="shared" ca="1" si="136"/>
        <v>0</v>
      </c>
      <c r="F279" s="18">
        <f t="shared" ca="1" si="137"/>
        <v>0</v>
      </c>
      <c r="G279" s="18">
        <f t="shared" ca="1" si="138"/>
        <v>0</v>
      </c>
      <c r="V279" s="171" t="s">
        <v>252</v>
      </c>
      <c r="W279" s="182">
        <f ca="1">SUM(C290:C292)</f>
        <v>0</v>
      </c>
      <c r="X279" s="182">
        <f t="shared" ref="X279:AA279" ca="1" si="143">SUM(D290:D292)</f>
        <v>0</v>
      </c>
      <c r="Y279" s="182">
        <f t="shared" ca="1" si="143"/>
        <v>0</v>
      </c>
      <c r="Z279" s="182">
        <f t="shared" ca="1" si="143"/>
        <v>0</v>
      </c>
      <c r="AA279" s="182">
        <f t="shared" ca="1" si="143"/>
        <v>0</v>
      </c>
    </row>
    <row r="280" spans="1:27" x14ac:dyDescent="0.25">
      <c r="A280" s="140"/>
      <c r="B280" s="140" t="s">
        <v>605</v>
      </c>
      <c r="C280" s="18">
        <f t="shared" ca="1" si="134"/>
        <v>0</v>
      </c>
      <c r="D280" s="18">
        <f t="shared" ca="1" si="135"/>
        <v>0</v>
      </c>
      <c r="E280" s="18">
        <f t="shared" ca="1" si="136"/>
        <v>0</v>
      </c>
      <c r="F280" s="18">
        <f t="shared" ca="1" si="137"/>
        <v>0</v>
      </c>
      <c r="G280" s="18">
        <f t="shared" ca="1" si="138"/>
        <v>0</v>
      </c>
    </row>
    <row r="281" spans="1:27" x14ac:dyDescent="0.25">
      <c r="A281" s="140"/>
      <c r="B281" s="140" t="s">
        <v>194</v>
      </c>
      <c r="C281" s="18">
        <f t="shared" ca="1" si="134"/>
        <v>0</v>
      </c>
      <c r="D281" s="18">
        <f t="shared" ca="1" si="135"/>
        <v>0</v>
      </c>
      <c r="E281" s="18">
        <f t="shared" ca="1" si="136"/>
        <v>0</v>
      </c>
      <c r="F281" s="18">
        <f t="shared" ca="1" si="137"/>
        <v>0</v>
      </c>
      <c r="G281" s="18">
        <f t="shared" ca="1" si="138"/>
        <v>0</v>
      </c>
      <c r="V281" s="140" t="s">
        <v>285</v>
      </c>
      <c r="W281" s="135">
        <f ca="1">SUM(W273:W279)</f>
        <v>0</v>
      </c>
      <c r="X281" s="135">
        <f t="shared" ref="X281:AA281" ca="1" si="144">SUM(X273:X279)</f>
        <v>0</v>
      </c>
      <c r="Y281" s="135">
        <f t="shared" ca="1" si="144"/>
        <v>0</v>
      </c>
      <c r="Z281" s="135">
        <f t="shared" ca="1" si="144"/>
        <v>0</v>
      </c>
      <c r="AA281" s="135">
        <f t="shared" ca="1" si="144"/>
        <v>0</v>
      </c>
    </row>
    <row r="282" spans="1:27" x14ac:dyDescent="0.25">
      <c r="B282" s="140" t="s">
        <v>606</v>
      </c>
      <c r="C282" s="41">
        <f t="shared" ca="1" si="134"/>
        <v>0</v>
      </c>
      <c r="D282" s="41">
        <f t="shared" ca="1" si="135"/>
        <v>0</v>
      </c>
      <c r="E282" s="41">
        <f t="shared" ca="1" si="136"/>
        <v>0</v>
      </c>
      <c r="F282" s="41">
        <f t="shared" ca="1" si="137"/>
        <v>0</v>
      </c>
      <c r="G282" s="41">
        <f t="shared" ca="1" si="138"/>
        <v>0</v>
      </c>
      <c r="V282" s="140" t="s">
        <v>284</v>
      </c>
      <c r="W282" s="135">
        <f ca="1">SUM(C273:C292)</f>
        <v>0</v>
      </c>
      <c r="X282" s="135">
        <f ca="1">SUM(D273:D292)</f>
        <v>0</v>
      </c>
      <c r="Y282" s="135">
        <f ca="1">SUM(E273:E292)</f>
        <v>0</v>
      </c>
      <c r="Z282" s="135">
        <f ca="1">SUM(F273:F292)</f>
        <v>0</v>
      </c>
      <c r="AA282" s="135">
        <f ca="1">SUM(G273:G292)</f>
        <v>0</v>
      </c>
    </row>
    <row r="283" spans="1:27" x14ac:dyDescent="0.25">
      <c r="A283" s="140"/>
      <c r="B283" s="140" t="s">
        <v>1166</v>
      </c>
      <c r="C283" s="28">
        <f t="shared" ca="1" si="134"/>
        <v>0</v>
      </c>
      <c r="D283" s="28">
        <f t="shared" ca="1" si="135"/>
        <v>0</v>
      </c>
      <c r="E283" s="28">
        <f t="shared" ca="1" si="136"/>
        <v>0</v>
      </c>
      <c r="F283" s="28">
        <f t="shared" ca="1" si="137"/>
        <v>0</v>
      </c>
      <c r="G283" s="28">
        <f t="shared" ca="1" si="138"/>
        <v>0</v>
      </c>
    </row>
    <row r="284" spans="1:27" x14ac:dyDescent="0.25">
      <c r="A284" s="140"/>
      <c r="B284" s="140" t="s">
        <v>1098</v>
      </c>
      <c r="C284" s="28">
        <f t="shared" ca="1" si="134"/>
        <v>0</v>
      </c>
      <c r="D284" s="28">
        <f t="shared" ca="1" si="135"/>
        <v>0</v>
      </c>
      <c r="E284" s="28">
        <f t="shared" ca="1" si="136"/>
        <v>0</v>
      </c>
      <c r="F284" s="28">
        <f t="shared" ca="1" si="137"/>
        <v>0</v>
      </c>
      <c r="G284" s="28">
        <f t="shared" ca="1" si="138"/>
        <v>0</v>
      </c>
    </row>
    <row r="285" spans="1:27" x14ac:dyDescent="0.25">
      <c r="A285" s="140"/>
      <c r="B285" s="140" t="s">
        <v>1167</v>
      </c>
      <c r="C285" s="28">
        <f t="shared" ca="1" si="134"/>
        <v>0</v>
      </c>
      <c r="D285" s="28">
        <f t="shared" ca="1" si="135"/>
        <v>0</v>
      </c>
      <c r="E285" s="28">
        <f t="shared" ca="1" si="136"/>
        <v>0</v>
      </c>
      <c r="F285" s="28">
        <f t="shared" ca="1" si="137"/>
        <v>0</v>
      </c>
      <c r="G285" s="28">
        <f t="shared" ca="1" si="138"/>
        <v>0</v>
      </c>
    </row>
    <row r="286" spans="1:27" x14ac:dyDescent="0.25">
      <c r="A286" s="140"/>
      <c r="B286" s="140" t="s">
        <v>1168</v>
      </c>
      <c r="C286" s="28">
        <f t="shared" ca="1" si="134"/>
        <v>0</v>
      </c>
      <c r="D286" s="28">
        <f t="shared" ca="1" si="135"/>
        <v>0</v>
      </c>
      <c r="E286" s="28">
        <f t="shared" ca="1" si="136"/>
        <v>0</v>
      </c>
      <c r="F286" s="28">
        <f t="shared" ca="1" si="137"/>
        <v>0</v>
      </c>
      <c r="G286" s="28">
        <f t="shared" ca="1" si="138"/>
        <v>0</v>
      </c>
    </row>
    <row r="287" spans="1:27" x14ac:dyDescent="0.25">
      <c r="A287" s="140"/>
      <c r="B287" s="140" t="s">
        <v>205</v>
      </c>
      <c r="C287" s="38">
        <f t="shared" ca="1" si="134"/>
        <v>0</v>
      </c>
      <c r="D287" s="38">
        <f t="shared" ca="1" si="135"/>
        <v>0</v>
      </c>
      <c r="E287" s="38">
        <f t="shared" ca="1" si="136"/>
        <v>0</v>
      </c>
      <c r="F287" s="38">
        <f t="shared" ca="1" si="137"/>
        <v>0</v>
      </c>
      <c r="G287" s="38">
        <f t="shared" ca="1" si="138"/>
        <v>0</v>
      </c>
    </row>
    <row r="288" spans="1:27" x14ac:dyDescent="0.25">
      <c r="A288" s="140"/>
      <c r="B288" s="140" t="s">
        <v>206</v>
      </c>
      <c r="C288" s="38">
        <f t="shared" ca="1" si="134"/>
        <v>0</v>
      </c>
      <c r="D288" s="38">
        <f t="shared" ca="1" si="135"/>
        <v>0</v>
      </c>
      <c r="E288" s="38">
        <f t="shared" ca="1" si="136"/>
        <v>0</v>
      </c>
      <c r="F288" s="38">
        <f t="shared" ca="1" si="137"/>
        <v>0</v>
      </c>
      <c r="G288" s="38">
        <f t="shared" ca="1" si="138"/>
        <v>0</v>
      </c>
    </row>
    <row r="289" spans="1:27" x14ac:dyDescent="0.25">
      <c r="A289" s="140"/>
      <c r="B289" s="140" t="s">
        <v>207</v>
      </c>
      <c r="C289" s="38">
        <f t="shared" ca="1" si="134"/>
        <v>0</v>
      </c>
      <c r="D289" s="38">
        <f t="shared" ca="1" si="135"/>
        <v>0</v>
      </c>
      <c r="E289" s="38">
        <f t="shared" ca="1" si="136"/>
        <v>0</v>
      </c>
      <c r="F289" s="38">
        <f t="shared" ca="1" si="137"/>
        <v>0</v>
      </c>
      <c r="G289" s="38">
        <f t="shared" ca="1" si="138"/>
        <v>0</v>
      </c>
    </row>
    <row r="290" spans="1:27" x14ac:dyDescent="0.25">
      <c r="A290" s="140"/>
      <c r="B290" s="140" t="s">
        <v>198</v>
      </c>
      <c r="C290" s="172">
        <f t="shared" ca="1" si="134"/>
        <v>0</v>
      </c>
      <c r="D290" s="172">
        <f t="shared" ca="1" si="135"/>
        <v>0</v>
      </c>
      <c r="E290" s="172">
        <f t="shared" ca="1" si="136"/>
        <v>0</v>
      </c>
      <c r="F290" s="172">
        <f t="shared" ca="1" si="137"/>
        <v>0</v>
      </c>
      <c r="G290" s="172">
        <f t="shared" ca="1" si="138"/>
        <v>0</v>
      </c>
    </row>
    <row r="291" spans="1:27" x14ac:dyDescent="0.25">
      <c r="A291" s="140"/>
      <c r="B291" s="140" t="s">
        <v>607</v>
      </c>
      <c r="C291" s="172">
        <f t="shared" ca="1" si="134"/>
        <v>0</v>
      </c>
      <c r="D291" s="172">
        <f t="shared" ca="1" si="135"/>
        <v>0</v>
      </c>
      <c r="E291" s="172">
        <f t="shared" ca="1" si="136"/>
        <v>0</v>
      </c>
      <c r="F291" s="172">
        <f t="shared" ca="1" si="137"/>
        <v>0</v>
      </c>
      <c r="G291" s="172">
        <f t="shared" ca="1" si="138"/>
        <v>0</v>
      </c>
    </row>
    <row r="292" spans="1:27" x14ac:dyDescent="0.25">
      <c r="A292" s="140"/>
      <c r="B292" s="140" t="s">
        <v>608</v>
      </c>
      <c r="C292" s="172">
        <f t="shared" ca="1" si="134"/>
        <v>0</v>
      </c>
      <c r="D292" s="172">
        <f t="shared" ca="1" si="135"/>
        <v>0</v>
      </c>
      <c r="E292" s="172">
        <f t="shared" ca="1" si="136"/>
        <v>0</v>
      </c>
      <c r="F292" s="172">
        <f t="shared" ca="1" si="137"/>
        <v>0</v>
      </c>
      <c r="G292" s="172">
        <f t="shared" ca="1" si="138"/>
        <v>0</v>
      </c>
    </row>
    <row r="293" spans="1:27" x14ac:dyDescent="0.25">
      <c r="A293" s="140"/>
      <c r="C293" s="108"/>
      <c r="D293" s="108"/>
      <c r="E293" s="108"/>
      <c r="F293" s="108"/>
      <c r="G293" s="108"/>
      <c r="I293" s="103" t="s">
        <v>244</v>
      </c>
      <c r="O293" s="103" t="s">
        <v>245</v>
      </c>
    </row>
    <row r="294" spans="1:27" x14ac:dyDescent="0.25">
      <c r="B294" s="106" t="s">
        <v>259</v>
      </c>
      <c r="C294" s="102">
        <v>2010</v>
      </c>
      <c r="D294" s="102">
        <v>2020</v>
      </c>
      <c r="E294" s="102">
        <v>2030</v>
      </c>
      <c r="F294" s="102">
        <v>2040</v>
      </c>
      <c r="G294" s="102">
        <v>2050</v>
      </c>
      <c r="I294" s="106">
        <v>2010</v>
      </c>
      <c r="J294" s="106">
        <v>2020</v>
      </c>
      <c r="K294" s="106">
        <v>2030</v>
      </c>
      <c r="L294" s="106">
        <v>2040</v>
      </c>
      <c r="M294" s="106">
        <v>2050</v>
      </c>
      <c r="O294" s="106">
        <v>2010</v>
      </c>
      <c r="P294" s="106">
        <v>2020</v>
      </c>
      <c r="Q294" s="106">
        <v>2030</v>
      </c>
      <c r="R294" s="106">
        <v>2040</v>
      </c>
      <c r="S294" s="106">
        <v>2050</v>
      </c>
      <c r="V294" s="106" t="s">
        <v>259</v>
      </c>
      <c r="W294" s="106">
        <v>2010</v>
      </c>
      <c r="X294" s="106">
        <v>2020</v>
      </c>
      <c r="Y294" s="106">
        <v>2030</v>
      </c>
      <c r="Z294" s="106">
        <v>2040</v>
      </c>
      <c r="AA294" s="106">
        <v>2050</v>
      </c>
    </row>
    <row r="295" spans="1:27" x14ac:dyDescent="0.25">
      <c r="A295" s="140"/>
      <c r="B295" s="140" t="s">
        <v>1106</v>
      </c>
      <c r="C295" s="16">
        <f t="shared" ref="C295:C311" ca="1" si="145">IFERROR(VLOOKUP($B295,INDIRECT($I$295),2,FALSE),0)</f>
        <v>0</v>
      </c>
      <c r="D295" s="16">
        <f t="shared" ref="D295:D311" ca="1" si="146">IFERROR(VLOOKUP($B295,INDIRECT($J$295),2,FALSE),0)</f>
        <v>0</v>
      </c>
      <c r="E295" s="16">
        <f t="shared" ref="E295:E311" ca="1" si="147">IFERROR(VLOOKUP($B295,INDIRECT($K$295),2,FALSE),0)</f>
        <v>0</v>
      </c>
      <c r="F295" s="16">
        <f t="shared" ref="F295:F311" ca="1" si="148">IFERROR(VLOOKUP($B295,INDIRECT($L$295),2,FALSE),0)</f>
        <v>0</v>
      </c>
      <c r="G295" s="16">
        <f t="shared" ref="G295:G311" ca="1" si="149">IFERROR(VLOOKUP($B295,INDIRECT($M$295),2,FALSE),0)</f>
        <v>0</v>
      </c>
      <c r="I295" s="140" t="str">
        <f>"Modeloutput!$D$"&amp;O295&amp;":$E$"&amp;O296</f>
        <v>Modeloutput!$D$6532:$E$6548</v>
      </c>
      <c r="J295" s="140" t="str">
        <f>"Modeloutput!$D$"&amp;P295&amp;":$E$"&amp;P296</f>
        <v>Modeloutput!$D$6855:$E$6871</v>
      </c>
      <c r="K295" s="140" t="str">
        <f>"Modeloutput!$D$"&amp;Q295&amp;":$E$"&amp;Q296</f>
        <v>Modeloutput!$D$7178:$E$7194</v>
      </c>
      <c r="L295" s="140" t="str">
        <f>"Modeloutput!$D$"&amp;R295&amp;":$E$"&amp;R296</f>
        <v>Modeloutput!$D$7501:$E$7517</v>
      </c>
      <c r="M295" s="140" t="str">
        <f>"Modeloutput!$D$"&amp;S295&amp;":$E$"&amp;S296</f>
        <v>Modeloutput!$D$7824:$E$7840</v>
      </c>
      <c r="N295" s="140" t="s">
        <v>246</v>
      </c>
      <c r="O295" s="140">
        <f>Run4_Var1!O295+Run4_Var5!$G$9</f>
        <v>6532</v>
      </c>
      <c r="P295" s="140">
        <f>Run4_Var1!P295+Run4_Var5!$G$9</f>
        <v>6855</v>
      </c>
      <c r="Q295" s="140">
        <f>Run4_Var1!Q295+Run4_Var5!$G$9</f>
        <v>7178</v>
      </c>
      <c r="R295" s="140">
        <f>Run4_Var1!R295+Run4_Var5!$G$9</f>
        <v>7501</v>
      </c>
      <c r="S295" s="140">
        <f>Run4_Var1!S295+Run4_Var5!$G$9</f>
        <v>7824</v>
      </c>
      <c r="V295" s="14" t="s">
        <v>286</v>
      </c>
      <c r="W295" s="15">
        <f t="shared" ref="W295:AA295" ca="1" si="150">C295</f>
        <v>0</v>
      </c>
      <c r="X295" s="15">
        <f t="shared" ca="1" si="150"/>
        <v>0</v>
      </c>
      <c r="Y295" s="15">
        <f t="shared" ca="1" si="150"/>
        <v>0</v>
      </c>
      <c r="Z295" s="15">
        <f t="shared" ca="1" si="150"/>
        <v>0</v>
      </c>
      <c r="AA295" s="15">
        <f t="shared" ca="1" si="150"/>
        <v>0</v>
      </c>
    </row>
    <row r="296" spans="1:27" x14ac:dyDescent="0.25">
      <c r="A296" s="140"/>
      <c r="B296" s="140" t="s">
        <v>200</v>
      </c>
      <c r="C296" s="49">
        <f t="shared" ca="1" si="145"/>
        <v>0</v>
      </c>
      <c r="D296" s="49">
        <f t="shared" ca="1" si="146"/>
        <v>0</v>
      </c>
      <c r="E296" s="49">
        <f t="shared" ca="1" si="147"/>
        <v>0</v>
      </c>
      <c r="F296" s="49">
        <f t="shared" ca="1" si="148"/>
        <v>0</v>
      </c>
      <c r="G296" s="49">
        <f t="shared" ca="1" si="149"/>
        <v>0</v>
      </c>
      <c r="O296" s="140">
        <f>Run4_Var1!O296+Run4_Var5!$G$9</f>
        <v>6548</v>
      </c>
      <c r="P296" s="140">
        <f>Run4_Var1!P296+Run4_Var5!$G$9</f>
        <v>6871</v>
      </c>
      <c r="Q296" s="140">
        <f>Run4_Var1!Q296+Run4_Var5!$G$9</f>
        <v>7194</v>
      </c>
      <c r="R296" s="140">
        <f>Run4_Var1!R296+Run4_Var5!$G$9</f>
        <v>7517</v>
      </c>
      <c r="S296" s="140">
        <f>Run4_Var1!S296+Run4_Var5!$G$9</f>
        <v>7840</v>
      </c>
      <c r="V296" s="43" t="s">
        <v>287</v>
      </c>
      <c r="W296" s="44">
        <f ca="1">C297</f>
        <v>0</v>
      </c>
      <c r="X296" s="44">
        <f t="shared" ref="X296:AA297" ca="1" si="151">D297</f>
        <v>0</v>
      </c>
      <c r="Y296" s="44">
        <f t="shared" ca="1" si="151"/>
        <v>0</v>
      </c>
      <c r="Z296" s="44">
        <f t="shared" ca="1" si="151"/>
        <v>0</v>
      </c>
      <c r="AA296" s="44">
        <f t="shared" ca="1" si="151"/>
        <v>0</v>
      </c>
    </row>
    <row r="297" spans="1:27" x14ac:dyDescent="0.25">
      <c r="A297" s="140"/>
      <c r="B297" s="140" t="s">
        <v>609</v>
      </c>
      <c r="C297" s="45">
        <f t="shared" ca="1" si="145"/>
        <v>0</v>
      </c>
      <c r="D297" s="45">
        <f t="shared" ca="1" si="146"/>
        <v>0</v>
      </c>
      <c r="E297" s="45">
        <f t="shared" ca="1" si="147"/>
        <v>0</v>
      </c>
      <c r="F297" s="45">
        <f t="shared" ca="1" si="148"/>
        <v>0</v>
      </c>
      <c r="G297" s="45">
        <f t="shared" ca="1" si="149"/>
        <v>0</v>
      </c>
      <c r="V297" s="25" t="s">
        <v>240</v>
      </c>
      <c r="W297" s="26">
        <f ca="1">C298</f>
        <v>0</v>
      </c>
      <c r="X297" s="26">
        <f t="shared" ca="1" si="151"/>
        <v>0</v>
      </c>
      <c r="Y297" s="26">
        <f t="shared" ca="1" si="151"/>
        <v>0</v>
      </c>
      <c r="Z297" s="26">
        <f t="shared" ca="1" si="151"/>
        <v>0</v>
      </c>
      <c r="AA297" s="26">
        <f t="shared" ca="1" si="151"/>
        <v>0</v>
      </c>
    </row>
    <row r="298" spans="1:27" x14ac:dyDescent="0.25">
      <c r="A298" s="140"/>
      <c r="B298" s="140" t="s">
        <v>1108</v>
      </c>
      <c r="C298" s="46">
        <f t="shared" ca="1" si="145"/>
        <v>0</v>
      </c>
      <c r="D298" s="46">
        <f t="shared" ca="1" si="146"/>
        <v>0</v>
      </c>
      <c r="E298" s="46">
        <f t="shared" ca="1" si="147"/>
        <v>0</v>
      </c>
      <c r="F298" s="46">
        <f t="shared" ca="1" si="148"/>
        <v>0</v>
      </c>
      <c r="G298" s="46">
        <f t="shared" ca="1" si="149"/>
        <v>0</v>
      </c>
      <c r="V298" s="20" t="s">
        <v>612</v>
      </c>
      <c r="W298" s="21">
        <f ca="1">C300</f>
        <v>0</v>
      </c>
      <c r="X298" s="21">
        <f t="shared" ref="X298:AA298" ca="1" si="152">D300</f>
        <v>0</v>
      </c>
      <c r="Y298" s="21">
        <f t="shared" ca="1" si="152"/>
        <v>0</v>
      </c>
      <c r="Z298" s="21">
        <f t="shared" ca="1" si="152"/>
        <v>0</v>
      </c>
      <c r="AA298" s="21">
        <f t="shared" ca="1" si="152"/>
        <v>0</v>
      </c>
    </row>
    <row r="299" spans="1:27" x14ac:dyDescent="0.25">
      <c r="A299" s="140"/>
      <c r="B299" s="140" t="s">
        <v>201</v>
      </c>
      <c r="C299" s="49">
        <f t="shared" ca="1" si="145"/>
        <v>0</v>
      </c>
      <c r="D299" s="49">
        <f t="shared" ca="1" si="146"/>
        <v>0</v>
      </c>
      <c r="E299" s="49">
        <f t="shared" ca="1" si="147"/>
        <v>0</v>
      </c>
      <c r="F299" s="49">
        <f t="shared" ca="1" si="148"/>
        <v>0</v>
      </c>
      <c r="G299" s="49">
        <f t="shared" ca="1" si="149"/>
        <v>0</v>
      </c>
      <c r="V299" s="47" t="s">
        <v>278</v>
      </c>
      <c r="W299" s="48">
        <f ca="1">C296+C299</f>
        <v>0</v>
      </c>
      <c r="X299" s="48">
        <f t="shared" ref="X299:AA299" ca="1" si="153">D296+D299</f>
        <v>0</v>
      </c>
      <c r="Y299" s="48">
        <f t="shared" ca="1" si="153"/>
        <v>0</v>
      </c>
      <c r="Z299" s="48">
        <f t="shared" ca="1" si="153"/>
        <v>0</v>
      </c>
      <c r="AA299" s="48">
        <f t="shared" ca="1" si="153"/>
        <v>0</v>
      </c>
    </row>
    <row r="300" spans="1:27" x14ac:dyDescent="0.25">
      <c r="A300" s="140"/>
      <c r="B300" s="140" t="s">
        <v>610</v>
      </c>
      <c r="C300" s="19">
        <f t="shared" ca="1" si="145"/>
        <v>0</v>
      </c>
      <c r="D300" s="19">
        <f t="shared" ca="1" si="146"/>
        <v>0</v>
      </c>
      <c r="E300" s="19">
        <f t="shared" ca="1" si="147"/>
        <v>0</v>
      </c>
      <c r="F300" s="19">
        <f t="shared" ca="1" si="148"/>
        <v>0</v>
      </c>
      <c r="G300" s="19">
        <f t="shared" ca="1" si="149"/>
        <v>0</v>
      </c>
      <c r="V300" s="51" t="s">
        <v>289</v>
      </c>
      <c r="W300" s="52">
        <f ca="1">SUM(C304:C307)</f>
        <v>0</v>
      </c>
      <c r="X300" s="52">
        <f ca="1">SUM(D304:D307)</f>
        <v>0</v>
      </c>
      <c r="Y300" s="52">
        <f ca="1">SUM(E304:E307)</f>
        <v>0</v>
      </c>
      <c r="Z300" s="52">
        <f ca="1">SUM(F304:F307)</f>
        <v>0</v>
      </c>
      <c r="AA300" s="52">
        <f ca="1">SUM(G304:G307)</f>
        <v>0</v>
      </c>
    </row>
    <row r="301" spans="1:27" x14ac:dyDescent="0.25">
      <c r="A301" s="140"/>
      <c r="B301" s="140" t="s">
        <v>208</v>
      </c>
      <c r="C301" s="38">
        <f t="shared" ca="1" si="145"/>
        <v>0</v>
      </c>
      <c r="D301" s="38">
        <f t="shared" ca="1" si="146"/>
        <v>0</v>
      </c>
      <c r="E301" s="38">
        <f t="shared" ca="1" si="147"/>
        <v>0</v>
      </c>
      <c r="F301" s="38">
        <f t="shared" ca="1" si="148"/>
        <v>0</v>
      </c>
      <c r="G301" s="38">
        <f t="shared" ca="1" si="149"/>
        <v>0</v>
      </c>
      <c r="V301" s="54" t="s">
        <v>290</v>
      </c>
      <c r="W301" s="55">
        <f ca="1">SUM(C308:C311)</f>
        <v>0</v>
      </c>
      <c r="X301" s="55">
        <f ca="1">SUM(D308:D311)</f>
        <v>0</v>
      </c>
      <c r="Y301" s="55">
        <f ca="1">SUM(E308:E311)</f>
        <v>0</v>
      </c>
      <c r="Z301" s="55">
        <f ca="1">SUM(F308:F311)</f>
        <v>0</v>
      </c>
      <c r="AA301" s="55">
        <f ca="1">SUM(G308:G311)</f>
        <v>0</v>
      </c>
    </row>
    <row r="302" spans="1:27" x14ac:dyDescent="0.25">
      <c r="A302" s="140"/>
      <c r="B302" s="140" t="s">
        <v>209</v>
      </c>
      <c r="C302" s="38">
        <f t="shared" ca="1" si="145"/>
        <v>0</v>
      </c>
      <c r="D302" s="38">
        <f t="shared" ca="1" si="146"/>
        <v>0</v>
      </c>
      <c r="E302" s="38">
        <f t="shared" ca="1" si="147"/>
        <v>0</v>
      </c>
      <c r="F302" s="38">
        <f t="shared" ca="1" si="148"/>
        <v>0</v>
      </c>
      <c r="G302" s="38">
        <f t="shared" ca="1" si="149"/>
        <v>0</v>
      </c>
      <c r="V302" s="36" t="s">
        <v>274</v>
      </c>
      <c r="W302" s="50">
        <f ca="1">SUM(C301:C303)</f>
        <v>0</v>
      </c>
      <c r="X302" s="50">
        <f ca="1">SUM(D301:D303)</f>
        <v>0</v>
      </c>
      <c r="Y302" s="50">
        <f ca="1">SUM(E301:E303)</f>
        <v>0</v>
      </c>
      <c r="Z302" s="50">
        <f ca="1">SUM(F301:F303)</f>
        <v>0</v>
      </c>
      <c r="AA302" s="50">
        <f ca="1">SUM(G301:G303)</f>
        <v>0</v>
      </c>
    </row>
    <row r="303" spans="1:27" x14ac:dyDescent="0.25">
      <c r="A303" s="140"/>
      <c r="B303" s="140" t="s">
        <v>210</v>
      </c>
      <c r="C303" s="38">
        <f t="shared" ca="1" si="145"/>
        <v>0</v>
      </c>
      <c r="D303" s="38">
        <f t="shared" ca="1" si="146"/>
        <v>0</v>
      </c>
      <c r="E303" s="38">
        <f t="shared" ca="1" si="147"/>
        <v>0</v>
      </c>
      <c r="F303" s="38">
        <f t="shared" ca="1" si="148"/>
        <v>0</v>
      </c>
      <c r="G303" s="38">
        <f t="shared" ca="1" si="149"/>
        <v>0</v>
      </c>
    </row>
    <row r="304" spans="1:27" x14ac:dyDescent="0.25">
      <c r="A304" s="140"/>
      <c r="B304" s="140" t="s">
        <v>1169</v>
      </c>
      <c r="C304" s="53">
        <f t="shared" ca="1" si="145"/>
        <v>0</v>
      </c>
      <c r="D304" s="53">
        <f t="shared" ca="1" si="146"/>
        <v>0</v>
      </c>
      <c r="E304" s="53">
        <f t="shared" ca="1" si="147"/>
        <v>0</v>
      </c>
      <c r="F304" s="53">
        <f t="shared" ca="1" si="148"/>
        <v>0</v>
      </c>
      <c r="G304" s="53">
        <f t="shared" ca="1" si="149"/>
        <v>0</v>
      </c>
      <c r="V304" s="140" t="s">
        <v>285</v>
      </c>
      <c r="W304" s="108">
        <f ca="1">SUM(W295:W302)</f>
        <v>0</v>
      </c>
      <c r="X304" s="108">
        <f ca="1">SUM(X295:X302)</f>
        <v>0</v>
      </c>
      <c r="Y304" s="108">
        <f ca="1">SUM(Y295:Y302)</f>
        <v>0</v>
      </c>
      <c r="Z304" s="108">
        <f ca="1">SUM(Z295:Z302)</f>
        <v>0</v>
      </c>
      <c r="AA304" s="108">
        <f ca="1">SUM(AA295:AA302)</f>
        <v>0</v>
      </c>
    </row>
    <row r="305" spans="1:27" x14ac:dyDescent="0.25">
      <c r="A305" s="140"/>
      <c r="B305" s="140" t="s">
        <v>1109</v>
      </c>
      <c r="C305" s="53">
        <f t="shared" ca="1" si="145"/>
        <v>0</v>
      </c>
      <c r="D305" s="53">
        <f t="shared" ca="1" si="146"/>
        <v>0</v>
      </c>
      <c r="E305" s="53">
        <f t="shared" ca="1" si="147"/>
        <v>0</v>
      </c>
      <c r="F305" s="53">
        <f t="shared" ca="1" si="148"/>
        <v>0</v>
      </c>
      <c r="G305" s="53">
        <f t="shared" ca="1" si="149"/>
        <v>0</v>
      </c>
      <c r="V305" s="140" t="s">
        <v>284</v>
      </c>
      <c r="W305" s="108">
        <f ca="1">SUM(C295:C311)</f>
        <v>0</v>
      </c>
      <c r="X305" s="108">
        <f ca="1">SUM(D295:D311)</f>
        <v>0</v>
      </c>
      <c r="Y305" s="108">
        <f ca="1">SUM(E295:E311)</f>
        <v>0</v>
      </c>
      <c r="Z305" s="108">
        <f ca="1">SUM(F295:F311)</f>
        <v>0</v>
      </c>
      <c r="AA305" s="108">
        <f ca="1">SUM(G295:G311)</f>
        <v>0</v>
      </c>
    </row>
    <row r="306" spans="1:27" x14ac:dyDescent="0.25">
      <c r="A306" s="140"/>
      <c r="B306" s="140" t="s">
        <v>1170</v>
      </c>
      <c r="C306" s="53">
        <f t="shared" ca="1" si="145"/>
        <v>0</v>
      </c>
      <c r="D306" s="53">
        <f t="shared" ca="1" si="146"/>
        <v>0</v>
      </c>
      <c r="E306" s="53">
        <f t="shared" ca="1" si="147"/>
        <v>0</v>
      </c>
      <c r="F306" s="53">
        <f t="shared" ca="1" si="148"/>
        <v>0</v>
      </c>
      <c r="G306" s="53">
        <f t="shared" ca="1" si="149"/>
        <v>0</v>
      </c>
    </row>
    <row r="307" spans="1:27" x14ac:dyDescent="0.25">
      <c r="A307" s="140"/>
      <c r="B307" s="140" t="s">
        <v>1171</v>
      </c>
      <c r="C307" s="53">
        <f t="shared" ca="1" si="145"/>
        <v>0</v>
      </c>
      <c r="D307" s="53">
        <f t="shared" ca="1" si="146"/>
        <v>0</v>
      </c>
      <c r="E307" s="53">
        <f t="shared" ca="1" si="147"/>
        <v>0</v>
      </c>
      <c r="F307" s="53">
        <f t="shared" ca="1" si="148"/>
        <v>0</v>
      </c>
      <c r="G307" s="53">
        <f t="shared" ca="1" si="149"/>
        <v>0</v>
      </c>
    </row>
    <row r="308" spans="1:27" x14ac:dyDescent="0.25">
      <c r="A308" s="140"/>
      <c r="B308" s="140" t="s">
        <v>1172</v>
      </c>
      <c r="C308" s="56">
        <f t="shared" ca="1" si="145"/>
        <v>0</v>
      </c>
      <c r="D308" s="56">
        <f t="shared" ca="1" si="146"/>
        <v>0</v>
      </c>
      <c r="E308" s="56">
        <f t="shared" ca="1" si="147"/>
        <v>0</v>
      </c>
      <c r="F308" s="56">
        <f t="shared" ca="1" si="148"/>
        <v>0</v>
      </c>
      <c r="G308" s="56">
        <f t="shared" ca="1" si="149"/>
        <v>0</v>
      </c>
    </row>
    <row r="309" spans="1:27" x14ac:dyDescent="0.25">
      <c r="A309" s="140"/>
      <c r="B309" s="140" t="s">
        <v>1110</v>
      </c>
      <c r="C309" s="56">
        <f t="shared" ca="1" si="145"/>
        <v>0</v>
      </c>
      <c r="D309" s="56">
        <f t="shared" ca="1" si="146"/>
        <v>0</v>
      </c>
      <c r="E309" s="56">
        <f t="shared" ca="1" si="147"/>
        <v>0</v>
      </c>
      <c r="F309" s="56">
        <f t="shared" ca="1" si="148"/>
        <v>0</v>
      </c>
      <c r="G309" s="56">
        <f t="shared" ca="1" si="149"/>
        <v>0</v>
      </c>
    </row>
    <row r="310" spans="1:27" x14ac:dyDescent="0.25">
      <c r="A310" s="140"/>
      <c r="B310" s="140" t="s">
        <v>1173</v>
      </c>
      <c r="C310" s="56">
        <f t="shared" ca="1" si="145"/>
        <v>0</v>
      </c>
      <c r="D310" s="56">
        <f t="shared" ca="1" si="146"/>
        <v>0</v>
      </c>
      <c r="E310" s="56">
        <f t="shared" ca="1" si="147"/>
        <v>0</v>
      </c>
      <c r="F310" s="56">
        <f t="shared" ca="1" si="148"/>
        <v>0</v>
      </c>
      <c r="G310" s="56">
        <f t="shared" ca="1" si="149"/>
        <v>0</v>
      </c>
    </row>
    <row r="311" spans="1:27" x14ac:dyDescent="0.25">
      <c r="A311" s="140"/>
      <c r="B311" s="140" t="s">
        <v>1174</v>
      </c>
      <c r="C311" s="56">
        <f t="shared" ca="1" si="145"/>
        <v>0</v>
      </c>
      <c r="D311" s="56">
        <f t="shared" ca="1" si="146"/>
        <v>0</v>
      </c>
      <c r="E311" s="56">
        <f t="shared" ca="1" si="147"/>
        <v>0</v>
      </c>
      <c r="F311" s="56">
        <f t="shared" ca="1" si="148"/>
        <v>0</v>
      </c>
      <c r="G311" s="56">
        <f t="shared" ca="1" si="149"/>
        <v>0</v>
      </c>
    </row>
    <row r="314" spans="1:27" x14ac:dyDescent="0.25">
      <c r="B314" s="107"/>
      <c r="C314" s="107"/>
      <c r="D314" s="107"/>
      <c r="E314" s="107"/>
      <c r="F314" s="107"/>
      <c r="G314" s="107"/>
      <c r="H314" s="107"/>
      <c r="I314" s="107"/>
      <c r="J314" s="107"/>
      <c r="K314" s="107"/>
      <c r="L314" s="107"/>
      <c r="M314" s="107"/>
      <c r="N314" s="107"/>
      <c r="O314" s="107"/>
      <c r="P314" s="107"/>
      <c r="Q314" s="107"/>
      <c r="R314" s="107"/>
      <c r="S314" s="107"/>
      <c r="V314" s="107"/>
      <c r="W314" s="107"/>
      <c r="X314" s="107"/>
      <c r="Y314" s="107"/>
      <c r="Z314" s="107"/>
      <c r="AA314" s="107"/>
    </row>
    <row r="315" spans="1:27" ht="26.25" x14ac:dyDescent="0.4">
      <c r="A315" s="153" t="s">
        <v>268</v>
      </c>
    </row>
    <row r="322" spans="1:27" x14ac:dyDescent="0.25">
      <c r="I322" s="103" t="s">
        <v>244</v>
      </c>
      <c r="O322" s="103" t="s">
        <v>245</v>
      </c>
    </row>
    <row r="323" spans="1:27" x14ac:dyDescent="0.25">
      <c r="B323" s="106" t="s">
        <v>237</v>
      </c>
      <c r="C323" s="9">
        <v>2010</v>
      </c>
      <c r="D323" s="9">
        <v>2020</v>
      </c>
      <c r="E323" s="9">
        <v>2030</v>
      </c>
      <c r="F323" s="9">
        <v>2040</v>
      </c>
      <c r="G323" s="9">
        <v>2050</v>
      </c>
      <c r="H323" s="9"/>
      <c r="I323" s="106">
        <v>2010</v>
      </c>
      <c r="J323" s="106">
        <v>2020</v>
      </c>
      <c r="K323" s="106">
        <v>2030</v>
      </c>
      <c r="L323" s="106">
        <v>2040</v>
      </c>
      <c r="M323" s="106">
        <v>2050</v>
      </c>
      <c r="O323" s="106">
        <v>2010</v>
      </c>
      <c r="P323" s="106">
        <v>2020</v>
      </c>
      <c r="Q323" s="106">
        <v>2030</v>
      </c>
      <c r="R323" s="106">
        <v>2040</v>
      </c>
      <c r="S323" s="106">
        <v>2050</v>
      </c>
      <c r="V323" s="106" t="s">
        <v>237</v>
      </c>
      <c r="W323" s="9">
        <v>2010</v>
      </c>
      <c r="X323" s="9">
        <v>2020</v>
      </c>
      <c r="Y323" s="9">
        <v>2030</v>
      </c>
      <c r="Z323" s="9">
        <v>2040</v>
      </c>
      <c r="AA323" s="9">
        <v>2050</v>
      </c>
    </row>
    <row r="324" spans="1:27" x14ac:dyDescent="0.25">
      <c r="A324" s="140"/>
      <c r="B324" s="140" t="s">
        <v>1087</v>
      </c>
      <c r="C324" s="185">
        <f t="shared" ref="C324:C345" ca="1" si="154">IFERROR(VLOOKUP($B324,INDIRECT($I$324),2,FALSE),0)</f>
        <v>0</v>
      </c>
      <c r="D324" s="185">
        <f t="shared" ref="D324:D345" ca="1" si="155">IFERROR(VLOOKUP($B324,INDIRECT($J$324),2,FALSE),0)</f>
        <v>0</v>
      </c>
      <c r="E324" s="185">
        <f t="shared" ref="E324:E345" ca="1" si="156">IFERROR(VLOOKUP($B324,INDIRECT($K$324),2,FALSE),0)</f>
        <v>0</v>
      </c>
      <c r="F324" s="185">
        <f t="shared" ref="F324:F345" ca="1" si="157">IFERROR(VLOOKUP($B324,INDIRECT($L$324),2,FALSE),0)</f>
        <v>0</v>
      </c>
      <c r="G324" s="185">
        <f t="shared" ref="G324:G345" ca="1" si="158">IFERROR(VLOOKUP($B324,INDIRECT($M$324),2,FALSE),0)</f>
        <v>0</v>
      </c>
      <c r="H324" s="7"/>
      <c r="I324" s="140" t="str">
        <f>"Modeloutput!$A$"&amp;O324&amp;":$B$"&amp;O325</f>
        <v>Modeloutput!$A$18704:$B$18725</v>
      </c>
      <c r="J324" s="140" t="str">
        <f>"Modeloutput!$A$"&amp;P324&amp;":$B$"&amp;P325</f>
        <v>Modeloutput!$A$19639:$B$19660</v>
      </c>
      <c r="K324" s="140" t="str">
        <f>"Modeloutput!$A$"&amp;Q324&amp;":$B$"&amp;Q325</f>
        <v>Modeloutput!$A$20574:$B$20595</v>
      </c>
      <c r="L324" s="140" t="str">
        <f>"Modeloutput!$A$"&amp;R324&amp;":$B$"&amp;R325</f>
        <v>Modeloutput!$A$21509:$B$21530</v>
      </c>
      <c r="M324" s="140" t="str">
        <f>"Modeloutput!$A$"&amp;S324&amp;":$B$"&amp;S325</f>
        <v>Modeloutput!$A$22444:$B$22465</v>
      </c>
      <c r="O324" s="140">
        <f>Run4_Var1!O324+Run4_Var5!$G$10</f>
        <v>18704</v>
      </c>
      <c r="P324" s="140">
        <f>Run4_Var1!P324+Run4_Var5!$G$10</f>
        <v>19639</v>
      </c>
      <c r="Q324" s="140">
        <f>Run4_Var1!Q324+Run4_Var5!$G$10</f>
        <v>20574</v>
      </c>
      <c r="R324" s="140">
        <f>Run4_Var1!R324+Run4_Var5!$G$10</f>
        <v>21509</v>
      </c>
      <c r="S324" s="140">
        <f>Run4_Var1!S324+Run4_Var5!$G$10</f>
        <v>22444</v>
      </c>
      <c r="V324" s="63" t="s">
        <v>292</v>
      </c>
      <c r="W324" s="62">
        <f ca="1">SUM(C324:C329)</f>
        <v>0</v>
      </c>
      <c r="X324" s="62">
        <f t="shared" ref="X324:AA324" ca="1" si="159">SUM(D324:D329)</f>
        <v>0</v>
      </c>
      <c r="Y324" s="62">
        <f t="shared" ca="1" si="159"/>
        <v>0</v>
      </c>
      <c r="Z324" s="62">
        <f t="shared" ca="1" si="159"/>
        <v>0</v>
      </c>
      <c r="AA324" s="62">
        <f t="shared" ca="1" si="159"/>
        <v>0</v>
      </c>
    </row>
    <row r="325" spans="1:27" x14ac:dyDescent="0.25">
      <c r="A325" s="140"/>
      <c r="B325" s="140" t="s">
        <v>1088</v>
      </c>
      <c r="C325" s="185">
        <f t="shared" ca="1" si="154"/>
        <v>0</v>
      </c>
      <c r="D325" s="185">
        <f t="shared" ca="1" si="155"/>
        <v>0</v>
      </c>
      <c r="E325" s="185">
        <f t="shared" ca="1" si="156"/>
        <v>0</v>
      </c>
      <c r="F325" s="185">
        <f t="shared" ca="1" si="157"/>
        <v>0</v>
      </c>
      <c r="G325" s="185">
        <f t="shared" ca="1" si="158"/>
        <v>0</v>
      </c>
      <c r="H325" s="7"/>
      <c r="O325" s="140">
        <f>Run4_Var1!O325+Run4_Var5!$G$10</f>
        <v>18725</v>
      </c>
      <c r="P325" s="140">
        <f>Run4_Var1!P325+Run4_Var5!$G$10</f>
        <v>19660</v>
      </c>
      <c r="Q325" s="140">
        <f>Run4_Var1!Q325+Run4_Var5!$G$10</f>
        <v>20595</v>
      </c>
      <c r="R325" s="140">
        <f>Run4_Var1!R325+Run4_Var5!$G$10</f>
        <v>21530</v>
      </c>
      <c r="S325" s="140">
        <f>Run4_Var1!S325+Run4_Var5!$G$10</f>
        <v>22465</v>
      </c>
      <c r="V325" s="14" t="s">
        <v>291</v>
      </c>
      <c r="W325" s="15">
        <f ca="1">SUM(C336:C341)</f>
        <v>56.7593964</v>
      </c>
      <c r="X325" s="15">
        <f t="shared" ref="X325:AA325" ca="1" si="160">SUM(D336:D341)</f>
        <v>0.14176996636</v>
      </c>
      <c r="Y325" s="15">
        <f t="shared" ca="1" si="160"/>
        <v>0.11243308733000001</v>
      </c>
      <c r="Z325" s="15">
        <f t="shared" ca="1" si="160"/>
        <v>0.11349322096</v>
      </c>
      <c r="AA325" s="15">
        <f t="shared" ca="1" si="160"/>
        <v>0.11437323229</v>
      </c>
    </row>
    <row r="326" spans="1:27" x14ac:dyDescent="0.25">
      <c r="A326" s="140"/>
      <c r="B326" s="140" t="s">
        <v>1089</v>
      </c>
      <c r="C326" s="185">
        <f t="shared" ca="1" si="154"/>
        <v>0</v>
      </c>
      <c r="D326" s="185">
        <f t="shared" ca="1" si="155"/>
        <v>0</v>
      </c>
      <c r="E326" s="185">
        <f t="shared" ca="1" si="156"/>
        <v>0</v>
      </c>
      <c r="F326" s="185">
        <f t="shared" ca="1" si="157"/>
        <v>0</v>
      </c>
      <c r="G326" s="185">
        <f t="shared" ca="1" si="158"/>
        <v>0</v>
      </c>
      <c r="H326" s="7"/>
      <c r="V326" s="43" t="s">
        <v>293</v>
      </c>
      <c r="W326" s="44">
        <f ca="1">SUM(C330:C335)</f>
        <v>-20.106906120000001</v>
      </c>
      <c r="X326" s="44">
        <f t="shared" ref="X326:AA326" ca="1" si="161">SUM(D330:D335)</f>
        <v>-6.0319866680000001E-2</v>
      </c>
      <c r="Y326" s="44">
        <f t="shared" ca="1" si="161"/>
        <v>-5.9029709440000001E-2</v>
      </c>
      <c r="Z326" s="44">
        <f t="shared" ca="1" si="161"/>
        <v>-5.7744714799999999E-2</v>
      </c>
      <c r="AA326" s="44">
        <f t="shared" ca="1" si="161"/>
        <v>-5.6447939959999999E-2</v>
      </c>
    </row>
    <row r="327" spans="1:27" x14ac:dyDescent="0.25">
      <c r="A327" s="140"/>
      <c r="B327" s="140" t="s">
        <v>1090</v>
      </c>
      <c r="C327" s="185">
        <f t="shared" ca="1" si="154"/>
        <v>0</v>
      </c>
      <c r="D327" s="185">
        <f t="shared" ca="1" si="155"/>
        <v>0</v>
      </c>
      <c r="E327" s="185">
        <f t="shared" ca="1" si="156"/>
        <v>0</v>
      </c>
      <c r="F327" s="185">
        <f t="shared" ca="1" si="157"/>
        <v>0</v>
      </c>
      <c r="G327" s="185">
        <f t="shared" ca="1" si="158"/>
        <v>0</v>
      </c>
      <c r="H327" s="7"/>
      <c r="V327" s="30" t="s">
        <v>294</v>
      </c>
      <c r="W327" s="31">
        <f ca="1">SUM(C342:C345)</f>
        <v>6.74976048</v>
      </c>
      <c r="X327" s="31">
        <f ca="1">SUM(D342:D345)</f>
        <v>13.724325819999999</v>
      </c>
      <c r="Y327" s="31">
        <f ca="1">SUM(E342:E345)</f>
        <v>10.75095005</v>
      </c>
      <c r="Z327" s="31">
        <f ca="1">SUM(F342:F345)</f>
        <v>10.852042919999999</v>
      </c>
      <c r="AA327" s="31">
        <f ca="1">SUM(G342:G345)</f>
        <v>10.93560246</v>
      </c>
    </row>
    <row r="328" spans="1:27" x14ac:dyDescent="0.25">
      <c r="A328" s="140"/>
      <c r="B328" s="140" t="s">
        <v>1091</v>
      </c>
      <c r="C328" s="185">
        <f t="shared" ca="1" si="154"/>
        <v>0</v>
      </c>
      <c r="D328" s="185">
        <f t="shared" ca="1" si="155"/>
        <v>0</v>
      </c>
      <c r="E328" s="185">
        <f t="shared" ca="1" si="156"/>
        <v>0</v>
      </c>
      <c r="F328" s="185">
        <f t="shared" ca="1" si="157"/>
        <v>0</v>
      </c>
      <c r="G328" s="185">
        <f t="shared" ca="1" si="158"/>
        <v>0</v>
      </c>
      <c r="H328" s="7"/>
    </row>
    <row r="329" spans="1:27" x14ac:dyDescent="0.25">
      <c r="A329" s="140"/>
      <c r="B329" s="140" t="s">
        <v>1092</v>
      </c>
      <c r="C329" s="185">
        <f t="shared" ca="1" si="154"/>
        <v>0</v>
      </c>
      <c r="D329" s="185">
        <f t="shared" ca="1" si="155"/>
        <v>0</v>
      </c>
      <c r="E329" s="185">
        <f t="shared" ca="1" si="156"/>
        <v>0</v>
      </c>
      <c r="F329" s="185">
        <f t="shared" ca="1" si="157"/>
        <v>0</v>
      </c>
      <c r="G329" s="185">
        <f t="shared" ca="1" si="158"/>
        <v>0</v>
      </c>
      <c r="H329" s="7"/>
    </row>
    <row r="330" spans="1:27" x14ac:dyDescent="0.25">
      <c r="A330" s="140"/>
      <c r="B330" s="140" t="s">
        <v>1093</v>
      </c>
      <c r="C330" s="45">
        <f t="shared" ca="1" si="154"/>
        <v>-15.541586300000001</v>
      </c>
      <c r="D330" s="45">
        <f t="shared" ca="1" si="155"/>
        <v>-5.3645494100000003E-2</v>
      </c>
      <c r="E330" s="45">
        <f t="shared" ca="1" si="156"/>
        <v>-5.2524438200000002E-2</v>
      </c>
      <c r="F330" s="45">
        <f t="shared" ca="1" si="157"/>
        <v>-5.1407924700000003E-2</v>
      </c>
      <c r="G330" s="45">
        <f t="shared" ca="1" si="158"/>
        <v>-5.0286868999999998E-2</v>
      </c>
      <c r="H330" s="7"/>
      <c r="V330" s="140" t="s">
        <v>285</v>
      </c>
      <c r="W330" s="135">
        <f ca="1">SUM(W324:W327)</f>
        <v>43.402250759999994</v>
      </c>
      <c r="X330" s="135">
        <f ca="1">SUM(X324:X327)</f>
        <v>13.805775919679999</v>
      </c>
      <c r="Y330" s="135">
        <f ca="1">SUM(Y324:Y327)</f>
        <v>10.80435342789</v>
      </c>
      <c r="Z330" s="135">
        <f ca="1">SUM(Z324:Z327)</f>
        <v>10.907791426159999</v>
      </c>
      <c r="AA330" s="135">
        <f ca="1">SUM(AA324:AA327)</f>
        <v>10.993527752329999</v>
      </c>
    </row>
    <row r="331" spans="1:27" x14ac:dyDescent="0.25">
      <c r="A331" s="140"/>
      <c r="B331" s="140" t="s">
        <v>1094</v>
      </c>
      <c r="C331" s="45">
        <f t="shared" ca="1" si="154"/>
        <v>0</v>
      </c>
      <c r="D331" s="45">
        <f t="shared" ca="1" si="155"/>
        <v>-1.06204836E-3</v>
      </c>
      <c r="E331" s="45">
        <f t="shared" ca="1" si="156"/>
        <v>-1.0418253799999999E-3</v>
      </c>
      <c r="F331" s="45">
        <f t="shared" ca="1" si="157"/>
        <v>-1.0216761500000001E-3</v>
      </c>
      <c r="G331" s="45">
        <f t="shared" ca="1" si="158"/>
        <v>-1.0014530799999999E-3</v>
      </c>
      <c r="H331" s="7"/>
      <c r="V331" s="140" t="s">
        <v>284</v>
      </c>
      <c r="W331" s="135">
        <f ca="1">SUM(C324:C345)</f>
        <v>43.402250759999994</v>
      </c>
      <c r="X331" s="135">
        <f t="shared" ref="X331:AA331" ca="1" si="162">SUM(D324:D345)</f>
        <v>13.805775919679999</v>
      </c>
      <c r="Y331" s="135">
        <f t="shared" ca="1" si="162"/>
        <v>10.80435342789</v>
      </c>
      <c r="Z331" s="135">
        <f t="shared" ca="1" si="162"/>
        <v>10.907791426159999</v>
      </c>
      <c r="AA331" s="135">
        <f t="shared" ca="1" si="162"/>
        <v>10.993527752329999</v>
      </c>
    </row>
    <row r="332" spans="1:27" x14ac:dyDescent="0.25">
      <c r="A332" s="140"/>
      <c r="B332" s="140" t="s">
        <v>1095</v>
      </c>
      <c r="C332" s="45">
        <f t="shared" ca="1" si="154"/>
        <v>-4.56531982</v>
      </c>
      <c r="D332" s="45">
        <f t="shared" ca="1" si="155"/>
        <v>-5.6123242200000001E-3</v>
      </c>
      <c r="E332" s="45">
        <f t="shared" ca="1" si="156"/>
        <v>-5.46344586E-3</v>
      </c>
      <c r="F332" s="45">
        <f t="shared" ca="1" si="157"/>
        <v>-5.3151139500000003E-3</v>
      </c>
      <c r="G332" s="45">
        <f t="shared" ca="1" si="158"/>
        <v>-5.15961788E-3</v>
      </c>
      <c r="H332" s="7"/>
    </row>
    <row r="333" spans="1:27" x14ac:dyDescent="0.25">
      <c r="A333" s="140"/>
      <c r="B333" s="140" t="s">
        <v>1096</v>
      </c>
      <c r="C333" s="45">
        <f t="shared" ca="1" si="154"/>
        <v>0</v>
      </c>
      <c r="D333" s="45">
        <f t="shared" ca="1" si="155"/>
        <v>0</v>
      </c>
      <c r="E333" s="45">
        <f t="shared" ca="1" si="156"/>
        <v>0</v>
      </c>
      <c r="F333" s="45">
        <f t="shared" ca="1" si="157"/>
        <v>0</v>
      </c>
      <c r="G333" s="45">
        <f t="shared" ca="1" si="158"/>
        <v>0</v>
      </c>
      <c r="H333" s="7"/>
    </row>
    <row r="334" spans="1:27" x14ac:dyDescent="0.25">
      <c r="A334" s="140"/>
      <c r="B334" s="140" t="s">
        <v>1097</v>
      </c>
      <c r="C334" s="45">
        <f t="shared" ca="1" si="154"/>
        <v>0</v>
      </c>
      <c r="D334" s="45">
        <f t="shared" ca="1" si="155"/>
        <v>0</v>
      </c>
      <c r="E334" s="45">
        <f t="shared" ca="1" si="156"/>
        <v>0</v>
      </c>
      <c r="F334" s="45">
        <f t="shared" ca="1" si="157"/>
        <v>0</v>
      </c>
      <c r="G334" s="45">
        <f t="shared" ca="1" si="158"/>
        <v>0</v>
      </c>
      <c r="H334" s="7"/>
    </row>
    <row r="335" spans="1:27" x14ac:dyDescent="0.25">
      <c r="A335" s="140"/>
      <c r="B335" s="140" t="s">
        <v>1099</v>
      </c>
      <c r="C335" s="45">
        <f t="shared" ca="1" si="154"/>
        <v>0</v>
      </c>
      <c r="D335" s="45">
        <f t="shared" ca="1" si="155"/>
        <v>0</v>
      </c>
      <c r="E335" s="45">
        <f t="shared" ca="1" si="156"/>
        <v>0</v>
      </c>
      <c r="F335" s="45">
        <f t="shared" ca="1" si="157"/>
        <v>0</v>
      </c>
      <c r="G335" s="45">
        <f t="shared" ca="1" si="158"/>
        <v>0</v>
      </c>
      <c r="H335" s="7"/>
    </row>
    <row r="336" spans="1:27" x14ac:dyDescent="0.25">
      <c r="A336" s="140"/>
      <c r="B336" s="140" t="s">
        <v>1100</v>
      </c>
      <c r="C336" s="16">
        <f t="shared" ca="1" si="154"/>
        <v>42.850373599999998</v>
      </c>
      <c r="D336" s="16">
        <f t="shared" ca="1" si="155"/>
        <v>0.125652869</v>
      </c>
      <c r="E336" s="16">
        <f t="shared" ca="1" si="156"/>
        <v>9.9761181300000001E-2</v>
      </c>
      <c r="F336" s="16">
        <f t="shared" ca="1" si="157"/>
        <v>0.100745732</v>
      </c>
      <c r="G336" s="16">
        <f t="shared" ca="1" si="158"/>
        <v>0.101586225</v>
      </c>
      <c r="H336" s="7"/>
    </row>
    <row r="337" spans="1:27" x14ac:dyDescent="0.25">
      <c r="A337" s="140"/>
      <c r="B337" s="140" t="s">
        <v>1101</v>
      </c>
      <c r="C337" s="16">
        <f t="shared" ca="1" si="154"/>
        <v>0</v>
      </c>
      <c r="D337" s="16">
        <f t="shared" ca="1" si="155"/>
        <v>2.6591135600000002E-3</v>
      </c>
      <c r="E337" s="16">
        <f t="shared" ca="1" si="156"/>
        <v>2.0914840300000001E-3</v>
      </c>
      <c r="F337" s="16">
        <f t="shared" ca="1" si="157"/>
        <v>2.12017006E-3</v>
      </c>
      <c r="G337" s="16">
        <f t="shared" ca="1" si="158"/>
        <v>2.14597089E-3</v>
      </c>
      <c r="H337" s="7"/>
    </row>
    <row r="338" spans="1:27" x14ac:dyDescent="0.25">
      <c r="A338" s="140"/>
      <c r="B338" s="140" t="s">
        <v>1102</v>
      </c>
      <c r="C338" s="16">
        <f t="shared" ca="1" si="154"/>
        <v>13.909022800000001</v>
      </c>
      <c r="D338" s="16">
        <f t="shared" ca="1" si="155"/>
        <v>1.34579838E-2</v>
      </c>
      <c r="E338" s="16">
        <f t="shared" ca="1" si="156"/>
        <v>1.0580422000000001E-2</v>
      </c>
      <c r="F338" s="16">
        <f t="shared" ca="1" si="157"/>
        <v>1.06273189E-2</v>
      </c>
      <c r="G338" s="16">
        <f t="shared" ca="1" si="158"/>
        <v>1.06410364E-2</v>
      </c>
      <c r="H338" s="7"/>
    </row>
    <row r="339" spans="1:27" x14ac:dyDescent="0.25">
      <c r="A339" s="140"/>
      <c r="B339" s="140" t="s">
        <v>1103</v>
      </c>
      <c r="C339" s="16">
        <f t="shared" ca="1" si="154"/>
        <v>0</v>
      </c>
      <c r="D339" s="16">
        <f t="shared" ca="1" si="155"/>
        <v>0</v>
      </c>
      <c r="E339" s="16">
        <f t="shared" ca="1" si="156"/>
        <v>0</v>
      </c>
      <c r="F339" s="16">
        <f t="shared" ca="1" si="157"/>
        <v>0</v>
      </c>
      <c r="G339" s="16">
        <f t="shared" ca="1" si="158"/>
        <v>0</v>
      </c>
      <c r="H339" s="7"/>
    </row>
    <row r="340" spans="1:27" x14ac:dyDescent="0.25">
      <c r="A340" s="140"/>
      <c r="B340" s="140" t="s">
        <v>1104</v>
      </c>
      <c r="C340" s="16">
        <f t="shared" ca="1" si="154"/>
        <v>0</v>
      </c>
      <c r="D340" s="16">
        <f t="shared" ca="1" si="155"/>
        <v>0</v>
      </c>
      <c r="E340" s="16">
        <f t="shared" ca="1" si="156"/>
        <v>0</v>
      </c>
      <c r="F340" s="16">
        <f t="shared" ca="1" si="157"/>
        <v>0</v>
      </c>
      <c r="G340" s="16">
        <f t="shared" ca="1" si="158"/>
        <v>0</v>
      </c>
      <c r="H340" s="7"/>
    </row>
    <row r="341" spans="1:27" x14ac:dyDescent="0.25">
      <c r="A341" s="140"/>
      <c r="B341" s="140" t="s">
        <v>1105</v>
      </c>
      <c r="C341" s="16">
        <f t="shared" ca="1" si="154"/>
        <v>0</v>
      </c>
      <c r="D341" s="16">
        <f t="shared" ca="1" si="155"/>
        <v>0</v>
      </c>
      <c r="E341" s="16">
        <f t="shared" ca="1" si="156"/>
        <v>0</v>
      </c>
      <c r="F341" s="16">
        <f t="shared" ca="1" si="157"/>
        <v>0</v>
      </c>
      <c r="G341" s="16">
        <f t="shared" ca="1" si="158"/>
        <v>0</v>
      </c>
      <c r="H341" s="7"/>
    </row>
    <row r="342" spans="1:27" x14ac:dyDescent="0.25">
      <c r="A342" s="140"/>
      <c r="B342" s="140" t="s">
        <v>1014</v>
      </c>
      <c r="C342" s="65">
        <f t="shared" ca="1" si="154"/>
        <v>0</v>
      </c>
      <c r="D342" s="65">
        <f t="shared" ca="1" si="155"/>
        <v>4.3439111199999996</v>
      </c>
      <c r="E342" s="65">
        <f t="shared" ca="1" si="156"/>
        <v>3.4036046400000002</v>
      </c>
      <c r="F342" s="65">
        <f t="shared" ca="1" si="157"/>
        <v>3.4364493600000001</v>
      </c>
      <c r="G342" s="65">
        <f t="shared" ca="1" si="158"/>
        <v>3.4638068500000001</v>
      </c>
      <c r="H342" s="7"/>
    </row>
    <row r="343" spans="1:27" x14ac:dyDescent="0.25">
      <c r="A343" s="140"/>
      <c r="B343" s="140" t="s">
        <v>991</v>
      </c>
      <c r="C343" s="65">
        <f t="shared" ca="1" si="154"/>
        <v>6.74976048</v>
      </c>
      <c r="D343" s="65">
        <f t="shared" ca="1" si="155"/>
        <v>9.3804146999999993</v>
      </c>
      <c r="E343" s="65">
        <f t="shared" ca="1" si="156"/>
        <v>7.34734541</v>
      </c>
      <c r="F343" s="65">
        <f t="shared" ca="1" si="157"/>
        <v>7.4155935599999996</v>
      </c>
      <c r="G343" s="65">
        <f t="shared" ca="1" si="158"/>
        <v>7.47179561</v>
      </c>
      <c r="H343" s="7"/>
    </row>
    <row r="344" spans="1:27" x14ac:dyDescent="0.25">
      <c r="A344" s="140"/>
      <c r="B344" s="140" t="s">
        <v>1015</v>
      </c>
      <c r="C344" s="65">
        <f t="shared" ca="1" si="154"/>
        <v>0</v>
      </c>
      <c r="D344" s="65">
        <f t="shared" ca="1" si="155"/>
        <v>0</v>
      </c>
      <c r="E344" s="65">
        <f t="shared" ca="1" si="156"/>
        <v>0</v>
      </c>
      <c r="F344" s="65">
        <f t="shared" ca="1" si="157"/>
        <v>0</v>
      </c>
      <c r="G344" s="65">
        <f t="shared" ca="1" si="158"/>
        <v>0</v>
      </c>
      <c r="H344" s="7"/>
    </row>
    <row r="345" spans="1:27" x14ac:dyDescent="0.25">
      <c r="A345" s="140"/>
      <c r="B345" s="140" t="s">
        <v>1016</v>
      </c>
      <c r="C345" s="65">
        <f t="shared" ca="1" si="154"/>
        <v>0</v>
      </c>
      <c r="D345" s="65">
        <f t="shared" ca="1" si="155"/>
        <v>0</v>
      </c>
      <c r="E345" s="65">
        <f t="shared" ca="1" si="156"/>
        <v>0</v>
      </c>
      <c r="F345" s="65">
        <f t="shared" ca="1" si="157"/>
        <v>0</v>
      </c>
      <c r="G345" s="65">
        <f t="shared" ca="1" si="158"/>
        <v>0</v>
      </c>
      <c r="H345" s="7"/>
    </row>
    <row r="346" spans="1:27" x14ac:dyDescent="0.25">
      <c r="C346" s="7"/>
      <c r="D346" s="7"/>
      <c r="E346" s="7"/>
      <c r="F346" s="7"/>
      <c r="G346" s="7"/>
      <c r="H346" s="7"/>
      <c r="I346" s="103" t="s">
        <v>244</v>
      </c>
      <c r="O346" s="103" t="s">
        <v>245</v>
      </c>
    </row>
    <row r="347" spans="1:27" x14ac:dyDescent="0.25">
      <c r="B347" s="106" t="s">
        <v>240</v>
      </c>
      <c r="C347" s="9">
        <v>2010</v>
      </c>
      <c r="D347" s="9">
        <v>2020</v>
      </c>
      <c r="E347" s="9">
        <v>2030</v>
      </c>
      <c r="F347" s="9">
        <v>2040</v>
      </c>
      <c r="G347" s="9">
        <v>2050</v>
      </c>
      <c r="H347" s="9"/>
      <c r="I347" s="106">
        <v>2010</v>
      </c>
      <c r="J347" s="106">
        <v>2020</v>
      </c>
      <c r="K347" s="106">
        <v>2030</v>
      </c>
      <c r="L347" s="106">
        <v>2040</v>
      </c>
      <c r="M347" s="106">
        <v>2050</v>
      </c>
      <c r="O347" s="106">
        <v>2010</v>
      </c>
      <c r="P347" s="106">
        <v>2020</v>
      </c>
      <c r="Q347" s="106">
        <v>2030</v>
      </c>
      <c r="R347" s="106">
        <v>2040</v>
      </c>
      <c r="S347" s="106">
        <v>2050</v>
      </c>
      <c r="V347" s="106" t="s">
        <v>240</v>
      </c>
      <c r="W347" s="9">
        <v>2010</v>
      </c>
      <c r="X347" s="9">
        <v>2020</v>
      </c>
      <c r="Y347" s="9">
        <v>2030</v>
      </c>
      <c r="Z347" s="9">
        <v>2040</v>
      </c>
      <c r="AA347" s="9">
        <v>2050</v>
      </c>
    </row>
    <row r="348" spans="1:27" x14ac:dyDescent="0.25">
      <c r="A348" s="140"/>
      <c r="B348" s="140" t="s">
        <v>1087</v>
      </c>
      <c r="C348" s="185">
        <f t="shared" ref="C348:C365" ca="1" si="163">IFERROR(VLOOKUP($B348,INDIRECT($I$348),2,FALSE),0)</f>
        <v>-0.80236760600000001</v>
      </c>
      <c r="D348" s="185">
        <f t="shared" ref="D348:D365" ca="1" si="164">IFERROR(VLOOKUP($B348,INDIRECT($J$348),2,FALSE),0)</f>
        <v>-0.39766295600000001</v>
      </c>
      <c r="E348" s="185">
        <f t="shared" ref="E348:E365" ca="1" si="165">IFERROR(VLOOKUP($B348,INDIRECT($K$348),2,FALSE),0)</f>
        <v>-0.79532591100000005</v>
      </c>
      <c r="F348" s="185">
        <f t="shared" ref="F348:F365" ca="1" si="166">IFERROR(VLOOKUP($B348,INDIRECT($L$348),2,FALSE),0)</f>
        <v>-1.5906518199999999</v>
      </c>
      <c r="G348" s="185">
        <f t="shared" ref="G348:G365" ca="1" si="167">IFERROR(VLOOKUP($B348,INDIRECT($M$348),2,FALSE),0)</f>
        <v>-1.9883147800000001</v>
      </c>
      <c r="H348" s="7"/>
      <c r="I348" s="140" t="str">
        <f>"Modeloutput!$A$"&amp;O348&amp;":$B$"&amp;O349</f>
        <v>Modeloutput!$A$18816:$B$18835</v>
      </c>
      <c r="J348" s="140" t="str">
        <f>"Modeloutput!$A$"&amp;P348&amp;":$B$"&amp;P349</f>
        <v>Modeloutput!$A$19751:$B$19770</v>
      </c>
      <c r="K348" s="140" t="str">
        <f>"Modeloutput!$A$"&amp;Q348&amp;":$B$"&amp;Q349</f>
        <v>Modeloutput!$A$20686:$B$20705</v>
      </c>
      <c r="L348" s="140" t="str">
        <f>"Modeloutput!$A$"&amp;R348&amp;":$B$"&amp;R349</f>
        <v>Modeloutput!$A$21621:$B$21640</v>
      </c>
      <c r="M348" s="140" t="str">
        <f>"Modeloutput!$A$"&amp;S348&amp;":$B$"&amp;S349</f>
        <v>Modeloutput!$A$22556:$B$22575</v>
      </c>
      <c r="O348" s="140">
        <f>Run4_Var1!O348+Run4_Var5!$G$10</f>
        <v>18816</v>
      </c>
      <c r="P348" s="140">
        <f>Run4_Var1!P348+Run4_Var5!$G$10</f>
        <v>19751</v>
      </c>
      <c r="Q348" s="140">
        <f>Run4_Var1!Q348+Run4_Var5!$G$10</f>
        <v>20686</v>
      </c>
      <c r="R348" s="140">
        <f>Run4_Var1!R348+Run4_Var5!$G$10</f>
        <v>21621</v>
      </c>
      <c r="S348" s="140">
        <f>Run4_Var1!S348+Run4_Var5!$G$10</f>
        <v>22556</v>
      </c>
      <c r="V348" s="63" t="s">
        <v>292</v>
      </c>
      <c r="W348" s="62">
        <f ca="1">SUM(C348:C353)</f>
        <v>-1.550319067</v>
      </c>
      <c r="X348" s="62">
        <f t="shared" ref="X348:AA348" ca="1" si="168">SUM(D348:D353)</f>
        <v>-0.85092190420000013</v>
      </c>
      <c r="Y348" s="62">
        <f t="shared" ca="1" si="168"/>
        <v>-1.7018438068000001</v>
      </c>
      <c r="Z348" s="62">
        <f t="shared" ca="1" si="168"/>
        <v>-3.4036876106</v>
      </c>
      <c r="AA348" s="62">
        <f t="shared" ca="1" si="168"/>
        <v>-4.2546094410000004</v>
      </c>
    </row>
    <row r="349" spans="1:27" x14ac:dyDescent="0.25">
      <c r="A349" s="140"/>
      <c r="B349" s="140" t="s">
        <v>1088</v>
      </c>
      <c r="C349" s="185">
        <f t="shared" ca="1" si="163"/>
        <v>0</v>
      </c>
      <c r="D349" s="185">
        <f t="shared" ca="1" si="164"/>
        <v>-5.9408854800000001E-2</v>
      </c>
      <c r="E349" s="185">
        <f t="shared" ca="1" si="165"/>
        <v>-0.11881771000000001</v>
      </c>
      <c r="F349" s="185">
        <f t="shared" ca="1" si="166"/>
        <v>-0.23763541899999999</v>
      </c>
      <c r="G349" s="185">
        <f t="shared" ca="1" si="167"/>
        <v>-0.297044274</v>
      </c>
      <c r="H349" s="7"/>
      <c r="O349" s="140">
        <f>Run4_Var1!O349+Run4_Var5!$G$10</f>
        <v>18835</v>
      </c>
      <c r="P349" s="140">
        <f>Run4_Var1!P349+Run4_Var5!$G$10</f>
        <v>19770</v>
      </c>
      <c r="Q349" s="140">
        <f>Run4_Var1!Q349+Run4_Var5!$G$10</f>
        <v>20705</v>
      </c>
      <c r="R349" s="140">
        <f>Run4_Var1!R349+Run4_Var5!$G$10</f>
        <v>21640</v>
      </c>
      <c r="S349" s="140">
        <f>Run4_Var1!S349+Run4_Var5!$G$10</f>
        <v>22575</v>
      </c>
      <c r="V349" s="25" t="s">
        <v>295</v>
      </c>
      <c r="W349" s="26">
        <f ca="1">SUM(C360:C365)</f>
        <v>46.273363699999997</v>
      </c>
      <c r="X349" s="26">
        <f t="shared" ref="X349:AA349" ca="1" si="169">SUM(D360:D365)</f>
        <v>63.645007710000002</v>
      </c>
      <c r="Y349" s="26">
        <f t="shared" ca="1" si="169"/>
        <v>81.514367620000002</v>
      </c>
      <c r="Z349" s="26">
        <f t="shared" ca="1" si="169"/>
        <v>87.470820989999993</v>
      </c>
      <c r="AA349" s="26">
        <f t="shared" ca="1" si="169"/>
        <v>92.576350849999997</v>
      </c>
    </row>
    <row r="350" spans="1:27" x14ac:dyDescent="0.25">
      <c r="A350" s="140"/>
      <c r="B350" s="140" t="s">
        <v>1089</v>
      </c>
      <c r="C350" s="185">
        <f t="shared" ca="1" si="163"/>
        <v>-0.74795146099999998</v>
      </c>
      <c r="D350" s="185">
        <f t="shared" ca="1" si="164"/>
        <v>-0.37304613800000003</v>
      </c>
      <c r="E350" s="185">
        <f t="shared" ca="1" si="165"/>
        <v>-0.74609227499999997</v>
      </c>
      <c r="F350" s="185">
        <f t="shared" ca="1" si="166"/>
        <v>-1.4921845499999999</v>
      </c>
      <c r="G350" s="185">
        <f t="shared" ca="1" si="167"/>
        <v>-1.86523061</v>
      </c>
      <c r="H350" s="7"/>
      <c r="O350" s="8"/>
      <c r="P350" s="8"/>
      <c r="Q350" s="8"/>
      <c r="R350" s="8"/>
      <c r="S350" s="8"/>
      <c r="V350" s="43" t="s">
        <v>566</v>
      </c>
      <c r="W350" s="44">
        <f ca="1">SUM(C354:C359)</f>
        <v>-7.5153870899999999</v>
      </c>
      <c r="X350" s="44">
        <f t="shared" ref="X350:AA350" ca="1" si="170">SUM(D354:D359)</f>
        <v>-9.1860058329999994</v>
      </c>
      <c r="Y350" s="44">
        <f t="shared" ca="1" si="170"/>
        <v>-9.1860058329999994</v>
      </c>
      <c r="Z350" s="44">
        <f t="shared" ca="1" si="170"/>
        <v>-9.1860058329999994</v>
      </c>
      <c r="AA350" s="44">
        <f t="shared" ca="1" si="170"/>
        <v>-9.1860058329999994</v>
      </c>
    </row>
    <row r="351" spans="1:27" x14ac:dyDescent="0.25">
      <c r="A351" s="140"/>
      <c r="B351" s="140" t="s">
        <v>1090</v>
      </c>
      <c r="C351" s="185">
        <f t="shared" ca="1" si="163"/>
        <v>0</v>
      </c>
      <c r="D351" s="185">
        <f t="shared" ca="1" si="164"/>
        <v>-2.0803955400000001E-2</v>
      </c>
      <c r="E351" s="185">
        <f t="shared" ca="1" si="165"/>
        <v>-4.1607910800000002E-2</v>
      </c>
      <c r="F351" s="185">
        <f t="shared" ca="1" si="166"/>
        <v>-8.3215821600000003E-2</v>
      </c>
      <c r="G351" s="185">
        <f t="shared" ca="1" si="167"/>
        <v>-0.10401977699999999</v>
      </c>
      <c r="H351" s="7"/>
      <c r="O351" s="8"/>
      <c r="P351" s="8"/>
      <c r="Q351" s="8"/>
      <c r="R351" s="8"/>
      <c r="S351" s="8"/>
    </row>
    <row r="352" spans="1:27" x14ac:dyDescent="0.25">
      <c r="A352" s="140"/>
      <c r="B352" s="140" t="s">
        <v>1091</v>
      </c>
      <c r="C352" s="185">
        <f t="shared" ca="1" si="163"/>
        <v>0</v>
      </c>
      <c r="D352" s="185">
        <f t="shared" ca="1" si="164"/>
        <v>0</v>
      </c>
      <c r="E352" s="185">
        <f t="shared" ca="1" si="165"/>
        <v>0</v>
      </c>
      <c r="F352" s="185">
        <f t="shared" ca="1" si="166"/>
        <v>0</v>
      </c>
      <c r="G352" s="185">
        <f t="shared" ca="1" si="167"/>
        <v>0</v>
      </c>
      <c r="H352" s="7"/>
      <c r="O352" s="8"/>
      <c r="P352" s="8"/>
      <c r="Q352" s="8"/>
      <c r="R352" s="8"/>
      <c r="S352" s="8"/>
      <c r="V352" s="140" t="s">
        <v>285</v>
      </c>
      <c r="W352" s="135">
        <f ca="1">SUM(W348:W350)</f>
        <v>37.207657543000003</v>
      </c>
      <c r="X352" s="135">
        <f t="shared" ref="X352:AA352" ca="1" si="171">SUM(X348:X350)</f>
        <v>53.608079972799999</v>
      </c>
      <c r="Y352" s="135">
        <f t="shared" ca="1" si="171"/>
        <v>70.626517980200006</v>
      </c>
      <c r="Z352" s="135">
        <f t="shared" ca="1" si="171"/>
        <v>74.881127546399995</v>
      </c>
      <c r="AA352" s="135">
        <f t="shared" ca="1" si="171"/>
        <v>79.135735576000002</v>
      </c>
    </row>
    <row r="353" spans="1:27" x14ac:dyDescent="0.25">
      <c r="A353" s="140"/>
      <c r="B353" s="140" t="s">
        <v>1092</v>
      </c>
      <c r="C353" s="185">
        <f t="shared" ca="1" si="163"/>
        <v>0</v>
      </c>
      <c r="D353" s="185">
        <f t="shared" ca="1" si="164"/>
        <v>0</v>
      </c>
      <c r="E353" s="185">
        <f t="shared" ca="1" si="165"/>
        <v>0</v>
      </c>
      <c r="F353" s="185">
        <f t="shared" ca="1" si="166"/>
        <v>0</v>
      </c>
      <c r="G353" s="185">
        <f t="shared" ca="1" si="167"/>
        <v>0</v>
      </c>
      <c r="H353" s="7"/>
      <c r="O353" s="8"/>
      <c r="P353" s="8"/>
      <c r="Q353" s="8"/>
      <c r="R353" s="8"/>
      <c r="S353" s="8"/>
      <c r="V353" s="140" t="s">
        <v>284</v>
      </c>
      <c r="W353" s="135">
        <f ca="1">SUM(C348:C365)</f>
        <v>37.207657542999996</v>
      </c>
      <c r="X353" s="135">
        <f t="shared" ref="X353:AA353" ca="1" si="172">SUM(D348:D365)</f>
        <v>53.608079972799999</v>
      </c>
      <c r="Y353" s="135">
        <f t="shared" ca="1" si="172"/>
        <v>70.626517980200006</v>
      </c>
      <c r="Z353" s="135">
        <f t="shared" ca="1" si="172"/>
        <v>74.881127546399995</v>
      </c>
      <c r="AA353" s="135">
        <f t="shared" ca="1" si="172"/>
        <v>79.135735576000002</v>
      </c>
    </row>
    <row r="354" spans="1:27" x14ac:dyDescent="0.25">
      <c r="A354" s="140"/>
      <c r="B354" s="140" t="s">
        <v>472</v>
      </c>
      <c r="C354" s="45">
        <f t="shared" ca="1" si="163"/>
        <v>0</v>
      </c>
      <c r="D354" s="45">
        <f t="shared" ca="1" si="164"/>
        <v>0</v>
      </c>
      <c r="E354" s="45">
        <f t="shared" ca="1" si="165"/>
        <v>0</v>
      </c>
      <c r="F354" s="45">
        <f t="shared" ca="1" si="166"/>
        <v>0</v>
      </c>
      <c r="G354" s="45">
        <f t="shared" ca="1" si="167"/>
        <v>0</v>
      </c>
      <c r="H354" s="7"/>
      <c r="O354" s="8"/>
      <c r="P354" s="8"/>
      <c r="Q354" s="8"/>
      <c r="R354" s="8"/>
      <c r="S354" s="8"/>
    </row>
    <row r="355" spans="1:27" x14ac:dyDescent="0.25">
      <c r="A355" s="140"/>
      <c r="B355" s="140" t="s">
        <v>473</v>
      </c>
      <c r="C355" s="45">
        <f t="shared" ca="1" si="163"/>
        <v>0</v>
      </c>
      <c r="D355" s="45">
        <f t="shared" ca="1" si="164"/>
        <v>-1.25367929</v>
      </c>
      <c r="E355" s="45">
        <f t="shared" ca="1" si="165"/>
        <v>-1.25367929</v>
      </c>
      <c r="F355" s="45">
        <f t="shared" ca="1" si="166"/>
        <v>-1.25367929</v>
      </c>
      <c r="G355" s="45">
        <f t="shared" ca="1" si="167"/>
        <v>-1.25367929</v>
      </c>
      <c r="H355" s="7"/>
      <c r="O355" s="8"/>
      <c r="P355" s="8"/>
      <c r="Q355" s="8"/>
      <c r="R355" s="8"/>
      <c r="S355" s="8"/>
    </row>
    <row r="356" spans="1:27" x14ac:dyDescent="0.25">
      <c r="A356" s="140"/>
      <c r="B356" s="140" t="s">
        <v>474</v>
      </c>
      <c r="C356" s="45">
        <f t="shared" ca="1" si="163"/>
        <v>-7.5153870899999999</v>
      </c>
      <c r="D356" s="45">
        <f t="shared" ca="1" si="164"/>
        <v>-7.4954434799999996</v>
      </c>
      <c r="E356" s="45">
        <f t="shared" ca="1" si="165"/>
        <v>-7.4954434799999996</v>
      </c>
      <c r="F356" s="45">
        <f t="shared" ca="1" si="166"/>
        <v>-7.4954434799999996</v>
      </c>
      <c r="G356" s="45">
        <f t="shared" ca="1" si="167"/>
        <v>-7.4954434799999996</v>
      </c>
      <c r="H356" s="7"/>
      <c r="O356" s="8"/>
      <c r="P356" s="8"/>
      <c r="Q356" s="8"/>
      <c r="R356" s="8"/>
      <c r="S356" s="8"/>
    </row>
    <row r="357" spans="1:27" x14ac:dyDescent="0.25">
      <c r="A357" s="140"/>
      <c r="B357" s="140" t="s">
        <v>475</v>
      </c>
      <c r="C357" s="45">
        <f t="shared" ca="1" si="163"/>
        <v>0</v>
      </c>
      <c r="D357" s="45">
        <f t="shared" ca="1" si="164"/>
        <v>-0.43688306300000002</v>
      </c>
      <c r="E357" s="45">
        <f t="shared" ca="1" si="165"/>
        <v>-0.43688306300000002</v>
      </c>
      <c r="F357" s="45">
        <f t="shared" ca="1" si="166"/>
        <v>-0.43688306300000002</v>
      </c>
      <c r="G357" s="45">
        <f t="shared" ca="1" si="167"/>
        <v>-0.43688306300000002</v>
      </c>
      <c r="H357" s="7"/>
      <c r="O357" s="8"/>
      <c r="P357" s="8"/>
      <c r="Q357" s="8"/>
      <c r="R357" s="8"/>
      <c r="S357" s="8"/>
    </row>
    <row r="358" spans="1:27" x14ac:dyDescent="0.25">
      <c r="A358" s="140"/>
      <c r="B358" s="140" t="s">
        <v>476</v>
      </c>
      <c r="C358" s="45">
        <f t="shared" ca="1" si="163"/>
        <v>0</v>
      </c>
      <c r="D358" s="45">
        <f t="shared" ca="1" si="164"/>
        <v>0</v>
      </c>
      <c r="E358" s="45">
        <f t="shared" ca="1" si="165"/>
        <v>0</v>
      </c>
      <c r="F358" s="45">
        <f t="shared" ca="1" si="166"/>
        <v>0</v>
      </c>
      <c r="G358" s="45">
        <f t="shared" ca="1" si="167"/>
        <v>0</v>
      </c>
      <c r="H358" s="7"/>
      <c r="O358" s="8"/>
      <c r="P358" s="8"/>
      <c r="Q358" s="8"/>
      <c r="R358" s="8"/>
      <c r="S358" s="8"/>
    </row>
    <row r="359" spans="1:27" x14ac:dyDescent="0.25">
      <c r="A359" s="140"/>
      <c r="B359" s="140" t="s">
        <v>477</v>
      </c>
      <c r="C359" s="45">
        <f t="shared" ca="1" si="163"/>
        <v>0</v>
      </c>
      <c r="D359" s="45">
        <f t="shared" ca="1" si="164"/>
        <v>0</v>
      </c>
      <c r="E359" s="45">
        <f t="shared" ca="1" si="165"/>
        <v>0</v>
      </c>
      <c r="F359" s="45">
        <f t="shared" ca="1" si="166"/>
        <v>0</v>
      </c>
      <c r="G359" s="45">
        <f t="shared" ca="1" si="167"/>
        <v>0</v>
      </c>
      <c r="H359" s="7"/>
      <c r="O359" s="8"/>
      <c r="P359" s="8"/>
      <c r="Q359" s="8"/>
      <c r="R359" s="8"/>
      <c r="S359" s="8"/>
    </row>
    <row r="360" spans="1:27" x14ac:dyDescent="0.25">
      <c r="A360" s="140"/>
      <c r="B360" s="140" t="s">
        <v>1100</v>
      </c>
      <c r="C360" s="46">
        <f t="shared" ca="1" si="163"/>
        <v>20.059190099999999</v>
      </c>
      <c r="D360" s="46">
        <f t="shared" ca="1" si="164"/>
        <v>25.450429199999999</v>
      </c>
      <c r="E360" s="46">
        <f t="shared" ca="1" si="165"/>
        <v>33.801351199999999</v>
      </c>
      <c r="F360" s="46">
        <f t="shared" ca="1" si="166"/>
        <v>36.584991899999999</v>
      </c>
      <c r="G360" s="46">
        <f t="shared" ca="1" si="167"/>
        <v>38.970969599999997</v>
      </c>
      <c r="H360" s="7"/>
      <c r="O360" s="8"/>
      <c r="P360" s="8"/>
      <c r="Q360" s="8"/>
      <c r="R360" s="8"/>
      <c r="S360" s="8"/>
    </row>
    <row r="361" spans="1:27" x14ac:dyDescent="0.25">
      <c r="A361" s="140"/>
      <c r="B361" s="140" t="s">
        <v>1101</v>
      </c>
      <c r="C361" s="46">
        <f t="shared" ca="1" si="163"/>
        <v>0</v>
      </c>
      <c r="D361" s="46">
        <f t="shared" ca="1" si="164"/>
        <v>5.0558459999999998</v>
      </c>
      <c r="E361" s="46">
        <f t="shared" ca="1" si="165"/>
        <v>6.3034319500000002</v>
      </c>
      <c r="F361" s="46">
        <f t="shared" ca="1" si="166"/>
        <v>6.7192939300000001</v>
      </c>
      <c r="G361" s="46">
        <f t="shared" ca="1" si="167"/>
        <v>7.0757470600000003</v>
      </c>
      <c r="H361" s="7"/>
      <c r="O361" s="8"/>
      <c r="P361" s="8"/>
      <c r="Q361" s="8"/>
      <c r="R361" s="8"/>
      <c r="S361" s="8"/>
    </row>
    <row r="362" spans="1:27" x14ac:dyDescent="0.25">
      <c r="A362" s="140"/>
      <c r="B362" s="140" t="s">
        <v>1102</v>
      </c>
      <c r="C362" s="46">
        <f t="shared" ca="1" si="163"/>
        <v>26.214173599999999</v>
      </c>
      <c r="D362" s="46">
        <f t="shared" ca="1" si="164"/>
        <v>31.370396299999999</v>
      </c>
      <c r="E362" s="46">
        <f t="shared" ca="1" si="165"/>
        <v>39.204365199999998</v>
      </c>
      <c r="F362" s="46">
        <f t="shared" ca="1" si="166"/>
        <v>41.815688199999997</v>
      </c>
      <c r="G362" s="46">
        <f t="shared" ca="1" si="167"/>
        <v>44.053963500000002</v>
      </c>
      <c r="H362" s="7"/>
      <c r="O362" s="8"/>
      <c r="P362" s="8"/>
      <c r="Q362" s="8"/>
      <c r="R362" s="8"/>
      <c r="S362" s="8"/>
    </row>
    <row r="363" spans="1:27" x14ac:dyDescent="0.25">
      <c r="A363" s="140"/>
      <c r="B363" s="140" t="s">
        <v>1103</v>
      </c>
      <c r="C363" s="46">
        <f t="shared" ca="1" si="163"/>
        <v>0</v>
      </c>
      <c r="D363" s="46">
        <f t="shared" ca="1" si="164"/>
        <v>1.76833621</v>
      </c>
      <c r="E363" s="46">
        <f t="shared" ca="1" si="165"/>
        <v>2.2052192700000002</v>
      </c>
      <c r="F363" s="46">
        <f t="shared" ca="1" si="166"/>
        <v>2.3508469600000002</v>
      </c>
      <c r="G363" s="46">
        <f t="shared" ca="1" si="167"/>
        <v>2.4756706899999998</v>
      </c>
      <c r="H363" s="7"/>
      <c r="O363" s="8"/>
      <c r="P363" s="8"/>
      <c r="Q363" s="8"/>
      <c r="R363" s="8"/>
      <c r="S363" s="8"/>
    </row>
    <row r="364" spans="1:27" x14ac:dyDescent="0.25">
      <c r="A364" s="140"/>
      <c r="B364" s="140" t="s">
        <v>1104</v>
      </c>
      <c r="C364" s="46">
        <f t="shared" ca="1" si="163"/>
        <v>0</v>
      </c>
      <c r="D364" s="46">
        <f t="shared" ca="1" si="164"/>
        <v>0</v>
      </c>
      <c r="E364" s="46">
        <f t="shared" ca="1" si="165"/>
        <v>0</v>
      </c>
      <c r="F364" s="46">
        <f t="shared" ca="1" si="166"/>
        <v>0</v>
      </c>
      <c r="G364" s="46">
        <f t="shared" ca="1" si="167"/>
        <v>0</v>
      </c>
      <c r="H364" s="7"/>
      <c r="O364" s="8"/>
      <c r="P364" s="8"/>
      <c r="Q364" s="8"/>
      <c r="R364" s="8"/>
      <c r="S364" s="8"/>
    </row>
    <row r="365" spans="1:27" x14ac:dyDescent="0.25">
      <c r="A365" s="140"/>
      <c r="B365" s="140" t="s">
        <v>1105</v>
      </c>
      <c r="C365" s="46">
        <f t="shared" ca="1" si="163"/>
        <v>0</v>
      </c>
      <c r="D365" s="46">
        <f t="shared" ca="1" si="164"/>
        <v>0</v>
      </c>
      <c r="E365" s="46">
        <f t="shared" ca="1" si="165"/>
        <v>0</v>
      </c>
      <c r="F365" s="46">
        <f t="shared" ca="1" si="166"/>
        <v>0</v>
      </c>
      <c r="G365" s="46">
        <f t="shared" ca="1" si="167"/>
        <v>0</v>
      </c>
      <c r="H365" s="7"/>
      <c r="O365" s="8"/>
      <c r="P365" s="8"/>
      <c r="Q365" s="8"/>
      <c r="R365" s="8"/>
      <c r="S365" s="8"/>
    </row>
    <row r="366" spans="1:27" x14ac:dyDescent="0.25">
      <c r="C366" s="7"/>
      <c r="D366" s="7"/>
      <c r="E366" s="7"/>
      <c r="F366" s="7"/>
      <c r="G366" s="7"/>
      <c r="H366" s="7"/>
      <c r="O366" s="8"/>
      <c r="P366" s="8"/>
      <c r="Q366" s="8"/>
      <c r="R366" s="8"/>
      <c r="S366" s="8"/>
    </row>
    <row r="367" spans="1:27" x14ac:dyDescent="0.25">
      <c r="A367" s="140"/>
      <c r="C367" s="7"/>
      <c r="D367" s="7"/>
      <c r="E367" s="7"/>
      <c r="F367" s="7"/>
      <c r="G367" s="7"/>
      <c r="H367" s="7"/>
      <c r="I367" s="103" t="s">
        <v>244</v>
      </c>
      <c r="O367" s="138" t="s">
        <v>245</v>
      </c>
      <c r="P367" s="8"/>
      <c r="Q367" s="8"/>
      <c r="R367" s="8"/>
      <c r="S367" s="8"/>
    </row>
    <row r="368" spans="1:27" x14ac:dyDescent="0.25">
      <c r="A368" s="140"/>
      <c r="B368" s="106" t="s">
        <v>248</v>
      </c>
      <c r="C368" s="181">
        <v>2010</v>
      </c>
      <c r="D368" s="181">
        <v>2020</v>
      </c>
      <c r="E368" s="181">
        <v>2030</v>
      </c>
      <c r="F368" s="181">
        <v>2040</v>
      </c>
      <c r="G368" s="181">
        <v>2050</v>
      </c>
      <c r="H368" s="7"/>
      <c r="I368" s="106">
        <v>2010</v>
      </c>
      <c r="J368" s="106">
        <v>2020</v>
      </c>
      <c r="K368" s="106">
        <v>2030</v>
      </c>
      <c r="L368" s="106">
        <v>2040</v>
      </c>
      <c r="M368" s="106">
        <v>2050</v>
      </c>
      <c r="O368" s="6">
        <v>2010</v>
      </c>
      <c r="P368" s="6">
        <v>2020</v>
      </c>
      <c r="Q368" s="6">
        <v>2030</v>
      </c>
      <c r="R368" s="6">
        <v>2040</v>
      </c>
      <c r="S368" s="6">
        <v>2050</v>
      </c>
      <c r="V368" s="106" t="s">
        <v>248</v>
      </c>
      <c r="W368" s="9">
        <v>2010</v>
      </c>
      <c r="X368" s="9">
        <v>2020</v>
      </c>
      <c r="Y368" s="9">
        <v>2030</v>
      </c>
      <c r="Z368" s="9">
        <v>2040</v>
      </c>
      <c r="AA368" s="9">
        <v>2050</v>
      </c>
    </row>
    <row r="369" spans="1:27" x14ac:dyDescent="0.25">
      <c r="B369" s="186" t="s">
        <v>943</v>
      </c>
      <c r="C369" s="187">
        <f t="shared" ref="C369:C432" ca="1" si="173">IFERROR(VLOOKUP($B369,INDIRECT($I$369),2,FALSE),0)</f>
        <v>-1.2853600000000001</v>
      </c>
      <c r="D369" s="187">
        <f t="shared" ref="D369:D432" ca="1" si="174">IFERROR(VLOOKUP($B369,INDIRECT($J$369),2,FALSE),0)</f>
        <v>-6.9686695399999996</v>
      </c>
      <c r="E369" s="187">
        <f t="shared" ref="E369:E432" ca="1" si="175">IFERROR(VLOOKUP($B369,INDIRECT($K$369),2,FALSE),0)</f>
        <v>-6.9686695399999996</v>
      </c>
      <c r="F369" s="187">
        <f t="shared" ref="F369:F432" ca="1" si="176">IFERROR(VLOOKUP($B369,INDIRECT($L$369),2,FALSE),0)</f>
        <v>-6.9686695399999996</v>
      </c>
      <c r="G369" s="187">
        <f t="shared" ref="G369:G432" ca="1" si="177">IFERROR(VLOOKUP($B369,INDIRECT($M$369),2,FALSE),0)</f>
        <v>-6.9686695399999996</v>
      </c>
      <c r="H369" s="7"/>
      <c r="I369" s="140" t="str">
        <f>"Modeloutput!$A$"&amp;O369&amp;":$B$"&amp;O370</f>
        <v>Modeloutput!$A$19283:$B$19378</v>
      </c>
      <c r="J369" s="140" t="str">
        <f>"Modeloutput!$A$"&amp;P369&amp;":$B$"&amp;P370</f>
        <v>Modeloutput!$A$20218:$B$20313</v>
      </c>
      <c r="K369" s="140" t="str">
        <f>"Modeloutput!$A$"&amp;Q369&amp;":$B$"&amp;Q370</f>
        <v>Modeloutput!$A$21153:$B$21248</v>
      </c>
      <c r="L369" s="140" t="str">
        <f>"Modeloutput!$A$"&amp;R369&amp;":$B$"&amp;R370</f>
        <v>Modeloutput!$A$22088:$B$22183</v>
      </c>
      <c r="M369" s="140" t="str">
        <f>"Modeloutput!$A$"&amp;S369&amp;":$B$"&amp;S370</f>
        <v>Modeloutput!$A$23023:$B$23118</v>
      </c>
      <c r="N369" s="140" t="s">
        <v>246</v>
      </c>
      <c r="O369" s="140">
        <f>Run4_Var1!O369+Run4_Var5!$G$10</f>
        <v>19283</v>
      </c>
      <c r="P369" s="140">
        <f>Run4_Var1!P369+Run4_Var5!$G$10</f>
        <v>20218</v>
      </c>
      <c r="Q369" s="140">
        <f>Run4_Var1!Q369+Run4_Var5!$G$10</f>
        <v>21153</v>
      </c>
      <c r="R369" s="140">
        <f>Run4_Var1!R369+Run4_Var5!$G$10</f>
        <v>22088</v>
      </c>
      <c r="S369" s="140">
        <f>Run4_Var1!S369+Run4_Var5!$G$10</f>
        <v>23023</v>
      </c>
      <c r="V369" s="66" t="s">
        <v>296</v>
      </c>
      <c r="W369" s="188">
        <f ca="1">C371+C383</f>
        <v>-32.881487800000002</v>
      </c>
      <c r="X369" s="188">
        <f t="shared" ref="X369:AA369" ca="1" si="178">D371+D383</f>
        <v>-150.93530502799999</v>
      </c>
      <c r="Y369" s="188">
        <f t="shared" ca="1" si="178"/>
        <v>-144.43336805589999</v>
      </c>
      <c r="Z369" s="188">
        <f t="shared" ca="1" si="178"/>
        <v>-142.18575508390001</v>
      </c>
      <c r="AA369" s="188">
        <f t="shared" ca="1" si="178"/>
        <v>-140.49500711190001</v>
      </c>
    </row>
    <row r="370" spans="1:27" x14ac:dyDescent="0.25">
      <c r="B370" s="186" t="s">
        <v>944</v>
      </c>
      <c r="C370" s="180">
        <f t="shared" ca="1" si="173"/>
        <v>-1.4298299999999999</v>
      </c>
      <c r="D370" s="180">
        <f t="shared" ca="1" si="174"/>
        <v>-8.5918648900000001</v>
      </c>
      <c r="E370" s="180">
        <f t="shared" ca="1" si="175"/>
        <v>-8.5918648900000001</v>
      </c>
      <c r="F370" s="180">
        <f t="shared" ca="1" si="176"/>
        <v>-8.5918648900000001</v>
      </c>
      <c r="G370" s="180">
        <f t="shared" ca="1" si="177"/>
        <v>-8.5918648900000001</v>
      </c>
      <c r="H370" s="7"/>
      <c r="O370" s="140">
        <f>Run4_Var1!O370+Run4_Var5!$G$10</f>
        <v>19378</v>
      </c>
      <c r="P370" s="140">
        <f>Run4_Var1!P370+Run4_Var5!$G$10</f>
        <v>20313</v>
      </c>
      <c r="Q370" s="140">
        <f>Run4_Var1!Q370+Run4_Var5!$G$10</f>
        <v>21248</v>
      </c>
      <c r="R370" s="140">
        <f>Run4_Var1!R370+Run4_Var5!$G$10</f>
        <v>22183</v>
      </c>
      <c r="S370" s="140">
        <f>Run4_Var1!S370+Run4_Var5!$G$10</f>
        <v>23118</v>
      </c>
      <c r="T370" s="8"/>
      <c r="V370" s="36" t="s">
        <v>297</v>
      </c>
      <c r="W370" s="38">
        <f ca="1">C372</f>
        <v>-10.296169799999999</v>
      </c>
      <c r="X370" s="38">
        <f t="shared" ref="X370:AA370" ca="1" si="179">D372</f>
        <v>-15.131649299999999</v>
      </c>
      <c r="Y370" s="38">
        <f t="shared" ca="1" si="179"/>
        <v>-17.418249500000002</v>
      </c>
      <c r="Z370" s="38">
        <f t="shared" ca="1" si="179"/>
        <v>-16.896860700000001</v>
      </c>
      <c r="AA370" s="38">
        <f t="shared" ca="1" si="179"/>
        <v>-16.514508899999999</v>
      </c>
    </row>
    <row r="371" spans="1:27" x14ac:dyDescent="0.25">
      <c r="A371" s="140"/>
      <c r="B371" s="140" t="s">
        <v>538</v>
      </c>
      <c r="C371" s="69">
        <f t="shared" ca="1" si="173"/>
        <v>-32.881487800000002</v>
      </c>
      <c r="D371" s="69">
        <f t="shared" ca="1" si="174"/>
        <v>-150.918599</v>
      </c>
      <c r="E371" s="69">
        <f t="shared" ca="1" si="175"/>
        <v>-144.40343899999999</v>
      </c>
      <c r="F371" s="69">
        <f t="shared" ca="1" si="176"/>
        <v>-142.14260300000001</v>
      </c>
      <c r="G371" s="69">
        <f t="shared" ca="1" si="177"/>
        <v>-140.43863200000001</v>
      </c>
      <c r="H371" s="7"/>
      <c r="O371" s="8"/>
      <c r="P371" s="8"/>
      <c r="Q371" s="8"/>
      <c r="R371" s="8"/>
      <c r="S371" s="8"/>
      <c r="V371" s="32" t="s">
        <v>298</v>
      </c>
      <c r="W371" s="40">
        <f ca="1">SUM(C373:C376)+C384</f>
        <v>-14.5235845</v>
      </c>
      <c r="X371" s="40">
        <f t="shared" ref="X371:AA371" ca="1" si="180">SUM(D373:D376)+D384</f>
        <v>-39.827666329599992</v>
      </c>
      <c r="Y371" s="40">
        <f t="shared" ca="1" si="180"/>
        <v>-35.503541832600007</v>
      </c>
      <c r="Z371" s="40">
        <f t="shared" ca="1" si="180"/>
        <v>-38.908838443</v>
      </c>
      <c r="AA371" s="40">
        <f t="shared" ca="1" si="180"/>
        <v>-43.296265843999997</v>
      </c>
    </row>
    <row r="372" spans="1:27" x14ac:dyDescent="0.25">
      <c r="A372" s="140"/>
      <c r="B372" s="140" t="s">
        <v>539</v>
      </c>
      <c r="C372" s="38">
        <f t="shared" ca="1" si="173"/>
        <v>-10.296169799999999</v>
      </c>
      <c r="D372" s="38">
        <f t="shared" ca="1" si="174"/>
        <v>-15.131649299999999</v>
      </c>
      <c r="E372" s="38">
        <f t="shared" ca="1" si="175"/>
        <v>-17.418249500000002</v>
      </c>
      <c r="F372" s="38">
        <f t="shared" ca="1" si="176"/>
        <v>-16.896860700000001</v>
      </c>
      <c r="G372" s="38">
        <f t="shared" ca="1" si="177"/>
        <v>-16.514508899999999</v>
      </c>
      <c r="H372" s="7"/>
      <c r="O372" s="8"/>
      <c r="P372" s="8"/>
      <c r="Q372" s="8"/>
      <c r="R372" s="8"/>
      <c r="S372" s="8"/>
      <c r="V372" s="47" t="s">
        <v>299</v>
      </c>
      <c r="W372" s="49">
        <f ca="1">SUM(C377:C380)</f>
        <v>-1.8436225500000001</v>
      </c>
      <c r="X372" s="49">
        <f t="shared" ref="X372:AA372" ca="1" si="181">SUM(D377:D380)</f>
        <v>-5.1282048800000002</v>
      </c>
      <c r="Y372" s="49">
        <f t="shared" ca="1" si="181"/>
        <v>-4.8886362700000001</v>
      </c>
      <c r="Z372" s="49">
        <f t="shared" ca="1" si="181"/>
        <v>-4.7129526300000002</v>
      </c>
      <c r="AA372" s="49">
        <f t="shared" ca="1" si="181"/>
        <v>-4.5851826999999998</v>
      </c>
    </row>
    <row r="373" spans="1:27" x14ac:dyDescent="0.25">
      <c r="A373" s="140"/>
      <c r="B373" s="140" t="s">
        <v>150</v>
      </c>
      <c r="C373" s="40">
        <f t="shared" ca="1" si="173"/>
        <v>0</v>
      </c>
      <c r="D373" s="40">
        <f t="shared" ca="1" si="174"/>
        <v>-18.4567467</v>
      </c>
      <c r="E373" s="40">
        <f t="shared" ca="1" si="175"/>
        <v>-18.146123200000002</v>
      </c>
      <c r="F373" s="40">
        <f t="shared" ca="1" si="176"/>
        <v>-17.951975300000001</v>
      </c>
      <c r="G373" s="40">
        <f t="shared" ca="1" si="177"/>
        <v>-17.809599599999999</v>
      </c>
      <c r="H373" s="7"/>
      <c r="O373" s="8"/>
      <c r="P373" s="8"/>
      <c r="Q373" s="8"/>
      <c r="R373" s="8"/>
      <c r="S373" s="8"/>
      <c r="V373" s="57" t="s">
        <v>300</v>
      </c>
      <c r="W373" s="60">
        <f ca="1">SUM(C385:C408)+SUM(C457:C460)</f>
        <v>0</v>
      </c>
      <c r="X373" s="60">
        <f t="shared" ref="X373:AA373" ca="1" si="182">SUM(D385:D408)+SUM(D457:D460)</f>
        <v>10.018546628073002</v>
      </c>
      <c r="Y373" s="60">
        <f t="shared" ca="1" si="182"/>
        <v>9.1998381853400009</v>
      </c>
      <c r="Z373" s="60">
        <f t="shared" ca="1" si="182"/>
        <v>8.6032619559099999</v>
      </c>
      <c r="AA373" s="60">
        <f t="shared" ca="1" si="182"/>
        <v>8.1733140010699987</v>
      </c>
    </row>
    <row r="374" spans="1:27" x14ac:dyDescent="0.25">
      <c r="A374" s="140"/>
      <c r="B374" s="140" t="s">
        <v>142</v>
      </c>
      <c r="C374" s="40">
        <f t="shared" ca="1" si="173"/>
        <v>-14.5235845</v>
      </c>
      <c r="D374" s="40">
        <f t="shared" ca="1" si="174"/>
        <v>-21.312071799999998</v>
      </c>
      <c r="E374" s="40">
        <f t="shared" ca="1" si="175"/>
        <v>-17.2593782</v>
      </c>
      <c r="F374" s="40">
        <f t="shared" ca="1" si="176"/>
        <v>-20.824721400000001</v>
      </c>
      <c r="G374" s="40">
        <f t="shared" ca="1" si="177"/>
        <v>-25.320665699999999</v>
      </c>
      <c r="H374" s="7"/>
      <c r="O374" s="8"/>
      <c r="P374" s="8"/>
      <c r="Q374" s="8"/>
      <c r="R374" s="8"/>
      <c r="S374" s="8"/>
      <c r="V374" s="51" t="s">
        <v>301</v>
      </c>
      <c r="W374" s="53">
        <f ca="1">SUM(C409:C432)</f>
        <v>18.436225499999999</v>
      </c>
      <c r="X374" s="53">
        <f t="shared" ref="X374:AA374" ca="1" si="183">SUM(D409:D432)</f>
        <v>51.282048773999989</v>
      </c>
      <c r="Y374" s="53">
        <f t="shared" ca="1" si="183"/>
        <v>48.886362722999998</v>
      </c>
      <c r="Z374" s="53">
        <f t="shared" ca="1" si="183"/>
        <v>47.129526287999994</v>
      </c>
      <c r="AA374" s="53">
        <f t="shared" ca="1" si="183"/>
        <v>45.851827055999998</v>
      </c>
    </row>
    <row r="375" spans="1:27" x14ac:dyDescent="0.25">
      <c r="A375" s="140"/>
      <c r="B375" s="140" t="s">
        <v>151</v>
      </c>
      <c r="C375" s="40">
        <f t="shared" ca="1" si="173"/>
        <v>0</v>
      </c>
      <c r="D375" s="40">
        <f t="shared" ca="1" si="174"/>
        <v>0</v>
      </c>
      <c r="E375" s="40">
        <f t="shared" ca="1" si="175"/>
        <v>0</v>
      </c>
      <c r="F375" s="40">
        <f t="shared" ca="1" si="176"/>
        <v>0</v>
      </c>
      <c r="G375" s="40">
        <f t="shared" ca="1" si="177"/>
        <v>0</v>
      </c>
      <c r="H375" s="7"/>
      <c r="O375" s="8"/>
      <c r="P375" s="8"/>
      <c r="Q375" s="8"/>
      <c r="R375" s="8"/>
      <c r="S375" s="8"/>
      <c r="V375" s="54" t="s">
        <v>302</v>
      </c>
      <c r="W375" s="56">
        <f ca="1">SUM(C433:C456)+SUM(C461:C464)</f>
        <v>41.961776499999999</v>
      </c>
      <c r="X375" s="56">
        <f t="shared" ref="X375:AA375" ca="1" si="184">SUM(D433:D456)+SUM(D461:D464)</f>
        <v>305.20012626049993</v>
      </c>
      <c r="Y375" s="56">
        <f t="shared" ca="1" si="184"/>
        <v>298.17906229440007</v>
      </c>
      <c r="Z375" s="56">
        <f t="shared" ca="1" si="184"/>
        <v>291.16905302329997</v>
      </c>
      <c r="AA375" s="56">
        <f t="shared" ca="1" si="184"/>
        <v>284.14634524529998</v>
      </c>
    </row>
    <row r="376" spans="1:27" x14ac:dyDescent="0.25">
      <c r="A376" s="140"/>
      <c r="B376" s="140" t="s">
        <v>152</v>
      </c>
      <c r="C376" s="40">
        <f t="shared" ca="1" si="173"/>
        <v>0</v>
      </c>
      <c r="D376" s="40">
        <f t="shared" ca="1" si="174"/>
        <v>0</v>
      </c>
      <c r="E376" s="40">
        <f t="shared" ca="1" si="175"/>
        <v>0</v>
      </c>
      <c r="F376" s="40">
        <f t="shared" ca="1" si="176"/>
        <v>0</v>
      </c>
      <c r="G376" s="40">
        <f t="shared" ca="1" si="177"/>
        <v>0</v>
      </c>
      <c r="H376" s="7"/>
      <c r="O376" s="8"/>
      <c r="P376" s="8"/>
      <c r="Q376" s="8"/>
      <c r="R376" s="8"/>
      <c r="S376" s="8"/>
      <c r="V376" s="195" t="s">
        <v>1359</v>
      </c>
      <c r="W376" s="213">
        <f ca="1">C369+C381</f>
        <v>-1.2853600000000001</v>
      </c>
      <c r="X376" s="213">
        <f t="shared" ref="X376:AA377" ca="1" si="185">D369+D381</f>
        <v>-6.9686695399999996</v>
      </c>
      <c r="Y376" s="213">
        <f t="shared" ca="1" si="185"/>
        <v>-6.9686695399999996</v>
      </c>
      <c r="Z376" s="213">
        <f t="shared" ca="1" si="185"/>
        <v>-6.9686695399999996</v>
      </c>
      <c r="AA376" s="213">
        <f t="shared" ca="1" si="185"/>
        <v>-6.9686695399999996</v>
      </c>
    </row>
    <row r="377" spans="1:27" x14ac:dyDescent="0.25">
      <c r="A377" s="140"/>
      <c r="B377" s="140" t="s">
        <v>153</v>
      </c>
      <c r="C377" s="49">
        <f t="shared" ca="1" si="173"/>
        <v>0</v>
      </c>
      <c r="D377" s="49">
        <f t="shared" ca="1" si="174"/>
        <v>-1.5540756099999999</v>
      </c>
      <c r="E377" s="49">
        <f t="shared" ca="1" si="175"/>
        <v>-1.4713105900000001</v>
      </c>
      <c r="F377" s="49">
        <f t="shared" ca="1" si="176"/>
        <v>-1.4106162499999999</v>
      </c>
      <c r="G377" s="49">
        <f t="shared" ca="1" si="177"/>
        <v>-1.36647491</v>
      </c>
      <c r="H377" s="7"/>
      <c r="O377" s="8"/>
      <c r="P377" s="8"/>
      <c r="Q377" s="8"/>
      <c r="R377" s="8"/>
      <c r="S377" s="8"/>
      <c r="V377" s="197" t="s">
        <v>1360</v>
      </c>
      <c r="W377" s="240">
        <f ca="1">C370+C382</f>
        <v>-1.4298299999999999</v>
      </c>
      <c r="X377" s="240">
        <f t="shared" ca="1" si="185"/>
        <v>-8.6071291531000007</v>
      </c>
      <c r="Y377" s="240">
        <f t="shared" ca="1" si="185"/>
        <v>-8.6047190062999999</v>
      </c>
      <c r="Z377" s="240">
        <f t="shared" ca="1" si="185"/>
        <v>-8.6032126645000009</v>
      </c>
      <c r="AA377" s="240">
        <f t="shared" ca="1" si="185"/>
        <v>-8.6021080139000006</v>
      </c>
    </row>
    <row r="378" spans="1:27" x14ac:dyDescent="0.25">
      <c r="A378" s="140"/>
      <c r="B378" s="140" t="s">
        <v>143</v>
      </c>
      <c r="C378" s="49">
        <f t="shared" ca="1" si="173"/>
        <v>-1.8436225500000001</v>
      </c>
      <c r="D378" s="49">
        <f t="shared" ca="1" si="174"/>
        <v>-3.5741292699999998</v>
      </c>
      <c r="E378" s="49">
        <f t="shared" ca="1" si="175"/>
        <v>-3.4173256799999998</v>
      </c>
      <c r="F378" s="49">
        <f t="shared" ca="1" si="176"/>
        <v>-3.3023363799999998</v>
      </c>
      <c r="G378" s="49">
        <f t="shared" ca="1" si="177"/>
        <v>-3.2187077899999998</v>
      </c>
      <c r="H378" s="7"/>
      <c r="O378" s="8"/>
      <c r="P378" s="8"/>
      <c r="Q378" s="8"/>
      <c r="R378" s="8"/>
      <c r="S378" s="8"/>
    </row>
    <row r="379" spans="1:27" x14ac:dyDescent="0.25">
      <c r="A379" s="140"/>
      <c r="B379" s="140" t="s">
        <v>154</v>
      </c>
      <c r="C379" s="49">
        <f t="shared" ca="1" si="173"/>
        <v>0</v>
      </c>
      <c r="D379" s="49">
        <f t="shared" ca="1" si="174"/>
        <v>0</v>
      </c>
      <c r="E379" s="49">
        <f t="shared" ca="1" si="175"/>
        <v>0</v>
      </c>
      <c r="F379" s="49">
        <f t="shared" ca="1" si="176"/>
        <v>0</v>
      </c>
      <c r="G379" s="49">
        <f t="shared" ca="1" si="177"/>
        <v>0</v>
      </c>
      <c r="H379" s="7"/>
      <c r="O379" s="8"/>
      <c r="P379" s="8"/>
      <c r="Q379" s="8"/>
      <c r="R379" s="8"/>
      <c r="S379" s="8"/>
      <c r="V379" s="140" t="s">
        <v>285</v>
      </c>
      <c r="W379" s="135">
        <f ca="1">SUM(W369:W377)</f>
        <v>-1.8620526500000028</v>
      </c>
      <c r="X379" s="135">
        <f t="shared" ref="X379:AA379" ca="1" si="186">SUM(X369:X377)</f>
        <v>139.90209743187296</v>
      </c>
      <c r="Y379" s="135">
        <f t="shared" ca="1" si="186"/>
        <v>138.44807899794006</v>
      </c>
      <c r="Z379" s="135">
        <f t="shared" ca="1" si="186"/>
        <v>128.62555220580995</v>
      </c>
      <c r="AA379" s="135">
        <f t="shared" ca="1" si="186"/>
        <v>117.70974419256996</v>
      </c>
    </row>
    <row r="380" spans="1:27" x14ac:dyDescent="0.25">
      <c r="A380" s="140"/>
      <c r="B380" s="140" t="s">
        <v>155</v>
      </c>
      <c r="C380" s="49">
        <f t="shared" ca="1" si="173"/>
        <v>0</v>
      </c>
      <c r="D380" s="49">
        <f t="shared" ca="1" si="174"/>
        <v>0</v>
      </c>
      <c r="E380" s="49">
        <f t="shared" ca="1" si="175"/>
        <v>0</v>
      </c>
      <c r="F380" s="49">
        <f t="shared" ca="1" si="176"/>
        <v>0</v>
      </c>
      <c r="G380" s="49">
        <f t="shared" ca="1" si="177"/>
        <v>0</v>
      </c>
      <c r="H380" s="9"/>
      <c r="O380" s="8"/>
      <c r="P380" s="8"/>
      <c r="Q380" s="8"/>
      <c r="R380" s="8"/>
      <c r="S380" s="8"/>
      <c r="V380" s="140" t="s">
        <v>284</v>
      </c>
      <c r="W380" s="135">
        <f ca="1">SUM(C369:C464)</f>
        <v>-1.8620526500000025</v>
      </c>
      <c r="X380" s="135">
        <f t="shared" ref="X380:AA380" ca="1" si="187">SUM(D369:D464)</f>
        <v>139.90209743187296</v>
      </c>
      <c r="Y380" s="135">
        <f t="shared" ca="1" si="187"/>
        <v>138.44807899793997</v>
      </c>
      <c r="Z380" s="135">
        <f t="shared" ca="1" si="187"/>
        <v>128.62555220580998</v>
      </c>
      <c r="AA380" s="135">
        <f t="shared" ca="1" si="187"/>
        <v>117.70974419256993</v>
      </c>
    </row>
    <row r="381" spans="1:27" x14ac:dyDescent="0.25">
      <c r="A381" s="140"/>
      <c r="B381" s="140" t="s">
        <v>1303</v>
      </c>
      <c r="C381" s="187">
        <f t="shared" ca="1" si="173"/>
        <v>0</v>
      </c>
      <c r="D381" s="187">
        <f t="shared" ca="1" si="174"/>
        <v>0</v>
      </c>
      <c r="E381" s="187">
        <f t="shared" ca="1" si="175"/>
        <v>0</v>
      </c>
      <c r="F381" s="187">
        <f t="shared" ca="1" si="176"/>
        <v>0</v>
      </c>
      <c r="G381" s="187">
        <f t="shared" ca="1" si="177"/>
        <v>0</v>
      </c>
      <c r="H381" s="7"/>
      <c r="O381" s="8"/>
      <c r="P381" s="8"/>
      <c r="Q381" s="8"/>
      <c r="R381" s="8"/>
      <c r="S381" s="8"/>
    </row>
    <row r="382" spans="1:27" x14ac:dyDescent="0.25">
      <c r="A382" s="140"/>
      <c r="B382" s="140" t="s">
        <v>1304</v>
      </c>
      <c r="C382" s="180">
        <f t="shared" ca="1" si="173"/>
        <v>0</v>
      </c>
      <c r="D382" s="180">
        <f t="shared" ca="1" si="174"/>
        <v>-1.52642631E-2</v>
      </c>
      <c r="E382" s="180">
        <f t="shared" ca="1" si="175"/>
        <v>-1.2854116299999999E-2</v>
      </c>
      <c r="F382" s="180">
        <f t="shared" ca="1" si="176"/>
        <v>-1.1347774499999999E-2</v>
      </c>
      <c r="G382" s="180">
        <f t="shared" ca="1" si="177"/>
        <v>-1.02431239E-2</v>
      </c>
      <c r="H382" s="7"/>
      <c r="O382" s="8"/>
      <c r="P382" s="8"/>
      <c r="Q382" s="8"/>
      <c r="R382" s="8"/>
      <c r="S382" s="8"/>
    </row>
    <row r="383" spans="1:27" x14ac:dyDescent="0.25">
      <c r="A383" s="140"/>
      <c r="B383" s="140" t="s">
        <v>1305</v>
      </c>
      <c r="C383" s="69">
        <f t="shared" ca="1" si="173"/>
        <v>0</v>
      </c>
      <c r="D383" s="69">
        <f t="shared" ca="1" si="174"/>
        <v>-1.6706028000000001E-2</v>
      </c>
      <c r="E383" s="69">
        <f t="shared" ca="1" si="175"/>
        <v>-2.9929055900000001E-2</v>
      </c>
      <c r="F383" s="69">
        <f t="shared" ca="1" si="176"/>
        <v>-4.3152083899999999E-2</v>
      </c>
      <c r="G383" s="69">
        <f t="shared" ca="1" si="177"/>
        <v>-5.6375111899999997E-2</v>
      </c>
      <c r="H383" s="7"/>
      <c r="O383" s="8"/>
      <c r="P383" s="8"/>
      <c r="Q383" s="8"/>
      <c r="R383" s="8"/>
      <c r="S383" s="8"/>
    </row>
    <row r="384" spans="1:27" x14ac:dyDescent="0.25">
      <c r="A384" s="140"/>
      <c r="B384" s="140" t="s">
        <v>1306</v>
      </c>
      <c r="C384" s="40">
        <f t="shared" ca="1" si="173"/>
        <v>0</v>
      </c>
      <c r="D384" s="40">
        <f t="shared" ca="1" si="174"/>
        <v>-5.8847829599999998E-2</v>
      </c>
      <c r="E384" s="40">
        <f t="shared" ca="1" si="175"/>
        <v>-9.8040432600000005E-2</v>
      </c>
      <c r="F384" s="40">
        <f t="shared" ca="1" si="176"/>
        <v>-0.13214174300000001</v>
      </c>
      <c r="G384" s="40">
        <f t="shared" ca="1" si="177"/>
        <v>-0.166000544</v>
      </c>
      <c r="H384" s="7"/>
      <c r="O384" s="8"/>
      <c r="P384" s="8"/>
      <c r="Q384" s="8"/>
      <c r="R384" s="8"/>
      <c r="S384" s="8"/>
    </row>
    <row r="385" spans="1:19" x14ac:dyDescent="0.25">
      <c r="A385" s="140"/>
      <c r="B385" s="140" t="s">
        <v>156</v>
      </c>
      <c r="C385" s="60">
        <f t="shared" ca="1" si="173"/>
        <v>0</v>
      </c>
      <c r="D385" s="60">
        <f t="shared" ca="1" si="174"/>
        <v>2.4510416899999998</v>
      </c>
      <c r="E385" s="60">
        <f t="shared" ca="1" si="175"/>
        <v>2.24564714</v>
      </c>
      <c r="F385" s="60">
        <f t="shared" ca="1" si="176"/>
        <v>2.0950244699999998</v>
      </c>
      <c r="G385" s="60">
        <f t="shared" ca="1" si="177"/>
        <v>1.9854807000000001</v>
      </c>
      <c r="H385" s="7"/>
      <c r="O385" s="8"/>
      <c r="P385" s="8"/>
      <c r="Q385" s="8"/>
      <c r="R385" s="8"/>
      <c r="S385" s="8"/>
    </row>
    <row r="386" spans="1:19" x14ac:dyDescent="0.25">
      <c r="A386" s="140"/>
      <c r="B386" s="140" t="s">
        <v>144</v>
      </c>
      <c r="C386" s="60">
        <f t="shared" ca="1" si="173"/>
        <v>0</v>
      </c>
      <c r="D386" s="60">
        <f t="shared" ca="1" si="174"/>
        <v>2.1455512900000002</v>
      </c>
      <c r="E386" s="60">
        <f t="shared" ca="1" si="175"/>
        <v>1.96575649</v>
      </c>
      <c r="F386" s="60">
        <f t="shared" ca="1" si="176"/>
        <v>1.8339069699999999</v>
      </c>
      <c r="G386" s="60">
        <f t="shared" ca="1" si="177"/>
        <v>1.73801641</v>
      </c>
      <c r="H386" s="7"/>
      <c r="O386" s="8"/>
      <c r="P386" s="8"/>
      <c r="Q386" s="8"/>
      <c r="R386" s="8"/>
      <c r="S386" s="8"/>
    </row>
    <row r="387" spans="1:19" x14ac:dyDescent="0.25">
      <c r="A387" s="140"/>
      <c r="B387" s="140" t="s">
        <v>157</v>
      </c>
      <c r="C387" s="60">
        <f t="shared" ca="1" si="173"/>
        <v>0</v>
      </c>
      <c r="D387" s="60">
        <f t="shared" ca="1" si="174"/>
        <v>0</v>
      </c>
      <c r="E387" s="60">
        <f t="shared" ca="1" si="175"/>
        <v>0</v>
      </c>
      <c r="F387" s="60">
        <f t="shared" ca="1" si="176"/>
        <v>0</v>
      </c>
      <c r="G387" s="60">
        <f t="shared" ca="1" si="177"/>
        <v>0</v>
      </c>
      <c r="H387" s="7"/>
      <c r="O387" s="8"/>
      <c r="P387" s="8"/>
      <c r="Q387" s="8"/>
      <c r="R387" s="8"/>
      <c r="S387" s="8"/>
    </row>
    <row r="388" spans="1:19" x14ac:dyDescent="0.25">
      <c r="A388" s="140"/>
      <c r="B388" s="140" t="s">
        <v>158</v>
      </c>
      <c r="C388" s="60">
        <f t="shared" ca="1" si="173"/>
        <v>0</v>
      </c>
      <c r="D388" s="60">
        <f t="shared" ca="1" si="174"/>
        <v>0</v>
      </c>
      <c r="E388" s="60">
        <f t="shared" ca="1" si="175"/>
        <v>0</v>
      </c>
      <c r="F388" s="60">
        <f t="shared" ca="1" si="176"/>
        <v>0</v>
      </c>
      <c r="G388" s="60">
        <f t="shared" ca="1" si="177"/>
        <v>0</v>
      </c>
      <c r="H388" s="7"/>
      <c r="O388" s="8"/>
      <c r="P388" s="8"/>
      <c r="Q388" s="8"/>
      <c r="R388" s="8"/>
      <c r="S388" s="8"/>
    </row>
    <row r="389" spans="1:19" x14ac:dyDescent="0.25">
      <c r="A389" s="140"/>
      <c r="B389" s="140" t="s">
        <v>159</v>
      </c>
      <c r="C389" s="60">
        <f t="shared" ca="1" si="173"/>
        <v>0</v>
      </c>
      <c r="D389" s="60">
        <f t="shared" ca="1" si="174"/>
        <v>1.3882811399999999</v>
      </c>
      <c r="E389" s="60">
        <f t="shared" ca="1" si="175"/>
        <v>1.27194473</v>
      </c>
      <c r="F389" s="60">
        <f t="shared" ca="1" si="176"/>
        <v>1.18663136</v>
      </c>
      <c r="G389" s="60">
        <f t="shared" ca="1" si="177"/>
        <v>1.12458528</v>
      </c>
      <c r="H389" s="7"/>
      <c r="O389" s="8"/>
      <c r="P389" s="8"/>
      <c r="Q389" s="8"/>
      <c r="R389" s="8"/>
      <c r="S389" s="8"/>
    </row>
    <row r="390" spans="1:19" x14ac:dyDescent="0.25">
      <c r="A390" s="140"/>
      <c r="B390" s="140" t="s">
        <v>145</v>
      </c>
      <c r="C390" s="60">
        <f t="shared" ca="1" si="173"/>
        <v>0</v>
      </c>
      <c r="D390" s="60">
        <f t="shared" ca="1" si="174"/>
        <v>1.3261940299999999</v>
      </c>
      <c r="E390" s="60">
        <f t="shared" ca="1" si="175"/>
        <v>1.21506045</v>
      </c>
      <c r="F390" s="60">
        <f t="shared" ca="1" si="176"/>
        <v>1.1335624900000001</v>
      </c>
      <c r="G390" s="60">
        <f t="shared" ca="1" si="177"/>
        <v>1.0742912499999999</v>
      </c>
      <c r="H390" s="7"/>
      <c r="O390" s="8"/>
      <c r="P390" s="8"/>
      <c r="Q390" s="8"/>
      <c r="R390" s="8"/>
      <c r="S390" s="8"/>
    </row>
    <row r="391" spans="1:19" x14ac:dyDescent="0.25">
      <c r="A391" s="140"/>
      <c r="B391" s="140" t="s">
        <v>160</v>
      </c>
      <c r="C391" s="60">
        <f t="shared" ca="1" si="173"/>
        <v>0</v>
      </c>
      <c r="D391" s="60">
        <f t="shared" ca="1" si="174"/>
        <v>0</v>
      </c>
      <c r="E391" s="60">
        <f t="shared" ca="1" si="175"/>
        <v>0</v>
      </c>
      <c r="F391" s="60">
        <f t="shared" ca="1" si="176"/>
        <v>0</v>
      </c>
      <c r="G391" s="60">
        <f t="shared" ca="1" si="177"/>
        <v>0</v>
      </c>
      <c r="H391" s="7"/>
      <c r="O391" s="8"/>
      <c r="P391" s="8"/>
      <c r="Q391" s="8"/>
      <c r="R391" s="8"/>
      <c r="S391" s="8"/>
    </row>
    <row r="392" spans="1:19" x14ac:dyDescent="0.25">
      <c r="A392" s="140"/>
      <c r="B392" s="140" t="s">
        <v>161</v>
      </c>
      <c r="C392" s="60">
        <f t="shared" ca="1" si="173"/>
        <v>0</v>
      </c>
      <c r="D392" s="60">
        <f t="shared" ca="1" si="174"/>
        <v>0</v>
      </c>
      <c r="E392" s="60">
        <f t="shared" ca="1" si="175"/>
        <v>0</v>
      </c>
      <c r="F392" s="60">
        <f t="shared" ca="1" si="176"/>
        <v>0</v>
      </c>
      <c r="G392" s="60">
        <f t="shared" ca="1" si="177"/>
        <v>0</v>
      </c>
      <c r="H392" s="7"/>
      <c r="O392" s="8"/>
      <c r="P392" s="8"/>
      <c r="Q392" s="8"/>
      <c r="R392" s="8"/>
      <c r="S392" s="8"/>
    </row>
    <row r="393" spans="1:19" x14ac:dyDescent="0.25">
      <c r="A393" s="140"/>
      <c r="B393" s="140" t="s">
        <v>162</v>
      </c>
      <c r="C393" s="60">
        <f t="shared" ca="1" si="173"/>
        <v>0</v>
      </c>
      <c r="D393" s="60">
        <f t="shared" ca="1" si="174"/>
        <v>0.94405300700000006</v>
      </c>
      <c r="E393" s="60">
        <f t="shared" ca="1" si="175"/>
        <v>0.86494241900000002</v>
      </c>
      <c r="F393" s="60">
        <f t="shared" ca="1" si="176"/>
        <v>0.80692798899999996</v>
      </c>
      <c r="G393" s="60">
        <f t="shared" ca="1" si="177"/>
        <v>0.76473567600000003</v>
      </c>
      <c r="H393" s="7"/>
      <c r="O393" s="8"/>
      <c r="P393" s="8"/>
      <c r="Q393" s="8"/>
      <c r="R393" s="8"/>
      <c r="S393" s="8"/>
    </row>
    <row r="394" spans="1:19" x14ac:dyDescent="0.25">
      <c r="A394" s="140"/>
      <c r="B394" s="140" t="s">
        <v>146</v>
      </c>
      <c r="C394" s="60">
        <f t="shared" ca="1" si="173"/>
        <v>0</v>
      </c>
      <c r="D394" s="60">
        <f t="shared" ca="1" si="174"/>
        <v>1.6876127700000001</v>
      </c>
      <c r="E394" s="60">
        <f t="shared" ca="1" si="175"/>
        <v>1.5461927099999999</v>
      </c>
      <c r="F394" s="60">
        <f t="shared" ca="1" si="176"/>
        <v>1.4424846600000001</v>
      </c>
      <c r="G394" s="60">
        <f t="shared" ca="1" si="177"/>
        <v>1.3670606300000001</v>
      </c>
      <c r="H394" s="7"/>
      <c r="O394" s="8"/>
      <c r="P394" s="8"/>
      <c r="Q394" s="8"/>
      <c r="R394" s="8"/>
      <c r="S394" s="8"/>
    </row>
    <row r="395" spans="1:19" x14ac:dyDescent="0.25">
      <c r="A395" s="140"/>
      <c r="B395" s="140" t="s">
        <v>163</v>
      </c>
      <c r="C395" s="60">
        <f t="shared" ca="1" si="173"/>
        <v>0</v>
      </c>
      <c r="D395" s="60">
        <f t="shared" ca="1" si="174"/>
        <v>0</v>
      </c>
      <c r="E395" s="60">
        <f t="shared" ca="1" si="175"/>
        <v>0</v>
      </c>
      <c r="F395" s="60">
        <f t="shared" ca="1" si="176"/>
        <v>0</v>
      </c>
      <c r="G395" s="60">
        <f t="shared" ca="1" si="177"/>
        <v>0</v>
      </c>
      <c r="H395" s="7"/>
      <c r="O395" s="8"/>
      <c r="P395" s="8"/>
      <c r="Q395" s="8"/>
      <c r="R395" s="8"/>
      <c r="S395" s="8"/>
    </row>
    <row r="396" spans="1:19" x14ac:dyDescent="0.25">
      <c r="A396" s="140"/>
      <c r="B396" s="140" t="s">
        <v>164</v>
      </c>
      <c r="C396" s="60">
        <f t="shared" ca="1" si="173"/>
        <v>0</v>
      </c>
      <c r="D396" s="60">
        <f t="shared" ca="1" si="174"/>
        <v>0</v>
      </c>
      <c r="E396" s="60">
        <f t="shared" ca="1" si="175"/>
        <v>0</v>
      </c>
      <c r="F396" s="60">
        <f t="shared" ca="1" si="176"/>
        <v>0</v>
      </c>
      <c r="G396" s="60">
        <f t="shared" ca="1" si="177"/>
        <v>0</v>
      </c>
      <c r="O396" s="8"/>
      <c r="P396" s="8"/>
      <c r="Q396" s="8"/>
      <c r="R396" s="8"/>
      <c r="S396" s="8"/>
    </row>
    <row r="397" spans="1:19" x14ac:dyDescent="0.25">
      <c r="A397" s="140"/>
      <c r="B397" s="140" t="s">
        <v>165</v>
      </c>
      <c r="C397" s="60">
        <f t="shared" ca="1" si="173"/>
        <v>0</v>
      </c>
      <c r="D397" s="60">
        <f t="shared" ca="1" si="174"/>
        <v>4.04337299E-2</v>
      </c>
      <c r="E397" s="60">
        <f t="shared" ca="1" si="175"/>
        <v>3.7045428499999998E-2</v>
      </c>
      <c r="F397" s="60">
        <f t="shared" ca="1" si="176"/>
        <v>3.4560674100000001E-2</v>
      </c>
      <c r="G397" s="60">
        <f t="shared" ca="1" si="177"/>
        <v>3.2753580099999999E-2</v>
      </c>
      <c r="O397" s="8"/>
      <c r="P397" s="8"/>
      <c r="Q397" s="8"/>
      <c r="R397" s="8"/>
      <c r="S397" s="8"/>
    </row>
    <row r="398" spans="1:19" x14ac:dyDescent="0.25">
      <c r="A398" s="140"/>
      <c r="B398" s="140" t="s">
        <v>147</v>
      </c>
      <c r="C398" s="60">
        <f t="shared" ca="1" si="173"/>
        <v>0</v>
      </c>
      <c r="D398" s="60">
        <f t="shared" ca="1" si="174"/>
        <v>1.45444063E-2</v>
      </c>
      <c r="E398" s="60">
        <f t="shared" ca="1" si="175"/>
        <v>1.33256013E-2</v>
      </c>
      <c r="F398" s="60">
        <f t="shared" ca="1" si="176"/>
        <v>1.2431810999999999E-2</v>
      </c>
      <c r="G398" s="60">
        <f t="shared" ca="1" si="177"/>
        <v>1.1781781599999999E-2</v>
      </c>
      <c r="O398" s="8"/>
      <c r="P398" s="8"/>
      <c r="Q398" s="8"/>
      <c r="R398" s="8"/>
      <c r="S398" s="8"/>
    </row>
    <row r="399" spans="1:19" x14ac:dyDescent="0.25">
      <c r="A399" s="140"/>
      <c r="B399" s="140" t="s">
        <v>166</v>
      </c>
      <c r="C399" s="60">
        <f t="shared" ca="1" si="173"/>
        <v>0</v>
      </c>
      <c r="D399" s="60">
        <f t="shared" ca="1" si="174"/>
        <v>0</v>
      </c>
      <c r="E399" s="60">
        <f t="shared" ca="1" si="175"/>
        <v>0</v>
      </c>
      <c r="F399" s="60">
        <f t="shared" ca="1" si="176"/>
        <v>0</v>
      </c>
      <c r="G399" s="60">
        <f t="shared" ca="1" si="177"/>
        <v>0</v>
      </c>
      <c r="O399" s="8"/>
      <c r="P399" s="8"/>
      <c r="Q399" s="8"/>
      <c r="R399" s="8"/>
      <c r="S399" s="8"/>
    </row>
    <row r="400" spans="1:19" x14ac:dyDescent="0.25">
      <c r="A400" s="140"/>
      <c r="B400" s="140" t="s">
        <v>167</v>
      </c>
      <c r="C400" s="60">
        <f t="shared" ca="1" si="173"/>
        <v>0</v>
      </c>
      <c r="D400" s="60">
        <f t="shared" ca="1" si="174"/>
        <v>0</v>
      </c>
      <c r="E400" s="60">
        <f t="shared" ca="1" si="175"/>
        <v>0</v>
      </c>
      <c r="F400" s="60">
        <f t="shared" ca="1" si="176"/>
        <v>0</v>
      </c>
      <c r="G400" s="60">
        <f t="shared" ca="1" si="177"/>
        <v>0</v>
      </c>
      <c r="O400" s="8"/>
      <c r="P400" s="8"/>
      <c r="Q400" s="8"/>
      <c r="R400" s="8"/>
      <c r="S400" s="8"/>
    </row>
    <row r="401" spans="1:19" x14ac:dyDescent="0.25">
      <c r="A401" s="140"/>
      <c r="B401" s="140" t="s">
        <v>168</v>
      </c>
      <c r="C401" s="60">
        <f t="shared" ca="1" si="173"/>
        <v>0</v>
      </c>
      <c r="D401" s="60">
        <f t="shared" ca="1" si="174"/>
        <v>0</v>
      </c>
      <c r="E401" s="60">
        <f t="shared" ca="1" si="175"/>
        <v>0</v>
      </c>
      <c r="F401" s="60">
        <f t="shared" ca="1" si="176"/>
        <v>0</v>
      </c>
      <c r="G401" s="60">
        <f t="shared" ca="1" si="177"/>
        <v>0</v>
      </c>
      <c r="O401" s="8"/>
      <c r="P401" s="8"/>
      <c r="Q401" s="8"/>
      <c r="R401" s="8"/>
      <c r="S401" s="8"/>
    </row>
    <row r="402" spans="1:19" x14ac:dyDescent="0.25">
      <c r="A402" s="140"/>
      <c r="B402" s="140" t="s">
        <v>148</v>
      </c>
      <c r="C402" s="60">
        <f t="shared" ca="1" si="173"/>
        <v>0</v>
      </c>
      <c r="D402" s="60">
        <f t="shared" ca="1" si="174"/>
        <v>0</v>
      </c>
      <c r="E402" s="60">
        <f t="shared" ca="1" si="175"/>
        <v>0</v>
      </c>
      <c r="F402" s="60">
        <f t="shared" ca="1" si="176"/>
        <v>0</v>
      </c>
      <c r="G402" s="60">
        <f t="shared" ca="1" si="177"/>
        <v>0</v>
      </c>
      <c r="O402" s="8"/>
      <c r="P402" s="8"/>
      <c r="Q402" s="8"/>
      <c r="R402" s="8"/>
      <c r="S402" s="8"/>
    </row>
    <row r="403" spans="1:19" x14ac:dyDescent="0.25">
      <c r="A403" s="140"/>
      <c r="B403" s="140" t="s">
        <v>169</v>
      </c>
      <c r="C403" s="60">
        <f t="shared" ca="1" si="173"/>
        <v>0</v>
      </c>
      <c r="D403" s="60">
        <f t="shared" ca="1" si="174"/>
        <v>0</v>
      </c>
      <c r="E403" s="60">
        <f t="shared" ca="1" si="175"/>
        <v>0</v>
      </c>
      <c r="F403" s="60">
        <f t="shared" ca="1" si="176"/>
        <v>0</v>
      </c>
      <c r="G403" s="60">
        <f t="shared" ca="1" si="177"/>
        <v>0</v>
      </c>
      <c r="O403" s="8"/>
      <c r="P403" s="8"/>
      <c r="Q403" s="8"/>
      <c r="R403" s="8"/>
      <c r="S403" s="8"/>
    </row>
    <row r="404" spans="1:19" x14ac:dyDescent="0.25">
      <c r="A404" s="140"/>
      <c r="B404" s="140" t="s">
        <v>170</v>
      </c>
      <c r="C404" s="60">
        <f t="shared" ca="1" si="173"/>
        <v>0</v>
      </c>
      <c r="D404" s="60">
        <f t="shared" ca="1" si="174"/>
        <v>0</v>
      </c>
      <c r="E404" s="60">
        <f t="shared" ca="1" si="175"/>
        <v>0</v>
      </c>
      <c r="F404" s="60">
        <f t="shared" ca="1" si="176"/>
        <v>0</v>
      </c>
      <c r="G404" s="60">
        <f t="shared" ca="1" si="177"/>
        <v>0</v>
      </c>
      <c r="O404" s="8"/>
      <c r="P404" s="8"/>
      <c r="Q404" s="8"/>
      <c r="R404" s="8"/>
      <c r="S404" s="8"/>
    </row>
    <row r="405" spans="1:19" x14ac:dyDescent="0.25">
      <c r="A405" s="140"/>
      <c r="B405" s="140" t="s">
        <v>171</v>
      </c>
      <c r="C405" s="60">
        <f t="shared" ca="1" si="173"/>
        <v>0</v>
      </c>
      <c r="D405" s="60">
        <f t="shared" ca="1" si="174"/>
        <v>0</v>
      </c>
      <c r="E405" s="60">
        <f t="shared" ca="1" si="175"/>
        <v>0</v>
      </c>
      <c r="F405" s="60">
        <f t="shared" ca="1" si="176"/>
        <v>0</v>
      </c>
      <c r="G405" s="60">
        <f t="shared" ca="1" si="177"/>
        <v>0</v>
      </c>
      <c r="O405" s="8"/>
      <c r="P405" s="8"/>
      <c r="Q405" s="8"/>
      <c r="R405" s="8"/>
      <c r="S405" s="8"/>
    </row>
    <row r="406" spans="1:19" x14ac:dyDescent="0.25">
      <c r="A406" s="140"/>
      <c r="B406" s="140" t="s">
        <v>149</v>
      </c>
      <c r="C406" s="60">
        <f t="shared" ca="1" si="173"/>
        <v>0</v>
      </c>
      <c r="D406" s="60">
        <f t="shared" ca="1" si="174"/>
        <v>0</v>
      </c>
      <c r="E406" s="60">
        <f t="shared" ca="1" si="175"/>
        <v>0</v>
      </c>
      <c r="F406" s="60">
        <f t="shared" ca="1" si="176"/>
        <v>0</v>
      </c>
      <c r="G406" s="60">
        <f t="shared" ca="1" si="177"/>
        <v>0</v>
      </c>
      <c r="O406" s="8"/>
      <c r="P406" s="8"/>
      <c r="Q406" s="8"/>
      <c r="R406" s="8"/>
      <c r="S406" s="8"/>
    </row>
    <row r="407" spans="1:19" x14ac:dyDescent="0.25">
      <c r="A407" s="140"/>
      <c r="B407" s="140" t="s">
        <v>172</v>
      </c>
      <c r="C407" s="60">
        <f t="shared" ca="1" si="173"/>
        <v>0</v>
      </c>
      <c r="D407" s="60">
        <f t="shared" ca="1" si="174"/>
        <v>0</v>
      </c>
      <c r="E407" s="60">
        <f t="shared" ca="1" si="175"/>
        <v>0</v>
      </c>
      <c r="F407" s="60">
        <f t="shared" ca="1" si="176"/>
        <v>0</v>
      </c>
      <c r="G407" s="60">
        <f t="shared" ca="1" si="177"/>
        <v>0</v>
      </c>
      <c r="O407" s="8"/>
      <c r="P407" s="8"/>
      <c r="Q407" s="8"/>
      <c r="R407" s="8"/>
      <c r="S407" s="8"/>
    </row>
    <row r="408" spans="1:19" x14ac:dyDescent="0.25">
      <c r="A408" s="140"/>
      <c r="B408" s="140" t="s">
        <v>173</v>
      </c>
      <c r="C408" s="60">
        <f t="shared" ca="1" si="173"/>
        <v>0</v>
      </c>
      <c r="D408" s="60">
        <f t="shared" ca="1" si="174"/>
        <v>0</v>
      </c>
      <c r="E408" s="60">
        <f t="shared" ca="1" si="175"/>
        <v>0</v>
      </c>
      <c r="F408" s="60">
        <f t="shared" ca="1" si="176"/>
        <v>0</v>
      </c>
      <c r="G408" s="60">
        <f t="shared" ca="1" si="177"/>
        <v>0</v>
      </c>
      <c r="O408" s="8"/>
      <c r="P408" s="8"/>
      <c r="Q408" s="8"/>
      <c r="R408" s="8"/>
      <c r="S408" s="8"/>
    </row>
    <row r="409" spans="1:19" x14ac:dyDescent="0.25">
      <c r="B409" s="140" t="s">
        <v>1215</v>
      </c>
      <c r="C409" s="53">
        <f t="shared" ca="1" si="173"/>
        <v>0</v>
      </c>
      <c r="D409" s="53">
        <f t="shared" ca="1" si="174"/>
        <v>9.1539493800000002</v>
      </c>
      <c r="E409" s="53">
        <f t="shared" ca="1" si="175"/>
        <v>8.3868586500000006</v>
      </c>
      <c r="F409" s="53">
        <f t="shared" ca="1" si="176"/>
        <v>7.8243254499999999</v>
      </c>
      <c r="G409" s="53">
        <f t="shared" ca="1" si="177"/>
        <v>7.4152103900000004</v>
      </c>
      <c r="O409" s="8"/>
      <c r="P409" s="8"/>
      <c r="Q409" s="8"/>
      <c r="R409" s="8"/>
      <c r="S409" s="8"/>
    </row>
    <row r="410" spans="1:19" x14ac:dyDescent="0.25">
      <c r="B410" s="140" t="s">
        <v>1121</v>
      </c>
      <c r="C410" s="53">
        <f t="shared" ca="1" si="173"/>
        <v>9.2882032399999996</v>
      </c>
      <c r="D410" s="53">
        <f t="shared" ca="1" si="174"/>
        <v>16.2573349</v>
      </c>
      <c r="E410" s="53">
        <f t="shared" ca="1" si="175"/>
        <v>14.894988400000001</v>
      </c>
      <c r="F410" s="53">
        <f t="shared" ca="1" si="176"/>
        <v>13.8959343</v>
      </c>
      <c r="G410" s="53">
        <f t="shared" ca="1" si="177"/>
        <v>13.169349499999999</v>
      </c>
      <c r="O410" s="8"/>
      <c r="P410" s="8"/>
      <c r="Q410" s="8"/>
      <c r="R410" s="8"/>
      <c r="S410" s="8"/>
    </row>
    <row r="411" spans="1:19" x14ac:dyDescent="0.25">
      <c r="B411" s="140" t="s">
        <v>1216</v>
      </c>
      <c r="C411" s="53">
        <f t="shared" ca="1" si="173"/>
        <v>0</v>
      </c>
      <c r="D411" s="53">
        <f t="shared" ca="1" si="174"/>
        <v>0</v>
      </c>
      <c r="E411" s="53">
        <f t="shared" ca="1" si="175"/>
        <v>0</v>
      </c>
      <c r="F411" s="53">
        <f t="shared" ca="1" si="176"/>
        <v>0</v>
      </c>
      <c r="G411" s="53">
        <f t="shared" ca="1" si="177"/>
        <v>0</v>
      </c>
      <c r="O411" s="8"/>
      <c r="P411" s="8"/>
      <c r="Q411" s="8"/>
      <c r="R411" s="8"/>
      <c r="S411" s="8"/>
    </row>
    <row r="412" spans="1:19" x14ac:dyDescent="0.25">
      <c r="B412" s="140" t="s">
        <v>1217</v>
      </c>
      <c r="C412" s="53">
        <f t="shared" ca="1" si="173"/>
        <v>0</v>
      </c>
      <c r="D412" s="53">
        <f t="shared" ca="1" si="174"/>
        <v>0</v>
      </c>
      <c r="E412" s="53">
        <f t="shared" ca="1" si="175"/>
        <v>0</v>
      </c>
      <c r="F412" s="53">
        <f t="shared" ca="1" si="176"/>
        <v>0</v>
      </c>
      <c r="G412" s="53">
        <f t="shared" ca="1" si="177"/>
        <v>0</v>
      </c>
      <c r="O412" s="8"/>
      <c r="P412" s="8"/>
      <c r="Q412" s="8"/>
      <c r="R412" s="8"/>
      <c r="S412" s="8"/>
    </row>
    <row r="413" spans="1:19" x14ac:dyDescent="0.25">
      <c r="B413" s="140" t="s">
        <v>1218</v>
      </c>
      <c r="C413" s="53">
        <f t="shared" ca="1" si="173"/>
        <v>0</v>
      </c>
      <c r="D413" s="53">
        <f t="shared" ca="1" si="174"/>
        <v>0.72267564100000004</v>
      </c>
      <c r="E413" s="53">
        <f t="shared" ca="1" si="175"/>
        <v>0.66211622999999997</v>
      </c>
      <c r="F413" s="53">
        <f t="shared" ca="1" si="176"/>
        <v>0.61770599500000001</v>
      </c>
      <c r="G413" s="53">
        <f t="shared" ca="1" si="177"/>
        <v>0.58540764300000003</v>
      </c>
      <c r="O413" s="8"/>
      <c r="P413" s="8"/>
      <c r="Q413" s="8"/>
      <c r="R413" s="8"/>
      <c r="S413" s="8"/>
    </row>
    <row r="414" spans="1:19" x14ac:dyDescent="0.25">
      <c r="B414" s="140" t="s">
        <v>1122</v>
      </c>
      <c r="C414" s="53">
        <f t="shared" ca="1" si="173"/>
        <v>0</v>
      </c>
      <c r="D414" s="53">
        <f t="shared" ca="1" si="174"/>
        <v>2.45456026</v>
      </c>
      <c r="E414" s="53">
        <f t="shared" ca="1" si="175"/>
        <v>2.2488708499999999</v>
      </c>
      <c r="F414" s="53">
        <f t="shared" ca="1" si="176"/>
        <v>2.0980319500000002</v>
      </c>
      <c r="G414" s="53">
        <f t="shared" ca="1" si="177"/>
        <v>1.9883309300000001</v>
      </c>
      <c r="O414" s="8"/>
      <c r="P414" s="8"/>
      <c r="Q414" s="8"/>
      <c r="R414" s="8"/>
      <c r="S414" s="8"/>
    </row>
    <row r="415" spans="1:19" x14ac:dyDescent="0.25">
      <c r="B415" s="140" t="s">
        <v>1219</v>
      </c>
      <c r="C415" s="53">
        <f t="shared" ca="1" si="173"/>
        <v>0</v>
      </c>
      <c r="D415" s="53">
        <f t="shared" ca="1" si="174"/>
        <v>0</v>
      </c>
      <c r="E415" s="53">
        <f t="shared" ca="1" si="175"/>
        <v>0</v>
      </c>
      <c r="F415" s="53">
        <f t="shared" ca="1" si="176"/>
        <v>0</v>
      </c>
      <c r="G415" s="53">
        <f t="shared" ca="1" si="177"/>
        <v>0</v>
      </c>
      <c r="O415" s="8"/>
      <c r="P415" s="8"/>
      <c r="Q415" s="8"/>
      <c r="R415" s="8"/>
      <c r="S415" s="8"/>
    </row>
    <row r="416" spans="1:19" x14ac:dyDescent="0.25">
      <c r="B416" s="140" t="s">
        <v>1220</v>
      </c>
      <c r="C416" s="53">
        <f t="shared" ca="1" si="173"/>
        <v>0</v>
      </c>
      <c r="D416" s="53">
        <f t="shared" ca="1" si="174"/>
        <v>0</v>
      </c>
      <c r="E416" s="53">
        <f t="shared" ca="1" si="175"/>
        <v>0</v>
      </c>
      <c r="F416" s="53">
        <f t="shared" ca="1" si="176"/>
        <v>0</v>
      </c>
      <c r="G416" s="53">
        <f t="shared" ca="1" si="177"/>
        <v>0</v>
      </c>
      <c r="O416" s="8"/>
      <c r="P416" s="8"/>
      <c r="Q416" s="8"/>
      <c r="R416" s="8"/>
      <c r="S416" s="8"/>
    </row>
    <row r="417" spans="2:19" x14ac:dyDescent="0.25">
      <c r="B417" s="140" t="s">
        <v>1307</v>
      </c>
      <c r="C417" s="53">
        <f t="shared" ca="1" si="173"/>
        <v>0</v>
      </c>
      <c r="D417" s="53">
        <f t="shared" ca="1" si="174"/>
        <v>5.5244381799999998</v>
      </c>
      <c r="E417" s="53">
        <f t="shared" ca="1" si="175"/>
        <v>5.5244381799999998</v>
      </c>
      <c r="F417" s="53">
        <f t="shared" ca="1" si="176"/>
        <v>5.5244381799999998</v>
      </c>
      <c r="G417" s="53">
        <f t="shared" ca="1" si="177"/>
        <v>5.5244381799999998</v>
      </c>
      <c r="O417" s="8"/>
      <c r="P417" s="8"/>
      <c r="Q417" s="8"/>
      <c r="R417" s="8"/>
      <c r="S417" s="8"/>
    </row>
    <row r="418" spans="2:19" x14ac:dyDescent="0.25">
      <c r="B418" s="140" t="s">
        <v>1197</v>
      </c>
      <c r="C418" s="53">
        <f t="shared" ca="1" si="173"/>
        <v>9.1480222599999994</v>
      </c>
      <c r="D418" s="53">
        <f t="shared" ca="1" si="174"/>
        <v>16.7902582</v>
      </c>
      <c r="E418" s="53">
        <f t="shared" ca="1" si="175"/>
        <v>16.7902582</v>
      </c>
      <c r="F418" s="53">
        <f t="shared" ca="1" si="176"/>
        <v>16.7902582</v>
      </c>
      <c r="G418" s="53">
        <f t="shared" ca="1" si="177"/>
        <v>16.7902582</v>
      </c>
      <c r="O418" s="8"/>
      <c r="P418" s="8"/>
      <c r="Q418" s="8"/>
      <c r="R418" s="8"/>
      <c r="S418" s="8"/>
    </row>
    <row r="419" spans="2:19" x14ac:dyDescent="0.25">
      <c r="B419" s="140" t="s">
        <v>1308</v>
      </c>
      <c r="C419" s="53">
        <f t="shared" ca="1" si="173"/>
        <v>0</v>
      </c>
      <c r="D419" s="53">
        <f t="shared" ca="1" si="174"/>
        <v>0</v>
      </c>
      <c r="E419" s="53">
        <f t="shared" ca="1" si="175"/>
        <v>0</v>
      </c>
      <c r="F419" s="53">
        <f t="shared" ca="1" si="176"/>
        <v>0</v>
      </c>
      <c r="G419" s="53">
        <f t="shared" ca="1" si="177"/>
        <v>0</v>
      </c>
      <c r="O419" s="8"/>
      <c r="P419" s="8"/>
      <c r="Q419" s="8"/>
      <c r="R419" s="8"/>
      <c r="S419" s="8"/>
    </row>
    <row r="420" spans="2:19" x14ac:dyDescent="0.25">
      <c r="B420" s="140" t="s">
        <v>1309</v>
      </c>
      <c r="C420" s="53">
        <f t="shared" ca="1" si="173"/>
        <v>0</v>
      </c>
      <c r="D420" s="53">
        <f t="shared" ca="1" si="174"/>
        <v>0</v>
      </c>
      <c r="E420" s="53">
        <f t="shared" ca="1" si="175"/>
        <v>0</v>
      </c>
      <c r="F420" s="53">
        <f t="shared" ca="1" si="176"/>
        <v>0</v>
      </c>
      <c r="G420" s="53">
        <f t="shared" ca="1" si="177"/>
        <v>0</v>
      </c>
      <c r="O420" s="8"/>
      <c r="P420" s="8"/>
      <c r="Q420" s="8"/>
      <c r="R420" s="8"/>
      <c r="S420" s="8"/>
    </row>
    <row r="421" spans="2:19" x14ac:dyDescent="0.25">
      <c r="B421" s="140" t="s">
        <v>1310</v>
      </c>
      <c r="C421" s="53">
        <f t="shared" ca="1" si="173"/>
        <v>0</v>
      </c>
      <c r="D421" s="53">
        <f t="shared" ca="1" si="174"/>
        <v>0.13969287399999999</v>
      </c>
      <c r="E421" s="53">
        <f t="shared" ca="1" si="175"/>
        <v>0.13969287399999999</v>
      </c>
      <c r="F421" s="53">
        <f t="shared" ca="1" si="176"/>
        <v>0.13969287399999999</v>
      </c>
      <c r="G421" s="53">
        <f t="shared" ca="1" si="177"/>
        <v>0.13969287399999999</v>
      </c>
      <c r="O421" s="8"/>
      <c r="P421" s="8"/>
      <c r="Q421" s="8"/>
      <c r="R421" s="8"/>
      <c r="S421" s="8"/>
    </row>
    <row r="422" spans="2:19" x14ac:dyDescent="0.25">
      <c r="B422" s="140" t="s">
        <v>1198</v>
      </c>
      <c r="C422" s="53">
        <f t="shared" ca="1" si="173"/>
        <v>0</v>
      </c>
      <c r="D422" s="53">
        <f t="shared" ca="1" si="174"/>
        <v>0.23913933900000001</v>
      </c>
      <c r="E422" s="53">
        <f t="shared" ca="1" si="175"/>
        <v>0.23913933900000001</v>
      </c>
      <c r="F422" s="53">
        <f t="shared" ca="1" si="176"/>
        <v>0.23913933900000001</v>
      </c>
      <c r="G422" s="53">
        <f t="shared" ca="1" si="177"/>
        <v>0.23913933900000001</v>
      </c>
      <c r="O422" s="8"/>
      <c r="P422" s="8"/>
      <c r="Q422" s="8"/>
      <c r="R422" s="8"/>
      <c r="S422" s="8"/>
    </row>
    <row r="423" spans="2:19" x14ac:dyDescent="0.25">
      <c r="B423" s="140" t="s">
        <v>1311</v>
      </c>
      <c r="C423" s="53">
        <f t="shared" ca="1" si="173"/>
        <v>0</v>
      </c>
      <c r="D423" s="53">
        <f t="shared" ca="1" si="174"/>
        <v>0</v>
      </c>
      <c r="E423" s="53">
        <f t="shared" ca="1" si="175"/>
        <v>0</v>
      </c>
      <c r="F423" s="53">
        <f t="shared" ca="1" si="176"/>
        <v>0</v>
      </c>
      <c r="G423" s="53">
        <f t="shared" ca="1" si="177"/>
        <v>0</v>
      </c>
      <c r="O423" s="8"/>
      <c r="P423" s="8"/>
      <c r="Q423" s="8"/>
      <c r="R423" s="8"/>
      <c r="S423" s="8"/>
    </row>
    <row r="424" spans="2:19" x14ac:dyDescent="0.25">
      <c r="B424" s="140" t="s">
        <v>1312</v>
      </c>
      <c r="C424" s="53">
        <f t="shared" ca="1" si="173"/>
        <v>0</v>
      </c>
      <c r="D424" s="53">
        <f t="shared" ca="1" si="174"/>
        <v>0</v>
      </c>
      <c r="E424" s="53">
        <f t="shared" ca="1" si="175"/>
        <v>0</v>
      </c>
      <c r="F424" s="53">
        <f t="shared" ca="1" si="176"/>
        <v>0</v>
      </c>
      <c r="G424" s="53">
        <f t="shared" ca="1" si="177"/>
        <v>0</v>
      </c>
      <c r="O424" s="8"/>
      <c r="P424" s="8"/>
      <c r="Q424" s="8"/>
      <c r="R424" s="8"/>
      <c r="S424" s="8"/>
    </row>
    <row r="425" spans="2:19" x14ac:dyDescent="0.25">
      <c r="B425" s="140" t="s">
        <v>1313</v>
      </c>
      <c r="C425" s="53">
        <f t="shared" ca="1" si="173"/>
        <v>0</v>
      </c>
      <c r="D425" s="53">
        <f t="shared" ca="1" si="174"/>
        <v>0</v>
      </c>
      <c r="E425" s="53">
        <f t="shared" ca="1" si="175"/>
        <v>0</v>
      </c>
      <c r="F425" s="53">
        <f t="shared" ca="1" si="176"/>
        <v>0</v>
      </c>
      <c r="G425" s="53">
        <f t="shared" ca="1" si="177"/>
        <v>0</v>
      </c>
      <c r="O425" s="8"/>
      <c r="P425" s="8"/>
      <c r="Q425" s="8"/>
      <c r="R425" s="8"/>
      <c r="S425" s="8"/>
    </row>
    <row r="426" spans="2:19" x14ac:dyDescent="0.25">
      <c r="B426" s="140" t="s">
        <v>1199</v>
      </c>
      <c r="C426" s="53">
        <f t="shared" ca="1" si="173"/>
        <v>0</v>
      </c>
      <c r="D426" s="53">
        <f t="shared" ca="1" si="174"/>
        <v>0</v>
      </c>
      <c r="E426" s="53">
        <f t="shared" ca="1" si="175"/>
        <v>0</v>
      </c>
      <c r="F426" s="53">
        <f t="shared" ca="1" si="176"/>
        <v>0</v>
      </c>
      <c r="G426" s="53">
        <f t="shared" ca="1" si="177"/>
        <v>0</v>
      </c>
      <c r="O426" s="8"/>
      <c r="P426" s="8"/>
      <c r="Q426" s="8"/>
      <c r="R426" s="8"/>
      <c r="S426" s="8"/>
    </row>
    <row r="427" spans="2:19" x14ac:dyDescent="0.25">
      <c r="B427" s="140" t="s">
        <v>1314</v>
      </c>
      <c r="C427" s="53">
        <f t="shared" ca="1" si="173"/>
        <v>0</v>
      </c>
      <c r="D427" s="53">
        <f t="shared" ca="1" si="174"/>
        <v>0</v>
      </c>
      <c r="E427" s="53">
        <f t="shared" ca="1" si="175"/>
        <v>0</v>
      </c>
      <c r="F427" s="53">
        <f t="shared" ca="1" si="176"/>
        <v>0</v>
      </c>
      <c r="G427" s="53">
        <f t="shared" ca="1" si="177"/>
        <v>0</v>
      </c>
      <c r="O427" s="8"/>
      <c r="P427" s="8"/>
      <c r="Q427" s="8"/>
      <c r="R427" s="8"/>
      <c r="S427" s="8"/>
    </row>
    <row r="428" spans="2:19" x14ac:dyDescent="0.25">
      <c r="B428" s="140" t="s">
        <v>1315</v>
      </c>
      <c r="C428" s="53">
        <f t="shared" ca="1" si="173"/>
        <v>0</v>
      </c>
      <c r="D428" s="53">
        <f t="shared" ca="1" si="174"/>
        <v>0</v>
      </c>
      <c r="E428" s="53">
        <f t="shared" ca="1" si="175"/>
        <v>0</v>
      </c>
      <c r="F428" s="53">
        <f t="shared" ca="1" si="176"/>
        <v>0</v>
      </c>
      <c r="G428" s="53">
        <f t="shared" ca="1" si="177"/>
        <v>0</v>
      </c>
      <c r="O428" s="8"/>
      <c r="P428" s="8"/>
      <c r="Q428" s="8"/>
      <c r="R428" s="8"/>
      <c r="S428" s="8"/>
    </row>
    <row r="429" spans="2:19" x14ac:dyDescent="0.25">
      <c r="B429" s="140" t="s">
        <v>1316</v>
      </c>
      <c r="C429" s="53">
        <f t="shared" ca="1" si="173"/>
        <v>0</v>
      </c>
      <c r="D429" s="53">
        <f t="shared" ca="1" si="174"/>
        <v>0</v>
      </c>
      <c r="E429" s="53">
        <f t="shared" ca="1" si="175"/>
        <v>0</v>
      </c>
      <c r="F429" s="53">
        <f t="shared" ca="1" si="176"/>
        <v>0</v>
      </c>
      <c r="G429" s="53">
        <f t="shared" ca="1" si="177"/>
        <v>0</v>
      </c>
      <c r="O429" s="8"/>
      <c r="P429" s="8"/>
      <c r="Q429" s="8"/>
      <c r="R429" s="8"/>
      <c r="S429" s="8"/>
    </row>
    <row r="430" spans="2:19" x14ac:dyDescent="0.25">
      <c r="B430" s="140" t="s">
        <v>1200</v>
      </c>
      <c r="C430" s="53">
        <f t="shared" ca="1" si="173"/>
        <v>0</v>
      </c>
      <c r="D430" s="53">
        <f t="shared" ca="1" si="174"/>
        <v>0</v>
      </c>
      <c r="E430" s="53">
        <f t="shared" ca="1" si="175"/>
        <v>0</v>
      </c>
      <c r="F430" s="53">
        <f t="shared" ca="1" si="176"/>
        <v>0</v>
      </c>
      <c r="G430" s="53">
        <f t="shared" ca="1" si="177"/>
        <v>0</v>
      </c>
      <c r="O430" s="8"/>
      <c r="P430" s="8"/>
      <c r="Q430" s="8"/>
      <c r="R430" s="8"/>
      <c r="S430" s="8"/>
    </row>
    <row r="431" spans="2:19" x14ac:dyDescent="0.25">
      <c r="B431" s="140" t="s">
        <v>1317</v>
      </c>
      <c r="C431" s="53">
        <f t="shared" ca="1" si="173"/>
        <v>0</v>
      </c>
      <c r="D431" s="53">
        <f t="shared" ca="1" si="174"/>
        <v>0</v>
      </c>
      <c r="E431" s="53">
        <f t="shared" ca="1" si="175"/>
        <v>0</v>
      </c>
      <c r="F431" s="53">
        <f t="shared" ca="1" si="176"/>
        <v>0</v>
      </c>
      <c r="G431" s="53">
        <f t="shared" ca="1" si="177"/>
        <v>0</v>
      </c>
      <c r="O431" s="8"/>
      <c r="P431" s="8"/>
      <c r="Q431" s="8"/>
      <c r="R431" s="8"/>
      <c r="S431" s="8"/>
    </row>
    <row r="432" spans="2:19" x14ac:dyDescent="0.25">
      <c r="B432" s="140" t="s">
        <v>1318</v>
      </c>
      <c r="C432" s="53">
        <f t="shared" ca="1" si="173"/>
        <v>0</v>
      </c>
      <c r="D432" s="53">
        <f t="shared" ca="1" si="174"/>
        <v>0</v>
      </c>
      <c r="E432" s="53">
        <f t="shared" ca="1" si="175"/>
        <v>0</v>
      </c>
      <c r="F432" s="53">
        <f t="shared" ca="1" si="176"/>
        <v>0</v>
      </c>
      <c r="G432" s="53">
        <f t="shared" ca="1" si="177"/>
        <v>0</v>
      </c>
      <c r="O432" s="8"/>
      <c r="P432" s="8"/>
      <c r="Q432" s="8"/>
      <c r="R432" s="8"/>
      <c r="S432" s="8"/>
    </row>
    <row r="433" spans="1:19" x14ac:dyDescent="0.25">
      <c r="B433" s="140" t="s">
        <v>1221</v>
      </c>
      <c r="C433" s="56">
        <f t="shared" ref="C433:C464" ca="1" si="188">IFERROR(VLOOKUP($B433,INDIRECT($I$369),2,FALSE),0)</f>
        <v>0</v>
      </c>
      <c r="D433" s="56">
        <f t="shared" ref="D433:D464" ca="1" si="189">IFERROR(VLOOKUP($B433,INDIRECT($J$369),2,FALSE),0)</f>
        <v>75.756683100000004</v>
      </c>
      <c r="E433" s="56">
        <f t="shared" ref="E433:E464" ca="1" si="190">IFERROR(VLOOKUP($B433,INDIRECT($K$369),2,FALSE),0)</f>
        <v>74.085563199999996</v>
      </c>
      <c r="F433" s="56">
        <f t="shared" ref="F433:F464" ca="1" si="191">IFERROR(VLOOKUP($B433,INDIRECT($L$369),2,FALSE),0)</f>
        <v>72.417118900000006</v>
      </c>
      <c r="G433" s="56">
        <f t="shared" ref="G433:G464" ca="1" si="192">IFERROR(VLOOKUP($B433,INDIRECT($M$369),2,FALSE),0)</f>
        <v>70.745998900000004</v>
      </c>
      <c r="O433" s="8"/>
      <c r="P433" s="8"/>
      <c r="Q433" s="8"/>
      <c r="R433" s="8"/>
      <c r="S433" s="8"/>
    </row>
    <row r="434" spans="1:19" x14ac:dyDescent="0.25">
      <c r="B434" s="140" t="s">
        <v>1123</v>
      </c>
      <c r="C434" s="56">
        <f t="shared" ca="1" si="188"/>
        <v>26.329934999999999</v>
      </c>
      <c r="D434" s="56">
        <f t="shared" ca="1" si="189"/>
        <v>142.92587599999999</v>
      </c>
      <c r="E434" s="56">
        <f t="shared" ca="1" si="190"/>
        <v>139.761866</v>
      </c>
      <c r="F434" s="56">
        <f t="shared" ca="1" si="191"/>
        <v>136.60451</v>
      </c>
      <c r="G434" s="56">
        <f t="shared" ca="1" si="192"/>
        <v>133.44049999999999</v>
      </c>
      <c r="O434" s="8"/>
      <c r="P434" s="8"/>
      <c r="Q434" s="8"/>
      <c r="R434" s="8"/>
      <c r="S434" s="8"/>
    </row>
    <row r="435" spans="1:19" x14ac:dyDescent="0.25">
      <c r="B435" s="140" t="s">
        <v>1222</v>
      </c>
      <c r="C435" s="56">
        <f t="shared" ca="1" si="188"/>
        <v>0</v>
      </c>
      <c r="D435" s="56">
        <f t="shared" ca="1" si="189"/>
        <v>0</v>
      </c>
      <c r="E435" s="56">
        <f t="shared" ca="1" si="190"/>
        <v>0</v>
      </c>
      <c r="F435" s="56">
        <f t="shared" ca="1" si="191"/>
        <v>0</v>
      </c>
      <c r="G435" s="56">
        <f t="shared" ca="1" si="192"/>
        <v>0</v>
      </c>
      <c r="O435" s="8"/>
      <c r="P435" s="8"/>
      <c r="Q435" s="8"/>
      <c r="R435" s="8"/>
      <c r="S435" s="8"/>
    </row>
    <row r="436" spans="1:19" x14ac:dyDescent="0.25">
      <c r="B436" s="140" t="s">
        <v>1223</v>
      </c>
      <c r="C436" s="56">
        <f t="shared" ca="1" si="188"/>
        <v>0</v>
      </c>
      <c r="D436" s="56">
        <f t="shared" ca="1" si="189"/>
        <v>0</v>
      </c>
      <c r="E436" s="56">
        <f t="shared" ca="1" si="190"/>
        <v>0</v>
      </c>
      <c r="F436" s="56">
        <f t="shared" ca="1" si="191"/>
        <v>0</v>
      </c>
      <c r="G436" s="56">
        <f t="shared" ca="1" si="192"/>
        <v>0</v>
      </c>
      <c r="O436" s="8"/>
      <c r="P436" s="8"/>
      <c r="Q436" s="8"/>
      <c r="R436" s="8"/>
      <c r="S436" s="8"/>
    </row>
    <row r="437" spans="1:19" x14ac:dyDescent="0.25">
      <c r="B437" s="140" t="s">
        <v>1224</v>
      </c>
      <c r="C437" s="56">
        <f t="shared" ca="1" si="188"/>
        <v>0</v>
      </c>
      <c r="D437" s="56">
        <f t="shared" ca="1" si="189"/>
        <v>5.6596714800000001</v>
      </c>
      <c r="E437" s="56">
        <f t="shared" ca="1" si="190"/>
        <v>5.53522216</v>
      </c>
      <c r="F437" s="56">
        <f t="shared" ca="1" si="191"/>
        <v>5.4110167100000002</v>
      </c>
      <c r="G437" s="56">
        <f t="shared" ca="1" si="192"/>
        <v>5.2865675400000001</v>
      </c>
      <c r="O437" s="8"/>
      <c r="P437" s="8"/>
      <c r="Q437" s="8"/>
      <c r="R437" s="8"/>
      <c r="S437" s="8"/>
    </row>
    <row r="438" spans="1:19" x14ac:dyDescent="0.25">
      <c r="B438" s="140" t="s">
        <v>1124</v>
      </c>
      <c r="C438" s="56">
        <f t="shared" ca="1" si="188"/>
        <v>0</v>
      </c>
      <c r="D438" s="56">
        <f t="shared" ca="1" si="189"/>
        <v>17.985632800000001</v>
      </c>
      <c r="E438" s="56">
        <f t="shared" ca="1" si="190"/>
        <v>17.591897100000001</v>
      </c>
      <c r="F438" s="56">
        <f t="shared" ca="1" si="191"/>
        <v>17.198828500000001</v>
      </c>
      <c r="G438" s="56">
        <f t="shared" ca="1" si="192"/>
        <v>16.805092599999998</v>
      </c>
      <c r="O438" s="8"/>
      <c r="P438" s="8"/>
      <c r="Q438" s="8"/>
      <c r="R438" s="8"/>
      <c r="S438" s="8"/>
    </row>
    <row r="439" spans="1:19" x14ac:dyDescent="0.25">
      <c r="B439" s="140" t="s">
        <v>1225</v>
      </c>
      <c r="C439" s="56">
        <f t="shared" ca="1" si="188"/>
        <v>0</v>
      </c>
      <c r="D439" s="56">
        <f t="shared" ca="1" si="189"/>
        <v>0</v>
      </c>
      <c r="E439" s="56">
        <f t="shared" ca="1" si="190"/>
        <v>0</v>
      </c>
      <c r="F439" s="56">
        <f t="shared" ca="1" si="191"/>
        <v>0</v>
      </c>
      <c r="G439" s="56">
        <f t="shared" ca="1" si="192"/>
        <v>0</v>
      </c>
      <c r="O439" s="8"/>
      <c r="P439" s="8"/>
      <c r="Q439" s="8"/>
      <c r="R439" s="8"/>
      <c r="S439" s="8"/>
    </row>
    <row r="440" spans="1:19" x14ac:dyDescent="0.25">
      <c r="B440" s="140" t="s">
        <v>1226</v>
      </c>
      <c r="C440" s="56">
        <f t="shared" ca="1" si="188"/>
        <v>0</v>
      </c>
      <c r="D440" s="56">
        <f t="shared" ca="1" si="189"/>
        <v>0</v>
      </c>
      <c r="E440" s="56">
        <f t="shared" ca="1" si="190"/>
        <v>0</v>
      </c>
      <c r="F440" s="56">
        <f t="shared" ca="1" si="191"/>
        <v>0</v>
      </c>
      <c r="G440" s="56">
        <f t="shared" ca="1" si="192"/>
        <v>0</v>
      </c>
      <c r="O440" s="8"/>
      <c r="P440" s="8"/>
      <c r="Q440" s="8"/>
      <c r="R440" s="8"/>
      <c r="S440" s="8"/>
    </row>
    <row r="441" spans="1:19" x14ac:dyDescent="0.25">
      <c r="B441" s="140" t="s">
        <v>1319</v>
      </c>
      <c r="C441" s="56">
        <f t="shared" ca="1" si="188"/>
        <v>0</v>
      </c>
      <c r="D441" s="56">
        <f t="shared" ca="1" si="189"/>
        <v>14.3673587</v>
      </c>
      <c r="E441" s="56">
        <f t="shared" ca="1" si="190"/>
        <v>13.9807314</v>
      </c>
      <c r="F441" s="56">
        <f t="shared" ca="1" si="191"/>
        <v>13.594966700000001</v>
      </c>
      <c r="G441" s="56">
        <f t="shared" ca="1" si="192"/>
        <v>13.208339499999999</v>
      </c>
      <c r="O441" s="8"/>
      <c r="P441" s="8"/>
      <c r="Q441" s="8"/>
      <c r="R441" s="8"/>
      <c r="S441" s="8"/>
    </row>
    <row r="442" spans="1:19" x14ac:dyDescent="0.25">
      <c r="B442" s="140" t="s">
        <v>1201</v>
      </c>
      <c r="C442" s="56">
        <f t="shared" ca="1" si="188"/>
        <v>15.6318415</v>
      </c>
      <c r="D442" s="56">
        <f t="shared" ca="1" si="189"/>
        <v>46.384462399999997</v>
      </c>
      <c r="E442" s="56">
        <f t="shared" ca="1" si="190"/>
        <v>45.153811900000001</v>
      </c>
      <c r="F442" s="56">
        <f t="shared" ca="1" si="191"/>
        <v>43.924727599999997</v>
      </c>
      <c r="G442" s="56">
        <f t="shared" ca="1" si="192"/>
        <v>42.694077700000001</v>
      </c>
      <c r="O442" s="8"/>
      <c r="P442" s="8"/>
      <c r="Q442" s="8"/>
      <c r="R442" s="8"/>
      <c r="S442" s="8"/>
    </row>
    <row r="443" spans="1:19" x14ac:dyDescent="0.25">
      <c r="B443" s="140" t="s">
        <v>1320</v>
      </c>
      <c r="C443" s="56">
        <f t="shared" ca="1" si="188"/>
        <v>0</v>
      </c>
      <c r="D443" s="56">
        <f t="shared" ca="1" si="189"/>
        <v>0</v>
      </c>
      <c r="E443" s="56">
        <f t="shared" ca="1" si="190"/>
        <v>0</v>
      </c>
      <c r="F443" s="56">
        <f t="shared" ca="1" si="191"/>
        <v>0</v>
      </c>
      <c r="G443" s="56">
        <f t="shared" ca="1" si="192"/>
        <v>0</v>
      </c>
      <c r="O443" s="8"/>
      <c r="P443" s="8"/>
      <c r="Q443" s="8"/>
      <c r="R443" s="8"/>
      <c r="S443" s="8"/>
    </row>
    <row r="444" spans="1:19" x14ac:dyDescent="0.25">
      <c r="B444" s="140" t="s">
        <v>1321</v>
      </c>
      <c r="C444" s="56">
        <f t="shared" ca="1" si="188"/>
        <v>0</v>
      </c>
      <c r="D444" s="56">
        <f t="shared" ca="1" si="189"/>
        <v>0</v>
      </c>
      <c r="E444" s="56">
        <f t="shared" ca="1" si="190"/>
        <v>0</v>
      </c>
      <c r="F444" s="56">
        <f t="shared" ca="1" si="191"/>
        <v>0</v>
      </c>
      <c r="G444" s="56">
        <f t="shared" ca="1" si="192"/>
        <v>0</v>
      </c>
      <c r="O444" s="8"/>
      <c r="P444" s="8"/>
      <c r="Q444" s="8"/>
      <c r="R444" s="8"/>
      <c r="S444" s="8"/>
    </row>
    <row r="445" spans="1:19" x14ac:dyDescent="0.25">
      <c r="B445" s="140" t="s">
        <v>1322</v>
      </c>
      <c r="C445" s="56">
        <f t="shared" ca="1" si="188"/>
        <v>0</v>
      </c>
      <c r="D445" s="56">
        <f t="shared" ca="1" si="189"/>
        <v>0.76115933099999999</v>
      </c>
      <c r="E445" s="56">
        <f t="shared" ca="1" si="190"/>
        <v>0.74380316000000002</v>
      </c>
      <c r="F445" s="56">
        <f t="shared" ca="1" si="191"/>
        <v>0.72648262399999997</v>
      </c>
      <c r="G445" s="56">
        <f t="shared" ca="1" si="192"/>
        <v>0.70912639499999996</v>
      </c>
      <c r="O445" s="8"/>
      <c r="P445" s="8"/>
      <c r="Q445" s="8"/>
      <c r="R445" s="8"/>
      <c r="S445" s="8"/>
    </row>
    <row r="446" spans="1:19" x14ac:dyDescent="0.25">
      <c r="B446" s="140" t="s">
        <v>1202</v>
      </c>
      <c r="C446" s="56">
        <f t="shared" ca="1" si="188"/>
        <v>0</v>
      </c>
      <c r="D446" s="56">
        <f t="shared" ca="1" si="189"/>
        <v>1.1868729200000001</v>
      </c>
      <c r="E446" s="56">
        <f t="shared" ca="1" si="190"/>
        <v>1.15522671</v>
      </c>
      <c r="F446" s="56">
        <f t="shared" ca="1" si="191"/>
        <v>1.12365457</v>
      </c>
      <c r="G446" s="56">
        <f t="shared" ca="1" si="192"/>
        <v>1.0920083300000001</v>
      </c>
      <c r="O446" s="8"/>
      <c r="P446" s="8"/>
      <c r="Q446" s="8"/>
      <c r="R446" s="8"/>
      <c r="S446" s="8"/>
    </row>
    <row r="447" spans="1:19" x14ac:dyDescent="0.25">
      <c r="A447" s="140"/>
      <c r="B447" s="140" t="s">
        <v>1323</v>
      </c>
      <c r="C447" s="56">
        <f t="shared" ca="1" si="188"/>
        <v>0</v>
      </c>
      <c r="D447" s="56">
        <f t="shared" ca="1" si="189"/>
        <v>0</v>
      </c>
      <c r="E447" s="56">
        <f t="shared" ca="1" si="190"/>
        <v>0</v>
      </c>
      <c r="F447" s="56">
        <f t="shared" ca="1" si="191"/>
        <v>0</v>
      </c>
      <c r="G447" s="56">
        <f t="shared" ca="1" si="192"/>
        <v>0</v>
      </c>
      <c r="O447" s="8"/>
      <c r="P447" s="8"/>
      <c r="Q447" s="8"/>
      <c r="R447" s="8"/>
      <c r="S447" s="8"/>
    </row>
    <row r="448" spans="1:19" x14ac:dyDescent="0.25">
      <c r="A448" s="140"/>
      <c r="B448" s="140" t="s">
        <v>1324</v>
      </c>
      <c r="C448" s="56">
        <f t="shared" ca="1" si="188"/>
        <v>0</v>
      </c>
      <c r="D448" s="56">
        <f t="shared" ca="1" si="189"/>
        <v>0</v>
      </c>
      <c r="E448" s="56">
        <f t="shared" ca="1" si="190"/>
        <v>0</v>
      </c>
      <c r="F448" s="56">
        <f t="shared" ca="1" si="191"/>
        <v>0</v>
      </c>
      <c r="G448" s="56">
        <f t="shared" ca="1" si="192"/>
        <v>0</v>
      </c>
      <c r="O448" s="8"/>
      <c r="P448" s="8"/>
      <c r="Q448" s="8"/>
      <c r="R448" s="8"/>
      <c r="S448" s="8"/>
    </row>
    <row r="449" spans="1:19" x14ac:dyDescent="0.25">
      <c r="A449" s="140"/>
      <c r="B449" s="140" t="s">
        <v>1325</v>
      </c>
      <c r="C449" s="56">
        <f t="shared" ca="1" si="188"/>
        <v>0</v>
      </c>
      <c r="D449" s="56">
        <f t="shared" ca="1" si="189"/>
        <v>0</v>
      </c>
      <c r="E449" s="56">
        <f t="shared" ca="1" si="190"/>
        <v>0</v>
      </c>
      <c r="F449" s="56">
        <f t="shared" ca="1" si="191"/>
        <v>0</v>
      </c>
      <c r="G449" s="56">
        <f t="shared" ca="1" si="192"/>
        <v>0</v>
      </c>
      <c r="O449" s="8"/>
      <c r="P449" s="8"/>
      <c r="Q449" s="8"/>
      <c r="R449" s="8"/>
      <c r="S449" s="8"/>
    </row>
    <row r="450" spans="1:19" x14ac:dyDescent="0.25">
      <c r="A450" s="140"/>
      <c r="B450" s="140" t="s">
        <v>1203</v>
      </c>
      <c r="C450" s="56">
        <f t="shared" ca="1" si="188"/>
        <v>0</v>
      </c>
      <c r="D450" s="56">
        <f t="shared" ca="1" si="189"/>
        <v>0</v>
      </c>
      <c r="E450" s="56">
        <f t="shared" ca="1" si="190"/>
        <v>0</v>
      </c>
      <c r="F450" s="56">
        <f t="shared" ca="1" si="191"/>
        <v>0</v>
      </c>
      <c r="G450" s="56">
        <f t="shared" ca="1" si="192"/>
        <v>0</v>
      </c>
      <c r="O450" s="8"/>
      <c r="P450" s="8"/>
      <c r="Q450" s="8"/>
      <c r="R450" s="8"/>
      <c r="S450" s="8"/>
    </row>
    <row r="451" spans="1:19" x14ac:dyDescent="0.25">
      <c r="A451" s="140"/>
      <c r="B451" s="140" t="s">
        <v>1326</v>
      </c>
      <c r="C451" s="56">
        <f t="shared" ca="1" si="188"/>
        <v>0</v>
      </c>
      <c r="D451" s="56">
        <f t="shared" ca="1" si="189"/>
        <v>0</v>
      </c>
      <c r="E451" s="56">
        <f t="shared" ca="1" si="190"/>
        <v>0</v>
      </c>
      <c r="F451" s="56">
        <f t="shared" ca="1" si="191"/>
        <v>0</v>
      </c>
      <c r="G451" s="56">
        <f t="shared" ca="1" si="192"/>
        <v>0</v>
      </c>
      <c r="O451" s="8"/>
      <c r="P451" s="8"/>
      <c r="Q451" s="8"/>
      <c r="R451" s="8"/>
      <c r="S451" s="8"/>
    </row>
    <row r="452" spans="1:19" x14ac:dyDescent="0.25">
      <c r="A452" s="140"/>
      <c r="B452" s="140" t="s">
        <v>1327</v>
      </c>
      <c r="C452" s="56">
        <f t="shared" ca="1" si="188"/>
        <v>0</v>
      </c>
      <c r="D452" s="56">
        <f t="shared" ca="1" si="189"/>
        <v>0</v>
      </c>
      <c r="E452" s="56">
        <f t="shared" ca="1" si="190"/>
        <v>0</v>
      </c>
      <c r="F452" s="56">
        <f t="shared" ca="1" si="191"/>
        <v>0</v>
      </c>
      <c r="G452" s="56">
        <f t="shared" ca="1" si="192"/>
        <v>0</v>
      </c>
      <c r="O452" s="8"/>
      <c r="P452" s="8"/>
      <c r="Q452" s="8"/>
      <c r="R452" s="8"/>
      <c r="S452" s="8"/>
    </row>
    <row r="453" spans="1:19" x14ac:dyDescent="0.25">
      <c r="A453" s="140"/>
      <c r="B453" s="140" t="s">
        <v>1328</v>
      </c>
      <c r="C453" s="56">
        <f t="shared" ca="1" si="188"/>
        <v>0</v>
      </c>
      <c r="D453" s="56">
        <f t="shared" ca="1" si="189"/>
        <v>0</v>
      </c>
      <c r="E453" s="56">
        <f t="shared" ca="1" si="190"/>
        <v>0</v>
      </c>
      <c r="F453" s="56">
        <f t="shared" ca="1" si="191"/>
        <v>0</v>
      </c>
      <c r="G453" s="56">
        <f t="shared" ca="1" si="192"/>
        <v>0</v>
      </c>
      <c r="O453" s="8"/>
      <c r="P453" s="8"/>
      <c r="Q453" s="8"/>
      <c r="R453" s="8"/>
      <c r="S453" s="8"/>
    </row>
    <row r="454" spans="1:19" x14ac:dyDescent="0.25">
      <c r="A454" s="140"/>
      <c r="B454" s="140" t="s">
        <v>1204</v>
      </c>
      <c r="C454" s="56">
        <f t="shared" ca="1" si="188"/>
        <v>0</v>
      </c>
      <c r="D454" s="56">
        <f t="shared" ca="1" si="189"/>
        <v>0</v>
      </c>
      <c r="E454" s="56">
        <f t="shared" ca="1" si="190"/>
        <v>0</v>
      </c>
      <c r="F454" s="56">
        <f t="shared" ca="1" si="191"/>
        <v>0</v>
      </c>
      <c r="G454" s="56">
        <f t="shared" ca="1" si="192"/>
        <v>0</v>
      </c>
      <c r="O454" s="8"/>
      <c r="P454" s="8"/>
      <c r="Q454" s="8"/>
      <c r="R454" s="8"/>
      <c r="S454" s="8"/>
    </row>
    <row r="455" spans="1:19" x14ac:dyDescent="0.25">
      <c r="A455" s="140"/>
      <c r="B455" s="140" t="s">
        <v>1329</v>
      </c>
      <c r="C455" s="56">
        <f t="shared" ca="1" si="188"/>
        <v>0</v>
      </c>
      <c r="D455" s="56">
        <f t="shared" ca="1" si="189"/>
        <v>0</v>
      </c>
      <c r="E455" s="56">
        <f t="shared" ca="1" si="190"/>
        <v>0</v>
      </c>
      <c r="F455" s="56">
        <f t="shared" ca="1" si="191"/>
        <v>0</v>
      </c>
      <c r="G455" s="56">
        <f t="shared" ca="1" si="192"/>
        <v>0</v>
      </c>
      <c r="O455" s="8"/>
      <c r="P455" s="8"/>
      <c r="Q455" s="8"/>
      <c r="R455" s="8"/>
      <c r="S455" s="8"/>
    </row>
    <row r="456" spans="1:19" x14ac:dyDescent="0.25">
      <c r="A456" s="140"/>
      <c r="B456" s="140" t="s">
        <v>1330</v>
      </c>
      <c r="C456" s="56">
        <f t="shared" ca="1" si="188"/>
        <v>0</v>
      </c>
      <c r="D456" s="56">
        <f t="shared" ca="1" si="189"/>
        <v>0</v>
      </c>
      <c r="E456" s="56">
        <f t="shared" ca="1" si="190"/>
        <v>0</v>
      </c>
      <c r="F456" s="56">
        <f t="shared" ca="1" si="191"/>
        <v>0</v>
      </c>
      <c r="G456" s="56">
        <f t="shared" ca="1" si="192"/>
        <v>0</v>
      </c>
      <c r="O456" s="8"/>
      <c r="P456" s="8"/>
      <c r="Q456" s="8"/>
      <c r="R456" s="8"/>
      <c r="S456" s="8"/>
    </row>
    <row r="457" spans="1:19" x14ac:dyDescent="0.25">
      <c r="A457" s="140"/>
      <c r="B457" s="140" t="s">
        <v>1241</v>
      </c>
      <c r="C457" s="60">
        <f t="shared" ca="1" si="188"/>
        <v>0</v>
      </c>
      <c r="D457" s="60">
        <f t="shared" ca="1" si="189"/>
        <v>0</v>
      </c>
      <c r="E457" s="60">
        <f t="shared" ca="1" si="190"/>
        <v>0</v>
      </c>
      <c r="F457" s="60">
        <f t="shared" ca="1" si="191"/>
        <v>0</v>
      </c>
      <c r="G457" s="60">
        <f t="shared" ca="1" si="192"/>
        <v>0</v>
      </c>
      <c r="O457" s="8"/>
      <c r="P457" s="8"/>
      <c r="Q457" s="8"/>
      <c r="R457" s="8"/>
      <c r="S457" s="8"/>
    </row>
    <row r="458" spans="1:19" x14ac:dyDescent="0.25">
      <c r="A458" s="140"/>
      <c r="B458" s="140" t="s">
        <v>1242</v>
      </c>
      <c r="C458" s="60">
        <f t="shared" ca="1" si="188"/>
        <v>0</v>
      </c>
      <c r="D458" s="60">
        <f t="shared" ca="1" si="189"/>
        <v>1.73576867E-2</v>
      </c>
      <c r="E458" s="60">
        <f t="shared" ca="1" si="190"/>
        <v>3.32608187E-2</v>
      </c>
      <c r="F458" s="60">
        <f t="shared" ca="1" si="191"/>
        <v>4.8097277200000003E-2</v>
      </c>
      <c r="G458" s="60">
        <f t="shared" ca="1" si="192"/>
        <v>6.2157973200000001E-2</v>
      </c>
      <c r="O458" s="8"/>
      <c r="P458" s="8"/>
      <c r="Q458" s="8"/>
      <c r="R458" s="8"/>
      <c r="S458" s="8"/>
    </row>
    <row r="459" spans="1:19" x14ac:dyDescent="0.25">
      <c r="A459" s="140"/>
      <c r="B459" s="140" t="s">
        <v>1243</v>
      </c>
      <c r="C459" s="60">
        <f t="shared" ca="1" si="188"/>
        <v>0</v>
      </c>
      <c r="D459" s="60">
        <f t="shared" ca="1" si="189"/>
        <v>9.61098453E-4</v>
      </c>
      <c r="E459" s="60">
        <f t="shared" ca="1" si="190"/>
        <v>1.84165793E-3</v>
      </c>
      <c r="F459" s="60">
        <f t="shared" ca="1" si="191"/>
        <v>2.6631554900000002E-3</v>
      </c>
      <c r="G459" s="60">
        <f t="shared" ca="1" si="192"/>
        <v>3.4416989300000002E-3</v>
      </c>
      <c r="O459" s="8"/>
      <c r="P459" s="8"/>
      <c r="Q459" s="8"/>
      <c r="R459" s="8"/>
      <c r="S459" s="8"/>
    </row>
    <row r="460" spans="1:19" x14ac:dyDescent="0.25">
      <c r="A460" s="140"/>
      <c r="B460" s="140" t="s">
        <v>1244</v>
      </c>
      <c r="C460" s="60">
        <f t="shared" ca="1" si="188"/>
        <v>0</v>
      </c>
      <c r="D460" s="60">
        <f t="shared" ca="1" si="189"/>
        <v>2.5157797199999998E-3</v>
      </c>
      <c r="E460" s="60">
        <f t="shared" ca="1" si="190"/>
        <v>4.8207399099999999E-3</v>
      </c>
      <c r="F460" s="60">
        <f t="shared" ca="1" si="191"/>
        <v>6.9710991200000001E-3</v>
      </c>
      <c r="G460" s="60">
        <f t="shared" ca="1" si="192"/>
        <v>9.0090212399999998E-3</v>
      </c>
      <c r="O460" s="8"/>
      <c r="P460" s="8"/>
      <c r="Q460" s="8"/>
      <c r="R460" s="8"/>
      <c r="S460" s="8"/>
    </row>
    <row r="461" spans="1:19" x14ac:dyDescent="0.25">
      <c r="A461" s="140"/>
      <c r="B461" s="140" t="s">
        <v>1229</v>
      </c>
      <c r="C461" s="56">
        <f t="shared" ca="1" si="188"/>
        <v>0</v>
      </c>
      <c r="D461" s="56">
        <f t="shared" ca="1" si="189"/>
        <v>0</v>
      </c>
      <c r="E461" s="56">
        <f t="shared" ca="1" si="190"/>
        <v>0</v>
      </c>
      <c r="F461" s="56">
        <f t="shared" ca="1" si="191"/>
        <v>0</v>
      </c>
      <c r="G461" s="56">
        <f t="shared" ca="1" si="192"/>
        <v>0</v>
      </c>
      <c r="O461" s="8"/>
      <c r="P461" s="8"/>
      <c r="Q461" s="8"/>
      <c r="R461" s="8"/>
      <c r="S461" s="8"/>
    </row>
    <row r="462" spans="1:19" x14ac:dyDescent="0.25">
      <c r="A462" s="140"/>
      <c r="B462" s="140" t="s">
        <v>1230</v>
      </c>
      <c r="C462" s="56">
        <f t="shared" ca="1" si="188"/>
        <v>0</v>
      </c>
      <c r="D462" s="56">
        <f t="shared" ca="1" si="189"/>
        <v>8.8084682799999994E-2</v>
      </c>
      <c r="E462" s="56">
        <f t="shared" ca="1" si="190"/>
        <v>8.5881295299999993E-2</v>
      </c>
      <c r="F462" s="56">
        <f t="shared" ca="1" si="191"/>
        <v>8.3885939300000004E-2</v>
      </c>
      <c r="G462" s="56">
        <f t="shared" ca="1" si="192"/>
        <v>8.2035906500000005E-2</v>
      </c>
      <c r="O462" s="8"/>
      <c r="P462" s="8"/>
      <c r="Q462" s="8"/>
      <c r="R462" s="8"/>
      <c r="S462" s="8"/>
    </row>
    <row r="463" spans="1:19" x14ac:dyDescent="0.25">
      <c r="A463" s="140"/>
      <c r="B463" s="140" t="s">
        <v>1331</v>
      </c>
      <c r="C463" s="56">
        <f t="shared" ca="1" si="188"/>
        <v>0</v>
      </c>
      <c r="D463" s="56">
        <f t="shared" ca="1" si="189"/>
        <v>3.94592967E-2</v>
      </c>
      <c r="E463" s="56">
        <f t="shared" ca="1" si="190"/>
        <v>4.0273278599999997E-2</v>
      </c>
      <c r="F463" s="56">
        <f t="shared" ca="1" si="191"/>
        <v>3.9606835999999999E-2</v>
      </c>
      <c r="G463" s="56">
        <f t="shared" ca="1" si="192"/>
        <v>3.8910440300000002E-2</v>
      </c>
      <c r="O463" s="8"/>
      <c r="P463" s="8"/>
      <c r="Q463" s="8"/>
      <c r="R463" s="8"/>
      <c r="S463" s="8"/>
    </row>
    <row r="464" spans="1:19" x14ac:dyDescent="0.25">
      <c r="A464" s="140"/>
      <c r="B464" s="140" t="s">
        <v>1332</v>
      </c>
      <c r="C464" s="56">
        <f t="shared" ca="1" si="188"/>
        <v>0</v>
      </c>
      <c r="D464" s="56">
        <f t="shared" ca="1" si="189"/>
        <v>4.4865549999999997E-2</v>
      </c>
      <c r="E464" s="56">
        <f t="shared" ca="1" si="190"/>
        <v>4.47860905E-2</v>
      </c>
      <c r="F464" s="56">
        <f t="shared" ca="1" si="191"/>
        <v>4.4254644000000003E-2</v>
      </c>
      <c r="G464" s="56">
        <f t="shared" ca="1" si="192"/>
        <v>4.3687933499999998E-2</v>
      </c>
      <c r="O464" s="8"/>
      <c r="P464" s="8"/>
      <c r="Q464" s="8"/>
      <c r="R464" s="8"/>
      <c r="S464" s="8"/>
    </row>
    <row r="465" spans="1:27" x14ac:dyDescent="0.25">
      <c r="C465" s="7"/>
      <c r="D465" s="7"/>
      <c r="E465" s="7"/>
      <c r="F465" s="7"/>
      <c r="G465" s="7"/>
      <c r="H465" s="7"/>
      <c r="I465" s="103" t="s">
        <v>244</v>
      </c>
      <c r="O465" s="138" t="s">
        <v>245</v>
      </c>
      <c r="P465" s="8"/>
      <c r="Q465" s="8"/>
      <c r="R465" s="8"/>
      <c r="S465" s="8"/>
    </row>
    <row r="466" spans="1:27" x14ac:dyDescent="0.25">
      <c r="B466" s="106" t="s">
        <v>616</v>
      </c>
      <c r="C466" s="9">
        <v>2010</v>
      </c>
      <c r="D466" s="9">
        <v>2020</v>
      </c>
      <c r="E466" s="9">
        <v>2030</v>
      </c>
      <c r="F466" s="9">
        <v>2040</v>
      </c>
      <c r="G466" s="9">
        <v>2050</v>
      </c>
      <c r="H466" s="7"/>
      <c r="I466" s="106">
        <v>2010</v>
      </c>
      <c r="J466" s="106">
        <v>2020</v>
      </c>
      <c r="K466" s="106">
        <v>2030</v>
      </c>
      <c r="L466" s="106">
        <v>2040</v>
      </c>
      <c r="M466" s="106">
        <v>2050</v>
      </c>
      <c r="O466" s="6">
        <v>2010</v>
      </c>
      <c r="P466" s="6">
        <v>2020</v>
      </c>
      <c r="Q466" s="6">
        <v>2030</v>
      </c>
      <c r="R466" s="6">
        <v>2040</v>
      </c>
      <c r="S466" s="6">
        <v>2050</v>
      </c>
      <c r="V466" s="106" t="s">
        <v>616</v>
      </c>
      <c r="W466" s="9">
        <v>2010</v>
      </c>
      <c r="X466" s="9">
        <v>2020</v>
      </c>
      <c r="Y466" s="9">
        <v>2030</v>
      </c>
      <c r="Z466" s="9">
        <v>2040</v>
      </c>
      <c r="AA466" s="9">
        <v>2050</v>
      </c>
    </row>
    <row r="467" spans="1:27" x14ac:dyDescent="0.25">
      <c r="A467" s="140"/>
      <c r="B467" s="140" t="s">
        <v>111</v>
      </c>
      <c r="C467" s="192">
        <f ca="1">IFERROR(VLOOKUP($B467,INDIRECT($I$467),2,FALSE),0)</f>
        <v>0</v>
      </c>
      <c r="D467" s="192">
        <f ca="1">IFERROR(VLOOKUP($B467,INDIRECT($J$467),2,FALSE),0)</f>
        <v>-28.795628199999999</v>
      </c>
      <c r="E467" s="192">
        <f ca="1">IFERROR(VLOOKUP($B467,INDIRECT($K$467),2,FALSE),0)</f>
        <v>-28.795628199999999</v>
      </c>
      <c r="F467" s="192">
        <f ca="1">IFERROR(VLOOKUP($B467,INDIRECT($L$467),2,FALSE),0)</f>
        <v>-28.795628199999999</v>
      </c>
      <c r="G467" s="192">
        <f ca="1">IFERROR(VLOOKUP($B467,INDIRECT($M$467),2,FALSE),0)</f>
        <v>-28.795628199999999</v>
      </c>
      <c r="H467" s="7"/>
      <c r="I467" s="140" t="str">
        <f>"Modeloutput!$A$"&amp;O467&amp;":$B$"&amp;O468</f>
        <v>Modeloutput!$A$19568:$B$19605</v>
      </c>
      <c r="J467" s="140" t="str">
        <f>"Modeloutput!$A$"&amp;P467&amp;":$B$"&amp;P468</f>
        <v>Modeloutput!$A$20503:$B$20540</v>
      </c>
      <c r="K467" s="140" t="str">
        <f>"Modeloutput!$A$"&amp;Q467&amp;":$B$"&amp;Q468</f>
        <v>Modeloutput!$A$21438:$B$21475</v>
      </c>
      <c r="L467" s="140" t="str">
        <f>"Modeloutput!$A$"&amp;R467&amp;":$B$"&amp;R468</f>
        <v>Modeloutput!$A$22373:$B$22410</v>
      </c>
      <c r="M467" s="140" t="str">
        <f>"Modeloutput!$A$"&amp;S467&amp;":$B$"&amp;S468</f>
        <v>Modeloutput!$A$23308:$B$23345</v>
      </c>
      <c r="N467" s="140" t="s">
        <v>246</v>
      </c>
      <c r="O467" s="140">
        <f>Run4_Var1!O467+Run4_Var5!$G$10</f>
        <v>19568</v>
      </c>
      <c r="P467" s="140">
        <f>Run4_Var1!P467+Run4_Var5!$G$10</f>
        <v>20503</v>
      </c>
      <c r="Q467" s="140">
        <f>Run4_Var1!Q467+Run4_Var5!$G$10</f>
        <v>21438</v>
      </c>
      <c r="R467" s="140">
        <f>Run4_Var1!R467+Run4_Var5!$G$10</f>
        <v>22373</v>
      </c>
      <c r="S467" s="140">
        <f>Run4_Var1!S467+Run4_Var5!$G$10</f>
        <v>23308</v>
      </c>
      <c r="V467" s="57" t="s">
        <v>303</v>
      </c>
      <c r="W467" s="68">
        <f ca="1">SUM(C467:C470)+C491</f>
        <v>0</v>
      </c>
      <c r="X467" s="68">
        <f t="shared" ref="X467:AA467" ca="1" si="193">SUM(D467:D470)+D491</f>
        <v>-57.548248827999998</v>
      </c>
      <c r="Y467" s="68">
        <f t="shared" ca="1" si="193"/>
        <v>-57.561471855900002</v>
      </c>
      <c r="Z467" s="68">
        <f t="shared" ca="1" si="193"/>
        <v>-57.574694883900001</v>
      </c>
      <c r="AA467" s="68">
        <f t="shared" ca="1" si="193"/>
        <v>-57.5879179119</v>
      </c>
    </row>
    <row r="468" spans="1:27" x14ac:dyDescent="0.25">
      <c r="A468" s="140"/>
      <c r="B468" s="140" t="s">
        <v>110</v>
      </c>
      <c r="C468" s="192">
        <f t="shared" ref="C468:C504" ca="1" si="194">IFERROR(VLOOKUP($B468,INDIRECT($I$467),2,FALSE),0)</f>
        <v>0</v>
      </c>
      <c r="D468" s="192">
        <f t="shared" ref="D468:D504" ca="1" si="195">IFERROR(VLOOKUP($B468,INDIRECT($J$467),2,FALSE),0)</f>
        <v>-28.7393976</v>
      </c>
      <c r="E468" s="192">
        <f t="shared" ref="E468:E504" ca="1" si="196">IFERROR(VLOOKUP($B468,INDIRECT($K$467),2,FALSE),0)</f>
        <v>-28.7393976</v>
      </c>
      <c r="F468" s="192">
        <f t="shared" ref="F468:F504" ca="1" si="197">IFERROR(VLOOKUP($B468,INDIRECT($L$467),2,FALSE),0)</f>
        <v>-28.7393976</v>
      </c>
      <c r="G468" s="192">
        <f t="shared" ref="G468:G504" ca="1" si="198">IFERROR(VLOOKUP($B468,INDIRECT($M$467),2,FALSE),0)</f>
        <v>-28.7393976</v>
      </c>
      <c r="H468" s="9"/>
      <c r="O468" s="140">
        <f>Run4_Var1!O468+Run4_Var5!$G$10</f>
        <v>19605</v>
      </c>
      <c r="P468" s="140">
        <f>Run4_Var1!P468+Run4_Var5!$G$10</f>
        <v>20540</v>
      </c>
      <c r="Q468" s="140">
        <f>Run4_Var1!Q468+Run4_Var5!$G$10</f>
        <v>21475</v>
      </c>
      <c r="R468" s="140">
        <f>Run4_Var1!R468+Run4_Var5!$G$10</f>
        <v>22410</v>
      </c>
      <c r="S468" s="140">
        <f>Run4_Var1!S468+Run4_Var5!$G$10</f>
        <v>23345</v>
      </c>
      <c r="V468" s="70" t="s">
        <v>311</v>
      </c>
      <c r="W468" s="71">
        <f ca="1">SUM(C471:C474)</f>
        <v>-10.4762691</v>
      </c>
      <c r="X468" s="71">
        <f t="shared" ref="X468:AA468" ca="1" si="199">SUM(D471:D474)</f>
        <v>-30.882194509999998</v>
      </c>
      <c r="Y468" s="71">
        <f t="shared" ca="1" si="199"/>
        <v>-28.769279430000001</v>
      </c>
      <c r="Z468" s="71">
        <f t="shared" ca="1" si="199"/>
        <v>-27.41507769</v>
      </c>
      <c r="AA468" s="71">
        <f t="shared" ca="1" si="199"/>
        <v>-26.423376140000002</v>
      </c>
    </row>
    <row r="469" spans="1:27" x14ac:dyDescent="0.25">
      <c r="A469" s="140"/>
      <c r="B469" s="140" t="s">
        <v>112</v>
      </c>
      <c r="C469" s="192">
        <f t="shared" ca="1" si="194"/>
        <v>0</v>
      </c>
      <c r="D469" s="192">
        <f t="shared" ca="1" si="195"/>
        <v>0</v>
      </c>
      <c r="E469" s="192">
        <f t="shared" ca="1" si="196"/>
        <v>0</v>
      </c>
      <c r="F469" s="192">
        <f t="shared" ca="1" si="197"/>
        <v>0</v>
      </c>
      <c r="G469" s="192">
        <f t="shared" ca="1" si="198"/>
        <v>0</v>
      </c>
      <c r="H469" s="7"/>
      <c r="O469" s="8"/>
      <c r="P469" s="8"/>
      <c r="Q469" s="8"/>
      <c r="R469" s="8"/>
      <c r="S469" s="8"/>
      <c r="V469" s="47" t="s">
        <v>305</v>
      </c>
      <c r="W469" s="48">
        <f ca="1">SUM(C475:C478)</f>
        <v>-8.08690569</v>
      </c>
      <c r="X469" s="48">
        <f t="shared" ref="X469:AA469" ca="1" si="200">SUM(D475:D478)</f>
        <v>-25.174319400000002</v>
      </c>
      <c r="Y469" s="48">
        <f t="shared" ca="1" si="200"/>
        <v>-23.962647709999999</v>
      </c>
      <c r="Z469" s="48">
        <f t="shared" ca="1" si="200"/>
        <v>-23.171723230000001</v>
      </c>
      <c r="AA469" s="48">
        <f t="shared" ca="1" si="200"/>
        <v>-22.59309163</v>
      </c>
    </row>
    <row r="470" spans="1:27" x14ac:dyDescent="0.25">
      <c r="A470" s="140"/>
      <c r="B470" s="140" t="s">
        <v>113</v>
      </c>
      <c r="C470" s="192">
        <f t="shared" ca="1" si="194"/>
        <v>0</v>
      </c>
      <c r="D470" s="192">
        <f t="shared" ca="1" si="195"/>
        <v>0</v>
      </c>
      <c r="E470" s="192">
        <f t="shared" ca="1" si="196"/>
        <v>0</v>
      </c>
      <c r="F470" s="192">
        <f t="shared" ca="1" si="197"/>
        <v>0</v>
      </c>
      <c r="G470" s="192">
        <f t="shared" ca="1" si="198"/>
        <v>0</v>
      </c>
      <c r="H470" s="7"/>
      <c r="O470" s="8"/>
      <c r="P470" s="8"/>
      <c r="Q470" s="8"/>
      <c r="R470" s="8"/>
      <c r="S470" s="8"/>
      <c r="V470" s="74" t="s">
        <v>306</v>
      </c>
      <c r="W470" s="75">
        <f ca="1">SUM(C479:C482)+C492</f>
        <v>-5.0373923200000004</v>
      </c>
      <c r="X470" s="75">
        <f t="shared" ref="X470:AA470" ca="1" si="201">SUM(D479:D482)+D492</f>
        <v>-14.168166619999999</v>
      </c>
      <c r="Y470" s="75">
        <f t="shared" ca="1" si="201"/>
        <v>-14.168166619999999</v>
      </c>
      <c r="Z470" s="75">
        <f t="shared" ca="1" si="201"/>
        <v>-14.168166619999999</v>
      </c>
      <c r="AA470" s="75">
        <f t="shared" ca="1" si="201"/>
        <v>-14.168166619999999</v>
      </c>
    </row>
    <row r="471" spans="1:27" x14ac:dyDescent="0.25">
      <c r="A471" s="140"/>
      <c r="B471" s="140" t="s">
        <v>178</v>
      </c>
      <c r="C471" s="199">
        <f t="shared" ca="1" si="194"/>
        <v>0</v>
      </c>
      <c r="D471" s="199">
        <f t="shared" ca="1" si="195"/>
        <v>-9.9465372100000007</v>
      </c>
      <c r="E471" s="199">
        <f t="shared" ca="1" si="196"/>
        <v>-9.3428767300000004</v>
      </c>
      <c r="F471" s="199">
        <f t="shared" ca="1" si="197"/>
        <v>-8.9561183900000003</v>
      </c>
      <c r="G471" s="199">
        <f t="shared" ca="1" si="198"/>
        <v>-8.6728841400000007</v>
      </c>
      <c r="O471" s="8"/>
      <c r="P471" s="8"/>
      <c r="Q471" s="8"/>
      <c r="R471" s="8"/>
      <c r="S471" s="8"/>
      <c r="V471" s="30" t="s">
        <v>307</v>
      </c>
      <c r="W471" s="31">
        <f ca="1">SUM(C483:C486)</f>
        <v>-6.74976048</v>
      </c>
      <c r="X471" s="31">
        <f t="shared" ref="X471:AA471" ca="1" si="202">SUM(D483:D486)</f>
        <v>-13.724325819999999</v>
      </c>
      <c r="Y471" s="31">
        <f t="shared" ca="1" si="202"/>
        <v>-10.75095005</v>
      </c>
      <c r="Z471" s="31">
        <f t="shared" ca="1" si="202"/>
        <v>-10.852042919999999</v>
      </c>
      <c r="AA471" s="31">
        <f t="shared" ca="1" si="202"/>
        <v>-10.93560246</v>
      </c>
    </row>
    <row r="472" spans="1:27" x14ac:dyDescent="0.25">
      <c r="A472" s="140"/>
      <c r="B472" s="140" t="s">
        <v>174</v>
      </c>
      <c r="C472" s="199">
        <f t="shared" ca="1" si="194"/>
        <v>-10.4762691</v>
      </c>
      <c r="D472" s="199">
        <f t="shared" ca="1" si="195"/>
        <v>-20.935657299999999</v>
      </c>
      <c r="E472" s="199">
        <f t="shared" ca="1" si="196"/>
        <v>-19.426402700000001</v>
      </c>
      <c r="F472" s="199">
        <f t="shared" ca="1" si="197"/>
        <v>-18.4589593</v>
      </c>
      <c r="G472" s="199">
        <f t="shared" ca="1" si="198"/>
        <v>-17.750492000000001</v>
      </c>
      <c r="O472" s="8"/>
      <c r="P472" s="8"/>
      <c r="Q472" s="8"/>
      <c r="R472" s="8"/>
      <c r="S472" s="8"/>
      <c r="V472" s="76" t="s">
        <v>308</v>
      </c>
      <c r="W472" s="77">
        <f ca="1">SUM(C487:C490)</f>
        <v>-2.5311601800000001</v>
      </c>
      <c r="X472" s="77">
        <f t="shared" ref="X472:AA472" ca="1" si="203">SUM(D487:D490)</f>
        <v>-9.4380498899999985</v>
      </c>
      <c r="Y472" s="77">
        <f t="shared" ca="1" si="203"/>
        <v>-9.2208522899999998</v>
      </c>
      <c r="Z472" s="77">
        <f t="shared" ca="1" si="203"/>
        <v>-9.0040501099999997</v>
      </c>
      <c r="AA472" s="77">
        <f t="shared" ca="1" si="203"/>
        <v>-8.7868525000000002</v>
      </c>
    </row>
    <row r="473" spans="1:27" x14ac:dyDescent="0.25">
      <c r="A473" s="140"/>
      <c r="B473" s="140" t="s">
        <v>179</v>
      </c>
      <c r="C473" s="199">
        <f t="shared" ca="1" si="194"/>
        <v>0</v>
      </c>
      <c r="D473" s="199">
        <f t="shared" ca="1" si="195"/>
        <v>0</v>
      </c>
      <c r="E473" s="199">
        <f t="shared" ca="1" si="196"/>
        <v>0</v>
      </c>
      <c r="F473" s="199">
        <f t="shared" ca="1" si="197"/>
        <v>0</v>
      </c>
      <c r="G473" s="199">
        <f t="shared" ca="1" si="198"/>
        <v>0</v>
      </c>
      <c r="O473" s="8"/>
      <c r="P473" s="8"/>
      <c r="Q473" s="8"/>
      <c r="R473" s="8"/>
      <c r="S473" s="8"/>
      <c r="V473" s="66" t="s">
        <v>309</v>
      </c>
      <c r="W473" s="67">
        <f ca="1">C501+C504</f>
        <v>32.881487800000002</v>
      </c>
      <c r="X473" s="67">
        <f t="shared" ref="X473:AA473" ca="1" si="204">D501+D504</f>
        <v>150.93530502799999</v>
      </c>
      <c r="Y473" s="67">
        <f t="shared" ca="1" si="204"/>
        <v>144.43336805589999</v>
      </c>
      <c r="Z473" s="67">
        <f t="shared" ca="1" si="204"/>
        <v>142.18575508390001</v>
      </c>
      <c r="AA473" s="67">
        <f t="shared" ca="1" si="204"/>
        <v>140.49500711190001</v>
      </c>
    </row>
    <row r="474" spans="1:27" x14ac:dyDescent="0.25">
      <c r="A474" s="140"/>
      <c r="B474" s="140" t="s">
        <v>180</v>
      </c>
      <c r="C474" s="199">
        <f t="shared" ca="1" si="194"/>
        <v>0</v>
      </c>
      <c r="D474" s="199">
        <f t="shared" ca="1" si="195"/>
        <v>0</v>
      </c>
      <c r="E474" s="199">
        <f t="shared" ca="1" si="196"/>
        <v>0</v>
      </c>
      <c r="F474" s="199">
        <f t="shared" ca="1" si="197"/>
        <v>0</v>
      </c>
      <c r="G474" s="199">
        <f t="shared" ca="1" si="198"/>
        <v>0</v>
      </c>
      <c r="O474" s="8"/>
      <c r="P474" s="8"/>
      <c r="Q474" s="8"/>
      <c r="R474" s="8"/>
      <c r="S474" s="8"/>
      <c r="V474" s="36" t="s">
        <v>1361</v>
      </c>
      <c r="W474" s="36">
        <f ca="1">SUM(C493:C496)+C502</f>
        <v>0</v>
      </c>
      <c r="X474" s="36">
        <f t="shared" ref="X474:AA474" ca="1" si="205">SUM(D493:D496)+D502</f>
        <v>0</v>
      </c>
      <c r="Y474" s="36">
        <f t="shared" ca="1" si="205"/>
        <v>0</v>
      </c>
      <c r="Z474" s="36">
        <f t="shared" ca="1" si="205"/>
        <v>0</v>
      </c>
      <c r="AA474" s="36">
        <f t="shared" ca="1" si="205"/>
        <v>0</v>
      </c>
    </row>
    <row r="475" spans="1:27" x14ac:dyDescent="0.25">
      <c r="A475" s="140"/>
      <c r="B475" s="140" t="s">
        <v>153</v>
      </c>
      <c r="C475" s="191">
        <f t="shared" ca="1" si="194"/>
        <v>0</v>
      </c>
      <c r="D475" s="191">
        <f t="shared" ca="1" si="195"/>
        <v>-8.3117766</v>
      </c>
      <c r="E475" s="191">
        <f t="shared" ca="1" si="196"/>
        <v>-7.9662362099999999</v>
      </c>
      <c r="F475" s="191">
        <f t="shared" ca="1" si="197"/>
        <v>-7.7408029300000001</v>
      </c>
      <c r="G475" s="191">
        <f t="shared" ca="1" si="198"/>
        <v>-7.5758737299999996</v>
      </c>
      <c r="O475" s="8"/>
      <c r="P475" s="8"/>
      <c r="Q475" s="8"/>
      <c r="R475" s="8"/>
      <c r="S475" s="8"/>
      <c r="V475" s="200" t="s">
        <v>1362</v>
      </c>
      <c r="W475" s="200">
        <f ca="1">SUM(C497:C500)+C503</f>
        <v>0</v>
      </c>
      <c r="X475" s="200">
        <f t="shared" ref="X475:AA475" ca="1" si="206">SUM(D497:D500)+D503</f>
        <v>0</v>
      </c>
      <c r="Y475" s="200">
        <f t="shared" ca="1" si="206"/>
        <v>0</v>
      </c>
      <c r="Z475" s="200">
        <f t="shared" ca="1" si="206"/>
        <v>0</v>
      </c>
      <c r="AA475" s="200">
        <f t="shared" ca="1" si="206"/>
        <v>0</v>
      </c>
    </row>
    <row r="476" spans="1:27" x14ac:dyDescent="0.25">
      <c r="A476" s="140"/>
      <c r="B476" s="140" t="s">
        <v>143</v>
      </c>
      <c r="C476" s="191">
        <f t="shared" ca="1" si="194"/>
        <v>-8.08690569</v>
      </c>
      <c r="D476" s="191">
        <f t="shared" ca="1" si="195"/>
        <v>-16.8625428</v>
      </c>
      <c r="E476" s="191">
        <f t="shared" ca="1" si="196"/>
        <v>-15.996411500000001</v>
      </c>
      <c r="F476" s="191">
        <f t="shared" ca="1" si="197"/>
        <v>-15.4309203</v>
      </c>
      <c r="G476" s="191">
        <f t="shared" ca="1" si="198"/>
        <v>-15.0172179</v>
      </c>
      <c r="O476" s="8"/>
      <c r="P476" s="8"/>
      <c r="Q476" s="8"/>
      <c r="R476" s="8"/>
      <c r="S476" s="8"/>
    </row>
    <row r="477" spans="1:27" x14ac:dyDescent="0.25">
      <c r="A477" s="140"/>
      <c r="B477" s="140" t="s">
        <v>154</v>
      </c>
      <c r="C477" s="191">
        <f t="shared" ca="1" si="194"/>
        <v>0</v>
      </c>
      <c r="D477" s="191">
        <f t="shared" ca="1" si="195"/>
        <v>0</v>
      </c>
      <c r="E477" s="191">
        <f t="shared" ca="1" si="196"/>
        <v>0</v>
      </c>
      <c r="F477" s="191">
        <f t="shared" ca="1" si="197"/>
        <v>0</v>
      </c>
      <c r="G477" s="191">
        <f t="shared" ca="1" si="198"/>
        <v>0</v>
      </c>
      <c r="O477" s="8"/>
      <c r="P477" s="8"/>
      <c r="Q477" s="8"/>
      <c r="R477" s="8"/>
      <c r="S477" s="8"/>
      <c r="V477" s="140" t="s">
        <v>285</v>
      </c>
      <c r="W477" s="135">
        <f ca="1">SUM(W467:W475)</f>
        <v>3.000000248221113E-8</v>
      </c>
      <c r="X477" s="135">
        <f t="shared" ref="X477:AA477" ca="1" si="207">SUM(X467:X475)</f>
        <v>-4.000000330961484E-8</v>
      </c>
      <c r="Y477" s="135">
        <f t="shared" ca="1" si="207"/>
        <v>9.9999965641472954E-8</v>
      </c>
      <c r="Z477" s="135">
        <f t="shared" ca="1" si="207"/>
        <v>-3.6999998087594577E-7</v>
      </c>
      <c r="AA477" s="135">
        <f t="shared" ca="1" si="207"/>
        <v>-1.5000000530562829E-7</v>
      </c>
    </row>
    <row r="478" spans="1:27" x14ac:dyDescent="0.25">
      <c r="A478" s="140"/>
      <c r="B478" s="140" t="s">
        <v>155</v>
      </c>
      <c r="C478" s="191">
        <f t="shared" ca="1" si="194"/>
        <v>0</v>
      </c>
      <c r="D478" s="191">
        <f t="shared" ca="1" si="195"/>
        <v>0</v>
      </c>
      <c r="E478" s="191">
        <f t="shared" ca="1" si="196"/>
        <v>0</v>
      </c>
      <c r="F478" s="191">
        <f t="shared" ca="1" si="197"/>
        <v>0</v>
      </c>
      <c r="G478" s="191">
        <f t="shared" ca="1" si="198"/>
        <v>0</v>
      </c>
      <c r="O478" s="8"/>
      <c r="P478" s="8"/>
      <c r="Q478" s="8"/>
      <c r="R478" s="8"/>
      <c r="S478" s="8"/>
      <c r="V478" s="140" t="s">
        <v>284</v>
      </c>
      <c r="W478" s="135">
        <f ca="1">SUM(C467:C504)</f>
        <v>3.000000248221113E-8</v>
      </c>
      <c r="X478" s="135">
        <f t="shared" ref="X478:AA478" ca="1" si="208">SUM(D467:D504)</f>
        <v>-3.9999933792306264E-8</v>
      </c>
      <c r="Y478" s="135">
        <f t="shared" ca="1" si="208"/>
        <v>1.000000239836929E-7</v>
      </c>
      <c r="Z478" s="135">
        <f t="shared" ca="1" si="208"/>
        <v>-3.6999997812814378E-7</v>
      </c>
      <c r="AA478" s="135">
        <f t="shared" ca="1" si="208"/>
        <v>-1.500000013088254E-7</v>
      </c>
    </row>
    <row r="479" spans="1:27" x14ac:dyDescent="0.25">
      <c r="A479" s="140"/>
      <c r="B479" s="140" t="s">
        <v>181</v>
      </c>
      <c r="C479" s="201">
        <f t="shared" ca="1" si="194"/>
        <v>0</v>
      </c>
      <c r="D479" s="201">
        <f t="shared" ca="1" si="195"/>
        <v>-4.3941042299999999</v>
      </c>
      <c r="E479" s="201">
        <f t="shared" ca="1" si="196"/>
        <v>-4.3941042299999999</v>
      </c>
      <c r="F479" s="201">
        <f t="shared" ca="1" si="197"/>
        <v>-4.3941042299999999</v>
      </c>
      <c r="G479" s="201">
        <f t="shared" ca="1" si="198"/>
        <v>-4.3941042299999999</v>
      </c>
      <c r="O479" s="8"/>
      <c r="P479" s="8"/>
      <c r="Q479" s="8"/>
      <c r="R479" s="8"/>
      <c r="S479" s="8"/>
    </row>
    <row r="480" spans="1:27" x14ac:dyDescent="0.25">
      <c r="A480" s="140"/>
      <c r="B480" s="140" t="s">
        <v>175</v>
      </c>
      <c r="C480" s="201">
        <f t="shared" ca="1" si="194"/>
        <v>-5.0373923200000004</v>
      </c>
      <c r="D480" s="201">
        <f t="shared" ca="1" si="195"/>
        <v>-9.77057939</v>
      </c>
      <c r="E480" s="201">
        <f t="shared" ca="1" si="196"/>
        <v>-9.77057939</v>
      </c>
      <c r="F480" s="201">
        <f t="shared" ca="1" si="197"/>
        <v>-9.77057939</v>
      </c>
      <c r="G480" s="201">
        <f t="shared" ca="1" si="198"/>
        <v>-9.77057939</v>
      </c>
      <c r="O480" s="8"/>
      <c r="P480" s="8"/>
      <c r="Q480" s="8"/>
      <c r="R480" s="8"/>
      <c r="S480" s="8"/>
    </row>
    <row r="481" spans="1:22" x14ac:dyDescent="0.25">
      <c r="A481" s="140"/>
      <c r="B481" s="140" t="s">
        <v>182</v>
      </c>
      <c r="C481" s="201">
        <f t="shared" ca="1" si="194"/>
        <v>0</v>
      </c>
      <c r="D481" s="201">
        <f t="shared" ca="1" si="195"/>
        <v>0</v>
      </c>
      <c r="E481" s="201">
        <f t="shared" ca="1" si="196"/>
        <v>0</v>
      </c>
      <c r="F481" s="201">
        <f t="shared" ca="1" si="197"/>
        <v>0</v>
      </c>
      <c r="G481" s="201">
        <f t="shared" ca="1" si="198"/>
        <v>0</v>
      </c>
      <c r="O481" s="8"/>
      <c r="P481" s="8"/>
      <c r="Q481" s="8"/>
      <c r="R481" s="8"/>
      <c r="S481" s="8"/>
    </row>
    <row r="482" spans="1:22" x14ac:dyDescent="0.25">
      <c r="A482" s="140"/>
      <c r="B482" s="140" t="s">
        <v>183</v>
      </c>
      <c r="C482" s="201">
        <f t="shared" ca="1" si="194"/>
        <v>0</v>
      </c>
      <c r="D482" s="201">
        <f t="shared" ca="1" si="195"/>
        <v>0</v>
      </c>
      <c r="E482" s="201">
        <f t="shared" ca="1" si="196"/>
        <v>0</v>
      </c>
      <c r="F482" s="201">
        <f t="shared" ca="1" si="197"/>
        <v>0</v>
      </c>
      <c r="G482" s="201">
        <f t="shared" ca="1" si="198"/>
        <v>0</v>
      </c>
      <c r="O482" s="8"/>
      <c r="P482" s="8"/>
      <c r="Q482" s="8"/>
      <c r="R482" s="8"/>
      <c r="S482" s="8"/>
    </row>
    <row r="483" spans="1:22" x14ac:dyDescent="0.25">
      <c r="A483" s="140"/>
      <c r="B483" s="140" t="s">
        <v>1077</v>
      </c>
      <c r="C483" s="202">
        <f t="shared" ca="1" si="194"/>
        <v>0</v>
      </c>
      <c r="D483" s="202">
        <f t="shared" ca="1" si="195"/>
        <v>-4.3439111199999996</v>
      </c>
      <c r="E483" s="202">
        <f t="shared" ca="1" si="196"/>
        <v>-3.4036046400000002</v>
      </c>
      <c r="F483" s="202">
        <f t="shared" ca="1" si="197"/>
        <v>-3.4364493600000001</v>
      </c>
      <c r="G483" s="202">
        <f t="shared" ca="1" si="198"/>
        <v>-3.4638068500000001</v>
      </c>
      <c r="O483" s="8"/>
      <c r="P483" s="8"/>
      <c r="Q483" s="8"/>
      <c r="R483" s="8"/>
      <c r="S483" s="8"/>
      <c r="V483" s="8"/>
    </row>
    <row r="484" spans="1:22" x14ac:dyDescent="0.25">
      <c r="A484" s="140"/>
      <c r="B484" s="140" t="s">
        <v>1012</v>
      </c>
      <c r="C484" s="202">
        <f t="shared" ca="1" si="194"/>
        <v>-6.74976048</v>
      </c>
      <c r="D484" s="202">
        <f t="shared" ca="1" si="195"/>
        <v>-9.3804146999999993</v>
      </c>
      <c r="E484" s="202">
        <f t="shared" ca="1" si="196"/>
        <v>-7.34734541</v>
      </c>
      <c r="F484" s="202">
        <f t="shared" ca="1" si="197"/>
        <v>-7.4155935599999996</v>
      </c>
      <c r="G484" s="202">
        <f t="shared" ca="1" si="198"/>
        <v>-7.47179561</v>
      </c>
      <c r="O484" s="8"/>
      <c r="P484" s="8"/>
      <c r="Q484" s="8"/>
      <c r="R484" s="8"/>
      <c r="S484" s="8"/>
      <c r="V484" s="8"/>
    </row>
    <row r="485" spans="1:22" x14ac:dyDescent="0.25">
      <c r="A485" s="140"/>
      <c r="B485" s="140" t="s">
        <v>1078</v>
      </c>
      <c r="C485" s="202">
        <f t="shared" ca="1" si="194"/>
        <v>0</v>
      </c>
      <c r="D485" s="202">
        <f t="shared" ca="1" si="195"/>
        <v>0</v>
      </c>
      <c r="E485" s="202">
        <f t="shared" ca="1" si="196"/>
        <v>0</v>
      </c>
      <c r="F485" s="202">
        <f t="shared" ca="1" si="197"/>
        <v>0</v>
      </c>
      <c r="G485" s="202">
        <f t="shared" ca="1" si="198"/>
        <v>0</v>
      </c>
      <c r="O485" s="8"/>
      <c r="P485" s="8"/>
      <c r="Q485" s="8"/>
      <c r="R485" s="8"/>
      <c r="S485" s="8"/>
      <c r="V485" s="8"/>
    </row>
    <row r="486" spans="1:22" x14ac:dyDescent="0.25">
      <c r="A486" s="140"/>
      <c r="B486" s="140" t="s">
        <v>1079</v>
      </c>
      <c r="C486" s="202">
        <f t="shared" ca="1" si="194"/>
        <v>0</v>
      </c>
      <c r="D486" s="202">
        <f t="shared" ca="1" si="195"/>
        <v>0</v>
      </c>
      <c r="E486" s="202">
        <f t="shared" ca="1" si="196"/>
        <v>0</v>
      </c>
      <c r="F486" s="202">
        <f t="shared" ca="1" si="197"/>
        <v>0</v>
      </c>
      <c r="G486" s="202">
        <f t="shared" ca="1" si="198"/>
        <v>0</v>
      </c>
      <c r="O486" s="8"/>
      <c r="P486" s="8"/>
      <c r="Q486" s="8"/>
      <c r="R486" s="8"/>
      <c r="S486" s="8"/>
      <c r="V486" s="8"/>
    </row>
    <row r="487" spans="1:22" x14ac:dyDescent="0.25">
      <c r="A487" s="140"/>
      <c r="B487" s="140" t="s">
        <v>1080</v>
      </c>
      <c r="C487" s="203">
        <f t="shared" ca="1" si="194"/>
        <v>0</v>
      </c>
      <c r="D487" s="203">
        <f t="shared" ca="1" si="195"/>
        <v>-2.9872541899999998</v>
      </c>
      <c r="E487" s="203">
        <f t="shared" ca="1" si="196"/>
        <v>-2.91919649</v>
      </c>
      <c r="F487" s="203">
        <f t="shared" ca="1" si="197"/>
        <v>-2.8512569000000001</v>
      </c>
      <c r="G487" s="203">
        <f t="shared" ca="1" si="198"/>
        <v>-2.7831991899999999</v>
      </c>
      <c r="O487" s="8"/>
      <c r="P487" s="8"/>
      <c r="Q487" s="8"/>
      <c r="R487" s="8"/>
      <c r="S487" s="8"/>
      <c r="V487" s="8"/>
    </row>
    <row r="488" spans="1:22" x14ac:dyDescent="0.25">
      <c r="A488" s="140"/>
      <c r="B488" s="140" t="s">
        <v>1013</v>
      </c>
      <c r="C488" s="203">
        <f t="shared" ca="1" si="194"/>
        <v>-2.5311601800000001</v>
      </c>
      <c r="D488" s="203">
        <f t="shared" ca="1" si="195"/>
        <v>-6.4507956999999996</v>
      </c>
      <c r="E488" s="203">
        <f t="shared" ca="1" si="196"/>
        <v>-6.3016557999999998</v>
      </c>
      <c r="F488" s="203">
        <f t="shared" ca="1" si="197"/>
        <v>-6.1527932099999996</v>
      </c>
      <c r="G488" s="203">
        <f t="shared" ca="1" si="198"/>
        <v>-6.0036533099999998</v>
      </c>
      <c r="O488" s="8"/>
      <c r="P488" s="8"/>
      <c r="Q488" s="8"/>
      <c r="R488" s="8"/>
      <c r="S488" s="8"/>
      <c r="V488" s="8"/>
    </row>
    <row r="489" spans="1:22" x14ac:dyDescent="0.25">
      <c r="A489" s="140"/>
      <c r="B489" s="140" t="s">
        <v>1081</v>
      </c>
      <c r="C489" s="203">
        <f t="shared" ca="1" si="194"/>
        <v>0</v>
      </c>
      <c r="D489" s="203">
        <f t="shared" ca="1" si="195"/>
        <v>0</v>
      </c>
      <c r="E489" s="203">
        <f t="shared" ca="1" si="196"/>
        <v>0</v>
      </c>
      <c r="F489" s="203">
        <f t="shared" ca="1" si="197"/>
        <v>0</v>
      </c>
      <c r="G489" s="203">
        <f t="shared" ca="1" si="198"/>
        <v>0</v>
      </c>
      <c r="O489" s="8"/>
      <c r="P489" s="8"/>
      <c r="Q489" s="8"/>
      <c r="R489" s="8"/>
      <c r="S489" s="8"/>
      <c r="V489" s="8"/>
    </row>
    <row r="490" spans="1:22" x14ac:dyDescent="0.25">
      <c r="A490" s="140"/>
      <c r="B490" s="140" t="s">
        <v>1082</v>
      </c>
      <c r="C490" s="203">
        <f t="shared" ca="1" si="194"/>
        <v>0</v>
      </c>
      <c r="D490" s="203">
        <f t="shared" ca="1" si="195"/>
        <v>0</v>
      </c>
      <c r="E490" s="203">
        <f t="shared" ca="1" si="196"/>
        <v>0</v>
      </c>
      <c r="F490" s="203">
        <f t="shared" ca="1" si="197"/>
        <v>0</v>
      </c>
      <c r="G490" s="203">
        <f t="shared" ca="1" si="198"/>
        <v>0</v>
      </c>
      <c r="O490" s="8"/>
      <c r="P490" s="8"/>
      <c r="Q490" s="8"/>
      <c r="R490" s="8"/>
      <c r="S490" s="8"/>
      <c r="V490" s="8"/>
    </row>
    <row r="491" spans="1:22" x14ac:dyDescent="0.25">
      <c r="A491" s="140"/>
      <c r="B491" s="140" t="s">
        <v>1334</v>
      </c>
      <c r="C491" s="192">
        <f t="shared" ca="1" si="194"/>
        <v>0</v>
      </c>
      <c r="D491" s="192">
        <f t="shared" ca="1" si="195"/>
        <v>-1.3223028E-2</v>
      </c>
      <c r="E491" s="192">
        <f t="shared" ca="1" si="196"/>
        <v>-2.6446055900000001E-2</v>
      </c>
      <c r="F491" s="192">
        <f t="shared" ca="1" si="197"/>
        <v>-3.9669083899999999E-2</v>
      </c>
      <c r="G491" s="192">
        <f t="shared" ca="1" si="198"/>
        <v>-5.2892111899999997E-2</v>
      </c>
      <c r="O491" s="8"/>
      <c r="P491" s="8"/>
      <c r="Q491" s="8"/>
      <c r="R491" s="8"/>
      <c r="S491" s="8"/>
      <c r="V491" s="8"/>
    </row>
    <row r="492" spans="1:22" x14ac:dyDescent="0.25">
      <c r="A492" s="140"/>
      <c r="B492" s="140" t="s">
        <v>1342</v>
      </c>
      <c r="C492" s="201">
        <f t="shared" ca="1" si="194"/>
        <v>0</v>
      </c>
      <c r="D492" s="201">
        <f t="shared" ca="1" si="195"/>
        <v>-3.483E-3</v>
      </c>
      <c r="E492" s="201">
        <f t="shared" ca="1" si="196"/>
        <v>-3.483E-3</v>
      </c>
      <c r="F492" s="201">
        <f t="shared" ca="1" si="197"/>
        <v>-3.483E-3</v>
      </c>
      <c r="G492" s="201">
        <f t="shared" ca="1" si="198"/>
        <v>-3.483E-3</v>
      </c>
      <c r="O492" s="8"/>
      <c r="P492" s="8"/>
      <c r="Q492" s="8"/>
      <c r="R492" s="8"/>
      <c r="S492" s="8"/>
      <c r="V492" s="8"/>
    </row>
    <row r="493" spans="1:22" x14ac:dyDescent="0.25">
      <c r="A493" s="140"/>
      <c r="B493" s="140" t="s">
        <v>1019</v>
      </c>
      <c r="C493" s="189">
        <f t="shared" ca="1" si="194"/>
        <v>0</v>
      </c>
      <c r="D493" s="189">
        <f t="shared" ca="1" si="195"/>
        <v>0</v>
      </c>
      <c r="E493" s="189">
        <f t="shared" ca="1" si="196"/>
        <v>0</v>
      </c>
      <c r="F493" s="189">
        <f t="shared" ca="1" si="197"/>
        <v>0</v>
      </c>
      <c r="G493" s="189">
        <f t="shared" ca="1" si="198"/>
        <v>0</v>
      </c>
      <c r="O493" s="8"/>
      <c r="P493" s="8"/>
      <c r="Q493" s="8"/>
      <c r="R493" s="8"/>
      <c r="S493" s="8"/>
    </row>
    <row r="494" spans="1:22" x14ac:dyDescent="0.25">
      <c r="A494" s="140"/>
      <c r="B494" s="140" t="s">
        <v>1002</v>
      </c>
      <c r="C494" s="189">
        <f t="shared" ca="1" si="194"/>
        <v>0</v>
      </c>
      <c r="D494" s="189">
        <f t="shared" ca="1" si="195"/>
        <v>0</v>
      </c>
      <c r="E494" s="189">
        <f t="shared" ca="1" si="196"/>
        <v>0</v>
      </c>
      <c r="F494" s="189">
        <f t="shared" ca="1" si="197"/>
        <v>0</v>
      </c>
      <c r="G494" s="189">
        <f t="shared" ca="1" si="198"/>
        <v>0</v>
      </c>
      <c r="O494" s="8"/>
      <c r="P494" s="8"/>
      <c r="Q494" s="8"/>
      <c r="R494" s="8"/>
      <c r="S494" s="8"/>
    </row>
    <row r="495" spans="1:22" x14ac:dyDescent="0.25">
      <c r="A495" s="140"/>
      <c r="B495" s="140" t="s">
        <v>1017</v>
      </c>
      <c r="C495" s="189">
        <f t="shared" ca="1" si="194"/>
        <v>0</v>
      </c>
      <c r="D495" s="189">
        <f t="shared" ca="1" si="195"/>
        <v>0</v>
      </c>
      <c r="E495" s="189">
        <f t="shared" ca="1" si="196"/>
        <v>0</v>
      </c>
      <c r="F495" s="189">
        <f t="shared" ca="1" si="197"/>
        <v>0</v>
      </c>
      <c r="G495" s="189">
        <f t="shared" ca="1" si="198"/>
        <v>0</v>
      </c>
      <c r="O495" s="8"/>
      <c r="P495" s="8"/>
      <c r="Q495" s="8"/>
      <c r="R495" s="8"/>
      <c r="S495" s="8"/>
    </row>
    <row r="496" spans="1:22" x14ac:dyDescent="0.25">
      <c r="A496" s="140"/>
      <c r="B496" s="140" t="s">
        <v>1051</v>
      </c>
      <c r="C496" s="189">
        <f t="shared" ca="1" si="194"/>
        <v>0</v>
      </c>
      <c r="D496" s="189">
        <f t="shared" ca="1" si="195"/>
        <v>0</v>
      </c>
      <c r="E496" s="189">
        <f t="shared" ca="1" si="196"/>
        <v>0</v>
      </c>
      <c r="F496" s="189">
        <f t="shared" ca="1" si="197"/>
        <v>0</v>
      </c>
      <c r="G496" s="189">
        <f t="shared" ca="1" si="198"/>
        <v>0</v>
      </c>
      <c r="O496" s="8"/>
      <c r="P496" s="8"/>
      <c r="Q496" s="8"/>
      <c r="R496" s="8"/>
      <c r="S496" s="8"/>
    </row>
    <row r="497" spans="1:31" x14ac:dyDescent="0.25">
      <c r="A497" s="140"/>
      <c r="B497" s="140" t="s">
        <v>1020</v>
      </c>
      <c r="C497" s="204">
        <f t="shared" ca="1" si="194"/>
        <v>0</v>
      </c>
      <c r="D497" s="204">
        <f t="shared" ca="1" si="195"/>
        <v>0</v>
      </c>
      <c r="E497" s="204">
        <f t="shared" ca="1" si="196"/>
        <v>0</v>
      </c>
      <c r="F497" s="204">
        <f t="shared" ca="1" si="197"/>
        <v>0</v>
      </c>
      <c r="G497" s="204">
        <f t="shared" ca="1" si="198"/>
        <v>0</v>
      </c>
      <c r="O497" s="8"/>
      <c r="P497" s="8"/>
      <c r="Q497" s="8"/>
      <c r="R497" s="8"/>
      <c r="S497" s="8"/>
    </row>
    <row r="498" spans="1:31" x14ac:dyDescent="0.25">
      <c r="A498" s="140"/>
      <c r="B498" s="140" t="s">
        <v>1003</v>
      </c>
      <c r="C498" s="204">
        <f t="shared" ca="1" si="194"/>
        <v>0</v>
      </c>
      <c r="D498" s="204">
        <f t="shared" ca="1" si="195"/>
        <v>0</v>
      </c>
      <c r="E498" s="204">
        <f t="shared" ca="1" si="196"/>
        <v>0</v>
      </c>
      <c r="F498" s="204">
        <f t="shared" ca="1" si="197"/>
        <v>0</v>
      </c>
      <c r="G498" s="204">
        <f t="shared" ca="1" si="198"/>
        <v>0</v>
      </c>
      <c r="O498" s="8"/>
      <c r="P498" s="8"/>
      <c r="Q498" s="8"/>
      <c r="R498" s="8"/>
      <c r="S498" s="8"/>
    </row>
    <row r="499" spans="1:31" x14ac:dyDescent="0.25">
      <c r="A499" s="140"/>
      <c r="B499" s="140" t="s">
        <v>1018</v>
      </c>
      <c r="C499" s="204">
        <f t="shared" ca="1" si="194"/>
        <v>0</v>
      </c>
      <c r="D499" s="204">
        <f t="shared" ca="1" si="195"/>
        <v>0</v>
      </c>
      <c r="E499" s="204">
        <f t="shared" ca="1" si="196"/>
        <v>0</v>
      </c>
      <c r="F499" s="204">
        <f t="shared" ca="1" si="197"/>
        <v>0</v>
      </c>
      <c r="G499" s="204">
        <f t="shared" ca="1" si="198"/>
        <v>0</v>
      </c>
      <c r="O499" s="8"/>
      <c r="P499" s="8"/>
      <c r="Q499" s="8"/>
      <c r="R499" s="8"/>
      <c r="S499" s="8"/>
    </row>
    <row r="500" spans="1:31" x14ac:dyDescent="0.25">
      <c r="A500" s="140"/>
      <c r="B500" s="140" t="s">
        <v>1052</v>
      </c>
      <c r="C500" s="204">
        <f t="shared" ca="1" si="194"/>
        <v>0</v>
      </c>
      <c r="D500" s="204">
        <f t="shared" ca="1" si="195"/>
        <v>0</v>
      </c>
      <c r="E500" s="204">
        <f t="shared" ca="1" si="196"/>
        <v>0</v>
      </c>
      <c r="F500" s="204">
        <f t="shared" ca="1" si="197"/>
        <v>0</v>
      </c>
      <c r="G500" s="204">
        <f t="shared" ca="1" si="198"/>
        <v>0</v>
      </c>
      <c r="O500" s="8"/>
      <c r="P500" s="8"/>
      <c r="Q500" s="8"/>
      <c r="R500" s="8"/>
      <c r="S500" s="8"/>
    </row>
    <row r="501" spans="1:31" s="8" customFormat="1" x14ac:dyDescent="0.25">
      <c r="A501" s="140"/>
      <c r="B501" s="140" t="s">
        <v>177</v>
      </c>
      <c r="C501" s="188">
        <f t="shared" ca="1" si="194"/>
        <v>32.881487800000002</v>
      </c>
      <c r="D501" s="188">
        <f t="shared" ca="1" si="195"/>
        <v>150.918599</v>
      </c>
      <c r="E501" s="188">
        <f t="shared" ca="1" si="196"/>
        <v>144.40343899999999</v>
      </c>
      <c r="F501" s="188">
        <f t="shared" ca="1" si="197"/>
        <v>142.14260300000001</v>
      </c>
      <c r="G501" s="188">
        <f t="shared" ca="1" si="198"/>
        <v>140.43863200000001</v>
      </c>
      <c r="H501" s="140"/>
      <c r="I501" s="140"/>
      <c r="J501" s="140"/>
      <c r="K501" s="140"/>
      <c r="L501" s="140"/>
      <c r="M501" s="140"/>
      <c r="N501" s="140"/>
      <c r="T501" s="140"/>
      <c r="U501" s="140"/>
      <c r="V501" s="140"/>
      <c r="W501" s="140"/>
      <c r="X501" s="140"/>
      <c r="Y501" s="140"/>
      <c r="Z501" s="140"/>
      <c r="AA501" s="140"/>
      <c r="AB501" s="140"/>
      <c r="AC501" s="140"/>
      <c r="AD501" s="140"/>
      <c r="AE501" s="140"/>
    </row>
    <row r="502" spans="1:31" s="8" customFormat="1" x14ac:dyDescent="0.25">
      <c r="A502" s="140"/>
      <c r="B502" s="140" t="s">
        <v>1343</v>
      </c>
      <c r="C502" s="189">
        <f t="shared" ca="1" si="194"/>
        <v>0</v>
      </c>
      <c r="D502" s="189">
        <f t="shared" ca="1" si="195"/>
        <v>0</v>
      </c>
      <c r="E502" s="189">
        <f t="shared" ca="1" si="196"/>
        <v>0</v>
      </c>
      <c r="F502" s="189">
        <f t="shared" ca="1" si="197"/>
        <v>0</v>
      </c>
      <c r="G502" s="189">
        <f t="shared" ca="1" si="198"/>
        <v>0</v>
      </c>
      <c r="H502" s="140"/>
      <c r="I502" s="140"/>
      <c r="J502" s="140"/>
      <c r="K502" s="140"/>
      <c r="L502" s="140"/>
      <c r="M502" s="140"/>
      <c r="N502" s="140"/>
      <c r="T502" s="140"/>
      <c r="U502" s="140"/>
      <c r="V502" s="140"/>
      <c r="W502" s="140"/>
      <c r="X502" s="140"/>
      <c r="Y502" s="140"/>
      <c r="Z502" s="140"/>
      <c r="AA502" s="140"/>
      <c r="AB502" s="140"/>
      <c r="AC502" s="140"/>
      <c r="AD502" s="140"/>
      <c r="AE502" s="140"/>
    </row>
    <row r="503" spans="1:31" s="8" customFormat="1" x14ac:dyDescent="0.25">
      <c r="A503" s="140"/>
      <c r="B503" s="140" t="s">
        <v>1344</v>
      </c>
      <c r="C503" s="204">
        <f t="shared" ca="1" si="194"/>
        <v>0</v>
      </c>
      <c r="D503" s="204">
        <f t="shared" ca="1" si="195"/>
        <v>0</v>
      </c>
      <c r="E503" s="204">
        <f t="shared" ca="1" si="196"/>
        <v>0</v>
      </c>
      <c r="F503" s="204">
        <f t="shared" ca="1" si="197"/>
        <v>0</v>
      </c>
      <c r="G503" s="204">
        <f t="shared" ca="1" si="198"/>
        <v>0</v>
      </c>
      <c r="H503" s="140"/>
      <c r="I503" s="140"/>
      <c r="J503" s="140"/>
      <c r="K503" s="140"/>
      <c r="L503" s="140"/>
      <c r="M503" s="140"/>
      <c r="N503" s="140"/>
      <c r="T503" s="140"/>
      <c r="U503" s="140"/>
      <c r="V503" s="140"/>
      <c r="W503" s="140"/>
      <c r="X503" s="140"/>
      <c r="Y503" s="140"/>
      <c r="Z503" s="140"/>
      <c r="AA503" s="140"/>
      <c r="AB503" s="140"/>
      <c r="AC503" s="140"/>
      <c r="AD503" s="140"/>
      <c r="AE503" s="140"/>
    </row>
    <row r="504" spans="1:31" s="8" customFormat="1" x14ac:dyDescent="0.25">
      <c r="A504" s="140"/>
      <c r="B504" s="140" t="s">
        <v>1207</v>
      </c>
      <c r="C504" s="188">
        <f t="shared" ca="1" si="194"/>
        <v>0</v>
      </c>
      <c r="D504" s="188">
        <f t="shared" ca="1" si="195"/>
        <v>1.6706028000000001E-2</v>
      </c>
      <c r="E504" s="188">
        <f t="shared" ca="1" si="196"/>
        <v>2.9929055900000001E-2</v>
      </c>
      <c r="F504" s="188">
        <f t="shared" ca="1" si="197"/>
        <v>4.3152083899999999E-2</v>
      </c>
      <c r="G504" s="188">
        <f t="shared" ca="1" si="198"/>
        <v>5.6375111899999997E-2</v>
      </c>
      <c r="H504" s="140"/>
      <c r="I504" s="140"/>
      <c r="J504" s="140"/>
      <c r="K504" s="140"/>
      <c r="L504" s="140"/>
      <c r="M504" s="140"/>
      <c r="N504" s="140"/>
      <c r="T504" s="140"/>
      <c r="U504" s="140"/>
      <c r="V504" s="140"/>
      <c r="W504" s="140"/>
      <c r="X504" s="140"/>
      <c r="Y504" s="140"/>
      <c r="Z504" s="140"/>
      <c r="AA504" s="140"/>
      <c r="AB504" s="140"/>
      <c r="AC504" s="140"/>
      <c r="AD504" s="140"/>
      <c r="AE504" s="140"/>
    </row>
    <row r="505" spans="1:31" s="8" customFormat="1" x14ac:dyDescent="0.25">
      <c r="A505" s="140"/>
      <c r="B505" s="140"/>
      <c r="C505" s="7"/>
      <c r="D505" s="7"/>
      <c r="E505" s="7"/>
      <c r="F505" s="7"/>
      <c r="G505" s="7"/>
      <c r="H505" s="7"/>
      <c r="I505" s="103" t="s">
        <v>244</v>
      </c>
      <c r="J505" s="140"/>
      <c r="K505" s="140"/>
      <c r="L505" s="140"/>
      <c r="M505" s="140"/>
      <c r="N505" s="140"/>
      <c r="O505" s="138" t="s">
        <v>245</v>
      </c>
      <c r="T505" s="140"/>
      <c r="U505" s="140"/>
      <c r="V505" s="140"/>
      <c r="W505" s="140"/>
      <c r="X505" s="140"/>
      <c r="Y505" s="140"/>
      <c r="Z505" s="140"/>
      <c r="AA505" s="140"/>
      <c r="AB505" s="140"/>
      <c r="AC505" s="140"/>
      <c r="AD505" s="140"/>
      <c r="AE505" s="140"/>
    </row>
    <row r="506" spans="1:31" s="8" customFormat="1" x14ac:dyDescent="0.25">
      <c r="A506" s="140"/>
      <c r="B506" s="106" t="s">
        <v>596</v>
      </c>
      <c r="C506" s="9">
        <v>2010</v>
      </c>
      <c r="D506" s="9">
        <v>2020</v>
      </c>
      <c r="E506" s="9">
        <v>2030</v>
      </c>
      <c r="F506" s="9">
        <v>2040</v>
      </c>
      <c r="G506" s="9">
        <v>2050</v>
      </c>
      <c r="H506" s="7"/>
      <c r="I506" s="106">
        <v>2010</v>
      </c>
      <c r="J506" s="106">
        <v>2020</v>
      </c>
      <c r="K506" s="106">
        <v>2030</v>
      </c>
      <c r="L506" s="106">
        <v>2040</v>
      </c>
      <c r="M506" s="106">
        <v>2050</v>
      </c>
      <c r="N506" s="140"/>
      <c r="O506" s="6">
        <v>2010</v>
      </c>
      <c r="P506" s="6">
        <v>2020</v>
      </c>
      <c r="Q506" s="6">
        <v>2030</v>
      </c>
      <c r="R506" s="6">
        <v>2040</v>
      </c>
      <c r="S506" s="6">
        <v>2050</v>
      </c>
      <c r="T506" s="140"/>
      <c r="U506" s="140"/>
      <c r="V506" s="106" t="s">
        <v>313</v>
      </c>
      <c r="W506" s="9">
        <v>2010</v>
      </c>
      <c r="X506" s="9">
        <v>2020</v>
      </c>
      <c r="Y506" s="9">
        <v>2030</v>
      </c>
      <c r="Z506" s="9">
        <v>2040</v>
      </c>
      <c r="AA506" s="9">
        <v>2050</v>
      </c>
      <c r="AB506" s="140"/>
      <c r="AC506" s="140"/>
      <c r="AD506" s="140"/>
      <c r="AE506" s="140"/>
    </row>
    <row r="507" spans="1:31" s="8" customFormat="1" x14ac:dyDescent="0.25">
      <c r="A507" s="140"/>
      <c r="B507" s="140" t="s">
        <v>111</v>
      </c>
      <c r="C507" s="60">
        <f t="shared" ref="C507:C531" ca="1" si="209">IFERROR(VLOOKUP($B507,INDIRECT($I$507),2,FALSE),0)</f>
        <v>0</v>
      </c>
      <c r="D507" s="60">
        <f t="shared" ref="D507:D531" ca="1" si="210">IFERROR(VLOOKUP($B507,INDIRECT($J$507),2,FALSE),0)</f>
        <v>0</v>
      </c>
      <c r="E507" s="60">
        <f t="shared" ref="E507:E531" ca="1" si="211">IFERROR(VLOOKUP($B507,INDIRECT($K$507),2,FALSE),0)</f>
        <v>0</v>
      </c>
      <c r="F507" s="60">
        <f t="shared" ref="F507:F531" ca="1" si="212">IFERROR(VLOOKUP($B507,INDIRECT($L$507),2,FALSE),0)</f>
        <v>0</v>
      </c>
      <c r="G507" s="60">
        <f t="shared" ref="G507:G531" ca="1" si="213">IFERROR(VLOOKUP($B507,INDIRECT($M$507),2,FALSE),0)</f>
        <v>0</v>
      </c>
      <c r="H507" s="7"/>
      <c r="I507" s="140" t="str">
        <f>"Modeloutput!$A$"&amp;O507&amp;":$B$"&amp;O508</f>
        <v>Modeloutput!$A$19459:$B$19483</v>
      </c>
      <c r="J507" s="140" t="str">
        <f>"Modeloutput!$A$"&amp;P507&amp;":$B$"&amp;P508</f>
        <v>Modeloutput!$A$20394:$B$20418</v>
      </c>
      <c r="K507" s="140" t="str">
        <f>"Modeloutput!$A$"&amp;Q507&amp;":$B$"&amp;Q508</f>
        <v>Modeloutput!$A$21329:$B$21353</v>
      </c>
      <c r="L507" s="140" t="str">
        <f>"Modeloutput!$A$"&amp;R507&amp;":$B$"&amp;R508</f>
        <v>Modeloutput!$A$22264:$B$22288</v>
      </c>
      <c r="M507" s="140" t="str">
        <f>"Modeloutput!$A$"&amp;S507&amp;":$B$"&amp;S508</f>
        <v>Modeloutput!$A$23199:$B$23223</v>
      </c>
      <c r="N507" s="140" t="s">
        <v>246</v>
      </c>
      <c r="O507" s="140">
        <f>Run4_Var1!O507+Run4_Var5!$G$10</f>
        <v>19459</v>
      </c>
      <c r="P507" s="140">
        <f>Run4_Var1!P507+Run4_Var5!$G$10</f>
        <v>20394</v>
      </c>
      <c r="Q507" s="140">
        <f>Run4_Var1!Q507+Run4_Var5!$G$10</f>
        <v>21329</v>
      </c>
      <c r="R507" s="140">
        <f>Run4_Var1!R507+Run4_Var5!$G$10</f>
        <v>22264</v>
      </c>
      <c r="S507" s="140">
        <f>Run4_Var1!S507+Run4_Var5!$G$10</f>
        <v>23199</v>
      </c>
      <c r="T507" s="140"/>
      <c r="U507" s="140"/>
      <c r="V507" s="57" t="s">
        <v>310</v>
      </c>
      <c r="W507" s="60">
        <f ca="1">SUM(C507:C510)</f>
        <v>0</v>
      </c>
      <c r="X507" s="60">
        <f t="shared" ref="X507:AA507" ca="1" si="214">SUM(D507:D510)</f>
        <v>-6.1895722800000001</v>
      </c>
      <c r="Y507" s="60">
        <f t="shared" ca="1" si="214"/>
        <v>-6.1895722800000001</v>
      </c>
      <c r="Z507" s="60">
        <f t="shared" ca="1" si="214"/>
        <v>-6.1895722800000001</v>
      </c>
      <c r="AA507" s="60">
        <f t="shared" ca="1" si="214"/>
        <v>-6.1895722800000001</v>
      </c>
      <c r="AB507" s="140"/>
      <c r="AC507" s="140"/>
      <c r="AD507" s="140"/>
      <c r="AE507" s="140"/>
    </row>
    <row r="508" spans="1:31" s="8" customFormat="1" x14ac:dyDescent="0.25">
      <c r="A508" s="140"/>
      <c r="B508" s="140" t="s">
        <v>110</v>
      </c>
      <c r="C508" s="60">
        <f t="shared" ca="1" si="209"/>
        <v>0</v>
      </c>
      <c r="D508" s="60">
        <f t="shared" ca="1" si="210"/>
        <v>-6.1895722800000001</v>
      </c>
      <c r="E508" s="60">
        <f t="shared" ca="1" si="211"/>
        <v>-6.1895722800000001</v>
      </c>
      <c r="F508" s="60">
        <f t="shared" ca="1" si="212"/>
        <v>-6.1895722800000001</v>
      </c>
      <c r="G508" s="60">
        <f t="shared" ca="1" si="213"/>
        <v>-6.1895722800000001</v>
      </c>
      <c r="H508" s="9"/>
      <c r="I508" s="140"/>
      <c r="J508" s="140"/>
      <c r="K508" s="140"/>
      <c r="L508" s="140"/>
      <c r="M508" s="140"/>
      <c r="N508" s="140"/>
      <c r="O508" s="140">
        <f>Run4_Var1!O508+Run4_Var5!$G$10</f>
        <v>19483</v>
      </c>
      <c r="P508" s="140">
        <f>Run4_Var1!P508+Run4_Var5!$G$10</f>
        <v>20418</v>
      </c>
      <c r="Q508" s="140">
        <f>Run4_Var1!Q508+Run4_Var5!$G$10</f>
        <v>21353</v>
      </c>
      <c r="R508" s="140">
        <f>Run4_Var1!R508+Run4_Var5!$G$10</f>
        <v>22288</v>
      </c>
      <c r="S508" s="140">
        <f>Run4_Var1!S508+Run4_Var5!$G$10</f>
        <v>23223</v>
      </c>
      <c r="T508" s="140"/>
      <c r="U508" s="140"/>
      <c r="V508" s="70" t="s">
        <v>312</v>
      </c>
      <c r="W508" s="72">
        <f ca="1">SUM(C511:C514)</f>
        <v>-1.5953268700000001</v>
      </c>
      <c r="X508" s="72">
        <f t="shared" ref="X508:AA508" ca="1" si="215">SUM(D511:D514)</f>
        <v>-1.3835759400000001</v>
      </c>
      <c r="Y508" s="72">
        <f t="shared" ca="1" si="215"/>
        <v>-2.2245921800000001</v>
      </c>
      <c r="Z508" s="72">
        <f t="shared" ca="1" si="215"/>
        <v>-1.9638977900000001</v>
      </c>
      <c r="AA508" s="72">
        <f t="shared" ca="1" si="215"/>
        <v>-1.7727219000000001</v>
      </c>
      <c r="AB508" s="140"/>
      <c r="AC508" s="140"/>
      <c r="AD508" s="140"/>
      <c r="AE508" s="140"/>
    </row>
    <row r="509" spans="1:31" s="8" customFormat="1" x14ac:dyDescent="0.25">
      <c r="A509" s="140"/>
      <c r="B509" s="140" t="s">
        <v>112</v>
      </c>
      <c r="C509" s="60">
        <f t="shared" ca="1" si="209"/>
        <v>0</v>
      </c>
      <c r="D509" s="60">
        <f t="shared" ca="1" si="210"/>
        <v>0</v>
      </c>
      <c r="E509" s="60">
        <f t="shared" ca="1" si="211"/>
        <v>0</v>
      </c>
      <c r="F509" s="60">
        <f t="shared" ca="1" si="212"/>
        <v>0</v>
      </c>
      <c r="G509" s="60">
        <f t="shared" ca="1" si="213"/>
        <v>0</v>
      </c>
      <c r="H509" s="7"/>
      <c r="I509" s="140"/>
      <c r="J509" s="140"/>
      <c r="K509" s="140"/>
      <c r="L509" s="140"/>
      <c r="M509" s="140"/>
      <c r="N509" s="140"/>
      <c r="T509" s="140"/>
      <c r="U509" s="140"/>
      <c r="V509" s="47" t="s">
        <v>315</v>
      </c>
      <c r="W509" s="49">
        <f ca="1">SUM(C515:C518)</f>
        <v>-1.5953268700000001</v>
      </c>
      <c r="X509" s="49">
        <f t="shared" ref="X509:AA509" ca="1" si="216">SUM(D515:D518)</f>
        <v>-1.3835759400000001</v>
      </c>
      <c r="Y509" s="49">
        <f t="shared" ca="1" si="216"/>
        <v>-2.2245921800000001</v>
      </c>
      <c r="Z509" s="49">
        <f t="shared" ca="1" si="216"/>
        <v>-1.9638977900000001</v>
      </c>
      <c r="AA509" s="49">
        <f t="shared" ca="1" si="216"/>
        <v>-1.7727219000000001</v>
      </c>
      <c r="AB509" s="140"/>
      <c r="AC509" s="140"/>
      <c r="AD509" s="140"/>
      <c r="AE509" s="140"/>
    </row>
    <row r="510" spans="1:31" s="8" customFormat="1" x14ac:dyDescent="0.25">
      <c r="A510" s="140"/>
      <c r="B510" s="140" t="s">
        <v>113</v>
      </c>
      <c r="C510" s="60">
        <f t="shared" ca="1" si="209"/>
        <v>0</v>
      </c>
      <c r="D510" s="60">
        <f t="shared" ca="1" si="210"/>
        <v>0</v>
      </c>
      <c r="E510" s="60">
        <f t="shared" ca="1" si="211"/>
        <v>0</v>
      </c>
      <c r="F510" s="60">
        <f t="shared" ca="1" si="212"/>
        <v>0</v>
      </c>
      <c r="G510" s="60">
        <f t="shared" ca="1" si="213"/>
        <v>0</v>
      </c>
      <c r="H510" s="7"/>
      <c r="I510" s="140"/>
      <c r="J510" s="140"/>
      <c r="K510" s="140"/>
      <c r="L510" s="140"/>
      <c r="M510" s="140"/>
      <c r="N510" s="140"/>
      <c r="T510" s="140"/>
      <c r="U510" s="140"/>
      <c r="V510" s="74" t="s">
        <v>316</v>
      </c>
      <c r="W510" s="73">
        <f ca="1">SUM(C519:C522)</f>
        <v>-7.1055160300000004</v>
      </c>
      <c r="X510" s="73">
        <f t="shared" ref="X510:AA510" ca="1" si="217">SUM(D519:D522)</f>
        <v>-6.1749250900000003</v>
      </c>
      <c r="Y510" s="73">
        <f t="shared" ca="1" si="217"/>
        <v>-6.7794928399999996</v>
      </c>
      <c r="Z510" s="73">
        <f t="shared" ca="1" si="217"/>
        <v>-6.7794928399999996</v>
      </c>
      <c r="AA510" s="73">
        <f t="shared" ca="1" si="217"/>
        <v>-6.7794928399999996</v>
      </c>
      <c r="AB510" s="140"/>
      <c r="AC510" s="140"/>
      <c r="AD510" s="140"/>
      <c r="AE510" s="140"/>
    </row>
    <row r="511" spans="1:31" s="8" customFormat="1" x14ac:dyDescent="0.25">
      <c r="A511" s="140"/>
      <c r="B511" s="140" t="s">
        <v>178</v>
      </c>
      <c r="C511" s="72">
        <f t="shared" ca="1" si="209"/>
        <v>0</v>
      </c>
      <c r="D511" s="72">
        <f t="shared" ca="1" si="210"/>
        <v>0</v>
      </c>
      <c r="E511" s="72">
        <f t="shared" ca="1" si="211"/>
        <v>0</v>
      </c>
      <c r="F511" s="72">
        <f t="shared" ca="1" si="212"/>
        <v>0</v>
      </c>
      <c r="G511" s="72">
        <f t="shared" ca="1" si="213"/>
        <v>0</v>
      </c>
      <c r="H511" s="7"/>
      <c r="I511" s="140"/>
      <c r="J511" s="140"/>
      <c r="K511" s="140"/>
      <c r="L511" s="140"/>
      <c r="M511" s="140"/>
      <c r="N511" s="140"/>
      <c r="T511" s="140"/>
      <c r="U511" s="140"/>
      <c r="V511" s="36" t="s">
        <v>314</v>
      </c>
      <c r="W511" s="38">
        <f ca="1">C531</f>
        <v>10.296169799999999</v>
      </c>
      <c r="X511" s="38">
        <f t="shared" ref="X511:AA511" ca="1" si="218">D531</f>
        <v>15.131649299999999</v>
      </c>
      <c r="Y511" s="38">
        <f t="shared" ca="1" si="218"/>
        <v>17.418249500000002</v>
      </c>
      <c r="Z511" s="38">
        <f t="shared" ca="1" si="218"/>
        <v>16.896860700000001</v>
      </c>
      <c r="AA511" s="38">
        <f t="shared" ca="1" si="218"/>
        <v>16.514508899999999</v>
      </c>
      <c r="AB511" s="140"/>
      <c r="AC511" s="140"/>
      <c r="AD511" s="140"/>
      <c r="AE511" s="140"/>
    </row>
    <row r="512" spans="1:31" s="8" customFormat="1" x14ac:dyDescent="0.25">
      <c r="A512" s="140"/>
      <c r="B512" s="140" t="s">
        <v>174</v>
      </c>
      <c r="C512" s="72">
        <f t="shared" ca="1" si="209"/>
        <v>-1.5953268700000001</v>
      </c>
      <c r="D512" s="72">
        <f t="shared" ca="1" si="210"/>
        <v>-1.3835759400000001</v>
      </c>
      <c r="E512" s="72">
        <f t="shared" ca="1" si="211"/>
        <v>-2.2245921800000001</v>
      </c>
      <c r="F512" s="72">
        <f t="shared" ca="1" si="212"/>
        <v>-1.9638977900000001</v>
      </c>
      <c r="G512" s="72">
        <f t="shared" ca="1" si="213"/>
        <v>-1.7727219000000001</v>
      </c>
      <c r="H512" s="7"/>
      <c r="I512" s="140"/>
      <c r="J512" s="140"/>
      <c r="K512" s="140"/>
      <c r="L512" s="140"/>
      <c r="M512" s="140"/>
      <c r="N512" s="140"/>
      <c r="T512" s="140"/>
      <c r="U512" s="140"/>
      <c r="V512" s="171" t="s">
        <v>1363</v>
      </c>
      <c r="W512" s="182">
        <f ca="1">SUM(C523:C530)</f>
        <v>0</v>
      </c>
      <c r="X512" s="182">
        <f t="shared" ref="X512:AA512" ca="1" si="219">SUM(D523:D530)</f>
        <v>0</v>
      </c>
      <c r="Y512" s="182">
        <f t="shared" ca="1" si="219"/>
        <v>0</v>
      </c>
      <c r="Z512" s="182">
        <f t="shared" ca="1" si="219"/>
        <v>0</v>
      </c>
      <c r="AA512" s="182">
        <f t="shared" ca="1" si="219"/>
        <v>0</v>
      </c>
      <c r="AB512" s="140"/>
      <c r="AC512" s="140"/>
      <c r="AD512" s="140"/>
      <c r="AE512" s="140"/>
    </row>
    <row r="513" spans="1:31" s="8" customFormat="1" x14ac:dyDescent="0.25">
      <c r="A513" s="140"/>
      <c r="B513" s="140" t="s">
        <v>179</v>
      </c>
      <c r="C513" s="72">
        <f t="shared" ca="1" si="209"/>
        <v>0</v>
      </c>
      <c r="D513" s="72">
        <f t="shared" ca="1" si="210"/>
        <v>0</v>
      </c>
      <c r="E513" s="72">
        <f t="shared" ca="1" si="211"/>
        <v>0</v>
      </c>
      <c r="F513" s="72">
        <f t="shared" ca="1" si="212"/>
        <v>0</v>
      </c>
      <c r="G513" s="72">
        <f t="shared" ca="1" si="213"/>
        <v>0</v>
      </c>
      <c r="H513" s="7"/>
      <c r="I513" s="140"/>
      <c r="J513" s="140"/>
      <c r="K513" s="140"/>
      <c r="L513" s="140"/>
      <c r="M513" s="140"/>
      <c r="N513" s="140"/>
      <c r="T513" s="140"/>
      <c r="U513" s="140"/>
      <c r="V513" s="140"/>
      <c r="W513" s="140"/>
      <c r="X513" s="140"/>
      <c r="Y513" s="140"/>
      <c r="Z513" s="140"/>
      <c r="AA513" s="140"/>
      <c r="AB513" s="140"/>
      <c r="AC513" s="140"/>
      <c r="AD513" s="140"/>
      <c r="AE513" s="140"/>
    </row>
    <row r="514" spans="1:31" s="8" customFormat="1" x14ac:dyDescent="0.25">
      <c r="A514" s="140"/>
      <c r="B514" s="140" t="s">
        <v>180</v>
      </c>
      <c r="C514" s="72">
        <f t="shared" ca="1" si="209"/>
        <v>0</v>
      </c>
      <c r="D514" s="72">
        <f t="shared" ca="1" si="210"/>
        <v>0</v>
      </c>
      <c r="E514" s="72">
        <f t="shared" ca="1" si="211"/>
        <v>0</v>
      </c>
      <c r="F514" s="72">
        <f t="shared" ca="1" si="212"/>
        <v>0</v>
      </c>
      <c r="G514" s="72">
        <f t="shared" ca="1" si="213"/>
        <v>0</v>
      </c>
      <c r="H514" s="7"/>
      <c r="I514" s="140"/>
      <c r="J514" s="140"/>
      <c r="K514" s="140"/>
      <c r="L514" s="140"/>
      <c r="M514" s="140"/>
      <c r="N514" s="140"/>
      <c r="T514" s="140"/>
      <c r="U514" s="140"/>
      <c r="V514" s="140" t="s">
        <v>285</v>
      </c>
      <c r="W514" s="135">
        <f ca="1">SUM(W507:W512)</f>
        <v>2.9999998929497451E-8</v>
      </c>
      <c r="X514" s="135">
        <f ca="1">SUM(X507:X512)</f>
        <v>4.9999998807948032E-8</v>
      </c>
      <c r="Y514" s="135">
        <f ca="1">SUM(Y507:Y512)</f>
        <v>2.000000165480742E-8</v>
      </c>
      <c r="Z514" s="135">
        <f ca="1">SUM(Z507:Z512)</f>
        <v>0</v>
      </c>
      <c r="AA514" s="135">
        <f ca="1">SUM(AA507:AA512)</f>
        <v>-2.000000165480742E-8</v>
      </c>
      <c r="AB514" s="140"/>
      <c r="AC514" s="140"/>
      <c r="AD514" s="140"/>
      <c r="AE514" s="140"/>
    </row>
    <row r="515" spans="1:31" s="8" customFormat="1" x14ac:dyDescent="0.25">
      <c r="A515" s="140"/>
      <c r="B515" s="140" t="s">
        <v>153</v>
      </c>
      <c r="C515" s="49">
        <f t="shared" ca="1" si="209"/>
        <v>0</v>
      </c>
      <c r="D515" s="49">
        <f t="shared" ca="1" si="210"/>
        <v>0</v>
      </c>
      <c r="E515" s="49">
        <f t="shared" ca="1" si="211"/>
        <v>0</v>
      </c>
      <c r="F515" s="49">
        <f t="shared" ca="1" si="212"/>
        <v>0</v>
      </c>
      <c r="G515" s="49">
        <f t="shared" ca="1" si="213"/>
        <v>0</v>
      </c>
      <c r="H515" s="7"/>
      <c r="I515" s="140"/>
      <c r="J515" s="140"/>
      <c r="K515" s="140"/>
      <c r="L515" s="140"/>
      <c r="M515" s="140"/>
      <c r="N515" s="140"/>
      <c r="T515" s="140"/>
      <c r="U515" s="140"/>
      <c r="V515" s="140" t="s">
        <v>284</v>
      </c>
      <c r="W515" s="135">
        <f ca="1">SUM(C507:C531)</f>
        <v>2.9999998929497451E-8</v>
      </c>
      <c r="X515" s="135">
        <f t="shared" ref="X515:AA515" ca="1" si="220">SUM(D507:D531)</f>
        <v>4.9999998807948032E-8</v>
      </c>
      <c r="Y515" s="135">
        <f t="shared" ca="1" si="220"/>
        <v>2.000000165480742E-8</v>
      </c>
      <c r="Z515" s="135">
        <f t="shared" ca="1" si="220"/>
        <v>0</v>
      </c>
      <c r="AA515" s="135">
        <f t="shared" ca="1" si="220"/>
        <v>-2.000000165480742E-8</v>
      </c>
      <c r="AB515" s="140"/>
      <c r="AC515" s="140"/>
      <c r="AD515" s="140"/>
      <c r="AE515" s="140"/>
    </row>
    <row r="516" spans="1:31" s="8" customFormat="1" x14ac:dyDescent="0.25">
      <c r="A516" s="140"/>
      <c r="B516" s="140" t="s">
        <v>143</v>
      </c>
      <c r="C516" s="49">
        <f t="shared" ca="1" si="209"/>
        <v>-1.5953268700000001</v>
      </c>
      <c r="D516" s="49">
        <f t="shared" ca="1" si="210"/>
        <v>-1.3835759400000001</v>
      </c>
      <c r="E516" s="49">
        <f t="shared" ca="1" si="211"/>
        <v>-2.2245921800000001</v>
      </c>
      <c r="F516" s="49">
        <f t="shared" ca="1" si="212"/>
        <v>-1.9638977900000001</v>
      </c>
      <c r="G516" s="49">
        <f t="shared" ca="1" si="213"/>
        <v>-1.7727219000000001</v>
      </c>
      <c r="H516" s="7"/>
      <c r="I516" s="140"/>
      <c r="J516" s="140"/>
      <c r="K516" s="140"/>
      <c r="L516" s="140"/>
      <c r="M516" s="140"/>
      <c r="N516" s="140"/>
      <c r="T516" s="140"/>
      <c r="U516" s="140"/>
      <c r="V516" s="140"/>
      <c r="W516" s="140"/>
      <c r="X516" s="140"/>
      <c r="Y516" s="140"/>
      <c r="Z516" s="140"/>
      <c r="AA516" s="140"/>
      <c r="AB516" s="140"/>
      <c r="AC516" s="140"/>
      <c r="AD516" s="140"/>
      <c r="AE516" s="140"/>
    </row>
    <row r="517" spans="1:31" s="8" customFormat="1" x14ac:dyDescent="0.25">
      <c r="A517" s="140"/>
      <c r="B517" s="140" t="s">
        <v>154</v>
      </c>
      <c r="C517" s="49">
        <f t="shared" ca="1" si="209"/>
        <v>0</v>
      </c>
      <c r="D517" s="49">
        <f t="shared" ca="1" si="210"/>
        <v>0</v>
      </c>
      <c r="E517" s="49">
        <f t="shared" ca="1" si="211"/>
        <v>0</v>
      </c>
      <c r="F517" s="49">
        <f t="shared" ca="1" si="212"/>
        <v>0</v>
      </c>
      <c r="G517" s="49">
        <f t="shared" ca="1" si="213"/>
        <v>0</v>
      </c>
      <c r="H517" s="7"/>
      <c r="I517" s="140"/>
      <c r="J517" s="140"/>
      <c r="K517" s="140"/>
      <c r="L517" s="140"/>
      <c r="M517" s="140"/>
      <c r="N517" s="140"/>
      <c r="T517" s="140"/>
      <c r="U517" s="140"/>
      <c r="V517" s="140"/>
      <c r="W517" s="140"/>
      <c r="X517" s="140"/>
      <c r="Y517" s="140"/>
      <c r="Z517" s="140"/>
      <c r="AA517" s="140"/>
      <c r="AB517" s="140"/>
      <c r="AC517" s="140"/>
      <c r="AD517" s="140"/>
      <c r="AE517" s="140"/>
    </row>
    <row r="518" spans="1:31" s="8" customFormat="1" x14ac:dyDescent="0.25">
      <c r="A518" s="140"/>
      <c r="B518" s="140" t="s">
        <v>155</v>
      </c>
      <c r="C518" s="49">
        <f t="shared" ca="1" si="209"/>
        <v>0</v>
      </c>
      <c r="D518" s="49">
        <f t="shared" ca="1" si="210"/>
        <v>0</v>
      </c>
      <c r="E518" s="49">
        <f t="shared" ca="1" si="211"/>
        <v>0</v>
      </c>
      <c r="F518" s="49">
        <f t="shared" ca="1" si="212"/>
        <v>0</v>
      </c>
      <c r="G518" s="49">
        <f t="shared" ca="1" si="213"/>
        <v>0</v>
      </c>
      <c r="H518" s="7"/>
      <c r="I518" s="140"/>
      <c r="J518" s="140"/>
      <c r="K518" s="140"/>
      <c r="L518" s="140"/>
      <c r="M518" s="140"/>
      <c r="N518" s="140"/>
      <c r="T518" s="140"/>
      <c r="U518" s="140"/>
      <c r="V518" s="140"/>
      <c r="W518" s="140"/>
      <c r="X518" s="140"/>
      <c r="Y518" s="140"/>
      <c r="Z518" s="140"/>
      <c r="AA518" s="140"/>
      <c r="AB518" s="140"/>
      <c r="AC518" s="140"/>
      <c r="AD518" s="140"/>
      <c r="AE518" s="140"/>
    </row>
    <row r="519" spans="1:31" s="8" customFormat="1" x14ac:dyDescent="0.25">
      <c r="A519" s="140"/>
      <c r="B519" s="140" t="s">
        <v>181</v>
      </c>
      <c r="C519" s="73">
        <f t="shared" ca="1" si="209"/>
        <v>0</v>
      </c>
      <c r="D519" s="73">
        <f t="shared" ca="1" si="210"/>
        <v>0</v>
      </c>
      <c r="E519" s="73">
        <f t="shared" ca="1" si="211"/>
        <v>0</v>
      </c>
      <c r="F519" s="73">
        <f t="shared" ca="1" si="212"/>
        <v>0</v>
      </c>
      <c r="G519" s="73">
        <f t="shared" ca="1" si="213"/>
        <v>0</v>
      </c>
      <c r="H519" s="7"/>
      <c r="I519" s="140"/>
      <c r="J519" s="140"/>
      <c r="K519" s="140"/>
      <c r="L519" s="140"/>
      <c r="M519" s="140"/>
      <c r="N519" s="140"/>
      <c r="T519" s="140"/>
      <c r="U519" s="140"/>
      <c r="V519" s="140"/>
      <c r="W519" s="140"/>
      <c r="X519" s="140"/>
      <c r="Y519" s="140"/>
      <c r="Z519" s="140"/>
      <c r="AA519" s="140"/>
      <c r="AB519" s="140"/>
      <c r="AC519" s="140"/>
      <c r="AD519" s="140"/>
      <c r="AE519" s="140"/>
    </row>
    <row r="520" spans="1:31" s="8" customFormat="1" x14ac:dyDescent="0.25">
      <c r="A520" s="140"/>
      <c r="B520" s="140" t="s">
        <v>175</v>
      </c>
      <c r="C520" s="73">
        <f t="shared" ca="1" si="209"/>
        <v>-7.1055160300000004</v>
      </c>
      <c r="D520" s="73">
        <f t="shared" ca="1" si="210"/>
        <v>-6.1749250900000003</v>
      </c>
      <c r="E520" s="73">
        <f t="shared" ca="1" si="211"/>
        <v>-6.7794928399999996</v>
      </c>
      <c r="F520" s="73">
        <f t="shared" ca="1" si="212"/>
        <v>-6.7794928399999996</v>
      </c>
      <c r="G520" s="73">
        <f t="shared" ca="1" si="213"/>
        <v>-6.7794928399999996</v>
      </c>
      <c r="H520" s="7"/>
      <c r="I520" s="140"/>
      <c r="J520" s="140"/>
      <c r="K520" s="140"/>
      <c r="L520" s="140"/>
      <c r="M520" s="140"/>
      <c r="N520" s="140"/>
      <c r="T520" s="140"/>
      <c r="U520" s="140"/>
      <c r="V520" s="140"/>
      <c r="W520" s="140"/>
      <c r="X520" s="140"/>
      <c r="Y520" s="140"/>
      <c r="Z520" s="140"/>
      <c r="AA520" s="140"/>
      <c r="AB520" s="140"/>
      <c r="AC520" s="140"/>
      <c r="AD520" s="140"/>
      <c r="AE520" s="140"/>
    </row>
    <row r="521" spans="1:31" s="8" customFormat="1" x14ac:dyDescent="0.25">
      <c r="A521" s="140"/>
      <c r="B521" s="140" t="s">
        <v>182</v>
      </c>
      <c r="C521" s="73">
        <f t="shared" ca="1" si="209"/>
        <v>0</v>
      </c>
      <c r="D521" s="73">
        <f t="shared" ca="1" si="210"/>
        <v>0</v>
      </c>
      <c r="E521" s="73">
        <f t="shared" ca="1" si="211"/>
        <v>0</v>
      </c>
      <c r="F521" s="73">
        <f t="shared" ca="1" si="212"/>
        <v>0</v>
      </c>
      <c r="G521" s="73">
        <f t="shared" ca="1" si="213"/>
        <v>0</v>
      </c>
      <c r="H521" s="7"/>
      <c r="I521" s="140"/>
      <c r="J521" s="140"/>
      <c r="K521" s="140"/>
      <c r="L521" s="140"/>
      <c r="M521" s="140"/>
      <c r="N521" s="140"/>
      <c r="T521" s="140"/>
      <c r="U521" s="140"/>
      <c r="V521" s="140"/>
      <c r="W521" s="140"/>
      <c r="X521" s="140"/>
      <c r="Y521" s="140"/>
      <c r="Z521" s="140"/>
      <c r="AA521" s="140"/>
      <c r="AB521" s="140"/>
      <c r="AC521" s="140"/>
      <c r="AD521" s="140"/>
      <c r="AE521" s="140"/>
    </row>
    <row r="522" spans="1:31" s="8" customFormat="1" x14ac:dyDescent="0.25">
      <c r="A522" s="140"/>
      <c r="B522" s="140" t="s">
        <v>183</v>
      </c>
      <c r="C522" s="73">
        <f t="shared" ca="1" si="209"/>
        <v>0</v>
      </c>
      <c r="D522" s="73">
        <f t="shared" ca="1" si="210"/>
        <v>0</v>
      </c>
      <c r="E522" s="73">
        <f t="shared" ca="1" si="211"/>
        <v>0</v>
      </c>
      <c r="F522" s="73">
        <f t="shared" ca="1" si="212"/>
        <v>0</v>
      </c>
      <c r="G522" s="73">
        <f t="shared" ca="1" si="213"/>
        <v>0</v>
      </c>
      <c r="H522" s="7"/>
      <c r="I522" s="140"/>
      <c r="J522" s="140"/>
      <c r="K522" s="140"/>
      <c r="L522" s="140"/>
      <c r="M522" s="140"/>
      <c r="N522" s="140"/>
      <c r="T522" s="140"/>
      <c r="U522" s="140"/>
      <c r="V522" s="140"/>
      <c r="W522" s="140"/>
      <c r="X522" s="140"/>
      <c r="Y522" s="140"/>
      <c r="Z522" s="140"/>
      <c r="AA522" s="140"/>
      <c r="AB522" s="140"/>
      <c r="AC522" s="140"/>
      <c r="AD522" s="140"/>
      <c r="AE522" s="140"/>
    </row>
    <row r="523" spans="1:31" s="8" customFormat="1" x14ac:dyDescent="0.25">
      <c r="A523" s="140"/>
      <c r="B523" s="140" t="s">
        <v>1019</v>
      </c>
      <c r="C523" s="172">
        <f t="shared" ca="1" si="209"/>
        <v>0</v>
      </c>
      <c r="D523" s="172">
        <f t="shared" ca="1" si="210"/>
        <v>0</v>
      </c>
      <c r="E523" s="172">
        <f t="shared" ca="1" si="211"/>
        <v>0</v>
      </c>
      <c r="F523" s="172">
        <f t="shared" ca="1" si="212"/>
        <v>0</v>
      </c>
      <c r="G523" s="172">
        <f t="shared" ca="1" si="213"/>
        <v>0</v>
      </c>
      <c r="H523" s="140"/>
      <c r="I523" s="140"/>
      <c r="J523" s="140"/>
      <c r="K523" s="140"/>
      <c r="L523" s="140"/>
      <c r="M523" s="140"/>
      <c r="N523" s="140"/>
      <c r="T523" s="140"/>
      <c r="U523" s="140"/>
      <c r="V523" s="140"/>
      <c r="W523" s="140"/>
      <c r="X523" s="140"/>
      <c r="Y523" s="140"/>
      <c r="Z523" s="140"/>
      <c r="AA523" s="140"/>
      <c r="AB523" s="140"/>
      <c r="AC523" s="140"/>
      <c r="AD523" s="140"/>
      <c r="AE523" s="140"/>
    </row>
    <row r="524" spans="1:31" s="8" customFormat="1" x14ac:dyDescent="0.25">
      <c r="A524" s="140"/>
      <c r="B524" s="140" t="s">
        <v>1002</v>
      </c>
      <c r="C524" s="172">
        <f t="shared" ca="1" si="209"/>
        <v>0</v>
      </c>
      <c r="D524" s="172">
        <f t="shared" ca="1" si="210"/>
        <v>0</v>
      </c>
      <c r="E524" s="172">
        <f t="shared" ca="1" si="211"/>
        <v>0</v>
      </c>
      <c r="F524" s="172">
        <f t="shared" ca="1" si="212"/>
        <v>0</v>
      </c>
      <c r="G524" s="172">
        <f t="shared" ca="1" si="213"/>
        <v>0</v>
      </c>
      <c r="H524" s="140"/>
      <c r="I524" s="140"/>
      <c r="J524" s="140"/>
      <c r="K524" s="140"/>
      <c r="L524" s="140"/>
      <c r="M524" s="140"/>
      <c r="N524" s="140"/>
      <c r="T524" s="140"/>
      <c r="U524" s="140"/>
      <c r="V524" s="140"/>
      <c r="W524" s="140"/>
      <c r="X524" s="140"/>
      <c r="Y524" s="140"/>
      <c r="Z524" s="140"/>
      <c r="AA524" s="140"/>
      <c r="AB524" s="140"/>
      <c r="AC524" s="140"/>
      <c r="AD524" s="140"/>
      <c r="AE524" s="140"/>
    </row>
    <row r="525" spans="1:31" s="8" customFormat="1" x14ac:dyDescent="0.25">
      <c r="A525" s="140"/>
      <c r="B525" s="140" t="s">
        <v>1017</v>
      </c>
      <c r="C525" s="172">
        <f t="shared" ca="1" si="209"/>
        <v>0</v>
      </c>
      <c r="D525" s="172">
        <f t="shared" ca="1" si="210"/>
        <v>0</v>
      </c>
      <c r="E525" s="172">
        <f t="shared" ca="1" si="211"/>
        <v>0</v>
      </c>
      <c r="F525" s="172">
        <f t="shared" ca="1" si="212"/>
        <v>0</v>
      </c>
      <c r="G525" s="172">
        <f t="shared" ca="1" si="213"/>
        <v>0</v>
      </c>
      <c r="H525" s="140"/>
      <c r="I525" s="140"/>
      <c r="J525" s="140"/>
      <c r="K525" s="140"/>
      <c r="L525" s="140"/>
      <c r="M525" s="140"/>
      <c r="N525" s="140"/>
      <c r="T525" s="140"/>
      <c r="U525" s="140"/>
      <c r="V525" s="140"/>
      <c r="W525" s="140"/>
      <c r="X525" s="140"/>
      <c r="Y525" s="140"/>
      <c r="Z525" s="140"/>
      <c r="AA525" s="140"/>
      <c r="AB525" s="140"/>
      <c r="AC525" s="140"/>
      <c r="AD525" s="140"/>
      <c r="AE525" s="140"/>
    </row>
    <row r="526" spans="1:31" s="8" customFormat="1" x14ac:dyDescent="0.25">
      <c r="A526" s="140"/>
      <c r="B526" s="140" t="s">
        <v>1051</v>
      </c>
      <c r="C526" s="172">
        <f t="shared" ca="1" si="209"/>
        <v>0</v>
      </c>
      <c r="D526" s="172">
        <f t="shared" ca="1" si="210"/>
        <v>0</v>
      </c>
      <c r="E526" s="172">
        <f t="shared" ca="1" si="211"/>
        <v>0</v>
      </c>
      <c r="F526" s="172">
        <f t="shared" ca="1" si="212"/>
        <v>0</v>
      </c>
      <c r="G526" s="172">
        <f t="shared" ca="1" si="213"/>
        <v>0</v>
      </c>
      <c r="H526" s="140"/>
      <c r="I526" s="140"/>
      <c r="J526" s="140"/>
      <c r="K526" s="140"/>
      <c r="L526" s="140"/>
      <c r="M526" s="140"/>
      <c r="N526" s="140"/>
      <c r="T526" s="140"/>
      <c r="U526" s="140"/>
      <c r="V526" s="140"/>
      <c r="W526" s="140"/>
      <c r="X526" s="140"/>
      <c r="Y526" s="140"/>
      <c r="Z526" s="140"/>
      <c r="AA526" s="140"/>
      <c r="AB526" s="140"/>
      <c r="AC526" s="140"/>
      <c r="AD526" s="140"/>
      <c r="AE526" s="140"/>
    </row>
    <row r="527" spans="1:31" s="8" customFormat="1" x14ac:dyDescent="0.25">
      <c r="A527" s="140"/>
      <c r="B527" s="140" t="s">
        <v>1020</v>
      </c>
      <c r="C527" s="172">
        <f t="shared" ca="1" si="209"/>
        <v>0</v>
      </c>
      <c r="D527" s="172">
        <f t="shared" ca="1" si="210"/>
        <v>0</v>
      </c>
      <c r="E527" s="172">
        <f t="shared" ca="1" si="211"/>
        <v>0</v>
      </c>
      <c r="F527" s="172">
        <f t="shared" ca="1" si="212"/>
        <v>0</v>
      </c>
      <c r="G527" s="172">
        <f t="shared" ca="1" si="213"/>
        <v>0</v>
      </c>
      <c r="H527" s="140"/>
      <c r="I527" s="140"/>
      <c r="J527" s="140"/>
      <c r="K527" s="140"/>
      <c r="L527" s="140"/>
      <c r="M527" s="140"/>
      <c r="N527" s="140"/>
      <c r="T527" s="140"/>
      <c r="U527" s="140"/>
      <c r="V527" s="140"/>
      <c r="W527" s="140"/>
      <c r="X527" s="140"/>
      <c r="Y527" s="140"/>
      <c r="Z527" s="140"/>
      <c r="AA527" s="140"/>
      <c r="AB527" s="140"/>
      <c r="AC527" s="140"/>
      <c r="AD527" s="140"/>
      <c r="AE527" s="140"/>
    </row>
    <row r="528" spans="1:31" s="8" customFormat="1" x14ac:dyDescent="0.25">
      <c r="A528" s="140"/>
      <c r="B528" s="140" t="s">
        <v>1003</v>
      </c>
      <c r="C528" s="172">
        <f t="shared" ca="1" si="209"/>
        <v>0</v>
      </c>
      <c r="D528" s="172">
        <f t="shared" ca="1" si="210"/>
        <v>0</v>
      </c>
      <c r="E528" s="172">
        <f t="shared" ca="1" si="211"/>
        <v>0</v>
      </c>
      <c r="F528" s="172">
        <f t="shared" ca="1" si="212"/>
        <v>0</v>
      </c>
      <c r="G528" s="172">
        <f t="shared" ca="1" si="213"/>
        <v>0</v>
      </c>
      <c r="H528" s="140"/>
      <c r="I528" s="140"/>
      <c r="J528" s="140"/>
      <c r="K528" s="140"/>
      <c r="L528" s="140"/>
      <c r="M528" s="140"/>
      <c r="N528" s="140"/>
      <c r="T528" s="140"/>
      <c r="U528" s="140"/>
      <c r="V528" s="140"/>
      <c r="W528" s="140"/>
      <c r="X528" s="140"/>
      <c r="Y528" s="140"/>
      <c r="Z528" s="140"/>
      <c r="AA528" s="140"/>
      <c r="AB528" s="140"/>
      <c r="AC528" s="140"/>
      <c r="AD528" s="140"/>
      <c r="AE528" s="140"/>
    </row>
    <row r="529" spans="1:31" s="8" customFormat="1" x14ac:dyDescent="0.25">
      <c r="A529" s="140"/>
      <c r="B529" s="140" t="s">
        <v>1018</v>
      </c>
      <c r="C529" s="172">
        <f t="shared" ca="1" si="209"/>
        <v>0</v>
      </c>
      <c r="D529" s="172">
        <f t="shared" ca="1" si="210"/>
        <v>0</v>
      </c>
      <c r="E529" s="172">
        <f t="shared" ca="1" si="211"/>
        <v>0</v>
      </c>
      <c r="F529" s="172">
        <f t="shared" ca="1" si="212"/>
        <v>0</v>
      </c>
      <c r="G529" s="172">
        <f t="shared" ca="1" si="213"/>
        <v>0</v>
      </c>
      <c r="H529" s="140"/>
      <c r="I529" s="140"/>
      <c r="J529" s="140"/>
      <c r="K529" s="140"/>
      <c r="L529" s="140"/>
      <c r="M529" s="140"/>
      <c r="N529" s="140"/>
      <c r="T529" s="140"/>
      <c r="U529" s="140"/>
      <c r="V529" s="140"/>
      <c r="W529" s="140"/>
      <c r="X529" s="140"/>
      <c r="Y529" s="140"/>
      <c r="Z529" s="140"/>
      <c r="AA529" s="140"/>
      <c r="AB529" s="140"/>
      <c r="AC529" s="140"/>
      <c r="AD529" s="140"/>
      <c r="AE529" s="140"/>
    </row>
    <row r="530" spans="1:31" s="8" customFormat="1" x14ac:dyDescent="0.25">
      <c r="A530" s="140"/>
      <c r="B530" s="140" t="s">
        <v>1052</v>
      </c>
      <c r="C530" s="172">
        <f t="shared" ca="1" si="209"/>
        <v>0</v>
      </c>
      <c r="D530" s="172">
        <f t="shared" ca="1" si="210"/>
        <v>0</v>
      </c>
      <c r="E530" s="172">
        <f t="shared" ca="1" si="211"/>
        <v>0</v>
      </c>
      <c r="F530" s="172">
        <f t="shared" ca="1" si="212"/>
        <v>0</v>
      </c>
      <c r="G530" s="172">
        <f t="shared" ca="1" si="213"/>
        <v>0</v>
      </c>
      <c r="H530" s="140"/>
      <c r="I530" s="140"/>
      <c r="J530" s="140"/>
      <c r="K530" s="140"/>
      <c r="L530" s="140"/>
      <c r="M530" s="140"/>
      <c r="N530" s="140"/>
      <c r="T530" s="140"/>
      <c r="U530" s="140"/>
      <c r="V530" s="140"/>
      <c r="W530" s="140"/>
      <c r="X530" s="140"/>
      <c r="Y530" s="140"/>
      <c r="Z530" s="140"/>
      <c r="AA530" s="140"/>
      <c r="AB530" s="140"/>
      <c r="AC530" s="140"/>
      <c r="AD530" s="140"/>
      <c r="AE530" s="140"/>
    </row>
    <row r="531" spans="1:31" x14ac:dyDescent="0.25">
      <c r="A531" s="140"/>
      <c r="B531" s="140" t="s">
        <v>177</v>
      </c>
      <c r="C531" s="38">
        <f t="shared" ca="1" si="209"/>
        <v>10.296169799999999</v>
      </c>
      <c r="D531" s="38">
        <f t="shared" ca="1" si="210"/>
        <v>15.131649299999999</v>
      </c>
      <c r="E531" s="38">
        <f t="shared" ca="1" si="211"/>
        <v>17.418249500000002</v>
      </c>
      <c r="F531" s="38">
        <f t="shared" ca="1" si="212"/>
        <v>16.896860700000001</v>
      </c>
      <c r="G531" s="38">
        <f t="shared" ca="1" si="213"/>
        <v>16.514508899999999</v>
      </c>
      <c r="O531" s="8"/>
      <c r="P531" s="8"/>
      <c r="Q531" s="8"/>
      <c r="R531" s="8"/>
      <c r="S531" s="8"/>
    </row>
    <row r="532" spans="1:31" x14ac:dyDescent="0.25">
      <c r="C532" s="7"/>
      <c r="D532" s="7"/>
      <c r="E532" s="7"/>
      <c r="F532" s="7"/>
      <c r="G532" s="7"/>
      <c r="H532" s="7"/>
      <c r="I532" s="103" t="s">
        <v>244</v>
      </c>
      <c r="O532" s="138" t="s">
        <v>245</v>
      </c>
      <c r="P532" s="8"/>
      <c r="Q532" s="8"/>
      <c r="R532" s="8"/>
      <c r="S532" s="8"/>
    </row>
    <row r="533" spans="1:31" x14ac:dyDescent="0.25">
      <c r="A533" s="106"/>
      <c r="B533" s="106" t="s">
        <v>251</v>
      </c>
      <c r="C533" s="9">
        <v>2010</v>
      </c>
      <c r="D533" s="9">
        <v>2020</v>
      </c>
      <c r="E533" s="9">
        <v>2030</v>
      </c>
      <c r="F533" s="9">
        <v>2040</v>
      </c>
      <c r="G533" s="9">
        <v>2050</v>
      </c>
      <c r="H533" s="7"/>
      <c r="I533" s="106">
        <v>2010</v>
      </c>
      <c r="J533" s="106">
        <v>2020</v>
      </c>
      <c r="K533" s="106">
        <v>2030</v>
      </c>
      <c r="L533" s="106">
        <v>2040</v>
      </c>
      <c r="M533" s="106">
        <v>2050</v>
      </c>
      <c r="O533" s="6">
        <v>2010</v>
      </c>
      <c r="P533" s="6">
        <v>2020</v>
      </c>
      <c r="Q533" s="6">
        <v>2030</v>
      </c>
      <c r="R533" s="6">
        <v>2040</v>
      </c>
      <c r="S533" s="6">
        <v>2050</v>
      </c>
      <c r="V533" s="106" t="s">
        <v>251</v>
      </c>
      <c r="W533" s="9">
        <v>2010</v>
      </c>
      <c r="X533" s="9">
        <v>2020</v>
      </c>
      <c r="Y533" s="9">
        <v>2030</v>
      </c>
      <c r="Z533" s="9">
        <v>2040</v>
      </c>
      <c r="AA533" s="9">
        <v>2050</v>
      </c>
    </row>
    <row r="534" spans="1:31" x14ac:dyDescent="0.25">
      <c r="A534" s="140"/>
      <c r="B534" s="140" t="s">
        <v>110</v>
      </c>
      <c r="C534" s="60">
        <f t="shared" ref="C534:C541" ca="1" si="221">IFERROR(VLOOKUP($B534,INDIRECT($I$534),2,FALSE),0)</f>
        <v>0</v>
      </c>
      <c r="D534" s="60">
        <f t="shared" ref="D534:D541" ca="1" si="222">IFERROR(VLOOKUP($B534,INDIRECT($J$534),2,FALSE),0)</f>
        <v>-1.2269693800000001</v>
      </c>
      <c r="E534" s="60">
        <f t="shared" ref="E534:E541" ca="1" si="223">IFERROR(VLOOKUP($B534,INDIRECT($K$534),2,FALSE),0)</f>
        <v>-1.2269693800000001</v>
      </c>
      <c r="F534" s="60">
        <f t="shared" ref="F534:F541" ca="1" si="224">IFERROR(VLOOKUP($B534,INDIRECT($L$534),2,FALSE),0)</f>
        <v>-1.2269693800000001</v>
      </c>
      <c r="G534" s="60">
        <f t="shared" ref="G534:G541" ca="1" si="225">IFERROR(VLOOKUP($B534,INDIRECT($M$534),2,FALSE),0)</f>
        <v>-1.2269693800000001</v>
      </c>
      <c r="H534" s="7"/>
      <c r="I534" s="140" t="str">
        <f>"Modeloutput!$A$"&amp;O534&amp;":$B$"&amp;O535</f>
        <v>Modeloutput!$A$19487:$B$19494</v>
      </c>
      <c r="J534" s="140" t="str">
        <f>"Modeloutput!$A$"&amp;P534&amp;":$B$"&amp;P535</f>
        <v>Modeloutput!$A$20422:$B$20429</v>
      </c>
      <c r="K534" s="140" t="str">
        <f>"Modeloutput!$A$"&amp;Q534&amp;":$B$"&amp;Q535</f>
        <v>Modeloutput!$A$21357:$B$21364</v>
      </c>
      <c r="L534" s="140" t="str">
        <f>"Modeloutput!$A$"&amp;R534&amp;":$B$"&amp;R535</f>
        <v>Modeloutput!$A$22292:$B$22299</v>
      </c>
      <c r="M534" s="140" t="str">
        <f>"Modeloutput!$A$"&amp;S534&amp;":$B$"&amp;S535</f>
        <v>Modeloutput!$A$23227:$B$23234</v>
      </c>
      <c r="N534" s="140" t="s">
        <v>246</v>
      </c>
      <c r="O534" s="140">
        <f>Run4_Var1!O534+Run4_Var5!$G$10</f>
        <v>19487</v>
      </c>
      <c r="P534" s="140">
        <f>Run4_Var1!P534+Run4_Var5!$G$10</f>
        <v>20422</v>
      </c>
      <c r="Q534" s="140">
        <f>Run4_Var1!Q534+Run4_Var5!$G$10</f>
        <v>21357</v>
      </c>
      <c r="R534" s="140">
        <f>Run4_Var1!R534+Run4_Var5!$G$10</f>
        <v>22292</v>
      </c>
      <c r="S534" s="140">
        <f>Run4_Var1!S534+Run4_Var5!$G$10</f>
        <v>23227</v>
      </c>
      <c r="V534" s="57" t="s">
        <v>317</v>
      </c>
      <c r="W534" s="68">
        <f ca="1">C534+C539</f>
        <v>0</v>
      </c>
      <c r="X534" s="68">
        <f t="shared" ref="X534:AA535" ca="1" si="226">D534+D539</f>
        <v>-1.2269693800000001</v>
      </c>
      <c r="Y534" s="68">
        <f t="shared" ca="1" si="226"/>
        <v>-1.2269693800000001</v>
      </c>
      <c r="Z534" s="68">
        <f t="shared" ca="1" si="226"/>
        <v>-1.2269693800000001</v>
      </c>
      <c r="AA534" s="68">
        <f t="shared" ca="1" si="226"/>
        <v>-1.2269693800000001</v>
      </c>
    </row>
    <row r="535" spans="1:31" x14ac:dyDescent="0.25">
      <c r="A535" s="140"/>
      <c r="B535" s="140" t="s">
        <v>184</v>
      </c>
      <c r="C535" s="72">
        <f t="shared" ca="1" si="221"/>
        <v>-0.58212900499999998</v>
      </c>
      <c r="D535" s="72">
        <f t="shared" ca="1" si="222"/>
        <v>-0.96621693799999997</v>
      </c>
      <c r="E535" s="72">
        <f t="shared" ca="1" si="223"/>
        <v>-0.81365636900000005</v>
      </c>
      <c r="F535" s="72">
        <f t="shared" ca="1" si="224"/>
        <v>-0.71830601299999997</v>
      </c>
      <c r="G535" s="72">
        <f t="shared" ca="1" si="225"/>
        <v>-0.64838241900000004</v>
      </c>
      <c r="H535" s="9"/>
      <c r="O535" s="140">
        <f>Run4_Var1!O535+Run4_Var5!$G$10</f>
        <v>19494</v>
      </c>
      <c r="P535" s="140">
        <f>Run4_Var1!P535+Run4_Var5!$G$10</f>
        <v>20429</v>
      </c>
      <c r="Q535" s="140">
        <f>Run4_Var1!Q535+Run4_Var5!$G$10</f>
        <v>21364</v>
      </c>
      <c r="R535" s="140">
        <f>Run4_Var1!R535+Run4_Var5!$G$10</f>
        <v>22299</v>
      </c>
      <c r="S535" s="140">
        <f>Run4_Var1!S535+Run4_Var5!$G$10</f>
        <v>23234</v>
      </c>
      <c r="V535" s="70" t="s">
        <v>318</v>
      </c>
      <c r="W535" s="71">
        <f ca="1">C535+C540</f>
        <v>-0.58212900499999998</v>
      </c>
      <c r="X535" s="71">
        <f t="shared" ca="1" si="226"/>
        <v>-0.96621693799999997</v>
      </c>
      <c r="Y535" s="71">
        <f t="shared" ca="1" si="226"/>
        <v>-0.81365636900000005</v>
      </c>
      <c r="Z535" s="71">
        <f t="shared" ca="1" si="226"/>
        <v>-0.71830601299999997</v>
      </c>
      <c r="AA535" s="71">
        <f t="shared" ca="1" si="226"/>
        <v>-0.64838241900000004</v>
      </c>
    </row>
    <row r="536" spans="1:31" x14ac:dyDescent="0.25">
      <c r="A536" s="140"/>
      <c r="B536" s="140" t="s">
        <v>185</v>
      </c>
      <c r="C536" s="49">
        <f t="shared" ca="1" si="221"/>
        <v>-0.58212900499999998</v>
      </c>
      <c r="D536" s="49">
        <f t="shared" ca="1" si="222"/>
        <v>-0.96621693799999997</v>
      </c>
      <c r="E536" s="49">
        <f t="shared" ca="1" si="223"/>
        <v>-0.81365636900000005</v>
      </c>
      <c r="F536" s="49">
        <f t="shared" ca="1" si="224"/>
        <v>-0.71830601299999997</v>
      </c>
      <c r="G536" s="49">
        <f t="shared" ca="1" si="225"/>
        <v>-0.64838241900000004</v>
      </c>
      <c r="H536" s="7"/>
      <c r="O536" s="8"/>
      <c r="P536" s="8"/>
      <c r="Q536" s="8"/>
      <c r="R536" s="8"/>
      <c r="S536" s="8"/>
      <c r="V536" s="47" t="s">
        <v>319</v>
      </c>
      <c r="W536" s="48">
        <f ca="1">C536</f>
        <v>-0.58212900499999998</v>
      </c>
      <c r="X536" s="48">
        <f t="shared" ref="X536:AA536" ca="1" si="227">D536</f>
        <v>-0.96621693799999997</v>
      </c>
      <c r="Y536" s="48">
        <f t="shared" ca="1" si="227"/>
        <v>-0.81365636900000005</v>
      </c>
      <c r="Z536" s="48">
        <f t="shared" ca="1" si="227"/>
        <v>-0.71830601299999997</v>
      </c>
      <c r="AA536" s="48">
        <f t="shared" ca="1" si="227"/>
        <v>-0.64838241900000004</v>
      </c>
    </row>
    <row r="537" spans="1:31" x14ac:dyDescent="0.25">
      <c r="A537" s="140"/>
      <c r="B537" s="140" t="s">
        <v>186</v>
      </c>
      <c r="C537" s="79">
        <f t="shared" ca="1" si="221"/>
        <v>-13.3593265</v>
      </c>
      <c r="D537" s="79">
        <f t="shared" ca="1" si="222"/>
        <v>-18.152668500000001</v>
      </c>
      <c r="E537" s="79">
        <f t="shared" ca="1" si="223"/>
        <v>-14.4050961</v>
      </c>
      <c r="F537" s="79">
        <f t="shared" ca="1" si="224"/>
        <v>-18.16114</v>
      </c>
      <c r="G537" s="79">
        <f t="shared" ca="1" si="225"/>
        <v>-22.796931499999999</v>
      </c>
      <c r="H537" s="7"/>
      <c r="O537" s="8"/>
      <c r="P537" s="8"/>
      <c r="Q537" s="8"/>
      <c r="R537" s="8"/>
      <c r="S537" s="8"/>
      <c r="V537" s="80" t="s">
        <v>321</v>
      </c>
      <c r="W537" s="81">
        <f ca="1">SUM(C537:C538)</f>
        <v>-13.3593265</v>
      </c>
      <c r="X537" s="81">
        <f t="shared" ref="X537:AA537" ca="1" si="228">SUM(D537:D538)</f>
        <v>-18.152668500000001</v>
      </c>
      <c r="Y537" s="81">
        <f t="shared" ca="1" si="228"/>
        <v>-14.4050961</v>
      </c>
      <c r="Z537" s="81">
        <f t="shared" ca="1" si="228"/>
        <v>-18.16114</v>
      </c>
      <c r="AA537" s="81">
        <f t="shared" ca="1" si="228"/>
        <v>-22.796931499999999</v>
      </c>
    </row>
    <row r="538" spans="1:31" x14ac:dyDescent="0.25">
      <c r="A538" s="140"/>
      <c r="B538" s="140" t="s">
        <v>187</v>
      </c>
      <c r="C538" s="79">
        <f t="shared" ca="1" si="221"/>
        <v>0</v>
      </c>
      <c r="D538" s="79">
        <f t="shared" ca="1" si="222"/>
        <v>0</v>
      </c>
      <c r="E538" s="79">
        <f t="shared" ca="1" si="223"/>
        <v>0</v>
      </c>
      <c r="F538" s="79">
        <f t="shared" ca="1" si="224"/>
        <v>0</v>
      </c>
      <c r="G538" s="79">
        <f t="shared" ca="1" si="225"/>
        <v>0</v>
      </c>
      <c r="H538" s="7"/>
      <c r="O538" s="8"/>
      <c r="P538" s="8"/>
      <c r="Q538" s="8"/>
      <c r="R538" s="8"/>
      <c r="S538" s="8"/>
      <c r="V538" s="32" t="s">
        <v>320</v>
      </c>
      <c r="W538" s="33">
        <f ca="1">C541</f>
        <v>14.5235845</v>
      </c>
      <c r="X538" s="33">
        <f t="shared" ref="X538:AA538" ca="1" si="229">D541</f>
        <v>21.312071799999998</v>
      </c>
      <c r="Y538" s="33">
        <f t="shared" ca="1" si="229"/>
        <v>17.2593782</v>
      </c>
      <c r="Z538" s="33">
        <f t="shared" ca="1" si="229"/>
        <v>20.824721400000001</v>
      </c>
      <c r="AA538" s="33">
        <f t="shared" ca="1" si="229"/>
        <v>25.320665699999999</v>
      </c>
    </row>
    <row r="539" spans="1:31" x14ac:dyDescent="0.25">
      <c r="A539" s="140"/>
      <c r="B539" s="140" t="s">
        <v>1002</v>
      </c>
      <c r="C539" s="60">
        <f t="shared" ca="1" si="221"/>
        <v>0</v>
      </c>
      <c r="D539" s="60">
        <f t="shared" ca="1" si="222"/>
        <v>0</v>
      </c>
      <c r="E539" s="60">
        <f t="shared" ca="1" si="223"/>
        <v>0</v>
      </c>
      <c r="F539" s="60">
        <f t="shared" ca="1" si="224"/>
        <v>0</v>
      </c>
      <c r="G539" s="60">
        <f t="shared" ca="1" si="225"/>
        <v>0</v>
      </c>
      <c r="H539" s="7"/>
      <c r="O539" s="8"/>
      <c r="P539" s="8"/>
      <c r="Q539" s="8"/>
      <c r="R539" s="8"/>
      <c r="S539" s="8"/>
      <c r="V539" s="8"/>
      <c r="W539" s="42"/>
      <c r="X539" s="42"/>
      <c r="Y539" s="42"/>
      <c r="Z539" s="42"/>
      <c r="AA539" s="42"/>
    </row>
    <row r="540" spans="1:31" x14ac:dyDescent="0.25">
      <c r="A540" s="140"/>
      <c r="B540" s="140" t="s">
        <v>1003</v>
      </c>
      <c r="C540" s="72">
        <f t="shared" ca="1" si="221"/>
        <v>0</v>
      </c>
      <c r="D540" s="72">
        <f t="shared" ca="1" si="222"/>
        <v>0</v>
      </c>
      <c r="E540" s="72">
        <f t="shared" ca="1" si="223"/>
        <v>0</v>
      </c>
      <c r="F540" s="72">
        <f t="shared" ca="1" si="224"/>
        <v>0</v>
      </c>
      <c r="G540" s="72">
        <f t="shared" ca="1" si="225"/>
        <v>0</v>
      </c>
      <c r="H540" s="7"/>
      <c r="O540" s="8"/>
      <c r="P540" s="8"/>
      <c r="Q540" s="8"/>
      <c r="R540" s="8"/>
      <c r="S540" s="8"/>
      <c r="V540" s="140" t="s">
        <v>285</v>
      </c>
      <c r="W540" s="135">
        <f ca="1">SUM(W534:W539)</f>
        <v>-9.9999990510468706E-9</v>
      </c>
      <c r="X540" s="135">
        <f ca="1">SUM(X534:X539)</f>
        <v>4.3999996535148966E-8</v>
      </c>
      <c r="Y540" s="135">
        <f ca="1">SUM(Y534:Y539)</f>
        <v>-1.8000001489326678E-8</v>
      </c>
      <c r="Z540" s="135">
        <f ca="1">SUM(Z534:Z539)</f>
        <v>-5.9999969437285472E-9</v>
      </c>
      <c r="AA540" s="135">
        <f ca="1">SUM(AA534:AA539)</f>
        <v>-1.8000001489326678E-8</v>
      </c>
    </row>
    <row r="541" spans="1:31" x14ac:dyDescent="0.25">
      <c r="A541" s="140"/>
      <c r="B541" s="140" t="s">
        <v>177</v>
      </c>
      <c r="C541" s="40">
        <f t="shared" ca="1" si="221"/>
        <v>14.5235845</v>
      </c>
      <c r="D541" s="40">
        <f t="shared" ca="1" si="222"/>
        <v>21.312071799999998</v>
      </c>
      <c r="E541" s="40">
        <f t="shared" ca="1" si="223"/>
        <v>17.2593782</v>
      </c>
      <c r="F541" s="40">
        <f t="shared" ca="1" si="224"/>
        <v>20.824721400000001</v>
      </c>
      <c r="G541" s="40">
        <f t="shared" ca="1" si="225"/>
        <v>25.320665699999999</v>
      </c>
      <c r="H541" s="7"/>
      <c r="O541" s="8"/>
      <c r="P541" s="8"/>
      <c r="Q541" s="8"/>
      <c r="R541" s="8"/>
      <c r="S541" s="8"/>
      <c r="V541" s="140" t="s">
        <v>284</v>
      </c>
      <c r="W541" s="135">
        <f ca="1">SUM(C534:C541)</f>
        <v>-9.9999990510468706E-9</v>
      </c>
      <c r="X541" s="135">
        <f t="shared" ref="X541:AA541" ca="1" si="230">SUM(D534:D541)</f>
        <v>4.3999996535148966E-8</v>
      </c>
      <c r="Y541" s="135">
        <f t="shared" ca="1" si="230"/>
        <v>-1.8000001489326678E-8</v>
      </c>
      <c r="Z541" s="135">
        <f t="shared" ca="1" si="230"/>
        <v>-5.9999969437285472E-9</v>
      </c>
      <c r="AA541" s="135">
        <f t="shared" ca="1" si="230"/>
        <v>-1.8000001489326678E-8</v>
      </c>
    </row>
    <row r="542" spans="1:31" x14ac:dyDescent="0.25">
      <c r="A542" s="140"/>
      <c r="C542" s="7"/>
      <c r="D542" s="7"/>
      <c r="E542" s="7"/>
      <c r="F542" s="7"/>
      <c r="G542" s="7"/>
      <c r="H542" s="7"/>
      <c r="I542" s="103" t="s">
        <v>244</v>
      </c>
      <c r="O542" s="138" t="s">
        <v>245</v>
      </c>
      <c r="P542" s="8"/>
      <c r="Q542" s="8"/>
      <c r="R542" s="8"/>
      <c r="S542" s="8"/>
      <c r="T542" s="8"/>
      <c r="U542" s="8"/>
      <c r="V542" s="8"/>
      <c r="W542" s="42"/>
      <c r="X542" s="42"/>
      <c r="Y542" s="42"/>
      <c r="Z542" s="42"/>
      <c r="AA542" s="42"/>
      <c r="AB542" s="8"/>
      <c r="AC542" s="8"/>
      <c r="AD542" s="8"/>
      <c r="AE542" s="8"/>
    </row>
    <row r="543" spans="1:31" x14ac:dyDescent="0.25">
      <c r="A543" s="106"/>
      <c r="B543" s="106" t="s">
        <v>350</v>
      </c>
      <c r="C543" s="9">
        <v>2010</v>
      </c>
      <c r="D543" s="9">
        <v>2020</v>
      </c>
      <c r="E543" s="9">
        <v>2030</v>
      </c>
      <c r="F543" s="9">
        <v>2040</v>
      </c>
      <c r="G543" s="9">
        <v>2050</v>
      </c>
      <c r="H543" s="7"/>
      <c r="I543" s="106">
        <v>2010</v>
      </c>
      <c r="J543" s="106">
        <v>2020</v>
      </c>
      <c r="K543" s="106">
        <v>2030</v>
      </c>
      <c r="L543" s="106">
        <v>2040</v>
      </c>
      <c r="M543" s="106">
        <v>2050</v>
      </c>
      <c r="O543" s="6">
        <v>2010</v>
      </c>
      <c r="P543" s="6">
        <v>2020</v>
      </c>
      <c r="Q543" s="6">
        <v>2030</v>
      </c>
      <c r="R543" s="6">
        <v>2040</v>
      </c>
      <c r="S543" s="6">
        <v>2050</v>
      </c>
      <c r="T543" s="8"/>
      <c r="U543" s="8"/>
      <c r="V543" s="106" t="s">
        <v>350</v>
      </c>
      <c r="W543" s="9">
        <v>2010</v>
      </c>
      <c r="X543" s="9">
        <v>2020</v>
      </c>
      <c r="Y543" s="9">
        <v>2030</v>
      </c>
      <c r="Z543" s="9">
        <v>2040</v>
      </c>
      <c r="AA543" s="9">
        <v>2050</v>
      </c>
      <c r="AB543" s="8"/>
      <c r="AC543" s="8"/>
      <c r="AD543" s="8"/>
      <c r="AE543" s="8"/>
    </row>
    <row r="544" spans="1:31" x14ac:dyDescent="0.25">
      <c r="A544" s="140"/>
      <c r="B544" s="140" t="s">
        <v>112</v>
      </c>
      <c r="C544" s="60">
        <f t="shared" ref="C544:C551" ca="1" si="231">IFERROR(VLOOKUP($B544,INDIRECT($I$544),2,FALSE),0)</f>
        <v>0</v>
      </c>
      <c r="D544" s="60">
        <f t="shared" ref="D544:D551" ca="1" si="232">IFERROR(VLOOKUP($B544,INDIRECT($J$544),2,FALSE),0)</f>
        <v>0</v>
      </c>
      <c r="E544" s="60">
        <f t="shared" ref="E544:E551" ca="1" si="233">IFERROR(VLOOKUP($B544,INDIRECT($K$544),2,FALSE),0)</f>
        <v>0</v>
      </c>
      <c r="F544" s="60">
        <f t="shared" ref="F544:F551" ca="1" si="234">IFERROR(VLOOKUP($B544,INDIRECT($L$544),2,FALSE),0)</f>
        <v>0</v>
      </c>
      <c r="G544" s="60">
        <f t="shared" ref="G544:G551" ca="1" si="235">IFERROR(VLOOKUP($B544,INDIRECT($M$544),2,FALSE),0)</f>
        <v>0</v>
      </c>
      <c r="H544" s="7"/>
      <c r="I544" s="140" t="str">
        <f>"Modeloutput!$A$"&amp;O544&amp;":$B$"&amp;O545</f>
        <v>Modeloutput!$A$18754:$B$18761</v>
      </c>
      <c r="J544" s="140" t="str">
        <f>"Modeloutput!$A$"&amp;P544&amp;":$B$"&amp;P545</f>
        <v>Modeloutput!$A$19689:$B$19696</v>
      </c>
      <c r="K544" s="140" t="str">
        <f>"Modeloutput!$A$"&amp;Q544&amp;":$B$"&amp;Q545</f>
        <v>Modeloutput!$A$20624:$B$20631</v>
      </c>
      <c r="L544" s="140" t="str">
        <f>"Modeloutput!$A$"&amp;R544&amp;":$B$"&amp;R545</f>
        <v>Modeloutput!$A$21559:$B$21566</v>
      </c>
      <c r="M544" s="140" t="str">
        <f>"Modeloutput!$A$"&amp;S544&amp;":$B$"&amp;S545</f>
        <v>Modeloutput!$A$22494:$B$22501</v>
      </c>
      <c r="N544" s="140" t="s">
        <v>246</v>
      </c>
      <c r="O544" s="140">
        <f>Run4_Var1!O544+Run4_Var5!$G$10</f>
        <v>18754</v>
      </c>
      <c r="P544" s="140">
        <f>Run4_Var1!P544+Run4_Var5!$G$10</f>
        <v>19689</v>
      </c>
      <c r="Q544" s="140">
        <f>Run4_Var1!Q544+Run4_Var5!$G$10</f>
        <v>20624</v>
      </c>
      <c r="R544" s="140">
        <f>Run4_Var1!R544+Run4_Var5!$G$10</f>
        <v>21559</v>
      </c>
      <c r="S544" s="140">
        <f>Run4_Var1!S544+Run4_Var5!$G$10</f>
        <v>22494</v>
      </c>
      <c r="T544" s="8"/>
      <c r="U544" s="8"/>
      <c r="V544" s="57" t="s">
        <v>363</v>
      </c>
      <c r="W544" s="60">
        <f ca="1">C544+C549</f>
        <v>0</v>
      </c>
      <c r="X544" s="60">
        <f ca="1">D544+D549</f>
        <v>0</v>
      </c>
      <c r="Y544" s="60">
        <f t="shared" ref="Y544:AA545" ca="1" si="236">E544+E549</f>
        <v>0</v>
      </c>
      <c r="Z544" s="60">
        <f t="shared" ca="1" si="236"/>
        <v>0</v>
      </c>
      <c r="AA544" s="60">
        <f t="shared" ca="1" si="236"/>
        <v>0</v>
      </c>
      <c r="AB544" s="8"/>
      <c r="AC544" s="8"/>
      <c r="AD544" s="8"/>
      <c r="AE544" s="8"/>
    </row>
    <row r="545" spans="1:31" x14ac:dyDescent="0.25">
      <c r="A545" s="140"/>
      <c r="B545" s="140" t="s">
        <v>184</v>
      </c>
      <c r="C545" s="72">
        <f t="shared" ca="1" si="231"/>
        <v>0</v>
      </c>
      <c r="D545" s="72">
        <f t="shared" ca="1" si="232"/>
        <v>0</v>
      </c>
      <c r="E545" s="72">
        <f t="shared" ca="1" si="233"/>
        <v>0</v>
      </c>
      <c r="F545" s="72">
        <f t="shared" ca="1" si="234"/>
        <v>0</v>
      </c>
      <c r="G545" s="72">
        <f t="shared" ca="1" si="235"/>
        <v>0</v>
      </c>
      <c r="H545" s="9"/>
      <c r="O545" s="140">
        <f>Run4_Var1!O545+Run4_Var5!$G$10</f>
        <v>18761</v>
      </c>
      <c r="P545" s="140">
        <f>Run4_Var1!P545+Run4_Var5!$G$10</f>
        <v>19696</v>
      </c>
      <c r="Q545" s="140">
        <f>Run4_Var1!Q545+Run4_Var5!$G$10</f>
        <v>20631</v>
      </c>
      <c r="R545" s="140">
        <f>Run4_Var1!R545+Run4_Var5!$G$10</f>
        <v>21566</v>
      </c>
      <c r="S545" s="140">
        <f>Run4_Var1!S545+Run4_Var5!$G$10</f>
        <v>22501</v>
      </c>
      <c r="T545" s="8"/>
      <c r="U545" s="8"/>
      <c r="V545" s="70" t="s">
        <v>364</v>
      </c>
      <c r="W545" s="72">
        <f ca="1">C545+C550</f>
        <v>0</v>
      </c>
      <c r="X545" s="72">
        <f t="shared" ref="X545" ca="1" si="237">D545+D550</f>
        <v>0</v>
      </c>
      <c r="Y545" s="72">
        <f t="shared" ca="1" si="236"/>
        <v>0</v>
      </c>
      <c r="Z545" s="72">
        <f t="shared" ca="1" si="236"/>
        <v>0</v>
      </c>
      <c r="AA545" s="72">
        <f t="shared" ca="1" si="236"/>
        <v>0</v>
      </c>
      <c r="AB545" s="8"/>
      <c r="AC545" s="8"/>
      <c r="AD545" s="8"/>
      <c r="AE545" s="8"/>
    </row>
    <row r="546" spans="1:31" x14ac:dyDescent="0.25">
      <c r="A546" s="140"/>
      <c r="B546" s="140" t="s">
        <v>185</v>
      </c>
      <c r="C546" s="49">
        <f t="shared" ca="1" si="231"/>
        <v>0</v>
      </c>
      <c r="D546" s="49">
        <f t="shared" ca="1" si="232"/>
        <v>0</v>
      </c>
      <c r="E546" s="49">
        <f t="shared" ca="1" si="233"/>
        <v>0</v>
      </c>
      <c r="F546" s="49">
        <f t="shared" ca="1" si="234"/>
        <v>0</v>
      </c>
      <c r="G546" s="49">
        <f t="shared" ca="1" si="235"/>
        <v>0</v>
      </c>
      <c r="H546" s="7"/>
      <c r="O546" s="8"/>
      <c r="P546" s="8"/>
      <c r="Q546" s="8"/>
      <c r="R546" s="8"/>
      <c r="S546" s="8"/>
      <c r="T546" s="8"/>
      <c r="U546" s="8"/>
      <c r="V546" s="47" t="s">
        <v>365</v>
      </c>
      <c r="W546" s="49">
        <f ca="1">C546</f>
        <v>0</v>
      </c>
      <c r="X546" s="49">
        <f t="shared" ref="X546:AA546" ca="1" si="238">D546</f>
        <v>0</v>
      </c>
      <c r="Y546" s="49">
        <f t="shared" ca="1" si="238"/>
        <v>0</v>
      </c>
      <c r="Z546" s="49">
        <f t="shared" ca="1" si="238"/>
        <v>0</v>
      </c>
      <c r="AA546" s="49">
        <f t="shared" ca="1" si="238"/>
        <v>0</v>
      </c>
      <c r="AB546" s="8"/>
      <c r="AC546" s="8"/>
      <c r="AD546" s="8"/>
      <c r="AE546" s="8"/>
    </row>
    <row r="547" spans="1:31" x14ac:dyDescent="0.25">
      <c r="A547" s="140"/>
      <c r="B547" s="140" t="s">
        <v>186</v>
      </c>
      <c r="C547" s="79">
        <f t="shared" ca="1" si="231"/>
        <v>0</v>
      </c>
      <c r="D547" s="79">
        <f t="shared" ca="1" si="232"/>
        <v>0</v>
      </c>
      <c r="E547" s="79">
        <f t="shared" ca="1" si="233"/>
        <v>0</v>
      </c>
      <c r="F547" s="79">
        <f t="shared" ca="1" si="234"/>
        <v>0</v>
      </c>
      <c r="G547" s="79">
        <f t="shared" ca="1" si="235"/>
        <v>0</v>
      </c>
      <c r="H547" s="7"/>
      <c r="O547" s="8"/>
      <c r="P547" s="8"/>
      <c r="Q547" s="8"/>
      <c r="R547" s="8"/>
      <c r="S547" s="8"/>
      <c r="T547" s="8"/>
      <c r="U547" s="8"/>
      <c r="V547" s="80" t="s">
        <v>366</v>
      </c>
      <c r="W547" s="79">
        <f ca="1">SUM(C547:C548)</f>
        <v>0</v>
      </c>
      <c r="X547" s="79">
        <f t="shared" ref="X547:AA547" ca="1" si="239">SUM(D547:D548)</f>
        <v>0</v>
      </c>
      <c r="Y547" s="79">
        <f t="shared" ca="1" si="239"/>
        <v>0</v>
      </c>
      <c r="Z547" s="79">
        <f t="shared" ca="1" si="239"/>
        <v>0</v>
      </c>
      <c r="AA547" s="79">
        <f t="shared" ca="1" si="239"/>
        <v>0</v>
      </c>
      <c r="AB547" s="8"/>
      <c r="AC547" s="8"/>
      <c r="AD547" s="8"/>
      <c r="AE547" s="8"/>
    </row>
    <row r="548" spans="1:31" x14ac:dyDescent="0.25">
      <c r="A548" s="140"/>
      <c r="B548" s="140" t="s">
        <v>187</v>
      </c>
      <c r="C548" s="79">
        <f t="shared" ca="1" si="231"/>
        <v>0</v>
      </c>
      <c r="D548" s="79">
        <f t="shared" ca="1" si="232"/>
        <v>0</v>
      </c>
      <c r="E548" s="79">
        <f t="shared" ca="1" si="233"/>
        <v>0</v>
      </c>
      <c r="F548" s="79">
        <f t="shared" ca="1" si="234"/>
        <v>0</v>
      </c>
      <c r="G548" s="79">
        <f t="shared" ca="1" si="235"/>
        <v>0</v>
      </c>
      <c r="H548" s="7"/>
      <c r="O548" s="8"/>
      <c r="P548" s="8"/>
      <c r="Q548" s="8"/>
      <c r="R548" s="8"/>
      <c r="S548" s="8"/>
      <c r="T548" s="8"/>
      <c r="U548" s="8"/>
      <c r="V548" s="32" t="s">
        <v>367</v>
      </c>
      <c r="W548" s="40">
        <f ca="1">C551</f>
        <v>0</v>
      </c>
      <c r="X548" s="40">
        <f t="shared" ref="X548:AA548" ca="1" si="240">D551</f>
        <v>0</v>
      </c>
      <c r="Y548" s="40">
        <f t="shared" ca="1" si="240"/>
        <v>0</v>
      </c>
      <c r="Z548" s="40">
        <f t="shared" ca="1" si="240"/>
        <v>0</v>
      </c>
      <c r="AA548" s="40">
        <f t="shared" ca="1" si="240"/>
        <v>0</v>
      </c>
      <c r="AB548" s="8"/>
      <c r="AC548" s="8"/>
      <c r="AD548" s="8"/>
      <c r="AE548" s="8"/>
    </row>
    <row r="549" spans="1:31" x14ac:dyDescent="0.25">
      <c r="A549" s="140"/>
      <c r="B549" s="140" t="s">
        <v>1017</v>
      </c>
      <c r="C549" s="60">
        <f t="shared" ca="1" si="231"/>
        <v>0</v>
      </c>
      <c r="D549" s="60">
        <f t="shared" ca="1" si="232"/>
        <v>0</v>
      </c>
      <c r="E549" s="60">
        <f t="shared" ca="1" si="233"/>
        <v>0</v>
      </c>
      <c r="F549" s="60">
        <f t="shared" ca="1" si="234"/>
        <v>0</v>
      </c>
      <c r="G549" s="60">
        <f t="shared" ca="1" si="235"/>
        <v>0</v>
      </c>
      <c r="H549" s="7"/>
      <c r="O549" s="8"/>
      <c r="P549" s="8"/>
      <c r="Q549" s="8"/>
      <c r="R549" s="8"/>
      <c r="S549" s="8"/>
      <c r="T549" s="8"/>
      <c r="U549" s="8"/>
      <c r="V549" s="8"/>
      <c r="W549" s="5"/>
      <c r="X549" s="5"/>
      <c r="Y549" s="5"/>
      <c r="Z549" s="5"/>
      <c r="AA549" s="5"/>
      <c r="AB549" s="8"/>
      <c r="AC549" s="8"/>
      <c r="AD549" s="8"/>
      <c r="AE549" s="8"/>
    </row>
    <row r="550" spans="1:31" x14ac:dyDescent="0.25">
      <c r="A550" s="140"/>
      <c r="B550" s="140" t="s">
        <v>1018</v>
      </c>
      <c r="C550" s="72">
        <f t="shared" ca="1" si="231"/>
        <v>0</v>
      </c>
      <c r="D550" s="72">
        <f t="shared" ca="1" si="232"/>
        <v>0</v>
      </c>
      <c r="E550" s="72">
        <f t="shared" ca="1" si="233"/>
        <v>0</v>
      </c>
      <c r="F550" s="72">
        <f t="shared" ca="1" si="234"/>
        <v>0</v>
      </c>
      <c r="G550" s="72">
        <f t="shared" ca="1" si="235"/>
        <v>0</v>
      </c>
      <c r="H550" s="7"/>
      <c r="O550" s="8"/>
      <c r="P550" s="8"/>
      <c r="Q550" s="8"/>
      <c r="R550" s="8"/>
      <c r="S550" s="8"/>
      <c r="T550" s="8"/>
      <c r="U550" s="8"/>
      <c r="V550" s="140" t="s">
        <v>285</v>
      </c>
      <c r="W550" s="136">
        <f ca="1">SUM(W544:W549)</f>
        <v>0</v>
      </c>
      <c r="X550" s="136">
        <f ca="1">SUM(X544:X549)</f>
        <v>0</v>
      </c>
      <c r="Y550" s="136">
        <f ca="1">SUM(Y544:Y549)</f>
        <v>0</v>
      </c>
      <c r="Z550" s="136">
        <f ca="1">SUM(Z544:Z549)</f>
        <v>0</v>
      </c>
      <c r="AA550" s="136">
        <f ca="1">SUM(AA544:AA549)</f>
        <v>0</v>
      </c>
      <c r="AB550" s="8"/>
      <c r="AC550" s="8"/>
      <c r="AD550" s="8"/>
      <c r="AE550" s="8"/>
    </row>
    <row r="551" spans="1:31" x14ac:dyDescent="0.25">
      <c r="A551" s="140"/>
      <c r="B551" s="140" t="s">
        <v>177</v>
      </c>
      <c r="C551" s="40">
        <f t="shared" ca="1" si="231"/>
        <v>0</v>
      </c>
      <c r="D551" s="40">
        <f t="shared" ca="1" si="232"/>
        <v>0</v>
      </c>
      <c r="E551" s="40">
        <f t="shared" ca="1" si="233"/>
        <v>0</v>
      </c>
      <c r="F551" s="40">
        <f t="shared" ca="1" si="234"/>
        <v>0</v>
      </c>
      <c r="G551" s="40">
        <f t="shared" ca="1" si="235"/>
        <v>0</v>
      </c>
      <c r="H551" s="7"/>
      <c r="O551" s="8"/>
      <c r="P551" s="8"/>
      <c r="Q551" s="8"/>
      <c r="R551" s="8"/>
      <c r="S551" s="8"/>
      <c r="T551" s="8"/>
      <c r="U551" s="8"/>
      <c r="V551" s="140" t="s">
        <v>284</v>
      </c>
      <c r="W551" s="136">
        <f ca="1">SUM(C544:C551)</f>
        <v>0</v>
      </c>
      <c r="X551" s="136">
        <f t="shared" ref="X551:AA551" ca="1" si="241">SUM(D544:D551)</f>
        <v>0</v>
      </c>
      <c r="Y551" s="136">
        <f t="shared" ca="1" si="241"/>
        <v>0</v>
      </c>
      <c r="Z551" s="136">
        <f t="shared" ca="1" si="241"/>
        <v>0</v>
      </c>
      <c r="AA551" s="136">
        <f t="shared" ca="1" si="241"/>
        <v>0</v>
      </c>
      <c r="AB551" s="8"/>
      <c r="AC551" s="8"/>
      <c r="AD551" s="8"/>
      <c r="AE551" s="8"/>
    </row>
    <row r="552" spans="1:31" x14ac:dyDescent="0.25">
      <c r="A552" s="140"/>
      <c r="C552" s="7"/>
      <c r="D552" s="7"/>
      <c r="E552" s="7"/>
      <c r="F552" s="7"/>
      <c r="G552" s="7"/>
      <c r="H552" s="7"/>
      <c r="I552" s="103" t="s">
        <v>244</v>
      </c>
      <c r="O552" s="138" t="s">
        <v>245</v>
      </c>
      <c r="P552" s="8"/>
      <c r="Q552" s="8"/>
      <c r="R552" s="8"/>
      <c r="S552" s="8"/>
      <c r="T552" s="8"/>
      <c r="U552" s="8"/>
      <c r="V552" s="8"/>
      <c r="W552" s="42"/>
      <c r="X552" s="42"/>
      <c r="Y552" s="42"/>
      <c r="Z552" s="42"/>
      <c r="AA552" s="42"/>
      <c r="AB552" s="8"/>
      <c r="AC552" s="8"/>
      <c r="AD552" s="8"/>
      <c r="AE552" s="8"/>
    </row>
    <row r="553" spans="1:31" x14ac:dyDescent="0.25">
      <c r="A553" s="106"/>
      <c r="B553" s="106" t="s">
        <v>351</v>
      </c>
      <c r="C553" s="9">
        <v>2010</v>
      </c>
      <c r="D553" s="9">
        <v>2020</v>
      </c>
      <c r="E553" s="9">
        <v>2030</v>
      </c>
      <c r="F553" s="9">
        <v>2040</v>
      </c>
      <c r="G553" s="9">
        <v>2050</v>
      </c>
      <c r="H553" s="7"/>
      <c r="I553" s="106">
        <v>2010</v>
      </c>
      <c r="J553" s="106">
        <v>2020</v>
      </c>
      <c r="K553" s="106">
        <v>2030</v>
      </c>
      <c r="L553" s="106">
        <v>2040</v>
      </c>
      <c r="M553" s="106">
        <v>2050</v>
      </c>
      <c r="O553" s="6">
        <v>2010</v>
      </c>
      <c r="P553" s="6">
        <v>2020</v>
      </c>
      <c r="Q553" s="6">
        <v>2030</v>
      </c>
      <c r="R553" s="6">
        <v>2040</v>
      </c>
      <c r="S553" s="6">
        <v>2050</v>
      </c>
      <c r="T553" s="8"/>
      <c r="U553" s="8"/>
      <c r="V553" s="106" t="s">
        <v>351</v>
      </c>
      <c r="W553" s="9">
        <v>2010</v>
      </c>
      <c r="X553" s="9">
        <v>2020</v>
      </c>
      <c r="Y553" s="9">
        <v>2030</v>
      </c>
      <c r="Z553" s="9">
        <v>2040</v>
      </c>
      <c r="AA553" s="9">
        <v>2050</v>
      </c>
      <c r="AB553" s="8"/>
      <c r="AC553" s="8"/>
      <c r="AD553" s="8"/>
      <c r="AE553" s="8"/>
    </row>
    <row r="554" spans="1:31" x14ac:dyDescent="0.25">
      <c r="A554" s="140"/>
      <c r="B554" s="140" t="s">
        <v>111</v>
      </c>
      <c r="C554" s="60">
        <f t="shared" ref="C554:C561" ca="1" si="242">IFERROR(VLOOKUP($B554,INDIRECT($I$554),2,FALSE),0)</f>
        <v>0</v>
      </c>
      <c r="D554" s="60">
        <f t="shared" ref="D554:D561" ca="1" si="243">IFERROR(VLOOKUP($B554,INDIRECT($J$554),2,FALSE),0)</f>
        <v>-16.489201399999999</v>
      </c>
      <c r="E554" s="60">
        <f t="shared" ref="E554:E561" ca="1" si="244">IFERROR(VLOOKUP($B554,INDIRECT($K$554),2,FALSE),0)</f>
        <v>-16.489201399999999</v>
      </c>
      <c r="F554" s="60">
        <f t="shared" ref="F554:F561" ca="1" si="245">IFERROR(VLOOKUP($B554,INDIRECT($L$554),2,FALSE),0)</f>
        <v>-16.489201399999999</v>
      </c>
      <c r="G554" s="60">
        <f t="shared" ref="G554:G561" ca="1" si="246">IFERROR(VLOOKUP($B554,INDIRECT($M$554),2,FALSE),0)</f>
        <v>-16.489201399999999</v>
      </c>
      <c r="H554" s="7"/>
      <c r="I554" s="140" t="str">
        <f>"Modeloutput!$A$"&amp;O554&amp;":$B$"&amp;O555</f>
        <v>Modeloutput!$A$18936:$B$18943</v>
      </c>
      <c r="J554" s="140" t="str">
        <f>"Modeloutput!$A$"&amp;P554&amp;":$B$"&amp;P555</f>
        <v>Modeloutput!$A$19871:$B$19878</v>
      </c>
      <c r="K554" s="140" t="str">
        <f>"Modeloutput!$A$"&amp;Q554&amp;":$B$"&amp;Q555</f>
        <v>Modeloutput!$A$20806:$B$20813</v>
      </c>
      <c r="L554" s="140" t="str">
        <f>"Modeloutput!$A$"&amp;R554&amp;":$B$"&amp;R555</f>
        <v>Modeloutput!$A$21741:$B$21748</v>
      </c>
      <c r="M554" s="140" t="str">
        <f>"Modeloutput!$A$"&amp;S554&amp;":$B$"&amp;S555</f>
        <v>Modeloutput!$A$22676:$B$22683</v>
      </c>
      <c r="N554" s="140" t="s">
        <v>246</v>
      </c>
      <c r="O554" s="140">
        <f>Run4_Var1!O554+Run4_Var5!$G$10</f>
        <v>18936</v>
      </c>
      <c r="P554" s="140">
        <f>Run4_Var1!P554+Run4_Var5!$G$10</f>
        <v>19871</v>
      </c>
      <c r="Q554" s="140">
        <f>Run4_Var1!Q554+Run4_Var5!$G$10</f>
        <v>20806</v>
      </c>
      <c r="R554" s="140">
        <f>Run4_Var1!R554+Run4_Var5!$G$10</f>
        <v>21741</v>
      </c>
      <c r="S554" s="140">
        <f>Run4_Var1!S554+Run4_Var5!$G$10</f>
        <v>22676</v>
      </c>
      <c r="T554" s="8"/>
      <c r="U554" s="8"/>
      <c r="V554" s="57" t="s">
        <v>353</v>
      </c>
      <c r="W554" s="68">
        <f ca="1">C554+C559</f>
        <v>0</v>
      </c>
      <c r="X554" s="68">
        <f t="shared" ref="X554:AA555" ca="1" si="247">D554+D559</f>
        <v>-16.489201399999999</v>
      </c>
      <c r="Y554" s="68">
        <f t="shared" ca="1" si="247"/>
        <v>-16.489201399999999</v>
      </c>
      <c r="Z554" s="68">
        <f t="shared" ca="1" si="247"/>
        <v>-16.489201399999999</v>
      </c>
      <c r="AA554" s="68">
        <f t="shared" ca="1" si="247"/>
        <v>-16.489201399999999</v>
      </c>
      <c r="AB554" s="8"/>
      <c r="AC554" s="8"/>
      <c r="AD554" s="8"/>
      <c r="AE554" s="8"/>
    </row>
    <row r="555" spans="1:31" x14ac:dyDescent="0.25">
      <c r="A555" s="140"/>
      <c r="B555" s="140" t="s">
        <v>184</v>
      </c>
      <c r="C555" s="72">
        <f t="shared" ca="1" si="242"/>
        <v>0</v>
      </c>
      <c r="D555" s="72">
        <f t="shared" ca="1" si="243"/>
        <v>-0.98369946200000002</v>
      </c>
      <c r="E555" s="72">
        <f t="shared" ca="1" si="244"/>
        <v>-0.82837849399999997</v>
      </c>
      <c r="F555" s="72">
        <f t="shared" ca="1" si="245"/>
        <v>-0.73130288899999996</v>
      </c>
      <c r="G555" s="72">
        <f t="shared" ca="1" si="246"/>
        <v>-0.66011411200000003</v>
      </c>
      <c r="H555" s="9"/>
      <c r="O555" s="140">
        <f>Run4_Var1!O555+Run4_Var5!$G$10</f>
        <v>18943</v>
      </c>
      <c r="P555" s="140">
        <f>Run4_Var1!P555+Run4_Var5!$G$10</f>
        <v>19878</v>
      </c>
      <c r="Q555" s="140">
        <f>Run4_Var1!Q555+Run4_Var5!$G$10</f>
        <v>20813</v>
      </c>
      <c r="R555" s="140">
        <f>Run4_Var1!R555+Run4_Var5!$G$10</f>
        <v>21748</v>
      </c>
      <c r="S555" s="140">
        <f>Run4_Var1!S555+Run4_Var5!$G$10</f>
        <v>22683</v>
      </c>
      <c r="T555" s="8"/>
      <c r="U555" s="8"/>
      <c r="V555" s="70" t="s">
        <v>354</v>
      </c>
      <c r="W555" s="71">
        <f ca="1">C555+C560</f>
        <v>0</v>
      </c>
      <c r="X555" s="71">
        <f t="shared" ca="1" si="247"/>
        <v>-0.98369946200000002</v>
      </c>
      <c r="Y555" s="71">
        <f t="shared" ca="1" si="247"/>
        <v>-0.82837849399999997</v>
      </c>
      <c r="Z555" s="71">
        <f t="shared" ca="1" si="247"/>
        <v>-0.73130288899999996</v>
      </c>
      <c r="AA555" s="71">
        <f t="shared" ca="1" si="247"/>
        <v>-0.66011411200000003</v>
      </c>
      <c r="AB555" s="8"/>
      <c r="AC555" s="8"/>
      <c r="AD555" s="8"/>
      <c r="AE555" s="8"/>
    </row>
    <row r="556" spans="1:31" x14ac:dyDescent="0.25">
      <c r="A556" s="140"/>
      <c r="B556" s="140" t="s">
        <v>185</v>
      </c>
      <c r="C556" s="49">
        <f t="shared" ca="1" si="242"/>
        <v>0</v>
      </c>
      <c r="D556" s="49">
        <f t="shared" ca="1" si="243"/>
        <v>-0.98369946200000002</v>
      </c>
      <c r="E556" s="49">
        <f t="shared" ca="1" si="244"/>
        <v>-0.82837849399999997</v>
      </c>
      <c r="F556" s="49">
        <f t="shared" ca="1" si="245"/>
        <v>-0.73130288899999996</v>
      </c>
      <c r="G556" s="49">
        <f t="shared" ca="1" si="246"/>
        <v>-0.66011411200000003</v>
      </c>
      <c r="H556" s="7"/>
      <c r="O556" s="8"/>
      <c r="P556" s="8"/>
      <c r="Q556" s="8"/>
      <c r="R556" s="8"/>
      <c r="S556" s="8"/>
      <c r="T556" s="8"/>
      <c r="U556" s="8"/>
      <c r="V556" s="47" t="s">
        <v>355</v>
      </c>
      <c r="W556" s="48">
        <f ca="1">C556</f>
        <v>0</v>
      </c>
      <c r="X556" s="48">
        <f t="shared" ref="X556:AA556" ca="1" si="248">D556</f>
        <v>-0.98369946200000002</v>
      </c>
      <c r="Y556" s="48">
        <f t="shared" ca="1" si="248"/>
        <v>-0.82837849399999997</v>
      </c>
      <c r="Z556" s="48">
        <f t="shared" ca="1" si="248"/>
        <v>-0.73130288899999996</v>
      </c>
      <c r="AA556" s="48">
        <f t="shared" ca="1" si="248"/>
        <v>-0.66011411200000003</v>
      </c>
      <c r="AB556" s="8"/>
      <c r="AC556" s="8"/>
      <c r="AD556" s="8"/>
      <c r="AE556" s="8"/>
    </row>
    <row r="557" spans="1:31" x14ac:dyDescent="0.25">
      <c r="A557" s="140"/>
      <c r="B557" s="140" t="s">
        <v>186</v>
      </c>
      <c r="C557" s="79">
        <f t="shared" ca="1" si="242"/>
        <v>0</v>
      </c>
      <c r="D557" s="79">
        <f t="shared" ca="1" si="243"/>
        <v>-1.46395838E-4</v>
      </c>
      <c r="E557" s="79">
        <f t="shared" ca="1" si="244"/>
        <v>-1.6483062900000001E-4</v>
      </c>
      <c r="F557" s="79">
        <f t="shared" ca="1" si="245"/>
        <v>-1.6808226899999999E-4</v>
      </c>
      <c r="G557" s="79">
        <f t="shared" ca="1" si="246"/>
        <v>-1.7000050099999999E-4</v>
      </c>
      <c r="H557" s="7"/>
      <c r="O557" s="8"/>
      <c r="P557" s="8"/>
      <c r="Q557" s="8"/>
      <c r="R557" s="8"/>
      <c r="S557" s="8"/>
      <c r="T557" s="8"/>
      <c r="U557" s="8"/>
      <c r="V557" s="80" t="s">
        <v>356</v>
      </c>
      <c r="W557" s="81">
        <f ca="1">SUM(C557:C558)</f>
        <v>0</v>
      </c>
      <c r="X557" s="81">
        <f t="shared" ref="X557:AA557" ca="1" si="249">SUM(D557:D558)</f>
        <v>-1.46395838E-4</v>
      </c>
      <c r="Y557" s="81">
        <f t="shared" ca="1" si="249"/>
        <v>-1.6483062900000001E-4</v>
      </c>
      <c r="Z557" s="81">
        <f t="shared" ca="1" si="249"/>
        <v>-1.6808226899999999E-4</v>
      </c>
      <c r="AA557" s="81">
        <f t="shared" ca="1" si="249"/>
        <v>-1.7000050099999999E-4</v>
      </c>
      <c r="AB557" s="8"/>
      <c r="AC557" s="8"/>
      <c r="AD557" s="8"/>
      <c r="AE557" s="8"/>
    </row>
    <row r="558" spans="1:31" x14ac:dyDescent="0.25">
      <c r="A558" s="140"/>
      <c r="B558" s="140" t="s">
        <v>187</v>
      </c>
      <c r="C558" s="79">
        <f t="shared" ca="1" si="242"/>
        <v>0</v>
      </c>
      <c r="D558" s="79">
        <f t="shared" ca="1" si="243"/>
        <v>0</v>
      </c>
      <c r="E558" s="79">
        <f t="shared" ca="1" si="244"/>
        <v>0</v>
      </c>
      <c r="F558" s="79">
        <f t="shared" ca="1" si="245"/>
        <v>0</v>
      </c>
      <c r="G558" s="79">
        <f t="shared" ca="1" si="246"/>
        <v>0</v>
      </c>
      <c r="H558" s="7"/>
      <c r="O558" s="8"/>
      <c r="P558" s="8"/>
      <c r="Q558" s="8"/>
      <c r="R558" s="8"/>
      <c r="S558" s="8"/>
      <c r="T558" s="8"/>
      <c r="U558" s="8"/>
      <c r="V558" s="32" t="s">
        <v>357</v>
      </c>
      <c r="W558" s="33">
        <f ca="1">C561</f>
        <v>0</v>
      </c>
      <c r="X558" s="33">
        <f t="shared" ref="X558:AA558" ca="1" si="250">D561</f>
        <v>18.4567467</v>
      </c>
      <c r="Y558" s="33">
        <f t="shared" ca="1" si="250"/>
        <v>18.146123200000002</v>
      </c>
      <c r="Z558" s="33">
        <f t="shared" ca="1" si="250"/>
        <v>17.951975300000001</v>
      </c>
      <c r="AA558" s="33">
        <f t="shared" ca="1" si="250"/>
        <v>17.809599599999999</v>
      </c>
      <c r="AB558" s="8"/>
      <c r="AC558" s="8"/>
      <c r="AD558" s="8"/>
      <c r="AE558" s="8"/>
    </row>
    <row r="559" spans="1:31" x14ac:dyDescent="0.25">
      <c r="A559" s="140"/>
      <c r="B559" s="140" t="s">
        <v>1019</v>
      </c>
      <c r="C559" s="60">
        <f t="shared" ca="1" si="242"/>
        <v>0</v>
      </c>
      <c r="D559" s="60">
        <f t="shared" ca="1" si="243"/>
        <v>0</v>
      </c>
      <c r="E559" s="60">
        <f t="shared" ca="1" si="244"/>
        <v>0</v>
      </c>
      <c r="F559" s="60">
        <f t="shared" ca="1" si="245"/>
        <v>0</v>
      </c>
      <c r="G559" s="60">
        <f t="shared" ca="1" si="246"/>
        <v>0</v>
      </c>
      <c r="H559" s="7"/>
      <c r="O559" s="8"/>
      <c r="P559" s="8"/>
      <c r="Q559" s="8"/>
      <c r="R559" s="8"/>
      <c r="S559" s="8"/>
      <c r="T559" s="8"/>
      <c r="U559" s="8"/>
      <c r="V559" s="8"/>
      <c r="W559" s="42"/>
      <c r="X559" s="42"/>
      <c r="Y559" s="42"/>
      <c r="Z559" s="42"/>
      <c r="AA559" s="42"/>
      <c r="AB559" s="8"/>
      <c r="AC559" s="8"/>
      <c r="AD559" s="8"/>
      <c r="AE559" s="8"/>
    </row>
    <row r="560" spans="1:31" x14ac:dyDescent="0.25">
      <c r="A560" s="140"/>
      <c r="B560" s="140" t="s">
        <v>1020</v>
      </c>
      <c r="C560" s="72">
        <f t="shared" ca="1" si="242"/>
        <v>0</v>
      </c>
      <c r="D560" s="72">
        <f t="shared" ca="1" si="243"/>
        <v>0</v>
      </c>
      <c r="E560" s="72">
        <f t="shared" ca="1" si="244"/>
        <v>0</v>
      </c>
      <c r="F560" s="72">
        <f t="shared" ca="1" si="245"/>
        <v>0</v>
      </c>
      <c r="G560" s="72">
        <f t="shared" ca="1" si="246"/>
        <v>0</v>
      </c>
      <c r="H560" s="7"/>
      <c r="O560" s="8"/>
      <c r="P560" s="8"/>
      <c r="Q560" s="8"/>
      <c r="R560" s="8"/>
      <c r="S560" s="8"/>
      <c r="T560" s="8"/>
      <c r="U560" s="8"/>
      <c r="V560" s="140" t="s">
        <v>285</v>
      </c>
      <c r="W560" s="135">
        <f ca="1">SUM(W554:W559)</f>
        <v>0</v>
      </c>
      <c r="X560" s="135">
        <f ca="1">SUM(X554:X559)</f>
        <v>-1.9838001463767796E-8</v>
      </c>
      <c r="Y560" s="135">
        <f ca="1">SUM(Y554:Y559)</f>
        <v>-1.8628995235303591E-8</v>
      </c>
      <c r="Z560" s="135">
        <f ca="1">SUM(Z554:Z559)</f>
        <v>3.9731006040710781E-8</v>
      </c>
      <c r="AA560" s="135">
        <f ca="1">SUM(AA554:AA559)</f>
        <v>-2.4500998563325993E-8</v>
      </c>
      <c r="AB560" s="8"/>
      <c r="AC560" s="8"/>
      <c r="AD560" s="8"/>
      <c r="AE560" s="8"/>
    </row>
    <row r="561" spans="1:31" x14ac:dyDescent="0.25">
      <c r="A561" s="140"/>
      <c r="B561" s="140" t="s">
        <v>177</v>
      </c>
      <c r="C561" s="40">
        <f t="shared" ca="1" si="242"/>
        <v>0</v>
      </c>
      <c r="D561" s="40">
        <f t="shared" ca="1" si="243"/>
        <v>18.4567467</v>
      </c>
      <c r="E561" s="40">
        <f t="shared" ca="1" si="244"/>
        <v>18.146123200000002</v>
      </c>
      <c r="F561" s="40">
        <f t="shared" ca="1" si="245"/>
        <v>17.951975300000001</v>
      </c>
      <c r="G561" s="40">
        <f t="shared" ca="1" si="246"/>
        <v>17.809599599999999</v>
      </c>
      <c r="H561" s="7"/>
      <c r="O561" s="8"/>
      <c r="P561" s="8"/>
      <c r="Q561" s="8"/>
      <c r="R561" s="8"/>
      <c r="S561" s="8"/>
      <c r="T561" s="8"/>
      <c r="U561" s="8"/>
      <c r="V561" s="140" t="s">
        <v>284</v>
      </c>
      <c r="W561" s="135">
        <f ca="1">SUM(C554:C561)</f>
        <v>0</v>
      </c>
      <c r="X561" s="135">
        <f t="shared" ref="X561:AA561" ca="1" si="251">SUM(D554:D561)</f>
        <v>-1.9838001463767796E-8</v>
      </c>
      <c r="Y561" s="135">
        <f t="shared" ca="1" si="251"/>
        <v>-1.8628995235303591E-8</v>
      </c>
      <c r="Z561" s="135">
        <f t="shared" ca="1" si="251"/>
        <v>3.9731006040710781E-8</v>
      </c>
      <c r="AA561" s="135">
        <f t="shared" ca="1" si="251"/>
        <v>-2.4500998563325993E-8</v>
      </c>
      <c r="AB561" s="8"/>
      <c r="AC561" s="8"/>
      <c r="AD561" s="8"/>
      <c r="AE561" s="8"/>
    </row>
    <row r="562" spans="1:31" x14ac:dyDescent="0.25">
      <c r="A562" s="140"/>
      <c r="C562" s="7"/>
      <c r="D562" s="7"/>
      <c r="E562" s="7"/>
      <c r="F562" s="7"/>
      <c r="G562" s="7"/>
      <c r="H562" s="7"/>
      <c r="I562" s="103" t="s">
        <v>244</v>
      </c>
      <c r="O562" s="138" t="s">
        <v>245</v>
      </c>
      <c r="P562" s="8"/>
      <c r="Q562" s="8"/>
      <c r="R562" s="8"/>
      <c r="S562" s="8"/>
      <c r="T562" s="8"/>
      <c r="U562" s="8"/>
      <c r="V562" s="8"/>
      <c r="W562" s="42"/>
      <c r="X562" s="42"/>
      <c r="Y562" s="42"/>
      <c r="Z562" s="42"/>
      <c r="AA562" s="42"/>
      <c r="AB562" s="8"/>
      <c r="AC562" s="8"/>
      <c r="AD562" s="8"/>
      <c r="AE562" s="8"/>
    </row>
    <row r="563" spans="1:31" x14ac:dyDescent="0.25">
      <c r="A563" s="140"/>
      <c r="B563" s="106" t="s">
        <v>1364</v>
      </c>
      <c r="C563" s="9">
        <v>2010</v>
      </c>
      <c r="D563" s="9">
        <v>2020</v>
      </c>
      <c r="E563" s="9">
        <v>2030</v>
      </c>
      <c r="F563" s="9">
        <v>2040</v>
      </c>
      <c r="G563" s="9">
        <v>2050</v>
      </c>
      <c r="H563" s="7"/>
      <c r="I563" s="106">
        <v>2010</v>
      </c>
      <c r="J563" s="106">
        <v>2020</v>
      </c>
      <c r="K563" s="106">
        <v>2030</v>
      </c>
      <c r="L563" s="106">
        <v>2040</v>
      </c>
      <c r="M563" s="106">
        <v>2050</v>
      </c>
      <c r="O563" s="6">
        <v>2010</v>
      </c>
      <c r="P563" s="6">
        <v>2020</v>
      </c>
      <c r="Q563" s="6">
        <v>2030</v>
      </c>
      <c r="R563" s="6">
        <v>2040</v>
      </c>
      <c r="S563" s="6">
        <v>2050</v>
      </c>
      <c r="T563" s="8"/>
      <c r="U563" s="8"/>
      <c r="V563" s="106" t="s">
        <v>1364</v>
      </c>
      <c r="W563" s="9">
        <v>2010</v>
      </c>
      <c r="X563" s="9">
        <v>2020</v>
      </c>
      <c r="Y563" s="9">
        <v>2030</v>
      </c>
      <c r="Z563" s="9">
        <v>2040</v>
      </c>
      <c r="AA563" s="9">
        <v>2050</v>
      </c>
      <c r="AB563" s="8"/>
      <c r="AC563" s="8"/>
      <c r="AD563" s="8"/>
      <c r="AE563" s="8"/>
    </row>
    <row r="564" spans="1:31" x14ac:dyDescent="0.25">
      <c r="A564" s="140"/>
      <c r="B564" s="140" t="s">
        <v>1334</v>
      </c>
      <c r="C564" s="60">
        <f t="shared" ref="C564:C570" ca="1" si="252">IFERROR(VLOOKUP($B564,INDIRECT($I$564),2,FALSE),0)</f>
        <v>0</v>
      </c>
      <c r="D564" s="60">
        <f t="shared" ref="D564:D570" ca="1" si="253">IFERROR(VLOOKUP($B564,INDIRECT($J$564),2,FALSE),0)</f>
        <v>-3.3289395200000002E-2</v>
      </c>
      <c r="E564" s="60">
        <f t="shared" ref="E564:E570" ca="1" si="254">IFERROR(VLOOKUP($B564,INDIRECT($K$564),2,FALSE),0)</f>
        <v>-6.6578790499999999E-2</v>
      </c>
      <c r="F564" s="60">
        <f t="shared" ref="F564:F570" ca="1" si="255">IFERROR(VLOOKUP($B564,INDIRECT($L$564),2,FALSE),0)</f>
        <v>-9.9868185700000001E-2</v>
      </c>
      <c r="G564" s="60">
        <f t="shared" ref="G564:G570" ca="1" si="256">IFERROR(VLOOKUP($B564,INDIRECT($M$564),2,FALSE),0)</f>
        <v>-0.133157581</v>
      </c>
      <c r="H564" s="7"/>
      <c r="I564" s="140" t="str">
        <f>"Modeloutput!$A$"&amp;O564&amp;":$B$"&amp;O565</f>
        <v>Modeloutput!$A$19628:$B$19635</v>
      </c>
      <c r="J564" s="140" t="str">
        <f>"Modeloutput!$A$"&amp;P564&amp;":$B$"&amp;P565</f>
        <v>Modeloutput!$A$20563:$B$20570</v>
      </c>
      <c r="K564" s="140" t="str">
        <f>"Modeloutput!$A$"&amp;Q564&amp;":$B$"&amp;Q565</f>
        <v>Modeloutput!$A$21498:$B$21505</v>
      </c>
      <c r="L564" s="140" t="str">
        <f>"Modeloutput!$A$"&amp;R564&amp;":$B$"&amp;R565</f>
        <v>Modeloutput!$A$22433:$B$22440</v>
      </c>
      <c r="M564" s="140" t="str">
        <f>"Modeloutput!$A$"&amp;S564&amp;":$B$"&amp;S565</f>
        <v>Modeloutput!$A$23368:$B$23375</v>
      </c>
      <c r="N564" s="140" t="s">
        <v>246</v>
      </c>
      <c r="O564" s="140">
        <f>Run4_Var1!O564+Run4_Var5!$G$10</f>
        <v>19628</v>
      </c>
      <c r="P564" s="140">
        <f>Run4_Var1!P564+Run4_Var5!$G$10</f>
        <v>20563</v>
      </c>
      <c r="Q564" s="140">
        <f>Run4_Var1!Q564+Run4_Var5!$G$10</f>
        <v>21498</v>
      </c>
      <c r="R564" s="140">
        <f>Run4_Var1!R564+Run4_Var5!$G$10</f>
        <v>22433</v>
      </c>
      <c r="S564" s="140">
        <f>Run4_Var1!S564+Run4_Var5!$G$10</f>
        <v>23368</v>
      </c>
      <c r="T564" s="8"/>
      <c r="U564" s="8"/>
      <c r="V564" s="57" t="s">
        <v>1365</v>
      </c>
      <c r="W564" s="68">
        <f ca="1">C564+C568</f>
        <v>0</v>
      </c>
      <c r="X564" s="68">
        <f t="shared" ref="X564:AA565" ca="1" si="257">D564+D568</f>
        <v>-3.3289395200000002E-2</v>
      </c>
      <c r="Y564" s="68">
        <f t="shared" ca="1" si="257"/>
        <v>-6.6578790499999999E-2</v>
      </c>
      <c r="Z564" s="68">
        <f t="shared" ca="1" si="257"/>
        <v>-9.9868185700000001E-2</v>
      </c>
      <c r="AA564" s="68">
        <f t="shared" ca="1" si="257"/>
        <v>-0.133157581</v>
      </c>
      <c r="AB564" s="8"/>
      <c r="AC564" s="8"/>
      <c r="AD564" s="8"/>
      <c r="AE564" s="8"/>
    </row>
    <row r="565" spans="1:31" x14ac:dyDescent="0.25">
      <c r="A565" s="140"/>
      <c r="B565" s="140" t="s">
        <v>184</v>
      </c>
      <c r="C565" s="72">
        <f t="shared" ca="1" si="252"/>
        <v>0</v>
      </c>
      <c r="D565" s="72">
        <f t="shared" ca="1" si="253"/>
        <v>-5.8132400000000003E-4</v>
      </c>
      <c r="E565" s="72">
        <f t="shared" ca="1" si="254"/>
        <v>-4.8953600000000005E-4</v>
      </c>
      <c r="F565" s="72">
        <f t="shared" ca="1" si="255"/>
        <v>-4.3216849999999998E-4</v>
      </c>
      <c r="G565" s="72">
        <f t="shared" ca="1" si="256"/>
        <v>-3.9009899999999998E-4</v>
      </c>
      <c r="H565" s="9"/>
      <c r="O565" s="140">
        <f>Run4_Var1!O565+Run4_Var5!$G$10</f>
        <v>19635</v>
      </c>
      <c r="P565" s="140">
        <f>Run4_Var1!P565+Run4_Var5!$G$10</f>
        <v>20570</v>
      </c>
      <c r="Q565" s="140">
        <f>Run4_Var1!Q565+Run4_Var5!$G$10</f>
        <v>21505</v>
      </c>
      <c r="R565" s="140">
        <f>Run4_Var1!R565+Run4_Var5!$G$10</f>
        <v>22440</v>
      </c>
      <c r="S565" s="140">
        <f>Run4_Var1!S565+Run4_Var5!$G$10</f>
        <v>23375</v>
      </c>
      <c r="T565" s="8"/>
      <c r="U565" s="8"/>
      <c r="V565" s="70" t="s">
        <v>1366</v>
      </c>
      <c r="W565" s="71">
        <f ca="1">C565+C569</f>
        <v>0</v>
      </c>
      <c r="X565" s="71">
        <f t="shared" ca="1" si="257"/>
        <v>-5.8132400000000003E-4</v>
      </c>
      <c r="Y565" s="71">
        <f t="shared" ca="1" si="257"/>
        <v>-4.8953600000000005E-4</v>
      </c>
      <c r="Z565" s="71">
        <f t="shared" ca="1" si="257"/>
        <v>-4.3216849999999998E-4</v>
      </c>
      <c r="AA565" s="71">
        <f t="shared" ca="1" si="257"/>
        <v>-3.9009899999999998E-4</v>
      </c>
      <c r="AB565" s="8"/>
      <c r="AC565" s="8"/>
      <c r="AD565" s="8"/>
      <c r="AE565" s="8"/>
    </row>
    <row r="566" spans="1:31" x14ac:dyDescent="0.25">
      <c r="A566" s="140"/>
      <c r="B566" s="140" t="s">
        <v>199</v>
      </c>
      <c r="C566" s="79">
        <f t="shared" ca="1" si="252"/>
        <v>0</v>
      </c>
      <c r="D566" s="79">
        <f t="shared" ca="1" si="253"/>
        <v>-1.8858285799999999E-2</v>
      </c>
      <c r="E566" s="79">
        <f t="shared" ca="1" si="254"/>
        <v>-2.32647497E-2</v>
      </c>
      <c r="F566" s="79">
        <f t="shared" ca="1" si="255"/>
        <v>-2.42771003E-2</v>
      </c>
      <c r="G566" s="79">
        <f t="shared" ca="1" si="256"/>
        <v>-2.50321877E-2</v>
      </c>
      <c r="H566" s="7"/>
      <c r="O566" s="8"/>
      <c r="P566" s="8"/>
      <c r="Q566" s="8"/>
      <c r="R566" s="8"/>
      <c r="S566" s="8"/>
      <c r="T566" s="8"/>
      <c r="U566" s="8"/>
      <c r="V566" s="80" t="s">
        <v>1367</v>
      </c>
      <c r="W566" s="81">
        <f ca="1">SUM(C566:C567)</f>
        <v>0</v>
      </c>
      <c r="X566" s="81">
        <f t="shared" ref="X566:AA566" ca="1" si="258">SUM(D566:D567)</f>
        <v>-2.4977110309999998E-2</v>
      </c>
      <c r="Y566" s="81">
        <f t="shared" ca="1" si="258"/>
        <v>-3.0972106110000001E-2</v>
      </c>
      <c r="Z566" s="81">
        <f t="shared" ca="1" si="258"/>
        <v>-3.1841388620000001E-2</v>
      </c>
      <c r="AA566" s="81">
        <f t="shared" ca="1" si="258"/>
        <v>-3.2452863550000002E-2</v>
      </c>
      <c r="AB566" s="8"/>
      <c r="AC566" s="8"/>
      <c r="AD566" s="8"/>
      <c r="AE566" s="8"/>
    </row>
    <row r="567" spans="1:31" x14ac:dyDescent="0.25">
      <c r="A567" s="140"/>
      <c r="B567" s="140" t="s">
        <v>187</v>
      </c>
      <c r="C567" s="79">
        <f t="shared" ca="1" si="252"/>
        <v>0</v>
      </c>
      <c r="D567" s="79">
        <f t="shared" ca="1" si="253"/>
        <v>-6.1188245099999998E-3</v>
      </c>
      <c r="E567" s="79">
        <f t="shared" ca="1" si="254"/>
        <v>-7.7073564100000004E-3</v>
      </c>
      <c r="F567" s="79">
        <f t="shared" ca="1" si="255"/>
        <v>-7.5642883200000002E-3</v>
      </c>
      <c r="G567" s="79">
        <f t="shared" ca="1" si="256"/>
        <v>-7.4206758499999999E-3</v>
      </c>
      <c r="H567" s="7"/>
      <c r="O567" s="8"/>
      <c r="P567" s="8"/>
      <c r="Q567" s="8"/>
      <c r="R567" s="8"/>
      <c r="S567" s="8"/>
      <c r="T567" s="8"/>
      <c r="U567" s="8"/>
      <c r="V567" s="32" t="s">
        <v>1368</v>
      </c>
      <c r="W567" s="33">
        <f ca="1">C570</f>
        <v>0</v>
      </c>
      <c r="X567" s="33">
        <f t="shared" ref="X567:AA567" ca="1" si="259">D570</f>
        <v>5.8847829599999998E-2</v>
      </c>
      <c r="Y567" s="33">
        <f t="shared" ca="1" si="259"/>
        <v>9.8040432600000005E-2</v>
      </c>
      <c r="Z567" s="33">
        <f t="shared" ca="1" si="259"/>
        <v>0.13214174300000001</v>
      </c>
      <c r="AA567" s="33">
        <f t="shared" ca="1" si="259"/>
        <v>0.166000544</v>
      </c>
      <c r="AB567" s="8"/>
      <c r="AC567" s="8"/>
      <c r="AD567" s="8"/>
      <c r="AE567" s="8"/>
    </row>
    <row r="568" spans="1:31" x14ac:dyDescent="0.25">
      <c r="A568" s="140"/>
      <c r="B568" s="140" t="s">
        <v>1343</v>
      </c>
      <c r="C568" s="60">
        <f t="shared" ca="1" si="252"/>
        <v>0</v>
      </c>
      <c r="D568" s="60">
        <f t="shared" ca="1" si="253"/>
        <v>0</v>
      </c>
      <c r="E568" s="60">
        <f t="shared" ca="1" si="254"/>
        <v>0</v>
      </c>
      <c r="F568" s="60">
        <f t="shared" ca="1" si="255"/>
        <v>0</v>
      </c>
      <c r="G568" s="60">
        <f t="shared" ca="1" si="256"/>
        <v>0</v>
      </c>
      <c r="H568" s="7"/>
      <c r="O568" s="8"/>
      <c r="P568" s="8"/>
      <c r="Q568" s="8"/>
      <c r="R568" s="8"/>
      <c r="S568" s="8"/>
      <c r="T568" s="8"/>
      <c r="U568" s="8"/>
      <c r="V568" s="8"/>
      <c r="W568" s="8"/>
      <c r="X568" s="8"/>
      <c r="Y568" s="8"/>
      <c r="Z568" s="8"/>
      <c r="AA568" s="8"/>
      <c r="AB568" s="8"/>
      <c r="AC568" s="8"/>
      <c r="AD568" s="8"/>
      <c r="AE568" s="8"/>
    </row>
    <row r="569" spans="1:31" x14ac:dyDescent="0.25">
      <c r="A569" s="140"/>
      <c r="B569" s="140" t="s">
        <v>1344</v>
      </c>
      <c r="C569" s="72">
        <f t="shared" ca="1" si="252"/>
        <v>0</v>
      </c>
      <c r="D569" s="72">
        <f t="shared" ca="1" si="253"/>
        <v>0</v>
      </c>
      <c r="E569" s="72">
        <f t="shared" ca="1" si="254"/>
        <v>0</v>
      </c>
      <c r="F569" s="72">
        <f t="shared" ca="1" si="255"/>
        <v>0</v>
      </c>
      <c r="G569" s="72">
        <f t="shared" ca="1" si="256"/>
        <v>0</v>
      </c>
      <c r="H569" s="7"/>
      <c r="O569" s="8"/>
      <c r="P569" s="8"/>
      <c r="Q569" s="8"/>
      <c r="R569" s="8"/>
      <c r="S569" s="8"/>
      <c r="T569" s="8"/>
      <c r="U569" s="8"/>
      <c r="V569" s="140" t="s">
        <v>285</v>
      </c>
      <c r="W569" s="135">
        <f ca="1">SUM(W564:W567)</f>
        <v>0</v>
      </c>
      <c r="X569" s="135">
        <f t="shared" ref="X569:AA569" ca="1" si="260">SUM(X564:X567)</f>
        <v>8.9999993568845582E-11</v>
      </c>
      <c r="Y569" s="135">
        <f t="shared" ca="1" si="260"/>
        <v>-1.000000082740371E-11</v>
      </c>
      <c r="Z569" s="135">
        <f t="shared" ca="1" si="260"/>
        <v>1.8000001489326678E-10</v>
      </c>
      <c r="AA569" s="135">
        <f t="shared" ca="1" si="260"/>
        <v>4.5000000947759133E-10</v>
      </c>
      <c r="AB569" s="8"/>
      <c r="AC569" s="8"/>
      <c r="AD569" s="8"/>
      <c r="AE569" s="8"/>
    </row>
    <row r="570" spans="1:31" x14ac:dyDescent="0.25">
      <c r="A570" s="140"/>
      <c r="B570" s="140" t="s">
        <v>177</v>
      </c>
      <c r="C570" s="40">
        <f t="shared" ca="1" si="252"/>
        <v>0</v>
      </c>
      <c r="D570" s="40">
        <f t="shared" ca="1" si="253"/>
        <v>5.8847829599999998E-2</v>
      </c>
      <c r="E570" s="40">
        <f t="shared" ca="1" si="254"/>
        <v>9.8040432600000005E-2</v>
      </c>
      <c r="F570" s="40">
        <f t="shared" ca="1" si="255"/>
        <v>0.13214174300000001</v>
      </c>
      <c r="G570" s="40">
        <f t="shared" ca="1" si="256"/>
        <v>0.166000544</v>
      </c>
      <c r="H570" s="7"/>
      <c r="O570" s="8"/>
      <c r="P570" s="8"/>
      <c r="Q570" s="8"/>
      <c r="R570" s="8"/>
      <c r="S570" s="8"/>
      <c r="T570" s="8"/>
      <c r="U570" s="8"/>
      <c r="V570" s="140" t="s">
        <v>284</v>
      </c>
      <c r="W570" s="135">
        <f ca="1">SUM(C564:C570)</f>
        <v>0</v>
      </c>
      <c r="X570" s="135">
        <f t="shared" ref="X570:AA570" ca="1" si="261">SUM(D564:D570)</f>
        <v>8.9999993568845582E-11</v>
      </c>
      <c r="Y570" s="135">
        <f t="shared" ca="1" si="261"/>
        <v>-1.000000082740371E-11</v>
      </c>
      <c r="Z570" s="135">
        <f t="shared" ca="1" si="261"/>
        <v>1.8000001489326678E-10</v>
      </c>
      <c r="AA570" s="135">
        <f t="shared" ca="1" si="261"/>
        <v>4.5000000947759133E-10</v>
      </c>
      <c r="AB570" s="8"/>
      <c r="AC570" s="8"/>
      <c r="AD570" s="8"/>
      <c r="AE570" s="8"/>
    </row>
    <row r="571" spans="1:31" x14ac:dyDescent="0.25">
      <c r="A571" s="140"/>
      <c r="C571" s="7"/>
      <c r="D571" s="7"/>
      <c r="E571" s="7"/>
      <c r="F571" s="7"/>
      <c r="G571" s="7"/>
      <c r="H571" s="7"/>
      <c r="I571" s="103" t="s">
        <v>244</v>
      </c>
      <c r="O571" s="138" t="s">
        <v>245</v>
      </c>
      <c r="P571" s="8"/>
      <c r="Q571" s="8"/>
      <c r="R571" s="8"/>
      <c r="S571" s="8"/>
      <c r="T571" s="8"/>
      <c r="U571" s="8"/>
      <c r="V571" s="8"/>
      <c r="W571" s="42"/>
      <c r="X571" s="42"/>
      <c r="Y571" s="42"/>
      <c r="Z571" s="42"/>
      <c r="AA571" s="42"/>
      <c r="AB571" s="8"/>
      <c r="AC571" s="8"/>
      <c r="AD571" s="8"/>
      <c r="AE571" s="8"/>
    </row>
    <row r="572" spans="1:31" x14ac:dyDescent="0.25">
      <c r="A572" s="106"/>
      <c r="B572" s="106" t="s">
        <v>352</v>
      </c>
      <c r="C572" s="9">
        <v>2010</v>
      </c>
      <c r="D572" s="9">
        <v>2020</v>
      </c>
      <c r="E572" s="9">
        <v>2030</v>
      </c>
      <c r="F572" s="9">
        <v>2040</v>
      </c>
      <c r="G572" s="9">
        <v>2050</v>
      </c>
      <c r="H572" s="7"/>
      <c r="I572" s="106">
        <v>2010</v>
      </c>
      <c r="J572" s="106">
        <v>2020</v>
      </c>
      <c r="K572" s="106">
        <v>2030</v>
      </c>
      <c r="L572" s="106">
        <v>2040</v>
      </c>
      <c r="M572" s="106">
        <v>2050</v>
      </c>
      <c r="O572" s="6">
        <v>2010</v>
      </c>
      <c r="P572" s="6">
        <v>2020</v>
      </c>
      <c r="Q572" s="6">
        <v>2030</v>
      </c>
      <c r="R572" s="6">
        <v>2040</v>
      </c>
      <c r="S572" s="6">
        <v>2050</v>
      </c>
      <c r="T572" s="8"/>
      <c r="U572" s="8"/>
      <c r="V572" s="106" t="s">
        <v>352</v>
      </c>
      <c r="W572" s="9">
        <v>2010</v>
      </c>
      <c r="X572" s="9">
        <v>2020</v>
      </c>
      <c r="Y572" s="9">
        <v>2030</v>
      </c>
      <c r="Z572" s="9">
        <v>2040</v>
      </c>
      <c r="AA572" s="9">
        <v>2050</v>
      </c>
      <c r="AB572" s="8"/>
      <c r="AC572" s="8"/>
      <c r="AD572" s="8"/>
      <c r="AE572" s="8"/>
    </row>
    <row r="573" spans="1:31" x14ac:dyDescent="0.25">
      <c r="A573" s="140"/>
      <c r="B573" s="140" t="s">
        <v>113</v>
      </c>
      <c r="C573" s="60">
        <f t="shared" ref="C573:C580" ca="1" si="262">IFERROR(VLOOKUP($B573,INDIRECT($I$573),2,FALSE),0)</f>
        <v>0</v>
      </c>
      <c r="D573" s="60">
        <f t="shared" ref="D573:D580" ca="1" si="263">IFERROR(VLOOKUP($B573,INDIRECT($J$573),2,FALSE),0)</f>
        <v>0</v>
      </c>
      <c r="E573" s="60">
        <f t="shared" ref="E573:E580" ca="1" si="264">IFERROR(VLOOKUP($B573,INDIRECT($K$573),2,FALSE),0)</f>
        <v>0</v>
      </c>
      <c r="F573" s="60">
        <f t="shared" ref="F573:F580" ca="1" si="265">IFERROR(VLOOKUP($B573,INDIRECT($L$573),2,FALSE),0)</f>
        <v>0</v>
      </c>
      <c r="G573" s="60">
        <f t="shared" ref="G573:G580" ca="1" si="266">IFERROR(VLOOKUP($B573,INDIRECT($M$573),2,FALSE),0)</f>
        <v>0</v>
      </c>
      <c r="H573" s="7"/>
      <c r="I573" s="140" t="str">
        <f>"Modeloutput!$A$"&amp;O573&amp;":$B$"&amp;O574</f>
        <v>Modeloutput!$A$19617:$B$19624</v>
      </c>
      <c r="J573" s="140" t="str">
        <f>"Modeloutput!$A$"&amp;P573&amp;":$B$"&amp;P574</f>
        <v>Modeloutput!$A$20552:$B$20559</v>
      </c>
      <c r="K573" s="140" t="str">
        <f>"Modeloutput!$A$"&amp;Q573&amp;":$B$"&amp;Q574</f>
        <v>Modeloutput!$A$21487:$B$21494</v>
      </c>
      <c r="L573" s="140" t="str">
        <f>"Modeloutput!$A$"&amp;R573&amp;":$B$"&amp;R574</f>
        <v>Modeloutput!$A$22422:$B$22429</v>
      </c>
      <c r="M573" s="140" t="str">
        <f>"Modeloutput!$A$"&amp;S573&amp;":$B$"&amp;S574</f>
        <v>Modeloutput!$A$23357:$B$23364</v>
      </c>
      <c r="N573" s="140" t="s">
        <v>246</v>
      </c>
      <c r="O573" s="140">
        <f>Run4_Var1!O573+Run4_Var5!$G$10</f>
        <v>19617</v>
      </c>
      <c r="P573" s="140">
        <f>Run4_Var1!P573+Run4_Var5!$G$10</f>
        <v>20552</v>
      </c>
      <c r="Q573" s="140">
        <f>Run4_Var1!Q573+Run4_Var5!$G$10</f>
        <v>21487</v>
      </c>
      <c r="R573" s="140">
        <f>Run4_Var1!R573+Run4_Var5!$G$10</f>
        <v>22422</v>
      </c>
      <c r="S573" s="140">
        <f>Run4_Var1!S573+Run4_Var5!$G$10</f>
        <v>23357</v>
      </c>
      <c r="T573" s="8"/>
      <c r="U573" s="8"/>
      <c r="V573" s="57" t="s">
        <v>358</v>
      </c>
      <c r="W573" s="68">
        <f ca="1">C573+C578</f>
        <v>0</v>
      </c>
      <c r="X573" s="68">
        <f t="shared" ref="X573:AA574" ca="1" si="267">D573+D578</f>
        <v>0</v>
      </c>
      <c r="Y573" s="68">
        <f t="shared" ca="1" si="267"/>
        <v>0</v>
      </c>
      <c r="Z573" s="68">
        <f t="shared" ca="1" si="267"/>
        <v>0</v>
      </c>
      <c r="AA573" s="68">
        <f t="shared" ca="1" si="267"/>
        <v>0</v>
      </c>
      <c r="AB573" s="8"/>
      <c r="AC573" s="8"/>
      <c r="AD573" s="8"/>
      <c r="AE573" s="8"/>
    </row>
    <row r="574" spans="1:31" x14ac:dyDescent="0.25">
      <c r="A574" s="140"/>
      <c r="B574" s="140" t="s">
        <v>184</v>
      </c>
      <c r="C574" s="72">
        <f t="shared" ca="1" si="262"/>
        <v>0</v>
      </c>
      <c r="D574" s="72">
        <f t="shared" ca="1" si="263"/>
        <v>0</v>
      </c>
      <c r="E574" s="72">
        <f t="shared" ca="1" si="264"/>
        <v>0</v>
      </c>
      <c r="F574" s="72">
        <f t="shared" ca="1" si="265"/>
        <v>0</v>
      </c>
      <c r="G574" s="72">
        <f t="shared" ca="1" si="266"/>
        <v>0</v>
      </c>
      <c r="H574" s="9"/>
      <c r="O574" s="140">
        <f>Run4_Var1!O574+Run4_Var5!$G$10</f>
        <v>19624</v>
      </c>
      <c r="P574" s="140">
        <f>Run4_Var1!P574+Run4_Var5!$G$10</f>
        <v>20559</v>
      </c>
      <c r="Q574" s="140">
        <f>Run4_Var1!Q574+Run4_Var5!$G$10</f>
        <v>21494</v>
      </c>
      <c r="R574" s="140">
        <f>Run4_Var1!R574+Run4_Var5!$G$10</f>
        <v>22429</v>
      </c>
      <c r="S574" s="140">
        <f>Run4_Var1!S574+Run4_Var5!$G$10</f>
        <v>23364</v>
      </c>
      <c r="T574" s="8"/>
      <c r="U574" s="8"/>
      <c r="V574" s="70" t="s">
        <v>359</v>
      </c>
      <c r="W574" s="71">
        <f ca="1">C574+C579</f>
        <v>0</v>
      </c>
      <c r="X574" s="71">
        <f t="shared" ca="1" si="267"/>
        <v>0</v>
      </c>
      <c r="Y574" s="71">
        <f t="shared" ca="1" si="267"/>
        <v>0</v>
      </c>
      <c r="Z574" s="71">
        <f t="shared" ca="1" si="267"/>
        <v>0</v>
      </c>
      <c r="AA574" s="71">
        <f t="shared" ca="1" si="267"/>
        <v>0</v>
      </c>
      <c r="AB574" s="8"/>
      <c r="AC574" s="8"/>
      <c r="AD574" s="8"/>
      <c r="AE574" s="8"/>
    </row>
    <row r="575" spans="1:31" x14ac:dyDescent="0.25">
      <c r="A575" s="140"/>
      <c r="B575" s="140" t="s">
        <v>185</v>
      </c>
      <c r="C575" s="49">
        <f t="shared" ca="1" si="262"/>
        <v>0</v>
      </c>
      <c r="D575" s="49">
        <f t="shared" ca="1" si="263"/>
        <v>0</v>
      </c>
      <c r="E575" s="49">
        <f t="shared" ca="1" si="264"/>
        <v>0</v>
      </c>
      <c r="F575" s="49">
        <f t="shared" ca="1" si="265"/>
        <v>0</v>
      </c>
      <c r="G575" s="49">
        <f t="shared" ca="1" si="266"/>
        <v>0</v>
      </c>
      <c r="H575" s="7"/>
      <c r="O575" s="8"/>
      <c r="P575" s="8"/>
      <c r="Q575" s="8"/>
      <c r="R575" s="8"/>
      <c r="S575" s="8"/>
      <c r="T575" s="8"/>
      <c r="U575" s="8"/>
      <c r="V575" s="47" t="s">
        <v>360</v>
      </c>
      <c r="W575" s="48">
        <f ca="1">C575</f>
        <v>0</v>
      </c>
      <c r="X575" s="48">
        <f t="shared" ref="X575:AA575" ca="1" si="268">D575</f>
        <v>0</v>
      </c>
      <c r="Y575" s="48">
        <f t="shared" ca="1" si="268"/>
        <v>0</v>
      </c>
      <c r="Z575" s="48">
        <f t="shared" ca="1" si="268"/>
        <v>0</v>
      </c>
      <c r="AA575" s="48">
        <f t="shared" ca="1" si="268"/>
        <v>0</v>
      </c>
      <c r="AB575" s="8"/>
      <c r="AC575" s="8"/>
      <c r="AD575" s="8"/>
      <c r="AE575" s="8"/>
    </row>
    <row r="576" spans="1:31" x14ac:dyDescent="0.25">
      <c r="A576" s="140"/>
      <c r="B576" s="140" t="s">
        <v>186</v>
      </c>
      <c r="C576" s="79">
        <f t="shared" ca="1" si="262"/>
        <v>0</v>
      </c>
      <c r="D576" s="79">
        <f t="shared" ca="1" si="263"/>
        <v>0</v>
      </c>
      <c r="E576" s="79">
        <f t="shared" ca="1" si="264"/>
        <v>0</v>
      </c>
      <c r="F576" s="79">
        <f t="shared" ca="1" si="265"/>
        <v>0</v>
      </c>
      <c r="G576" s="79">
        <f t="shared" ca="1" si="266"/>
        <v>0</v>
      </c>
      <c r="H576" s="7"/>
      <c r="O576" s="8"/>
      <c r="P576" s="8"/>
      <c r="Q576" s="8"/>
      <c r="R576" s="8"/>
      <c r="S576" s="8"/>
      <c r="T576" s="8"/>
      <c r="U576" s="8"/>
      <c r="V576" s="80" t="s">
        <v>361</v>
      </c>
      <c r="W576" s="81">
        <f ca="1">SUM(C576:C577)</f>
        <v>0</v>
      </c>
      <c r="X576" s="81">
        <f t="shared" ref="X576:AA576" ca="1" si="269">SUM(D576:D577)</f>
        <v>0</v>
      </c>
      <c r="Y576" s="81">
        <f t="shared" ca="1" si="269"/>
        <v>0</v>
      </c>
      <c r="Z576" s="81">
        <f t="shared" ca="1" si="269"/>
        <v>0</v>
      </c>
      <c r="AA576" s="81">
        <f t="shared" ca="1" si="269"/>
        <v>0</v>
      </c>
      <c r="AB576" s="8"/>
      <c r="AC576" s="8"/>
      <c r="AD576" s="8"/>
      <c r="AE576" s="8"/>
    </row>
    <row r="577" spans="1:31" x14ac:dyDescent="0.25">
      <c r="A577" s="140"/>
      <c r="B577" s="140" t="s">
        <v>187</v>
      </c>
      <c r="C577" s="79">
        <f t="shared" ca="1" si="262"/>
        <v>0</v>
      </c>
      <c r="D577" s="79">
        <f t="shared" ca="1" si="263"/>
        <v>0</v>
      </c>
      <c r="E577" s="79">
        <f t="shared" ca="1" si="264"/>
        <v>0</v>
      </c>
      <c r="F577" s="79">
        <f t="shared" ca="1" si="265"/>
        <v>0</v>
      </c>
      <c r="G577" s="79">
        <f t="shared" ca="1" si="266"/>
        <v>0</v>
      </c>
      <c r="H577" s="7"/>
      <c r="O577" s="8"/>
      <c r="P577" s="8"/>
      <c r="Q577" s="8"/>
      <c r="R577" s="8"/>
      <c r="S577" s="8"/>
      <c r="T577" s="8"/>
      <c r="U577" s="8"/>
      <c r="V577" s="32" t="s">
        <v>362</v>
      </c>
      <c r="W577" s="33">
        <f ca="1">C580</f>
        <v>0</v>
      </c>
      <c r="X577" s="33">
        <f t="shared" ref="X577:AA577" ca="1" si="270">D580</f>
        <v>0</v>
      </c>
      <c r="Y577" s="33">
        <f t="shared" ca="1" si="270"/>
        <v>0</v>
      </c>
      <c r="Z577" s="33">
        <f t="shared" ca="1" si="270"/>
        <v>0</v>
      </c>
      <c r="AA577" s="33">
        <f t="shared" ca="1" si="270"/>
        <v>0</v>
      </c>
      <c r="AB577" s="8"/>
      <c r="AC577" s="8"/>
      <c r="AD577" s="8"/>
      <c r="AE577" s="8"/>
    </row>
    <row r="578" spans="1:31" x14ac:dyDescent="0.25">
      <c r="A578" s="140"/>
      <c r="B578" s="140" t="s">
        <v>1051</v>
      </c>
      <c r="C578" s="60">
        <f t="shared" ca="1" si="262"/>
        <v>0</v>
      </c>
      <c r="D578" s="60">
        <f t="shared" ca="1" si="263"/>
        <v>0</v>
      </c>
      <c r="E578" s="60">
        <f t="shared" ca="1" si="264"/>
        <v>0</v>
      </c>
      <c r="F578" s="60">
        <f t="shared" ca="1" si="265"/>
        <v>0</v>
      </c>
      <c r="G578" s="60">
        <f t="shared" ca="1" si="266"/>
        <v>0</v>
      </c>
      <c r="H578" s="7"/>
      <c r="O578" s="8"/>
      <c r="P578" s="8"/>
      <c r="Q578" s="8"/>
      <c r="R578" s="8"/>
      <c r="S578" s="8"/>
      <c r="T578" s="8"/>
      <c r="U578" s="8"/>
      <c r="V578" s="8"/>
      <c r="W578" s="42"/>
      <c r="X578" s="42"/>
      <c r="Y578" s="42"/>
      <c r="Z578" s="42"/>
      <c r="AA578" s="42"/>
      <c r="AB578" s="8"/>
      <c r="AC578" s="8"/>
      <c r="AD578" s="8"/>
      <c r="AE578" s="8"/>
    </row>
    <row r="579" spans="1:31" x14ac:dyDescent="0.25">
      <c r="A579" s="140"/>
      <c r="B579" s="140" t="s">
        <v>1052</v>
      </c>
      <c r="C579" s="72">
        <f t="shared" ca="1" si="262"/>
        <v>0</v>
      </c>
      <c r="D579" s="72">
        <f t="shared" ca="1" si="263"/>
        <v>0</v>
      </c>
      <c r="E579" s="72">
        <f t="shared" ca="1" si="264"/>
        <v>0</v>
      </c>
      <c r="F579" s="72">
        <f t="shared" ca="1" si="265"/>
        <v>0</v>
      </c>
      <c r="G579" s="72">
        <f t="shared" ca="1" si="266"/>
        <v>0</v>
      </c>
      <c r="H579" s="7"/>
      <c r="O579" s="8"/>
      <c r="P579" s="8"/>
      <c r="Q579" s="8"/>
      <c r="R579" s="8"/>
      <c r="S579" s="8"/>
      <c r="T579" s="8"/>
      <c r="U579" s="8"/>
      <c r="V579" s="140" t="s">
        <v>285</v>
      </c>
      <c r="W579" s="135">
        <f ca="1">SUM(W573:W578)</f>
        <v>0</v>
      </c>
      <c r="X579" s="135">
        <f ca="1">SUM(X573:X578)</f>
        <v>0</v>
      </c>
      <c r="Y579" s="135">
        <f ca="1">SUM(Y573:Y578)</f>
        <v>0</v>
      </c>
      <c r="Z579" s="135">
        <f ca="1">SUM(Z573:Z578)</f>
        <v>0</v>
      </c>
      <c r="AA579" s="135">
        <f ca="1">SUM(AA573:AA578)</f>
        <v>0</v>
      </c>
      <c r="AB579" s="8"/>
      <c r="AC579" s="8"/>
      <c r="AD579" s="8"/>
      <c r="AE579" s="8"/>
    </row>
    <row r="580" spans="1:31" x14ac:dyDescent="0.25">
      <c r="A580" s="140"/>
      <c r="B580" s="140" t="s">
        <v>177</v>
      </c>
      <c r="C580" s="40">
        <f t="shared" ca="1" si="262"/>
        <v>0</v>
      </c>
      <c r="D580" s="40">
        <f t="shared" ca="1" si="263"/>
        <v>0</v>
      </c>
      <c r="E580" s="40">
        <f t="shared" ca="1" si="264"/>
        <v>0</v>
      </c>
      <c r="F580" s="40">
        <f t="shared" ca="1" si="265"/>
        <v>0</v>
      </c>
      <c r="G580" s="40">
        <f t="shared" ca="1" si="266"/>
        <v>0</v>
      </c>
      <c r="H580" s="7"/>
      <c r="O580" s="8"/>
      <c r="P580" s="8"/>
      <c r="Q580" s="8"/>
      <c r="R580" s="8"/>
      <c r="S580" s="8"/>
      <c r="T580" s="8"/>
      <c r="U580" s="8"/>
      <c r="V580" s="140" t="s">
        <v>284</v>
      </c>
      <c r="W580" s="135">
        <f ca="1">SUM(C573:C580)</f>
        <v>0</v>
      </c>
      <c r="X580" s="135">
        <f t="shared" ref="X580:AA580" ca="1" si="271">SUM(D573:D580)</f>
        <v>0</v>
      </c>
      <c r="Y580" s="135">
        <f t="shared" ca="1" si="271"/>
        <v>0</v>
      </c>
      <c r="Z580" s="135">
        <f t="shared" ca="1" si="271"/>
        <v>0</v>
      </c>
      <c r="AA580" s="135">
        <f t="shared" ca="1" si="271"/>
        <v>0</v>
      </c>
      <c r="AB580" s="8"/>
      <c r="AC580" s="8"/>
      <c r="AD580" s="8"/>
      <c r="AE580" s="8"/>
    </row>
    <row r="581" spans="1:31" x14ac:dyDescent="0.25">
      <c r="C581" s="7"/>
      <c r="D581" s="7"/>
      <c r="E581" s="7"/>
      <c r="F581" s="7"/>
      <c r="G581" s="7"/>
      <c r="H581" s="7"/>
      <c r="I581" s="103" t="s">
        <v>244</v>
      </c>
      <c r="O581" s="138" t="s">
        <v>245</v>
      </c>
      <c r="P581" s="8"/>
      <c r="Q581" s="8"/>
      <c r="R581" s="8"/>
      <c r="S581" s="8"/>
    </row>
    <row r="582" spans="1:31" x14ac:dyDescent="0.25">
      <c r="B582" s="106" t="s">
        <v>253</v>
      </c>
      <c r="C582" s="9">
        <v>2010</v>
      </c>
      <c r="D582" s="9">
        <v>2020</v>
      </c>
      <c r="E582" s="9">
        <v>2030</v>
      </c>
      <c r="F582" s="9">
        <v>2040</v>
      </c>
      <c r="G582" s="9">
        <v>2050</v>
      </c>
      <c r="H582" s="7"/>
      <c r="I582" s="106">
        <v>2010</v>
      </c>
      <c r="J582" s="106">
        <v>2020</v>
      </c>
      <c r="K582" s="106">
        <v>2030</v>
      </c>
      <c r="L582" s="106">
        <v>2040</v>
      </c>
      <c r="M582" s="106">
        <v>2050</v>
      </c>
      <c r="O582" s="6">
        <v>2010</v>
      </c>
      <c r="P582" s="6">
        <v>2020</v>
      </c>
      <c r="Q582" s="6">
        <v>2030</v>
      </c>
      <c r="R582" s="6">
        <v>2040</v>
      </c>
      <c r="S582" s="6">
        <v>2050</v>
      </c>
      <c r="V582" s="106" t="s">
        <v>253</v>
      </c>
      <c r="W582" s="9">
        <v>2010</v>
      </c>
      <c r="X582" s="9">
        <v>2020</v>
      </c>
      <c r="Y582" s="9">
        <v>2030</v>
      </c>
      <c r="Z582" s="9">
        <v>2040</v>
      </c>
      <c r="AA582" s="9">
        <v>2050</v>
      </c>
    </row>
    <row r="583" spans="1:31" x14ac:dyDescent="0.25">
      <c r="A583" s="140"/>
      <c r="B583" s="155" t="s">
        <v>189</v>
      </c>
      <c r="C583" s="79">
        <f ca="1">IFERROR(VLOOKUP($B583,INDIRECT($I$583),2,FALSE),0)</f>
        <v>0</v>
      </c>
      <c r="D583" s="79">
        <f ca="1">IFERROR(VLOOKUP($B583,INDIRECT($J$583),2,FALSE),0)</f>
        <v>1.46395838E-4</v>
      </c>
      <c r="E583" s="79">
        <f ca="1">IFERROR(VLOOKUP($B583,INDIRECT($K$583),2,FALSE),0)</f>
        <v>1.6483062900000001E-4</v>
      </c>
      <c r="F583" s="79">
        <f ca="1">IFERROR(VLOOKUP($B583,INDIRECT($L$583),2,FALSE),0)</f>
        <v>1.6808226899999999E-4</v>
      </c>
      <c r="G583" s="79">
        <f ca="1">IFERROR(VLOOKUP($B583,INDIRECT($M$583),2,FALSE),0)</f>
        <v>1.7000050099999999E-4</v>
      </c>
      <c r="H583" s="7"/>
      <c r="I583" s="140" t="str">
        <f>"Modeloutput!$A$"&amp;O583&amp;":$B$"&amp;O584</f>
        <v>Modeloutput!$A$19561:$B$19564</v>
      </c>
      <c r="J583" s="140" t="str">
        <f>"Modeloutput!$A$"&amp;P583&amp;":$B$"&amp;P584</f>
        <v>Modeloutput!$A$20496:$B$20499</v>
      </c>
      <c r="K583" s="140" t="str">
        <f>"Modeloutput!$A$"&amp;Q583&amp;":$B$"&amp;Q584</f>
        <v>Modeloutput!$A$21431:$B$21434</v>
      </c>
      <c r="L583" s="140" t="str">
        <f>"Modeloutput!$A$"&amp;R583&amp;":$B$"&amp;R584</f>
        <v>Modeloutput!$A$22366:$B$22369</v>
      </c>
      <c r="M583" s="140" t="str">
        <f>"Modeloutput!$A$"&amp;S583&amp;":$B$"&amp;S584</f>
        <v>Modeloutput!$A$23301:$B$23304</v>
      </c>
      <c r="N583" s="140" t="s">
        <v>246</v>
      </c>
      <c r="O583" s="140">
        <f>Run4_Var1!O583+Run4_Var5!$G$10</f>
        <v>19561</v>
      </c>
      <c r="P583" s="140">
        <f>Run4_Var1!P583+Run4_Var5!$G$10</f>
        <v>20496</v>
      </c>
      <c r="Q583" s="140">
        <f>Run4_Var1!Q583+Run4_Var5!$G$10</f>
        <v>21431</v>
      </c>
      <c r="R583" s="140">
        <f>Run4_Var1!R583+Run4_Var5!$G$10</f>
        <v>22366</v>
      </c>
      <c r="S583" s="140">
        <f>Run4_Var1!S583+Run4_Var5!$G$10</f>
        <v>23301</v>
      </c>
      <c r="V583" s="140" t="s">
        <v>322</v>
      </c>
      <c r="W583" s="81">
        <f ca="1">SUM(C583:C586)</f>
        <v>13.3593265</v>
      </c>
      <c r="X583" s="81">
        <f t="shared" ref="X583:AA583" ca="1" si="272">SUM(D583:D586)</f>
        <v>18.152814895838002</v>
      </c>
      <c r="Y583" s="81">
        <f t="shared" ca="1" si="272"/>
        <v>14.405260930629</v>
      </c>
      <c r="Z583" s="81">
        <f t="shared" ca="1" si="272"/>
        <v>18.161308082268999</v>
      </c>
      <c r="AA583" s="81">
        <f t="shared" ca="1" si="272"/>
        <v>22.797101500501</v>
      </c>
    </row>
    <row r="584" spans="1:31" x14ac:dyDescent="0.25">
      <c r="A584" s="140"/>
      <c r="B584" s="155" t="s">
        <v>188</v>
      </c>
      <c r="C584" s="79">
        <f ca="1">IFERROR(VLOOKUP($B584,INDIRECT($I$583),2,FALSE),0)</f>
        <v>13.3593265</v>
      </c>
      <c r="D584" s="79">
        <f ca="1">IFERROR(VLOOKUP($B584,INDIRECT($J$583),2,FALSE),0)</f>
        <v>18.152668500000001</v>
      </c>
      <c r="E584" s="79">
        <f ca="1">IFERROR(VLOOKUP($B584,INDIRECT($K$583),2,FALSE),0)</f>
        <v>14.4050961</v>
      </c>
      <c r="F584" s="79">
        <f ca="1">IFERROR(VLOOKUP($B584,INDIRECT($L$583),2,FALSE),0)</f>
        <v>18.16114</v>
      </c>
      <c r="G584" s="79">
        <f ca="1">IFERROR(VLOOKUP($B584,INDIRECT($M$583),2,FALSE),0)</f>
        <v>22.796931499999999</v>
      </c>
      <c r="H584" s="9"/>
      <c r="O584" s="140">
        <f>Run4_Var1!O584+Run4_Var5!$G$10</f>
        <v>19564</v>
      </c>
      <c r="P584" s="140">
        <f>Run4_Var1!P584+Run4_Var5!$G$10</f>
        <v>20499</v>
      </c>
      <c r="Q584" s="140">
        <f>Run4_Var1!Q584+Run4_Var5!$G$10</f>
        <v>21434</v>
      </c>
      <c r="R584" s="140">
        <f>Run4_Var1!R584+Run4_Var5!$G$10</f>
        <v>22369</v>
      </c>
      <c r="S584" s="140">
        <f>Run4_Var1!S584+Run4_Var5!$G$10</f>
        <v>23304</v>
      </c>
    </row>
    <row r="585" spans="1:31" x14ac:dyDescent="0.25">
      <c r="A585" s="140"/>
      <c r="B585" s="155" t="s">
        <v>190</v>
      </c>
      <c r="C585" s="79">
        <f ca="1">IFERROR(VLOOKUP($B585,INDIRECT($I$583),2,FALSE),0)</f>
        <v>0</v>
      </c>
      <c r="D585" s="79">
        <f ca="1">IFERROR(VLOOKUP($B585,INDIRECT($J$583),2,FALSE),0)</f>
        <v>0</v>
      </c>
      <c r="E585" s="79">
        <f ca="1">IFERROR(VLOOKUP($B585,INDIRECT($K$583),2,FALSE),0)</f>
        <v>0</v>
      </c>
      <c r="F585" s="79">
        <f ca="1">IFERROR(VLOOKUP($B585,INDIRECT($L$583),2,FALSE),0)</f>
        <v>0</v>
      </c>
      <c r="G585" s="79">
        <f ca="1">IFERROR(VLOOKUP($B585,INDIRECT($M$583),2,FALSE),0)</f>
        <v>0</v>
      </c>
      <c r="H585" s="7"/>
      <c r="O585" s="8"/>
      <c r="P585" s="8"/>
      <c r="Q585" s="8"/>
      <c r="R585" s="8"/>
      <c r="S585" s="8"/>
    </row>
    <row r="586" spans="1:31" x14ac:dyDescent="0.25">
      <c r="A586" s="140"/>
      <c r="B586" s="155" t="s">
        <v>191</v>
      </c>
      <c r="C586" s="79">
        <f ca="1">IFERROR(VLOOKUP($B586,INDIRECT($I$583),2,FALSE),0)</f>
        <v>0</v>
      </c>
      <c r="D586" s="79">
        <f ca="1">IFERROR(VLOOKUP($B586,INDIRECT($J$583),2,FALSE),0)</f>
        <v>0</v>
      </c>
      <c r="E586" s="79">
        <f ca="1">IFERROR(VLOOKUP($B586,INDIRECT($K$583),2,FALSE),0)</f>
        <v>0</v>
      </c>
      <c r="F586" s="79">
        <f ca="1">IFERROR(VLOOKUP($B586,INDIRECT($L$583),2,FALSE),0)</f>
        <v>0</v>
      </c>
      <c r="G586" s="79">
        <f ca="1">IFERROR(VLOOKUP($B586,INDIRECT($M$583),2,FALSE),0)</f>
        <v>0</v>
      </c>
      <c r="H586" s="7"/>
      <c r="O586" s="8"/>
      <c r="P586" s="8"/>
      <c r="Q586" s="8"/>
      <c r="R586" s="8"/>
      <c r="S586" s="8"/>
    </row>
    <row r="587" spans="1:31" x14ac:dyDescent="0.25">
      <c r="A587" s="140"/>
      <c r="B587" s="155"/>
      <c r="I587" s="103" t="s">
        <v>244</v>
      </c>
      <c r="O587" s="138" t="s">
        <v>245</v>
      </c>
      <c r="P587" s="8"/>
      <c r="Q587" s="8"/>
      <c r="R587" s="8"/>
      <c r="S587" s="8"/>
    </row>
    <row r="588" spans="1:31" x14ac:dyDescent="0.25">
      <c r="B588" s="106" t="s">
        <v>238</v>
      </c>
      <c r="C588" s="9">
        <v>2010</v>
      </c>
      <c r="D588" s="9">
        <v>2020</v>
      </c>
      <c r="E588" s="9">
        <v>2030</v>
      </c>
      <c r="F588" s="9">
        <v>2040</v>
      </c>
      <c r="G588" s="9">
        <v>2050</v>
      </c>
      <c r="H588" s="9"/>
      <c r="I588" s="106">
        <v>2010</v>
      </c>
      <c r="J588" s="106">
        <v>2020</v>
      </c>
      <c r="K588" s="106">
        <v>2030</v>
      </c>
      <c r="L588" s="106">
        <v>2040</v>
      </c>
      <c r="M588" s="106">
        <v>2050</v>
      </c>
      <c r="O588" s="6">
        <v>2010</v>
      </c>
      <c r="P588" s="6">
        <v>2020</v>
      </c>
      <c r="Q588" s="6">
        <v>2030</v>
      </c>
      <c r="R588" s="6">
        <v>2040</v>
      </c>
      <c r="S588" s="6">
        <v>2050</v>
      </c>
      <c r="V588" s="106" t="s">
        <v>323</v>
      </c>
      <c r="W588" s="9">
        <v>2010</v>
      </c>
      <c r="X588" s="9">
        <v>2020</v>
      </c>
      <c r="Y588" s="9">
        <v>2030</v>
      </c>
      <c r="Z588" s="9">
        <v>2040</v>
      </c>
      <c r="AA588" s="9">
        <v>2050</v>
      </c>
    </row>
    <row r="589" spans="1:31" x14ac:dyDescent="0.25">
      <c r="A589" s="163"/>
      <c r="B589" s="155" t="s">
        <v>1107</v>
      </c>
      <c r="C589" s="5">
        <f t="shared" ref="C589:C606" ca="1" si="273">IFERROR(VLOOKUP($B589,INDIRECT($I$589),2,FALSE),0)</f>
        <v>0</v>
      </c>
      <c r="D589" s="5">
        <f t="shared" ref="D589:D606" ca="1" si="274">IFERROR(VLOOKUP($B589,INDIRECT($J$589),2,FALSE),0)</f>
        <v>0.97211863300000001</v>
      </c>
      <c r="E589" s="5">
        <f t="shared" ref="E589:E606" ca="1" si="275">IFERROR(VLOOKUP($B589,INDIRECT($K$589),2,FALSE),0)</f>
        <v>0.97211863300000001</v>
      </c>
      <c r="F589" s="5">
        <f t="shared" ref="F589:F606" ca="1" si="276">IFERROR(VLOOKUP($B589,INDIRECT($L$589),2,FALSE),0)</f>
        <v>0.97211863300000001</v>
      </c>
      <c r="G589" s="5">
        <f t="shared" ref="G589:G606" ca="1" si="277">IFERROR(VLOOKUP($B589,INDIRECT($M$589),2,FALSE),0)</f>
        <v>0.97211863300000001</v>
      </c>
      <c r="H589" s="7"/>
      <c r="I589" s="140" t="str">
        <f>"Modeloutput!$A$"&amp;O589&amp;":$B$"&amp;O590</f>
        <v>Modeloutput!$A$18729:$B$18750</v>
      </c>
      <c r="J589" s="140" t="str">
        <f>"Modeloutput!$A$"&amp;P589&amp;":$B$"&amp;P590</f>
        <v>Modeloutput!$A$19664:$B$19685</v>
      </c>
      <c r="K589" s="140" t="str">
        <f>"Modeloutput!$A$"&amp;Q589&amp;":$B$"&amp;Q590</f>
        <v>Modeloutput!$A$20599:$B$20620</v>
      </c>
      <c r="L589" s="140" t="str">
        <f>"Modeloutput!$A$"&amp;R589&amp;":$B$"&amp;R590</f>
        <v>Modeloutput!$A$21534:$B$21555</v>
      </c>
      <c r="M589" s="140" t="str">
        <f>"Modeloutput!$A$"&amp;S589&amp;":$B$"&amp;S590</f>
        <v>Modeloutput!$A$22469:$B$22490</v>
      </c>
      <c r="O589" s="140">
        <f>Run4_Var1!O589+Run4_Var5!$G$10</f>
        <v>18729</v>
      </c>
      <c r="P589" s="140">
        <f>Run4_Var1!P589+Run4_Var5!$G$10</f>
        <v>19664</v>
      </c>
      <c r="Q589" s="140">
        <f>Run4_Var1!Q589+Run4_Var5!$G$10</f>
        <v>20599</v>
      </c>
      <c r="R589" s="140">
        <f>Run4_Var1!R589+Run4_Var5!$G$10</f>
        <v>21534</v>
      </c>
      <c r="S589" s="140">
        <f>Run4_Var1!S589+Run4_Var5!$G$10</f>
        <v>22469</v>
      </c>
      <c r="V589" s="66" t="s">
        <v>254</v>
      </c>
      <c r="W589" s="67">
        <f ca="1">SUM(C590:C593)</f>
        <v>8.08690569</v>
      </c>
      <c r="X589" s="67">
        <f t="shared" ref="X589:AA589" ca="1" si="278">SUM(D590:D593)</f>
        <v>25.174319400000002</v>
      </c>
      <c r="Y589" s="67">
        <f t="shared" ca="1" si="278"/>
        <v>23.962647709999999</v>
      </c>
      <c r="Z589" s="67">
        <f t="shared" ca="1" si="278"/>
        <v>23.171723230000001</v>
      </c>
      <c r="AA589" s="67">
        <f t="shared" ca="1" si="278"/>
        <v>22.59309163</v>
      </c>
    </row>
    <row r="590" spans="1:31" x14ac:dyDescent="0.25">
      <c r="A590" s="163"/>
      <c r="B590" s="155" t="s">
        <v>458</v>
      </c>
      <c r="C590" s="69">
        <f t="shared" ca="1" si="273"/>
        <v>0</v>
      </c>
      <c r="D590" s="69">
        <f t="shared" ca="1" si="274"/>
        <v>8.3117766</v>
      </c>
      <c r="E590" s="69">
        <f t="shared" ca="1" si="275"/>
        <v>7.9662362099999999</v>
      </c>
      <c r="F590" s="69">
        <f t="shared" ca="1" si="276"/>
        <v>7.7408029300000001</v>
      </c>
      <c r="G590" s="69">
        <f t="shared" ca="1" si="277"/>
        <v>7.5758737299999996</v>
      </c>
      <c r="H590" s="7"/>
      <c r="O590" s="140">
        <f>Run4_Var1!O590+Run4_Var5!$G$10</f>
        <v>18750</v>
      </c>
      <c r="P590" s="140">
        <f>Run4_Var1!P590+Run4_Var5!$G$10</f>
        <v>19685</v>
      </c>
      <c r="Q590" s="140">
        <f>Run4_Var1!Q590+Run4_Var5!$G$10</f>
        <v>20620</v>
      </c>
      <c r="R590" s="140">
        <f>Run4_Var1!R590+Run4_Var5!$G$10</f>
        <v>21555</v>
      </c>
      <c r="S590" s="140">
        <f>Run4_Var1!S590+Run4_Var5!$G$10</f>
        <v>22490</v>
      </c>
      <c r="V590" s="36" t="s">
        <v>313</v>
      </c>
      <c r="W590" s="37">
        <f ca="1">SUM(C594:C597)</f>
        <v>1.5953268700000001</v>
      </c>
      <c r="X590" s="37">
        <f t="shared" ref="X590:AA590" ca="1" si="279">SUM(D594:D597)</f>
        <v>1.3835759400000001</v>
      </c>
      <c r="Y590" s="37">
        <f t="shared" ca="1" si="279"/>
        <v>2.2245921800000001</v>
      </c>
      <c r="Z590" s="37">
        <f t="shared" ca="1" si="279"/>
        <v>1.9638977900000001</v>
      </c>
      <c r="AA590" s="37">
        <f t="shared" ca="1" si="279"/>
        <v>1.7727219000000001</v>
      </c>
    </row>
    <row r="591" spans="1:31" x14ac:dyDescent="0.25">
      <c r="A591" s="163"/>
      <c r="B591" s="155" t="s">
        <v>456</v>
      </c>
      <c r="C591" s="69">
        <f t="shared" ca="1" si="273"/>
        <v>8.08690569</v>
      </c>
      <c r="D591" s="69">
        <f t="shared" ca="1" si="274"/>
        <v>16.8625428</v>
      </c>
      <c r="E591" s="69">
        <f t="shared" ca="1" si="275"/>
        <v>15.996411500000001</v>
      </c>
      <c r="F591" s="69">
        <f t="shared" ca="1" si="276"/>
        <v>15.4309203</v>
      </c>
      <c r="G591" s="69">
        <f t="shared" ca="1" si="277"/>
        <v>15.0172179</v>
      </c>
      <c r="H591" s="7"/>
      <c r="O591" s="8"/>
      <c r="P591" s="8"/>
      <c r="Q591" s="8"/>
      <c r="R591" s="8"/>
      <c r="S591" s="8"/>
      <c r="V591" s="32" t="s">
        <v>325</v>
      </c>
      <c r="W591" s="33">
        <f ca="1">SUM(C598:C601)</f>
        <v>0.58212900499999998</v>
      </c>
      <c r="X591" s="33">
        <f t="shared" ref="X591:AA591" ca="1" si="280">SUM(D598:D601)</f>
        <v>1.9499164</v>
      </c>
      <c r="Y591" s="33">
        <f t="shared" ca="1" si="280"/>
        <v>1.6420348630000001</v>
      </c>
      <c r="Z591" s="33">
        <f t="shared" ca="1" si="280"/>
        <v>1.449608902</v>
      </c>
      <c r="AA591" s="33">
        <f t="shared" ca="1" si="280"/>
        <v>1.3084965310000001</v>
      </c>
    </row>
    <row r="592" spans="1:31" x14ac:dyDescent="0.25">
      <c r="A592" s="163"/>
      <c r="B592" s="155" t="s">
        <v>459</v>
      </c>
      <c r="C592" s="69">
        <f t="shared" ca="1" si="273"/>
        <v>0</v>
      </c>
      <c r="D592" s="69">
        <f t="shared" ca="1" si="274"/>
        <v>0</v>
      </c>
      <c r="E592" s="69">
        <f t="shared" ca="1" si="275"/>
        <v>0</v>
      </c>
      <c r="F592" s="69">
        <f t="shared" ca="1" si="276"/>
        <v>0</v>
      </c>
      <c r="G592" s="69">
        <f t="shared" ca="1" si="277"/>
        <v>0</v>
      </c>
      <c r="H592" s="7"/>
      <c r="O592" s="8"/>
      <c r="P592" s="8"/>
      <c r="Q592" s="8"/>
      <c r="R592" s="8"/>
      <c r="S592" s="8"/>
      <c r="V592" s="20" t="s">
        <v>326</v>
      </c>
      <c r="W592" s="21">
        <f ca="1">SUM(C602:C605)</f>
        <v>1.8436225500000001</v>
      </c>
      <c r="X592" s="21">
        <f t="shared" ref="X592:AA592" ca="1" si="281">SUM(D602:D605)</f>
        <v>5.1282048800000002</v>
      </c>
      <c r="Y592" s="21">
        <f t="shared" ca="1" si="281"/>
        <v>4.8886362700000001</v>
      </c>
      <c r="Z592" s="21">
        <f t="shared" ca="1" si="281"/>
        <v>4.7129526300000002</v>
      </c>
      <c r="AA592" s="21">
        <f t="shared" ca="1" si="281"/>
        <v>4.5851826999999998</v>
      </c>
    </row>
    <row r="593" spans="1:29" x14ac:dyDescent="0.25">
      <c r="A593" s="163"/>
      <c r="B593" s="155" t="s">
        <v>460</v>
      </c>
      <c r="C593" s="69">
        <f t="shared" ca="1" si="273"/>
        <v>0</v>
      </c>
      <c r="D593" s="69">
        <f t="shared" ca="1" si="274"/>
        <v>0</v>
      </c>
      <c r="E593" s="69">
        <f t="shared" ca="1" si="275"/>
        <v>0</v>
      </c>
      <c r="F593" s="69">
        <f t="shared" ca="1" si="276"/>
        <v>0</v>
      </c>
      <c r="G593" s="69">
        <f t="shared" ca="1" si="277"/>
        <v>0</v>
      </c>
      <c r="H593" s="7"/>
      <c r="O593" s="8"/>
      <c r="P593" s="8"/>
      <c r="Q593" s="8"/>
      <c r="R593" s="8"/>
      <c r="S593" s="8"/>
    </row>
    <row r="594" spans="1:29" x14ac:dyDescent="0.25">
      <c r="A594" s="163"/>
      <c r="B594" s="155" t="s">
        <v>461</v>
      </c>
      <c r="C594" s="38">
        <f t="shared" ca="1" si="273"/>
        <v>0</v>
      </c>
      <c r="D594" s="38">
        <f t="shared" ca="1" si="274"/>
        <v>0</v>
      </c>
      <c r="E594" s="38">
        <f t="shared" ca="1" si="275"/>
        <v>0</v>
      </c>
      <c r="F594" s="38">
        <f t="shared" ca="1" si="276"/>
        <v>0</v>
      </c>
      <c r="G594" s="38">
        <f t="shared" ca="1" si="277"/>
        <v>0</v>
      </c>
      <c r="H594" s="7"/>
      <c r="O594" s="8"/>
      <c r="P594" s="8"/>
      <c r="Q594" s="8"/>
      <c r="R594" s="8"/>
      <c r="S594" s="8"/>
      <c r="V594" s="140" t="s">
        <v>285</v>
      </c>
      <c r="W594" s="135">
        <f ca="1">SUM(W589:W592)</f>
        <v>12.107984115000001</v>
      </c>
      <c r="X594" s="135">
        <f t="shared" ref="X594:AA594" ca="1" si="282">SUM(X589:X592)</f>
        <v>33.636016619999999</v>
      </c>
      <c r="Y594" s="135">
        <f t="shared" ca="1" si="282"/>
        <v>32.717911022999999</v>
      </c>
      <c r="Z594" s="135">
        <f t="shared" ca="1" si="282"/>
        <v>31.298182552000004</v>
      </c>
      <c r="AA594" s="135">
        <f t="shared" ca="1" si="282"/>
        <v>30.259492761000001</v>
      </c>
    </row>
    <row r="595" spans="1:29" x14ac:dyDescent="0.25">
      <c r="A595" s="140"/>
      <c r="B595" s="155" t="s">
        <v>457</v>
      </c>
      <c r="C595" s="38">
        <f t="shared" ca="1" si="273"/>
        <v>1.5953268700000001</v>
      </c>
      <c r="D595" s="38">
        <f t="shared" ca="1" si="274"/>
        <v>1.3835759400000001</v>
      </c>
      <c r="E595" s="38">
        <f t="shared" ca="1" si="275"/>
        <v>2.2245921800000001</v>
      </c>
      <c r="F595" s="38">
        <f t="shared" ca="1" si="276"/>
        <v>1.9638977900000001</v>
      </c>
      <c r="G595" s="38">
        <f t="shared" ca="1" si="277"/>
        <v>1.7727219000000001</v>
      </c>
      <c r="H595" s="7"/>
      <c r="O595" s="8"/>
      <c r="P595" s="8"/>
      <c r="Q595" s="8"/>
      <c r="R595" s="8"/>
      <c r="S595" s="8"/>
      <c r="V595" s="140" t="s">
        <v>284</v>
      </c>
      <c r="W595" s="135">
        <f ca="1">SUM(C590:C605)</f>
        <v>12.107984115000001</v>
      </c>
      <c r="X595" s="135">
        <f t="shared" ref="X595:AA595" ca="1" si="283">SUM(D590:D605)</f>
        <v>33.636016619999999</v>
      </c>
      <c r="Y595" s="135">
        <f t="shared" ca="1" si="283"/>
        <v>32.717911022999999</v>
      </c>
      <c r="Z595" s="135">
        <f t="shared" ca="1" si="283"/>
        <v>31.298182552</v>
      </c>
      <c r="AA595" s="135">
        <f t="shared" ca="1" si="283"/>
        <v>30.259492761000001</v>
      </c>
    </row>
    <row r="596" spans="1:29" x14ac:dyDescent="0.25">
      <c r="A596" s="140"/>
      <c r="B596" s="155" t="s">
        <v>462</v>
      </c>
      <c r="C596" s="38">
        <f t="shared" ca="1" si="273"/>
        <v>0</v>
      </c>
      <c r="D596" s="38">
        <f t="shared" ca="1" si="274"/>
        <v>0</v>
      </c>
      <c r="E596" s="38">
        <f t="shared" ca="1" si="275"/>
        <v>0</v>
      </c>
      <c r="F596" s="38">
        <f t="shared" ca="1" si="276"/>
        <v>0</v>
      </c>
      <c r="G596" s="38">
        <f t="shared" ca="1" si="277"/>
        <v>0</v>
      </c>
      <c r="H596" s="7"/>
      <c r="O596" s="8"/>
      <c r="P596" s="8"/>
      <c r="Q596" s="8"/>
      <c r="R596" s="8"/>
      <c r="S596" s="8"/>
      <c r="V596" s="8"/>
      <c r="W596" s="42"/>
      <c r="X596" s="42"/>
      <c r="Y596" s="42"/>
      <c r="Z596" s="42"/>
      <c r="AA596" s="42"/>
      <c r="AB596" s="8"/>
      <c r="AC596" s="8"/>
    </row>
    <row r="597" spans="1:29" x14ac:dyDescent="0.25">
      <c r="A597" s="140"/>
      <c r="B597" s="155" t="s">
        <v>463</v>
      </c>
      <c r="C597" s="38">
        <f t="shared" ca="1" si="273"/>
        <v>0</v>
      </c>
      <c r="D597" s="38">
        <f t="shared" ca="1" si="274"/>
        <v>0</v>
      </c>
      <c r="E597" s="38">
        <f t="shared" ca="1" si="275"/>
        <v>0</v>
      </c>
      <c r="F597" s="38">
        <f t="shared" ca="1" si="276"/>
        <v>0</v>
      </c>
      <c r="G597" s="38">
        <f t="shared" ca="1" si="277"/>
        <v>0</v>
      </c>
      <c r="H597" s="7"/>
      <c r="O597" s="8"/>
      <c r="P597" s="8"/>
      <c r="Q597" s="8"/>
      <c r="R597" s="8"/>
      <c r="S597" s="8"/>
    </row>
    <row r="598" spans="1:29" x14ac:dyDescent="0.25">
      <c r="A598" s="140"/>
      <c r="B598" s="155" t="s">
        <v>20</v>
      </c>
      <c r="C598" s="40">
        <f t="shared" ca="1" si="273"/>
        <v>0</v>
      </c>
      <c r="D598" s="40">
        <f t="shared" ca="1" si="274"/>
        <v>0.98369946200000002</v>
      </c>
      <c r="E598" s="40">
        <f t="shared" ca="1" si="275"/>
        <v>0.82837849399999997</v>
      </c>
      <c r="F598" s="40">
        <f t="shared" ca="1" si="276"/>
        <v>0.73130288899999996</v>
      </c>
      <c r="G598" s="40">
        <f t="shared" ca="1" si="277"/>
        <v>0.66011411200000003</v>
      </c>
      <c r="H598" s="7"/>
      <c r="O598" s="8"/>
      <c r="P598" s="8"/>
      <c r="Q598" s="8"/>
      <c r="R598" s="8"/>
      <c r="S598" s="8"/>
    </row>
    <row r="599" spans="1:29" x14ac:dyDescent="0.25">
      <c r="A599" s="140"/>
      <c r="B599" s="155" t="s">
        <v>15</v>
      </c>
      <c r="C599" s="40">
        <f t="shared" ca="1" si="273"/>
        <v>0.58212900499999998</v>
      </c>
      <c r="D599" s="40">
        <f t="shared" ca="1" si="274"/>
        <v>0.96621693799999997</v>
      </c>
      <c r="E599" s="40">
        <f t="shared" ca="1" si="275"/>
        <v>0.81365636900000005</v>
      </c>
      <c r="F599" s="40">
        <f t="shared" ca="1" si="276"/>
        <v>0.71830601299999997</v>
      </c>
      <c r="G599" s="40">
        <f t="shared" ca="1" si="277"/>
        <v>0.64838241900000004</v>
      </c>
      <c r="H599" s="7"/>
      <c r="O599" s="8"/>
      <c r="P599" s="8"/>
      <c r="Q599" s="8"/>
      <c r="R599" s="8"/>
      <c r="S599" s="8"/>
    </row>
    <row r="600" spans="1:29" x14ac:dyDescent="0.25">
      <c r="A600" s="140"/>
      <c r="B600" s="155" t="s">
        <v>21</v>
      </c>
      <c r="C600" s="40">
        <f t="shared" ca="1" si="273"/>
        <v>0</v>
      </c>
      <c r="D600" s="40">
        <f t="shared" ca="1" si="274"/>
        <v>0</v>
      </c>
      <c r="E600" s="40">
        <f t="shared" ca="1" si="275"/>
        <v>0</v>
      </c>
      <c r="F600" s="40">
        <f t="shared" ca="1" si="276"/>
        <v>0</v>
      </c>
      <c r="G600" s="40">
        <f t="shared" ca="1" si="277"/>
        <v>0</v>
      </c>
      <c r="H600" s="7"/>
      <c r="O600" s="8"/>
      <c r="P600" s="8"/>
      <c r="Q600" s="8"/>
      <c r="R600" s="8"/>
      <c r="S600" s="8"/>
    </row>
    <row r="601" spans="1:29" x14ac:dyDescent="0.25">
      <c r="A601" s="140"/>
      <c r="B601" s="155" t="s">
        <v>22</v>
      </c>
      <c r="C601" s="40">
        <f t="shared" ca="1" si="273"/>
        <v>0</v>
      </c>
      <c r="D601" s="40">
        <f t="shared" ca="1" si="274"/>
        <v>0</v>
      </c>
      <c r="E601" s="40">
        <f t="shared" ca="1" si="275"/>
        <v>0</v>
      </c>
      <c r="F601" s="40">
        <f t="shared" ca="1" si="276"/>
        <v>0</v>
      </c>
      <c r="G601" s="40">
        <f t="shared" ca="1" si="277"/>
        <v>0</v>
      </c>
      <c r="H601" s="7"/>
      <c r="O601" s="8"/>
      <c r="P601" s="8"/>
      <c r="Q601" s="8"/>
      <c r="R601" s="8"/>
      <c r="S601" s="8"/>
    </row>
    <row r="602" spans="1:29" x14ac:dyDescent="0.25">
      <c r="A602" s="140"/>
      <c r="B602" s="155" t="s">
        <v>23</v>
      </c>
      <c r="C602" s="19">
        <f t="shared" ca="1" si="273"/>
        <v>0</v>
      </c>
      <c r="D602" s="19">
        <f t="shared" ca="1" si="274"/>
        <v>1.5540756099999999</v>
      </c>
      <c r="E602" s="19">
        <f t="shared" ca="1" si="275"/>
        <v>1.4713105900000001</v>
      </c>
      <c r="F602" s="19">
        <f t="shared" ca="1" si="276"/>
        <v>1.4106162499999999</v>
      </c>
      <c r="G602" s="19">
        <f t="shared" ca="1" si="277"/>
        <v>1.36647491</v>
      </c>
      <c r="H602" s="7"/>
      <c r="O602" s="8"/>
      <c r="P602" s="8"/>
      <c r="Q602" s="8"/>
      <c r="R602" s="8"/>
      <c r="S602" s="8"/>
    </row>
    <row r="603" spans="1:29" x14ac:dyDescent="0.25">
      <c r="A603" s="140"/>
      <c r="B603" s="155" t="s">
        <v>16</v>
      </c>
      <c r="C603" s="19">
        <f t="shared" ca="1" si="273"/>
        <v>1.8436225500000001</v>
      </c>
      <c r="D603" s="19">
        <f t="shared" ca="1" si="274"/>
        <v>3.5741292699999998</v>
      </c>
      <c r="E603" s="19">
        <f t="shared" ca="1" si="275"/>
        <v>3.4173256799999998</v>
      </c>
      <c r="F603" s="19">
        <f t="shared" ca="1" si="276"/>
        <v>3.3023363799999998</v>
      </c>
      <c r="G603" s="19">
        <f t="shared" ca="1" si="277"/>
        <v>3.2187077899999998</v>
      </c>
      <c r="H603" s="7"/>
      <c r="O603" s="8"/>
      <c r="P603" s="8"/>
      <c r="Q603" s="8"/>
      <c r="R603" s="8"/>
      <c r="S603" s="8"/>
    </row>
    <row r="604" spans="1:29" x14ac:dyDescent="0.25">
      <c r="A604" s="140"/>
      <c r="B604" s="155" t="s">
        <v>24</v>
      </c>
      <c r="C604" s="19">
        <f t="shared" ca="1" si="273"/>
        <v>0</v>
      </c>
      <c r="D604" s="19">
        <f t="shared" ca="1" si="274"/>
        <v>0</v>
      </c>
      <c r="E604" s="19">
        <f t="shared" ca="1" si="275"/>
        <v>0</v>
      </c>
      <c r="F604" s="19">
        <f t="shared" ca="1" si="276"/>
        <v>0</v>
      </c>
      <c r="G604" s="19">
        <f t="shared" ca="1" si="277"/>
        <v>0</v>
      </c>
      <c r="H604" s="7"/>
      <c r="O604" s="8"/>
      <c r="P604" s="8"/>
      <c r="Q604" s="8"/>
      <c r="R604" s="8"/>
      <c r="S604" s="8"/>
    </row>
    <row r="605" spans="1:29" x14ac:dyDescent="0.25">
      <c r="A605" s="140"/>
      <c r="B605" s="155" t="s">
        <v>25</v>
      </c>
      <c r="C605" s="19">
        <f t="shared" ca="1" si="273"/>
        <v>0</v>
      </c>
      <c r="D605" s="19">
        <f t="shared" ca="1" si="274"/>
        <v>0</v>
      </c>
      <c r="E605" s="19">
        <f t="shared" ca="1" si="275"/>
        <v>0</v>
      </c>
      <c r="F605" s="19">
        <f t="shared" ca="1" si="276"/>
        <v>0</v>
      </c>
      <c r="G605" s="19">
        <f t="shared" ca="1" si="277"/>
        <v>0</v>
      </c>
      <c r="H605" s="7"/>
      <c r="O605" s="8"/>
      <c r="P605" s="8"/>
      <c r="Q605" s="8"/>
      <c r="R605" s="8"/>
      <c r="S605" s="8"/>
    </row>
    <row r="606" spans="1:29" x14ac:dyDescent="0.25">
      <c r="A606" s="140"/>
      <c r="B606" s="155" t="s">
        <v>1195</v>
      </c>
      <c r="C606" s="5">
        <f t="shared" ca="1" si="273"/>
        <v>0</v>
      </c>
      <c r="D606" s="5">
        <f t="shared" ca="1" si="274"/>
        <v>0</v>
      </c>
      <c r="E606" s="5">
        <f t="shared" ca="1" si="275"/>
        <v>0</v>
      </c>
      <c r="F606" s="5">
        <f t="shared" ca="1" si="276"/>
        <v>0</v>
      </c>
      <c r="G606" s="5">
        <f t="shared" ca="1" si="277"/>
        <v>0</v>
      </c>
      <c r="H606" s="7"/>
      <c r="O606" s="8"/>
      <c r="P606" s="8"/>
      <c r="Q606" s="8"/>
      <c r="R606" s="8"/>
      <c r="S606" s="8"/>
    </row>
    <row r="607" spans="1:29" x14ac:dyDescent="0.25">
      <c r="A607" s="140"/>
      <c r="B607" s="155"/>
      <c r="C607" s="7"/>
      <c r="D607" s="7"/>
      <c r="E607" s="7"/>
      <c r="F607" s="7"/>
      <c r="G607" s="7"/>
      <c r="H607" s="7"/>
      <c r="I607" s="103" t="s">
        <v>244</v>
      </c>
      <c r="O607" s="138" t="s">
        <v>245</v>
      </c>
      <c r="P607" s="8"/>
      <c r="Q607" s="8"/>
      <c r="R607" s="8"/>
      <c r="S607" s="8"/>
    </row>
    <row r="608" spans="1:29" x14ac:dyDescent="0.25">
      <c r="A608" s="140"/>
      <c r="B608" s="106" t="s">
        <v>249</v>
      </c>
      <c r="C608" s="9">
        <v>2010</v>
      </c>
      <c r="D608" s="9">
        <v>2020</v>
      </c>
      <c r="E608" s="9">
        <v>2030</v>
      </c>
      <c r="F608" s="9">
        <v>2040</v>
      </c>
      <c r="G608" s="9">
        <v>2050</v>
      </c>
      <c r="H608" s="7"/>
      <c r="I608" s="106">
        <v>2010</v>
      </c>
      <c r="J608" s="106">
        <v>2020</v>
      </c>
      <c r="K608" s="106">
        <v>2030</v>
      </c>
      <c r="L608" s="106">
        <v>2040</v>
      </c>
      <c r="M608" s="106">
        <v>2050</v>
      </c>
      <c r="O608" s="6">
        <v>2010</v>
      </c>
      <c r="P608" s="6">
        <v>2020</v>
      </c>
      <c r="Q608" s="6">
        <v>2030</v>
      </c>
      <c r="R608" s="6">
        <v>2040</v>
      </c>
      <c r="S608" s="6">
        <v>2050</v>
      </c>
      <c r="V608" s="106" t="s">
        <v>304</v>
      </c>
      <c r="W608" s="9">
        <v>2010</v>
      </c>
      <c r="X608" s="9">
        <v>2020</v>
      </c>
      <c r="Y608" s="9">
        <v>2030</v>
      </c>
      <c r="Z608" s="9">
        <v>2040</v>
      </c>
      <c r="AA608" s="9">
        <v>2050</v>
      </c>
    </row>
    <row r="609" spans="1:27" x14ac:dyDescent="0.25">
      <c r="A609" s="140"/>
      <c r="B609" s="155" t="s">
        <v>552</v>
      </c>
      <c r="C609" s="16">
        <f t="shared" ref="C609:C633" ca="1" si="284">IFERROR(VLOOKUP($B609,INDIRECT($I$609),2,FALSE),0)</f>
        <v>29.6259163</v>
      </c>
      <c r="D609" s="16">
        <f t="shared" ref="D609:D633" ca="1" si="285">IFERROR(VLOOKUP($B609,INDIRECT($J$609),2,FALSE),0)</f>
        <v>0.35281441400000002</v>
      </c>
      <c r="E609" s="16">
        <f t="shared" ref="E609:E633" ca="1" si="286">IFERROR(VLOOKUP($B609,INDIRECT($K$609),2,FALSE),0)</f>
        <v>0.35281441400000002</v>
      </c>
      <c r="F609" s="16">
        <f t="shared" ref="F609:F633" ca="1" si="287">IFERROR(VLOOKUP($B609,INDIRECT($L$609),2,FALSE),0)</f>
        <v>0.35281441400000002</v>
      </c>
      <c r="G609" s="16">
        <f t="shared" ref="G609:G633" ca="1" si="288">IFERROR(VLOOKUP($B609,INDIRECT($M$609),2,FALSE),0)</f>
        <v>0.35255519200000002</v>
      </c>
      <c r="H609" s="7"/>
      <c r="I609" s="140" t="str">
        <f>"Modeloutput!$A$"&amp;O609&amp;":$B$"&amp;O610</f>
        <v>Modeloutput!$A$19404:$B$19428</v>
      </c>
      <c r="J609" s="140" t="str">
        <f>"Modeloutput!$A$"&amp;P609&amp;":$B$"&amp;P610</f>
        <v>Modeloutput!$A$20339:$B$20363</v>
      </c>
      <c r="K609" s="140" t="str">
        <f>"Modeloutput!$A$"&amp;Q609&amp;":$B$"&amp;Q610</f>
        <v>Modeloutput!$A$21274:$B$21298</v>
      </c>
      <c r="L609" s="140" t="str">
        <f>"Modeloutput!$A$"&amp;R609&amp;":$B$"&amp;R610</f>
        <v>Modeloutput!$A$22209:$B$22233</v>
      </c>
      <c r="M609" s="140" t="str">
        <f>"Modeloutput!$A$"&amp;S609&amp;":$B$"&amp;S610</f>
        <v>Modeloutput!$A$23144:$B$23168</v>
      </c>
      <c r="N609" s="140" t="s">
        <v>246</v>
      </c>
      <c r="O609" s="140">
        <f>Run4_Var1!O609+Run4_Var5!$G$10</f>
        <v>19404</v>
      </c>
      <c r="P609" s="140">
        <f>Run4_Var1!P609+Run4_Var5!$G$10</f>
        <v>20339</v>
      </c>
      <c r="Q609" s="140">
        <f>Run4_Var1!Q609+Run4_Var5!$G$10</f>
        <v>21274</v>
      </c>
      <c r="R609" s="140">
        <f>Run4_Var1!R609+Run4_Var5!$G$10</f>
        <v>22209</v>
      </c>
      <c r="S609" s="140">
        <f>Run4_Var1!S609+Run4_Var5!$G$10</f>
        <v>23144</v>
      </c>
      <c r="V609" s="14" t="s">
        <v>591</v>
      </c>
      <c r="W609" s="16">
        <f ca="1">C609</f>
        <v>29.6259163</v>
      </c>
      <c r="X609" s="16">
        <f t="shared" ref="X609:AA610" ca="1" si="289">D609</f>
        <v>0.35281441400000002</v>
      </c>
      <c r="Y609" s="16">
        <f t="shared" ca="1" si="289"/>
        <v>0.35281441400000002</v>
      </c>
      <c r="Z609" s="16">
        <f t="shared" ca="1" si="289"/>
        <v>0.35281441400000002</v>
      </c>
      <c r="AA609" s="16">
        <f t="shared" ca="1" si="289"/>
        <v>0.35255519200000002</v>
      </c>
    </row>
    <row r="610" spans="1:27" x14ac:dyDescent="0.25">
      <c r="A610" s="140"/>
      <c r="B610" s="155" t="s">
        <v>553</v>
      </c>
      <c r="C610" s="72">
        <f t="shared" ca="1" si="284"/>
        <v>48.4258563</v>
      </c>
      <c r="D610" s="72">
        <f t="shared" ca="1" si="285"/>
        <v>48.831770400000003</v>
      </c>
      <c r="E610" s="72">
        <f t="shared" ca="1" si="286"/>
        <v>48.831770400000003</v>
      </c>
      <c r="F610" s="72">
        <f t="shared" ca="1" si="287"/>
        <v>48.831770400000003</v>
      </c>
      <c r="G610" s="72">
        <f t="shared" ca="1" si="288"/>
        <v>48.831768199999999</v>
      </c>
      <c r="H610" s="7"/>
      <c r="O610" s="140">
        <f>Run4_Var1!O610+Run4_Var5!$G$10</f>
        <v>19428</v>
      </c>
      <c r="P610" s="140">
        <f>Run4_Var1!P610+Run4_Var5!$G$10</f>
        <v>20363</v>
      </c>
      <c r="Q610" s="140">
        <f>Run4_Var1!Q610+Run4_Var5!$G$10</f>
        <v>21298</v>
      </c>
      <c r="R610" s="140">
        <f>Run4_Var1!R610+Run4_Var5!$G$10</f>
        <v>22233</v>
      </c>
      <c r="S610" s="140">
        <f>Run4_Var1!S610+Run4_Var5!$G$10</f>
        <v>23168</v>
      </c>
      <c r="V610" s="70" t="s">
        <v>592</v>
      </c>
      <c r="W610" s="72">
        <f ca="1">C610</f>
        <v>48.4258563</v>
      </c>
      <c r="X610" s="72">
        <f t="shared" ca="1" si="289"/>
        <v>48.831770400000003</v>
      </c>
      <c r="Y610" s="72">
        <f t="shared" ca="1" si="289"/>
        <v>48.831770400000003</v>
      </c>
      <c r="Z610" s="72">
        <f t="shared" ca="1" si="289"/>
        <v>48.831770400000003</v>
      </c>
      <c r="AA610" s="72">
        <f t="shared" ca="1" si="289"/>
        <v>48.831768199999999</v>
      </c>
    </row>
    <row r="611" spans="1:27" x14ac:dyDescent="0.25">
      <c r="A611" s="140"/>
      <c r="B611" s="155" t="s">
        <v>8</v>
      </c>
      <c r="C611" s="18">
        <f t="shared" ca="1" si="284"/>
        <v>0</v>
      </c>
      <c r="D611" s="18">
        <f t="shared" ca="1" si="285"/>
        <v>0</v>
      </c>
      <c r="E611" s="18">
        <f t="shared" ca="1" si="286"/>
        <v>0</v>
      </c>
      <c r="F611" s="18">
        <f t="shared" ca="1" si="287"/>
        <v>0</v>
      </c>
      <c r="G611" s="18">
        <f t="shared" ca="1" si="288"/>
        <v>0</v>
      </c>
      <c r="H611" s="7"/>
      <c r="O611" s="8"/>
      <c r="P611" s="8"/>
      <c r="Q611" s="8"/>
      <c r="R611" s="8"/>
      <c r="S611" s="8"/>
      <c r="V611" s="17" t="s">
        <v>272</v>
      </c>
      <c r="W611" s="18">
        <f ca="1">SUM(C611:C616)</f>
        <v>0</v>
      </c>
      <c r="X611" s="18">
        <f ca="1">SUM(D611:D616)</f>
        <v>0</v>
      </c>
      <c r="Y611" s="18">
        <f ca="1">SUM(E611:E616)</f>
        <v>0</v>
      </c>
      <c r="Z611" s="18">
        <f ca="1">SUM(F611:F616)</f>
        <v>0</v>
      </c>
      <c r="AA611" s="18">
        <f ca="1">SUM(G611:G616)</f>
        <v>3.7620821199999998E-5</v>
      </c>
    </row>
    <row r="612" spans="1:27" x14ac:dyDescent="0.25">
      <c r="A612" s="140"/>
      <c r="B612" s="155" t="s">
        <v>9</v>
      </c>
      <c r="C612" s="18">
        <f t="shared" ca="1" si="284"/>
        <v>0</v>
      </c>
      <c r="D612" s="18">
        <f t="shared" ca="1" si="285"/>
        <v>0</v>
      </c>
      <c r="E612" s="18">
        <f t="shared" ca="1" si="286"/>
        <v>0</v>
      </c>
      <c r="F612" s="18">
        <f t="shared" ca="1" si="287"/>
        <v>0</v>
      </c>
      <c r="G612" s="18">
        <f t="shared" ca="1" si="288"/>
        <v>0</v>
      </c>
      <c r="H612" s="7"/>
      <c r="O612" s="8"/>
      <c r="P612" s="8"/>
      <c r="Q612" s="8"/>
      <c r="R612" s="8"/>
      <c r="S612" s="8"/>
      <c r="V612" s="66" t="s">
        <v>254</v>
      </c>
      <c r="W612" s="69">
        <f ca="1">SUM(C621:C624)</f>
        <v>10.4762691</v>
      </c>
      <c r="X612" s="69">
        <f t="shared" ref="X612:AA612" ca="1" si="290">SUM(D621:D624)</f>
        <v>30.882194509999998</v>
      </c>
      <c r="Y612" s="69">
        <f t="shared" ca="1" si="290"/>
        <v>28.769279430000001</v>
      </c>
      <c r="Z612" s="69">
        <f t="shared" ca="1" si="290"/>
        <v>27.41507769</v>
      </c>
      <c r="AA612" s="69">
        <f t="shared" ca="1" si="290"/>
        <v>26.423376140000002</v>
      </c>
    </row>
    <row r="613" spans="1:27" x14ac:dyDescent="0.25">
      <c r="A613" s="140"/>
      <c r="B613" s="155" t="s">
        <v>10</v>
      </c>
      <c r="C613" s="18">
        <f t="shared" ca="1" si="284"/>
        <v>0</v>
      </c>
      <c r="D613" s="18">
        <f t="shared" ca="1" si="285"/>
        <v>0</v>
      </c>
      <c r="E613" s="18">
        <f t="shared" ca="1" si="286"/>
        <v>0</v>
      </c>
      <c r="F613" s="18">
        <f t="shared" ca="1" si="287"/>
        <v>0</v>
      </c>
      <c r="G613" s="18">
        <f t="shared" ca="1" si="288"/>
        <v>3.7620821199999998E-5</v>
      </c>
      <c r="H613" s="7"/>
      <c r="O613" s="8"/>
      <c r="P613" s="8"/>
      <c r="Q613" s="8"/>
      <c r="R613" s="8"/>
      <c r="S613" s="8"/>
      <c r="V613" s="36" t="s">
        <v>313</v>
      </c>
      <c r="W613" s="38">
        <f ca="1">SUM(C625:C628)</f>
        <v>1.5953268700000001</v>
      </c>
      <c r="X613" s="38">
        <f ca="1">SUM(D625:D628)</f>
        <v>1.3835759400000001</v>
      </c>
      <c r="Y613" s="38">
        <f ca="1">SUM(E625:E628)</f>
        <v>2.2245921800000001</v>
      </c>
      <c r="Z613" s="38">
        <f ca="1">SUM(F625:F628)</f>
        <v>1.9638977900000001</v>
      </c>
      <c r="AA613" s="38">
        <f ca="1">SUM(G625:G628)</f>
        <v>1.7727219000000001</v>
      </c>
    </row>
    <row r="614" spans="1:27" x14ac:dyDescent="0.25">
      <c r="A614" s="140"/>
      <c r="B614" s="155" t="s">
        <v>11</v>
      </c>
      <c r="C614" s="18">
        <f t="shared" ca="1" si="284"/>
        <v>0</v>
      </c>
      <c r="D614" s="18">
        <f t="shared" ca="1" si="285"/>
        <v>0</v>
      </c>
      <c r="E614" s="18">
        <f t="shared" ca="1" si="286"/>
        <v>0</v>
      </c>
      <c r="F614" s="18">
        <f t="shared" ca="1" si="287"/>
        <v>0</v>
      </c>
      <c r="G614" s="18">
        <f t="shared" ca="1" si="288"/>
        <v>0</v>
      </c>
      <c r="H614" s="7"/>
      <c r="O614" s="8"/>
      <c r="P614" s="8"/>
      <c r="Q614" s="8"/>
      <c r="R614" s="8"/>
      <c r="S614" s="8"/>
      <c r="V614" s="32" t="s">
        <v>325</v>
      </c>
      <c r="W614" s="40">
        <f ca="1">SUM(C629:C633)</f>
        <v>0.58212900499999998</v>
      </c>
      <c r="X614" s="40">
        <f t="shared" ref="X614:AA614" ca="1" si="291">SUM(D629:D633)</f>
        <v>1.9504977240000001</v>
      </c>
      <c r="Y614" s="40">
        <f t="shared" ca="1" si="291"/>
        <v>1.642524399</v>
      </c>
      <c r="Z614" s="40">
        <f t="shared" ca="1" si="291"/>
        <v>1.4500410705</v>
      </c>
      <c r="AA614" s="40">
        <f t="shared" ca="1" si="291"/>
        <v>1.3088866300000002</v>
      </c>
    </row>
    <row r="615" spans="1:27" x14ac:dyDescent="0.25">
      <c r="A615" s="140"/>
      <c r="B615" s="155" t="s">
        <v>12</v>
      </c>
      <c r="C615" s="18">
        <f t="shared" ca="1" si="284"/>
        <v>0</v>
      </c>
      <c r="D615" s="18">
        <f t="shared" ca="1" si="285"/>
        <v>0</v>
      </c>
      <c r="E615" s="18">
        <f t="shared" ca="1" si="286"/>
        <v>0</v>
      </c>
      <c r="F615" s="18">
        <f t="shared" ca="1" si="287"/>
        <v>0</v>
      </c>
      <c r="G615" s="18">
        <f t="shared" ca="1" si="288"/>
        <v>0</v>
      </c>
      <c r="H615" s="7"/>
      <c r="O615" s="8"/>
      <c r="P615" s="8"/>
      <c r="Q615" s="8"/>
      <c r="R615" s="8"/>
      <c r="S615" s="8"/>
      <c r="V615" s="205" t="s">
        <v>1369</v>
      </c>
      <c r="W615" s="206">
        <f ca="1">SUM(C617:C620)</f>
        <v>1.4298299999999999</v>
      </c>
      <c r="X615" s="206">
        <f t="shared" ref="X615:AA615" ca="1" si="292">SUM(D617:D620)</f>
        <v>4.0596750000000004</v>
      </c>
      <c r="Y615" s="206">
        <f t="shared" ca="1" si="292"/>
        <v>4.0596750000000004</v>
      </c>
      <c r="Z615" s="206">
        <f t="shared" ca="1" si="292"/>
        <v>4.0596750000000004</v>
      </c>
      <c r="AA615" s="206">
        <f t="shared" ca="1" si="292"/>
        <v>4.0596750000000004</v>
      </c>
    </row>
    <row r="616" spans="1:27" x14ac:dyDescent="0.25">
      <c r="A616" s="140"/>
      <c r="B616" s="155" t="s">
        <v>13</v>
      </c>
      <c r="C616" s="18">
        <f t="shared" ca="1" si="284"/>
        <v>0</v>
      </c>
      <c r="D616" s="18">
        <f t="shared" ca="1" si="285"/>
        <v>0</v>
      </c>
      <c r="E616" s="18">
        <f t="shared" ca="1" si="286"/>
        <v>0</v>
      </c>
      <c r="F616" s="18">
        <f t="shared" ca="1" si="287"/>
        <v>0</v>
      </c>
      <c r="G616" s="18">
        <f t="shared" ca="1" si="288"/>
        <v>0</v>
      </c>
      <c r="H616" s="7"/>
      <c r="O616" s="8"/>
      <c r="P616" s="8"/>
      <c r="Q616" s="8"/>
      <c r="R616" s="8"/>
      <c r="S616" s="8"/>
    </row>
    <row r="617" spans="1:27" x14ac:dyDescent="0.25">
      <c r="B617" s="155" t="s">
        <v>948</v>
      </c>
      <c r="C617" s="206">
        <f t="shared" ca="1" si="284"/>
        <v>0</v>
      </c>
      <c r="D617" s="206">
        <f t="shared" ca="1" si="285"/>
        <v>1.2492000000000001</v>
      </c>
      <c r="E617" s="206">
        <f t="shared" ca="1" si="286"/>
        <v>1.2492000000000001</v>
      </c>
      <c r="F617" s="206">
        <f t="shared" ca="1" si="287"/>
        <v>1.2492000000000001</v>
      </c>
      <c r="G617" s="206">
        <f t="shared" ca="1" si="288"/>
        <v>1.2492000000000001</v>
      </c>
      <c r="H617" s="7"/>
      <c r="O617" s="8"/>
      <c r="P617" s="8"/>
      <c r="Q617" s="8"/>
      <c r="R617" s="8"/>
      <c r="S617" s="8"/>
    </row>
    <row r="618" spans="1:27" x14ac:dyDescent="0.25">
      <c r="B618" s="155" t="s">
        <v>945</v>
      </c>
      <c r="C618" s="206">
        <f t="shared" ca="1" si="284"/>
        <v>1.4298299999999999</v>
      </c>
      <c r="D618" s="206">
        <f t="shared" ca="1" si="285"/>
        <v>2.8104749999999998</v>
      </c>
      <c r="E618" s="206">
        <f t="shared" ca="1" si="286"/>
        <v>2.8104749999999998</v>
      </c>
      <c r="F618" s="206">
        <f t="shared" ca="1" si="287"/>
        <v>2.8104749999999998</v>
      </c>
      <c r="G618" s="206">
        <f t="shared" ca="1" si="288"/>
        <v>2.8104749999999998</v>
      </c>
      <c r="H618" s="7"/>
      <c r="O618" s="8"/>
      <c r="P618" s="8"/>
      <c r="Q618" s="8"/>
      <c r="R618" s="8"/>
      <c r="S618" s="8"/>
      <c r="V618" s="140" t="s">
        <v>285</v>
      </c>
      <c r="W618" s="135">
        <f ca="1">SUM(W609:W615)</f>
        <v>92.135327574999977</v>
      </c>
      <c r="X618" s="135">
        <f t="shared" ref="X618:AA618" ca="1" si="293">SUM(X609:X615)</f>
        <v>87.46052798800001</v>
      </c>
      <c r="Y618" s="135">
        <f t="shared" ca="1" si="293"/>
        <v>85.880655822999998</v>
      </c>
      <c r="Z618" s="135">
        <f t="shared" ca="1" si="293"/>
        <v>84.073276364500018</v>
      </c>
      <c r="AA618" s="135">
        <f t="shared" ca="1" si="293"/>
        <v>82.749020682821197</v>
      </c>
    </row>
    <row r="619" spans="1:27" x14ac:dyDescent="0.25">
      <c r="B619" s="155" t="s">
        <v>949</v>
      </c>
      <c r="C619" s="206">
        <f t="shared" ca="1" si="284"/>
        <v>0</v>
      </c>
      <c r="D619" s="206">
        <f t="shared" ca="1" si="285"/>
        <v>0</v>
      </c>
      <c r="E619" s="206">
        <f t="shared" ca="1" si="286"/>
        <v>0</v>
      </c>
      <c r="F619" s="206">
        <f t="shared" ca="1" si="287"/>
        <v>0</v>
      </c>
      <c r="G619" s="206">
        <f t="shared" ca="1" si="288"/>
        <v>0</v>
      </c>
      <c r="H619" s="7"/>
      <c r="O619" s="8"/>
      <c r="P619" s="8"/>
      <c r="Q619" s="8"/>
      <c r="R619" s="8"/>
      <c r="S619" s="8"/>
      <c r="V619" s="140" t="s">
        <v>284</v>
      </c>
      <c r="W619" s="135">
        <f ca="1">SUM(C609:C633)</f>
        <v>92.135327574999977</v>
      </c>
      <c r="X619" s="135">
        <f ca="1">SUM(D609:D633)</f>
        <v>87.46052798800001</v>
      </c>
      <c r="Y619" s="135">
        <f ca="1">SUM(E609:E633)</f>
        <v>85.880655823000012</v>
      </c>
      <c r="Z619" s="135">
        <f ca="1">SUM(F609:F633)</f>
        <v>84.073276364500018</v>
      </c>
      <c r="AA619" s="135">
        <f ca="1">SUM(G609:G633)</f>
        <v>82.749020682821197</v>
      </c>
    </row>
    <row r="620" spans="1:27" x14ac:dyDescent="0.25">
      <c r="B620" s="155" t="s">
        <v>950</v>
      </c>
      <c r="C620" s="206">
        <f t="shared" ca="1" si="284"/>
        <v>0</v>
      </c>
      <c r="D620" s="206">
        <f t="shared" ca="1" si="285"/>
        <v>0</v>
      </c>
      <c r="E620" s="206">
        <f t="shared" ca="1" si="286"/>
        <v>0</v>
      </c>
      <c r="F620" s="206">
        <f t="shared" ca="1" si="287"/>
        <v>0</v>
      </c>
      <c r="G620" s="206">
        <f t="shared" ca="1" si="288"/>
        <v>0</v>
      </c>
      <c r="H620" s="9"/>
      <c r="O620" s="8"/>
      <c r="P620" s="8"/>
      <c r="Q620" s="8"/>
      <c r="R620" s="8"/>
      <c r="S620" s="8"/>
    </row>
    <row r="621" spans="1:27" x14ac:dyDescent="0.25">
      <c r="A621" s="140"/>
      <c r="B621" s="155" t="s">
        <v>458</v>
      </c>
      <c r="C621" s="69">
        <f t="shared" ca="1" si="284"/>
        <v>0</v>
      </c>
      <c r="D621" s="69">
        <f t="shared" ca="1" si="285"/>
        <v>9.9465372100000007</v>
      </c>
      <c r="E621" s="69">
        <f t="shared" ca="1" si="286"/>
        <v>9.3428767300000004</v>
      </c>
      <c r="F621" s="69">
        <f t="shared" ca="1" si="287"/>
        <v>8.9561183900000003</v>
      </c>
      <c r="G621" s="69">
        <f t="shared" ca="1" si="288"/>
        <v>8.6728841400000007</v>
      </c>
      <c r="H621" s="9"/>
      <c r="O621" s="8"/>
      <c r="P621" s="8"/>
      <c r="Q621" s="8"/>
      <c r="R621" s="8"/>
      <c r="S621" s="8"/>
    </row>
    <row r="622" spans="1:27" x14ac:dyDescent="0.25">
      <c r="A622" s="140"/>
      <c r="B622" s="155" t="s">
        <v>456</v>
      </c>
      <c r="C622" s="69">
        <f t="shared" ca="1" si="284"/>
        <v>10.4762691</v>
      </c>
      <c r="D622" s="69">
        <f t="shared" ca="1" si="285"/>
        <v>20.935657299999999</v>
      </c>
      <c r="E622" s="69">
        <f t="shared" ca="1" si="286"/>
        <v>19.426402700000001</v>
      </c>
      <c r="F622" s="69">
        <f t="shared" ca="1" si="287"/>
        <v>18.4589593</v>
      </c>
      <c r="G622" s="69">
        <f t="shared" ca="1" si="288"/>
        <v>17.750492000000001</v>
      </c>
      <c r="H622" s="9"/>
      <c r="O622" s="8"/>
      <c r="P622" s="8"/>
      <c r="Q622" s="8"/>
      <c r="R622" s="8"/>
      <c r="S622" s="8"/>
    </row>
    <row r="623" spans="1:27" x14ac:dyDescent="0.25">
      <c r="A623" s="140"/>
      <c r="B623" s="155" t="s">
        <v>459</v>
      </c>
      <c r="C623" s="69">
        <f t="shared" ca="1" si="284"/>
        <v>0</v>
      </c>
      <c r="D623" s="69">
        <f t="shared" ca="1" si="285"/>
        <v>0</v>
      </c>
      <c r="E623" s="69">
        <f t="shared" ca="1" si="286"/>
        <v>0</v>
      </c>
      <c r="F623" s="69">
        <f t="shared" ca="1" si="287"/>
        <v>0</v>
      </c>
      <c r="G623" s="69">
        <f t="shared" ca="1" si="288"/>
        <v>0</v>
      </c>
      <c r="H623" s="9"/>
      <c r="O623" s="8"/>
      <c r="P623" s="8"/>
      <c r="Q623" s="8"/>
      <c r="R623" s="8"/>
      <c r="S623" s="8"/>
    </row>
    <row r="624" spans="1:27" x14ac:dyDescent="0.25">
      <c r="A624" s="140"/>
      <c r="B624" s="155" t="s">
        <v>460</v>
      </c>
      <c r="C624" s="69">
        <f t="shared" ca="1" si="284"/>
        <v>0</v>
      </c>
      <c r="D624" s="69">
        <f t="shared" ca="1" si="285"/>
        <v>0</v>
      </c>
      <c r="E624" s="69">
        <f t="shared" ca="1" si="286"/>
        <v>0</v>
      </c>
      <c r="F624" s="69">
        <f t="shared" ca="1" si="287"/>
        <v>0</v>
      </c>
      <c r="G624" s="69">
        <f t="shared" ca="1" si="288"/>
        <v>0</v>
      </c>
      <c r="H624" s="9"/>
      <c r="O624" s="8"/>
      <c r="P624" s="8"/>
      <c r="Q624" s="8"/>
      <c r="R624" s="8"/>
      <c r="S624" s="8"/>
    </row>
    <row r="625" spans="1:31" x14ac:dyDescent="0.25">
      <c r="A625" s="140"/>
      <c r="B625" s="155" t="s">
        <v>461</v>
      </c>
      <c r="C625" s="38">
        <f t="shared" ca="1" si="284"/>
        <v>0</v>
      </c>
      <c r="D625" s="38">
        <f t="shared" ca="1" si="285"/>
        <v>0</v>
      </c>
      <c r="E625" s="38">
        <f t="shared" ca="1" si="286"/>
        <v>0</v>
      </c>
      <c r="F625" s="38">
        <f t="shared" ca="1" si="287"/>
        <v>0</v>
      </c>
      <c r="G625" s="38">
        <f t="shared" ca="1" si="288"/>
        <v>0</v>
      </c>
      <c r="H625" s="7"/>
      <c r="O625" s="8"/>
      <c r="P625" s="8"/>
      <c r="Q625" s="8"/>
      <c r="R625" s="8"/>
      <c r="S625" s="8"/>
    </row>
    <row r="626" spans="1:31" x14ac:dyDescent="0.25">
      <c r="A626" s="140"/>
      <c r="B626" s="155" t="s">
        <v>457</v>
      </c>
      <c r="C626" s="38">
        <f t="shared" ca="1" si="284"/>
        <v>1.5953268700000001</v>
      </c>
      <c r="D626" s="38">
        <f t="shared" ca="1" si="285"/>
        <v>1.3835759400000001</v>
      </c>
      <c r="E626" s="38">
        <f t="shared" ca="1" si="286"/>
        <v>2.2245921800000001</v>
      </c>
      <c r="F626" s="38">
        <f t="shared" ca="1" si="287"/>
        <v>1.9638977900000001</v>
      </c>
      <c r="G626" s="38">
        <f t="shared" ca="1" si="288"/>
        <v>1.7727219000000001</v>
      </c>
      <c r="H626" s="7"/>
      <c r="O626" s="8"/>
      <c r="P626" s="8"/>
      <c r="Q626" s="8"/>
      <c r="R626" s="8"/>
      <c r="S626" s="8"/>
    </row>
    <row r="627" spans="1:31" x14ac:dyDescent="0.25">
      <c r="A627" s="140"/>
      <c r="B627" s="155" t="s">
        <v>462</v>
      </c>
      <c r="C627" s="38">
        <f t="shared" ca="1" si="284"/>
        <v>0</v>
      </c>
      <c r="D627" s="38">
        <f t="shared" ca="1" si="285"/>
        <v>0</v>
      </c>
      <c r="E627" s="38">
        <f t="shared" ca="1" si="286"/>
        <v>0</v>
      </c>
      <c r="F627" s="38">
        <f t="shared" ca="1" si="287"/>
        <v>0</v>
      </c>
      <c r="G627" s="38">
        <f t="shared" ca="1" si="288"/>
        <v>0</v>
      </c>
      <c r="H627" s="7"/>
      <c r="O627" s="8"/>
      <c r="P627" s="8"/>
      <c r="Q627" s="8"/>
      <c r="R627" s="8"/>
      <c r="S627" s="8"/>
    </row>
    <row r="628" spans="1:31" x14ac:dyDescent="0.25">
      <c r="A628" s="140"/>
      <c r="B628" s="155" t="s">
        <v>463</v>
      </c>
      <c r="C628" s="38">
        <f t="shared" ca="1" si="284"/>
        <v>0</v>
      </c>
      <c r="D628" s="38">
        <f t="shared" ca="1" si="285"/>
        <v>0</v>
      </c>
      <c r="E628" s="38">
        <f t="shared" ca="1" si="286"/>
        <v>0</v>
      </c>
      <c r="F628" s="38">
        <f t="shared" ca="1" si="287"/>
        <v>0</v>
      </c>
      <c r="G628" s="38">
        <f t="shared" ca="1" si="288"/>
        <v>0</v>
      </c>
      <c r="H628" s="7"/>
      <c r="O628" s="8"/>
      <c r="P628" s="8"/>
      <c r="Q628" s="8"/>
      <c r="R628" s="8"/>
      <c r="S628" s="8"/>
    </row>
    <row r="629" spans="1:31" x14ac:dyDescent="0.25">
      <c r="A629" s="140"/>
      <c r="B629" s="155" t="s">
        <v>20</v>
      </c>
      <c r="C629" s="40">
        <f t="shared" ca="1" si="284"/>
        <v>0</v>
      </c>
      <c r="D629" s="40">
        <f t="shared" ca="1" si="285"/>
        <v>0.98369946200000002</v>
      </c>
      <c r="E629" s="40">
        <f t="shared" ca="1" si="286"/>
        <v>0.82837849399999997</v>
      </c>
      <c r="F629" s="40">
        <f t="shared" ca="1" si="287"/>
        <v>0.73130288899999996</v>
      </c>
      <c r="G629" s="40">
        <f t="shared" ca="1" si="288"/>
        <v>0.66011411200000003</v>
      </c>
      <c r="H629" s="7"/>
      <c r="O629" s="8"/>
      <c r="P629" s="8"/>
      <c r="Q629" s="8"/>
      <c r="R629" s="8"/>
      <c r="S629" s="8"/>
    </row>
    <row r="630" spans="1:31" x14ac:dyDescent="0.25">
      <c r="A630" s="140"/>
      <c r="B630" s="155" t="s">
        <v>15</v>
      </c>
      <c r="C630" s="40">
        <f t="shared" ca="1" si="284"/>
        <v>0.58212900499999998</v>
      </c>
      <c r="D630" s="40">
        <f t="shared" ca="1" si="285"/>
        <v>0.96621693799999997</v>
      </c>
      <c r="E630" s="40">
        <f t="shared" ca="1" si="286"/>
        <v>0.81365636900000005</v>
      </c>
      <c r="F630" s="40">
        <f t="shared" ca="1" si="287"/>
        <v>0.71830601299999997</v>
      </c>
      <c r="G630" s="40">
        <f t="shared" ca="1" si="288"/>
        <v>0.64838241900000004</v>
      </c>
      <c r="H630" s="7"/>
      <c r="O630" s="8"/>
      <c r="P630" s="8"/>
      <c r="Q630" s="8"/>
      <c r="R630" s="8"/>
      <c r="S630" s="8"/>
    </row>
    <row r="631" spans="1:31" s="10" customFormat="1" x14ac:dyDescent="0.25">
      <c r="A631" s="140"/>
      <c r="B631" s="155" t="s">
        <v>21</v>
      </c>
      <c r="C631" s="40">
        <f t="shared" ca="1" si="284"/>
        <v>0</v>
      </c>
      <c r="D631" s="40">
        <f t="shared" ca="1" si="285"/>
        <v>0</v>
      </c>
      <c r="E631" s="40">
        <f t="shared" ca="1" si="286"/>
        <v>0</v>
      </c>
      <c r="F631" s="40">
        <f t="shared" ca="1" si="287"/>
        <v>0</v>
      </c>
      <c r="G631" s="40">
        <f t="shared" ca="1" si="288"/>
        <v>0</v>
      </c>
      <c r="H631" s="7"/>
      <c r="I631" s="140"/>
      <c r="J631" s="140"/>
      <c r="K631" s="140"/>
      <c r="L631" s="140"/>
      <c r="M631" s="140"/>
      <c r="N631" s="140"/>
      <c r="O631" s="8"/>
      <c r="P631" s="8"/>
      <c r="Q631" s="8"/>
      <c r="R631" s="8"/>
      <c r="S631" s="8"/>
      <c r="T631" s="140"/>
      <c r="U631" s="140"/>
      <c r="V631" s="140"/>
      <c r="W631" s="140"/>
      <c r="X631" s="140"/>
      <c r="Y631" s="140"/>
      <c r="Z631" s="140"/>
      <c r="AA631" s="140"/>
      <c r="AB631" s="140"/>
      <c r="AC631" s="140"/>
      <c r="AD631" s="140"/>
      <c r="AE631" s="140"/>
    </row>
    <row r="632" spans="1:31" x14ac:dyDescent="0.25">
      <c r="A632" s="140"/>
      <c r="B632" s="155" t="s">
        <v>22</v>
      </c>
      <c r="C632" s="40">
        <f t="shared" ca="1" si="284"/>
        <v>0</v>
      </c>
      <c r="D632" s="40">
        <f t="shared" ca="1" si="285"/>
        <v>0</v>
      </c>
      <c r="E632" s="40">
        <f t="shared" ca="1" si="286"/>
        <v>0</v>
      </c>
      <c r="F632" s="40">
        <f t="shared" ca="1" si="287"/>
        <v>0</v>
      </c>
      <c r="G632" s="40">
        <f t="shared" ca="1" si="288"/>
        <v>0</v>
      </c>
      <c r="H632" s="7"/>
      <c r="O632" s="8"/>
      <c r="P632" s="8"/>
      <c r="Q632" s="8"/>
      <c r="R632" s="8"/>
      <c r="S632" s="8"/>
    </row>
    <row r="633" spans="1:31" x14ac:dyDescent="0.25">
      <c r="A633" s="140"/>
      <c r="B633" s="155" t="s">
        <v>1333</v>
      </c>
      <c r="C633" s="40">
        <f t="shared" ca="1" si="284"/>
        <v>0</v>
      </c>
      <c r="D633" s="40">
        <f t="shared" ca="1" si="285"/>
        <v>5.8132400000000003E-4</v>
      </c>
      <c r="E633" s="40">
        <f t="shared" ca="1" si="286"/>
        <v>4.8953600000000005E-4</v>
      </c>
      <c r="F633" s="40">
        <f t="shared" ca="1" si="287"/>
        <v>4.3216849999999998E-4</v>
      </c>
      <c r="G633" s="40">
        <f t="shared" ca="1" si="288"/>
        <v>3.9009899999999998E-4</v>
      </c>
      <c r="H633" s="7"/>
      <c r="O633" s="8"/>
      <c r="P633" s="8"/>
      <c r="Q633" s="8"/>
      <c r="R633" s="8"/>
      <c r="S633" s="8"/>
    </row>
    <row r="634" spans="1:31" x14ac:dyDescent="0.25">
      <c r="A634" s="140"/>
      <c r="B634" s="155"/>
      <c r="C634" s="7"/>
      <c r="D634" s="7"/>
      <c r="E634" s="7"/>
      <c r="F634" s="7"/>
      <c r="G634" s="7"/>
      <c r="H634" s="7"/>
      <c r="I634" s="103" t="s">
        <v>244</v>
      </c>
      <c r="O634" s="138" t="s">
        <v>245</v>
      </c>
      <c r="P634" s="8"/>
      <c r="Q634" s="8"/>
      <c r="R634" s="8"/>
      <c r="S634" s="8"/>
    </row>
    <row r="635" spans="1:31" x14ac:dyDescent="0.25">
      <c r="B635" s="106" t="s">
        <v>250</v>
      </c>
      <c r="C635" s="9">
        <v>2010</v>
      </c>
      <c r="D635" s="9">
        <v>2020</v>
      </c>
      <c r="E635" s="9">
        <v>2030</v>
      </c>
      <c r="F635" s="9">
        <v>2040</v>
      </c>
      <c r="G635" s="9">
        <v>2050</v>
      </c>
      <c r="H635" s="7"/>
      <c r="I635" s="106">
        <v>2010</v>
      </c>
      <c r="J635" s="106">
        <v>2020</v>
      </c>
      <c r="K635" s="106">
        <v>2030</v>
      </c>
      <c r="L635" s="106">
        <v>2040</v>
      </c>
      <c r="M635" s="106">
        <v>2050</v>
      </c>
      <c r="O635" s="6">
        <v>2010</v>
      </c>
      <c r="P635" s="6">
        <v>2020</v>
      </c>
      <c r="Q635" s="6">
        <v>2030</v>
      </c>
      <c r="R635" s="6">
        <v>2040</v>
      </c>
      <c r="S635" s="6">
        <v>2050</v>
      </c>
      <c r="V635" s="106" t="s">
        <v>250</v>
      </c>
      <c r="W635" s="9">
        <v>2010</v>
      </c>
      <c r="X635" s="9">
        <v>2020</v>
      </c>
      <c r="Y635" s="9">
        <v>2030</v>
      </c>
      <c r="Z635" s="9">
        <v>2040</v>
      </c>
      <c r="AA635" s="9">
        <v>2050</v>
      </c>
    </row>
    <row r="636" spans="1:31" x14ac:dyDescent="0.25">
      <c r="A636" s="140"/>
      <c r="B636" s="155" t="s">
        <v>458</v>
      </c>
      <c r="C636" s="69">
        <f t="shared" ref="C636:C644" ca="1" si="294">IFERROR(VLOOKUP($B636,INDIRECT($I$636),2,FALSE),0)</f>
        <v>0</v>
      </c>
      <c r="D636" s="69">
        <f t="shared" ref="D636:D644" ca="1" si="295">IFERROR(VLOOKUP($B636,INDIRECT($J$636),2,FALSE),0)</f>
        <v>4.3941042299999999</v>
      </c>
      <c r="E636" s="69">
        <f t="shared" ref="E636:E644" ca="1" si="296">IFERROR(VLOOKUP($B636,INDIRECT($K$636),2,FALSE),0)</f>
        <v>4.3941042299999999</v>
      </c>
      <c r="F636" s="69">
        <f t="shared" ref="F636:F644" ca="1" si="297">IFERROR(VLOOKUP($B636,INDIRECT($L$636),2,FALSE),0)</f>
        <v>4.3941042299999999</v>
      </c>
      <c r="G636" s="69">
        <f t="shared" ref="G636:G644" ca="1" si="298">IFERROR(VLOOKUP($B636,INDIRECT($M$636),2,FALSE),0)</f>
        <v>4.3941042299999999</v>
      </c>
      <c r="H636" s="7"/>
      <c r="I636" s="140" t="str">
        <f>"Modeloutput!$A$"&amp;O636&amp;":$B$"&amp;O637</f>
        <v>Modeloutput!$A$19440:$B$19448</v>
      </c>
      <c r="J636" s="140" t="str">
        <f>"Modeloutput!$A$"&amp;P636&amp;":$B$"&amp;P637</f>
        <v>Modeloutput!$A$20375:$B$20383</v>
      </c>
      <c r="K636" s="140" t="str">
        <f>"Modeloutput!$A$"&amp;Q636&amp;":$B$"&amp;Q637</f>
        <v>Modeloutput!$A$21310:$B$21318</v>
      </c>
      <c r="L636" s="140" t="str">
        <f>"Modeloutput!$A$"&amp;R636&amp;":$B$"&amp;R637</f>
        <v>Modeloutput!$A$22245:$B$22253</v>
      </c>
      <c r="M636" s="140" t="str">
        <f>"Modeloutput!$A$"&amp;S636&amp;":$B$"&amp;S637</f>
        <v>Modeloutput!$A$23180:$B$23188</v>
      </c>
      <c r="N636" s="140" t="s">
        <v>246</v>
      </c>
      <c r="O636" s="140">
        <f>Run4_Var1!O636+Run4_Var5!$G$10</f>
        <v>19440</v>
      </c>
      <c r="P636" s="140">
        <f>Run4_Var1!P636+Run4_Var5!$G$10</f>
        <v>20375</v>
      </c>
      <c r="Q636" s="140">
        <f>Run4_Var1!Q636+Run4_Var5!$G$10</f>
        <v>21310</v>
      </c>
      <c r="R636" s="140">
        <f>Run4_Var1!R636+Run4_Var5!$G$10</f>
        <v>22245</v>
      </c>
      <c r="S636" s="140">
        <f>Run4_Var1!S636+Run4_Var5!$G$10</f>
        <v>23180</v>
      </c>
      <c r="V636" s="66" t="s">
        <v>254</v>
      </c>
      <c r="W636" s="67">
        <f ca="1">SUM(C636:C639)+C644</f>
        <v>5.0373923200000004</v>
      </c>
      <c r="X636" s="67">
        <f t="shared" ref="X636:AA636" ca="1" si="299">SUM(D636:D639)+D644</f>
        <v>14.168166619999999</v>
      </c>
      <c r="Y636" s="67">
        <f t="shared" ca="1" si="299"/>
        <v>14.168166619999999</v>
      </c>
      <c r="Z636" s="67">
        <f t="shared" ca="1" si="299"/>
        <v>14.168166619999999</v>
      </c>
      <c r="AA636" s="67">
        <f t="shared" ca="1" si="299"/>
        <v>14.168166619999999</v>
      </c>
    </row>
    <row r="637" spans="1:31" x14ac:dyDescent="0.25">
      <c r="A637" s="140"/>
      <c r="B637" s="155" t="s">
        <v>456</v>
      </c>
      <c r="C637" s="69">
        <f t="shared" ca="1" si="294"/>
        <v>5.0373923200000004</v>
      </c>
      <c r="D637" s="69">
        <f t="shared" ca="1" si="295"/>
        <v>9.77057939</v>
      </c>
      <c r="E637" s="69">
        <f t="shared" ca="1" si="296"/>
        <v>9.77057939</v>
      </c>
      <c r="F637" s="69">
        <f t="shared" ca="1" si="297"/>
        <v>9.77057939</v>
      </c>
      <c r="G637" s="69">
        <f t="shared" ca="1" si="298"/>
        <v>9.77057939</v>
      </c>
      <c r="H637" s="7"/>
      <c r="O637" s="140">
        <f>Run4_Var1!O637+Run4_Var5!$G$10</f>
        <v>19448</v>
      </c>
      <c r="P637" s="140">
        <f>Run4_Var1!P637+Run4_Var5!$G$10</f>
        <v>20383</v>
      </c>
      <c r="Q637" s="140">
        <f>Run4_Var1!Q637+Run4_Var5!$G$10</f>
        <v>21318</v>
      </c>
      <c r="R637" s="140">
        <f>Run4_Var1!R637+Run4_Var5!$G$10</f>
        <v>22253</v>
      </c>
      <c r="S637" s="140">
        <f>Run4_Var1!S637+Run4_Var5!$G$10</f>
        <v>23188</v>
      </c>
      <c r="V637" s="36" t="s">
        <v>313</v>
      </c>
      <c r="W637" s="37">
        <f ca="1">SUM(C640:C643)</f>
        <v>7.1055160300000004</v>
      </c>
      <c r="X637" s="37">
        <f t="shared" ref="X637:AA637" ca="1" si="300">SUM(D640:D643)</f>
        <v>6.1749250900000003</v>
      </c>
      <c r="Y637" s="37">
        <f t="shared" ca="1" si="300"/>
        <v>6.7794928399999996</v>
      </c>
      <c r="Z637" s="37">
        <f t="shared" ca="1" si="300"/>
        <v>6.7794928399999996</v>
      </c>
      <c r="AA637" s="37">
        <f t="shared" ca="1" si="300"/>
        <v>6.7794928399999996</v>
      </c>
    </row>
    <row r="638" spans="1:31" x14ac:dyDescent="0.25">
      <c r="A638" s="140"/>
      <c r="B638" s="155" t="s">
        <v>459</v>
      </c>
      <c r="C638" s="69">
        <f t="shared" ca="1" si="294"/>
        <v>0</v>
      </c>
      <c r="D638" s="69">
        <f t="shared" ca="1" si="295"/>
        <v>0</v>
      </c>
      <c r="E638" s="69">
        <f t="shared" ca="1" si="296"/>
        <v>0</v>
      </c>
      <c r="F638" s="69">
        <f t="shared" ca="1" si="297"/>
        <v>0</v>
      </c>
      <c r="G638" s="69">
        <f t="shared" ca="1" si="298"/>
        <v>0</v>
      </c>
      <c r="H638" s="7"/>
      <c r="O638" s="8"/>
      <c r="P638" s="8"/>
      <c r="Q638" s="8"/>
      <c r="R638" s="8"/>
      <c r="S638" s="8"/>
    </row>
    <row r="639" spans="1:31" x14ac:dyDescent="0.25">
      <c r="A639" s="140"/>
      <c r="B639" s="155" t="s">
        <v>460</v>
      </c>
      <c r="C639" s="69">
        <f t="shared" ca="1" si="294"/>
        <v>0</v>
      </c>
      <c r="D639" s="69">
        <f t="shared" ca="1" si="295"/>
        <v>0</v>
      </c>
      <c r="E639" s="69">
        <f t="shared" ca="1" si="296"/>
        <v>0</v>
      </c>
      <c r="F639" s="69">
        <f t="shared" ca="1" si="297"/>
        <v>0</v>
      </c>
      <c r="G639" s="69">
        <f t="shared" ca="1" si="298"/>
        <v>0</v>
      </c>
      <c r="H639" s="7"/>
      <c r="O639" s="8"/>
      <c r="P639" s="8"/>
      <c r="Q639" s="8"/>
      <c r="R639" s="8"/>
      <c r="S639" s="8"/>
      <c r="V639" s="140" t="s">
        <v>285</v>
      </c>
      <c r="W639" s="135">
        <f ca="1">SUM(W636:W637)</f>
        <v>12.142908350000001</v>
      </c>
      <c r="X639" s="135">
        <f t="shared" ref="X639:AA639" ca="1" si="301">SUM(X636:X637)</f>
        <v>20.343091709999999</v>
      </c>
      <c r="Y639" s="135">
        <f t="shared" ca="1" si="301"/>
        <v>20.947659459999997</v>
      </c>
      <c r="Z639" s="135">
        <f t="shared" ca="1" si="301"/>
        <v>20.947659459999997</v>
      </c>
      <c r="AA639" s="135">
        <f t="shared" ca="1" si="301"/>
        <v>20.947659459999997</v>
      </c>
    </row>
    <row r="640" spans="1:31" x14ac:dyDescent="0.25">
      <c r="A640" s="140"/>
      <c r="B640" s="155" t="s">
        <v>461</v>
      </c>
      <c r="C640" s="38">
        <f t="shared" ca="1" si="294"/>
        <v>0</v>
      </c>
      <c r="D640" s="38">
        <f t="shared" ca="1" si="295"/>
        <v>0</v>
      </c>
      <c r="E640" s="38">
        <f t="shared" ca="1" si="296"/>
        <v>0</v>
      </c>
      <c r="F640" s="38">
        <f t="shared" ca="1" si="297"/>
        <v>0</v>
      </c>
      <c r="G640" s="38">
        <f t="shared" ca="1" si="298"/>
        <v>0</v>
      </c>
      <c r="H640" s="7"/>
      <c r="O640" s="8"/>
      <c r="P640" s="8"/>
      <c r="Q640" s="8"/>
      <c r="R640" s="8"/>
      <c r="S640" s="8"/>
      <c r="V640" s="140" t="s">
        <v>284</v>
      </c>
      <c r="W640" s="135">
        <f ca="1">SUM(C636:C644)</f>
        <v>12.142908350000001</v>
      </c>
      <c r="X640" s="135">
        <f t="shared" ref="X640:AA640" ca="1" si="302">SUM(D636:D644)</f>
        <v>20.343091709999999</v>
      </c>
      <c r="Y640" s="135">
        <f t="shared" ca="1" si="302"/>
        <v>20.947659460000001</v>
      </c>
      <c r="Z640" s="135">
        <f t="shared" ca="1" si="302"/>
        <v>20.947659460000001</v>
      </c>
      <c r="AA640" s="135">
        <f t="shared" ca="1" si="302"/>
        <v>20.947659460000001</v>
      </c>
    </row>
    <row r="641" spans="1:27" x14ac:dyDescent="0.25">
      <c r="A641" s="140"/>
      <c r="B641" s="155" t="s">
        <v>457</v>
      </c>
      <c r="C641" s="38">
        <f t="shared" ca="1" si="294"/>
        <v>7.1055160300000004</v>
      </c>
      <c r="D641" s="38">
        <f t="shared" ca="1" si="295"/>
        <v>6.1749250900000003</v>
      </c>
      <c r="E641" s="38">
        <f t="shared" ca="1" si="296"/>
        <v>6.7794928399999996</v>
      </c>
      <c r="F641" s="38">
        <f t="shared" ca="1" si="297"/>
        <v>6.7794928399999996</v>
      </c>
      <c r="G641" s="38">
        <f t="shared" ca="1" si="298"/>
        <v>6.7794928399999996</v>
      </c>
      <c r="H641" s="7"/>
      <c r="O641" s="8"/>
      <c r="P641" s="8"/>
      <c r="Q641" s="8"/>
      <c r="R641" s="8"/>
      <c r="S641" s="8"/>
    </row>
    <row r="642" spans="1:27" x14ac:dyDescent="0.25">
      <c r="A642" s="140"/>
      <c r="B642" s="155" t="s">
        <v>462</v>
      </c>
      <c r="C642" s="38">
        <f t="shared" ca="1" si="294"/>
        <v>0</v>
      </c>
      <c r="D642" s="38">
        <f t="shared" ca="1" si="295"/>
        <v>0</v>
      </c>
      <c r="E642" s="38">
        <f t="shared" ca="1" si="296"/>
        <v>0</v>
      </c>
      <c r="F642" s="38">
        <f t="shared" ca="1" si="297"/>
        <v>0</v>
      </c>
      <c r="G642" s="38">
        <f t="shared" ca="1" si="298"/>
        <v>0</v>
      </c>
      <c r="H642" s="7"/>
      <c r="O642" s="8"/>
      <c r="P642" s="8"/>
      <c r="Q642" s="8"/>
      <c r="R642" s="8"/>
      <c r="S642" s="8"/>
    </row>
    <row r="643" spans="1:27" x14ac:dyDescent="0.25">
      <c r="A643" s="140"/>
      <c r="B643" s="155" t="s">
        <v>463</v>
      </c>
      <c r="C643" s="38">
        <f t="shared" ca="1" si="294"/>
        <v>0</v>
      </c>
      <c r="D643" s="38">
        <f t="shared" ca="1" si="295"/>
        <v>0</v>
      </c>
      <c r="E643" s="38">
        <f t="shared" ca="1" si="296"/>
        <v>0</v>
      </c>
      <c r="F643" s="38">
        <f t="shared" ca="1" si="297"/>
        <v>0</v>
      </c>
      <c r="G643" s="38">
        <f t="shared" ca="1" si="298"/>
        <v>0</v>
      </c>
      <c r="H643" s="7"/>
      <c r="O643" s="8"/>
      <c r="P643" s="8"/>
      <c r="Q643" s="8"/>
      <c r="R643" s="8"/>
      <c r="S643" s="8"/>
    </row>
    <row r="644" spans="1:27" x14ac:dyDescent="0.25">
      <c r="A644" s="140"/>
      <c r="B644" s="155" t="s">
        <v>1299</v>
      </c>
      <c r="C644" s="69">
        <f t="shared" ca="1" si="294"/>
        <v>0</v>
      </c>
      <c r="D644" s="69">
        <f t="shared" ca="1" si="295"/>
        <v>3.483E-3</v>
      </c>
      <c r="E644" s="69">
        <f t="shared" ca="1" si="296"/>
        <v>3.483E-3</v>
      </c>
      <c r="F644" s="69">
        <f t="shared" ca="1" si="297"/>
        <v>3.483E-3</v>
      </c>
      <c r="G644" s="69">
        <f t="shared" ca="1" si="298"/>
        <v>3.483E-3</v>
      </c>
      <c r="H644" s="7"/>
      <c r="O644" s="8"/>
      <c r="P644" s="8"/>
      <c r="Q644" s="8"/>
      <c r="R644" s="8"/>
      <c r="S644" s="8"/>
    </row>
    <row r="645" spans="1:27" x14ac:dyDescent="0.25">
      <c r="B645" s="155"/>
      <c r="C645" s="7"/>
      <c r="D645" s="7"/>
      <c r="E645" s="7"/>
      <c r="F645" s="7"/>
      <c r="G645" s="7"/>
      <c r="H645" s="7"/>
      <c r="I645" s="103" t="s">
        <v>244</v>
      </c>
      <c r="O645" s="138" t="s">
        <v>245</v>
      </c>
      <c r="P645" s="8"/>
      <c r="Q645" s="8"/>
      <c r="R645" s="8"/>
      <c r="S645" s="8"/>
    </row>
    <row r="646" spans="1:27" x14ac:dyDescent="0.25">
      <c r="B646" s="106" t="s">
        <v>252</v>
      </c>
      <c r="C646" s="9">
        <v>2010</v>
      </c>
      <c r="D646" s="9">
        <v>2020</v>
      </c>
      <c r="E646" s="9">
        <v>2030</v>
      </c>
      <c r="F646" s="9">
        <v>2040</v>
      </c>
      <c r="G646" s="9">
        <v>2050</v>
      </c>
      <c r="H646" s="7"/>
      <c r="I646" s="106">
        <v>2010</v>
      </c>
      <c r="J646" s="106">
        <v>2020</v>
      </c>
      <c r="K646" s="106">
        <v>2030</v>
      </c>
      <c r="L646" s="106">
        <v>2040</v>
      </c>
      <c r="M646" s="106">
        <v>2050</v>
      </c>
      <c r="O646" s="6">
        <v>2010</v>
      </c>
      <c r="P646" s="6">
        <v>2020</v>
      </c>
      <c r="Q646" s="6">
        <v>2030</v>
      </c>
      <c r="R646" s="6">
        <v>2040</v>
      </c>
      <c r="S646" s="6">
        <v>2050</v>
      </c>
      <c r="V646" s="106" t="s">
        <v>327</v>
      </c>
      <c r="W646" s="9">
        <v>2010</v>
      </c>
      <c r="X646" s="9">
        <v>2020</v>
      </c>
      <c r="Y646" s="9">
        <v>2030</v>
      </c>
      <c r="Z646" s="9">
        <v>2040</v>
      </c>
      <c r="AA646" s="9">
        <v>2050</v>
      </c>
    </row>
    <row r="647" spans="1:27" x14ac:dyDescent="0.25">
      <c r="A647" s="140"/>
      <c r="B647" s="155" t="s">
        <v>8</v>
      </c>
      <c r="C647" s="207">
        <f t="shared" ref="C647:C706" ca="1" si="303">IFERROR(VLOOKUP($B647,INDIRECT($I$647),2,FALSE),0)</f>
        <v>0</v>
      </c>
      <c r="D647" s="207">
        <f t="shared" ref="D647:D706" ca="1" si="304">IFERROR(VLOOKUP($B647,INDIRECT($J$647),2,FALSE),0)</f>
        <v>0</v>
      </c>
      <c r="E647" s="207">
        <f t="shared" ref="E647:E706" ca="1" si="305">IFERROR(VLOOKUP($B647,INDIRECT($K$647),2,FALSE),0)</f>
        <v>0</v>
      </c>
      <c r="F647" s="207">
        <f t="shared" ref="F647:F706" ca="1" si="306">IFERROR(VLOOKUP($B647,INDIRECT($L$647),2,FALSE),0)</f>
        <v>0</v>
      </c>
      <c r="G647" s="207">
        <f t="shared" ref="G647:G706" ca="1" si="307">IFERROR(VLOOKUP($B647,INDIRECT($M$647),2,FALSE),0)</f>
        <v>0</v>
      </c>
      <c r="H647" s="7"/>
      <c r="I647" s="140" t="str">
        <f>"Modeloutput!$A$"&amp;O647&amp;":$B$"&amp;O648</f>
        <v>Modeloutput!$A$19498:$B$19557</v>
      </c>
      <c r="J647" s="140" t="str">
        <f>"Modeloutput!$A$"&amp;P647&amp;":$B$"&amp;P648</f>
        <v>Modeloutput!$A$20433:$B$20492</v>
      </c>
      <c r="K647" s="140" t="str">
        <f>"Modeloutput!$A$"&amp;Q647&amp;":$B$"&amp;Q648</f>
        <v>Modeloutput!$A$21368:$B$21427</v>
      </c>
      <c r="L647" s="140" t="str">
        <f>"Modeloutput!$A$"&amp;R647&amp;":$B$"&amp;R648</f>
        <v>Modeloutput!$A$22303:$B$22362</v>
      </c>
      <c r="M647" s="140" t="str">
        <f>"Modeloutput!$A$"&amp;S647&amp;":$B$"&amp;S648</f>
        <v>Modeloutput!$A$23238:$B$23297</v>
      </c>
      <c r="N647" s="140" t="s">
        <v>246</v>
      </c>
      <c r="O647" s="140">
        <f>Run4_Var1!O647+Run4_Var5!$G$10</f>
        <v>19498</v>
      </c>
      <c r="P647" s="140">
        <f>Run4_Var1!P647+Run4_Var5!$G$10</f>
        <v>20433</v>
      </c>
      <c r="Q647" s="140">
        <f>Run4_Var1!Q647+Run4_Var5!$G$10</f>
        <v>21368</v>
      </c>
      <c r="R647" s="140">
        <f>Run4_Var1!R647+Run4_Var5!$G$10</f>
        <v>22303</v>
      </c>
      <c r="S647" s="140">
        <f>Run4_Var1!S647+Run4_Var5!$G$10</f>
        <v>23238</v>
      </c>
      <c r="V647" s="17" t="s">
        <v>1370</v>
      </c>
      <c r="W647" s="18">
        <f ca="1">SUM(C647:C652)</f>
        <v>0</v>
      </c>
      <c r="X647" s="18">
        <f t="shared" ref="X647:AA647" ca="1" si="308">SUM(D647:D652)</f>
        <v>0</v>
      </c>
      <c r="Y647" s="18">
        <f t="shared" ca="1" si="308"/>
        <v>0</v>
      </c>
      <c r="Z647" s="18">
        <f t="shared" ca="1" si="308"/>
        <v>0</v>
      </c>
      <c r="AA647" s="18">
        <f t="shared" ca="1" si="308"/>
        <v>0</v>
      </c>
    </row>
    <row r="648" spans="1:27" x14ac:dyDescent="0.25">
      <c r="A648" s="140"/>
      <c r="B648" s="155" t="s">
        <v>9</v>
      </c>
      <c r="C648" s="207">
        <f t="shared" ca="1" si="303"/>
        <v>0</v>
      </c>
      <c r="D648" s="207">
        <f t="shared" ca="1" si="304"/>
        <v>0</v>
      </c>
      <c r="E648" s="207">
        <f t="shared" ca="1" si="305"/>
        <v>0</v>
      </c>
      <c r="F648" s="207">
        <f t="shared" ca="1" si="306"/>
        <v>0</v>
      </c>
      <c r="G648" s="207">
        <f t="shared" ca="1" si="307"/>
        <v>0</v>
      </c>
      <c r="H648" s="9"/>
      <c r="O648" s="140">
        <f>Run4_Var1!O648+Run4_Var5!$G$10</f>
        <v>19557</v>
      </c>
      <c r="P648" s="140">
        <f>Run4_Var1!P648+Run4_Var5!$G$10</f>
        <v>20492</v>
      </c>
      <c r="Q648" s="140">
        <f>Run4_Var1!Q648+Run4_Var5!$G$10</f>
        <v>21427</v>
      </c>
      <c r="R648" s="140">
        <f>Run4_Var1!R648+Run4_Var5!$G$10</f>
        <v>22362</v>
      </c>
      <c r="S648" s="140">
        <f>Run4_Var1!S648+Run4_Var5!$G$10</f>
        <v>23297</v>
      </c>
      <c r="V648" s="22" t="s">
        <v>1371</v>
      </c>
      <c r="W648" s="41">
        <f ca="1">SUM(C653:C665)</f>
        <v>0</v>
      </c>
      <c r="X648" s="41">
        <f t="shared" ref="X648:AA648" ca="1" si="309">SUM(D653:D665)</f>
        <v>0</v>
      </c>
      <c r="Y648" s="41">
        <f t="shared" ca="1" si="309"/>
        <v>0</v>
      </c>
      <c r="Z648" s="41">
        <f t="shared" ca="1" si="309"/>
        <v>0</v>
      </c>
      <c r="AA648" s="41">
        <f t="shared" ca="1" si="309"/>
        <v>0</v>
      </c>
    </row>
    <row r="649" spans="1:27" x14ac:dyDescent="0.25">
      <c r="A649" s="140"/>
      <c r="B649" s="155" t="s">
        <v>10</v>
      </c>
      <c r="C649" s="207">
        <f t="shared" ca="1" si="303"/>
        <v>0</v>
      </c>
      <c r="D649" s="207">
        <f t="shared" ca="1" si="304"/>
        <v>0</v>
      </c>
      <c r="E649" s="207">
        <f t="shared" ca="1" si="305"/>
        <v>0</v>
      </c>
      <c r="F649" s="207">
        <f t="shared" ca="1" si="306"/>
        <v>0</v>
      </c>
      <c r="G649" s="207">
        <f t="shared" ca="1" si="307"/>
        <v>0</v>
      </c>
      <c r="H649" s="7"/>
      <c r="O649" s="8"/>
      <c r="P649" s="8"/>
      <c r="Q649" s="8"/>
      <c r="R649" s="8"/>
      <c r="S649" s="8"/>
      <c r="V649" s="66" t="s">
        <v>1372</v>
      </c>
      <c r="W649" s="69">
        <f ca="1">SUM(C675:C678)</f>
        <v>0</v>
      </c>
      <c r="X649" s="69">
        <f t="shared" ref="X649:AA649" ca="1" si="310">SUM(D675:D678)</f>
        <v>0</v>
      </c>
      <c r="Y649" s="69">
        <f t="shared" ca="1" si="310"/>
        <v>0</v>
      </c>
      <c r="Z649" s="69">
        <f t="shared" ca="1" si="310"/>
        <v>0</v>
      </c>
      <c r="AA649" s="69">
        <f t="shared" ca="1" si="310"/>
        <v>0</v>
      </c>
    </row>
    <row r="650" spans="1:27" x14ac:dyDescent="0.25">
      <c r="A650" s="140"/>
      <c r="B650" s="155" t="s">
        <v>11</v>
      </c>
      <c r="C650" s="207">
        <f t="shared" ca="1" si="303"/>
        <v>0</v>
      </c>
      <c r="D650" s="207">
        <f t="shared" ca="1" si="304"/>
        <v>0</v>
      </c>
      <c r="E650" s="207">
        <f t="shared" ca="1" si="305"/>
        <v>0</v>
      </c>
      <c r="F650" s="207">
        <f t="shared" ca="1" si="306"/>
        <v>0</v>
      </c>
      <c r="G650" s="207">
        <f t="shared" ca="1" si="307"/>
        <v>0</v>
      </c>
      <c r="H650" s="7"/>
      <c r="O650" s="8"/>
      <c r="P650" s="8"/>
      <c r="Q650" s="8"/>
      <c r="R650" s="8"/>
      <c r="S650" s="8"/>
      <c r="V650" s="36" t="s">
        <v>1373</v>
      </c>
      <c r="W650" s="38">
        <f ca="1">SUM(C683:C686)</f>
        <v>0</v>
      </c>
      <c r="X650" s="38">
        <f t="shared" ref="X650:AA650" ca="1" si="311">SUM(D683:D686)</f>
        <v>0</v>
      </c>
      <c r="Y650" s="38">
        <f t="shared" ca="1" si="311"/>
        <v>0</v>
      </c>
      <c r="Z650" s="38">
        <f t="shared" ca="1" si="311"/>
        <v>0</v>
      </c>
      <c r="AA650" s="38">
        <f t="shared" ca="1" si="311"/>
        <v>0</v>
      </c>
    </row>
    <row r="651" spans="1:27" x14ac:dyDescent="0.25">
      <c r="A651" s="140"/>
      <c r="B651" s="155" t="s">
        <v>12</v>
      </c>
      <c r="C651" s="207">
        <f t="shared" ca="1" si="303"/>
        <v>0</v>
      </c>
      <c r="D651" s="207">
        <f t="shared" ca="1" si="304"/>
        <v>0</v>
      </c>
      <c r="E651" s="207">
        <f t="shared" ca="1" si="305"/>
        <v>0</v>
      </c>
      <c r="F651" s="207">
        <f t="shared" ca="1" si="306"/>
        <v>0</v>
      </c>
      <c r="G651" s="207">
        <f t="shared" ca="1" si="307"/>
        <v>0</v>
      </c>
      <c r="H651" s="7"/>
      <c r="O651" s="8"/>
      <c r="P651" s="8"/>
      <c r="Q651" s="8"/>
      <c r="R651" s="8"/>
      <c r="S651" s="8"/>
      <c r="V651" s="32" t="s">
        <v>1374</v>
      </c>
      <c r="W651" s="40">
        <f ca="1">SUM(C691:C694)+C705</f>
        <v>0</v>
      </c>
      <c r="X651" s="40">
        <f t="shared" ref="X651:AA651" ca="1" si="312">SUM(D691:D694)+D705</f>
        <v>0</v>
      </c>
      <c r="Y651" s="40">
        <f t="shared" ca="1" si="312"/>
        <v>0</v>
      </c>
      <c r="Z651" s="40">
        <f t="shared" ca="1" si="312"/>
        <v>0</v>
      </c>
      <c r="AA651" s="40">
        <f t="shared" ca="1" si="312"/>
        <v>0</v>
      </c>
    </row>
    <row r="652" spans="1:27" x14ac:dyDescent="0.25">
      <c r="A652" s="140"/>
      <c r="B652" s="155" t="s">
        <v>13</v>
      </c>
      <c r="C652" s="207">
        <f t="shared" ca="1" si="303"/>
        <v>0</v>
      </c>
      <c r="D652" s="207">
        <f t="shared" ca="1" si="304"/>
        <v>0</v>
      </c>
      <c r="E652" s="207">
        <f t="shared" ca="1" si="305"/>
        <v>0</v>
      </c>
      <c r="F652" s="207">
        <f t="shared" ca="1" si="306"/>
        <v>0</v>
      </c>
      <c r="G652" s="207">
        <f t="shared" ca="1" si="307"/>
        <v>0</v>
      </c>
      <c r="H652" s="7"/>
      <c r="O652" s="8"/>
      <c r="P652" s="8"/>
      <c r="Q652" s="8"/>
      <c r="R652" s="8"/>
      <c r="S652" s="8"/>
      <c r="V652" s="208" t="s">
        <v>1375</v>
      </c>
      <c r="W652" s="209">
        <f ca="1">C666</f>
        <v>0</v>
      </c>
      <c r="X652" s="209">
        <f t="shared" ref="X652:AA652" ca="1" si="313">D666</f>
        <v>0</v>
      </c>
      <c r="Y652" s="209">
        <f t="shared" ca="1" si="313"/>
        <v>0</v>
      </c>
      <c r="Z652" s="209">
        <f t="shared" ca="1" si="313"/>
        <v>0</v>
      </c>
      <c r="AA652" s="209">
        <f t="shared" ca="1" si="313"/>
        <v>0</v>
      </c>
    </row>
    <row r="653" spans="1:27" x14ac:dyDescent="0.25">
      <c r="A653" s="140"/>
      <c r="B653" s="155" t="s">
        <v>554</v>
      </c>
      <c r="C653" s="210">
        <f t="shared" ca="1" si="303"/>
        <v>0</v>
      </c>
      <c r="D653" s="210">
        <f t="shared" ca="1" si="304"/>
        <v>0</v>
      </c>
      <c r="E653" s="210">
        <f t="shared" ca="1" si="305"/>
        <v>0</v>
      </c>
      <c r="F653" s="210">
        <f t="shared" ca="1" si="306"/>
        <v>0</v>
      </c>
      <c r="G653" s="210">
        <f t="shared" ca="1" si="307"/>
        <v>0</v>
      </c>
      <c r="H653" s="7"/>
      <c r="O653" s="8"/>
      <c r="P653" s="8"/>
      <c r="Q653" s="8"/>
      <c r="R653" s="8"/>
      <c r="S653" s="8"/>
      <c r="V653" s="211" t="s">
        <v>1376</v>
      </c>
      <c r="W653" s="212">
        <f ca="1">SUM(C667:C670)+C701</f>
        <v>0</v>
      </c>
      <c r="X653" s="212">
        <f t="shared" ref="X653:AA653" ca="1" si="314">SUM(D667:D670)+D701</f>
        <v>0</v>
      </c>
      <c r="Y653" s="212">
        <f t="shared" ca="1" si="314"/>
        <v>0</v>
      </c>
      <c r="Z653" s="212">
        <f t="shared" ca="1" si="314"/>
        <v>0</v>
      </c>
      <c r="AA653" s="212">
        <f t="shared" ca="1" si="314"/>
        <v>0</v>
      </c>
    </row>
    <row r="654" spans="1:27" x14ac:dyDescent="0.25">
      <c r="A654" s="140"/>
      <c r="B654" s="155" t="s">
        <v>555</v>
      </c>
      <c r="C654" s="210">
        <f t="shared" ca="1" si="303"/>
        <v>0</v>
      </c>
      <c r="D654" s="210">
        <f t="shared" ca="1" si="304"/>
        <v>0</v>
      </c>
      <c r="E654" s="210">
        <f t="shared" ca="1" si="305"/>
        <v>0</v>
      </c>
      <c r="F654" s="210">
        <f t="shared" ca="1" si="306"/>
        <v>0</v>
      </c>
      <c r="G654" s="210">
        <f t="shared" ca="1" si="307"/>
        <v>0</v>
      </c>
      <c r="H654" s="7"/>
      <c r="O654" s="8"/>
      <c r="P654" s="8"/>
      <c r="Q654" s="8"/>
      <c r="R654" s="8"/>
      <c r="S654" s="8"/>
      <c r="V654" s="195" t="s">
        <v>1377</v>
      </c>
      <c r="W654" s="213">
        <f ca="1">SUM(C671:C674)+C702</f>
        <v>0</v>
      </c>
      <c r="X654" s="213">
        <f t="shared" ref="X654:AA654" ca="1" si="315">SUM(D671:D674)+D702</f>
        <v>0</v>
      </c>
      <c r="Y654" s="213">
        <f t="shared" ca="1" si="315"/>
        <v>0</v>
      </c>
      <c r="Z654" s="213">
        <f t="shared" ca="1" si="315"/>
        <v>0</v>
      </c>
      <c r="AA654" s="213">
        <f t="shared" ca="1" si="315"/>
        <v>0</v>
      </c>
    </row>
    <row r="655" spans="1:27" x14ac:dyDescent="0.25">
      <c r="A655" s="140"/>
      <c r="B655" s="155" t="s">
        <v>556</v>
      </c>
      <c r="C655" s="210">
        <f t="shared" ca="1" si="303"/>
        <v>0</v>
      </c>
      <c r="D655" s="210">
        <f t="shared" ca="1" si="304"/>
        <v>0</v>
      </c>
      <c r="E655" s="210">
        <f t="shared" ca="1" si="305"/>
        <v>0</v>
      </c>
      <c r="F655" s="210">
        <f t="shared" ca="1" si="306"/>
        <v>0</v>
      </c>
      <c r="G655" s="210">
        <f t="shared" ca="1" si="307"/>
        <v>0</v>
      </c>
      <c r="O655" s="8"/>
      <c r="P655" s="8"/>
      <c r="Q655" s="8"/>
      <c r="R655" s="8"/>
      <c r="S655" s="8"/>
      <c r="V655" s="30" t="s">
        <v>1378</v>
      </c>
      <c r="W655" s="214">
        <f ca="1">SUM(C679:C682)+C704</f>
        <v>0</v>
      </c>
      <c r="X655" s="214">
        <f t="shared" ref="X655:AA655" ca="1" si="316">SUM(D679:D682)+D704</f>
        <v>0</v>
      </c>
      <c r="Y655" s="214">
        <f t="shared" ca="1" si="316"/>
        <v>0</v>
      </c>
      <c r="Z655" s="214">
        <f t="shared" ca="1" si="316"/>
        <v>0</v>
      </c>
      <c r="AA655" s="214">
        <f t="shared" ca="1" si="316"/>
        <v>0</v>
      </c>
    </row>
    <row r="656" spans="1:27" x14ac:dyDescent="0.25">
      <c r="A656" s="140"/>
      <c r="B656" s="155" t="s">
        <v>557</v>
      </c>
      <c r="C656" s="210">
        <f t="shared" ca="1" si="303"/>
        <v>0</v>
      </c>
      <c r="D656" s="210">
        <f t="shared" ca="1" si="304"/>
        <v>0</v>
      </c>
      <c r="E656" s="210">
        <f t="shared" ca="1" si="305"/>
        <v>0</v>
      </c>
      <c r="F656" s="210">
        <f t="shared" ca="1" si="306"/>
        <v>0</v>
      </c>
      <c r="G656" s="210">
        <f t="shared" ca="1" si="307"/>
        <v>0</v>
      </c>
      <c r="O656" s="8"/>
      <c r="P656" s="8"/>
      <c r="Q656" s="8"/>
      <c r="R656" s="8"/>
      <c r="S656" s="8"/>
      <c r="V656" s="215" t="s">
        <v>1379</v>
      </c>
      <c r="W656" s="216">
        <f ca="1">SUM(C687:C690)</f>
        <v>0</v>
      </c>
      <c r="X656" s="216">
        <f t="shared" ref="X656:AA656" ca="1" si="317">SUM(D687:D690)</f>
        <v>0</v>
      </c>
      <c r="Y656" s="216">
        <f t="shared" ca="1" si="317"/>
        <v>0</v>
      </c>
      <c r="Z656" s="216">
        <f t="shared" ca="1" si="317"/>
        <v>0</v>
      </c>
      <c r="AA656" s="216">
        <f t="shared" ca="1" si="317"/>
        <v>0</v>
      </c>
    </row>
    <row r="657" spans="1:27" x14ac:dyDescent="0.25">
      <c r="A657" s="140"/>
      <c r="B657" s="155" t="s">
        <v>558</v>
      </c>
      <c r="C657" s="210">
        <f t="shared" ca="1" si="303"/>
        <v>0</v>
      </c>
      <c r="D657" s="210">
        <f t="shared" ca="1" si="304"/>
        <v>0</v>
      </c>
      <c r="E657" s="210">
        <f t="shared" ca="1" si="305"/>
        <v>0</v>
      </c>
      <c r="F657" s="210">
        <f t="shared" ca="1" si="306"/>
        <v>0</v>
      </c>
      <c r="G657" s="210">
        <f t="shared" ca="1" si="307"/>
        <v>0</v>
      </c>
      <c r="O657" s="8"/>
      <c r="P657" s="8"/>
      <c r="Q657" s="8"/>
      <c r="R657" s="8"/>
      <c r="S657" s="8"/>
      <c r="V657" s="217" t="s">
        <v>1380</v>
      </c>
      <c r="W657" s="143">
        <f ca="1">SUM(C695:C698)+C706</f>
        <v>0</v>
      </c>
      <c r="X657" s="143">
        <f t="shared" ref="X657:AA657" ca="1" si="318">SUM(D695:D698)+D706</f>
        <v>0</v>
      </c>
      <c r="Y657" s="143">
        <f t="shared" ca="1" si="318"/>
        <v>0</v>
      </c>
      <c r="Z657" s="143">
        <f t="shared" ca="1" si="318"/>
        <v>0</v>
      </c>
      <c r="AA657" s="143">
        <f t="shared" ca="1" si="318"/>
        <v>0</v>
      </c>
    </row>
    <row r="658" spans="1:27" x14ac:dyDescent="0.25">
      <c r="A658" s="140"/>
      <c r="B658" s="155" t="s">
        <v>559</v>
      </c>
      <c r="C658" s="210">
        <f t="shared" ca="1" si="303"/>
        <v>0</v>
      </c>
      <c r="D658" s="210">
        <f t="shared" ca="1" si="304"/>
        <v>0</v>
      </c>
      <c r="E658" s="210">
        <f t="shared" ca="1" si="305"/>
        <v>0</v>
      </c>
      <c r="F658" s="210">
        <f t="shared" ca="1" si="306"/>
        <v>0</v>
      </c>
      <c r="G658" s="210">
        <f t="shared" ca="1" si="307"/>
        <v>0</v>
      </c>
      <c r="O658" s="8"/>
      <c r="P658" s="8"/>
      <c r="Q658" s="8"/>
      <c r="R658" s="8"/>
      <c r="S658" s="8"/>
    </row>
    <row r="659" spans="1:27" x14ac:dyDescent="0.25">
      <c r="A659" s="140"/>
      <c r="B659" s="155" t="s">
        <v>560</v>
      </c>
      <c r="C659" s="210">
        <f t="shared" ca="1" si="303"/>
        <v>0</v>
      </c>
      <c r="D659" s="210">
        <f t="shared" ca="1" si="304"/>
        <v>0</v>
      </c>
      <c r="E659" s="210">
        <f t="shared" ca="1" si="305"/>
        <v>0</v>
      </c>
      <c r="F659" s="210">
        <f t="shared" ca="1" si="306"/>
        <v>0</v>
      </c>
      <c r="G659" s="210">
        <f t="shared" ca="1" si="307"/>
        <v>0</v>
      </c>
      <c r="O659" s="8"/>
      <c r="P659" s="8"/>
      <c r="Q659" s="8"/>
      <c r="R659" s="8"/>
      <c r="S659" s="8"/>
      <c r="V659" s="140" t="s">
        <v>285</v>
      </c>
      <c r="W659" s="135">
        <f ca="1">SUM(W647:W657)</f>
        <v>0</v>
      </c>
      <c r="X659" s="135">
        <f t="shared" ref="X659:AA659" ca="1" si="319">SUM(X647:X657)</f>
        <v>0</v>
      </c>
      <c r="Y659" s="135">
        <f t="shared" ca="1" si="319"/>
        <v>0</v>
      </c>
      <c r="Z659" s="135">
        <f t="shared" ca="1" si="319"/>
        <v>0</v>
      </c>
      <c r="AA659" s="135">
        <f t="shared" ca="1" si="319"/>
        <v>0</v>
      </c>
    </row>
    <row r="660" spans="1:27" x14ac:dyDescent="0.25">
      <c r="A660" s="140"/>
      <c r="B660" s="155" t="s">
        <v>561</v>
      </c>
      <c r="C660" s="210">
        <f t="shared" ca="1" si="303"/>
        <v>0</v>
      </c>
      <c r="D660" s="210">
        <f t="shared" ca="1" si="304"/>
        <v>0</v>
      </c>
      <c r="E660" s="210">
        <f t="shared" ca="1" si="305"/>
        <v>0</v>
      </c>
      <c r="F660" s="210">
        <f t="shared" ca="1" si="306"/>
        <v>0</v>
      </c>
      <c r="G660" s="210">
        <f t="shared" ca="1" si="307"/>
        <v>0</v>
      </c>
      <c r="O660" s="8"/>
      <c r="P660" s="8"/>
      <c r="Q660" s="8"/>
      <c r="R660" s="8"/>
      <c r="S660" s="8"/>
      <c r="V660" s="140" t="s">
        <v>284</v>
      </c>
      <c r="W660" s="135">
        <f ca="1">SUM(C647:C706)</f>
        <v>0</v>
      </c>
      <c r="X660" s="135">
        <f t="shared" ref="X660:AA660" ca="1" si="320">SUM(D647:D706)</f>
        <v>0</v>
      </c>
      <c r="Y660" s="135">
        <f t="shared" ca="1" si="320"/>
        <v>0</v>
      </c>
      <c r="Z660" s="135">
        <f t="shared" ca="1" si="320"/>
        <v>0</v>
      </c>
      <c r="AA660" s="135">
        <f t="shared" ca="1" si="320"/>
        <v>0</v>
      </c>
    </row>
    <row r="661" spans="1:27" x14ac:dyDescent="0.25">
      <c r="A661" s="140"/>
      <c r="B661" s="155" t="s">
        <v>562</v>
      </c>
      <c r="C661" s="210">
        <f t="shared" ca="1" si="303"/>
        <v>0</v>
      </c>
      <c r="D661" s="210">
        <f t="shared" ca="1" si="304"/>
        <v>0</v>
      </c>
      <c r="E661" s="210">
        <f t="shared" ca="1" si="305"/>
        <v>0</v>
      </c>
      <c r="F661" s="210">
        <f t="shared" ca="1" si="306"/>
        <v>0</v>
      </c>
      <c r="G661" s="210">
        <f t="shared" ca="1" si="307"/>
        <v>0</v>
      </c>
      <c r="O661" s="8"/>
      <c r="P661" s="8"/>
      <c r="Q661" s="8"/>
      <c r="R661" s="8"/>
      <c r="S661" s="8"/>
    </row>
    <row r="662" spans="1:27" x14ac:dyDescent="0.25">
      <c r="A662" s="140"/>
      <c r="B662" s="155" t="s">
        <v>563</v>
      </c>
      <c r="C662" s="210">
        <f t="shared" ca="1" si="303"/>
        <v>0</v>
      </c>
      <c r="D662" s="210">
        <f t="shared" ca="1" si="304"/>
        <v>0</v>
      </c>
      <c r="E662" s="210">
        <f t="shared" ca="1" si="305"/>
        <v>0</v>
      </c>
      <c r="F662" s="210">
        <f t="shared" ca="1" si="306"/>
        <v>0</v>
      </c>
      <c r="G662" s="210">
        <f t="shared" ca="1" si="307"/>
        <v>0</v>
      </c>
      <c r="O662" s="8"/>
      <c r="P662" s="8"/>
      <c r="Q662" s="8"/>
      <c r="R662" s="8"/>
      <c r="S662" s="8"/>
    </row>
    <row r="663" spans="1:27" x14ac:dyDescent="0.25">
      <c r="A663" s="140"/>
      <c r="B663" s="155" t="s">
        <v>564</v>
      </c>
      <c r="C663" s="210">
        <f t="shared" ca="1" si="303"/>
        <v>0</v>
      </c>
      <c r="D663" s="210">
        <f t="shared" ca="1" si="304"/>
        <v>0</v>
      </c>
      <c r="E663" s="210">
        <f t="shared" ca="1" si="305"/>
        <v>0</v>
      </c>
      <c r="F663" s="210">
        <f t="shared" ca="1" si="306"/>
        <v>0</v>
      </c>
      <c r="G663" s="210">
        <f t="shared" ca="1" si="307"/>
        <v>0</v>
      </c>
      <c r="O663" s="8"/>
      <c r="P663" s="8"/>
      <c r="Q663" s="8"/>
      <c r="R663" s="8"/>
      <c r="S663" s="8"/>
    </row>
    <row r="664" spans="1:27" x14ac:dyDescent="0.25">
      <c r="A664" s="140"/>
      <c r="B664" s="155" t="s">
        <v>565</v>
      </c>
      <c r="C664" s="210">
        <f t="shared" ca="1" si="303"/>
        <v>0</v>
      </c>
      <c r="D664" s="210">
        <f t="shared" ca="1" si="304"/>
        <v>0</v>
      </c>
      <c r="E664" s="210">
        <f t="shared" ca="1" si="305"/>
        <v>0</v>
      </c>
      <c r="F664" s="210">
        <f t="shared" ca="1" si="306"/>
        <v>0</v>
      </c>
      <c r="G664" s="210">
        <f t="shared" ca="1" si="307"/>
        <v>0</v>
      </c>
      <c r="O664" s="8"/>
      <c r="P664" s="8"/>
      <c r="Q664" s="8"/>
      <c r="R664" s="8"/>
      <c r="S664" s="8"/>
    </row>
    <row r="665" spans="1:27" x14ac:dyDescent="0.25">
      <c r="A665" s="140"/>
      <c r="B665" s="166" t="s">
        <v>946</v>
      </c>
      <c r="C665" s="210">
        <f t="shared" ca="1" si="303"/>
        <v>0</v>
      </c>
      <c r="D665" s="210">
        <f t="shared" ca="1" si="304"/>
        <v>0</v>
      </c>
      <c r="E665" s="210">
        <f t="shared" ca="1" si="305"/>
        <v>0</v>
      </c>
      <c r="F665" s="210">
        <f t="shared" ca="1" si="306"/>
        <v>0</v>
      </c>
      <c r="G665" s="210">
        <f t="shared" ca="1" si="307"/>
        <v>0</v>
      </c>
      <c r="O665" s="8"/>
      <c r="P665" s="8"/>
      <c r="Q665" s="8"/>
      <c r="R665" s="8"/>
      <c r="S665" s="8"/>
    </row>
    <row r="666" spans="1:27" x14ac:dyDescent="0.25">
      <c r="A666" s="140"/>
      <c r="B666" s="166" t="s">
        <v>947</v>
      </c>
      <c r="C666" s="218">
        <f t="shared" ca="1" si="303"/>
        <v>0</v>
      </c>
      <c r="D666" s="218">
        <f t="shared" ca="1" si="304"/>
        <v>0</v>
      </c>
      <c r="E666" s="218">
        <f t="shared" ca="1" si="305"/>
        <v>0</v>
      </c>
      <c r="F666" s="218">
        <f t="shared" ca="1" si="306"/>
        <v>0</v>
      </c>
      <c r="G666" s="218">
        <f t="shared" ca="1" si="307"/>
        <v>0</v>
      </c>
      <c r="O666" s="8"/>
      <c r="P666" s="8"/>
      <c r="Q666" s="8"/>
      <c r="R666" s="8"/>
      <c r="S666" s="8"/>
    </row>
    <row r="667" spans="1:27" x14ac:dyDescent="0.25">
      <c r="A667" s="140"/>
      <c r="B667" s="166" t="s">
        <v>1053</v>
      </c>
      <c r="C667" s="219">
        <f t="shared" ca="1" si="303"/>
        <v>0</v>
      </c>
      <c r="D667" s="219">
        <f t="shared" ca="1" si="304"/>
        <v>0</v>
      </c>
      <c r="E667" s="219">
        <f t="shared" ca="1" si="305"/>
        <v>0</v>
      </c>
      <c r="F667" s="219">
        <f t="shared" ca="1" si="306"/>
        <v>0</v>
      </c>
      <c r="G667" s="219">
        <f t="shared" ca="1" si="307"/>
        <v>0</v>
      </c>
      <c r="O667" s="8"/>
      <c r="P667" s="8"/>
      <c r="Q667" s="8"/>
      <c r="R667" s="8"/>
      <c r="S667" s="8"/>
      <c r="V667" s="8"/>
    </row>
    <row r="668" spans="1:27" x14ac:dyDescent="0.25">
      <c r="A668" s="140"/>
      <c r="B668" s="166" t="s">
        <v>1004</v>
      </c>
      <c r="C668" s="219">
        <f t="shared" ca="1" si="303"/>
        <v>0</v>
      </c>
      <c r="D668" s="219">
        <f t="shared" ca="1" si="304"/>
        <v>0</v>
      </c>
      <c r="E668" s="219">
        <f t="shared" ca="1" si="305"/>
        <v>0</v>
      </c>
      <c r="F668" s="219">
        <f t="shared" ca="1" si="306"/>
        <v>0</v>
      </c>
      <c r="G668" s="219">
        <f t="shared" ca="1" si="307"/>
        <v>0</v>
      </c>
      <c r="O668" s="8"/>
      <c r="P668" s="8"/>
      <c r="Q668" s="8"/>
      <c r="R668" s="8"/>
      <c r="S668" s="8"/>
      <c r="V668" s="8"/>
    </row>
    <row r="669" spans="1:27" x14ac:dyDescent="0.25">
      <c r="A669" s="140"/>
      <c r="B669" s="166" t="s">
        <v>1054</v>
      </c>
      <c r="C669" s="219">
        <f t="shared" ca="1" si="303"/>
        <v>0</v>
      </c>
      <c r="D669" s="219">
        <f t="shared" ca="1" si="304"/>
        <v>0</v>
      </c>
      <c r="E669" s="219">
        <f t="shared" ca="1" si="305"/>
        <v>0</v>
      </c>
      <c r="F669" s="219">
        <f t="shared" ca="1" si="306"/>
        <v>0</v>
      </c>
      <c r="G669" s="219">
        <f t="shared" ca="1" si="307"/>
        <v>0</v>
      </c>
      <c r="O669" s="8"/>
      <c r="P669" s="8"/>
      <c r="Q669" s="8"/>
      <c r="R669" s="8"/>
      <c r="S669" s="8"/>
      <c r="V669" s="8"/>
    </row>
    <row r="670" spans="1:27" x14ac:dyDescent="0.25">
      <c r="A670" s="140"/>
      <c r="B670" s="166" t="s">
        <v>1055</v>
      </c>
      <c r="C670" s="219">
        <f t="shared" ca="1" si="303"/>
        <v>0</v>
      </c>
      <c r="D670" s="219">
        <f t="shared" ca="1" si="304"/>
        <v>0</v>
      </c>
      <c r="E670" s="219">
        <f t="shared" ca="1" si="305"/>
        <v>0</v>
      </c>
      <c r="F670" s="219">
        <f t="shared" ca="1" si="306"/>
        <v>0</v>
      </c>
      <c r="G670" s="219">
        <f t="shared" ca="1" si="307"/>
        <v>0</v>
      </c>
      <c r="O670" s="8"/>
      <c r="P670" s="8"/>
      <c r="Q670" s="8"/>
      <c r="R670" s="8"/>
      <c r="S670" s="8"/>
      <c r="V670" s="8"/>
    </row>
    <row r="671" spans="1:27" x14ac:dyDescent="0.25">
      <c r="A671" s="140"/>
      <c r="B671" s="166" t="s">
        <v>1056</v>
      </c>
      <c r="C671" s="196">
        <f t="shared" ca="1" si="303"/>
        <v>0</v>
      </c>
      <c r="D671" s="196">
        <f t="shared" ca="1" si="304"/>
        <v>0</v>
      </c>
      <c r="E671" s="196">
        <f t="shared" ca="1" si="305"/>
        <v>0</v>
      </c>
      <c r="F671" s="196">
        <f t="shared" ca="1" si="306"/>
        <v>0</v>
      </c>
      <c r="G671" s="196">
        <f t="shared" ca="1" si="307"/>
        <v>0</v>
      </c>
      <c r="O671" s="8"/>
      <c r="P671" s="8"/>
      <c r="Q671" s="8"/>
      <c r="R671" s="8"/>
      <c r="S671" s="8"/>
      <c r="V671" s="8"/>
    </row>
    <row r="672" spans="1:27" x14ac:dyDescent="0.25">
      <c r="A672" s="140"/>
      <c r="B672" s="155" t="s">
        <v>1005</v>
      </c>
      <c r="C672" s="196">
        <f t="shared" ca="1" si="303"/>
        <v>0</v>
      </c>
      <c r="D672" s="196">
        <f t="shared" ca="1" si="304"/>
        <v>0</v>
      </c>
      <c r="E672" s="196">
        <f t="shared" ca="1" si="305"/>
        <v>0</v>
      </c>
      <c r="F672" s="196">
        <f t="shared" ca="1" si="306"/>
        <v>0</v>
      </c>
      <c r="G672" s="196">
        <f t="shared" ca="1" si="307"/>
        <v>0</v>
      </c>
      <c r="O672" s="8"/>
      <c r="P672" s="8"/>
      <c r="Q672" s="8"/>
      <c r="R672" s="8"/>
      <c r="S672" s="8"/>
      <c r="V672" s="8"/>
    </row>
    <row r="673" spans="1:22" x14ac:dyDescent="0.25">
      <c r="A673" s="140"/>
      <c r="B673" s="155" t="s">
        <v>1057</v>
      </c>
      <c r="C673" s="196">
        <f t="shared" ca="1" si="303"/>
        <v>0</v>
      </c>
      <c r="D673" s="196">
        <f t="shared" ca="1" si="304"/>
        <v>0</v>
      </c>
      <c r="E673" s="196">
        <f t="shared" ca="1" si="305"/>
        <v>0</v>
      </c>
      <c r="F673" s="196">
        <f t="shared" ca="1" si="306"/>
        <v>0</v>
      </c>
      <c r="G673" s="196">
        <f t="shared" ca="1" si="307"/>
        <v>0</v>
      </c>
      <c r="O673" s="8"/>
      <c r="P673" s="8"/>
      <c r="Q673" s="8"/>
      <c r="R673" s="8"/>
      <c r="S673" s="8"/>
      <c r="V673" s="8"/>
    </row>
    <row r="674" spans="1:22" x14ac:dyDescent="0.25">
      <c r="A674" s="140"/>
      <c r="B674" s="155" t="s">
        <v>1058</v>
      </c>
      <c r="C674" s="196">
        <f t="shared" ca="1" si="303"/>
        <v>0</v>
      </c>
      <c r="D674" s="196">
        <f t="shared" ca="1" si="304"/>
        <v>0</v>
      </c>
      <c r="E674" s="196">
        <f t="shared" ca="1" si="305"/>
        <v>0</v>
      </c>
      <c r="F674" s="196">
        <f t="shared" ca="1" si="306"/>
        <v>0</v>
      </c>
      <c r="G674" s="196">
        <f t="shared" ca="1" si="307"/>
        <v>0</v>
      </c>
      <c r="O674" s="8"/>
      <c r="P674" s="8"/>
      <c r="Q674" s="8"/>
      <c r="R674" s="8"/>
      <c r="S674" s="8"/>
      <c r="V674" s="8"/>
    </row>
    <row r="675" spans="1:22" x14ac:dyDescent="0.25">
      <c r="A675" s="140"/>
      <c r="B675" s="155" t="s">
        <v>1059</v>
      </c>
      <c r="C675" s="188">
        <f t="shared" ca="1" si="303"/>
        <v>0</v>
      </c>
      <c r="D675" s="188">
        <f t="shared" ca="1" si="304"/>
        <v>0</v>
      </c>
      <c r="E675" s="188">
        <f t="shared" ca="1" si="305"/>
        <v>0</v>
      </c>
      <c r="F675" s="188">
        <f t="shared" ca="1" si="306"/>
        <v>0</v>
      </c>
      <c r="G675" s="188">
        <f t="shared" ca="1" si="307"/>
        <v>0</v>
      </c>
      <c r="O675" s="8"/>
      <c r="P675" s="8"/>
      <c r="Q675" s="8"/>
      <c r="R675" s="8"/>
      <c r="S675" s="8"/>
      <c r="V675" s="8"/>
    </row>
    <row r="676" spans="1:22" x14ac:dyDescent="0.25">
      <c r="A676" s="140"/>
      <c r="B676" s="155" t="s">
        <v>1006</v>
      </c>
      <c r="C676" s="188">
        <f t="shared" ca="1" si="303"/>
        <v>0</v>
      </c>
      <c r="D676" s="188">
        <f t="shared" ca="1" si="304"/>
        <v>0</v>
      </c>
      <c r="E676" s="188">
        <f t="shared" ca="1" si="305"/>
        <v>0</v>
      </c>
      <c r="F676" s="188">
        <f t="shared" ca="1" si="306"/>
        <v>0</v>
      </c>
      <c r="G676" s="188">
        <f t="shared" ca="1" si="307"/>
        <v>0</v>
      </c>
      <c r="O676" s="8"/>
      <c r="P676" s="8"/>
      <c r="Q676" s="8"/>
      <c r="R676" s="8"/>
      <c r="S676" s="8"/>
      <c r="V676" s="8"/>
    </row>
    <row r="677" spans="1:22" x14ac:dyDescent="0.25">
      <c r="A677" s="140"/>
      <c r="B677" s="155" t="s">
        <v>1060</v>
      </c>
      <c r="C677" s="188">
        <f t="shared" ca="1" si="303"/>
        <v>0</v>
      </c>
      <c r="D677" s="188">
        <f t="shared" ca="1" si="304"/>
        <v>0</v>
      </c>
      <c r="E677" s="188">
        <f t="shared" ca="1" si="305"/>
        <v>0</v>
      </c>
      <c r="F677" s="188">
        <f t="shared" ca="1" si="306"/>
        <v>0</v>
      </c>
      <c r="G677" s="188">
        <f t="shared" ca="1" si="307"/>
        <v>0</v>
      </c>
      <c r="O677" s="8"/>
      <c r="P677" s="8"/>
      <c r="Q677" s="8"/>
      <c r="R677" s="8"/>
      <c r="S677" s="8"/>
      <c r="V677" s="220"/>
    </row>
    <row r="678" spans="1:22" x14ac:dyDescent="0.25">
      <c r="A678" s="140"/>
      <c r="B678" s="155" t="s">
        <v>1061</v>
      </c>
      <c r="C678" s="188">
        <f t="shared" ca="1" si="303"/>
        <v>0</v>
      </c>
      <c r="D678" s="188">
        <f t="shared" ca="1" si="304"/>
        <v>0</v>
      </c>
      <c r="E678" s="188">
        <f t="shared" ca="1" si="305"/>
        <v>0</v>
      </c>
      <c r="F678" s="188">
        <f t="shared" ca="1" si="306"/>
        <v>0</v>
      </c>
      <c r="G678" s="188">
        <f t="shared" ca="1" si="307"/>
        <v>0</v>
      </c>
      <c r="O678" s="8"/>
      <c r="P678" s="8"/>
      <c r="Q678" s="8"/>
      <c r="R678" s="8"/>
      <c r="S678" s="8"/>
      <c r="V678" s="220"/>
    </row>
    <row r="679" spans="1:22" x14ac:dyDescent="0.25">
      <c r="A679" s="140"/>
      <c r="B679" s="155" t="s">
        <v>1062</v>
      </c>
      <c r="C679" s="202">
        <f t="shared" ca="1" si="303"/>
        <v>0</v>
      </c>
      <c r="D679" s="202">
        <f t="shared" ca="1" si="304"/>
        <v>0</v>
      </c>
      <c r="E679" s="202">
        <f t="shared" ca="1" si="305"/>
        <v>0</v>
      </c>
      <c r="F679" s="202">
        <f t="shared" ca="1" si="306"/>
        <v>0</v>
      </c>
      <c r="G679" s="202">
        <f t="shared" ca="1" si="307"/>
        <v>0</v>
      </c>
      <c r="O679" s="8"/>
      <c r="P679" s="8"/>
      <c r="Q679" s="8"/>
      <c r="R679" s="8"/>
      <c r="S679" s="8"/>
      <c r="V679" s="8"/>
    </row>
    <row r="680" spans="1:22" x14ac:dyDescent="0.25">
      <c r="A680" s="140"/>
      <c r="B680" s="155" t="s">
        <v>1007</v>
      </c>
      <c r="C680" s="202">
        <f t="shared" ca="1" si="303"/>
        <v>0</v>
      </c>
      <c r="D680" s="202">
        <f t="shared" ca="1" si="304"/>
        <v>0</v>
      </c>
      <c r="E680" s="202">
        <f t="shared" ca="1" si="305"/>
        <v>0</v>
      </c>
      <c r="F680" s="202">
        <f t="shared" ca="1" si="306"/>
        <v>0</v>
      </c>
      <c r="G680" s="202">
        <f t="shared" ca="1" si="307"/>
        <v>0</v>
      </c>
      <c r="O680" s="8"/>
      <c r="P680" s="8"/>
      <c r="Q680" s="8"/>
      <c r="R680" s="8"/>
      <c r="S680" s="8"/>
    </row>
    <row r="681" spans="1:22" x14ac:dyDescent="0.25">
      <c r="A681" s="140"/>
      <c r="B681" s="155" t="s">
        <v>1063</v>
      </c>
      <c r="C681" s="202">
        <f t="shared" ca="1" si="303"/>
        <v>0</v>
      </c>
      <c r="D681" s="202">
        <f t="shared" ca="1" si="304"/>
        <v>0</v>
      </c>
      <c r="E681" s="202">
        <f t="shared" ca="1" si="305"/>
        <v>0</v>
      </c>
      <c r="F681" s="202">
        <f t="shared" ca="1" si="306"/>
        <v>0</v>
      </c>
      <c r="G681" s="202">
        <f t="shared" ca="1" si="307"/>
        <v>0</v>
      </c>
      <c r="O681" s="8"/>
      <c r="P681" s="8"/>
      <c r="Q681" s="8"/>
      <c r="R681" s="8"/>
      <c r="S681" s="8"/>
    </row>
    <row r="682" spans="1:22" x14ac:dyDescent="0.25">
      <c r="A682" s="140"/>
      <c r="B682" s="155" t="s">
        <v>1064</v>
      </c>
      <c r="C682" s="202">
        <f t="shared" ca="1" si="303"/>
        <v>0</v>
      </c>
      <c r="D682" s="202">
        <f t="shared" ca="1" si="304"/>
        <v>0</v>
      </c>
      <c r="E682" s="202">
        <f t="shared" ca="1" si="305"/>
        <v>0</v>
      </c>
      <c r="F682" s="202">
        <f t="shared" ca="1" si="306"/>
        <v>0</v>
      </c>
      <c r="G682" s="202">
        <f t="shared" ca="1" si="307"/>
        <v>0</v>
      </c>
      <c r="O682" s="8"/>
      <c r="P682" s="8"/>
      <c r="Q682" s="8"/>
      <c r="R682" s="8"/>
      <c r="S682" s="8"/>
    </row>
    <row r="683" spans="1:22" x14ac:dyDescent="0.25">
      <c r="A683" s="140"/>
      <c r="B683" s="155" t="s">
        <v>1065</v>
      </c>
      <c r="C683" s="189">
        <f t="shared" ca="1" si="303"/>
        <v>0</v>
      </c>
      <c r="D683" s="189">
        <f t="shared" ca="1" si="304"/>
        <v>0</v>
      </c>
      <c r="E683" s="189">
        <f t="shared" ca="1" si="305"/>
        <v>0</v>
      </c>
      <c r="F683" s="189">
        <f t="shared" ca="1" si="306"/>
        <v>0</v>
      </c>
      <c r="G683" s="189">
        <f t="shared" ca="1" si="307"/>
        <v>0</v>
      </c>
      <c r="O683" s="8"/>
      <c r="P683" s="8"/>
      <c r="Q683" s="8"/>
      <c r="R683" s="8"/>
      <c r="S683" s="8"/>
    </row>
    <row r="684" spans="1:22" x14ac:dyDescent="0.25">
      <c r="A684" s="140"/>
      <c r="B684" s="155" t="s">
        <v>1008</v>
      </c>
      <c r="C684" s="189">
        <f t="shared" ca="1" si="303"/>
        <v>0</v>
      </c>
      <c r="D684" s="189">
        <f t="shared" ca="1" si="304"/>
        <v>0</v>
      </c>
      <c r="E684" s="189">
        <f t="shared" ca="1" si="305"/>
        <v>0</v>
      </c>
      <c r="F684" s="189">
        <f t="shared" ca="1" si="306"/>
        <v>0</v>
      </c>
      <c r="G684" s="189">
        <f t="shared" ca="1" si="307"/>
        <v>0</v>
      </c>
      <c r="O684" s="8"/>
      <c r="P684" s="8"/>
      <c r="Q684" s="8"/>
      <c r="R684" s="8"/>
      <c r="S684" s="8"/>
    </row>
    <row r="685" spans="1:22" x14ac:dyDescent="0.25">
      <c r="A685" s="140"/>
      <c r="B685" s="155" t="s">
        <v>1066</v>
      </c>
      <c r="C685" s="189">
        <f t="shared" ca="1" si="303"/>
        <v>0</v>
      </c>
      <c r="D685" s="189">
        <f t="shared" ca="1" si="304"/>
        <v>0</v>
      </c>
      <c r="E685" s="189">
        <f t="shared" ca="1" si="305"/>
        <v>0</v>
      </c>
      <c r="F685" s="189">
        <f t="shared" ca="1" si="306"/>
        <v>0</v>
      </c>
      <c r="G685" s="189">
        <f t="shared" ca="1" si="307"/>
        <v>0</v>
      </c>
      <c r="O685" s="8"/>
      <c r="P685" s="8"/>
      <c r="Q685" s="8"/>
      <c r="R685" s="8"/>
      <c r="S685" s="8"/>
    </row>
    <row r="686" spans="1:22" x14ac:dyDescent="0.25">
      <c r="A686" s="140"/>
      <c r="B686" s="155" t="s">
        <v>1067</v>
      </c>
      <c r="C686" s="189">
        <f t="shared" ca="1" si="303"/>
        <v>0</v>
      </c>
      <c r="D686" s="189">
        <f t="shared" ca="1" si="304"/>
        <v>0</v>
      </c>
      <c r="E686" s="189">
        <f t="shared" ca="1" si="305"/>
        <v>0</v>
      </c>
      <c r="F686" s="189">
        <f t="shared" ca="1" si="306"/>
        <v>0</v>
      </c>
      <c r="G686" s="189">
        <f t="shared" ca="1" si="307"/>
        <v>0</v>
      </c>
      <c r="O686" s="8"/>
      <c r="P686" s="8"/>
      <c r="Q686" s="8"/>
      <c r="R686" s="8"/>
      <c r="S686" s="8"/>
    </row>
    <row r="687" spans="1:22" x14ac:dyDescent="0.25">
      <c r="A687" s="140"/>
      <c r="B687" s="155" t="s">
        <v>1068</v>
      </c>
      <c r="C687" s="221">
        <f t="shared" ca="1" si="303"/>
        <v>0</v>
      </c>
      <c r="D687" s="221">
        <f t="shared" ca="1" si="304"/>
        <v>0</v>
      </c>
      <c r="E687" s="221">
        <f t="shared" ca="1" si="305"/>
        <v>0</v>
      </c>
      <c r="F687" s="221">
        <f t="shared" ca="1" si="306"/>
        <v>0</v>
      </c>
      <c r="G687" s="221">
        <f t="shared" ca="1" si="307"/>
        <v>0</v>
      </c>
      <c r="O687" s="8"/>
      <c r="P687" s="8"/>
      <c r="Q687" s="8"/>
      <c r="R687" s="8"/>
      <c r="S687" s="8"/>
    </row>
    <row r="688" spans="1:22" x14ac:dyDescent="0.25">
      <c r="A688" s="140"/>
      <c r="B688" s="155" t="s">
        <v>1009</v>
      </c>
      <c r="C688" s="221">
        <f t="shared" ca="1" si="303"/>
        <v>0</v>
      </c>
      <c r="D688" s="221">
        <f t="shared" ca="1" si="304"/>
        <v>0</v>
      </c>
      <c r="E688" s="221">
        <f t="shared" ca="1" si="305"/>
        <v>0</v>
      </c>
      <c r="F688" s="221">
        <f t="shared" ca="1" si="306"/>
        <v>0</v>
      </c>
      <c r="G688" s="221">
        <f t="shared" ca="1" si="307"/>
        <v>0</v>
      </c>
      <c r="O688" s="8"/>
      <c r="P688" s="8"/>
      <c r="Q688" s="8"/>
      <c r="R688" s="8"/>
      <c r="S688" s="8"/>
    </row>
    <row r="689" spans="1:19" x14ac:dyDescent="0.25">
      <c r="A689" s="140"/>
      <c r="B689" s="155" t="s">
        <v>1069</v>
      </c>
      <c r="C689" s="221">
        <f t="shared" ca="1" si="303"/>
        <v>0</v>
      </c>
      <c r="D689" s="221">
        <f t="shared" ca="1" si="304"/>
        <v>0</v>
      </c>
      <c r="E689" s="221">
        <f t="shared" ca="1" si="305"/>
        <v>0</v>
      </c>
      <c r="F689" s="221">
        <f t="shared" ca="1" si="306"/>
        <v>0</v>
      </c>
      <c r="G689" s="221">
        <f t="shared" ca="1" si="307"/>
        <v>0</v>
      </c>
      <c r="O689" s="8"/>
      <c r="P689" s="8"/>
      <c r="Q689" s="8"/>
      <c r="R689" s="8"/>
      <c r="S689" s="8"/>
    </row>
    <row r="690" spans="1:19" x14ac:dyDescent="0.25">
      <c r="A690" s="140"/>
      <c r="B690" s="155" t="s">
        <v>1070</v>
      </c>
      <c r="C690" s="221">
        <f t="shared" ca="1" si="303"/>
        <v>0</v>
      </c>
      <c r="D690" s="221">
        <f t="shared" ca="1" si="304"/>
        <v>0</v>
      </c>
      <c r="E690" s="221">
        <f t="shared" ca="1" si="305"/>
        <v>0</v>
      </c>
      <c r="F690" s="221">
        <f t="shared" ca="1" si="306"/>
        <v>0</v>
      </c>
      <c r="G690" s="221">
        <f t="shared" ca="1" si="307"/>
        <v>0</v>
      </c>
      <c r="O690" s="8"/>
      <c r="P690" s="8"/>
      <c r="Q690" s="8"/>
      <c r="R690" s="8"/>
      <c r="S690" s="8"/>
    </row>
    <row r="691" spans="1:19" x14ac:dyDescent="0.25">
      <c r="A691" s="140"/>
      <c r="B691" s="155" t="s">
        <v>1071</v>
      </c>
      <c r="C691" s="190">
        <f t="shared" ca="1" si="303"/>
        <v>0</v>
      </c>
      <c r="D691" s="190">
        <f t="shared" ca="1" si="304"/>
        <v>0</v>
      </c>
      <c r="E691" s="190">
        <f t="shared" ca="1" si="305"/>
        <v>0</v>
      </c>
      <c r="F691" s="190">
        <f t="shared" ca="1" si="306"/>
        <v>0</v>
      </c>
      <c r="G691" s="190">
        <f t="shared" ca="1" si="307"/>
        <v>0</v>
      </c>
      <c r="O691" s="8"/>
      <c r="P691" s="8"/>
      <c r="Q691" s="8"/>
      <c r="R691" s="8"/>
      <c r="S691" s="8"/>
    </row>
    <row r="692" spans="1:19" x14ac:dyDescent="0.25">
      <c r="A692" s="140"/>
      <c r="B692" s="155" t="s">
        <v>1010</v>
      </c>
      <c r="C692" s="190">
        <f t="shared" ca="1" si="303"/>
        <v>0</v>
      </c>
      <c r="D692" s="190">
        <f t="shared" ca="1" si="304"/>
        <v>0</v>
      </c>
      <c r="E692" s="190">
        <f t="shared" ca="1" si="305"/>
        <v>0</v>
      </c>
      <c r="F692" s="190">
        <f t="shared" ca="1" si="306"/>
        <v>0</v>
      </c>
      <c r="G692" s="190">
        <f t="shared" ca="1" si="307"/>
        <v>0</v>
      </c>
      <c r="O692" s="8"/>
      <c r="P692" s="8"/>
      <c r="Q692" s="8"/>
      <c r="R692" s="8"/>
      <c r="S692" s="8"/>
    </row>
    <row r="693" spans="1:19" x14ac:dyDescent="0.25">
      <c r="A693" s="140"/>
      <c r="B693" s="155" t="s">
        <v>1072</v>
      </c>
      <c r="C693" s="190">
        <f t="shared" ca="1" si="303"/>
        <v>0</v>
      </c>
      <c r="D693" s="190">
        <f t="shared" ca="1" si="304"/>
        <v>0</v>
      </c>
      <c r="E693" s="190">
        <f t="shared" ca="1" si="305"/>
        <v>0</v>
      </c>
      <c r="F693" s="190">
        <f t="shared" ca="1" si="306"/>
        <v>0</v>
      </c>
      <c r="G693" s="190">
        <f t="shared" ca="1" si="307"/>
        <v>0</v>
      </c>
      <c r="O693" s="8"/>
      <c r="P693" s="8"/>
      <c r="Q693" s="8"/>
      <c r="R693" s="8"/>
      <c r="S693" s="8"/>
    </row>
    <row r="694" spans="1:19" x14ac:dyDescent="0.25">
      <c r="A694" s="140"/>
      <c r="B694" s="155" t="s">
        <v>1073</v>
      </c>
      <c r="C694" s="190">
        <f t="shared" ca="1" si="303"/>
        <v>0</v>
      </c>
      <c r="D694" s="190">
        <f t="shared" ca="1" si="304"/>
        <v>0</v>
      </c>
      <c r="E694" s="190">
        <f t="shared" ca="1" si="305"/>
        <v>0</v>
      </c>
      <c r="F694" s="190">
        <f t="shared" ca="1" si="306"/>
        <v>0</v>
      </c>
      <c r="G694" s="190">
        <f t="shared" ca="1" si="307"/>
        <v>0</v>
      </c>
      <c r="O694" s="8"/>
      <c r="P694" s="8"/>
      <c r="Q694" s="8"/>
      <c r="R694" s="8"/>
      <c r="S694" s="8"/>
    </row>
    <row r="695" spans="1:19" x14ac:dyDescent="0.25">
      <c r="A695" s="140"/>
      <c r="B695" s="155" t="s">
        <v>1074</v>
      </c>
      <c r="C695" s="222">
        <f t="shared" ca="1" si="303"/>
        <v>0</v>
      </c>
      <c r="D695" s="222">
        <f t="shared" ca="1" si="304"/>
        <v>0</v>
      </c>
      <c r="E695" s="222">
        <f t="shared" ca="1" si="305"/>
        <v>0</v>
      </c>
      <c r="F695" s="222">
        <f t="shared" ca="1" si="306"/>
        <v>0</v>
      </c>
      <c r="G695" s="222">
        <f t="shared" ca="1" si="307"/>
        <v>0</v>
      </c>
      <c r="O695" s="8"/>
      <c r="P695" s="8"/>
      <c r="Q695" s="8"/>
      <c r="R695" s="8"/>
      <c r="S695" s="8"/>
    </row>
    <row r="696" spans="1:19" x14ac:dyDescent="0.25">
      <c r="A696" s="140"/>
      <c r="B696" s="155" t="s">
        <v>1011</v>
      </c>
      <c r="C696" s="222">
        <f t="shared" ca="1" si="303"/>
        <v>0</v>
      </c>
      <c r="D696" s="222">
        <f t="shared" ca="1" si="304"/>
        <v>0</v>
      </c>
      <c r="E696" s="222">
        <f t="shared" ca="1" si="305"/>
        <v>0</v>
      </c>
      <c r="F696" s="222">
        <f t="shared" ca="1" si="306"/>
        <v>0</v>
      </c>
      <c r="G696" s="222">
        <f t="shared" ca="1" si="307"/>
        <v>0</v>
      </c>
      <c r="O696" s="8"/>
      <c r="P696" s="8"/>
      <c r="Q696" s="8"/>
      <c r="R696" s="8"/>
      <c r="S696" s="8"/>
    </row>
    <row r="697" spans="1:19" x14ac:dyDescent="0.25">
      <c r="A697" s="140"/>
      <c r="B697" s="155" t="s">
        <v>1075</v>
      </c>
      <c r="C697" s="222">
        <f t="shared" ca="1" si="303"/>
        <v>0</v>
      </c>
      <c r="D697" s="222">
        <f t="shared" ca="1" si="304"/>
        <v>0</v>
      </c>
      <c r="E697" s="222">
        <f t="shared" ca="1" si="305"/>
        <v>0</v>
      </c>
      <c r="F697" s="222">
        <f t="shared" ca="1" si="306"/>
        <v>0</v>
      </c>
      <c r="G697" s="222">
        <f t="shared" ca="1" si="307"/>
        <v>0</v>
      </c>
      <c r="O697" s="8"/>
      <c r="P697" s="8"/>
      <c r="Q697" s="8"/>
      <c r="R697" s="8"/>
      <c r="S697" s="8"/>
    </row>
    <row r="698" spans="1:19" x14ac:dyDescent="0.25">
      <c r="A698" s="140"/>
      <c r="B698" s="155" t="s">
        <v>1076</v>
      </c>
      <c r="C698" s="222">
        <f t="shared" ca="1" si="303"/>
        <v>0</v>
      </c>
      <c r="D698" s="222">
        <f t="shared" ca="1" si="304"/>
        <v>0</v>
      </c>
      <c r="E698" s="222">
        <f t="shared" ca="1" si="305"/>
        <v>0</v>
      </c>
      <c r="F698" s="222">
        <f t="shared" ca="1" si="306"/>
        <v>0</v>
      </c>
      <c r="G698" s="222">
        <f t="shared" ca="1" si="307"/>
        <v>0</v>
      </c>
      <c r="O698" s="8"/>
      <c r="P698" s="8"/>
      <c r="Q698" s="8"/>
      <c r="R698" s="8"/>
      <c r="S698" s="8"/>
    </row>
    <row r="699" spans="1:19" x14ac:dyDescent="0.25">
      <c r="A699" s="140"/>
      <c r="B699" s="155" t="s">
        <v>1205</v>
      </c>
      <c r="C699" s="210">
        <f t="shared" ca="1" si="303"/>
        <v>0</v>
      </c>
      <c r="D699" s="210">
        <f t="shared" ca="1" si="304"/>
        <v>0</v>
      </c>
      <c r="E699" s="210">
        <f t="shared" ca="1" si="305"/>
        <v>0</v>
      </c>
      <c r="F699" s="210">
        <f t="shared" ca="1" si="306"/>
        <v>0</v>
      </c>
      <c r="G699" s="210">
        <f t="shared" ca="1" si="307"/>
        <v>0</v>
      </c>
      <c r="O699" s="8"/>
      <c r="P699" s="8"/>
      <c r="Q699" s="8"/>
      <c r="R699" s="8"/>
      <c r="S699" s="8"/>
    </row>
    <row r="700" spans="1:19" x14ac:dyDescent="0.25">
      <c r="A700" s="140"/>
      <c r="B700" s="155" t="s">
        <v>1335</v>
      </c>
      <c r="C700" s="218">
        <f t="shared" ca="1" si="303"/>
        <v>0</v>
      </c>
      <c r="D700" s="218">
        <f t="shared" ca="1" si="304"/>
        <v>0</v>
      </c>
      <c r="E700" s="218">
        <f t="shared" ca="1" si="305"/>
        <v>0</v>
      </c>
      <c r="F700" s="218">
        <f t="shared" ca="1" si="306"/>
        <v>0</v>
      </c>
      <c r="G700" s="218">
        <f t="shared" ca="1" si="307"/>
        <v>0</v>
      </c>
      <c r="O700" s="8"/>
      <c r="P700" s="8"/>
      <c r="Q700" s="8"/>
      <c r="R700" s="8"/>
      <c r="S700" s="8"/>
    </row>
    <row r="701" spans="1:19" x14ac:dyDescent="0.25">
      <c r="A701" s="140"/>
      <c r="B701" s="155" t="s">
        <v>1336</v>
      </c>
      <c r="C701" s="219">
        <f t="shared" ca="1" si="303"/>
        <v>0</v>
      </c>
      <c r="D701" s="219">
        <f t="shared" ca="1" si="304"/>
        <v>0</v>
      </c>
      <c r="E701" s="219">
        <f t="shared" ca="1" si="305"/>
        <v>0</v>
      </c>
      <c r="F701" s="219">
        <f t="shared" ca="1" si="306"/>
        <v>0</v>
      </c>
      <c r="G701" s="219">
        <f t="shared" ca="1" si="307"/>
        <v>0</v>
      </c>
      <c r="O701" s="8"/>
      <c r="P701" s="8"/>
      <c r="Q701" s="8"/>
      <c r="R701" s="8"/>
      <c r="S701" s="8"/>
    </row>
    <row r="702" spans="1:19" x14ac:dyDescent="0.25">
      <c r="A702" s="140"/>
      <c r="B702" s="155" t="s">
        <v>1337</v>
      </c>
      <c r="C702" s="196">
        <f t="shared" ca="1" si="303"/>
        <v>0</v>
      </c>
      <c r="D702" s="196">
        <f t="shared" ca="1" si="304"/>
        <v>0</v>
      </c>
      <c r="E702" s="196">
        <f t="shared" ca="1" si="305"/>
        <v>0</v>
      </c>
      <c r="F702" s="196">
        <f t="shared" ca="1" si="306"/>
        <v>0</v>
      </c>
      <c r="G702" s="196">
        <f t="shared" ca="1" si="307"/>
        <v>0</v>
      </c>
      <c r="O702" s="8"/>
      <c r="P702" s="8"/>
      <c r="Q702" s="8"/>
      <c r="R702" s="8"/>
      <c r="S702" s="8"/>
    </row>
    <row r="703" spans="1:19" x14ac:dyDescent="0.25">
      <c r="A703" s="140"/>
      <c r="B703" s="155" t="s">
        <v>1338</v>
      </c>
      <c r="C703" s="188">
        <f t="shared" ca="1" si="303"/>
        <v>0</v>
      </c>
      <c r="D703" s="188">
        <f t="shared" ca="1" si="304"/>
        <v>0</v>
      </c>
      <c r="E703" s="188">
        <f t="shared" ca="1" si="305"/>
        <v>0</v>
      </c>
      <c r="F703" s="188">
        <f t="shared" ca="1" si="306"/>
        <v>0</v>
      </c>
      <c r="G703" s="188">
        <f t="shared" ca="1" si="307"/>
        <v>0</v>
      </c>
      <c r="O703" s="8"/>
      <c r="P703" s="8"/>
      <c r="Q703" s="8"/>
      <c r="R703" s="8"/>
      <c r="S703" s="8"/>
    </row>
    <row r="704" spans="1:19" x14ac:dyDescent="0.25">
      <c r="A704" s="140"/>
      <c r="B704" s="155" t="s">
        <v>1339</v>
      </c>
      <c r="C704" s="202">
        <f t="shared" ca="1" si="303"/>
        <v>0</v>
      </c>
      <c r="D704" s="202">
        <f t="shared" ca="1" si="304"/>
        <v>0</v>
      </c>
      <c r="E704" s="202">
        <f t="shared" ca="1" si="305"/>
        <v>0</v>
      </c>
      <c r="F704" s="202">
        <f t="shared" ca="1" si="306"/>
        <v>0</v>
      </c>
      <c r="G704" s="202">
        <f t="shared" ca="1" si="307"/>
        <v>0</v>
      </c>
      <c r="O704" s="8"/>
      <c r="P704" s="8"/>
      <c r="Q704" s="8"/>
      <c r="R704" s="8"/>
      <c r="S704" s="8"/>
    </row>
    <row r="705" spans="1:31" x14ac:dyDescent="0.25">
      <c r="A705" s="140"/>
      <c r="B705" s="155" t="s">
        <v>1340</v>
      </c>
      <c r="C705" s="190">
        <f t="shared" ca="1" si="303"/>
        <v>0</v>
      </c>
      <c r="D705" s="190">
        <f t="shared" ca="1" si="304"/>
        <v>0</v>
      </c>
      <c r="E705" s="190">
        <f t="shared" ca="1" si="305"/>
        <v>0</v>
      </c>
      <c r="F705" s="190">
        <f t="shared" ca="1" si="306"/>
        <v>0</v>
      </c>
      <c r="G705" s="190">
        <f t="shared" ca="1" si="307"/>
        <v>0</v>
      </c>
      <c r="O705" s="8"/>
      <c r="P705" s="8"/>
      <c r="Q705" s="8"/>
      <c r="R705" s="8"/>
      <c r="S705" s="8"/>
    </row>
    <row r="706" spans="1:31" x14ac:dyDescent="0.25">
      <c r="A706" s="140"/>
      <c r="B706" s="155" t="s">
        <v>1341</v>
      </c>
      <c r="C706" s="222">
        <f t="shared" ca="1" si="303"/>
        <v>0</v>
      </c>
      <c r="D706" s="222">
        <f t="shared" ca="1" si="304"/>
        <v>0</v>
      </c>
      <c r="E706" s="222">
        <f t="shared" ca="1" si="305"/>
        <v>0</v>
      </c>
      <c r="F706" s="222">
        <f t="shared" ca="1" si="306"/>
        <v>0</v>
      </c>
      <c r="G706" s="222">
        <f t="shared" ca="1" si="307"/>
        <v>0</v>
      </c>
      <c r="O706" s="8"/>
      <c r="P706" s="8"/>
      <c r="Q706" s="8"/>
      <c r="R706" s="8"/>
      <c r="S706" s="8"/>
    </row>
    <row r="707" spans="1:31" x14ac:dyDescent="0.25">
      <c r="A707" s="10"/>
      <c r="B707" s="223"/>
      <c r="C707" s="11"/>
      <c r="D707" s="11"/>
      <c r="E707" s="11"/>
      <c r="F707" s="11"/>
      <c r="G707" s="11"/>
      <c r="H707" s="11"/>
      <c r="I707" s="12" t="s">
        <v>244</v>
      </c>
      <c r="J707" s="10"/>
      <c r="K707" s="10"/>
      <c r="L707" s="10"/>
      <c r="M707" s="10"/>
      <c r="N707" s="10"/>
      <c r="O707" s="137" t="s">
        <v>245</v>
      </c>
      <c r="P707" s="139"/>
      <c r="Q707" s="139"/>
      <c r="R707" s="139"/>
      <c r="S707" s="139"/>
      <c r="T707" s="10"/>
      <c r="U707" s="10"/>
      <c r="AB707" s="10"/>
      <c r="AC707" s="10"/>
      <c r="AD707" s="10"/>
      <c r="AE707" s="10"/>
    </row>
    <row r="708" spans="1:31" x14ac:dyDescent="0.25">
      <c r="B708" s="106" t="s">
        <v>239</v>
      </c>
      <c r="C708" s="9">
        <v>2010</v>
      </c>
      <c r="D708" s="9">
        <v>2020</v>
      </c>
      <c r="E708" s="9">
        <v>2030</v>
      </c>
      <c r="F708" s="9">
        <v>2040</v>
      </c>
      <c r="G708" s="9">
        <v>2050</v>
      </c>
      <c r="H708" s="9"/>
      <c r="I708" s="106">
        <v>2010</v>
      </c>
      <c r="J708" s="106">
        <v>2020</v>
      </c>
      <c r="K708" s="106">
        <v>2030</v>
      </c>
      <c r="L708" s="106">
        <v>2040</v>
      </c>
      <c r="M708" s="106">
        <v>2050</v>
      </c>
      <c r="O708" s="6">
        <v>2010</v>
      </c>
      <c r="P708" s="6">
        <v>2020</v>
      </c>
      <c r="Q708" s="6">
        <v>2030</v>
      </c>
      <c r="R708" s="6">
        <v>2040</v>
      </c>
      <c r="S708" s="6">
        <v>2050</v>
      </c>
      <c r="V708" s="106" t="s">
        <v>239</v>
      </c>
      <c r="W708" s="9">
        <v>2010</v>
      </c>
      <c r="X708" s="9">
        <v>2020</v>
      </c>
      <c r="Y708" s="9">
        <v>2030</v>
      </c>
      <c r="Z708" s="9">
        <v>2040</v>
      </c>
      <c r="AA708" s="9">
        <v>2050</v>
      </c>
    </row>
    <row r="709" spans="1:31" x14ac:dyDescent="0.25">
      <c r="A709" s="140"/>
      <c r="B709" s="155" t="s">
        <v>1111</v>
      </c>
      <c r="C709" s="16">
        <f t="shared" ref="C709:C756" ca="1" si="321">IFERROR(VLOOKUP($B709,INDIRECT($I$709),2,FALSE),0)</f>
        <v>11.5795919</v>
      </c>
      <c r="D709" s="16">
        <f t="shared" ref="D709:D756" ca="1" si="322">IFERROR(VLOOKUP($B709,INDIRECT($J$709),2,FALSE),0)</f>
        <v>4.37012757E-2</v>
      </c>
      <c r="E709" s="16">
        <f t="shared" ref="E709:E756" ca="1" si="323">IFERROR(VLOOKUP($B709,INDIRECT($K$709),2,FALSE),0)</f>
        <v>3.7902198599999999E-2</v>
      </c>
      <c r="F709" s="16">
        <f t="shared" ref="F709:F756" ca="1" si="324">IFERROR(VLOOKUP($B709,INDIRECT($L$709),2,FALSE),0)</f>
        <v>3.7748597600000003E-2</v>
      </c>
      <c r="G709" s="16">
        <f t="shared" ref="G709:G756" ca="1" si="325">IFERROR(VLOOKUP($B709,INDIRECT($M$709),2,FALSE),0)</f>
        <v>3.75632786E-2</v>
      </c>
      <c r="H709" s="7"/>
      <c r="I709" s="140" t="str">
        <f>"Modeloutput!$A$"&amp;O709&amp;":$B$"&amp;O710</f>
        <v>Modeloutput!$A$18765:$B$18812</v>
      </c>
      <c r="J709" s="140" t="str">
        <f>"Modeloutput!$A$"&amp;P709&amp;":$B$"&amp;P710</f>
        <v>Modeloutput!$A$19700:$B$19747</v>
      </c>
      <c r="K709" s="140" t="str">
        <f>"Modeloutput!$A$"&amp;Q709&amp;":$B$"&amp;Q710</f>
        <v>Modeloutput!$A$20635:$B$20682</v>
      </c>
      <c r="L709" s="140" t="str">
        <f>"Modeloutput!$A$"&amp;R709&amp;":$B$"&amp;R710</f>
        <v>Modeloutput!$A$21570:$B$21617</v>
      </c>
      <c r="M709" s="140" t="str">
        <f>"Modeloutput!$A$"&amp;S709&amp;":$B$"&amp;S710</f>
        <v>Modeloutput!$A$22505:$B$22552</v>
      </c>
      <c r="O709" s="140">
        <f>Run4_Var1!O709+Run4_Var5!$G$10</f>
        <v>18765</v>
      </c>
      <c r="P709" s="140">
        <f>Run4_Var1!P709+Run4_Var5!$G$10</f>
        <v>19700</v>
      </c>
      <c r="Q709" s="140">
        <f>Run4_Var1!Q709+Run4_Var5!$G$10</f>
        <v>20635</v>
      </c>
      <c r="R709" s="140">
        <f>Run4_Var1!R709+Run4_Var5!$G$10</f>
        <v>21570</v>
      </c>
      <c r="S709" s="140">
        <f>Run4_Var1!S709+Run4_Var5!$G$10</f>
        <v>22505</v>
      </c>
      <c r="V709" s="14" t="s">
        <v>328</v>
      </c>
      <c r="W709" s="224">
        <f ca="1">C709+C710</f>
        <v>11.5795919</v>
      </c>
      <c r="X709" s="224">
        <f t="shared" ref="X709:AA709" ca="1" si="326">D709+D710</f>
        <v>4.4643703873999997E-2</v>
      </c>
      <c r="Y709" s="224">
        <f t="shared" ca="1" si="326"/>
        <v>3.8718112371999999E-2</v>
      </c>
      <c r="Z709" s="224">
        <f t="shared" ca="1" si="326"/>
        <v>3.8563249900000006E-2</v>
      </c>
      <c r="AA709" s="224">
        <f t="shared" ca="1" si="326"/>
        <v>3.8376036837999998E-2</v>
      </c>
    </row>
    <row r="710" spans="1:31" x14ac:dyDescent="0.25">
      <c r="A710" s="140"/>
      <c r="B710" s="155" t="s">
        <v>1112</v>
      </c>
      <c r="C710" s="16">
        <f t="shared" ca="1" si="321"/>
        <v>0</v>
      </c>
      <c r="D710" s="16">
        <f t="shared" ca="1" si="322"/>
        <v>9.4242817399999999E-4</v>
      </c>
      <c r="E710" s="16">
        <f t="shared" ca="1" si="323"/>
        <v>8.1591377199999998E-4</v>
      </c>
      <c r="F710" s="16">
        <f t="shared" ca="1" si="324"/>
        <v>8.1465230000000001E-4</v>
      </c>
      <c r="G710" s="16">
        <f t="shared" ca="1" si="325"/>
        <v>8.1275823800000004E-4</v>
      </c>
      <c r="H710" s="7"/>
      <c r="O710" s="140">
        <f>Run4_Var1!O710+Run4_Var5!$G$10</f>
        <v>18812</v>
      </c>
      <c r="P710" s="140">
        <f>Run4_Var1!P710+Run4_Var5!$G$10</f>
        <v>19747</v>
      </c>
      <c r="Q710" s="140">
        <f>Run4_Var1!Q710+Run4_Var5!$G$10</f>
        <v>20682</v>
      </c>
      <c r="R710" s="140">
        <f>Run4_Var1!R710+Run4_Var5!$G$10</f>
        <v>21617</v>
      </c>
      <c r="S710" s="140">
        <f>Run4_Var1!S710+Run4_Var5!$G$10</f>
        <v>22552</v>
      </c>
      <c r="V710" s="43" t="s">
        <v>329</v>
      </c>
      <c r="W710" s="225">
        <f ca="1">C711+C712</f>
        <v>3.1931810399999998</v>
      </c>
      <c r="X710" s="225">
        <f t="shared" ref="X710:AA710" ca="1" si="327">D711+D712</f>
        <v>1.1183760000000001E-2</v>
      </c>
      <c r="Y710" s="225">
        <f t="shared" ca="1" si="327"/>
        <v>1.1183760000000001E-2</v>
      </c>
      <c r="Z710" s="225">
        <f t="shared" ca="1" si="327"/>
        <v>1.1183760000000001E-2</v>
      </c>
      <c r="AA710" s="225">
        <f t="shared" ca="1" si="327"/>
        <v>1.1183760000000001E-2</v>
      </c>
    </row>
    <row r="711" spans="1:31" x14ac:dyDescent="0.25">
      <c r="A711" s="140"/>
      <c r="B711" s="155" t="s">
        <v>1113</v>
      </c>
      <c r="C711" s="45">
        <f t="shared" ca="1" si="321"/>
        <v>3.1931810399999998</v>
      </c>
      <c r="D711" s="45">
        <f t="shared" ca="1" si="322"/>
        <v>1.0689840000000001E-2</v>
      </c>
      <c r="E711" s="45">
        <f t="shared" ca="1" si="323"/>
        <v>1.0689840000000001E-2</v>
      </c>
      <c r="F711" s="45">
        <f t="shared" ca="1" si="324"/>
        <v>1.0689840000000001E-2</v>
      </c>
      <c r="G711" s="45">
        <f t="shared" ca="1" si="325"/>
        <v>1.0689840000000001E-2</v>
      </c>
      <c r="H711" s="7"/>
      <c r="O711" s="8"/>
      <c r="P711" s="8"/>
      <c r="Q711" s="8"/>
      <c r="R711" s="8"/>
      <c r="S711" s="8"/>
      <c r="V711" s="27" t="s">
        <v>330</v>
      </c>
      <c r="W711" s="226">
        <f ca="1">C713+C714</f>
        <v>0</v>
      </c>
      <c r="X711" s="226">
        <f t="shared" ref="X711:AA711" ca="1" si="328">D713+D714</f>
        <v>1.08801784E-4</v>
      </c>
      <c r="Y711" s="226">
        <f t="shared" ca="1" si="328"/>
        <v>1.08801784E-4</v>
      </c>
      <c r="Z711" s="226">
        <f t="shared" ca="1" si="328"/>
        <v>1.08801784E-4</v>
      </c>
      <c r="AA711" s="226">
        <f t="shared" ca="1" si="328"/>
        <v>1.08801784E-4</v>
      </c>
    </row>
    <row r="712" spans="1:31" x14ac:dyDescent="0.25">
      <c r="A712" s="140"/>
      <c r="B712" s="155" t="s">
        <v>1114</v>
      </c>
      <c r="C712" s="45">
        <f t="shared" ca="1" si="321"/>
        <v>0</v>
      </c>
      <c r="D712" s="45">
        <f t="shared" ca="1" si="322"/>
        <v>4.9392000000000001E-4</v>
      </c>
      <c r="E712" s="45">
        <f t="shared" ca="1" si="323"/>
        <v>4.9392000000000001E-4</v>
      </c>
      <c r="F712" s="45">
        <f t="shared" ca="1" si="324"/>
        <v>4.9392000000000001E-4</v>
      </c>
      <c r="G712" s="45">
        <f t="shared" ca="1" si="325"/>
        <v>4.9392000000000001E-4</v>
      </c>
      <c r="H712" s="7"/>
      <c r="O712" s="8"/>
      <c r="P712" s="8"/>
      <c r="Q712" s="8"/>
      <c r="R712" s="8"/>
      <c r="S712" s="8"/>
      <c r="V712" s="25" t="s">
        <v>331</v>
      </c>
      <c r="W712" s="227">
        <f ca="1">C715+C716</f>
        <v>12.2722125</v>
      </c>
      <c r="X712" s="227">
        <f t="shared" ref="X712:AA712" ca="1" si="329">D715+D716</f>
        <v>14.24561362</v>
      </c>
      <c r="Y712" s="227">
        <f t="shared" ca="1" si="329"/>
        <v>16.261300370000001</v>
      </c>
      <c r="Z712" s="227">
        <f t="shared" ca="1" si="329"/>
        <v>16.93319589</v>
      </c>
      <c r="AA712" s="227">
        <f t="shared" ca="1" si="329"/>
        <v>17.50910635</v>
      </c>
    </row>
    <row r="713" spans="1:31" x14ac:dyDescent="0.25">
      <c r="A713" s="140"/>
      <c r="B713" s="155" t="s">
        <v>1115</v>
      </c>
      <c r="C713" s="28">
        <f t="shared" ca="1" si="321"/>
        <v>0</v>
      </c>
      <c r="D713" s="28">
        <f t="shared" ca="1" si="322"/>
        <v>0</v>
      </c>
      <c r="E713" s="28">
        <f t="shared" ca="1" si="323"/>
        <v>0</v>
      </c>
      <c r="F713" s="28">
        <f t="shared" ca="1" si="324"/>
        <v>0</v>
      </c>
      <c r="G713" s="28">
        <f t="shared" ca="1" si="325"/>
        <v>0</v>
      </c>
      <c r="H713" s="7"/>
      <c r="O713" s="8"/>
      <c r="P713" s="8"/>
      <c r="Q713" s="8"/>
      <c r="R713" s="8"/>
      <c r="S713" s="8"/>
      <c r="V713" s="228" t="s">
        <v>1381</v>
      </c>
      <c r="W713" s="229">
        <f ca="1">SUM(C717:C718)</f>
        <v>6.7432368</v>
      </c>
      <c r="X713" s="229">
        <f t="shared" ref="X713:AA713" ca="1" si="330">SUM(D717:D718)</f>
        <v>8.310758400000001</v>
      </c>
      <c r="Y713" s="229">
        <f t="shared" ca="1" si="330"/>
        <v>8.310758400000001</v>
      </c>
      <c r="Z713" s="229">
        <f t="shared" ca="1" si="330"/>
        <v>8.310758400000001</v>
      </c>
      <c r="AA713" s="229">
        <f t="shared" ca="1" si="330"/>
        <v>8.310758400000001</v>
      </c>
    </row>
    <row r="714" spans="1:31" x14ac:dyDescent="0.25">
      <c r="A714" s="140"/>
      <c r="B714" s="155" t="s">
        <v>1116</v>
      </c>
      <c r="C714" s="28">
        <f t="shared" ca="1" si="321"/>
        <v>0</v>
      </c>
      <c r="D714" s="28">
        <f t="shared" ca="1" si="322"/>
        <v>1.08801784E-4</v>
      </c>
      <c r="E714" s="28">
        <f t="shared" ca="1" si="323"/>
        <v>1.08801784E-4</v>
      </c>
      <c r="F714" s="28">
        <f t="shared" ca="1" si="324"/>
        <v>1.08801784E-4</v>
      </c>
      <c r="G714" s="28">
        <f t="shared" ca="1" si="325"/>
        <v>1.08801784E-4</v>
      </c>
      <c r="H714" s="7"/>
      <c r="O714" s="8"/>
      <c r="P714" s="8"/>
      <c r="Q714" s="8"/>
      <c r="R714" s="8"/>
      <c r="S714" s="8"/>
      <c r="V714" s="230" t="s">
        <v>611</v>
      </c>
      <c r="W714" s="231">
        <f ca="1">C719+C720</f>
        <v>0</v>
      </c>
      <c r="X714" s="231">
        <f t="shared" ref="X714:AA714" ca="1" si="331">D719+D720</f>
        <v>9.9561990000000003E-2</v>
      </c>
      <c r="Y714" s="231">
        <f t="shared" ca="1" si="331"/>
        <v>9.9561990000000003E-2</v>
      </c>
      <c r="Z714" s="231">
        <f t="shared" ca="1" si="331"/>
        <v>9.9561990000000003E-2</v>
      </c>
      <c r="AA714" s="231">
        <f t="shared" ca="1" si="331"/>
        <v>9.9561990000000003E-2</v>
      </c>
    </row>
    <row r="715" spans="1:31" x14ac:dyDescent="0.25">
      <c r="A715" s="140"/>
      <c r="B715" s="155" t="s">
        <v>26</v>
      </c>
      <c r="C715" s="46">
        <f t="shared" ca="1" si="321"/>
        <v>12.2722125</v>
      </c>
      <c r="D715" s="46">
        <f t="shared" ca="1" si="322"/>
        <v>13.027438399999999</v>
      </c>
      <c r="E715" s="46">
        <f t="shared" ca="1" si="323"/>
        <v>14.781132100000001</v>
      </c>
      <c r="F715" s="46">
        <f t="shared" ca="1" si="324"/>
        <v>15.3656966</v>
      </c>
      <c r="G715" s="46">
        <f t="shared" ca="1" si="325"/>
        <v>15.866751900000001</v>
      </c>
      <c r="H715" s="7"/>
      <c r="O715" s="8"/>
      <c r="P715" s="8"/>
      <c r="Q715" s="8"/>
      <c r="R715" s="8"/>
      <c r="S715" s="8"/>
      <c r="V715" s="17" t="s">
        <v>1382</v>
      </c>
      <c r="W715" s="207">
        <f ca="1">SUM(C721:C726)</f>
        <v>0</v>
      </c>
      <c r="X715" s="207">
        <f t="shared" ref="X715:AA715" ca="1" si="332">SUM(D721:D726)</f>
        <v>0</v>
      </c>
      <c r="Y715" s="207">
        <f t="shared" ca="1" si="332"/>
        <v>0</v>
      </c>
      <c r="Z715" s="207">
        <f t="shared" ca="1" si="332"/>
        <v>0</v>
      </c>
      <c r="AA715" s="207">
        <f t="shared" ca="1" si="332"/>
        <v>0</v>
      </c>
    </row>
    <row r="716" spans="1:31" x14ac:dyDescent="0.25">
      <c r="A716" s="140"/>
      <c r="B716" s="155" t="s">
        <v>27</v>
      </c>
      <c r="C716" s="46">
        <f t="shared" ca="1" si="321"/>
        <v>0</v>
      </c>
      <c r="D716" s="46">
        <f t="shared" ca="1" si="322"/>
        <v>1.21817522</v>
      </c>
      <c r="E716" s="46">
        <f t="shared" ca="1" si="323"/>
        <v>1.4801682700000001</v>
      </c>
      <c r="F716" s="46">
        <f t="shared" ca="1" si="324"/>
        <v>1.56749929</v>
      </c>
      <c r="G716" s="46">
        <f t="shared" ca="1" si="325"/>
        <v>1.64235445</v>
      </c>
      <c r="H716" s="7"/>
      <c r="O716" s="8"/>
      <c r="P716" s="8"/>
      <c r="Q716" s="8"/>
      <c r="R716" s="8"/>
      <c r="S716" s="8"/>
      <c r="V716" s="22" t="s">
        <v>1383</v>
      </c>
      <c r="W716" s="210">
        <f ca="1">C727+C728</f>
        <v>0</v>
      </c>
      <c r="X716" s="210">
        <f t="shared" ref="X716:AA716" ca="1" si="333">D727+D728</f>
        <v>4.8194856899999996</v>
      </c>
      <c r="Y716" s="210">
        <f t="shared" ca="1" si="333"/>
        <v>4.8194856899999996</v>
      </c>
      <c r="Z716" s="210">
        <f t="shared" ca="1" si="333"/>
        <v>4.8194856899999996</v>
      </c>
      <c r="AA716" s="210">
        <f t="shared" ca="1" si="333"/>
        <v>4.8194856899999996</v>
      </c>
    </row>
    <row r="717" spans="1:31" x14ac:dyDescent="0.25">
      <c r="A717" s="140"/>
      <c r="B717" s="155" t="s">
        <v>1117</v>
      </c>
      <c r="C717" s="232">
        <f t="shared" ca="1" si="321"/>
        <v>6.7432368</v>
      </c>
      <c r="D717" s="232">
        <f t="shared" ca="1" si="322"/>
        <v>7.3858680000000003</v>
      </c>
      <c r="E717" s="232">
        <f t="shared" ca="1" si="323"/>
        <v>7.3858680000000003</v>
      </c>
      <c r="F717" s="232">
        <f t="shared" ca="1" si="324"/>
        <v>7.3858680000000003</v>
      </c>
      <c r="G717" s="232">
        <f t="shared" ca="1" si="325"/>
        <v>7.3858680000000003</v>
      </c>
      <c r="H717" s="7"/>
      <c r="O717" s="8"/>
      <c r="P717" s="8"/>
      <c r="Q717" s="8"/>
      <c r="R717" s="8"/>
      <c r="S717" s="8"/>
      <c r="V717" s="83" t="s">
        <v>332</v>
      </c>
      <c r="W717" s="233">
        <f ca="1">SUM(C729:C736)+SUM(C753:C754)</f>
        <v>0</v>
      </c>
      <c r="X717" s="233">
        <f t="shared" ref="X717:AA717" ca="1" si="334">SUM(D729:D736)+SUM(D753:D754)</f>
        <v>1.2381683180600001</v>
      </c>
      <c r="Y717" s="233">
        <f t="shared" ca="1" si="334"/>
        <v>1.13734385099</v>
      </c>
      <c r="Z717" s="233">
        <f t="shared" ca="1" si="334"/>
        <v>1.0639421959499999</v>
      </c>
      <c r="AA717" s="233">
        <f t="shared" ca="1" si="334"/>
        <v>1.0111117466000001</v>
      </c>
    </row>
    <row r="718" spans="1:31" x14ac:dyDescent="0.25">
      <c r="A718" s="140"/>
      <c r="B718" s="155" t="s">
        <v>1118</v>
      </c>
      <c r="C718" s="232">
        <f t="shared" ca="1" si="321"/>
        <v>0</v>
      </c>
      <c r="D718" s="232">
        <f t="shared" ca="1" si="322"/>
        <v>0.9248904</v>
      </c>
      <c r="E718" s="232">
        <f t="shared" ca="1" si="323"/>
        <v>0.9248904</v>
      </c>
      <c r="F718" s="232">
        <f t="shared" ca="1" si="324"/>
        <v>0.9248904</v>
      </c>
      <c r="G718" s="232">
        <f t="shared" ca="1" si="325"/>
        <v>0.9248904</v>
      </c>
      <c r="H718" s="7"/>
      <c r="O718" s="8"/>
      <c r="P718" s="8"/>
      <c r="Q718" s="8"/>
      <c r="R718" s="8"/>
      <c r="S718" s="8"/>
      <c r="V718" s="51" t="s">
        <v>301</v>
      </c>
      <c r="W718" s="193">
        <f ca="1">SUM(C737:C744)</f>
        <v>1.7647586200000001</v>
      </c>
      <c r="X718" s="193">
        <f t="shared" ref="X718:AA718" ca="1" si="335">SUM(D737:D744)</f>
        <v>6.0035892289999992</v>
      </c>
      <c r="Y718" s="193">
        <f t="shared" ca="1" si="335"/>
        <v>5.5004951669999995</v>
      </c>
      <c r="Z718" s="193">
        <f t="shared" ca="1" si="335"/>
        <v>5.1315595089999997</v>
      </c>
      <c r="AA718" s="193">
        <f t="shared" ca="1" si="335"/>
        <v>4.863242671000001</v>
      </c>
    </row>
    <row r="719" spans="1:31" x14ac:dyDescent="0.25">
      <c r="A719" s="140"/>
      <c r="B719" s="155" t="s">
        <v>464</v>
      </c>
      <c r="C719" s="234">
        <f t="shared" ca="1" si="321"/>
        <v>0</v>
      </c>
      <c r="D719" s="234">
        <f t="shared" ca="1" si="322"/>
        <v>0</v>
      </c>
      <c r="E719" s="234">
        <f t="shared" ca="1" si="323"/>
        <v>0</v>
      </c>
      <c r="F719" s="234">
        <f t="shared" ca="1" si="324"/>
        <v>0</v>
      </c>
      <c r="G719" s="234">
        <f t="shared" ca="1" si="325"/>
        <v>0</v>
      </c>
      <c r="H719" s="7"/>
      <c r="O719" s="8"/>
      <c r="P719" s="8"/>
      <c r="Q719" s="8"/>
      <c r="R719" s="8"/>
      <c r="S719" s="8"/>
      <c r="V719" s="54" t="s">
        <v>333</v>
      </c>
      <c r="W719" s="194">
        <f ca="1">SUM(C745:C752)+SUM(C755:C756)</f>
        <v>5.0026876600000003</v>
      </c>
      <c r="X719" s="194">
        <f t="shared" ref="X719:AA719" ca="1" si="336">SUM(D745:D752)+SUM(D755:D756)</f>
        <v>50.907348973399998</v>
      </c>
      <c r="Y719" s="194">
        <f t="shared" ca="1" si="336"/>
        <v>49.782690212000006</v>
      </c>
      <c r="Z719" s="194">
        <f t="shared" ca="1" si="336"/>
        <v>48.660225647300003</v>
      </c>
      <c r="AA719" s="194">
        <f t="shared" ca="1" si="336"/>
        <v>47.535640860400008</v>
      </c>
    </row>
    <row r="720" spans="1:31" x14ac:dyDescent="0.25">
      <c r="A720" s="140"/>
      <c r="B720" s="155" t="s">
        <v>465</v>
      </c>
      <c r="C720" s="234">
        <f t="shared" ca="1" si="321"/>
        <v>0</v>
      </c>
      <c r="D720" s="234">
        <f t="shared" ca="1" si="322"/>
        <v>9.9561990000000003E-2</v>
      </c>
      <c r="E720" s="234">
        <f t="shared" ca="1" si="323"/>
        <v>9.9561990000000003E-2</v>
      </c>
      <c r="F720" s="234">
        <f t="shared" ca="1" si="324"/>
        <v>9.9561990000000003E-2</v>
      </c>
      <c r="G720" s="234">
        <f t="shared" ca="1" si="325"/>
        <v>9.9561990000000003E-2</v>
      </c>
      <c r="H720" s="7"/>
      <c r="O720" s="8"/>
      <c r="P720" s="8"/>
      <c r="Q720" s="8"/>
      <c r="R720" s="8"/>
      <c r="S720" s="8"/>
    </row>
    <row r="721" spans="1:27" x14ac:dyDescent="0.25">
      <c r="A721" s="140"/>
      <c r="B721" s="155" t="s">
        <v>466</v>
      </c>
      <c r="C721" s="18">
        <f t="shared" ca="1" si="321"/>
        <v>0</v>
      </c>
      <c r="D721" s="18">
        <f t="shared" ca="1" si="322"/>
        <v>0</v>
      </c>
      <c r="E721" s="18">
        <f t="shared" ca="1" si="323"/>
        <v>0</v>
      </c>
      <c r="F721" s="18">
        <f t="shared" ca="1" si="324"/>
        <v>0</v>
      </c>
      <c r="G721" s="18">
        <f t="shared" ca="1" si="325"/>
        <v>0</v>
      </c>
      <c r="H721" s="7"/>
      <c r="O721" s="8"/>
      <c r="P721" s="8"/>
      <c r="Q721" s="8"/>
      <c r="R721" s="8"/>
      <c r="S721" s="8"/>
      <c r="V721" s="140" t="s">
        <v>285</v>
      </c>
      <c r="W721" s="135">
        <f ca="1">SUM(W709:W719)</f>
        <v>40.555668519999998</v>
      </c>
      <c r="X721" s="135">
        <f t="shared" ref="X721:AA721" ca="1" si="337">SUM(X709:X719)</f>
        <v>85.680462486118003</v>
      </c>
      <c r="Y721" s="135">
        <f t="shared" ca="1" si="337"/>
        <v>85.961646354146012</v>
      </c>
      <c r="Z721" s="135">
        <f t="shared" ca="1" si="337"/>
        <v>85.068585133934008</v>
      </c>
      <c r="AA721" s="135">
        <f t="shared" ca="1" si="337"/>
        <v>84.198576306622016</v>
      </c>
    </row>
    <row r="722" spans="1:27" x14ac:dyDescent="0.25">
      <c r="A722" s="140"/>
      <c r="B722" s="155" t="s">
        <v>467</v>
      </c>
      <c r="C722" s="18">
        <f t="shared" ca="1" si="321"/>
        <v>0</v>
      </c>
      <c r="D722" s="18">
        <f t="shared" ca="1" si="322"/>
        <v>0</v>
      </c>
      <c r="E722" s="18">
        <f t="shared" ca="1" si="323"/>
        <v>0</v>
      </c>
      <c r="F722" s="18">
        <f t="shared" ca="1" si="324"/>
        <v>0</v>
      </c>
      <c r="G722" s="18">
        <f t="shared" ca="1" si="325"/>
        <v>0</v>
      </c>
      <c r="H722" s="7"/>
      <c r="O722" s="8"/>
      <c r="P722" s="8"/>
      <c r="Q722" s="8"/>
      <c r="R722" s="8"/>
      <c r="S722" s="8"/>
      <c r="V722" s="140" t="s">
        <v>284</v>
      </c>
      <c r="W722" s="135">
        <f ca="1">SUM(C709:C756)</f>
        <v>40.555668519999998</v>
      </c>
      <c r="X722" s="135">
        <f ca="1">SUM(D709:D756)</f>
        <v>85.680462486118017</v>
      </c>
      <c r="Y722" s="135">
        <f ca="1">SUM(E709:E756)</f>
        <v>85.961646354146026</v>
      </c>
      <c r="Z722" s="135">
        <f ca="1">SUM(F709:F756)</f>
        <v>85.068585133933993</v>
      </c>
      <c r="AA722" s="135">
        <f ca="1">SUM(G709:G756)</f>
        <v>84.198576306622002</v>
      </c>
    </row>
    <row r="723" spans="1:27" x14ac:dyDescent="0.25">
      <c r="A723" s="140"/>
      <c r="B723" s="155" t="s">
        <v>468</v>
      </c>
      <c r="C723" s="18">
        <f t="shared" ca="1" si="321"/>
        <v>0</v>
      </c>
      <c r="D723" s="18">
        <f t="shared" ca="1" si="322"/>
        <v>0</v>
      </c>
      <c r="E723" s="18">
        <f t="shared" ca="1" si="323"/>
        <v>0</v>
      </c>
      <c r="F723" s="18">
        <f t="shared" ca="1" si="324"/>
        <v>0</v>
      </c>
      <c r="G723" s="18">
        <f t="shared" ca="1" si="325"/>
        <v>0</v>
      </c>
      <c r="H723" s="7"/>
      <c r="O723" s="8"/>
      <c r="P723" s="8"/>
      <c r="Q723" s="8"/>
      <c r="R723" s="8"/>
      <c r="S723" s="8"/>
    </row>
    <row r="724" spans="1:27" x14ac:dyDescent="0.25">
      <c r="A724" s="140"/>
      <c r="B724" s="155" t="s">
        <v>469</v>
      </c>
      <c r="C724" s="18">
        <f t="shared" ca="1" si="321"/>
        <v>0</v>
      </c>
      <c r="D724" s="18">
        <f t="shared" ca="1" si="322"/>
        <v>0</v>
      </c>
      <c r="E724" s="18">
        <f t="shared" ca="1" si="323"/>
        <v>0</v>
      </c>
      <c r="F724" s="18">
        <f t="shared" ca="1" si="324"/>
        <v>0</v>
      </c>
      <c r="G724" s="18">
        <f t="shared" ca="1" si="325"/>
        <v>0</v>
      </c>
      <c r="H724" s="7"/>
      <c r="O724" s="8"/>
      <c r="P724" s="8"/>
      <c r="Q724" s="8"/>
      <c r="R724" s="8"/>
      <c r="S724" s="8"/>
    </row>
    <row r="725" spans="1:27" x14ac:dyDescent="0.25">
      <c r="A725" s="140"/>
      <c r="B725" s="155" t="s">
        <v>28</v>
      </c>
      <c r="C725" s="18">
        <f t="shared" ca="1" si="321"/>
        <v>0</v>
      </c>
      <c r="D725" s="18">
        <f t="shared" ca="1" si="322"/>
        <v>0</v>
      </c>
      <c r="E725" s="18">
        <f t="shared" ca="1" si="323"/>
        <v>0</v>
      </c>
      <c r="F725" s="18">
        <f t="shared" ca="1" si="324"/>
        <v>0</v>
      </c>
      <c r="G725" s="18">
        <f t="shared" ca="1" si="325"/>
        <v>0</v>
      </c>
      <c r="H725" s="7"/>
      <c r="O725" s="8"/>
      <c r="P725" s="8"/>
      <c r="Q725" s="8"/>
      <c r="R725" s="8"/>
      <c r="S725" s="8"/>
    </row>
    <row r="726" spans="1:27" x14ac:dyDescent="0.25">
      <c r="A726" s="140"/>
      <c r="B726" s="155" t="s">
        <v>29</v>
      </c>
      <c r="C726" s="18">
        <f t="shared" ca="1" si="321"/>
        <v>0</v>
      </c>
      <c r="D726" s="18">
        <f t="shared" ca="1" si="322"/>
        <v>0</v>
      </c>
      <c r="E726" s="18">
        <f t="shared" ca="1" si="323"/>
        <v>0</v>
      </c>
      <c r="F726" s="18">
        <f t="shared" ca="1" si="324"/>
        <v>0</v>
      </c>
      <c r="G726" s="18">
        <f t="shared" ca="1" si="325"/>
        <v>0</v>
      </c>
      <c r="H726" s="7"/>
      <c r="O726" s="8"/>
      <c r="P726" s="8"/>
      <c r="Q726" s="8"/>
      <c r="R726" s="8"/>
      <c r="S726" s="8"/>
    </row>
    <row r="727" spans="1:27" x14ac:dyDescent="0.25">
      <c r="A727" s="140"/>
      <c r="B727" s="155" t="s">
        <v>470</v>
      </c>
      <c r="C727" s="41">
        <f t="shared" ca="1" si="321"/>
        <v>0</v>
      </c>
      <c r="D727" s="41">
        <f t="shared" ca="1" si="322"/>
        <v>4.8194856899999996</v>
      </c>
      <c r="E727" s="41">
        <f t="shared" ca="1" si="323"/>
        <v>4.8194856899999996</v>
      </c>
      <c r="F727" s="41">
        <f t="shared" ca="1" si="324"/>
        <v>4.8194856899999996</v>
      </c>
      <c r="G727" s="41">
        <f t="shared" ca="1" si="325"/>
        <v>4.8194856899999996</v>
      </c>
      <c r="H727" s="7"/>
      <c r="O727" s="8"/>
      <c r="P727" s="8"/>
      <c r="Q727" s="8"/>
      <c r="R727" s="8"/>
      <c r="S727" s="8"/>
    </row>
    <row r="728" spans="1:27" x14ac:dyDescent="0.25">
      <c r="A728" s="140"/>
      <c r="B728" s="155" t="s">
        <v>471</v>
      </c>
      <c r="C728" s="41">
        <f t="shared" ca="1" si="321"/>
        <v>0</v>
      </c>
      <c r="D728" s="41">
        <f t="shared" ca="1" si="322"/>
        <v>0</v>
      </c>
      <c r="E728" s="41">
        <f t="shared" ca="1" si="323"/>
        <v>0</v>
      </c>
      <c r="F728" s="41">
        <f t="shared" ca="1" si="324"/>
        <v>0</v>
      </c>
      <c r="G728" s="41">
        <f t="shared" ca="1" si="325"/>
        <v>0</v>
      </c>
      <c r="H728" s="7"/>
      <c r="O728" s="8"/>
      <c r="P728" s="8"/>
      <c r="Q728" s="8"/>
      <c r="R728" s="8"/>
      <c r="S728" s="8"/>
    </row>
    <row r="729" spans="1:27" x14ac:dyDescent="0.25">
      <c r="A729" s="140"/>
      <c r="B729" s="155" t="s">
        <v>1209</v>
      </c>
      <c r="C729" s="39">
        <f t="shared" ca="1" si="321"/>
        <v>0</v>
      </c>
      <c r="D729" s="39">
        <f t="shared" ca="1" si="322"/>
        <v>0.41411378599999998</v>
      </c>
      <c r="E729" s="39">
        <f t="shared" ca="1" si="323"/>
        <v>0.37941151400000001</v>
      </c>
      <c r="F729" s="39">
        <f t="shared" ca="1" si="324"/>
        <v>0.35396317999999999</v>
      </c>
      <c r="G729" s="39">
        <f t="shared" ca="1" si="325"/>
        <v>0.33545530200000001</v>
      </c>
      <c r="H729" s="7"/>
      <c r="O729" s="8"/>
      <c r="P729" s="8"/>
      <c r="Q729" s="8"/>
      <c r="R729" s="8"/>
      <c r="S729" s="8"/>
    </row>
    <row r="730" spans="1:27" x14ac:dyDescent="0.25">
      <c r="A730" s="140"/>
      <c r="B730" s="155" t="s">
        <v>1119</v>
      </c>
      <c r="C730" s="39">
        <f t="shared" ca="1" si="321"/>
        <v>0</v>
      </c>
      <c r="D730" s="39">
        <f t="shared" ca="1" si="322"/>
        <v>0.36249989999999999</v>
      </c>
      <c r="E730" s="39">
        <f t="shared" ca="1" si="323"/>
        <v>0.33212281399999999</v>
      </c>
      <c r="F730" s="39">
        <f t="shared" ca="1" si="324"/>
        <v>0.30984628400000003</v>
      </c>
      <c r="G730" s="39">
        <f t="shared" ca="1" si="325"/>
        <v>0.29364517099999998</v>
      </c>
      <c r="H730" s="7"/>
      <c r="O730" s="8"/>
      <c r="P730" s="8"/>
      <c r="Q730" s="8"/>
      <c r="R730" s="8"/>
      <c r="S730" s="8"/>
    </row>
    <row r="731" spans="1:27" x14ac:dyDescent="0.25">
      <c r="A731" s="140"/>
      <c r="B731" s="155" t="s">
        <v>1210</v>
      </c>
      <c r="C731" s="39">
        <f t="shared" ca="1" si="321"/>
        <v>0</v>
      </c>
      <c r="D731" s="39">
        <f t="shared" ca="1" si="322"/>
        <v>0</v>
      </c>
      <c r="E731" s="39">
        <f t="shared" ca="1" si="323"/>
        <v>0</v>
      </c>
      <c r="F731" s="39">
        <f t="shared" ca="1" si="324"/>
        <v>0</v>
      </c>
      <c r="G731" s="39">
        <f t="shared" ca="1" si="325"/>
        <v>0</v>
      </c>
      <c r="H731" s="7"/>
      <c r="O731" s="8"/>
      <c r="P731" s="8"/>
      <c r="Q731" s="8"/>
      <c r="R731" s="8"/>
      <c r="S731" s="8"/>
    </row>
    <row r="732" spans="1:27" x14ac:dyDescent="0.25">
      <c r="A732" s="140"/>
      <c r="B732" s="155" t="s">
        <v>1211</v>
      </c>
      <c r="C732" s="39">
        <f t="shared" ca="1" si="321"/>
        <v>0</v>
      </c>
      <c r="D732" s="39">
        <f t="shared" ca="1" si="322"/>
        <v>0</v>
      </c>
      <c r="E732" s="39">
        <f t="shared" ca="1" si="323"/>
        <v>0</v>
      </c>
      <c r="F732" s="39">
        <f t="shared" ca="1" si="324"/>
        <v>0</v>
      </c>
      <c r="G732" s="39">
        <f t="shared" ca="1" si="325"/>
        <v>0</v>
      </c>
      <c r="H732" s="7"/>
      <c r="O732" s="8"/>
      <c r="P732" s="8"/>
      <c r="Q732" s="8"/>
      <c r="R732" s="8"/>
      <c r="S732" s="8"/>
    </row>
    <row r="733" spans="1:27" x14ac:dyDescent="0.25">
      <c r="A733" s="140"/>
      <c r="B733" s="155" t="s">
        <v>1212</v>
      </c>
      <c r="C733" s="39">
        <f t="shared" ca="1" si="321"/>
        <v>0</v>
      </c>
      <c r="D733" s="39">
        <f t="shared" ca="1" si="322"/>
        <v>0.234555928</v>
      </c>
      <c r="E733" s="39">
        <f t="shared" ca="1" si="323"/>
        <v>0.21490040299999999</v>
      </c>
      <c r="F733" s="39">
        <f t="shared" ca="1" si="324"/>
        <v>0.20048635200000001</v>
      </c>
      <c r="G733" s="39">
        <f t="shared" ca="1" si="325"/>
        <v>0.19000340499999999</v>
      </c>
      <c r="H733" s="7"/>
      <c r="O733" s="8"/>
      <c r="P733" s="8"/>
      <c r="Q733" s="8"/>
      <c r="R733" s="8"/>
      <c r="S733" s="8"/>
    </row>
    <row r="734" spans="1:27" x14ac:dyDescent="0.25">
      <c r="A734" s="140"/>
      <c r="B734" s="155" t="s">
        <v>1120</v>
      </c>
      <c r="C734" s="39">
        <f t="shared" ca="1" si="321"/>
        <v>0</v>
      </c>
      <c r="D734" s="39">
        <f t="shared" ca="1" si="322"/>
        <v>0.22406604999999999</v>
      </c>
      <c r="E734" s="39">
        <f t="shared" ca="1" si="323"/>
        <v>0.20528956500000001</v>
      </c>
      <c r="F734" s="39">
        <f t="shared" ca="1" si="324"/>
        <v>0.191520143</v>
      </c>
      <c r="G734" s="39">
        <f t="shared" ca="1" si="325"/>
        <v>0.18150601799999999</v>
      </c>
      <c r="H734" s="7"/>
      <c r="O734" s="8"/>
      <c r="P734" s="8"/>
      <c r="Q734" s="8"/>
      <c r="R734" s="8"/>
      <c r="S734" s="8"/>
    </row>
    <row r="735" spans="1:27" x14ac:dyDescent="0.25">
      <c r="A735" s="140"/>
      <c r="B735" s="155" t="s">
        <v>1213</v>
      </c>
      <c r="C735" s="39">
        <f t="shared" ca="1" si="321"/>
        <v>0</v>
      </c>
      <c r="D735" s="39">
        <f t="shared" ca="1" si="322"/>
        <v>0</v>
      </c>
      <c r="E735" s="39">
        <f t="shared" ca="1" si="323"/>
        <v>0</v>
      </c>
      <c r="F735" s="39">
        <f t="shared" ca="1" si="324"/>
        <v>0</v>
      </c>
      <c r="G735" s="39">
        <f t="shared" ca="1" si="325"/>
        <v>0</v>
      </c>
      <c r="H735" s="7"/>
      <c r="O735" s="8"/>
      <c r="P735" s="8"/>
      <c r="Q735" s="8"/>
      <c r="R735" s="8"/>
      <c r="S735" s="8"/>
    </row>
    <row r="736" spans="1:27" x14ac:dyDescent="0.25">
      <c r="A736" s="140"/>
      <c r="B736" s="155" t="s">
        <v>1214</v>
      </c>
      <c r="C736" s="39">
        <f t="shared" ca="1" si="321"/>
        <v>0</v>
      </c>
      <c r="D736" s="39">
        <f t="shared" ca="1" si="322"/>
        <v>0</v>
      </c>
      <c r="E736" s="39">
        <f t="shared" ca="1" si="323"/>
        <v>0</v>
      </c>
      <c r="F736" s="39">
        <f t="shared" ca="1" si="324"/>
        <v>0</v>
      </c>
      <c r="G736" s="39">
        <f t="shared" ca="1" si="325"/>
        <v>0</v>
      </c>
      <c r="H736" s="7"/>
      <c r="O736" s="8"/>
      <c r="P736" s="8"/>
      <c r="Q736" s="8"/>
      <c r="R736" s="8"/>
      <c r="S736" s="8"/>
    </row>
    <row r="737" spans="1:19" x14ac:dyDescent="0.25">
      <c r="A737" s="140"/>
      <c r="B737" s="155" t="s">
        <v>1215</v>
      </c>
      <c r="C737" s="53">
        <f t="shared" ca="1" si="321"/>
        <v>0</v>
      </c>
      <c r="D737" s="53">
        <f t="shared" ca="1" si="322"/>
        <v>1.9223293699999999</v>
      </c>
      <c r="E737" s="53">
        <f t="shared" ca="1" si="323"/>
        <v>1.76124032</v>
      </c>
      <c r="F737" s="53">
        <f t="shared" ca="1" si="324"/>
        <v>1.6431083399999999</v>
      </c>
      <c r="G737" s="53">
        <f t="shared" ca="1" si="325"/>
        <v>1.55719418</v>
      </c>
      <c r="H737" s="7"/>
      <c r="O737" s="8"/>
      <c r="P737" s="8"/>
      <c r="Q737" s="8"/>
      <c r="R737" s="8"/>
      <c r="S737" s="8"/>
    </row>
    <row r="738" spans="1:19" x14ac:dyDescent="0.25">
      <c r="A738" s="140"/>
      <c r="B738" s="155" t="s">
        <v>1121</v>
      </c>
      <c r="C738" s="53">
        <f t="shared" ca="1" si="321"/>
        <v>1.7647586200000001</v>
      </c>
      <c r="D738" s="53">
        <f t="shared" ca="1" si="322"/>
        <v>3.4140403199999998</v>
      </c>
      <c r="E738" s="53">
        <f t="shared" ca="1" si="323"/>
        <v>3.12794756</v>
      </c>
      <c r="F738" s="53">
        <f t="shared" ca="1" si="324"/>
        <v>2.9181461999999998</v>
      </c>
      <c r="G738" s="53">
        <f t="shared" ca="1" si="325"/>
        <v>2.7655633900000001</v>
      </c>
      <c r="H738" s="7"/>
      <c r="O738" s="8"/>
      <c r="P738" s="8"/>
      <c r="Q738" s="8"/>
      <c r="R738" s="8"/>
      <c r="S738" s="8"/>
    </row>
    <row r="739" spans="1:19" x14ac:dyDescent="0.25">
      <c r="A739" s="140"/>
      <c r="B739" s="155" t="s">
        <v>1216</v>
      </c>
      <c r="C739" s="53">
        <f t="shared" ca="1" si="321"/>
        <v>0</v>
      </c>
      <c r="D739" s="53">
        <f t="shared" ca="1" si="322"/>
        <v>0</v>
      </c>
      <c r="E739" s="53">
        <f t="shared" ca="1" si="323"/>
        <v>0</v>
      </c>
      <c r="F739" s="53">
        <f t="shared" ca="1" si="324"/>
        <v>0</v>
      </c>
      <c r="G739" s="53">
        <f t="shared" ca="1" si="325"/>
        <v>0</v>
      </c>
      <c r="H739" s="7"/>
      <c r="O739" s="8"/>
      <c r="P739" s="8"/>
      <c r="Q739" s="8"/>
      <c r="R739" s="8"/>
      <c r="S739" s="8"/>
    </row>
    <row r="740" spans="1:19" x14ac:dyDescent="0.25">
      <c r="A740" s="140"/>
      <c r="B740" s="155" t="s">
        <v>1217</v>
      </c>
      <c r="C740" s="53">
        <f t="shared" ca="1" si="321"/>
        <v>0</v>
      </c>
      <c r="D740" s="53">
        <f t="shared" ca="1" si="322"/>
        <v>0</v>
      </c>
      <c r="E740" s="53">
        <f t="shared" ca="1" si="323"/>
        <v>0</v>
      </c>
      <c r="F740" s="53">
        <f t="shared" ca="1" si="324"/>
        <v>0</v>
      </c>
      <c r="G740" s="53">
        <f t="shared" ca="1" si="325"/>
        <v>0</v>
      </c>
      <c r="H740" s="7"/>
      <c r="O740" s="8"/>
      <c r="P740" s="8"/>
      <c r="Q740" s="8"/>
      <c r="R740" s="8"/>
      <c r="S740" s="8"/>
    </row>
    <row r="741" spans="1:19" x14ac:dyDescent="0.25">
      <c r="A741" s="140"/>
      <c r="B741" s="155" t="s">
        <v>1218</v>
      </c>
      <c r="C741" s="53">
        <f t="shared" ca="1" si="321"/>
        <v>0</v>
      </c>
      <c r="D741" s="53">
        <f t="shared" ca="1" si="322"/>
        <v>0.15176188500000001</v>
      </c>
      <c r="E741" s="53">
        <f t="shared" ca="1" si="323"/>
        <v>0.13904440800000001</v>
      </c>
      <c r="F741" s="53">
        <f t="shared" ca="1" si="324"/>
        <v>0.129718259</v>
      </c>
      <c r="G741" s="53">
        <f t="shared" ca="1" si="325"/>
        <v>0.122935605</v>
      </c>
      <c r="H741" s="7"/>
      <c r="O741" s="8"/>
      <c r="P741" s="8"/>
      <c r="Q741" s="8"/>
      <c r="R741" s="8"/>
      <c r="S741" s="8"/>
    </row>
    <row r="742" spans="1:19" x14ac:dyDescent="0.25">
      <c r="A742" s="140"/>
      <c r="B742" s="155" t="s">
        <v>1122</v>
      </c>
      <c r="C742" s="53">
        <f t="shared" ca="1" si="321"/>
        <v>0</v>
      </c>
      <c r="D742" s="53">
        <f t="shared" ca="1" si="322"/>
        <v>0.51545765399999999</v>
      </c>
      <c r="E742" s="53">
        <f t="shared" ca="1" si="323"/>
        <v>0.47226287900000002</v>
      </c>
      <c r="F742" s="53">
        <f t="shared" ca="1" si="324"/>
        <v>0.44058670999999999</v>
      </c>
      <c r="G742" s="53">
        <f t="shared" ca="1" si="325"/>
        <v>0.41754949600000002</v>
      </c>
      <c r="H742" s="7"/>
      <c r="O742" s="8"/>
      <c r="P742" s="8"/>
      <c r="Q742" s="8"/>
      <c r="R742" s="8"/>
      <c r="S742" s="8"/>
    </row>
    <row r="743" spans="1:19" x14ac:dyDescent="0.25">
      <c r="A743" s="140"/>
      <c r="B743" s="155" t="s">
        <v>1219</v>
      </c>
      <c r="C743" s="53">
        <f t="shared" ca="1" si="321"/>
        <v>0</v>
      </c>
      <c r="D743" s="53">
        <f t="shared" ca="1" si="322"/>
        <v>0</v>
      </c>
      <c r="E743" s="53">
        <f t="shared" ca="1" si="323"/>
        <v>0</v>
      </c>
      <c r="F743" s="53">
        <f t="shared" ca="1" si="324"/>
        <v>0</v>
      </c>
      <c r="G743" s="53">
        <f t="shared" ca="1" si="325"/>
        <v>0</v>
      </c>
      <c r="H743" s="7"/>
      <c r="O743" s="8"/>
      <c r="P743" s="8"/>
      <c r="Q743" s="8"/>
      <c r="R743" s="8"/>
      <c r="S743" s="8"/>
    </row>
    <row r="744" spans="1:19" x14ac:dyDescent="0.25">
      <c r="A744" s="140"/>
      <c r="B744" s="155" t="s">
        <v>1220</v>
      </c>
      <c r="C744" s="53">
        <f t="shared" ca="1" si="321"/>
        <v>0</v>
      </c>
      <c r="D744" s="53">
        <f t="shared" ca="1" si="322"/>
        <v>0</v>
      </c>
      <c r="E744" s="53">
        <f t="shared" ca="1" si="323"/>
        <v>0</v>
      </c>
      <c r="F744" s="53">
        <f t="shared" ca="1" si="324"/>
        <v>0</v>
      </c>
      <c r="G744" s="53">
        <f t="shared" ca="1" si="325"/>
        <v>0</v>
      </c>
      <c r="H744" s="7"/>
      <c r="O744" s="8"/>
      <c r="P744" s="8"/>
      <c r="Q744" s="8"/>
      <c r="R744" s="8"/>
      <c r="S744" s="8"/>
    </row>
    <row r="745" spans="1:19" x14ac:dyDescent="0.25">
      <c r="A745" s="140"/>
      <c r="B745" s="155" t="s">
        <v>1221</v>
      </c>
      <c r="C745" s="56">
        <f t="shared" ca="1" si="321"/>
        <v>0</v>
      </c>
      <c r="D745" s="56">
        <f t="shared" ca="1" si="322"/>
        <v>15.9089034</v>
      </c>
      <c r="E745" s="56">
        <f t="shared" ca="1" si="323"/>
        <v>15.557968300000001</v>
      </c>
      <c r="F745" s="56">
        <f t="shared" ca="1" si="324"/>
        <v>15.207595</v>
      </c>
      <c r="G745" s="56">
        <f t="shared" ca="1" si="325"/>
        <v>14.856659799999999</v>
      </c>
      <c r="H745" s="7"/>
      <c r="O745" s="8"/>
      <c r="P745" s="8"/>
      <c r="Q745" s="8"/>
      <c r="R745" s="8"/>
      <c r="S745" s="8"/>
    </row>
    <row r="746" spans="1:19" x14ac:dyDescent="0.25">
      <c r="A746" s="140"/>
      <c r="B746" s="155" t="s">
        <v>1123</v>
      </c>
      <c r="C746" s="56">
        <f t="shared" ca="1" si="321"/>
        <v>5.0026876600000003</v>
      </c>
      <c r="D746" s="56">
        <f t="shared" ca="1" si="322"/>
        <v>30.0144339</v>
      </c>
      <c r="E746" s="56">
        <f t="shared" ca="1" si="323"/>
        <v>29.349991800000002</v>
      </c>
      <c r="F746" s="56">
        <f t="shared" ca="1" si="324"/>
        <v>28.686947100000001</v>
      </c>
      <c r="G746" s="56">
        <f t="shared" ca="1" si="325"/>
        <v>28.022504900000001</v>
      </c>
      <c r="H746" s="7"/>
      <c r="O746" s="8"/>
      <c r="P746" s="8"/>
      <c r="Q746" s="8"/>
      <c r="R746" s="8"/>
      <c r="S746" s="8"/>
    </row>
    <row r="747" spans="1:19" x14ac:dyDescent="0.25">
      <c r="A747" s="140"/>
      <c r="B747" s="155" t="s">
        <v>1222</v>
      </c>
      <c r="C747" s="56">
        <f t="shared" ca="1" si="321"/>
        <v>0</v>
      </c>
      <c r="D747" s="56">
        <f t="shared" ca="1" si="322"/>
        <v>0</v>
      </c>
      <c r="E747" s="56">
        <f t="shared" ca="1" si="323"/>
        <v>0</v>
      </c>
      <c r="F747" s="56">
        <f t="shared" ca="1" si="324"/>
        <v>0</v>
      </c>
      <c r="G747" s="56">
        <f t="shared" ca="1" si="325"/>
        <v>0</v>
      </c>
      <c r="H747" s="7"/>
      <c r="O747" s="8"/>
      <c r="P747" s="8"/>
      <c r="Q747" s="8"/>
      <c r="R747" s="8"/>
      <c r="S747" s="8"/>
    </row>
    <row r="748" spans="1:19" x14ac:dyDescent="0.25">
      <c r="A748" s="140"/>
      <c r="B748" s="155" t="s">
        <v>1223</v>
      </c>
      <c r="C748" s="56">
        <f t="shared" ca="1" si="321"/>
        <v>0</v>
      </c>
      <c r="D748" s="56">
        <f t="shared" ca="1" si="322"/>
        <v>0</v>
      </c>
      <c r="E748" s="56">
        <f t="shared" ca="1" si="323"/>
        <v>0</v>
      </c>
      <c r="F748" s="56">
        <f t="shared" ca="1" si="324"/>
        <v>0</v>
      </c>
      <c r="G748" s="56">
        <f t="shared" ca="1" si="325"/>
        <v>0</v>
      </c>
      <c r="H748" s="7"/>
      <c r="O748" s="8"/>
      <c r="P748" s="8"/>
      <c r="Q748" s="8"/>
      <c r="R748" s="8"/>
      <c r="S748" s="8"/>
    </row>
    <row r="749" spans="1:19" x14ac:dyDescent="0.25">
      <c r="A749" s="140"/>
      <c r="B749" s="155" t="s">
        <v>1224</v>
      </c>
      <c r="C749" s="56">
        <f t="shared" ca="1" si="321"/>
        <v>0</v>
      </c>
      <c r="D749" s="56">
        <f t="shared" ca="1" si="322"/>
        <v>1.1885310099999999</v>
      </c>
      <c r="E749" s="56">
        <f t="shared" ca="1" si="323"/>
        <v>1.16239665</v>
      </c>
      <c r="F749" s="56">
        <f t="shared" ca="1" si="324"/>
        <v>1.1363135099999999</v>
      </c>
      <c r="G749" s="56">
        <f t="shared" ca="1" si="325"/>
        <v>1.11017918</v>
      </c>
      <c r="H749" s="7"/>
      <c r="O749" s="8"/>
      <c r="P749" s="8"/>
      <c r="Q749" s="8"/>
      <c r="R749" s="8"/>
      <c r="S749" s="8"/>
    </row>
    <row r="750" spans="1:19" x14ac:dyDescent="0.25">
      <c r="A750" s="140"/>
      <c r="B750" s="155" t="s">
        <v>1124</v>
      </c>
      <c r="C750" s="56">
        <f t="shared" ca="1" si="321"/>
        <v>0</v>
      </c>
      <c r="D750" s="56">
        <f t="shared" ca="1" si="322"/>
        <v>3.7769828799999998</v>
      </c>
      <c r="E750" s="56">
        <f t="shared" ca="1" si="323"/>
        <v>3.6942983900000002</v>
      </c>
      <c r="F750" s="56">
        <f t="shared" ca="1" si="324"/>
        <v>3.61175399</v>
      </c>
      <c r="G750" s="56">
        <f t="shared" ca="1" si="325"/>
        <v>3.5290694399999998</v>
      </c>
      <c r="H750" s="7"/>
      <c r="O750" s="8"/>
      <c r="P750" s="8"/>
      <c r="Q750" s="8"/>
      <c r="R750" s="8"/>
      <c r="S750" s="8"/>
    </row>
    <row r="751" spans="1:19" x14ac:dyDescent="0.25">
      <c r="A751" s="140"/>
      <c r="B751" s="155" t="s">
        <v>1225</v>
      </c>
      <c r="C751" s="56">
        <f t="shared" ca="1" si="321"/>
        <v>0</v>
      </c>
      <c r="D751" s="56">
        <f t="shared" ca="1" si="322"/>
        <v>0</v>
      </c>
      <c r="E751" s="56">
        <f t="shared" ca="1" si="323"/>
        <v>0</v>
      </c>
      <c r="F751" s="56">
        <f t="shared" ca="1" si="324"/>
        <v>0</v>
      </c>
      <c r="G751" s="56">
        <f t="shared" ca="1" si="325"/>
        <v>0</v>
      </c>
      <c r="H751" s="7"/>
      <c r="O751" s="8"/>
      <c r="P751" s="8"/>
      <c r="Q751" s="8"/>
      <c r="R751" s="8"/>
      <c r="S751" s="8"/>
    </row>
    <row r="752" spans="1:19" x14ac:dyDescent="0.25">
      <c r="A752" s="140"/>
      <c r="B752" s="155" t="s">
        <v>1226</v>
      </c>
      <c r="C752" s="56">
        <f t="shared" ca="1" si="321"/>
        <v>0</v>
      </c>
      <c r="D752" s="56">
        <f t="shared" ca="1" si="322"/>
        <v>0</v>
      </c>
      <c r="E752" s="56">
        <f t="shared" ca="1" si="323"/>
        <v>0</v>
      </c>
      <c r="F752" s="56">
        <f t="shared" ca="1" si="324"/>
        <v>0</v>
      </c>
      <c r="G752" s="56">
        <f t="shared" ca="1" si="325"/>
        <v>0</v>
      </c>
      <c r="H752" s="7"/>
      <c r="O752" s="8"/>
      <c r="P752" s="8"/>
      <c r="Q752" s="8"/>
      <c r="R752" s="8"/>
      <c r="S752" s="8"/>
    </row>
    <row r="753" spans="1:27" x14ac:dyDescent="0.25">
      <c r="A753" s="140"/>
      <c r="B753" s="155" t="s">
        <v>1227</v>
      </c>
      <c r="C753" s="39">
        <f t="shared" ca="1" si="321"/>
        <v>0</v>
      </c>
      <c r="D753" s="39">
        <f t="shared" ca="1" si="322"/>
        <v>0</v>
      </c>
      <c r="E753" s="39">
        <f t="shared" ca="1" si="323"/>
        <v>0</v>
      </c>
      <c r="F753" s="39">
        <f t="shared" ca="1" si="324"/>
        <v>0</v>
      </c>
      <c r="G753" s="39">
        <f t="shared" ca="1" si="325"/>
        <v>0</v>
      </c>
      <c r="H753" s="7"/>
      <c r="O753" s="8"/>
      <c r="P753" s="8"/>
      <c r="Q753" s="8"/>
      <c r="R753" s="8"/>
      <c r="S753" s="8"/>
    </row>
    <row r="754" spans="1:27" x14ac:dyDescent="0.25">
      <c r="A754" s="140"/>
      <c r="B754" s="155" t="s">
        <v>1228</v>
      </c>
      <c r="C754" s="39">
        <f t="shared" ca="1" si="321"/>
        <v>0</v>
      </c>
      <c r="D754" s="39">
        <f t="shared" ca="1" si="322"/>
        <v>2.93265406E-3</v>
      </c>
      <c r="E754" s="39">
        <f t="shared" ca="1" si="323"/>
        <v>5.6195549900000001E-3</v>
      </c>
      <c r="F754" s="39">
        <f t="shared" ca="1" si="324"/>
        <v>8.1262369500000008E-3</v>
      </c>
      <c r="G754" s="39">
        <f t="shared" ca="1" si="325"/>
        <v>1.0501850599999999E-2</v>
      </c>
      <c r="H754" s="7"/>
      <c r="O754" s="8"/>
      <c r="P754" s="8"/>
      <c r="Q754" s="8"/>
      <c r="R754" s="8"/>
      <c r="S754" s="8"/>
    </row>
    <row r="755" spans="1:27" x14ac:dyDescent="0.25">
      <c r="A755" s="140"/>
      <c r="B755" s="155" t="s">
        <v>1229</v>
      </c>
      <c r="C755" s="56">
        <f t="shared" ca="1" si="321"/>
        <v>0</v>
      </c>
      <c r="D755" s="56">
        <f t="shared" ca="1" si="322"/>
        <v>0</v>
      </c>
      <c r="E755" s="56">
        <f t="shared" ca="1" si="323"/>
        <v>0</v>
      </c>
      <c r="F755" s="56">
        <f t="shared" ca="1" si="324"/>
        <v>0</v>
      </c>
      <c r="G755" s="56">
        <f t="shared" ca="1" si="325"/>
        <v>0</v>
      </c>
      <c r="H755" s="7"/>
      <c r="O755" s="8"/>
      <c r="P755" s="8"/>
      <c r="Q755" s="8"/>
      <c r="R755" s="8"/>
      <c r="S755" s="8"/>
    </row>
    <row r="756" spans="1:27" x14ac:dyDescent="0.25">
      <c r="A756" s="140"/>
      <c r="B756" s="155" t="s">
        <v>1230</v>
      </c>
      <c r="C756" s="56">
        <f t="shared" ca="1" si="321"/>
        <v>0</v>
      </c>
      <c r="D756" s="56">
        <f t="shared" ca="1" si="322"/>
        <v>1.8497783399999999E-2</v>
      </c>
      <c r="E756" s="56">
        <f t="shared" ca="1" si="323"/>
        <v>1.8035071999999999E-2</v>
      </c>
      <c r="F756" s="56">
        <f t="shared" ca="1" si="324"/>
        <v>1.76160473E-2</v>
      </c>
      <c r="G756" s="56">
        <f t="shared" ca="1" si="325"/>
        <v>1.7227540400000001E-2</v>
      </c>
      <c r="H756" s="7"/>
      <c r="O756" s="8"/>
      <c r="P756" s="8"/>
      <c r="Q756" s="8"/>
      <c r="R756" s="8"/>
      <c r="S756" s="8"/>
    </row>
    <row r="757" spans="1:27" x14ac:dyDescent="0.25">
      <c r="A757" s="140"/>
      <c r="B757" s="155"/>
      <c r="C757" s="7"/>
      <c r="D757" s="7"/>
      <c r="E757" s="7"/>
      <c r="F757" s="7"/>
      <c r="G757" s="7"/>
      <c r="H757" s="7"/>
      <c r="I757" s="103" t="s">
        <v>244</v>
      </c>
      <c r="O757" s="138" t="s">
        <v>245</v>
      </c>
      <c r="P757" s="8"/>
      <c r="Q757" s="8"/>
      <c r="R757" s="8"/>
      <c r="S757" s="8"/>
    </row>
    <row r="758" spans="1:27" x14ac:dyDescent="0.25">
      <c r="A758" s="140"/>
      <c r="B758" s="106" t="s">
        <v>241</v>
      </c>
      <c r="C758" s="9">
        <v>2010</v>
      </c>
      <c r="D758" s="9">
        <v>2020</v>
      </c>
      <c r="E758" s="9">
        <v>2030</v>
      </c>
      <c r="F758" s="9">
        <v>2040</v>
      </c>
      <c r="G758" s="9">
        <v>2050</v>
      </c>
      <c r="H758" s="9"/>
      <c r="I758" s="106">
        <v>2010</v>
      </c>
      <c r="J758" s="106">
        <v>2020</v>
      </c>
      <c r="K758" s="106">
        <v>2030</v>
      </c>
      <c r="L758" s="106">
        <v>2040</v>
      </c>
      <c r="M758" s="106">
        <v>2050</v>
      </c>
      <c r="O758" s="6">
        <v>2010</v>
      </c>
      <c r="P758" s="6">
        <v>2020</v>
      </c>
      <c r="Q758" s="6">
        <v>2030</v>
      </c>
      <c r="R758" s="6">
        <v>2040</v>
      </c>
      <c r="S758" s="6">
        <v>2050</v>
      </c>
      <c r="V758" s="106" t="s">
        <v>334</v>
      </c>
      <c r="W758" s="9">
        <v>2010</v>
      </c>
      <c r="X758" s="9">
        <v>2020</v>
      </c>
      <c r="Y758" s="9">
        <v>2030</v>
      </c>
      <c r="Z758" s="9">
        <v>2040</v>
      </c>
      <c r="AA758" s="9">
        <v>2050</v>
      </c>
    </row>
    <row r="759" spans="1:27" x14ac:dyDescent="0.25">
      <c r="A759" s="140"/>
      <c r="B759" s="155" t="s">
        <v>1125</v>
      </c>
      <c r="C759" s="16">
        <f t="shared" ref="C759:C771" ca="1" si="338">IFERROR(VLOOKUP($B759,INDIRECT($I$759),2,FALSE),0)</f>
        <v>0</v>
      </c>
      <c r="D759" s="16">
        <f t="shared" ref="D759:D771" ca="1" si="339">IFERROR(VLOOKUP($B759,INDIRECT($J$759),2,FALSE),0)</f>
        <v>0</v>
      </c>
      <c r="E759" s="16">
        <f t="shared" ref="E759:E771" ca="1" si="340">IFERROR(VLOOKUP($B759,INDIRECT($K$759),2,FALSE),0)</f>
        <v>0</v>
      </c>
      <c r="F759" s="16">
        <f t="shared" ref="F759:F771" ca="1" si="341">IFERROR(VLOOKUP($B759,INDIRECT($L$759),2,FALSE),0)</f>
        <v>0</v>
      </c>
      <c r="G759" s="16">
        <f t="shared" ref="G759:G771" ca="1" si="342">IFERROR(VLOOKUP($B759,INDIRECT($M$759),2,FALSE),0)</f>
        <v>0</v>
      </c>
      <c r="H759" s="7"/>
      <c r="I759" s="140" t="str">
        <f>"Modeloutput!$A$"&amp;O759&amp;":$B$"&amp;O760</f>
        <v>Modeloutput!$A$18863:$B$18875</v>
      </c>
      <c r="J759" s="140" t="str">
        <f>"Modeloutput!$A$"&amp;P759&amp;":$B$"&amp;P760</f>
        <v>Modeloutput!$A$19798:$B$19810</v>
      </c>
      <c r="K759" s="140" t="str">
        <f>"Modeloutput!$A$"&amp;Q759&amp;":$B$"&amp;Q760</f>
        <v>Modeloutput!$A$20733:$B$20745</v>
      </c>
      <c r="L759" s="140" t="str">
        <f>"Modeloutput!$A$"&amp;R759&amp;":$B$"&amp;R760</f>
        <v>Modeloutput!$A$21668:$B$21680</v>
      </c>
      <c r="M759" s="140" t="str">
        <f>"Modeloutput!$A$"&amp;S759&amp;":$B$"&amp;S760</f>
        <v>Modeloutput!$A$22603:$B$22615</v>
      </c>
      <c r="O759" s="140">
        <f>Run4_Var1!O759+Run4_Var5!$G$10</f>
        <v>18863</v>
      </c>
      <c r="P759" s="140">
        <f>Run4_Var1!P759+Run4_Var5!$G$10</f>
        <v>19798</v>
      </c>
      <c r="Q759" s="140">
        <f>Run4_Var1!Q759+Run4_Var5!$G$10</f>
        <v>20733</v>
      </c>
      <c r="R759" s="140">
        <f>Run4_Var1!R759+Run4_Var5!$G$10</f>
        <v>21668</v>
      </c>
      <c r="S759" s="140">
        <f>Run4_Var1!S759+Run4_Var5!$G$10</f>
        <v>22603</v>
      </c>
      <c r="V759" s="14" t="s">
        <v>328</v>
      </c>
      <c r="W759" s="15">
        <f ca="1">SUM(C759:C764)</f>
        <v>0</v>
      </c>
      <c r="X759" s="15">
        <f t="shared" ref="X759:AA759" ca="1" si="343">SUM(D759:D764)</f>
        <v>0</v>
      </c>
      <c r="Y759" s="15">
        <f t="shared" ca="1" si="343"/>
        <v>0</v>
      </c>
      <c r="Z759" s="15">
        <f t="shared" ca="1" si="343"/>
        <v>0</v>
      </c>
      <c r="AA759" s="15">
        <f t="shared" ca="1" si="343"/>
        <v>0</v>
      </c>
    </row>
    <row r="760" spans="1:27" x14ac:dyDescent="0.25">
      <c r="A760" s="140"/>
      <c r="B760" s="155" t="s">
        <v>1126</v>
      </c>
      <c r="C760" s="16">
        <f t="shared" ca="1" si="338"/>
        <v>0</v>
      </c>
      <c r="D760" s="16">
        <f t="shared" ca="1" si="339"/>
        <v>0</v>
      </c>
      <c r="E760" s="16">
        <f t="shared" ca="1" si="340"/>
        <v>0</v>
      </c>
      <c r="F760" s="16">
        <f t="shared" ca="1" si="341"/>
        <v>0</v>
      </c>
      <c r="G760" s="16">
        <f t="shared" ca="1" si="342"/>
        <v>0</v>
      </c>
      <c r="H760" s="7"/>
      <c r="O760" s="140">
        <f>Run4_Var1!O760+Run4_Var5!$G$10</f>
        <v>18875</v>
      </c>
      <c r="P760" s="140">
        <f>Run4_Var1!P760+Run4_Var5!$G$10</f>
        <v>19810</v>
      </c>
      <c r="Q760" s="140">
        <f>Run4_Var1!Q760+Run4_Var5!$G$10</f>
        <v>20745</v>
      </c>
      <c r="R760" s="140">
        <f>Run4_Var1!R760+Run4_Var5!$G$10</f>
        <v>21680</v>
      </c>
      <c r="S760" s="140">
        <f>Run4_Var1!S760+Run4_Var5!$G$10</f>
        <v>22615</v>
      </c>
      <c r="V760" s="25" t="s">
        <v>331</v>
      </c>
      <c r="W760" s="26">
        <f ca="1">SUM(C765:C771)</f>
        <v>1.550319067</v>
      </c>
      <c r="X760" s="26">
        <f t="shared" ref="X760:AA760" ca="1" si="344">SUM(D765:D771)</f>
        <v>0.85113514366800014</v>
      </c>
      <c r="Y760" s="26">
        <f t="shared" ca="1" si="344"/>
        <v>1.7022625852050002</v>
      </c>
      <c r="Z760" s="26">
        <f t="shared" ca="1" si="344"/>
        <v>3.4045098260239999</v>
      </c>
      <c r="AA760" s="26">
        <f t="shared" ca="1" si="344"/>
        <v>4.2556179589900003</v>
      </c>
    </row>
    <row r="761" spans="1:27" x14ac:dyDescent="0.25">
      <c r="A761" s="140"/>
      <c r="B761" s="155" t="s">
        <v>1127</v>
      </c>
      <c r="C761" s="16">
        <f t="shared" ca="1" si="338"/>
        <v>0</v>
      </c>
      <c r="D761" s="16">
        <f t="shared" ca="1" si="339"/>
        <v>0</v>
      </c>
      <c r="E761" s="16">
        <f t="shared" ca="1" si="340"/>
        <v>0</v>
      </c>
      <c r="F761" s="16">
        <f t="shared" ca="1" si="341"/>
        <v>0</v>
      </c>
      <c r="G761" s="16">
        <f t="shared" ca="1" si="342"/>
        <v>0</v>
      </c>
      <c r="H761" s="7"/>
      <c r="O761" s="8"/>
      <c r="P761" s="8"/>
      <c r="Q761" s="8"/>
      <c r="R761" s="8"/>
      <c r="S761" s="8"/>
    </row>
    <row r="762" spans="1:27" x14ac:dyDescent="0.25">
      <c r="A762" s="140"/>
      <c r="B762" s="155" t="s">
        <v>1128</v>
      </c>
      <c r="C762" s="16">
        <f t="shared" ca="1" si="338"/>
        <v>0</v>
      </c>
      <c r="D762" s="16">
        <f t="shared" ca="1" si="339"/>
        <v>0</v>
      </c>
      <c r="E762" s="16">
        <f t="shared" ca="1" si="340"/>
        <v>0</v>
      </c>
      <c r="F762" s="16">
        <f t="shared" ca="1" si="341"/>
        <v>0</v>
      </c>
      <c r="G762" s="16">
        <f t="shared" ca="1" si="342"/>
        <v>0</v>
      </c>
      <c r="H762" s="7"/>
      <c r="O762" s="8"/>
      <c r="P762" s="8"/>
      <c r="Q762" s="8"/>
      <c r="R762" s="8"/>
      <c r="S762" s="8"/>
      <c r="V762" s="140" t="s">
        <v>285</v>
      </c>
      <c r="W762" s="135">
        <f ca="1">SUM(W759:W760)</f>
        <v>1.550319067</v>
      </c>
      <c r="X762" s="135">
        <f t="shared" ref="X762:AA762" ca="1" si="345">SUM(X759:X760)</f>
        <v>0.85113514366800014</v>
      </c>
      <c r="Y762" s="135">
        <f t="shared" ca="1" si="345"/>
        <v>1.7022625852050002</v>
      </c>
      <c r="Z762" s="135">
        <f t="shared" ca="1" si="345"/>
        <v>3.4045098260239999</v>
      </c>
      <c r="AA762" s="135">
        <f t="shared" ca="1" si="345"/>
        <v>4.2556179589900003</v>
      </c>
    </row>
    <row r="763" spans="1:27" x14ac:dyDescent="0.25">
      <c r="A763" s="140"/>
      <c r="B763" s="155" t="s">
        <v>1129</v>
      </c>
      <c r="C763" s="16">
        <f t="shared" ca="1" si="338"/>
        <v>0</v>
      </c>
      <c r="D763" s="16">
        <f t="shared" ca="1" si="339"/>
        <v>0</v>
      </c>
      <c r="E763" s="16">
        <f t="shared" ca="1" si="340"/>
        <v>0</v>
      </c>
      <c r="F763" s="16">
        <f t="shared" ca="1" si="341"/>
        <v>0</v>
      </c>
      <c r="G763" s="16">
        <f t="shared" ca="1" si="342"/>
        <v>0</v>
      </c>
      <c r="H763" s="7"/>
      <c r="O763" s="8"/>
      <c r="P763" s="8"/>
      <c r="Q763" s="8"/>
      <c r="R763" s="8"/>
      <c r="S763" s="8"/>
      <c r="V763" s="140" t="s">
        <v>284</v>
      </c>
      <c r="W763" s="135">
        <f ca="1">SUM(C759:C771)</f>
        <v>1.550319067</v>
      </c>
      <c r="X763" s="135">
        <f t="shared" ref="X763:AA763" ca="1" si="346">SUM(D759:D771)</f>
        <v>0.85113514366800014</v>
      </c>
      <c r="Y763" s="135">
        <f t="shared" ca="1" si="346"/>
        <v>1.7022625852050002</v>
      </c>
      <c r="Z763" s="135">
        <f t="shared" ca="1" si="346"/>
        <v>3.4045098260239999</v>
      </c>
      <c r="AA763" s="135">
        <f t="shared" ca="1" si="346"/>
        <v>4.2556179589900003</v>
      </c>
    </row>
    <row r="764" spans="1:27" x14ac:dyDescent="0.25">
      <c r="A764" s="140"/>
      <c r="B764" s="155" t="s">
        <v>1130</v>
      </c>
      <c r="C764" s="16">
        <f t="shared" ca="1" si="338"/>
        <v>0</v>
      </c>
      <c r="D764" s="16">
        <f t="shared" ca="1" si="339"/>
        <v>0</v>
      </c>
      <c r="E764" s="16">
        <f t="shared" ca="1" si="340"/>
        <v>0</v>
      </c>
      <c r="F764" s="16">
        <f t="shared" ca="1" si="341"/>
        <v>0</v>
      </c>
      <c r="G764" s="16">
        <f t="shared" ca="1" si="342"/>
        <v>0</v>
      </c>
      <c r="H764" s="7"/>
      <c r="O764" s="8"/>
      <c r="P764" s="8"/>
      <c r="Q764" s="8"/>
      <c r="R764" s="8"/>
      <c r="S764" s="8"/>
    </row>
    <row r="765" spans="1:27" x14ac:dyDescent="0.25">
      <c r="A765" s="140"/>
      <c r="B765" s="155" t="s">
        <v>1131</v>
      </c>
      <c r="C765" s="46">
        <f t="shared" ca="1" si="338"/>
        <v>0.80236760600000001</v>
      </c>
      <c r="D765" s="46">
        <f t="shared" ca="1" si="339"/>
        <v>0.39766295600000001</v>
      </c>
      <c r="E765" s="46">
        <f t="shared" ca="1" si="340"/>
        <v>0.79532591100000005</v>
      </c>
      <c r="F765" s="46">
        <f t="shared" ca="1" si="341"/>
        <v>1.5906518199999999</v>
      </c>
      <c r="G765" s="46">
        <f t="shared" ca="1" si="342"/>
        <v>1.9883147800000001</v>
      </c>
      <c r="H765" s="7"/>
      <c r="O765" s="8"/>
      <c r="P765" s="8"/>
      <c r="Q765" s="8"/>
      <c r="R765" s="8"/>
      <c r="S765" s="8"/>
    </row>
    <row r="766" spans="1:27" x14ac:dyDescent="0.25">
      <c r="A766" s="140"/>
      <c r="B766" s="155" t="s">
        <v>1132</v>
      </c>
      <c r="C766" s="46">
        <f t="shared" ca="1" si="338"/>
        <v>0</v>
      </c>
      <c r="D766" s="46">
        <f t="shared" ca="1" si="339"/>
        <v>5.9408854800000001E-2</v>
      </c>
      <c r="E766" s="46">
        <f t="shared" ca="1" si="340"/>
        <v>0.11881771000000001</v>
      </c>
      <c r="F766" s="46">
        <f t="shared" ca="1" si="341"/>
        <v>0.23763541899999999</v>
      </c>
      <c r="G766" s="46">
        <f t="shared" ca="1" si="342"/>
        <v>0.297044274</v>
      </c>
      <c r="H766" s="7"/>
      <c r="O766" s="8"/>
      <c r="P766" s="8"/>
      <c r="Q766" s="8"/>
      <c r="R766" s="8"/>
      <c r="S766" s="8"/>
    </row>
    <row r="767" spans="1:27" x14ac:dyDescent="0.25">
      <c r="A767" s="140"/>
      <c r="B767" s="155" t="s">
        <v>1133</v>
      </c>
      <c r="C767" s="46">
        <f t="shared" ca="1" si="338"/>
        <v>0.74795146099999998</v>
      </c>
      <c r="D767" s="46">
        <f t="shared" ca="1" si="339"/>
        <v>0.37304613800000003</v>
      </c>
      <c r="E767" s="46">
        <f t="shared" ca="1" si="340"/>
        <v>0.74609227499999997</v>
      </c>
      <c r="F767" s="46">
        <f t="shared" ca="1" si="341"/>
        <v>1.4921845499999999</v>
      </c>
      <c r="G767" s="46">
        <f t="shared" ca="1" si="342"/>
        <v>1.86523061</v>
      </c>
      <c r="H767" s="7"/>
      <c r="O767" s="8"/>
      <c r="P767" s="8"/>
      <c r="Q767" s="8"/>
      <c r="R767" s="8"/>
      <c r="S767" s="8"/>
    </row>
    <row r="768" spans="1:27" x14ac:dyDescent="0.25">
      <c r="A768" s="140"/>
      <c r="B768" s="155" t="s">
        <v>1134</v>
      </c>
      <c r="C768" s="46">
        <f t="shared" ca="1" si="338"/>
        <v>0</v>
      </c>
      <c r="D768" s="46">
        <f t="shared" ca="1" si="339"/>
        <v>2.0803955400000001E-2</v>
      </c>
      <c r="E768" s="46">
        <f t="shared" ca="1" si="340"/>
        <v>4.1607910800000002E-2</v>
      </c>
      <c r="F768" s="46">
        <f t="shared" ca="1" si="341"/>
        <v>8.3215821600000003E-2</v>
      </c>
      <c r="G768" s="46">
        <f t="shared" ca="1" si="342"/>
        <v>0.10401977699999999</v>
      </c>
      <c r="H768" s="7"/>
      <c r="O768" s="8"/>
      <c r="P768" s="8"/>
      <c r="Q768" s="8"/>
      <c r="R768" s="8"/>
      <c r="S768" s="8"/>
    </row>
    <row r="769" spans="1:27" x14ac:dyDescent="0.25">
      <c r="A769" s="140"/>
      <c r="B769" s="155" t="s">
        <v>1135</v>
      </c>
      <c r="C769" s="46">
        <f t="shared" ca="1" si="338"/>
        <v>0</v>
      </c>
      <c r="D769" s="46">
        <f t="shared" ca="1" si="339"/>
        <v>0</v>
      </c>
      <c r="E769" s="46">
        <f t="shared" ca="1" si="340"/>
        <v>0</v>
      </c>
      <c r="F769" s="46">
        <f t="shared" ca="1" si="341"/>
        <v>0</v>
      </c>
      <c r="G769" s="46">
        <f t="shared" ca="1" si="342"/>
        <v>0</v>
      </c>
      <c r="H769" s="7"/>
      <c r="O769" s="8"/>
      <c r="P769" s="8"/>
      <c r="Q769" s="8"/>
      <c r="R769" s="8"/>
      <c r="S769" s="8"/>
    </row>
    <row r="770" spans="1:27" x14ac:dyDescent="0.25">
      <c r="A770" s="140"/>
      <c r="B770" s="155" t="s">
        <v>1136</v>
      </c>
      <c r="C770" s="46">
        <f t="shared" ca="1" si="338"/>
        <v>0</v>
      </c>
      <c r="D770" s="46">
        <f t="shared" ca="1" si="339"/>
        <v>0</v>
      </c>
      <c r="E770" s="46">
        <f t="shared" ca="1" si="340"/>
        <v>0</v>
      </c>
      <c r="F770" s="46">
        <f t="shared" ca="1" si="341"/>
        <v>0</v>
      </c>
      <c r="G770" s="46">
        <f t="shared" ca="1" si="342"/>
        <v>0</v>
      </c>
      <c r="H770" s="7"/>
      <c r="O770" s="8"/>
      <c r="P770" s="8"/>
      <c r="Q770" s="8"/>
      <c r="R770" s="8"/>
      <c r="S770" s="8"/>
    </row>
    <row r="771" spans="1:27" x14ac:dyDescent="0.25">
      <c r="A771" s="140"/>
      <c r="B771" s="155" t="s">
        <v>1231</v>
      </c>
      <c r="C771" s="46">
        <f t="shared" ca="1" si="338"/>
        <v>0</v>
      </c>
      <c r="D771" s="46">
        <f t="shared" ca="1" si="339"/>
        <v>2.13239468E-4</v>
      </c>
      <c r="E771" s="46">
        <f t="shared" ca="1" si="340"/>
        <v>4.1877840499999998E-4</v>
      </c>
      <c r="F771" s="46">
        <f t="shared" ca="1" si="341"/>
        <v>8.2221542399999999E-4</v>
      </c>
      <c r="G771" s="46">
        <f t="shared" ca="1" si="342"/>
        <v>1.00851799E-3</v>
      </c>
      <c r="H771" s="7"/>
      <c r="O771" s="8"/>
      <c r="P771" s="8"/>
      <c r="Q771" s="8"/>
      <c r="R771" s="8"/>
      <c r="S771" s="8"/>
    </row>
    <row r="772" spans="1:27" x14ac:dyDescent="0.25">
      <c r="A772" s="140"/>
      <c r="B772" s="155"/>
      <c r="C772" s="7"/>
      <c r="D772" s="7"/>
      <c r="E772" s="7"/>
      <c r="F772" s="7"/>
      <c r="G772" s="7"/>
      <c r="H772" s="7"/>
      <c r="I772" s="103" t="s">
        <v>244</v>
      </c>
      <c r="O772" s="138" t="s">
        <v>245</v>
      </c>
      <c r="P772" s="8"/>
      <c r="Q772" s="8"/>
      <c r="R772" s="8"/>
      <c r="S772" s="8"/>
    </row>
    <row r="773" spans="1:27" x14ac:dyDescent="0.25">
      <c r="A773" s="140"/>
      <c r="B773" s="106" t="s">
        <v>242</v>
      </c>
      <c r="C773" s="9">
        <v>2010</v>
      </c>
      <c r="D773" s="9">
        <v>2020</v>
      </c>
      <c r="E773" s="9">
        <v>2030</v>
      </c>
      <c r="F773" s="9">
        <v>2040</v>
      </c>
      <c r="G773" s="9">
        <v>2050</v>
      </c>
      <c r="H773" s="9"/>
      <c r="I773" s="106">
        <v>2010</v>
      </c>
      <c r="J773" s="106">
        <v>2020</v>
      </c>
      <c r="K773" s="106">
        <v>2030</v>
      </c>
      <c r="L773" s="106">
        <v>2040</v>
      </c>
      <c r="M773" s="106">
        <v>2050</v>
      </c>
      <c r="O773" s="6">
        <v>2010</v>
      </c>
      <c r="P773" s="6">
        <v>2020</v>
      </c>
      <c r="Q773" s="6">
        <v>2030</v>
      </c>
      <c r="R773" s="6">
        <v>2040</v>
      </c>
      <c r="S773" s="6">
        <v>2050</v>
      </c>
      <c r="V773" s="106" t="s">
        <v>242</v>
      </c>
      <c r="W773" s="9">
        <v>2010</v>
      </c>
      <c r="X773" s="9">
        <v>2020</v>
      </c>
      <c r="Y773" s="9">
        <v>2030</v>
      </c>
      <c r="Z773" s="9">
        <v>2040</v>
      </c>
      <c r="AA773" s="9">
        <v>2050</v>
      </c>
    </row>
    <row r="774" spans="1:27" x14ac:dyDescent="0.25">
      <c r="A774" s="140"/>
      <c r="B774" s="155" t="s">
        <v>30</v>
      </c>
      <c r="C774" s="16">
        <f t="shared" ref="C774:C794" ca="1" si="347">IFERROR(VLOOKUP($B774,INDIRECT($I$774),2,FALSE),0)</f>
        <v>18.0948469</v>
      </c>
      <c r="D774" s="16">
        <f t="shared" ref="D774:D794" ca="1" si="348">IFERROR(VLOOKUP($B774,INDIRECT($J$774),2,FALSE),0)</f>
        <v>8.2448443999999996E-2</v>
      </c>
      <c r="E774" s="16">
        <f t="shared" ref="E774:E794" ca="1" si="349">IFERROR(VLOOKUP($B774,INDIRECT($K$774),2,FALSE),0)</f>
        <v>8.07254788E-2</v>
      </c>
      <c r="F774" s="16">
        <f t="shared" ref="F774:F794" ca="1" si="350">IFERROR(VLOOKUP($B774,INDIRECT($L$774),2,FALSE),0)</f>
        <v>7.9009494999999999E-2</v>
      </c>
      <c r="G774" s="16">
        <f t="shared" ref="G774:G794" ca="1" si="351">IFERROR(VLOOKUP($B774,INDIRECT($M$774),2,FALSE),0)</f>
        <v>7.7286530199999995E-2</v>
      </c>
      <c r="H774" s="7"/>
      <c r="I774" s="140" t="str">
        <f>"Modeloutput!$A$"&amp;O774&amp;":$B$"&amp;O775</f>
        <v>Modeloutput!$A$18879:$B$18899</v>
      </c>
      <c r="J774" s="140" t="str">
        <f>"Modeloutput!$A$"&amp;P774&amp;":$B$"&amp;P775</f>
        <v>Modeloutput!$A$19814:$B$19834</v>
      </c>
      <c r="K774" s="140" t="str">
        <f>"Modeloutput!$A$"&amp;Q774&amp;":$B$"&amp;Q775</f>
        <v>Modeloutput!$A$20749:$B$20769</v>
      </c>
      <c r="L774" s="140" t="str">
        <f>"Modeloutput!$A$"&amp;R774&amp;":$B$"&amp;R775</f>
        <v>Modeloutput!$A$21684:$B$21704</v>
      </c>
      <c r="M774" s="140" t="str">
        <f>"Modeloutput!$A$"&amp;S774&amp;":$B$"&amp;S775</f>
        <v>Modeloutput!$A$22619:$B$22639</v>
      </c>
      <c r="O774" s="140">
        <f>Run4_Var1!O774+Run4_Var5!$G$10</f>
        <v>18879</v>
      </c>
      <c r="P774" s="140">
        <f>Run4_Var1!P774+Run4_Var5!$G$10</f>
        <v>19814</v>
      </c>
      <c r="Q774" s="140">
        <f>Run4_Var1!Q774+Run4_Var5!$G$10</f>
        <v>20749</v>
      </c>
      <c r="R774" s="140">
        <f>Run4_Var1!R774+Run4_Var5!$G$10</f>
        <v>21684</v>
      </c>
      <c r="S774" s="140">
        <f>Run4_Var1!S774+Run4_Var5!$G$10</f>
        <v>22619</v>
      </c>
      <c r="V774" s="14" t="s">
        <v>328</v>
      </c>
      <c r="W774" s="15">
        <f ca="1">SUM(C774:C779)</f>
        <v>22.321340530000001</v>
      </c>
      <c r="X774" s="15">
        <f t="shared" ref="X774:AA774" ca="1" si="352">SUM(D774:D779)</f>
        <v>9.3260363829999998E-2</v>
      </c>
      <c r="Y774" s="15">
        <f t="shared" ca="1" si="352"/>
        <v>9.1263981529999996E-2</v>
      </c>
      <c r="Z774" s="15">
        <f t="shared" ca="1" si="352"/>
        <v>8.9275579219999998E-2</v>
      </c>
      <c r="AA774" s="15">
        <f t="shared" ca="1" si="352"/>
        <v>8.7269026319999998E-2</v>
      </c>
    </row>
    <row r="775" spans="1:27" x14ac:dyDescent="0.25">
      <c r="A775" s="140"/>
      <c r="B775" s="155" t="s">
        <v>31</v>
      </c>
      <c r="C775" s="16">
        <f t="shared" ca="1" si="347"/>
        <v>0</v>
      </c>
      <c r="D775" s="16">
        <f t="shared" ca="1" si="348"/>
        <v>1.82863965E-3</v>
      </c>
      <c r="E775" s="16">
        <f t="shared" ca="1" si="349"/>
        <v>1.7938196399999999E-3</v>
      </c>
      <c r="F775" s="16">
        <f t="shared" ca="1" si="350"/>
        <v>1.7591266099999999E-3</v>
      </c>
      <c r="G775" s="16">
        <f t="shared" ca="1" si="351"/>
        <v>1.7243064299999999E-3</v>
      </c>
      <c r="H775" s="7"/>
      <c r="O775" s="140">
        <f>Run4_Var1!O775+Run4_Var5!$G$10</f>
        <v>18899</v>
      </c>
      <c r="P775" s="140">
        <f>Run4_Var1!P775+Run4_Var5!$G$10</f>
        <v>19834</v>
      </c>
      <c r="Q775" s="140">
        <f>Run4_Var1!Q775+Run4_Var5!$G$10</f>
        <v>20769</v>
      </c>
      <c r="R775" s="140">
        <f>Run4_Var1!R775+Run4_Var5!$G$10</f>
        <v>21704</v>
      </c>
      <c r="S775" s="140">
        <f>Run4_Var1!S775+Run4_Var5!$G$10</f>
        <v>22639</v>
      </c>
      <c r="V775" s="25" t="s">
        <v>331</v>
      </c>
      <c r="W775" s="26">
        <f ca="1">SUM(C780:C785)</f>
        <v>52.52848496</v>
      </c>
      <c r="X775" s="26">
        <f t="shared" ref="X775:AA775" ca="1" si="353">SUM(D780:D785)</f>
        <v>45.544563310000001</v>
      </c>
      <c r="Y775" s="26">
        <f t="shared" ca="1" si="353"/>
        <v>45.544563310000001</v>
      </c>
      <c r="Z775" s="26">
        <f t="shared" ca="1" si="353"/>
        <v>45.544563310000001</v>
      </c>
      <c r="AA775" s="26">
        <f t="shared" ca="1" si="353"/>
        <v>45.54456192</v>
      </c>
    </row>
    <row r="776" spans="1:27" x14ac:dyDescent="0.25">
      <c r="A776" s="140"/>
      <c r="B776" s="155" t="s">
        <v>32</v>
      </c>
      <c r="C776" s="16">
        <f t="shared" ca="1" si="347"/>
        <v>4.2264936300000002</v>
      </c>
      <c r="D776" s="16">
        <f t="shared" ca="1" si="348"/>
        <v>8.9832801800000008E-3</v>
      </c>
      <c r="E776" s="16">
        <f t="shared" ca="1" si="349"/>
        <v>8.7446830900000001E-3</v>
      </c>
      <c r="F776" s="16">
        <f t="shared" ca="1" si="350"/>
        <v>8.5069576099999992E-3</v>
      </c>
      <c r="G776" s="16">
        <f t="shared" ca="1" si="351"/>
        <v>8.2581896900000007E-3</v>
      </c>
      <c r="H776" s="7"/>
      <c r="O776" s="8"/>
      <c r="P776" s="8"/>
      <c r="Q776" s="8"/>
      <c r="R776" s="8"/>
      <c r="S776" s="8"/>
      <c r="V776" s="30" t="s">
        <v>335</v>
      </c>
      <c r="W776" s="31">
        <f ca="1">SUM(C786:C789)</f>
        <v>2.5311601800000001</v>
      </c>
      <c r="X776" s="31">
        <f t="shared" ref="X776:AA776" ca="1" si="354">SUM(D786:D789)</f>
        <v>9.4380498899999985</v>
      </c>
      <c r="Y776" s="31">
        <f t="shared" ca="1" si="354"/>
        <v>9.2208522899999998</v>
      </c>
      <c r="Z776" s="31">
        <f t="shared" ca="1" si="354"/>
        <v>9.0040501099999997</v>
      </c>
      <c r="AA776" s="31">
        <f t="shared" ca="1" si="354"/>
        <v>8.7868525000000002</v>
      </c>
    </row>
    <row r="777" spans="1:27" x14ac:dyDescent="0.25">
      <c r="A777" s="140"/>
      <c r="B777" s="155" t="s">
        <v>33</v>
      </c>
      <c r="C777" s="16">
        <f t="shared" ca="1" si="347"/>
        <v>0</v>
      </c>
      <c r="D777" s="16">
        <f t="shared" ca="1" si="348"/>
        <v>0</v>
      </c>
      <c r="E777" s="16">
        <f t="shared" ca="1" si="349"/>
        <v>0</v>
      </c>
      <c r="F777" s="16">
        <f t="shared" ca="1" si="350"/>
        <v>0</v>
      </c>
      <c r="G777" s="16">
        <f t="shared" ca="1" si="351"/>
        <v>0</v>
      </c>
      <c r="H777" s="7"/>
      <c r="O777" s="8"/>
      <c r="P777" s="8"/>
      <c r="Q777" s="8"/>
      <c r="R777" s="8"/>
      <c r="S777" s="8"/>
      <c r="V777" s="85" t="s">
        <v>336</v>
      </c>
      <c r="W777" s="86">
        <f ca="1">SUM(C790:C794)</f>
        <v>0</v>
      </c>
      <c r="X777" s="86">
        <f t="shared" ref="X777:AA777" ca="1" si="355">SUM(D790:D794)</f>
        <v>6.1188245099999998E-3</v>
      </c>
      <c r="Y777" s="86">
        <f t="shared" ca="1" si="355"/>
        <v>7.7073564100000004E-3</v>
      </c>
      <c r="Z777" s="86">
        <f t="shared" ca="1" si="355"/>
        <v>7.5642883200000002E-3</v>
      </c>
      <c r="AA777" s="86">
        <f t="shared" ca="1" si="355"/>
        <v>7.4206758499999999E-3</v>
      </c>
    </row>
    <row r="778" spans="1:27" x14ac:dyDescent="0.25">
      <c r="A778" s="140"/>
      <c r="B778" s="155" t="s">
        <v>34</v>
      </c>
      <c r="C778" s="16">
        <f t="shared" ca="1" si="347"/>
        <v>0</v>
      </c>
      <c r="D778" s="16">
        <f t="shared" ca="1" si="348"/>
        <v>0</v>
      </c>
      <c r="E778" s="16">
        <f t="shared" ca="1" si="349"/>
        <v>0</v>
      </c>
      <c r="F778" s="16">
        <f t="shared" ca="1" si="350"/>
        <v>0</v>
      </c>
      <c r="G778" s="16">
        <f t="shared" ca="1" si="351"/>
        <v>0</v>
      </c>
      <c r="H778" s="7"/>
      <c r="O778" s="8"/>
      <c r="P778" s="8"/>
      <c r="Q778" s="8"/>
      <c r="R778" s="8"/>
      <c r="S778" s="8"/>
    </row>
    <row r="779" spans="1:27" x14ac:dyDescent="0.25">
      <c r="A779" s="140"/>
      <c r="B779" s="155" t="s">
        <v>35</v>
      </c>
      <c r="C779" s="16">
        <f t="shared" ca="1" si="347"/>
        <v>0</v>
      </c>
      <c r="D779" s="16">
        <f t="shared" ca="1" si="348"/>
        <v>0</v>
      </c>
      <c r="E779" s="16">
        <f t="shared" ca="1" si="349"/>
        <v>0</v>
      </c>
      <c r="F779" s="16">
        <f t="shared" ca="1" si="350"/>
        <v>0</v>
      </c>
      <c r="G779" s="16">
        <f t="shared" ca="1" si="351"/>
        <v>0</v>
      </c>
      <c r="H779" s="7"/>
      <c r="O779" s="8"/>
      <c r="P779" s="8"/>
      <c r="Q779" s="8"/>
      <c r="R779" s="8"/>
      <c r="S779" s="8"/>
      <c r="V779" s="140" t="s">
        <v>285</v>
      </c>
      <c r="W779" s="135">
        <f ca="1">SUM(W774:W777)</f>
        <v>77.380985670000001</v>
      </c>
      <c r="X779" s="135">
        <f t="shared" ref="X779:AA779" ca="1" si="356">SUM(X774:X777)</f>
        <v>55.081992388339998</v>
      </c>
      <c r="Y779" s="135">
        <f t="shared" ca="1" si="356"/>
        <v>54.864386937940004</v>
      </c>
      <c r="Z779" s="135">
        <f t="shared" ca="1" si="356"/>
        <v>54.645453287540001</v>
      </c>
      <c r="AA779" s="135">
        <f t="shared" ca="1" si="356"/>
        <v>54.426104122170003</v>
      </c>
    </row>
    <row r="780" spans="1:27" x14ac:dyDescent="0.25">
      <c r="A780" s="140"/>
      <c r="B780" s="155" t="s">
        <v>26</v>
      </c>
      <c r="C780" s="46">
        <f t="shared" ca="1" si="347"/>
        <v>44.531402100000001</v>
      </c>
      <c r="D780" s="46">
        <f t="shared" ca="1" si="348"/>
        <v>36.584991899999999</v>
      </c>
      <c r="E780" s="46">
        <f t="shared" ca="1" si="349"/>
        <v>36.584991899999999</v>
      </c>
      <c r="F780" s="46">
        <f t="shared" ca="1" si="350"/>
        <v>36.584991899999999</v>
      </c>
      <c r="G780" s="46">
        <f t="shared" ca="1" si="351"/>
        <v>36.584991899999999</v>
      </c>
      <c r="H780" s="7"/>
      <c r="O780" s="8"/>
      <c r="P780" s="8"/>
      <c r="Q780" s="8"/>
      <c r="R780" s="8"/>
      <c r="S780" s="8"/>
      <c r="V780" s="140" t="s">
        <v>284</v>
      </c>
      <c r="W780" s="135">
        <f ca="1">SUM(C774:C794)</f>
        <v>77.380985670000001</v>
      </c>
      <c r="X780" s="135">
        <f t="shared" ref="X780:AA780" ca="1" si="357">SUM(D774:D794)</f>
        <v>55.081992388339998</v>
      </c>
      <c r="Y780" s="135">
        <f t="shared" ca="1" si="357"/>
        <v>54.864386937939997</v>
      </c>
      <c r="Z780" s="135">
        <f t="shared" ca="1" si="357"/>
        <v>54.645453287540001</v>
      </c>
      <c r="AA780" s="135">
        <f t="shared" ca="1" si="357"/>
        <v>54.426104122169995</v>
      </c>
    </row>
    <row r="781" spans="1:27" x14ac:dyDescent="0.25">
      <c r="A781" s="140"/>
      <c r="B781" s="155" t="s">
        <v>27</v>
      </c>
      <c r="C781" s="46">
        <f t="shared" ca="1" si="347"/>
        <v>0</v>
      </c>
      <c r="D781" s="46">
        <f t="shared" ca="1" si="348"/>
        <v>0.74498840499999996</v>
      </c>
      <c r="E781" s="46">
        <f t="shared" ca="1" si="349"/>
        <v>0.74498840499999996</v>
      </c>
      <c r="F781" s="46">
        <f t="shared" ca="1" si="350"/>
        <v>0.74498840499999996</v>
      </c>
      <c r="G781" s="46">
        <f t="shared" ca="1" si="351"/>
        <v>0.74498840499999996</v>
      </c>
      <c r="H781" s="7"/>
      <c r="O781" s="8"/>
      <c r="P781" s="8"/>
      <c r="Q781" s="8"/>
      <c r="R781" s="8"/>
      <c r="S781" s="8"/>
    </row>
    <row r="782" spans="1:27" x14ac:dyDescent="0.25">
      <c r="A782" s="140"/>
      <c r="B782" s="155" t="s">
        <v>36</v>
      </c>
      <c r="C782" s="46">
        <f t="shared" ca="1" si="347"/>
        <v>7.9970828599999999</v>
      </c>
      <c r="D782" s="46">
        <f t="shared" ca="1" si="348"/>
        <v>7.9649355399999999</v>
      </c>
      <c r="E782" s="46">
        <f t="shared" ca="1" si="349"/>
        <v>7.9649355399999999</v>
      </c>
      <c r="F782" s="46">
        <f t="shared" ca="1" si="350"/>
        <v>7.9649355399999999</v>
      </c>
      <c r="G782" s="46">
        <f t="shared" ca="1" si="351"/>
        <v>7.9649341500000004</v>
      </c>
      <c r="H782" s="7"/>
      <c r="O782" s="8"/>
      <c r="P782" s="8"/>
      <c r="Q782" s="8"/>
      <c r="R782" s="8"/>
      <c r="S782" s="8"/>
    </row>
    <row r="783" spans="1:27" x14ac:dyDescent="0.25">
      <c r="A783" s="140"/>
      <c r="B783" s="155" t="s">
        <v>37</v>
      </c>
      <c r="C783" s="46">
        <f t="shared" ca="1" si="347"/>
        <v>0</v>
      </c>
      <c r="D783" s="46">
        <f t="shared" ca="1" si="348"/>
        <v>0.24964746500000001</v>
      </c>
      <c r="E783" s="46">
        <f t="shared" ca="1" si="349"/>
        <v>0.24964746500000001</v>
      </c>
      <c r="F783" s="46">
        <f t="shared" ca="1" si="350"/>
        <v>0.24964746500000001</v>
      </c>
      <c r="G783" s="46">
        <f t="shared" ca="1" si="351"/>
        <v>0.24964746500000001</v>
      </c>
      <c r="H783" s="7"/>
      <c r="O783" s="8"/>
      <c r="P783" s="8"/>
      <c r="Q783" s="8"/>
      <c r="R783" s="8"/>
      <c r="S783" s="8"/>
    </row>
    <row r="784" spans="1:27" x14ac:dyDescent="0.25">
      <c r="A784" s="140"/>
      <c r="B784" s="155" t="s">
        <v>38</v>
      </c>
      <c r="C784" s="46">
        <f t="shared" ca="1" si="347"/>
        <v>0</v>
      </c>
      <c r="D784" s="46">
        <f t="shared" ca="1" si="348"/>
        <v>0</v>
      </c>
      <c r="E784" s="46">
        <f t="shared" ca="1" si="349"/>
        <v>0</v>
      </c>
      <c r="F784" s="46">
        <f t="shared" ca="1" si="350"/>
        <v>0</v>
      </c>
      <c r="G784" s="46">
        <f t="shared" ca="1" si="351"/>
        <v>0</v>
      </c>
      <c r="H784" s="7"/>
      <c r="O784" s="8"/>
      <c r="P784" s="8"/>
      <c r="Q784" s="8"/>
      <c r="R784" s="8"/>
      <c r="S784" s="8"/>
    </row>
    <row r="785" spans="1:27" x14ac:dyDescent="0.25">
      <c r="A785" s="140"/>
      <c r="B785" s="155" t="s">
        <v>39</v>
      </c>
      <c r="C785" s="46">
        <f t="shared" ca="1" si="347"/>
        <v>0</v>
      </c>
      <c r="D785" s="46">
        <f t="shared" ca="1" si="348"/>
        <v>0</v>
      </c>
      <c r="E785" s="46">
        <f t="shared" ca="1" si="349"/>
        <v>0</v>
      </c>
      <c r="F785" s="46">
        <f t="shared" ca="1" si="350"/>
        <v>0</v>
      </c>
      <c r="G785" s="46">
        <f t="shared" ca="1" si="351"/>
        <v>0</v>
      </c>
      <c r="H785" s="7"/>
      <c r="O785" s="8"/>
      <c r="P785" s="8"/>
      <c r="Q785" s="8"/>
      <c r="R785" s="8"/>
      <c r="S785" s="8"/>
    </row>
    <row r="786" spans="1:27" x14ac:dyDescent="0.25">
      <c r="A786" s="140"/>
      <c r="B786" s="155" t="s">
        <v>1014</v>
      </c>
      <c r="C786" s="65">
        <f t="shared" ca="1" si="347"/>
        <v>0</v>
      </c>
      <c r="D786" s="65">
        <f t="shared" ca="1" si="348"/>
        <v>2.9872541899999998</v>
      </c>
      <c r="E786" s="65">
        <f t="shared" ca="1" si="349"/>
        <v>2.91919649</v>
      </c>
      <c r="F786" s="65">
        <f t="shared" ca="1" si="350"/>
        <v>2.8512569000000001</v>
      </c>
      <c r="G786" s="65">
        <f t="shared" ca="1" si="351"/>
        <v>2.7831991899999999</v>
      </c>
      <c r="H786" s="7"/>
      <c r="O786" s="8"/>
      <c r="P786" s="8"/>
      <c r="Q786" s="8"/>
      <c r="R786" s="8"/>
      <c r="S786" s="8"/>
    </row>
    <row r="787" spans="1:27" x14ac:dyDescent="0.25">
      <c r="A787" s="140"/>
      <c r="B787" s="155" t="s">
        <v>991</v>
      </c>
      <c r="C787" s="65">
        <f t="shared" ca="1" si="347"/>
        <v>2.5311601800000001</v>
      </c>
      <c r="D787" s="65">
        <f t="shared" ca="1" si="348"/>
        <v>6.4507956999999996</v>
      </c>
      <c r="E787" s="65">
        <f t="shared" ca="1" si="349"/>
        <v>6.3016557999999998</v>
      </c>
      <c r="F787" s="65">
        <f t="shared" ca="1" si="350"/>
        <v>6.1527932099999996</v>
      </c>
      <c r="G787" s="65">
        <f t="shared" ca="1" si="351"/>
        <v>6.0036533099999998</v>
      </c>
      <c r="H787" s="7"/>
      <c r="O787" s="8"/>
      <c r="P787" s="8"/>
      <c r="Q787" s="8"/>
      <c r="R787" s="8"/>
      <c r="S787" s="8"/>
    </row>
    <row r="788" spans="1:27" x14ac:dyDescent="0.25">
      <c r="A788" s="140"/>
      <c r="B788" s="155" t="s">
        <v>1015</v>
      </c>
      <c r="C788" s="65">
        <f t="shared" ca="1" si="347"/>
        <v>0</v>
      </c>
      <c r="D788" s="65">
        <f t="shared" ca="1" si="348"/>
        <v>0</v>
      </c>
      <c r="E788" s="65">
        <f t="shared" ca="1" si="349"/>
        <v>0</v>
      </c>
      <c r="F788" s="65">
        <f t="shared" ca="1" si="350"/>
        <v>0</v>
      </c>
      <c r="G788" s="65">
        <f t="shared" ca="1" si="351"/>
        <v>0</v>
      </c>
      <c r="H788" s="7"/>
      <c r="O788" s="8"/>
      <c r="P788" s="8"/>
      <c r="Q788" s="8"/>
      <c r="R788" s="8"/>
      <c r="S788" s="8"/>
    </row>
    <row r="789" spans="1:27" x14ac:dyDescent="0.25">
      <c r="A789" s="140"/>
      <c r="B789" s="155" t="s">
        <v>1016</v>
      </c>
      <c r="C789" s="65">
        <f t="shared" ca="1" si="347"/>
        <v>0</v>
      </c>
      <c r="D789" s="65">
        <f t="shared" ca="1" si="348"/>
        <v>0</v>
      </c>
      <c r="E789" s="65">
        <f t="shared" ca="1" si="349"/>
        <v>0</v>
      </c>
      <c r="F789" s="65">
        <f t="shared" ca="1" si="350"/>
        <v>0</v>
      </c>
      <c r="G789" s="65">
        <f t="shared" ca="1" si="351"/>
        <v>0</v>
      </c>
      <c r="H789" s="7"/>
      <c r="O789" s="8"/>
      <c r="P789" s="8"/>
      <c r="Q789" s="8"/>
      <c r="R789" s="8"/>
      <c r="S789" s="8"/>
    </row>
    <row r="790" spans="1:27" x14ac:dyDescent="0.25">
      <c r="A790" s="140"/>
      <c r="B790" s="155" t="s">
        <v>41</v>
      </c>
      <c r="C790" s="64">
        <f t="shared" ca="1" si="347"/>
        <v>0</v>
      </c>
      <c r="D790" s="64">
        <f t="shared" ca="1" si="348"/>
        <v>0</v>
      </c>
      <c r="E790" s="64">
        <f t="shared" ca="1" si="349"/>
        <v>0</v>
      </c>
      <c r="F790" s="64">
        <f t="shared" ca="1" si="350"/>
        <v>0</v>
      </c>
      <c r="G790" s="64">
        <f t="shared" ca="1" si="351"/>
        <v>0</v>
      </c>
      <c r="H790" s="7"/>
      <c r="O790" s="8"/>
      <c r="P790" s="8"/>
      <c r="Q790" s="8"/>
      <c r="R790" s="8"/>
      <c r="S790" s="8"/>
    </row>
    <row r="791" spans="1:27" x14ac:dyDescent="0.25">
      <c r="A791" s="140"/>
      <c r="B791" s="155" t="s">
        <v>40</v>
      </c>
      <c r="C791" s="64">
        <f t="shared" ca="1" si="347"/>
        <v>0</v>
      </c>
      <c r="D791" s="64">
        <f t="shared" ca="1" si="348"/>
        <v>0</v>
      </c>
      <c r="E791" s="64">
        <f t="shared" ca="1" si="349"/>
        <v>0</v>
      </c>
      <c r="F791" s="64">
        <f t="shared" ca="1" si="350"/>
        <v>0</v>
      </c>
      <c r="G791" s="64">
        <f t="shared" ca="1" si="351"/>
        <v>0</v>
      </c>
      <c r="H791" s="7"/>
      <c r="O791" s="8"/>
      <c r="P791" s="8"/>
      <c r="Q791" s="8"/>
      <c r="R791" s="8"/>
      <c r="S791" s="8"/>
    </row>
    <row r="792" spans="1:27" x14ac:dyDescent="0.25">
      <c r="A792" s="140"/>
      <c r="B792" s="155" t="s">
        <v>42</v>
      </c>
      <c r="C792" s="64">
        <f t="shared" ca="1" si="347"/>
        <v>0</v>
      </c>
      <c r="D792" s="64">
        <f t="shared" ca="1" si="348"/>
        <v>0</v>
      </c>
      <c r="E792" s="64">
        <f t="shared" ca="1" si="349"/>
        <v>0</v>
      </c>
      <c r="F792" s="64">
        <f t="shared" ca="1" si="350"/>
        <v>0</v>
      </c>
      <c r="G792" s="64">
        <f t="shared" ca="1" si="351"/>
        <v>0</v>
      </c>
      <c r="H792" s="7"/>
      <c r="O792" s="8"/>
      <c r="P792" s="8"/>
      <c r="Q792" s="8"/>
      <c r="R792" s="8"/>
      <c r="S792" s="8"/>
    </row>
    <row r="793" spans="1:27" x14ac:dyDescent="0.25">
      <c r="A793" s="140"/>
      <c r="B793" s="155" t="s">
        <v>43</v>
      </c>
      <c r="C793" s="64">
        <f t="shared" ca="1" si="347"/>
        <v>0</v>
      </c>
      <c r="D793" s="64">
        <f t="shared" ca="1" si="348"/>
        <v>0</v>
      </c>
      <c r="E793" s="64">
        <f t="shared" ca="1" si="349"/>
        <v>0</v>
      </c>
      <c r="F793" s="64">
        <f t="shared" ca="1" si="350"/>
        <v>0</v>
      </c>
      <c r="G793" s="64">
        <f t="shared" ca="1" si="351"/>
        <v>0</v>
      </c>
      <c r="H793" s="7"/>
      <c r="O793" s="8"/>
      <c r="P793" s="8"/>
      <c r="Q793" s="8"/>
      <c r="R793" s="8"/>
      <c r="S793" s="8"/>
    </row>
    <row r="794" spans="1:27" x14ac:dyDescent="0.25">
      <c r="A794" s="140"/>
      <c r="B794" s="155" t="s">
        <v>1232</v>
      </c>
      <c r="C794" s="64">
        <f t="shared" ca="1" si="347"/>
        <v>0</v>
      </c>
      <c r="D794" s="64">
        <f t="shared" ca="1" si="348"/>
        <v>6.1188245099999998E-3</v>
      </c>
      <c r="E794" s="64">
        <f t="shared" ca="1" si="349"/>
        <v>7.7073564100000004E-3</v>
      </c>
      <c r="F794" s="64">
        <f t="shared" ca="1" si="350"/>
        <v>7.5642883200000002E-3</v>
      </c>
      <c r="G794" s="64">
        <f t="shared" ca="1" si="351"/>
        <v>7.4206758499999999E-3</v>
      </c>
      <c r="H794" s="7"/>
      <c r="O794" s="8"/>
      <c r="P794" s="8"/>
      <c r="Q794" s="8"/>
      <c r="R794" s="8"/>
      <c r="S794" s="8"/>
    </row>
    <row r="795" spans="1:27" x14ac:dyDescent="0.25">
      <c r="A795" s="140"/>
      <c r="B795" s="155"/>
      <c r="C795" s="7"/>
      <c r="D795" s="7"/>
      <c r="E795" s="7"/>
      <c r="F795" s="7"/>
      <c r="G795" s="7"/>
      <c r="H795" s="7"/>
      <c r="I795" s="103" t="s">
        <v>244</v>
      </c>
      <c r="O795" s="138" t="s">
        <v>245</v>
      </c>
      <c r="P795" s="8"/>
      <c r="Q795" s="8"/>
      <c r="R795" s="8"/>
      <c r="S795" s="8"/>
    </row>
    <row r="796" spans="1:27" x14ac:dyDescent="0.25">
      <c r="A796" s="140"/>
      <c r="B796" s="106" t="s">
        <v>243</v>
      </c>
      <c r="C796" s="9">
        <v>2010</v>
      </c>
      <c r="D796" s="9">
        <v>2020</v>
      </c>
      <c r="E796" s="9">
        <v>2030</v>
      </c>
      <c r="F796" s="9">
        <v>2040</v>
      </c>
      <c r="G796" s="9">
        <v>2050</v>
      </c>
      <c r="H796" s="9"/>
      <c r="I796" s="106">
        <v>2010</v>
      </c>
      <c r="J796" s="106">
        <v>2020</v>
      </c>
      <c r="K796" s="106">
        <v>2030</v>
      </c>
      <c r="L796" s="106">
        <v>2040</v>
      </c>
      <c r="M796" s="106">
        <v>2050</v>
      </c>
      <c r="O796" s="6">
        <v>2010</v>
      </c>
      <c r="P796" s="6">
        <v>2020</v>
      </c>
      <c r="Q796" s="6">
        <v>2030</v>
      </c>
      <c r="R796" s="6">
        <v>2040</v>
      </c>
      <c r="S796" s="6">
        <v>2050</v>
      </c>
      <c r="V796" s="106" t="s">
        <v>339</v>
      </c>
      <c r="W796" s="9">
        <v>2010</v>
      </c>
      <c r="X796" s="9">
        <v>2020</v>
      </c>
      <c r="Y796" s="9">
        <v>2030</v>
      </c>
      <c r="Z796" s="9">
        <v>2040</v>
      </c>
      <c r="AA796" s="9">
        <v>2050</v>
      </c>
    </row>
    <row r="797" spans="1:27" x14ac:dyDescent="0.25">
      <c r="A797" s="140"/>
      <c r="B797" s="155" t="s">
        <v>1154</v>
      </c>
      <c r="C797" s="16">
        <f t="shared" ref="C797:C860" ca="1" si="358">IFERROR(VLOOKUP($B797,INDIRECT($I$797),2,FALSE),0)</f>
        <v>0</v>
      </c>
      <c r="D797" s="16">
        <f t="shared" ref="D797:D860" ca="1" si="359">IFERROR(VLOOKUP($B797,INDIRECT($J$797),2,FALSE),0)</f>
        <v>0</v>
      </c>
      <c r="E797" s="16">
        <f t="shared" ref="E797:E860" ca="1" si="360">IFERROR(VLOOKUP($B797,INDIRECT($K$797),2,FALSE),0)</f>
        <v>0</v>
      </c>
      <c r="F797" s="16">
        <f t="shared" ref="F797:F860" ca="1" si="361">IFERROR(VLOOKUP($B797,INDIRECT($L$797),2,FALSE),0)</f>
        <v>0</v>
      </c>
      <c r="G797" s="16">
        <f t="shared" ref="G797:G860" ca="1" si="362">IFERROR(VLOOKUP($B797,INDIRECT($M$797),2,FALSE),0)</f>
        <v>0</v>
      </c>
      <c r="H797" s="7"/>
      <c r="I797" s="140" t="str">
        <f>"Modeloutput!$A$"&amp;O797&amp;":$B$"&amp;O798</f>
        <v>Modeloutput!$A$18947:$B$19144</v>
      </c>
      <c r="J797" s="140" t="str">
        <f>"Modeloutput!$A$"&amp;P797&amp;":$B$"&amp;P798</f>
        <v>Modeloutput!$A$19882:$B$20079</v>
      </c>
      <c r="K797" s="140" t="str">
        <f>"Modeloutput!$A$"&amp;Q797&amp;":$B$"&amp;Q798</f>
        <v>Modeloutput!$A$20817:$B$21014</v>
      </c>
      <c r="L797" s="140" t="str">
        <f>"Modeloutput!$A$"&amp;R797&amp;":$B$"&amp;R798</f>
        <v>Modeloutput!$A$21752:$B$21949</v>
      </c>
      <c r="M797" s="140" t="str">
        <f>"Modeloutput!$A$"&amp;S797&amp;":$B$"&amp;S798</f>
        <v>Modeloutput!$A$22687:$B$22884</v>
      </c>
      <c r="O797" s="140">
        <f>Run4_Var1!O797+Run4_Var5!$G$10</f>
        <v>18947</v>
      </c>
      <c r="P797" s="140">
        <f>Run4_Var1!P797+Run4_Var5!$G$10</f>
        <v>19882</v>
      </c>
      <c r="Q797" s="140">
        <f>Run4_Var1!Q797+Run4_Var5!$G$10</f>
        <v>20817</v>
      </c>
      <c r="R797" s="140">
        <f>Run4_Var1!R797+Run4_Var5!$G$10</f>
        <v>21752</v>
      </c>
      <c r="S797" s="140">
        <f>Run4_Var1!S797+Run4_Var5!$G$10</f>
        <v>22687</v>
      </c>
      <c r="V797" s="87" t="s">
        <v>582</v>
      </c>
    </row>
    <row r="798" spans="1:27" x14ac:dyDescent="0.25">
      <c r="A798" s="140"/>
      <c r="B798" s="155" t="s">
        <v>1155</v>
      </c>
      <c r="C798" s="16">
        <f t="shared" ca="1" si="358"/>
        <v>0</v>
      </c>
      <c r="D798" s="16">
        <f t="shared" ca="1" si="359"/>
        <v>-5.1810373100000002E-4</v>
      </c>
      <c r="E798" s="16">
        <f t="shared" ca="1" si="360"/>
        <v>-5.1810373100000002E-4</v>
      </c>
      <c r="F798" s="16">
        <f t="shared" ca="1" si="361"/>
        <v>-5.1810373100000002E-4</v>
      </c>
      <c r="G798" s="16">
        <f t="shared" ca="1" si="362"/>
        <v>-5.1810373100000002E-4</v>
      </c>
      <c r="H798" s="7"/>
      <c r="O798" s="140">
        <f>Run4_Var1!O798+Run4_Var5!$G$10</f>
        <v>19144</v>
      </c>
      <c r="P798" s="140">
        <f>Run4_Var1!P798+Run4_Var5!$G$10</f>
        <v>20079</v>
      </c>
      <c r="Q798" s="140">
        <f>Run4_Var1!Q798+Run4_Var5!$G$10</f>
        <v>21014</v>
      </c>
      <c r="R798" s="140">
        <f>Run4_Var1!R798+Run4_Var5!$G$10</f>
        <v>21949</v>
      </c>
      <c r="S798" s="140">
        <f>Run4_Var1!S798+Run4_Var5!$G$10</f>
        <v>22884</v>
      </c>
      <c r="V798" s="141" t="s">
        <v>575</v>
      </c>
      <c r="W798" s="167">
        <f ca="1">SUM(C797:C804)</f>
        <v>0</v>
      </c>
      <c r="X798" s="167">
        <f t="shared" ref="X798:AA798" ca="1" si="363">SUM(D797:D804)</f>
        <v>-6.2690551499999998E-4</v>
      </c>
      <c r="Y798" s="167">
        <f t="shared" ca="1" si="363"/>
        <v>-6.2690551499999998E-4</v>
      </c>
      <c r="Z798" s="167">
        <f t="shared" ca="1" si="363"/>
        <v>-6.2690551499999998E-4</v>
      </c>
      <c r="AA798" s="167">
        <f t="shared" ca="1" si="363"/>
        <v>-6.2690551499999998E-4</v>
      </c>
    </row>
    <row r="799" spans="1:27" x14ac:dyDescent="0.25">
      <c r="A799" s="140"/>
      <c r="B799" s="155" t="s">
        <v>1156</v>
      </c>
      <c r="C799" s="16">
        <f t="shared" ca="1" si="358"/>
        <v>0</v>
      </c>
      <c r="D799" s="16">
        <f t="shared" ca="1" si="359"/>
        <v>0</v>
      </c>
      <c r="E799" s="16">
        <f t="shared" ca="1" si="360"/>
        <v>0</v>
      </c>
      <c r="F799" s="16">
        <f t="shared" ca="1" si="361"/>
        <v>0</v>
      </c>
      <c r="G799" s="16">
        <f t="shared" ca="1" si="362"/>
        <v>0</v>
      </c>
      <c r="H799" s="7"/>
      <c r="O799" s="8"/>
      <c r="P799" s="8"/>
      <c r="Q799" s="8"/>
      <c r="R799" s="8"/>
      <c r="S799" s="8"/>
      <c r="V799" s="76" t="s">
        <v>576</v>
      </c>
      <c r="W799" s="78">
        <f ca="1">SUM(C805:C812)</f>
        <v>0</v>
      </c>
      <c r="X799" s="78">
        <f t="shared" ref="X799:AA799" ca="1" si="364">SUM(D805:D812)</f>
        <v>-0.62807453459999996</v>
      </c>
      <c r="Y799" s="78">
        <f t="shared" ca="1" si="364"/>
        <v>-0.62807453459999996</v>
      </c>
      <c r="Z799" s="78">
        <f t="shared" ca="1" si="364"/>
        <v>-0.62807453459999996</v>
      </c>
      <c r="AA799" s="78">
        <f t="shared" ca="1" si="364"/>
        <v>-0.62807453459999996</v>
      </c>
    </row>
    <row r="800" spans="1:27" x14ac:dyDescent="0.25">
      <c r="A800" s="140"/>
      <c r="B800" s="155" t="s">
        <v>1157</v>
      </c>
      <c r="C800" s="16">
        <f t="shared" ca="1" si="358"/>
        <v>0</v>
      </c>
      <c r="D800" s="16">
        <f t="shared" ca="1" si="359"/>
        <v>0</v>
      </c>
      <c r="E800" s="16">
        <f t="shared" ca="1" si="360"/>
        <v>0</v>
      </c>
      <c r="F800" s="16">
        <f t="shared" ca="1" si="361"/>
        <v>0</v>
      </c>
      <c r="G800" s="16">
        <f t="shared" ca="1" si="362"/>
        <v>0</v>
      </c>
      <c r="H800" s="7"/>
      <c r="O800" s="8"/>
      <c r="P800" s="8"/>
      <c r="Q800" s="8"/>
      <c r="R800" s="8"/>
      <c r="S800" s="8"/>
      <c r="V800" s="51" t="s">
        <v>577</v>
      </c>
      <c r="W800" s="53">
        <f ca="1">SUM(C813:C828)</f>
        <v>0</v>
      </c>
      <c r="X800" s="53">
        <f t="shared" ref="X800:AA800" ca="1" si="365">SUM(D813:D828)</f>
        <v>0</v>
      </c>
      <c r="Y800" s="53">
        <f t="shared" ca="1" si="365"/>
        <v>0</v>
      </c>
      <c r="Z800" s="53">
        <f t="shared" ca="1" si="365"/>
        <v>0</v>
      </c>
      <c r="AA800" s="53">
        <f t="shared" ca="1" si="365"/>
        <v>-6.7673161099999999E-5</v>
      </c>
    </row>
    <row r="801" spans="1:27" x14ac:dyDescent="0.25">
      <c r="A801" s="140"/>
      <c r="B801" s="155" t="s">
        <v>1158</v>
      </c>
      <c r="C801" s="16">
        <f t="shared" ca="1" si="358"/>
        <v>0</v>
      </c>
      <c r="D801" s="16">
        <f t="shared" ca="1" si="359"/>
        <v>0</v>
      </c>
      <c r="E801" s="16">
        <f t="shared" ca="1" si="360"/>
        <v>0</v>
      </c>
      <c r="F801" s="16">
        <f t="shared" ca="1" si="361"/>
        <v>0</v>
      </c>
      <c r="G801" s="16">
        <f t="shared" ca="1" si="362"/>
        <v>0</v>
      </c>
      <c r="H801" s="7"/>
      <c r="O801" s="8"/>
      <c r="P801" s="8"/>
      <c r="Q801" s="8"/>
      <c r="R801" s="8"/>
      <c r="S801" s="8"/>
      <c r="V801" s="22" t="s">
        <v>578</v>
      </c>
      <c r="W801" s="41">
        <f ca="1">SUM(C829:C836)</f>
        <v>0</v>
      </c>
      <c r="X801" s="41">
        <f t="shared" ref="X801:AA801" ca="1" si="366">SUM(D829:D836)</f>
        <v>-65.205192089999997</v>
      </c>
      <c r="Y801" s="41">
        <f t="shared" ca="1" si="366"/>
        <v>-65.205192089999997</v>
      </c>
      <c r="Z801" s="41">
        <f t="shared" ca="1" si="366"/>
        <v>-65.205192089999997</v>
      </c>
      <c r="AA801" s="41">
        <f t="shared" ca="1" si="366"/>
        <v>-65.20525379</v>
      </c>
    </row>
    <row r="802" spans="1:27" x14ac:dyDescent="0.25">
      <c r="A802" s="140"/>
      <c r="B802" s="155" t="s">
        <v>1159</v>
      </c>
      <c r="C802" s="16">
        <f t="shared" ca="1" si="358"/>
        <v>0</v>
      </c>
      <c r="D802" s="16">
        <f t="shared" ca="1" si="359"/>
        <v>0</v>
      </c>
      <c r="E802" s="16">
        <f t="shared" ca="1" si="360"/>
        <v>0</v>
      </c>
      <c r="F802" s="16">
        <f t="shared" ca="1" si="361"/>
        <v>0</v>
      </c>
      <c r="G802" s="16">
        <f t="shared" ca="1" si="362"/>
        <v>0</v>
      </c>
      <c r="H802" s="7"/>
      <c r="O802" s="8"/>
      <c r="P802" s="8"/>
      <c r="Q802" s="8"/>
      <c r="R802" s="8"/>
      <c r="S802" s="8"/>
      <c r="V802" s="70" t="s">
        <v>579</v>
      </c>
      <c r="W802" s="72">
        <f ca="1">SUM(C837:C848)</f>
        <v>0</v>
      </c>
      <c r="X802" s="72">
        <f t="shared" ref="X802:AA802" ca="1" si="367">SUM(D837:D848)</f>
        <v>0</v>
      </c>
      <c r="Y802" s="72">
        <f t="shared" ca="1" si="367"/>
        <v>0</v>
      </c>
      <c r="Z802" s="72">
        <f t="shared" ca="1" si="367"/>
        <v>0</v>
      </c>
      <c r="AA802" s="72">
        <f t="shared" ca="1" si="367"/>
        <v>0</v>
      </c>
    </row>
    <row r="803" spans="1:27" x14ac:dyDescent="0.25">
      <c r="A803" s="140"/>
      <c r="B803" s="155" t="s">
        <v>1160</v>
      </c>
      <c r="C803" s="16">
        <f t="shared" ca="1" si="358"/>
        <v>0</v>
      </c>
      <c r="D803" s="16">
        <f t="shared" ca="1" si="359"/>
        <v>0</v>
      </c>
      <c r="E803" s="16">
        <f t="shared" ca="1" si="360"/>
        <v>0</v>
      </c>
      <c r="F803" s="16">
        <f t="shared" ca="1" si="361"/>
        <v>0</v>
      </c>
      <c r="G803" s="16">
        <f t="shared" ca="1" si="362"/>
        <v>0</v>
      </c>
      <c r="H803" s="7"/>
      <c r="O803" s="8"/>
      <c r="P803" s="8"/>
      <c r="Q803" s="8"/>
      <c r="R803" s="8"/>
      <c r="S803" s="8"/>
      <c r="V803" s="32" t="s">
        <v>580</v>
      </c>
      <c r="W803" s="40">
        <f ca="1">SUM(C849:C880)+SUM(C884:C889)</f>
        <v>0</v>
      </c>
      <c r="X803" s="40">
        <f t="shared" ref="X803:AA803" ca="1" si="368">SUM(D849:D880)+SUM(D884:D889)</f>
        <v>-9.2985279450559979</v>
      </c>
      <c r="Y803" s="40">
        <f t="shared" ca="1" si="368"/>
        <v>-8.5390166695999987</v>
      </c>
      <c r="Z803" s="40">
        <f t="shared" ca="1" si="368"/>
        <v>-7.9856433020100006</v>
      </c>
      <c r="AA803" s="40">
        <f t="shared" ca="1" si="368"/>
        <v>-7.5869008980000006</v>
      </c>
    </row>
    <row r="804" spans="1:27" x14ac:dyDescent="0.25">
      <c r="A804" s="140"/>
      <c r="B804" s="155" t="s">
        <v>1161</v>
      </c>
      <c r="C804" s="16">
        <f t="shared" ca="1" si="358"/>
        <v>0</v>
      </c>
      <c r="D804" s="16">
        <f t="shared" ca="1" si="359"/>
        <v>-1.08801784E-4</v>
      </c>
      <c r="E804" s="16">
        <f t="shared" ca="1" si="360"/>
        <v>-1.08801784E-4</v>
      </c>
      <c r="F804" s="16">
        <f t="shared" ca="1" si="361"/>
        <v>-1.08801784E-4</v>
      </c>
      <c r="G804" s="16">
        <f t="shared" ca="1" si="362"/>
        <v>-1.08801784E-4</v>
      </c>
      <c r="H804" s="7"/>
      <c r="O804" s="8"/>
      <c r="P804" s="8"/>
      <c r="Q804" s="8"/>
      <c r="R804" s="8"/>
      <c r="S804" s="8"/>
      <c r="V804" s="197" t="s">
        <v>1352</v>
      </c>
      <c r="W804" s="180">
        <f ca="1">SUM(C881:C882)+SUM(C890:C891)</f>
        <v>0</v>
      </c>
      <c r="X804" s="180">
        <f t="shared" ref="X804:AA804" ca="1" si="369">SUM(D881:D882)+SUM(D890:D891)</f>
        <v>-1.379291163</v>
      </c>
      <c r="Y804" s="180">
        <f t="shared" ca="1" si="369"/>
        <v>-1.379291163</v>
      </c>
      <c r="Z804" s="180">
        <f t="shared" ca="1" si="369"/>
        <v>-1.379291163</v>
      </c>
      <c r="AA804" s="180">
        <f t="shared" ca="1" si="369"/>
        <v>-1.379291163</v>
      </c>
    </row>
    <row r="805" spans="1:27" x14ac:dyDescent="0.25">
      <c r="A805" s="140"/>
      <c r="B805" s="155" t="s">
        <v>490</v>
      </c>
      <c r="C805" s="78">
        <f t="shared" ca="1" si="358"/>
        <v>0</v>
      </c>
      <c r="D805" s="78">
        <f t="shared" ca="1" si="359"/>
        <v>0</v>
      </c>
      <c r="E805" s="78">
        <f t="shared" ca="1" si="360"/>
        <v>0</v>
      </c>
      <c r="F805" s="78">
        <f t="shared" ca="1" si="361"/>
        <v>0</v>
      </c>
      <c r="G805" s="78">
        <f t="shared" ca="1" si="362"/>
        <v>0</v>
      </c>
      <c r="H805" s="7"/>
      <c r="O805" s="8"/>
      <c r="P805" s="8"/>
      <c r="Q805" s="8"/>
      <c r="R805" s="8"/>
      <c r="S805" s="8"/>
      <c r="W805" s="7"/>
      <c r="X805" s="7"/>
      <c r="Y805" s="7"/>
      <c r="Z805" s="7"/>
      <c r="AA805" s="7"/>
    </row>
    <row r="806" spans="1:27" x14ac:dyDescent="0.25">
      <c r="A806" s="140"/>
      <c r="B806" s="155" t="s">
        <v>491</v>
      </c>
      <c r="C806" s="78">
        <f t="shared" ca="1" si="358"/>
        <v>0</v>
      </c>
      <c r="D806" s="78">
        <f t="shared" ca="1" si="359"/>
        <v>-0.47410471399999998</v>
      </c>
      <c r="E806" s="78">
        <f t="shared" ca="1" si="360"/>
        <v>-0.47410471399999998</v>
      </c>
      <c r="F806" s="78">
        <f t="shared" ca="1" si="361"/>
        <v>-0.47410471399999998</v>
      </c>
      <c r="G806" s="78">
        <f t="shared" ca="1" si="362"/>
        <v>-0.47410471399999998</v>
      </c>
      <c r="H806" s="7"/>
      <c r="O806" s="8"/>
      <c r="P806" s="8"/>
      <c r="Q806" s="8"/>
      <c r="R806" s="8"/>
      <c r="S806" s="8"/>
      <c r="V806" s="87" t="s">
        <v>581</v>
      </c>
      <c r="W806" s="235"/>
      <c r="X806" s="235"/>
      <c r="Y806" s="235"/>
      <c r="Z806" s="235"/>
      <c r="AA806" s="235"/>
    </row>
    <row r="807" spans="1:27" x14ac:dyDescent="0.25">
      <c r="A807" s="140"/>
      <c r="B807" s="155" t="s">
        <v>492</v>
      </c>
      <c r="C807" s="78">
        <f t="shared" ca="1" si="358"/>
        <v>0</v>
      </c>
      <c r="D807" s="78">
        <f t="shared" ca="1" si="359"/>
        <v>0</v>
      </c>
      <c r="E807" s="78">
        <f t="shared" ca="1" si="360"/>
        <v>0</v>
      </c>
      <c r="F807" s="78">
        <f t="shared" ca="1" si="361"/>
        <v>0</v>
      </c>
      <c r="G807" s="78">
        <f t="shared" ca="1" si="362"/>
        <v>0</v>
      </c>
      <c r="H807" s="7"/>
      <c r="O807" s="8"/>
      <c r="P807" s="8"/>
      <c r="Q807" s="8"/>
      <c r="R807" s="8"/>
      <c r="S807" s="8"/>
      <c r="V807" s="88" t="s">
        <v>583</v>
      </c>
      <c r="W807" s="89">
        <f ca="1">SUM(C893:C898)</f>
        <v>0</v>
      </c>
      <c r="X807" s="89">
        <f t="shared" ref="X807:AA807" ca="1" si="370">SUM(D893:D898)</f>
        <v>7.9539826700000002E-4</v>
      </c>
      <c r="Y807" s="89">
        <f t="shared" ca="1" si="370"/>
        <v>7.9539826700000002E-4</v>
      </c>
      <c r="Z807" s="89">
        <f t="shared" ca="1" si="370"/>
        <v>7.9539826700000002E-4</v>
      </c>
      <c r="AA807" s="89">
        <f t="shared" ca="1" si="370"/>
        <v>7.9539826700000002E-4</v>
      </c>
    </row>
    <row r="808" spans="1:27" x14ac:dyDescent="0.25">
      <c r="A808" s="140"/>
      <c r="B808" s="155" t="s">
        <v>493</v>
      </c>
      <c r="C808" s="78">
        <f t="shared" ca="1" si="358"/>
        <v>0</v>
      </c>
      <c r="D808" s="78">
        <f t="shared" ca="1" si="359"/>
        <v>-5.4407830599999998E-2</v>
      </c>
      <c r="E808" s="78">
        <f t="shared" ca="1" si="360"/>
        <v>-5.4407830599999998E-2</v>
      </c>
      <c r="F808" s="78">
        <f t="shared" ca="1" si="361"/>
        <v>-5.4407830599999998E-2</v>
      </c>
      <c r="G808" s="78">
        <f t="shared" ca="1" si="362"/>
        <v>-5.4407830599999998E-2</v>
      </c>
      <c r="H808" s="7"/>
      <c r="O808" s="8"/>
      <c r="P808" s="8"/>
      <c r="Q808" s="8"/>
      <c r="R808" s="8"/>
      <c r="S808" s="8"/>
      <c r="V808" s="90" t="s">
        <v>584</v>
      </c>
      <c r="W808" s="91">
        <f ca="1">SUM(C899:C904)</f>
        <v>0</v>
      </c>
      <c r="X808" s="91">
        <f t="shared" ref="X808:AA808" ca="1" si="371">SUM(D899:D904)</f>
        <v>0.82339149300000003</v>
      </c>
      <c r="Y808" s="91">
        <f t="shared" ca="1" si="371"/>
        <v>0.82339149300000003</v>
      </c>
      <c r="Z808" s="91">
        <f t="shared" ca="1" si="371"/>
        <v>0.82339149300000003</v>
      </c>
      <c r="AA808" s="91">
        <f t="shared" ca="1" si="371"/>
        <v>0.82339149300000003</v>
      </c>
    </row>
    <row r="809" spans="1:27" x14ac:dyDescent="0.25">
      <c r="A809" s="140"/>
      <c r="B809" s="155" t="s">
        <v>494</v>
      </c>
      <c r="C809" s="78">
        <f t="shared" ca="1" si="358"/>
        <v>0</v>
      </c>
      <c r="D809" s="78">
        <f t="shared" ca="1" si="359"/>
        <v>0</v>
      </c>
      <c r="E809" s="78">
        <f t="shared" ca="1" si="360"/>
        <v>0</v>
      </c>
      <c r="F809" s="78">
        <f t="shared" ca="1" si="361"/>
        <v>0</v>
      </c>
      <c r="G809" s="78">
        <f t="shared" ca="1" si="362"/>
        <v>0</v>
      </c>
      <c r="H809" s="7"/>
      <c r="O809" s="8"/>
      <c r="P809" s="8"/>
      <c r="Q809" s="8"/>
      <c r="R809" s="8"/>
      <c r="S809" s="8"/>
      <c r="V809" s="142" t="s">
        <v>577</v>
      </c>
      <c r="W809" s="143">
        <f ca="1">SUM(C905:C940)</f>
        <v>0</v>
      </c>
      <c r="X809" s="143">
        <f t="shared" ref="X809:AA809" ca="1" si="372">SUM(D905:D940)</f>
        <v>0</v>
      </c>
      <c r="Y809" s="143">
        <f t="shared" ca="1" si="372"/>
        <v>0</v>
      </c>
      <c r="Z809" s="143">
        <f t="shared" ca="1" si="372"/>
        <v>0</v>
      </c>
      <c r="AA809" s="143">
        <f t="shared" ca="1" si="372"/>
        <v>8.7904468399999997E-5</v>
      </c>
    </row>
    <row r="810" spans="1:27" x14ac:dyDescent="0.25">
      <c r="A810" s="140"/>
      <c r="B810" s="155" t="s">
        <v>495</v>
      </c>
      <c r="C810" s="78">
        <f t="shared" ca="1" si="358"/>
        <v>0</v>
      </c>
      <c r="D810" s="78">
        <f t="shared" ca="1" si="359"/>
        <v>0</v>
      </c>
      <c r="E810" s="78">
        <f t="shared" ca="1" si="360"/>
        <v>0</v>
      </c>
      <c r="F810" s="78">
        <f t="shared" ca="1" si="361"/>
        <v>0</v>
      </c>
      <c r="G810" s="78">
        <f t="shared" ca="1" si="362"/>
        <v>0</v>
      </c>
      <c r="H810" s="7"/>
      <c r="O810" s="8"/>
      <c r="P810" s="8"/>
      <c r="Q810" s="8"/>
      <c r="R810" s="8"/>
      <c r="S810" s="8"/>
      <c r="V810" s="146" t="s">
        <v>585</v>
      </c>
      <c r="W810" s="144">
        <f ca="1">SUM(C941:C946)</f>
        <v>0</v>
      </c>
      <c r="X810" s="144">
        <f t="shared" ref="X810:AA810" ca="1" si="373">SUM(D941:D946)</f>
        <v>86.1269329</v>
      </c>
      <c r="Y810" s="144">
        <f t="shared" ca="1" si="373"/>
        <v>86.1269329</v>
      </c>
      <c r="Z810" s="144">
        <f t="shared" ca="1" si="373"/>
        <v>86.1269329</v>
      </c>
      <c r="AA810" s="144">
        <f t="shared" ca="1" si="373"/>
        <v>86.127027699999999</v>
      </c>
    </row>
    <row r="811" spans="1:27" x14ac:dyDescent="0.25">
      <c r="A811" s="140"/>
      <c r="B811" s="155" t="s">
        <v>496</v>
      </c>
      <c r="C811" s="78">
        <f t="shared" ca="1" si="358"/>
        <v>0</v>
      </c>
      <c r="D811" s="78">
        <f t="shared" ca="1" si="359"/>
        <v>0</v>
      </c>
      <c r="E811" s="78">
        <f t="shared" ca="1" si="360"/>
        <v>0</v>
      </c>
      <c r="F811" s="78">
        <f t="shared" ca="1" si="361"/>
        <v>0</v>
      </c>
      <c r="G811" s="78">
        <f t="shared" ca="1" si="362"/>
        <v>0</v>
      </c>
      <c r="H811" s="7"/>
      <c r="O811" s="8"/>
      <c r="P811" s="8"/>
      <c r="Q811" s="8"/>
      <c r="R811" s="8"/>
      <c r="S811" s="8"/>
      <c r="V811" s="148" t="s">
        <v>586</v>
      </c>
      <c r="W811" s="147">
        <f ca="1">SUM(C947:C958)+C985+C992</f>
        <v>0</v>
      </c>
      <c r="X811" s="147">
        <f t="shared" ref="X811:AA811" ca="1" si="374">SUM(D947:D958)+D985+D992</f>
        <v>0</v>
      </c>
      <c r="Y811" s="147">
        <f t="shared" ca="1" si="374"/>
        <v>0</v>
      </c>
      <c r="Z811" s="147">
        <f t="shared" ca="1" si="374"/>
        <v>0</v>
      </c>
      <c r="AA811" s="147">
        <f t="shared" ca="1" si="374"/>
        <v>0</v>
      </c>
    </row>
    <row r="812" spans="1:27" x14ac:dyDescent="0.25">
      <c r="A812" s="140"/>
      <c r="B812" s="155" t="s">
        <v>497</v>
      </c>
      <c r="C812" s="78">
        <f t="shared" ca="1" si="358"/>
        <v>0</v>
      </c>
      <c r="D812" s="78">
        <f t="shared" ca="1" si="359"/>
        <v>-9.9561990000000003E-2</v>
      </c>
      <c r="E812" s="78">
        <f t="shared" ca="1" si="360"/>
        <v>-9.9561990000000003E-2</v>
      </c>
      <c r="F812" s="78">
        <f t="shared" ca="1" si="361"/>
        <v>-9.9561990000000003E-2</v>
      </c>
      <c r="G812" s="78">
        <f t="shared" ca="1" si="362"/>
        <v>-9.9561990000000003E-2</v>
      </c>
      <c r="H812" s="7"/>
      <c r="O812" s="8"/>
      <c r="P812" s="8"/>
      <c r="Q812" s="8"/>
      <c r="R812" s="8"/>
      <c r="S812" s="8"/>
      <c r="V812" s="24" t="s">
        <v>580</v>
      </c>
      <c r="W812" s="82">
        <f ca="1">SUM(C959:C982)+SUM(C986:C989)</f>
        <v>0</v>
      </c>
      <c r="X812" s="82">
        <f t="shared" ref="X812:AA812" ca="1" si="375">SUM(D959:D982)+SUM(D986:D989)</f>
        <v>11.681667139880002</v>
      </c>
      <c r="Y812" s="82">
        <f t="shared" ca="1" si="375"/>
        <v>10.726913322389999</v>
      </c>
      <c r="Z812" s="82">
        <f t="shared" ca="1" si="375"/>
        <v>10.03117802129</v>
      </c>
      <c r="AA812" s="82">
        <f t="shared" ca="1" si="375"/>
        <v>9.5297403649099994</v>
      </c>
    </row>
    <row r="813" spans="1:27" x14ac:dyDescent="0.25">
      <c r="A813" s="140"/>
      <c r="B813" s="155" t="s">
        <v>498</v>
      </c>
      <c r="C813" s="53">
        <f t="shared" ca="1" si="358"/>
        <v>0</v>
      </c>
      <c r="D813" s="53">
        <f t="shared" ca="1" si="359"/>
        <v>0</v>
      </c>
      <c r="E813" s="53">
        <f t="shared" ca="1" si="360"/>
        <v>0</v>
      </c>
      <c r="F813" s="53">
        <f t="shared" ca="1" si="361"/>
        <v>0</v>
      </c>
      <c r="G813" s="53">
        <f t="shared" ca="1" si="362"/>
        <v>0</v>
      </c>
      <c r="H813" s="7"/>
      <c r="O813" s="8"/>
      <c r="P813" s="8"/>
      <c r="Q813" s="8"/>
      <c r="R813" s="8"/>
      <c r="S813" s="8"/>
      <c r="V813" s="30" t="s">
        <v>1352</v>
      </c>
      <c r="W813" s="65">
        <f ca="1">SUM(C983:C984)+SUM(C990:C991)</f>
        <v>0</v>
      </c>
      <c r="X813" s="65">
        <f t="shared" ref="X813:AA813" ca="1" si="376">SUM(D983:D984)+SUM(D990:D991)</f>
        <v>1.6748295479999999</v>
      </c>
      <c r="Y813" s="65">
        <f t="shared" ca="1" si="376"/>
        <v>1.6748295479999999</v>
      </c>
      <c r="Z813" s="65">
        <f t="shared" ca="1" si="376"/>
        <v>1.6748295479999999</v>
      </c>
      <c r="AA813" s="65">
        <f t="shared" ca="1" si="376"/>
        <v>1.6748295479999999</v>
      </c>
    </row>
    <row r="814" spans="1:27" x14ac:dyDescent="0.25">
      <c r="A814" s="140"/>
      <c r="B814" s="155" t="s">
        <v>499</v>
      </c>
      <c r="C814" s="53">
        <f t="shared" ca="1" si="358"/>
        <v>0</v>
      </c>
      <c r="D814" s="53">
        <f t="shared" ca="1" si="359"/>
        <v>0</v>
      </c>
      <c r="E814" s="53">
        <f t="shared" ca="1" si="360"/>
        <v>0</v>
      </c>
      <c r="F814" s="53">
        <f t="shared" ca="1" si="361"/>
        <v>0</v>
      </c>
      <c r="G814" s="53">
        <f t="shared" ca="1" si="362"/>
        <v>0</v>
      </c>
      <c r="H814" s="7"/>
      <c r="O814" s="8"/>
      <c r="P814" s="8"/>
      <c r="Q814" s="8"/>
      <c r="R814" s="8"/>
      <c r="S814" s="8"/>
    </row>
    <row r="815" spans="1:27" x14ac:dyDescent="0.25">
      <c r="A815" s="140"/>
      <c r="B815" s="155" t="s">
        <v>500</v>
      </c>
      <c r="C815" s="53">
        <f t="shared" ca="1" si="358"/>
        <v>0</v>
      </c>
      <c r="D815" s="53">
        <f t="shared" ca="1" si="359"/>
        <v>0</v>
      </c>
      <c r="E815" s="53">
        <f t="shared" ca="1" si="360"/>
        <v>0</v>
      </c>
      <c r="F815" s="53">
        <f t="shared" ca="1" si="361"/>
        <v>0</v>
      </c>
      <c r="G815" s="53">
        <f t="shared" ca="1" si="362"/>
        <v>0</v>
      </c>
      <c r="H815" s="7"/>
      <c r="O815" s="8"/>
      <c r="P815" s="8"/>
      <c r="Q815" s="8"/>
      <c r="R815" s="8"/>
      <c r="S815" s="8"/>
    </row>
    <row r="816" spans="1:27" x14ac:dyDescent="0.25">
      <c r="A816" s="140"/>
      <c r="B816" s="155" t="s">
        <v>501</v>
      </c>
      <c r="C816" s="53">
        <f t="shared" ca="1" si="358"/>
        <v>0</v>
      </c>
      <c r="D816" s="53">
        <f t="shared" ca="1" si="359"/>
        <v>0</v>
      </c>
      <c r="E816" s="53">
        <f t="shared" ca="1" si="360"/>
        <v>0</v>
      </c>
      <c r="F816" s="53">
        <f t="shared" ca="1" si="361"/>
        <v>0</v>
      </c>
      <c r="G816" s="53">
        <f t="shared" ca="1" si="362"/>
        <v>0</v>
      </c>
      <c r="H816" s="7"/>
      <c r="O816" s="8"/>
      <c r="P816" s="8"/>
      <c r="Q816" s="8"/>
      <c r="R816" s="8"/>
      <c r="S816" s="8"/>
    </row>
    <row r="817" spans="1:27" x14ac:dyDescent="0.25">
      <c r="A817" s="140"/>
      <c r="B817" s="155" t="s">
        <v>502</v>
      </c>
      <c r="C817" s="53">
        <f t="shared" ca="1" si="358"/>
        <v>0</v>
      </c>
      <c r="D817" s="53">
        <f t="shared" ca="1" si="359"/>
        <v>0</v>
      </c>
      <c r="E817" s="53">
        <f t="shared" ca="1" si="360"/>
        <v>0</v>
      </c>
      <c r="F817" s="53">
        <f t="shared" ca="1" si="361"/>
        <v>0</v>
      </c>
      <c r="G817" s="53">
        <f t="shared" ca="1" si="362"/>
        <v>0</v>
      </c>
      <c r="H817" s="7"/>
      <c r="O817" s="8"/>
      <c r="P817" s="8"/>
      <c r="Q817" s="8"/>
      <c r="R817" s="8"/>
      <c r="S817" s="8"/>
    </row>
    <row r="818" spans="1:27" x14ac:dyDescent="0.25">
      <c r="A818" s="140"/>
      <c r="B818" s="155" t="s">
        <v>503</v>
      </c>
      <c r="C818" s="53">
        <f t="shared" ca="1" si="358"/>
        <v>0</v>
      </c>
      <c r="D818" s="53">
        <f t="shared" ca="1" si="359"/>
        <v>0</v>
      </c>
      <c r="E818" s="53">
        <f t="shared" ca="1" si="360"/>
        <v>0</v>
      </c>
      <c r="F818" s="53">
        <f t="shared" ca="1" si="361"/>
        <v>0</v>
      </c>
      <c r="G818" s="53">
        <f t="shared" ca="1" si="362"/>
        <v>0</v>
      </c>
      <c r="H818" s="7"/>
      <c r="O818" s="8"/>
      <c r="P818" s="8"/>
      <c r="Q818" s="8"/>
      <c r="R818" s="8"/>
      <c r="S818" s="8"/>
    </row>
    <row r="819" spans="1:27" x14ac:dyDescent="0.25">
      <c r="A819" s="140"/>
      <c r="B819" s="155" t="s">
        <v>94</v>
      </c>
      <c r="C819" s="53">
        <f t="shared" ca="1" si="358"/>
        <v>0</v>
      </c>
      <c r="D819" s="53">
        <f t="shared" ca="1" si="359"/>
        <v>0</v>
      </c>
      <c r="E819" s="53">
        <f t="shared" ca="1" si="360"/>
        <v>0</v>
      </c>
      <c r="F819" s="53">
        <f t="shared" ca="1" si="361"/>
        <v>0</v>
      </c>
      <c r="G819" s="53">
        <f t="shared" ca="1" si="362"/>
        <v>0</v>
      </c>
      <c r="H819" s="7"/>
      <c r="O819" s="8"/>
      <c r="P819" s="8"/>
      <c r="Q819" s="8"/>
      <c r="R819" s="8"/>
      <c r="S819" s="8"/>
    </row>
    <row r="820" spans="1:27" x14ac:dyDescent="0.25">
      <c r="A820" s="140"/>
      <c r="B820" s="155" t="s">
        <v>95</v>
      </c>
      <c r="C820" s="53">
        <f t="shared" ca="1" si="358"/>
        <v>0</v>
      </c>
      <c r="D820" s="53">
        <f t="shared" ca="1" si="359"/>
        <v>0</v>
      </c>
      <c r="E820" s="53">
        <f t="shared" ca="1" si="360"/>
        <v>0</v>
      </c>
      <c r="F820" s="53">
        <f t="shared" ca="1" si="361"/>
        <v>0</v>
      </c>
      <c r="G820" s="53">
        <f t="shared" ca="1" si="362"/>
        <v>0</v>
      </c>
      <c r="H820" s="7"/>
      <c r="O820" s="8"/>
      <c r="P820" s="8"/>
      <c r="Q820" s="8"/>
      <c r="R820" s="8"/>
      <c r="S820" s="8"/>
    </row>
    <row r="821" spans="1:27" x14ac:dyDescent="0.25">
      <c r="A821" s="140"/>
      <c r="B821" s="155" t="s">
        <v>504</v>
      </c>
      <c r="C821" s="53">
        <f t="shared" ca="1" si="358"/>
        <v>0</v>
      </c>
      <c r="D821" s="53">
        <f t="shared" ca="1" si="359"/>
        <v>0</v>
      </c>
      <c r="E821" s="53">
        <f t="shared" ca="1" si="360"/>
        <v>0</v>
      </c>
      <c r="F821" s="53">
        <f t="shared" ca="1" si="361"/>
        <v>0</v>
      </c>
      <c r="G821" s="53">
        <f t="shared" ca="1" si="362"/>
        <v>0</v>
      </c>
      <c r="H821" s="7"/>
      <c r="O821" s="8"/>
      <c r="P821" s="8"/>
      <c r="Q821" s="8"/>
      <c r="R821" s="8"/>
      <c r="S821" s="8"/>
      <c r="V821" s="140" t="s">
        <v>285</v>
      </c>
      <c r="W821" s="135">
        <f ca="1">SUM(W798:W813)</f>
        <v>0</v>
      </c>
      <c r="X821" s="135">
        <f ca="1">SUM(X798:X813)</f>
        <v>23.795903840976017</v>
      </c>
      <c r="Y821" s="135">
        <f ca="1">SUM(Y798:Y813)</f>
        <v>23.600661298942001</v>
      </c>
      <c r="Z821" s="135">
        <f ca="1">SUM(Z798:Z813)</f>
        <v>23.458299365432005</v>
      </c>
      <c r="AA821" s="135">
        <f ca="1">SUM(AA798:AA813)</f>
        <v>23.355657444369292</v>
      </c>
    </row>
    <row r="822" spans="1:27" x14ac:dyDescent="0.25">
      <c r="A822" s="140"/>
      <c r="B822" s="155" t="s">
        <v>505</v>
      </c>
      <c r="C822" s="53">
        <f t="shared" ca="1" si="358"/>
        <v>0</v>
      </c>
      <c r="D822" s="53">
        <f t="shared" ca="1" si="359"/>
        <v>0</v>
      </c>
      <c r="E822" s="53">
        <f t="shared" ca="1" si="360"/>
        <v>0</v>
      </c>
      <c r="F822" s="53">
        <f t="shared" ca="1" si="361"/>
        <v>0</v>
      </c>
      <c r="G822" s="53">
        <f t="shared" ca="1" si="362"/>
        <v>0</v>
      </c>
      <c r="H822" s="7"/>
      <c r="O822" s="8"/>
      <c r="P822" s="8"/>
      <c r="Q822" s="8"/>
      <c r="R822" s="8"/>
      <c r="S822" s="8"/>
      <c r="V822" s="140" t="s">
        <v>284</v>
      </c>
      <c r="W822" s="135">
        <f ca="1">SUM(C797:C992)</f>
        <v>0</v>
      </c>
      <c r="X822" s="135">
        <f ca="1">SUM(D797:D992)</f>
        <v>23.795903840975996</v>
      </c>
      <c r="Y822" s="135">
        <f ca="1">SUM(E797:E992)</f>
        <v>23.600661298942004</v>
      </c>
      <c r="Z822" s="135">
        <f ca="1">SUM(F797:F992)</f>
        <v>23.458299365432001</v>
      </c>
      <c r="AA822" s="135">
        <f ca="1">SUM(G797:G992)</f>
        <v>23.35565744436931</v>
      </c>
    </row>
    <row r="823" spans="1:27" x14ac:dyDescent="0.25">
      <c r="A823" s="140"/>
      <c r="B823" s="155" t="s">
        <v>506</v>
      </c>
      <c r="C823" s="53">
        <f t="shared" ca="1" si="358"/>
        <v>0</v>
      </c>
      <c r="D823" s="53">
        <f t="shared" ca="1" si="359"/>
        <v>0</v>
      </c>
      <c r="E823" s="53">
        <f t="shared" ca="1" si="360"/>
        <v>0</v>
      </c>
      <c r="F823" s="53">
        <f t="shared" ca="1" si="361"/>
        <v>0</v>
      </c>
      <c r="G823" s="53">
        <f t="shared" ca="1" si="362"/>
        <v>-6.7673161099999999E-5</v>
      </c>
      <c r="H823" s="7"/>
      <c r="O823" s="8"/>
      <c r="P823" s="8"/>
      <c r="Q823" s="8"/>
      <c r="R823" s="8"/>
      <c r="S823" s="8"/>
    </row>
    <row r="824" spans="1:27" x14ac:dyDescent="0.25">
      <c r="A824" s="140"/>
      <c r="B824" s="155" t="s">
        <v>507</v>
      </c>
      <c r="C824" s="53">
        <f t="shared" ca="1" si="358"/>
        <v>0</v>
      </c>
      <c r="D824" s="53">
        <f t="shared" ca="1" si="359"/>
        <v>0</v>
      </c>
      <c r="E824" s="53">
        <f t="shared" ca="1" si="360"/>
        <v>0</v>
      </c>
      <c r="F824" s="53">
        <f t="shared" ca="1" si="361"/>
        <v>0</v>
      </c>
      <c r="G824" s="53">
        <f t="shared" ca="1" si="362"/>
        <v>0</v>
      </c>
      <c r="H824" s="7"/>
      <c r="O824" s="8"/>
      <c r="P824" s="8"/>
      <c r="Q824" s="8"/>
      <c r="R824" s="8"/>
      <c r="S824" s="8"/>
    </row>
    <row r="825" spans="1:27" x14ac:dyDescent="0.25">
      <c r="A825" s="140"/>
      <c r="B825" s="155" t="s">
        <v>508</v>
      </c>
      <c r="C825" s="53">
        <f t="shared" ca="1" si="358"/>
        <v>0</v>
      </c>
      <c r="D825" s="53">
        <f t="shared" ca="1" si="359"/>
        <v>0</v>
      </c>
      <c r="E825" s="53">
        <f t="shared" ca="1" si="360"/>
        <v>0</v>
      </c>
      <c r="F825" s="53">
        <f t="shared" ca="1" si="361"/>
        <v>0</v>
      </c>
      <c r="G825" s="53">
        <f t="shared" ca="1" si="362"/>
        <v>0</v>
      </c>
      <c r="H825" s="7"/>
      <c r="O825" s="8"/>
      <c r="P825" s="8"/>
      <c r="Q825" s="8"/>
      <c r="R825" s="8"/>
      <c r="S825" s="8"/>
    </row>
    <row r="826" spans="1:27" x14ac:dyDescent="0.25">
      <c r="A826" s="140"/>
      <c r="B826" s="155" t="s">
        <v>509</v>
      </c>
      <c r="C826" s="53">
        <f t="shared" ca="1" si="358"/>
        <v>0</v>
      </c>
      <c r="D826" s="53">
        <f t="shared" ca="1" si="359"/>
        <v>0</v>
      </c>
      <c r="E826" s="53">
        <f t="shared" ca="1" si="360"/>
        <v>0</v>
      </c>
      <c r="F826" s="53">
        <f t="shared" ca="1" si="361"/>
        <v>0</v>
      </c>
      <c r="G826" s="53">
        <f t="shared" ca="1" si="362"/>
        <v>0</v>
      </c>
      <c r="H826" s="7"/>
      <c r="O826" s="8"/>
      <c r="P826" s="8"/>
      <c r="Q826" s="8"/>
      <c r="R826" s="8"/>
      <c r="S826" s="8"/>
    </row>
    <row r="827" spans="1:27" x14ac:dyDescent="0.25">
      <c r="A827" s="140"/>
      <c r="B827" s="155" t="s">
        <v>96</v>
      </c>
      <c r="C827" s="53">
        <f t="shared" ca="1" si="358"/>
        <v>0</v>
      </c>
      <c r="D827" s="53">
        <f t="shared" ca="1" si="359"/>
        <v>0</v>
      </c>
      <c r="E827" s="53">
        <f t="shared" ca="1" si="360"/>
        <v>0</v>
      </c>
      <c r="F827" s="53">
        <f t="shared" ca="1" si="361"/>
        <v>0</v>
      </c>
      <c r="G827" s="53">
        <f t="shared" ca="1" si="362"/>
        <v>0</v>
      </c>
      <c r="H827" s="7"/>
      <c r="O827" s="8"/>
      <c r="P827" s="8"/>
      <c r="Q827" s="8"/>
      <c r="R827" s="8"/>
      <c r="S827" s="8"/>
    </row>
    <row r="828" spans="1:27" x14ac:dyDescent="0.25">
      <c r="A828" s="140"/>
      <c r="B828" s="155" t="s">
        <v>97</v>
      </c>
      <c r="C828" s="53">
        <f t="shared" ca="1" si="358"/>
        <v>0</v>
      </c>
      <c r="D828" s="53">
        <f t="shared" ca="1" si="359"/>
        <v>0</v>
      </c>
      <c r="E828" s="53">
        <f t="shared" ca="1" si="360"/>
        <v>0</v>
      </c>
      <c r="F828" s="53">
        <f t="shared" ca="1" si="361"/>
        <v>0</v>
      </c>
      <c r="G828" s="53">
        <f t="shared" ca="1" si="362"/>
        <v>0</v>
      </c>
      <c r="H828" s="7"/>
      <c r="O828" s="8"/>
      <c r="P828" s="8"/>
      <c r="Q828" s="8"/>
      <c r="R828" s="8"/>
      <c r="S828" s="8"/>
    </row>
    <row r="829" spans="1:27" x14ac:dyDescent="0.25">
      <c r="A829" s="140"/>
      <c r="B829" s="155" t="s">
        <v>510</v>
      </c>
      <c r="C829" s="41">
        <f t="shared" ca="1" si="358"/>
        <v>0</v>
      </c>
      <c r="D829" s="41">
        <f t="shared" ca="1" si="359"/>
        <v>-35.699894</v>
      </c>
      <c r="E829" s="41">
        <f t="shared" ca="1" si="360"/>
        <v>-35.699894</v>
      </c>
      <c r="F829" s="41">
        <f t="shared" ca="1" si="361"/>
        <v>-35.699894</v>
      </c>
      <c r="G829" s="41">
        <f t="shared" ca="1" si="362"/>
        <v>-35.699894</v>
      </c>
      <c r="H829" s="7"/>
      <c r="O829" s="8"/>
      <c r="P829" s="8"/>
      <c r="Q829" s="8"/>
      <c r="R829" s="8"/>
      <c r="S829" s="8"/>
    </row>
    <row r="830" spans="1:27" x14ac:dyDescent="0.25">
      <c r="A830" s="140"/>
      <c r="B830" s="155" t="s">
        <v>511</v>
      </c>
      <c r="C830" s="41">
        <f t="shared" ca="1" si="358"/>
        <v>0</v>
      </c>
      <c r="D830" s="41">
        <f t="shared" ca="1" si="359"/>
        <v>0</v>
      </c>
      <c r="E830" s="41">
        <f t="shared" ca="1" si="360"/>
        <v>0</v>
      </c>
      <c r="F830" s="41">
        <f t="shared" ca="1" si="361"/>
        <v>0</v>
      </c>
      <c r="G830" s="41">
        <f t="shared" ca="1" si="362"/>
        <v>0</v>
      </c>
      <c r="H830" s="7"/>
      <c r="O830" s="8"/>
      <c r="P830" s="8"/>
      <c r="Q830" s="8"/>
      <c r="R830" s="8"/>
      <c r="S830" s="8"/>
    </row>
    <row r="831" spans="1:27" x14ac:dyDescent="0.25">
      <c r="A831" s="140"/>
      <c r="B831" s="155" t="s">
        <v>512</v>
      </c>
      <c r="C831" s="41">
        <f t="shared" ca="1" si="358"/>
        <v>0</v>
      </c>
      <c r="D831" s="41">
        <f t="shared" ca="1" si="359"/>
        <v>-24.6858124</v>
      </c>
      <c r="E831" s="41">
        <f t="shared" ca="1" si="360"/>
        <v>-24.6858124</v>
      </c>
      <c r="F831" s="41">
        <f t="shared" ca="1" si="361"/>
        <v>-24.6858124</v>
      </c>
      <c r="G831" s="41">
        <f t="shared" ca="1" si="362"/>
        <v>-24.685874099999999</v>
      </c>
      <c r="H831" s="7"/>
      <c r="O831" s="8"/>
      <c r="P831" s="8"/>
      <c r="Q831" s="8"/>
      <c r="R831" s="8"/>
      <c r="S831" s="8"/>
    </row>
    <row r="832" spans="1:27" x14ac:dyDescent="0.25">
      <c r="A832" s="140"/>
      <c r="B832" s="155" t="s">
        <v>513</v>
      </c>
      <c r="C832" s="41">
        <f t="shared" ca="1" si="358"/>
        <v>0</v>
      </c>
      <c r="D832" s="41">
        <f t="shared" ca="1" si="359"/>
        <v>0</v>
      </c>
      <c r="E832" s="41">
        <f t="shared" ca="1" si="360"/>
        <v>0</v>
      </c>
      <c r="F832" s="41">
        <f t="shared" ca="1" si="361"/>
        <v>0</v>
      </c>
      <c r="G832" s="41">
        <f t="shared" ca="1" si="362"/>
        <v>0</v>
      </c>
      <c r="H832" s="7"/>
      <c r="O832" s="8"/>
      <c r="P832" s="8"/>
      <c r="Q832" s="8"/>
      <c r="R832" s="8"/>
      <c r="S832" s="8"/>
    </row>
    <row r="833" spans="1:19" x14ac:dyDescent="0.25">
      <c r="A833" s="140"/>
      <c r="B833" s="155" t="s">
        <v>514</v>
      </c>
      <c r="C833" s="41">
        <f t="shared" ca="1" si="358"/>
        <v>0</v>
      </c>
      <c r="D833" s="41">
        <f t="shared" ca="1" si="359"/>
        <v>0</v>
      </c>
      <c r="E833" s="41">
        <f t="shared" ca="1" si="360"/>
        <v>0</v>
      </c>
      <c r="F833" s="41">
        <f t="shared" ca="1" si="361"/>
        <v>0</v>
      </c>
      <c r="G833" s="41">
        <f t="shared" ca="1" si="362"/>
        <v>0</v>
      </c>
      <c r="H833" s="7"/>
      <c r="O833" s="8"/>
      <c r="P833" s="8"/>
      <c r="Q833" s="8"/>
      <c r="R833" s="8"/>
      <c r="S833" s="8"/>
    </row>
    <row r="834" spans="1:19" x14ac:dyDescent="0.25">
      <c r="A834" s="140"/>
      <c r="B834" s="155" t="s">
        <v>515</v>
      </c>
      <c r="C834" s="41">
        <f t="shared" ca="1" si="358"/>
        <v>0</v>
      </c>
      <c r="D834" s="41">
        <f t="shared" ca="1" si="359"/>
        <v>0</v>
      </c>
      <c r="E834" s="41">
        <f t="shared" ca="1" si="360"/>
        <v>0</v>
      </c>
      <c r="F834" s="41">
        <f t="shared" ca="1" si="361"/>
        <v>0</v>
      </c>
      <c r="G834" s="41">
        <f t="shared" ca="1" si="362"/>
        <v>0</v>
      </c>
      <c r="H834" s="7"/>
      <c r="O834" s="8"/>
      <c r="P834" s="8"/>
      <c r="Q834" s="8"/>
      <c r="R834" s="8"/>
      <c r="S834" s="8"/>
    </row>
    <row r="835" spans="1:19" x14ac:dyDescent="0.25">
      <c r="A835" s="140"/>
      <c r="B835" s="155" t="s">
        <v>62</v>
      </c>
      <c r="C835" s="41">
        <f t="shared" ca="1" si="358"/>
        <v>0</v>
      </c>
      <c r="D835" s="41">
        <f t="shared" ca="1" si="359"/>
        <v>-4.8194856899999996</v>
      </c>
      <c r="E835" s="41">
        <f t="shared" ca="1" si="360"/>
        <v>-4.8194856899999996</v>
      </c>
      <c r="F835" s="41">
        <f t="shared" ca="1" si="361"/>
        <v>-4.8194856899999996</v>
      </c>
      <c r="G835" s="41">
        <f t="shared" ca="1" si="362"/>
        <v>-4.8194856899999996</v>
      </c>
      <c r="H835" s="7"/>
      <c r="O835" s="8"/>
      <c r="P835" s="8"/>
      <c r="Q835" s="8"/>
      <c r="R835" s="8"/>
      <c r="S835" s="8"/>
    </row>
    <row r="836" spans="1:19" x14ac:dyDescent="0.25">
      <c r="A836" s="140"/>
      <c r="B836" s="155" t="s">
        <v>63</v>
      </c>
      <c r="C836" s="41">
        <f t="shared" ca="1" si="358"/>
        <v>0</v>
      </c>
      <c r="D836" s="41">
        <f t="shared" ca="1" si="359"/>
        <v>0</v>
      </c>
      <c r="E836" s="41">
        <f t="shared" ca="1" si="360"/>
        <v>0</v>
      </c>
      <c r="F836" s="41">
        <f t="shared" ca="1" si="361"/>
        <v>0</v>
      </c>
      <c r="G836" s="41">
        <f t="shared" ca="1" si="362"/>
        <v>0</v>
      </c>
      <c r="H836" s="7"/>
      <c r="O836" s="8"/>
      <c r="P836" s="8"/>
      <c r="Q836" s="8"/>
      <c r="R836" s="8"/>
      <c r="S836" s="8"/>
    </row>
    <row r="837" spans="1:19" x14ac:dyDescent="0.25">
      <c r="A837" s="140"/>
      <c r="B837" s="155" t="s">
        <v>64</v>
      </c>
      <c r="C837" s="72">
        <f t="shared" ca="1" si="358"/>
        <v>0</v>
      </c>
      <c r="D837" s="72">
        <f t="shared" ca="1" si="359"/>
        <v>0</v>
      </c>
      <c r="E837" s="72">
        <f t="shared" ca="1" si="360"/>
        <v>0</v>
      </c>
      <c r="F837" s="72">
        <f t="shared" ca="1" si="361"/>
        <v>0</v>
      </c>
      <c r="G837" s="72">
        <f t="shared" ca="1" si="362"/>
        <v>0</v>
      </c>
      <c r="H837" s="7"/>
      <c r="O837" s="8"/>
      <c r="P837" s="8"/>
      <c r="Q837" s="8"/>
      <c r="R837" s="8"/>
      <c r="S837" s="8"/>
    </row>
    <row r="838" spans="1:19" x14ac:dyDescent="0.25">
      <c r="A838" s="140"/>
      <c r="B838" s="155" t="s">
        <v>65</v>
      </c>
      <c r="C838" s="72">
        <f t="shared" ca="1" si="358"/>
        <v>0</v>
      </c>
      <c r="D838" s="72">
        <f t="shared" ca="1" si="359"/>
        <v>0</v>
      </c>
      <c r="E838" s="72">
        <f t="shared" ca="1" si="360"/>
        <v>0</v>
      </c>
      <c r="F838" s="72">
        <f t="shared" ca="1" si="361"/>
        <v>0</v>
      </c>
      <c r="G838" s="72">
        <f t="shared" ca="1" si="362"/>
        <v>0</v>
      </c>
      <c r="H838" s="7"/>
      <c r="O838" s="8"/>
      <c r="P838" s="8"/>
      <c r="Q838" s="8"/>
      <c r="R838" s="8"/>
      <c r="S838" s="8"/>
    </row>
    <row r="839" spans="1:19" x14ac:dyDescent="0.25">
      <c r="A839" s="140"/>
      <c r="B839" s="155" t="s">
        <v>66</v>
      </c>
      <c r="C839" s="72">
        <f t="shared" ca="1" si="358"/>
        <v>0</v>
      </c>
      <c r="D839" s="72">
        <f t="shared" ca="1" si="359"/>
        <v>0</v>
      </c>
      <c r="E839" s="72">
        <f t="shared" ca="1" si="360"/>
        <v>0</v>
      </c>
      <c r="F839" s="72">
        <f t="shared" ca="1" si="361"/>
        <v>0</v>
      </c>
      <c r="G839" s="72">
        <f t="shared" ca="1" si="362"/>
        <v>0</v>
      </c>
      <c r="H839" s="7"/>
      <c r="O839" s="8"/>
      <c r="P839" s="8"/>
      <c r="Q839" s="8"/>
      <c r="R839" s="8"/>
      <c r="S839" s="8"/>
    </row>
    <row r="840" spans="1:19" x14ac:dyDescent="0.25">
      <c r="A840" s="140"/>
      <c r="B840" s="155" t="s">
        <v>67</v>
      </c>
      <c r="C840" s="72">
        <f t="shared" ca="1" si="358"/>
        <v>0</v>
      </c>
      <c r="D840" s="72">
        <f t="shared" ca="1" si="359"/>
        <v>0</v>
      </c>
      <c r="E840" s="72">
        <f t="shared" ca="1" si="360"/>
        <v>0</v>
      </c>
      <c r="F840" s="72">
        <f t="shared" ca="1" si="361"/>
        <v>0</v>
      </c>
      <c r="G840" s="72">
        <f t="shared" ca="1" si="362"/>
        <v>0</v>
      </c>
      <c r="H840" s="7"/>
      <c r="O840" s="8"/>
      <c r="P840" s="8"/>
      <c r="Q840" s="8"/>
      <c r="R840" s="8"/>
      <c r="S840" s="8"/>
    </row>
    <row r="841" spans="1:19" x14ac:dyDescent="0.25">
      <c r="A841" s="140"/>
      <c r="B841" s="155" t="s">
        <v>68</v>
      </c>
      <c r="C841" s="72">
        <f t="shared" ca="1" si="358"/>
        <v>0</v>
      </c>
      <c r="D841" s="72">
        <f t="shared" ca="1" si="359"/>
        <v>0</v>
      </c>
      <c r="E841" s="72">
        <f t="shared" ca="1" si="360"/>
        <v>0</v>
      </c>
      <c r="F841" s="72">
        <f t="shared" ca="1" si="361"/>
        <v>0</v>
      </c>
      <c r="G841" s="72">
        <f t="shared" ca="1" si="362"/>
        <v>0</v>
      </c>
      <c r="H841" s="7"/>
      <c r="O841" s="8"/>
      <c r="P841" s="8"/>
      <c r="Q841" s="8"/>
      <c r="R841" s="8"/>
      <c r="S841" s="8"/>
    </row>
    <row r="842" spans="1:19" x14ac:dyDescent="0.25">
      <c r="A842" s="140"/>
      <c r="B842" s="155" t="s">
        <v>69</v>
      </c>
      <c r="C842" s="72">
        <f t="shared" ca="1" si="358"/>
        <v>0</v>
      </c>
      <c r="D842" s="72">
        <f t="shared" ca="1" si="359"/>
        <v>0</v>
      </c>
      <c r="E842" s="72">
        <f t="shared" ca="1" si="360"/>
        <v>0</v>
      </c>
      <c r="F842" s="72">
        <f t="shared" ca="1" si="361"/>
        <v>0</v>
      </c>
      <c r="G842" s="72">
        <f t="shared" ca="1" si="362"/>
        <v>0</v>
      </c>
      <c r="H842" s="7"/>
      <c r="O842" s="8"/>
      <c r="P842" s="8"/>
      <c r="Q842" s="8"/>
      <c r="R842" s="8"/>
      <c r="S842" s="8"/>
    </row>
    <row r="843" spans="1:19" x14ac:dyDescent="0.25">
      <c r="A843" s="140"/>
      <c r="B843" s="155" t="s">
        <v>70</v>
      </c>
      <c r="C843" s="72">
        <f t="shared" ca="1" si="358"/>
        <v>0</v>
      </c>
      <c r="D843" s="72">
        <f t="shared" ca="1" si="359"/>
        <v>0</v>
      </c>
      <c r="E843" s="72">
        <f t="shared" ca="1" si="360"/>
        <v>0</v>
      </c>
      <c r="F843" s="72">
        <f t="shared" ca="1" si="361"/>
        <v>0</v>
      </c>
      <c r="G843" s="72">
        <f t="shared" ca="1" si="362"/>
        <v>0</v>
      </c>
      <c r="H843" s="7"/>
      <c r="O843" s="8"/>
      <c r="P843" s="8"/>
      <c r="Q843" s="8"/>
      <c r="R843" s="8"/>
      <c r="S843" s="8"/>
    </row>
    <row r="844" spans="1:19" x14ac:dyDescent="0.25">
      <c r="A844" s="140"/>
      <c r="B844" s="155" t="s">
        <v>71</v>
      </c>
      <c r="C844" s="72">
        <f t="shared" ca="1" si="358"/>
        <v>0</v>
      </c>
      <c r="D844" s="72">
        <f t="shared" ca="1" si="359"/>
        <v>0</v>
      </c>
      <c r="E844" s="72">
        <f t="shared" ca="1" si="360"/>
        <v>0</v>
      </c>
      <c r="F844" s="72">
        <f t="shared" ca="1" si="361"/>
        <v>0</v>
      </c>
      <c r="G844" s="72">
        <f t="shared" ca="1" si="362"/>
        <v>0</v>
      </c>
      <c r="H844" s="7"/>
      <c r="O844" s="8"/>
      <c r="P844" s="8"/>
      <c r="Q844" s="8"/>
      <c r="R844" s="8"/>
      <c r="S844" s="8"/>
    </row>
    <row r="845" spans="1:19" x14ac:dyDescent="0.25">
      <c r="A845" s="140"/>
      <c r="B845" s="155" t="s">
        <v>72</v>
      </c>
      <c r="C845" s="72">
        <f t="shared" ca="1" si="358"/>
        <v>0</v>
      </c>
      <c r="D845" s="72">
        <f t="shared" ca="1" si="359"/>
        <v>0</v>
      </c>
      <c r="E845" s="72">
        <f t="shared" ca="1" si="360"/>
        <v>0</v>
      </c>
      <c r="F845" s="72">
        <f t="shared" ca="1" si="361"/>
        <v>0</v>
      </c>
      <c r="G845" s="72">
        <f t="shared" ca="1" si="362"/>
        <v>0</v>
      </c>
      <c r="H845" s="7"/>
      <c r="O845" s="8"/>
      <c r="P845" s="8"/>
      <c r="Q845" s="8"/>
      <c r="R845" s="8"/>
      <c r="S845" s="8"/>
    </row>
    <row r="846" spans="1:19" x14ac:dyDescent="0.25">
      <c r="A846" s="140"/>
      <c r="B846" s="155" t="s">
        <v>73</v>
      </c>
      <c r="C846" s="72">
        <f t="shared" ca="1" si="358"/>
        <v>0</v>
      </c>
      <c r="D846" s="72">
        <f t="shared" ca="1" si="359"/>
        <v>0</v>
      </c>
      <c r="E846" s="72">
        <f t="shared" ca="1" si="360"/>
        <v>0</v>
      </c>
      <c r="F846" s="72">
        <f t="shared" ca="1" si="361"/>
        <v>0</v>
      </c>
      <c r="G846" s="72">
        <f t="shared" ca="1" si="362"/>
        <v>0</v>
      </c>
      <c r="H846" s="7"/>
      <c r="O846" s="8"/>
      <c r="P846" s="8"/>
      <c r="Q846" s="8"/>
      <c r="R846" s="8"/>
      <c r="S846" s="8"/>
    </row>
    <row r="847" spans="1:19" x14ac:dyDescent="0.25">
      <c r="A847" s="140"/>
      <c r="B847" s="155" t="s">
        <v>74</v>
      </c>
      <c r="C847" s="72">
        <f t="shared" ca="1" si="358"/>
        <v>0</v>
      </c>
      <c r="D847" s="72">
        <f t="shared" ca="1" si="359"/>
        <v>0</v>
      </c>
      <c r="E847" s="72">
        <f t="shared" ca="1" si="360"/>
        <v>0</v>
      </c>
      <c r="F847" s="72">
        <f t="shared" ca="1" si="361"/>
        <v>0</v>
      </c>
      <c r="G847" s="72">
        <f t="shared" ca="1" si="362"/>
        <v>0</v>
      </c>
      <c r="H847" s="7"/>
      <c r="O847" s="8"/>
      <c r="P847" s="8"/>
      <c r="Q847" s="8"/>
      <c r="R847" s="8"/>
      <c r="S847" s="8"/>
    </row>
    <row r="848" spans="1:19" x14ac:dyDescent="0.25">
      <c r="A848" s="140"/>
      <c r="B848" s="155" t="s">
        <v>75</v>
      </c>
      <c r="C848" s="72">
        <f t="shared" ca="1" si="358"/>
        <v>0</v>
      </c>
      <c r="D848" s="72">
        <f t="shared" ca="1" si="359"/>
        <v>0</v>
      </c>
      <c r="E848" s="72">
        <f t="shared" ca="1" si="360"/>
        <v>0</v>
      </c>
      <c r="F848" s="72">
        <f t="shared" ca="1" si="361"/>
        <v>0</v>
      </c>
      <c r="G848" s="72">
        <f t="shared" ca="1" si="362"/>
        <v>0</v>
      </c>
      <c r="H848" s="7"/>
      <c r="O848" s="8"/>
      <c r="P848" s="8"/>
      <c r="Q848" s="8"/>
      <c r="R848" s="8"/>
      <c r="S848" s="8"/>
    </row>
    <row r="849" spans="1:19" x14ac:dyDescent="0.25">
      <c r="A849" s="140"/>
      <c r="B849" s="155" t="s">
        <v>1233</v>
      </c>
      <c r="C849" s="40">
        <f t="shared" ca="1" si="358"/>
        <v>0</v>
      </c>
      <c r="D849" s="40">
        <f t="shared" ca="1" si="359"/>
        <v>-0.41411378599999998</v>
      </c>
      <c r="E849" s="40">
        <f t="shared" ca="1" si="360"/>
        <v>-0.37941151400000001</v>
      </c>
      <c r="F849" s="40">
        <f t="shared" ca="1" si="361"/>
        <v>-0.35396317999999999</v>
      </c>
      <c r="G849" s="40">
        <f t="shared" ca="1" si="362"/>
        <v>-0.33545530200000001</v>
      </c>
      <c r="H849" s="7"/>
      <c r="O849" s="8"/>
      <c r="P849" s="8"/>
      <c r="Q849" s="8"/>
      <c r="R849" s="8"/>
      <c r="S849" s="8"/>
    </row>
    <row r="850" spans="1:19" x14ac:dyDescent="0.25">
      <c r="A850" s="140"/>
      <c r="B850" s="155" t="s">
        <v>1162</v>
      </c>
      <c r="C850" s="40">
        <f t="shared" ca="1" si="358"/>
        <v>0</v>
      </c>
      <c r="D850" s="40">
        <f t="shared" ca="1" si="359"/>
        <v>-0.36249989999999999</v>
      </c>
      <c r="E850" s="40">
        <f t="shared" ca="1" si="360"/>
        <v>-0.33212281399999999</v>
      </c>
      <c r="F850" s="40">
        <f t="shared" ca="1" si="361"/>
        <v>-0.30984628400000003</v>
      </c>
      <c r="G850" s="40">
        <f t="shared" ca="1" si="362"/>
        <v>-0.29364517099999998</v>
      </c>
      <c r="H850" s="7"/>
      <c r="O850" s="8"/>
      <c r="P850" s="8"/>
      <c r="Q850" s="8"/>
      <c r="R850" s="8"/>
      <c r="S850" s="8"/>
    </row>
    <row r="851" spans="1:19" x14ac:dyDescent="0.25">
      <c r="A851" s="140"/>
      <c r="B851" s="155" t="s">
        <v>1234</v>
      </c>
      <c r="C851" s="40">
        <f t="shared" ca="1" si="358"/>
        <v>0</v>
      </c>
      <c r="D851" s="40">
        <f t="shared" ca="1" si="359"/>
        <v>0</v>
      </c>
      <c r="E851" s="40">
        <f t="shared" ca="1" si="360"/>
        <v>0</v>
      </c>
      <c r="F851" s="40">
        <f t="shared" ca="1" si="361"/>
        <v>0</v>
      </c>
      <c r="G851" s="40">
        <f t="shared" ca="1" si="362"/>
        <v>0</v>
      </c>
      <c r="H851" s="7"/>
      <c r="O851" s="8"/>
      <c r="P851" s="8"/>
      <c r="Q851" s="8"/>
      <c r="R851" s="8"/>
      <c r="S851" s="8"/>
    </row>
    <row r="852" spans="1:19" x14ac:dyDescent="0.25">
      <c r="A852" s="140"/>
      <c r="B852" s="155" t="s">
        <v>1235</v>
      </c>
      <c r="C852" s="40">
        <f t="shared" ca="1" si="358"/>
        <v>0</v>
      </c>
      <c r="D852" s="40">
        <f t="shared" ca="1" si="359"/>
        <v>0</v>
      </c>
      <c r="E852" s="40">
        <f t="shared" ca="1" si="360"/>
        <v>0</v>
      </c>
      <c r="F852" s="40">
        <f t="shared" ca="1" si="361"/>
        <v>0</v>
      </c>
      <c r="G852" s="40">
        <f t="shared" ca="1" si="362"/>
        <v>0</v>
      </c>
      <c r="H852" s="7"/>
      <c r="O852" s="8"/>
      <c r="P852" s="8"/>
      <c r="Q852" s="8"/>
      <c r="R852" s="8"/>
      <c r="S852" s="8"/>
    </row>
    <row r="853" spans="1:19" x14ac:dyDescent="0.25">
      <c r="A853" s="140"/>
      <c r="B853" s="155" t="s">
        <v>1236</v>
      </c>
      <c r="C853" s="40">
        <f t="shared" ca="1" si="358"/>
        <v>0</v>
      </c>
      <c r="D853" s="40">
        <f t="shared" ca="1" si="359"/>
        <v>-0.234555928</v>
      </c>
      <c r="E853" s="40">
        <f t="shared" ca="1" si="360"/>
        <v>-0.21490040299999999</v>
      </c>
      <c r="F853" s="40">
        <f t="shared" ca="1" si="361"/>
        <v>-0.20048635200000001</v>
      </c>
      <c r="G853" s="40">
        <f t="shared" ca="1" si="362"/>
        <v>-0.19000340499999999</v>
      </c>
      <c r="H853" s="7"/>
      <c r="O853" s="8"/>
      <c r="P853" s="8"/>
      <c r="Q853" s="8"/>
      <c r="R853" s="8"/>
      <c r="S853" s="8"/>
    </row>
    <row r="854" spans="1:19" x14ac:dyDescent="0.25">
      <c r="A854" s="140"/>
      <c r="B854" s="155" t="s">
        <v>1163</v>
      </c>
      <c r="C854" s="40">
        <f t="shared" ca="1" si="358"/>
        <v>0</v>
      </c>
      <c r="D854" s="40">
        <f t="shared" ca="1" si="359"/>
        <v>-0.22406604999999999</v>
      </c>
      <c r="E854" s="40">
        <f t="shared" ca="1" si="360"/>
        <v>-0.20528956500000001</v>
      </c>
      <c r="F854" s="40">
        <f t="shared" ca="1" si="361"/>
        <v>-0.191520143</v>
      </c>
      <c r="G854" s="40">
        <f t="shared" ca="1" si="362"/>
        <v>-0.18150601799999999</v>
      </c>
      <c r="H854" s="7"/>
      <c r="O854" s="8"/>
      <c r="P854" s="8"/>
      <c r="Q854" s="8"/>
      <c r="R854" s="8"/>
      <c r="S854" s="8"/>
    </row>
    <row r="855" spans="1:19" x14ac:dyDescent="0.25">
      <c r="A855" s="140"/>
      <c r="B855" s="155" t="s">
        <v>1237</v>
      </c>
      <c r="C855" s="40">
        <f t="shared" ca="1" si="358"/>
        <v>0</v>
      </c>
      <c r="D855" s="40">
        <f t="shared" ca="1" si="359"/>
        <v>0</v>
      </c>
      <c r="E855" s="40">
        <f t="shared" ca="1" si="360"/>
        <v>0</v>
      </c>
      <c r="F855" s="40">
        <f t="shared" ca="1" si="361"/>
        <v>0</v>
      </c>
      <c r="G855" s="40">
        <f t="shared" ca="1" si="362"/>
        <v>0</v>
      </c>
      <c r="H855" s="7"/>
      <c r="O855" s="8"/>
      <c r="P855" s="8"/>
      <c r="Q855" s="8"/>
      <c r="R855" s="8"/>
      <c r="S855" s="8"/>
    </row>
    <row r="856" spans="1:19" x14ac:dyDescent="0.25">
      <c r="A856" s="140"/>
      <c r="B856" s="155" t="s">
        <v>1238</v>
      </c>
      <c r="C856" s="40">
        <f t="shared" ca="1" si="358"/>
        <v>0</v>
      </c>
      <c r="D856" s="40">
        <f t="shared" ca="1" si="359"/>
        <v>0</v>
      </c>
      <c r="E856" s="40">
        <f t="shared" ca="1" si="360"/>
        <v>0</v>
      </c>
      <c r="F856" s="40">
        <f t="shared" ca="1" si="361"/>
        <v>0</v>
      </c>
      <c r="G856" s="40">
        <f t="shared" ca="1" si="362"/>
        <v>0</v>
      </c>
      <c r="H856" s="7"/>
      <c r="O856" s="8"/>
      <c r="P856" s="8"/>
      <c r="Q856" s="8"/>
      <c r="R856" s="8"/>
      <c r="S856" s="8"/>
    </row>
    <row r="857" spans="1:19" x14ac:dyDescent="0.25">
      <c r="A857" s="140"/>
      <c r="B857" s="155" t="s">
        <v>156</v>
      </c>
      <c r="C857" s="40">
        <f t="shared" ca="1" si="358"/>
        <v>0</v>
      </c>
      <c r="D857" s="40">
        <f t="shared" ca="1" si="359"/>
        <v>-1.97197041</v>
      </c>
      <c r="E857" s="40">
        <f t="shared" ca="1" si="360"/>
        <v>-1.8067214899999999</v>
      </c>
      <c r="F857" s="40">
        <f t="shared" ca="1" si="361"/>
        <v>-1.68553895</v>
      </c>
      <c r="G857" s="40">
        <f t="shared" ca="1" si="362"/>
        <v>-1.5974062</v>
      </c>
      <c r="H857" s="7"/>
      <c r="O857" s="8"/>
      <c r="P857" s="8"/>
      <c r="Q857" s="8"/>
      <c r="R857" s="8"/>
      <c r="S857" s="8"/>
    </row>
    <row r="858" spans="1:19" x14ac:dyDescent="0.25">
      <c r="A858" s="140"/>
      <c r="B858" s="155" t="s">
        <v>144</v>
      </c>
      <c r="C858" s="40">
        <f t="shared" ca="1" si="358"/>
        <v>0</v>
      </c>
      <c r="D858" s="40">
        <f t="shared" ca="1" si="359"/>
        <v>-1.7261899999999999</v>
      </c>
      <c r="E858" s="40">
        <f t="shared" ca="1" si="360"/>
        <v>-1.58153721</v>
      </c>
      <c r="F858" s="40">
        <f t="shared" ca="1" si="361"/>
        <v>-1.4754584900000001</v>
      </c>
      <c r="G858" s="40">
        <f t="shared" ca="1" si="362"/>
        <v>-1.3983103400000001</v>
      </c>
      <c r="H858" s="7"/>
      <c r="O858" s="8"/>
      <c r="P858" s="8"/>
      <c r="Q858" s="8"/>
      <c r="R858" s="8"/>
      <c r="S858" s="8"/>
    </row>
    <row r="859" spans="1:19" x14ac:dyDescent="0.25">
      <c r="A859" s="140"/>
      <c r="B859" s="155" t="s">
        <v>157</v>
      </c>
      <c r="C859" s="40">
        <f t="shared" ca="1" si="358"/>
        <v>0</v>
      </c>
      <c r="D859" s="40">
        <f t="shared" ca="1" si="359"/>
        <v>0</v>
      </c>
      <c r="E859" s="40">
        <f t="shared" ca="1" si="360"/>
        <v>0</v>
      </c>
      <c r="F859" s="40">
        <f t="shared" ca="1" si="361"/>
        <v>0</v>
      </c>
      <c r="G859" s="40">
        <f t="shared" ca="1" si="362"/>
        <v>0</v>
      </c>
      <c r="H859" s="7"/>
      <c r="O859" s="8"/>
      <c r="P859" s="8"/>
      <c r="Q859" s="8"/>
      <c r="R859" s="8"/>
      <c r="S859" s="8"/>
    </row>
    <row r="860" spans="1:19" x14ac:dyDescent="0.25">
      <c r="A860" s="140"/>
      <c r="B860" s="155" t="s">
        <v>158</v>
      </c>
      <c r="C860" s="40">
        <f t="shared" ca="1" si="358"/>
        <v>0</v>
      </c>
      <c r="D860" s="40">
        <f t="shared" ca="1" si="359"/>
        <v>0</v>
      </c>
      <c r="E860" s="40">
        <f t="shared" ca="1" si="360"/>
        <v>0</v>
      </c>
      <c r="F860" s="40">
        <f t="shared" ca="1" si="361"/>
        <v>0</v>
      </c>
      <c r="G860" s="40">
        <f t="shared" ca="1" si="362"/>
        <v>0</v>
      </c>
      <c r="H860" s="7"/>
      <c r="O860" s="8"/>
      <c r="P860" s="8"/>
      <c r="Q860" s="8"/>
      <c r="R860" s="8"/>
      <c r="S860" s="8"/>
    </row>
    <row r="861" spans="1:19" x14ac:dyDescent="0.25">
      <c r="A861" s="140"/>
      <c r="B861" s="155" t="s">
        <v>159</v>
      </c>
      <c r="C861" s="40">
        <f t="shared" ref="C861:C924" ca="1" si="377">IFERROR(VLOOKUP($B861,INDIRECT($I$797),2,FALSE),0)</f>
        <v>0</v>
      </c>
      <c r="D861" s="40">
        <f t="shared" ref="D861:D924" ca="1" si="378">IFERROR(VLOOKUP($B861,INDIRECT($J$797),2,FALSE),0)</f>
        <v>-1.11693299</v>
      </c>
      <c r="E861" s="40">
        <f t="shared" ref="E861:E924" ca="1" si="379">IFERROR(VLOOKUP($B861,INDIRECT($K$797),2,FALSE),0)</f>
        <v>-1.0233352499999999</v>
      </c>
      <c r="F861" s="40">
        <f t="shared" ref="F861:F924" ca="1" si="380">IFERROR(VLOOKUP($B861,INDIRECT($L$797),2,FALSE),0)</f>
        <v>-0.95469691199999995</v>
      </c>
      <c r="G861" s="40">
        <f t="shared" ref="G861:G924" ca="1" si="381">IFERROR(VLOOKUP($B861,INDIRECT($M$797),2,FALSE),0)</f>
        <v>-0.90477811900000005</v>
      </c>
      <c r="H861" s="7"/>
      <c r="O861" s="8"/>
      <c r="P861" s="8"/>
      <c r="Q861" s="8"/>
      <c r="R861" s="8"/>
      <c r="S861" s="8"/>
    </row>
    <row r="862" spans="1:19" x14ac:dyDescent="0.25">
      <c r="A862" s="140"/>
      <c r="B862" s="155" t="s">
        <v>145</v>
      </c>
      <c r="C862" s="40">
        <f t="shared" ca="1" si="377"/>
        <v>0</v>
      </c>
      <c r="D862" s="40">
        <f t="shared" ca="1" si="378"/>
        <v>-1.0669811899999999</v>
      </c>
      <c r="E862" s="40">
        <f t="shared" ca="1" si="379"/>
        <v>-0.97756935700000003</v>
      </c>
      <c r="F862" s="40">
        <f t="shared" ca="1" si="380"/>
        <v>-0.91200068099999998</v>
      </c>
      <c r="G862" s="40">
        <f t="shared" ca="1" si="381"/>
        <v>-0.86431437099999997</v>
      </c>
      <c r="H862" s="7"/>
      <c r="O862" s="8"/>
      <c r="P862" s="8"/>
      <c r="Q862" s="8"/>
      <c r="R862" s="8"/>
      <c r="S862" s="8"/>
    </row>
    <row r="863" spans="1:19" x14ac:dyDescent="0.25">
      <c r="A863" s="140"/>
      <c r="B863" s="155" t="s">
        <v>160</v>
      </c>
      <c r="C863" s="40">
        <f t="shared" ca="1" si="377"/>
        <v>0</v>
      </c>
      <c r="D863" s="40">
        <f t="shared" ca="1" si="378"/>
        <v>0</v>
      </c>
      <c r="E863" s="40">
        <f t="shared" ca="1" si="379"/>
        <v>0</v>
      </c>
      <c r="F863" s="40">
        <f t="shared" ca="1" si="380"/>
        <v>0</v>
      </c>
      <c r="G863" s="40">
        <f t="shared" ca="1" si="381"/>
        <v>0</v>
      </c>
      <c r="H863" s="7"/>
      <c r="O863" s="8"/>
      <c r="P863" s="8"/>
      <c r="Q863" s="8"/>
      <c r="R863" s="8"/>
      <c r="S863" s="8"/>
    </row>
    <row r="864" spans="1:19" x14ac:dyDescent="0.25">
      <c r="A864" s="140"/>
      <c r="B864" s="155" t="s">
        <v>161</v>
      </c>
      <c r="C864" s="40">
        <f t="shared" ca="1" si="377"/>
        <v>0</v>
      </c>
      <c r="D864" s="40">
        <f t="shared" ca="1" si="378"/>
        <v>0</v>
      </c>
      <c r="E864" s="40">
        <f t="shared" ca="1" si="379"/>
        <v>0</v>
      </c>
      <c r="F864" s="40">
        <f t="shared" ca="1" si="380"/>
        <v>0</v>
      </c>
      <c r="G864" s="40">
        <f t="shared" ca="1" si="381"/>
        <v>0</v>
      </c>
      <c r="H864" s="7"/>
      <c r="O864" s="8"/>
      <c r="P864" s="8"/>
      <c r="Q864" s="8"/>
      <c r="R864" s="8"/>
      <c r="S864" s="8"/>
    </row>
    <row r="865" spans="1:19" x14ac:dyDescent="0.25">
      <c r="A865" s="140"/>
      <c r="B865" s="155" t="s">
        <v>162</v>
      </c>
      <c r="C865" s="40">
        <f t="shared" ca="1" si="377"/>
        <v>0</v>
      </c>
      <c r="D865" s="40">
        <f t="shared" ca="1" si="378"/>
        <v>-0.75953199800000004</v>
      </c>
      <c r="E865" s="40">
        <f t="shared" ca="1" si="379"/>
        <v>-0.695884065</v>
      </c>
      <c r="F865" s="40">
        <f t="shared" ca="1" si="380"/>
        <v>-0.64920891400000003</v>
      </c>
      <c r="G865" s="40">
        <f t="shared" ca="1" si="381"/>
        <v>-0.61526334999999999</v>
      </c>
      <c r="H865" s="7"/>
      <c r="O865" s="8"/>
      <c r="P865" s="8"/>
      <c r="Q865" s="8"/>
      <c r="R865" s="8"/>
      <c r="S865" s="8"/>
    </row>
    <row r="866" spans="1:19" x14ac:dyDescent="0.25">
      <c r="A866" s="140"/>
      <c r="B866" s="155" t="s">
        <v>146</v>
      </c>
      <c r="C866" s="40">
        <f t="shared" ca="1" si="377"/>
        <v>0</v>
      </c>
      <c r="D866" s="40">
        <f t="shared" ca="1" si="378"/>
        <v>-1.3577584</v>
      </c>
      <c r="E866" s="40">
        <f t="shared" ca="1" si="379"/>
        <v>-1.2439797699999999</v>
      </c>
      <c r="F866" s="40">
        <f t="shared" ca="1" si="380"/>
        <v>-1.1605421</v>
      </c>
      <c r="G866" s="40">
        <f t="shared" ca="1" si="381"/>
        <v>-1.09986016</v>
      </c>
      <c r="H866" s="7"/>
      <c r="O866" s="8"/>
      <c r="P866" s="8"/>
      <c r="Q866" s="8"/>
      <c r="R866" s="8"/>
      <c r="S866" s="8"/>
    </row>
    <row r="867" spans="1:19" x14ac:dyDescent="0.25">
      <c r="A867" s="140"/>
      <c r="B867" s="155" t="s">
        <v>163</v>
      </c>
      <c r="C867" s="40">
        <f t="shared" ca="1" si="377"/>
        <v>0</v>
      </c>
      <c r="D867" s="40">
        <f t="shared" ca="1" si="378"/>
        <v>0</v>
      </c>
      <c r="E867" s="40">
        <f t="shared" ca="1" si="379"/>
        <v>0</v>
      </c>
      <c r="F867" s="40">
        <f t="shared" ca="1" si="380"/>
        <v>0</v>
      </c>
      <c r="G867" s="40">
        <f t="shared" ca="1" si="381"/>
        <v>0</v>
      </c>
      <c r="H867" s="7"/>
      <c r="O867" s="8"/>
      <c r="P867" s="8"/>
      <c r="Q867" s="8"/>
      <c r="R867" s="8"/>
      <c r="S867" s="8"/>
    </row>
    <row r="868" spans="1:19" x14ac:dyDescent="0.25">
      <c r="A868" s="140"/>
      <c r="B868" s="155" t="s">
        <v>164</v>
      </c>
      <c r="C868" s="40">
        <f t="shared" ca="1" si="377"/>
        <v>0</v>
      </c>
      <c r="D868" s="40">
        <f t="shared" ca="1" si="378"/>
        <v>0</v>
      </c>
      <c r="E868" s="40">
        <f t="shared" ca="1" si="379"/>
        <v>0</v>
      </c>
      <c r="F868" s="40">
        <f t="shared" ca="1" si="380"/>
        <v>0</v>
      </c>
      <c r="G868" s="40">
        <f t="shared" ca="1" si="381"/>
        <v>0</v>
      </c>
      <c r="H868" s="7"/>
      <c r="O868" s="8"/>
      <c r="P868" s="8"/>
      <c r="Q868" s="8"/>
      <c r="R868" s="8"/>
      <c r="S868" s="8"/>
    </row>
    <row r="869" spans="1:19" x14ac:dyDescent="0.25">
      <c r="A869" s="140"/>
      <c r="B869" s="155" t="s">
        <v>165</v>
      </c>
      <c r="C869" s="40">
        <f t="shared" ca="1" si="377"/>
        <v>0</v>
      </c>
      <c r="D869" s="40">
        <f t="shared" ca="1" si="378"/>
        <v>-3.2530706899999998E-2</v>
      </c>
      <c r="E869" s="40">
        <f t="shared" ca="1" si="379"/>
        <v>-2.9804669999999998E-2</v>
      </c>
      <c r="F869" s="40">
        <f t="shared" ca="1" si="380"/>
        <v>-2.7805576299999999E-2</v>
      </c>
      <c r="G869" s="40">
        <f t="shared" ca="1" si="381"/>
        <v>-2.6351689899999999E-2</v>
      </c>
      <c r="H869" s="7"/>
      <c r="O869" s="8"/>
      <c r="P869" s="8"/>
      <c r="Q869" s="8"/>
      <c r="R869" s="8"/>
      <c r="S869" s="8"/>
    </row>
    <row r="870" spans="1:19" x14ac:dyDescent="0.25">
      <c r="A870" s="140"/>
      <c r="B870" s="155" t="s">
        <v>147</v>
      </c>
      <c r="C870" s="40">
        <f t="shared" ca="1" si="377"/>
        <v>0</v>
      </c>
      <c r="D870" s="40">
        <f t="shared" ca="1" si="378"/>
        <v>-1.1701612E-2</v>
      </c>
      <c r="E870" s="40">
        <f t="shared" ca="1" si="379"/>
        <v>-1.0721029999999999E-2</v>
      </c>
      <c r="F870" s="40">
        <f t="shared" ca="1" si="380"/>
        <v>-1.0001936499999999E-2</v>
      </c>
      <c r="G870" s="40">
        <f t="shared" ca="1" si="381"/>
        <v>-9.4789594200000004E-3</v>
      </c>
      <c r="H870" s="7"/>
      <c r="O870" s="8"/>
      <c r="P870" s="8"/>
      <c r="Q870" s="8"/>
      <c r="R870" s="8"/>
      <c r="S870" s="8"/>
    </row>
    <row r="871" spans="1:19" x14ac:dyDescent="0.25">
      <c r="A871" s="140"/>
      <c r="B871" s="155" t="s">
        <v>166</v>
      </c>
      <c r="C871" s="40">
        <f t="shared" ca="1" si="377"/>
        <v>0</v>
      </c>
      <c r="D871" s="40">
        <f t="shared" ca="1" si="378"/>
        <v>0</v>
      </c>
      <c r="E871" s="40">
        <f t="shared" ca="1" si="379"/>
        <v>0</v>
      </c>
      <c r="F871" s="40">
        <f t="shared" ca="1" si="380"/>
        <v>0</v>
      </c>
      <c r="G871" s="40">
        <f t="shared" ca="1" si="381"/>
        <v>0</v>
      </c>
      <c r="H871" s="7"/>
      <c r="O871" s="8"/>
      <c r="P871" s="8"/>
      <c r="Q871" s="8"/>
      <c r="R871" s="8"/>
      <c r="S871" s="8"/>
    </row>
    <row r="872" spans="1:19" x14ac:dyDescent="0.25">
      <c r="A872" s="140"/>
      <c r="B872" s="155" t="s">
        <v>167</v>
      </c>
      <c r="C872" s="40">
        <f t="shared" ca="1" si="377"/>
        <v>0</v>
      </c>
      <c r="D872" s="40">
        <f t="shared" ca="1" si="378"/>
        <v>0</v>
      </c>
      <c r="E872" s="40">
        <f t="shared" ca="1" si="379"/>
        <v>0</v>
      </c>
      <c r="F872" s="40">
        <f t="shared" ca="1" si="380"/>
        <v>0</v>
      </c>
      <c r="G872" s="40">
        <f t="shared" ca="1" si="381"/>
        <v>0</v>
      </c>
      <c r="H872" s="7"/>
      <c r="O872" s="8"/>
      <c r="P872" s="8"/>
      <c r="Q872" s="8"/>
      <c r="R872" s="8"/>
      <c r="S872" s="8"/>
    </row>
    <row r="873" spans="1:19" x14ac:dyDescent="0.25">
      <c r="A873" s="140"/>
      <c r="B873" s="155" t="s">
        <v>168</v>
      </c>
      <c r="C873" s="40">
        <f t="shared" ca="1" si="377"/>
        <v>0</v>
      </c>
      <c r="D873" s="40">
        <f t="shared" ca="1" si="378"/>
        <v>0</v>
      </c>
      <c r="E873" s="40">
        <f t="shared" ca="1" si="379"/>
        <v>0</v>
      </c>
      <c r="F873" s="40">
        <f t="shared" ca="1" si="380"/>
        <v>0</v>
      </c>
      <c r="G873" s="40">
        <f t="shared" ca="1" si="381"/>
        <v>0</v>
      </c>
      <c r="H873" s="7"/>
      <c r="O873" s="8"/>
      <c r="P873" s="8"/>
      <c r="Q873" s="8"/>
      <c r="R873" s="8"/>
      <c r="S873" s="8"/>
    </row>
    <row r="874" spans="1:19" x14ac:dyDescent="0.25">
      <c r="A874" s="140"/>
      <c r="B874" s="155" t="s">
        <v>148</v>
      </c>
      <c r="C874" s="40">
        <f t="shared" ca="1" si="377"/>
        <v>0</v>
      </c>
      <c r="D874" s="40">
        <f t="shared" ca="1" si="378"/>
        <v>0</v>
      </c>
      <c r="E874" s="40">
        <f t="shared" ca="1" si="379"/>
        <v>0</v>
      </c>
      <c r="F874" s="40">
        <f t="shared" ca="1" si="380"/>
        <v>0</v>
      </c>
      <c r="G874" s="40">
        <f t="shared" ca="1" si="381"/>
        <v>0</v>
      </c>
      <c r="H874" s="7"/>
      <c r="O874" s="8"/>
      <c r="P874" s="8"/>
      <c r="Q874" s="8"/>
      <c r="R874" s="8"/>
      <c r="S874" s="8"/>
    </row>
    <row r="875" spans="1:19" x14ac:dyDescent="0.25">
      <c r="A875" s="140"/>
      <c r="B875" s="155" t="s">
        <v>169</v>
      </c>
      <c r="C875" s="40">
        <f t="shared" ca="1" si="377"/>
        <v>0</v>
      </c>
      <c r="D875" s="40">
        <f t="shared" ca="1" si="378"/>
        <v>0</v>
      </c>
      <c r="E875" s="40">
        <f t="shared" ca="1" si="379"/>
        <v>0</v>
      </c>
      <c r="F875" s="40">
        <f t="shared" ca="1" si="380"/>
        <v>0</v>
      </c>
      <c r="G875" s="40">
        <f t="shared" ca="1" si="381"/>
        <v>0</v>
      </c>
      <c r="H875" s="7"/>
      <c r="O875" s="8"/>
      <c r="P875" s="8"/>
      <c r="Q875" s="8"/>
      <c r="R875" s="8"/>
      <c r="S875" s="8"/>
    </row>
    <row r="876" spans="1:19" x14ac:dyDescent="0.25">
      <c r="A876" s="140"/>
      <c r="B876" s="155" t="s">
        <v>170</v>
      </c>
      <c r="C876" s="40">
        <f t="shared" ca="1" si="377"/>
        <v>0</v>
      </c>
      <c r="D876" s="40">
        <f t="shared" ca="1" si="378"/>
        <v>0</v>
      </c>
      <c r="E876" s="40">
        <f t="shared" ca="1" si="379"/>
        <v>0</v>
      </c>
      <c r="F876" s="40">
        <f t="shared" ca="1" si="380"/>
        <v>0</v>
      </c>
      <c r="G876" s="40">
        <f t="shared" ca="1" si="381"/>
        <v>0</v>
      </c>
      <c r="H876" s="7"/>
      <c r="O876" s="8"/>
      <c r="P876" s="8"/>
      <c r="Q876" s="8"/>
      <c r="R876" s="8"/>
      <c r="S876" s="8"/>
    </row>
    <row r="877" spans="1:19" x14ac:dyDescent="0.25">
      <c r="A877" s="140"/>
      <c r="B877" s="155" t="s">
        <v>171</v>
      </c>
      <c r="C877" s="40">
        <f t="shared" ca="1" si="377"/>
        <v>0</v>
      </c>
      <c r="D877" s="40">
        <f t="shared" ca="1" si="378"/>
        <v>0</v>
      </c>
      <c r="E877" s="40">
        <f t="shared" ca="1" si="379"/>
        <v>0</v>
      </c>
      <c r="F877" s="40">
        <f t="shared" ca="1" si="380"/>
        <v>0</v>
      </c>
      <c r="G877" s="40">
        <f t="shared" ca="1" si="381"/>
        <v>0</v>
      </c>
      <c r="H877" s="7"/>
      <c r="O877" s="8"/>
      <c r="P877" s="8"/>
      <c r="Q877" s="8"/>
      <c r="R877" s="8"/>
      <c r="S877" s="8"/>
    </row>
    <row r="878" spans="1:19" x14ac:dyDescent="0.25">
      <c r="A878" s="140"/>
      <c r="B878" s="155" t="s">
        <v>149</v>
      </c>
      <c r="C878" s="40">
        <f t="shared" ca="1" si="377"/>
        <v>0</v>
      </c>
      <c r="D878" s="40">
        <f t="shared" ca="1" si="378"/>
        <v>0</v>
      </c>
      <c r="E878" s="40">
        <f t="shared" ca="1" si="379"/>
        <v>0</v>
      </c>
      <c r="F878" s="40">
        <f t="shared" ca="1" si="380"/>
        <v>0</v>
      </c>
      <c r="G878" s="40">
        <f t="shared" ca="1" si="381"/>
        <v>0</v>
      </c>
      <c r="H878" s="7"/>
      <c r="O878" s="8"/>
      <c r="P878" s="8"/>
      <c r="Q878" s="8"/>
      <c r="R878" s="8"/>
      <c r="S878" s="8"/>
    </row>
    <row r="879" spans="1:19" x14ac:dyDescent="0.25">
      <c r="A879" s="140"/>
      <c r="B879" s="155" t="s">
        <v>172</v>
      </c>
      <c r="C879" s="40">
        <f t="shared" ca="1" si="377"/>
        <v>0</v>
      </c>
      <c r="D879" s="40">
        <f t="shared" ca="1" si="378"/>
        <v>0</v>
      </c>
      <c r="E879" s="40">
        <f t="shared" ca="1" si="379"/>
        <v>0</v>
      </c>
      <c r="F879" s="40">
        <f t="shared" ca="1" si="380"/>
        <v>0</v>
      </c>
      <c r="G879" s="40">
        <f t="shared" ca="1" si="381"/>
        <v>0</v>
      </c>
      <c r="H879" s="7"/>
      <c r="O879" s="8"/>
      <c r="P879" s="8"/>
      <c r="Q879" s="8"/>
      <c r="R879" s="8"/>
      <c r="S879" s="8"/>
    </row>
    <row r="880" spans="1:19" x14ac:dyDescent="0.25">
      <c r="A880" s="140"/>
      <c r="B880" s="155" t="s">
        <v>173</v>
      </c>
      <c r="C880" s="40">
        <f t="shared" ca="1" si="377"/>
        <v>0</v>
      </c>
      <c r="D880" s="40">
        <f t="shared" ca="1" si="378"/>
        <v>0</v>
      </c>
      <c r="E880" s="40">
        <f t="shared" ca="1" si="379"/>
        <v>0</v>
      </c>
      <c r="F880" s="40">
        <f t="shared" ca="1" si="380"/>
        <v>0</v>
      </c>
      <c r="G880" s="40">
        <f t="shared" ca="1" si="381"/>
        <v>0</v>
      </c>
      <c r="H880" s="7"/>
      <c r="O880" s="8"/>
      <c r="P880" s="8"/>
      <c r="Q880" s="8"/>
      <c r="R880" s="8"/>
      <c r="S880" s="8"/>
    </row>
    <row r="881" spans="1:19" x14ac:dyDescent="0.25">
      <c r="B881" s="155" t="s">
        <v>1164</v>
      </c>
      <c r="C881" s="180">
        <f t="shared" ca="1" si="377"/>
        <v>0</v>
      </c>
      <c r="D881" s="180">
        <f t="shared" ca="1" si="378"/>
        <v>-0.97211863300000001</v>
      </c>
      <c r="E881" s="180">
        <f t="shared" ca="1" si="379"/>
        <v>-0.97211863300000001</v>
      </c>
      <c r="F881" s="180">
        <f t="shared" ca="1" si="380"/>
        <v>-0.97211863300000001</v>
      </c>
      <c r="G881" s="180">
        <f t="shared" ca="1" si="381"/>
        <v>-0.97211863300000001</v>
      </c>
      <c r="H881" s="7"/>
      <c r="O881" s="8"/>
      <c r="P881" s="8"/>
      <c r="Q881" s="8"/>
      <c r="R881" s="8"/>
      <c r="S881" s="8"/>
    </row>
    <row r="882" spans="1:19" x14ac:dyDescent="0.25">
      <c r="B882" s="155" t="s">
        <v>1165</v>
      </c>
      <c r="C882" s="180">
        <f t="shared" ca="1" si="377"/>
        <v>0</v>
      </c>
      <c r="D882" s="180">
        <f t="shared" ca="1" si="378"/>
        <v>-0.40717252999999998</v>
      </c>
      <c r="E882" s="180">
        <f t="shared" ca="1" si="379"/>
        <v>-0.40717252999999998</v>
      </c>
      <c r="F882" s="180">
        <f t="shared" ca="1" si="380"/>
        <v>-0.40717252999999998</v>
      </c>
      <c r="G882" s="180">
        <f t="shared" ca="1" si="381"/>
        <v>-0.40717252999999998</v>
      </c>
      <c r="H882" s="7"/>
      <c r="O882" s="8"/>
      <c r="P882" s="8"/>
      <c r="Q882" s="8"/>
      <c r="R882" s="8"/>
      <c r="S882" s="8"/>
    </row>
    <row r="883" spans="1:19" x14ac:dyDescent="0.25">
      <c r="B883" s="155" t="s">
        <v>939</v>
      </c>
      <c r="C883" s="72">
        <f t="shared" ca="1" si="377"/>
        <v>0</v>
      </c>
      <c r="D883" s="72">
        <f t="shared" ca="1" si="378"/>
        <v>0</v>
      </c>
      <c r="E883" s="72">
        <f t="shared" ca="1" si="379"/>
        <v>0</v>
      </c>
      <c r="F883" s="72">
        <f t="shared" ca="1" si="380"/>
        <v>0</v>
      </c>
      <c r="G883" s="72">
        <f t="shared" ca="1" si="381"/>
        <v>0</v>
      </c>
      <c r="H883" s="7"/>
      <c r="O883" s="8"/>
      <c r="P883" s="8"/>
      <c r="Q883" s="8"/>
      <c r="R883" s="8"/>
      <c r="S883" s="8"/>
    </row>
    <row r="884" spans="1:19" x14ac:dyDescent="0.25">
      <c r="A884" s="140"/>
      <c r="B884" s="155" t="s">
        <v>1239</v>
      </c>
      <c r="C884" s="40">
        <f t="shared" ca="1" si="377"/>
        <v>0</v>
      </c>
      <c r="D884" s="40">
        <f t="shared" ca="1" si="378"/>
        <v>0</v>
      </c>
      <c r="E884" s="40">
        <f t="shared" ca="1" si="379"/>
        <v>0</v>
      </c>
      <c r="F884" s="40">
        <f t="shared" ca="1" si="380"/>
        <v>0</v>
      </c>
      <c r="G884" s="40">
        <f t="shared" ca="1" si="381"/>
        <v>0</v>
      </c>
      <c r="H884" s="7"/>
      <c r="O884" s="8"/>
      <c r="P884" s="8"/>
      <c r="Q884" s="8"/>
      <c r="R884" s="8"/>
      <c r="S884" s="8"/>
    </row>
    <row r="885" spans="1:19" x14ac:dyDescent="0.25">
      <c r="A885" s="140"/>
      <c r="B885" s="155" t="s">
        <v>1240</v>
      </c>
      <c r="C885" s="40">
        <f t="shared" ca="1" si="377"/>
        <v>0</v>
      </c>
      <c r="D885" s="40">
        <f t="shared" ca="1" si="378"/>
        <v>-2.93265406E-3</v>
      </c>
      <c r="E885" s="40">
        <f t="shared" ca="1" si="379"/>
        <v>-5.6195549900000001E-3</v>
      </c>
      <c r="F885" s="40">
        <f t="shared" ca="1" si="380"/>
        <v>-8.1262369500000008E-3</v>
      </c>
      <c r="G885" s="40">
        <f t="shared" ca="1" si="381"/>
        <v>-1.0501850599999999E-2</v>
      </c>
      <c r="H885" s="7"/>
      <c r="O885" s="8"/>
      <c r="P885" s="8"/>
      <c r="Q885" s="8"/>
      <c r="R885" s="8"/>
      <c r="S885" s="8"/>
    </row>
    <row r="886" spans="1:19" x14ac:dyDescent="0.25">
      <c r="A886" s="140"/>
      <c r="B886" s="155" t="s">
        <v>1241</v>
      </c>
      <c r="C886" s="40">
        <f t="shared" ca="1" si="377"/>
        <v>0</v>
      </c>
      <c r="D886" s="40">
        <f t="shared" ca="1" si="378"/>
        <v>0</v>
      </c>
      <c r="E886" s="40">
        <f t="shared" ca="1" si="379"/>
        <v>0</v>
      </c>
      <c r="F886" s="40">
        <f t="shared" ca="1" si="380"/>
        <v>0</v>
      </c>
      <c r="G886" s="40">
        <f t="shared" ca="1" si="381"/>
        <v>0</v>
      </c>
      <c r="H886" s="7"/>
      <c r="O886" s="8"/>
      <c r="P886" s="8"/>
      <c r="Q886" s="8"/>
      <c r="R886" s="8"/>
      <c r="S886" s="8"/>
    </row>
    <row r="887" spans="1:19" x14ac:dyDescent="0.25">
      <c r="A887" s="140"/>
      <c r="B887" s="155" t="s">
        <v>1242</v>
      </c>
      <c r="C887" s="40">
        <f t="shared" ca="1" si="377"/>
        <v>0</v>
      </c>
      <c r="D887" s="40">
        <f t="shared" ca="1" si="378"/>
        <v>-1.3965019299999999E-2</v>
      </c>
      <c r="E887" s="40">
        <f t="shared" ca="1" si="379"/>
        <v>-2.67597857E-2</v>
      </c>
      <c r="F887" s="40">
        <f t="shared" ca="1" si="380"/>
        <v>-3.8696366400000001E-2</v>
      </c>
      <c r="G887" s="40">
        <f t="shared" ca="1" si="381"/>
        <v>-5.0008812299999997E-2</v>
      </c>
      <c r="H887" s="7"/>
      <c r="O887" s="8"/>
      <c r="P887" s="8"/>
      <c r="Q887" s="8"/>
      <c r="R887" s="8"/>
      <c r="S887" s="8"/>
    </row>
    <row r="888" spans="1:19" x14ac:dyDescent="0.25">
      <c r="A888" s="140"/>
      <c r="B888" s="155" t="s">
        <v>1243</v>
      </c>
      <c r="C888" s="40">
        <f t="shared" ca="1" si="377"/>
        <v>0</v>
      </c>
      <c r="D888" s="40">
        <f t="shared" ca="1" si="378"/>
        <v>-7.7324580600000002E-4</v>
      </c>
      <c r="E888" s="40">
        <f t="shared" ca="1" si="379"/>
        <v>-1.48169448E-3</v>
      </c>
      <c r="F888" s="40">
        <f t="shared" ca="1" si="380"/>
        <v>-2.1426252499999999E-3</v>
      </c>
      <c r="G888" s="40">
        <f t="shared" ca="1" si="381"/>
        <v>-2.76899755E-3</v>
      </c>
      <c r="H888" s="7"/>
      <c r="O888" s="8"/>
      <c r="P888" s="8"/>
      <c r="Q888" s="8"/>
      <c r="R888" s="8"/>
      <c r="S888" s="8"/>
    </row>
    <row r="889" spans="1:19" x14ac:dyDescent="0.25">
      <c r="A889" s="140"/>
      <c r="B889" s="155" t="s">
        <v>1244</v>
      </c>
      <c r="C889" s="40">
        <f t="shared" ca="1" si="377"/>
        <v>0</v>
      </c>
      <c r="D889" s="40">
        <f t="shared" ca="1" si="378"/>
        <v>-2.0240549899999999E-3</v>
      </c>
      <c r="E889" s="40">
        <f t="shared" ca="1" si="379"/>
        <v>-3.87849643E-3</v>
      </c>
      <c r="F889" s="40">
        <f t="shared" ca="1" si="380"/>
        <v>-5.6085546100000001E-3</v>
      </c>
      <c r="G889" s="40">
        <f t="shared" ca="1" si="381"/>
        <v>-7.2481522299999998E-3</v>
      </c>
      <c r="H889" s="7"/>
      <c r="O889" s="8"/>
      <c r="P889" s="8"/>
      <c r="Q889" s="8"/>
      <c r="R889" s="8"/>
      <c r="S889" s="8"/>
    </row>
    <row r="890" spans="1:19" x14ac:dyDescent="0.25">
      <c r="A890" s="140"/>
      <c r="B890" s="155" t="s">
        <v>1245</v>
      </c>
      <c r="C890" s="180">
        <f t="shared" ca="1" si="377"/>
        <v>0</v>
      </c>
      <c r="D890" s="180">
        <f t="shared" ca="1" si="378"/>
        <v>0</v>
      </c>
      <c r="E890" s="180">
        <f t="shared" ca="1" si="379"/>
        <v>0</v>
      </c>
      <c r="F890" s="180">
        <f t="shared" ca="1" si="380"/>
        <v>0</v>
      </c>
      <c r="G890" s="180">
        <f t="shared" ca="1" si="381"/>
        <v>0</v>
      </c>
      <c r="H890" s="7"/>
      <c r="O890" s="8"/>
      <c r="P890" s="8"/>
      <c r="Q890" s="8"/>
      <c r="R890" s="8"/>
      <c r="S890" s="8"/>
    </row>
    <row r="891" spans="1:19" x14ac:dyDescent="0.25">
      <c r="A891" s="140"/>
      <c r="B891" s="155" t="s">
        <v>1246</v>
      </c>
      <c r="C891" s="180">
        <f t="shared" ca="1" si="377"/>
        <v>0</v>
      </c>
      <c r="D891" s="180">
        <f t="shared" ca="1" si="378"/>
        <v>0</v>
      </c>
      <c r="E891" s="180">
        <f t="shared" ca="1" si="379"/>
        <v>0</v>
      </c>
      <c r="F891" s="180">
        <f t="shared" ca="1" si="380"/>
        <v>0</v>
      </c>
      <c r="G891" s="180">
        <f t="shared" ca="1" si="381"/>
        <v>0</v>
      </c>
      <c r="H891" s="7"/>
      <c r="O891" s="8"/>
      <c r="P891" s="8"/>
      <c r="Q891" s="8"/>
      <c r="R891" s="8"/>
      <c r="S891" s="8"/>
    </row>
    <row r="892" spans="1:19" x14ac:dyDescent="0.25">
      <c r="A892" s="140"/>
      <c r="B892" s="155" t="s">
        <v>1247</v>
      </c>
      <c r="C892" s="72">
        <f t="shared" ca="1" si="377"/>
        <v>0</v>
      </c>
      <c r="D892" s="72">
        <f t="shared" ca="1" si="378"/>
        <v>0</v>
      </c>
      <c r="E892" s="72">
        <f t="shared" ca="1" si="379"/>
        <v>0</v>
      </c>
      <c r="F892" s="72">
        <f t="shared" ca="1" si="380"/>
        <v>0</v>
      </c>
      <c r="G892" s="72">
        <f t="shared" ca="1" si="381"/>
        <v>0</v>
      </c>
      <c r="H892" s="7"/>
      <c r="O892" s="8"/>
      <c r="P892" s="8"/>
      <c r="Q892" s="8"/>
      <c r="R892" s="8"/>
      <c r="S892" s="8"/>
    </row>
    <row r="893" spans="1:19" x14ac:dyDescent="0.25">
      <c r="A893" s="140"/>
      <c r="B893" s="155" t="s">
        <v>44</v>
      </c>
      <c r="C893" s="89">
        <f t="shared" ca="1" si="377"/>
        <v>0</v>
      </c>
      <c r="D893" s="89">
        <f t="shared" ca="1" si="378"/>
        <v>0</v>
      </c>
      <c r="E893" s="89">
        <f t="shared" ca="1" si="379"/>
        <v>0</v>
      </c>
      <c r="F893" s="89">
        <f t="shared" ca="1" si="380"/>
        <v>0</v>
      </c>
      <c r="G893" s="89">
        <f t="shared" ca="1" si="381"/>
        <v>0</v>
      </c>
      <c r="H893" s="7"/>
      <c r="O893" s="8"/>
      <c r="P893" s="8"/>
      <c r="Q893" s="8"/>
      <c r="R893" s="8"/>
      <c r="S893" s="8"/>
    </row>
    <row r="894" spans="1:19" x14ac:dyDescent="0.25">
      <c r="A894" s="140"/>
      <c r="B894" s="155" t="s">
        <v>45</v>
      </c>
      <c r="C894" s="89">
        <f t="shared" ca="1" si="377"/>
        <v>0</v>
      </c>
      <c r="D894" s="89">
        <f t="shared" ca="1" si="378"/>
        <v>7.9539826700000002E-4</v>
      </c>
      <c r="E894" s="89">
        <f t="shared" ca="1" si="379"/>
        <v>7.9539826700000002E-4</v>
      </c>
      <c r="F894" s="89">
        <f t="shared" ca="1" si="380"/>
        <v>7.9539826700000002E-4</v>
      </c>
      <c r="G894" s="89">
        <f t="shared" ca="1" si="381"/>
        <v>7.9539826700000002E-4</v>
      </c>
      <c r="H894" s="7"/>
      <c r="O894" s="8"/>
      <c r="P894" s="8"/>
      <c r="Q894" s="8"/>
      <c r="R894" s="8"/>
      <c r="S894" s="8"/>
    </row>
    <row r="895" spans="1:19" x14ac:dyDescent="0.25">
      <c r="A895" s="140"/>
      <c r="B895" s="155" t="s">
        <v>46</v>
      </c>
      <c r="C895" s="89">
        <f t="shared" ca="1" si="377"/>
        <v>0</v>
      </c>
      <c r="D895" s="89">
        <f t="shared" ca="1" si="378"/>
        <v>0</v>
      </c>
      <c r="E895" s="89">
        <f t="shared" ca="1" si="379"/>
        <v>0</v>
      </c>
      <c r="F895" s="89">
        <f t="shared" ca="1" si="380"/>
        <v>0</v>
      </c>
      <c r="G895" s="89">
        <f t="shared" ca="1" si="381"/>
        <v>0</v>
      </c>
      <c r="H895" s="7"/>
      <c r="O895" s="8"/>
      <c r="P895" s="8"/>
      <c r="Q895" s="8"/>
      <c r="R895" s="8"/>
      <c r="S895" s="8"/>
    </row>
    <row r="896" spans="1:19" x14ac:dyDescent="0.25">
      <c r="A896" s="140"/>
      <c r="B896" s="155" t="s">
        <v>47</v>
      </c>
      <c r="C896" s="89">
        <f t="shared" ca="1" si="377"/>
        <v>0</v>
      </c>
      <c r="D896" s="89">
        <f t="shared" ca="1" si="378"/>
        <v>0</v>
      </c>
      <c r="E896" s="89">
        <f t="shared" ca="1" si="379"/>
        <v>0</v>
      </c>
      <c r="F896" s="89">
        <f t="shared" ca="1" si="380"/>
        <v>0</v>
      </c>
      <c r="G896" s="89">
        <f t="shared" ca="1" si="381"/>
        <v>0</v>
      </c>
      <c r="H896" s="7"/>
      <c r="O896" s="8"/>
      <c r="P896" s="8"/>
      <c r="Q896" s="8"/>
      <c r="R896" s="8"/>
      <c r="S896" s="8"/>
    </row>
    <row r="897" spans="1:19" x14ac:dyDescent="0.25">
      <c r="A897" s="140"/>
      <c r="B897" s="155" t="s">
        <v>48</v>
      </c>
      <c r="C897" s="89">
        <f t="shared" ca="1" si="377"/>
        <v>0</v>
      </c>
      <c r="D897" s="89">
        <f t="shared" ca="1" si="378"/>
        <v>0</v>
      </c>
      <c r="E897" s="89">
        <f t="shared" ca="1" si="379"/>
        <v>0</v>
      </c>
      <c r="F897" s="89">
        <f t="shared" ca="1" si="380"/>
        <v>0</v>
      </c>
      <c r="G897" s="89">
        <f t="shared" ca="1" si="381"/>
        <v>0</v>
      </c>
      <c r="H897" s="7"/>
      <c r="O897" s="8"/>
      <c r="P897" s="8"/>
      <c r="Q897" s="8"/>
      <c r="R897" s="8"/>
      <c r="S897" s="8"/>
    </row>
    <row r="898" spans="1:19" x14ac:dyDescent="0.25">
      <c r="A898" s="140"/>
      <c r="B898" s="155" t="s">
        <v>49</v>
      </c>
      <c r="C898" s="89">
        <f t="shared" ca="1" si="377"/>
        <v>0</v>
      </c>
      <c r="D898" s="89">
        <f t="shared" ca="1" si="378"/>
        <v>0</v>
      </c>
      <c r="E898" s="89">
        <f t="shared" ca="1" si="379"/>
        <v>0</v>
      </c>
      <c r="F898" s="89">
        <f t="shared" ca="1" si="380"/>
        <v>0</v>
      </c>
      <c r="G898" s="89">
        <f t="shared" ca="1" si="381"/>
        <v>0</v>
      </c>
      <c r="H898" s="7"/>
      <c r="O898" s="8"/>
      <c r="P898" s="8"/>
      <c r="Q898" s="8"/>
      <c r="R898" s="8"/>
      <c r="S898" s="8"/>
    </row>
    <row r="899" spans="1:19" x14ac:dyDescent="0.25">
      <c r="A899" s="140"/>
      <c r="B899" s="155" t="s">
        <v>516</v>
      </c>
      <c r="C899" s="91">
        <f t="shared" ca="1" si="377"/>
        <v>0</v>
      </c>
      <c r="D899" s="91">
        <f t="shared" ca="1" si="378"/>
        <v>0</v>
      </c>
      <c r="E899" s="91">
        <f t="shared" ca="1" si="379"/>
        <v>0</v>
      </c>
      <c r="F899" s="91">
        <f t="shared" ca="1" si="380"/>
        <v>0</v>
      </c>
      <c r="G899" s="91">
        <f t="shared" ca="1" si="381"/>
        <v>0</v>
      </c>
      <c r="H899" s="7"/>
      <c r="O899" s="8"/>
      <c r="P899" s="8"/>
      <c r="Q899" s="8"/>
      <c r="R899" s="8"/>
      <c r="S899" s="8"/>
    </row>
    <row r="900" spans="1:19" x14ac:dyDescent="0.25">
      <c r="A900" s="140"/>
      <c r="B900" s="155" t="s">
        <v>517</v>
      </c>
      <c r="C900" s="91">
        <f t="shared" ca="1" si="377"/>
        <v>0</v>
      </c>
      <c r="D900" s="91">
        <f t="shared" ca="1" si="378"/>
        <v>0.72785051700000003</v>
      </c>
      <c r="E900" s="91">
        <f t="shared" ca="1" si="379"/>
        <v>0.72785051700000003</v>
      </c>
      <c r="F900" s="91">
        <f t="shared" ca="1" si="380"/>
        <v>0.72785051700000003</v>
      </c>
      <c r="G900" s="91">
        <f t="shared" ca="1" si="381"/>
        <v>0.72785051700000003</v>
      </c>
      <c r="H900" s="7"/>
      <c r="O900" s="8"/>
      <c r="P900" s="8"/>
      <c r="Q900" s="8"/>
      <c r="R900" s="8"/>
      <c r="S900" s="8"/>
    </row>
    <row r="901" spans="1:19" x14ac:dyDescent="0.25">
      <c r="A901" s="140"/>
      <c r="B901" s="155" t="s">
        <v>518</v>
      </c>
      <c r="C901" s="91">
        <f t="shared" ca="1" si="377"/>
        <v>0</v>
      </c>
      <c r="D901" s="91">
        <f t="shared" ca="1" si="378"/>
        <v>0</v>
      </c>
      <c r="E901" s="91">
        <f t="shared" ca="1" si="379"/>
        <v>0</v>
      </c>
      <c r="F901" s="91">
        <f t="shared" ca="1" si="380"/>
        <v>0</v>
      </c>
      <c r="G901" s="91">
        <f t="shared" ca="1" si="381"/>
        <v>0</v>
      </c>
      <c r="H901" s="7"/>
      <c r="O901" s="8"/>
      <c r="P901" s="8"/>
      <c r="Q901" s="8"/>
      <c r="R901" s="8"/>
      <c r="S901" s="8"/>
    </row>
    <row r="902" spans="1:19" x14ac:dyDescent="0.25">
      <c r="A902" s="140"/>
      <c r="B902" s="155" t="s">
        <v>519</v>
      </c>
      <c r="C902" s="91">
        <f t="shared" ca="1" si="377"/>
        <v>0</v>
      </c>
      <c r="D902" s="91">
        <f t="shared" ca="1" si="378"/>
        <v>9.5540976E-2</v>
      </c>
      <c r="E902" s="91">
        <f t="shared" ca="1" si="379"/>
        <v>9.5540976E-2</v>
      </c>
      <c r="F902" s="91">
        <f t="shared" ca="1" si="380"/>
        <v>9.5540976E-2</v>
      </c>
      <c r="G902" s="91">
        <f t="shared" ca="1" si="381"/>
        <v>9.5540976E-2</v>
      </c>
      <c r="H902" s="7"/>
      <c r="O902" s="8"/>
      <c r="P902" s="8"/>
      <c r="Q902" s="8"/>
      <c r="R902" s="8"/>
      <c r="S902" s="8"/>
    </row>
    <row r="903" spans="1:19" x14ac:dyDescent="0.25">
      <c r="A903" s="140"/>
      <c r="B903" s="155" t="s">
        <v>520</v>
      </c>
      <c r="C903" s="91">
        <f t="shared" ca="1" si="377"/>
        <v>0</v>
      </c>
      <c r="D903" s="91">
        <f t="shared" ca="1" si="378"/>
        <v>0</v>
      </c>
      <c r="E903" s="91">
        <f t="shared" ca="1" si="379"/>
        <v>0</v>
      </c>
      <c r="F903" s="91">
        <f t="shared" ca="1" si="380"/>
        <v>0</v>
      </c>
      <c r="G903" s="91">
        <f t="shared" ca="1" si="381"/>
        <v>0</v>
      </c>
      <c r="H903" s="7"/>
      <c r="O903" s="8"/>
      <c r="P903" s="8"/>
      <c r="Q903" s="8"/>
      <c r="R903" s="8"/>
      <c r="S903" s="8"/>
    </row>
    <row r="904" spans="1:19" x14ac:dyDescent="0.25">
      <c r="A904" s="140"/>
      <c r="B904" s="155" t="s">
        <v>521</v>
      </c>
      <c r="C904" s="91">
        <f t="shared" ca="1" si="377"/>
        <v>0</v>
      </c>
      <c r="D904" s="91">
        <f t="shared" ca="1" si="378"/>
        <v>0</v>
      </c>
      <c r="E904" s="91">
        <f t="shared" ca="1" si="379"/>
        <v>0</v>
      </c>
      <c r="F904" s="91">
        <f t="shared" ca="1" si="380"/>
        <v>0</v>
      </c>
      <c r="G904" s="91">
        <f t="shared" ca="1" si="381"/>
        <v>0</v>
      </c>
      <c r="H904" s="7"/>
      <c r="O904" s="8"/>
      <c r="P904" s="8"/>
      <c r="Q904" s="8"/>
      <c r="R904" s="8"/>
      <c r="S904" s="8"/>
    </row>
    <row r="905" spans="1:19" x14ac:dyDescent="0.25">
      <c r="A905" s="140"/>
      <c r="B905" s="155" t="s">
        <v>50</v>
      </c>
      <c r="C905" s="143">
        <f t="shared" ca="1" si="377"/>
        <v>0</v>
      </c>
      <c r="D905" s="143">
        <f t="shared" ca="1" si="378"/>
        <v>0</v>
      </c>
      <c r="E905" s="143">
        <f t="shared" ca="1" si="379"/>
        <v>0</v>
      </c>
      <c r="F905" s="143">
        <f t="shared" ca="1" si="380"/>
        <v>0</v>
      </c>
      <c r="G905" s="143">
        <f t="shared" ca="1" si="381"/>
        <v>0</v>
      </c>
      <c r="H905" s="7"/>
      <c r="O905" s="8"/>
      <c r="P905" s="8"/>
      <c r="Q905" s="8"/>
      <c r="R905" s="8"/>
      <c r="S905" s="8"/>
    </row>
    <row r="906" spans="1:19" x14ac:dyDescent="0.25">
      <c r="A906" s="140"/>
      <c r="B906" s="155" t="s">
        <v>51</v>
      </c>
      <c r="C906" s="143">
        <f t="shared" ca="1" si="377"/>
        <v>0</v>
      </c>
      <c r="D906" s="143">
        <f t="shared" ca="1" si="378"/>
        <v>0</v>
      </c>
      <c r="E906" s="143">
        <f t="shared" ca="1" si="379"/>
        <v>0</v>
      </c>
      <c r="F906" s="143">
        <f t="shared" ca="1" si="380"/>
        <v>0</v>
      </c>
      <c r="G906" s="143">
        <f t="shared" ca="1" si="381"/>
        <v>0</v>
      </c>
      <c r="H906" s="7"/>
      <c r="O906" s="8"/>
      <c r="P906" s="8"/>
      <c r="Q906" s="8"/>
      <c r="R906" s="8"/>
      <c r="S906" s="8"/>
    </row>
    <row r="907" spans="1:19" x14ac:dyDescent="0.25">
      <c r="A907" s="140"/>
      <c r="B907" s="155" t="s">
        <v>52</v>
      </c>
      <c r="C907" s="143">
        <f t="shared" ca="1" si="377"/>
        <v>0</v>
      </c>
      <c r="D907" s="143">
        <f t="shared" ca="1" si="378"/>
        <v>0</v>
      </c>
      <c r="E907" s="143">
        <f t="shared" ca="1" si="379"/>
        <v>0</v>
      </c>
      <c r="F907" s="143">
        <f t="shared" ca="1" si="380"/>
        <v>0</v>
      </c>
      <c r="G907" s="143">
        <f t="shared" ca="1" si="381"/>
        <v>0</v>
      </c>
      <c r="H907" s="7"/>
      <c r="O907" s="8"/>
      <c r="P907" s="8"/>
      <c r="Q907" s="8"/>
      <c r="R907" s="8"/>
      <c r="S907" s="8"/>
    </row>
    <row r="908" spans="1:19" x14ac:dyDescent="0.25">
      <c r="A908" s="140"/>
      <c r="B908" s="155" t="s">
        <v>53</v>
      </c>
      <c r="C908" s="143">
        <f t="shared" ca="1" si="377"/>
        <v>0</v>
      </c>
      <c r="D908" s="143">
        <f t="shared" ca="1" si="378"/>
        <v>0</v>
      </c>
      <c r="E908" s="143">
        <f t="shared" ca="1" si="379"/>
        <v>0</v>
      </c>
      <c r="F908" s="143">
        <f t="shared" ca="1" si="380"/>
        <v>0</v>
      </c>
      <c r="G908" s="143">
        <f t="shared" ca="1" si="381"/>
        <v>0</v>
      </c>
      <c r="H908" s="7"/>
      <c r="O908" s="8"/>
      <c r="P908" s="8"/>
      <c r="Q908" s="8"/>
      <c r="R908" s="8"/>
      <c r="S908" s="8"/>
    </row>
    <row r="909" spans="1:19" x14ac:dyDescent="0.25">
      <c r="A909" s="140"/>
      <c r="B909" s="155" t="s">
        <v>54</v>
      </c>
      <c r="C909" s="143">
        <f t="shared" ca="1" si="377"/>
        <v>0</v>
      </c>
      <c r="D909" s="143">
        <f t="shared" ca="1" si="378"/>
        <v>0</v>
      </c>
      <c r="E909" s="143">
        <f t="shared" ca="1" si="379"/>
        <v>0</v>
      </c>
      <c r="F909" s="143">
        <f t="shared" ca="1" si="380"/>
        <v>0</v>
      </c>
      <c r="G909" s="143">
        <f t="shared" ca="1" si="381"/>
        <v>0</v>
      </c>
      <c r="H909" s="7"/>
      <c r="O909" s="8"/>
      <c r="P909" s="8"/>
      <c r="Q909" s="8"/>
      <c r="R909" s="8"/>
      <c r="S909" s="8"/>
    </row>
    <row r="910" spans="1:19" x14ac:dyDescent="0.25">
      <c r="A910" s="140"/>
      <c r="B910" s="155" t="s">
        <v>55</v>
      </c>
      <c r="C910" s="143">
        <f t="shared" ca="1" si="377"/>
        <v>0</v>
      </c>
      <c r="D910" s="143">
        <f t="shared" ca="1" si="378"/>
        <v>0</v>
      </c>
      <c r="E910" s="143">
        <f t="shared" ca="1" si="379"/>
        <v>0</v>
      </c>
      <c r="F910" s="143">
        <f t="shared" ca="1" si="380"/>
        <v>0</v>
      </c>
      <c r="G910" s="143">
        <f t="shared" ca="1" si="381"/>
        <v>0</v>
      </c>
      <c r="H910" s="7"/>
      <c r="O910" s="8"/>
      <c r="P910" s="8"/>
      <c r="Q910" s="8"/>
      <c r="R910" s="8"/>
      <c r="S910" s="8"/>
    </row>
    <row r="911" spans="1:19" x14ac:dyDescent="0.25">
      <c r="A911" s="140"/>
      <c r="B911" s="155" t="s">
        <v>56</v>
      </c>
      <c r="C911" s="143">
        <f t="shared" ca="1" si="377"/>
        <v>0</v>
      </c>
      <c r="D911" s="143">
        <f t="shared" ca="1" si="378"/>
        <v>0</v>
      </c>
      <c r="E911" s="143">
        <f t="shared" ca="1" si="379"/>
        <v>0</v>
      </c>
      <c r="F911" s="143">
        <f t="shared" ca="1" si="380"/>
        <v>0</v>
      </c>
      <c r="G911" s="143">
        <f t="shared" ca="1" si="381"/>
        <v>0</v>
      </c>
      <c r="H911" s="7"/>
      <c r="O911" s="8"/>
      <c r="P911" s="8"/>
      <c r="Q911" s="8"/>
      <c r="R911" s="8"/>
      <c r="S911" s="8"/>
    </row>
    <row r="912" spans="1:19" x14ac:dyDescent="0.25">
      <c r="A912" s="140"/>
      <c r="B912" s="155" t="s">
        <v>57</v>
      </c>
      <c r="C912" s="143">
        <f t="shared" ca="1" si="377"/>
        <v>0</v>
      </c>
      <c r="D912" s="143">
        <f t="shared" ca="1" si="378"/>
        <v>0</v>
      </c>
      <c r="E912" s="143">
        <f t="shared" ca="1" si="379"/>
        <v>0</v>
      </c>
      <c r="F912" s="143">
        <f t="shared" ca="1" si="380"/>
        <v>0</v>
      </c>
      <c r="G912" s="143">
        <f t="shared" ca="1" si="381"/>
        <v>0</v>
      </c>
      <c r="H912" s="7"/>
      <c r="O912" s="8"/>
      <c r="P912" s="8"/>
      <c r="Q912" s="8"/>
      <c r="R912" s="8"/>
      <c r="S912" s="8"/>
    </row>
    <row r="913" spans="1:19" x14ac:dyDescent="0.25">
      <c r="A913" s="140"/>
      <c r="B913" s="155" t="s">
        <v>58</v>
      </c>
      <c r="C913" s="143">
        <f t="shared" ca="1" si="377"/>
        <v>0</v>
      </c>
      <c r="D913" s="143">
        <f t="shared" ca="1" si="378"/>
        <v>0</v>
      </c>
      <c r="E913" s="143">
        <f t="shared" ca="1" si="379"/>
        <v>0</v>
      </c>
      <c r="F913" s="143">
        <f t="shared" ca="1" si="380"/>
        <v>0</v>
      </c>
      <c r="G913" s="143">
        <f t="shared" ca="1" si="381"/>
        <v>0</v>
      </c>
      <c r="H913" s="7"/>
      <c r="O913" s="8"/>
      <c r="P913" s="8"/>
      <c r="Q913" s="8"/>
      <c r="R913" s="8"/>
      <c r="S913" s="8"/>
    </row>
    <row r="914" spans="1:19" x14ac:dyDescent="0.25">
      <c r="A914" s="140"/>
      <c r="B914" s="155" t="s">
        <v>59</v>
      </c>
      <c r="C914" s="143">
        <f t="shared" ca="1" si="377"/>
        <v>0</v>
      </c>
      <c r="D914" s="143">
        <f t="shared" ca="1" si="378"/>
        <v>0</v>
      </c>
      <c r="E914" s="143">
        <f t="shared" ca="1" si="379"/>
        <v>0</v>
      </c>
      <c r="F914" s="143">
        <f t="shared" ca="1" si="380"/>
        <v>0</v>
      </c>
      <c r="G914" s="143">
        <f t="shared" ca="1" si="381"/>
        <v>0</v>
      </c>
      <c r="H914" s="7"/>
      <c r="O914" s="8"/>
      <c r="P914" s="8"/>
      <c r="Q914" s="8"/>
      <c r="R914" s="8"/>
      <c r="S914" s="8"/>
    </row>
    <row r="915" spans="1:19" x14ac:dyDescent="0.25">
      <c r="A915" s="140"/>
      <c r="B915" s="155" t="s">
        <v>60</v>
      </c>
      <c r="C915" s="143">
        <f t="shared" ca="1" si="377"/>
        <v>0</v>
      </c>
      <c r="D915" s="143">
        <f t="shared" ca="1" si="378"/>
        <v>0</v>
      </c>
      <c r="E915" s="143">
        <f t="shared" ca="1" si="379"/>
        <v>0</v>
      </c>
      <c r="F915" s="143">
        <f t="shared" ca="1" si="380"/>
        <v>0</v>
      </c>
      <c r="G915" s="143">
        <f t="shared" ca="1" si="381"/>
        <v>0</v>
      </c>
      <c r="H915" s="7"/>
      <c r="O915" s="8"/>
      <c r="P915" s="8"/>
      <c r="Q915" s="8"/>
      <c r="R915" s="8"/>
      <c r="S915" s="8"/>
    </row>
    <row r="916" spans="1:19" x14ac:dyDescent="0.25">
      <c r="A916" s="140"/>
      <c r="B916" s="155" t="s">
        <v>61</v>
      </c>
      <c r="C916" s="143">
        <f t="shared" ca="1" si="377"/>
        <v>0</v>
      </c>
      <c r="D916" s="143">
        <f t="shared" ca="1" si="378"/>
        <v>0</v>
      </c>
      <c r="E916" s="143">
        <f t="shared" ca="1" si="379"/>
        <v>0</v>
      </c>
      <c r="F916" s="143">
        <f t="shared" ca="1" si="380"/>
        <v>0</v>
      </c>
      <c r="G916" s="143">
        <f t="shared" ca="1" si="381"/>
        <v>0</v>
      </c>
      <c r="H916" s="7"/>
      <c r="O916" s="8"/>
      <c r="P916" s="8"/>
      <c r="Q916" s="8"/>
      <c r="R916" s="8"/>
      <c r="S916" s="8"/>
    </row>
    <row r="917" spans="1:19" x14ac:dyDescent="0.25">
      <c r="A917" s="140"/>
      <c r="B917" s="155" t="s">
        <v>522</v>
      </c>
      <c r="C917" s="143">
        <f t="shared" ca="1" si="377"/>
        <v>0</v>
      </c>
      <c r="D917" s="143">
        <f t="shared" ca="1" si="378"/>
        <v>0</v>
      </c>
      <c r="E917" s="143">
        <f t="shared" ca="1" si="379"/>
        <v>0</v>
      </c>
      <c r="F917" s="143">
        <f t="shared" ca="1" si="380"/>
        <v>0</v>
      </c>
      <c r="G917" s="143">
        <f t="shared" ca="1" si="381"/>
        <v>0</v>
      </c>
      <c r="H917" s="7"/>
      <c r="O917" s="8"/>
      <c r="P917" s="8"/>
      <c r="Q917" s="8"/>
      <c r="R917" s="8"/>
      <c r="S917" s="8"/>
    </row>
    <row r="918" spans="1:19" x14ac:dyDescent="0.25">
      <c r="A918" s="140"/>
      <c r="B918" s="155" t="s">
        <v>523</v>
      </c>
      <c r="C918" s="143">
        <f t="shared" ca="1" si="377"/>
        <v>0</v>
      </c>
      <c r="D918" s="143">
        <f t="shared" ca="1" si="378"/>
        <v>0</v>
      </c>
      <c r="E918" s="143">
        <f t="shared" ca="1" si="379"/>
        <v>0</v>
      </c>
      <c r="F918" s="143">
        <f t="shared" ca="1" si="380"/>
        <v>0</v>
      </c>
      <c r="G918" s="143">
        <f t="shared" ca="1" si="381"/>
        <v>0</v>
      </c>
      <c r="H918" s="7"/>
      <c r="O918" s="8"/>
      <c r="P918" s="8"/>
      <c r="Q918" s="8"/>
      <c r="R918" s="8"/>
      <c r="S918" s="8"/>
    </row>
    <row r="919" spans="1:19" x14ac:dyDescent="0.25">
      <c r="A919" s="140"/>
      <c r="B919" s="155" t="s">
        <v>524</v>
      </c>
      <c r="C919" s="143">
        <f t="shared" ca="1" si="377"/>
        <v>0</v>
      </c>
      <c r="D919" s="143">
        <f t="shared" ca="1" si="378"/>
        <v>0</v>
      </c>
      <c r="E919" s="143">
        <f t="shared" ca="1" si="379"/>
        <v>0</v>
      </c>
      <c r="F919" s="143">
        <f t="shared" ca="1" si="380"/>
        <v>0</v>
      </c>
      <c r="G919" s="143">
        <f t="shared" ca="1" si="381"/>
        <v>0</v>
      </c>
      <c r="H919" s="7"/>
      <c r="O919" s="8"/>
      <c r="P919" s="8"/>
      <c r="Q919" s="8"/>
      <c r="R919" s="8"/>
      <c r="S919" s="8"/>
    </row>
    <row r="920" spans="1:19" x14ac:dyDescent="0.25">
      <c r="A920" s="140"/>
      <c r="B920" s="155" t="s">
        <v>525</v>
      </c>
      <c r="C920" s="143">
        <f t="shared" ca="1" si="377"/>
        <v>0</v>
      </c>
      <c r="D920" s="143">
        <f t="shared" ca="1" si="378"/>
        <v>0</v>
      </c>
      <c r="E920" s="143">
        <f t="shared" ca="1" si="379"/>
        <v>0</v>
      </c>
      <c r="F920" s="143">
        <f t="shared" ca="1" si="380"/>
        <v>0</v>
      </c>
      <c r="G920" s="143">
        <f t="shared" ca="1" si="381"/>
        <v>0</v>
      </c>
      <c r="H920" s="7"/>
      <c r="O920" s="8"/>
      <c r="P920" s="8"/>
      <c r="Q920" s="8"/>
      <c r="R920" s="8"/>
      <c r="S920" s="8"/>
    </row>
    <row r="921" spans="1:19" x14ac:dyDescent="0.25">
      <c r="A921" s="140"/>
      <c r="B921" s="155" t="s">
        <v>526</v>
      </c>
      <c r="C921" s="143">
        <f t="shared" ca="1" si="377"/>
        <v>0</v>
      </c>
      <c r="D921" s="143">
        <f t="shared" ca="1" si="378"/>
        <v>0</v>
      </c>
      <c r="E921" s="143">
        <f t="shared" ca="1" si="379"/>
        <v>0</v>
      </c>
      <c r="F921" s="143">
        <f t="shared" ca="1" si="380"/>
        <v>0</v>
      </c>
      <c r="G921" s="143">
        <f t="shared" ca="1" si="381"/>
        <v>0</v>
      </c>
      <c r="H921" s="7"/>
      <c r="O921" s="8"/>
      <c r="P921" s="8"/>
      <c r="Q921" s="8"/>
      <c r="R921" s="8"/>
      <c r="S921" s="8"/>
    </row>
    <row r="922" spans="1:19" x14ac:dyDescent="0.25">
      <c r="A922" s="140"/>
      <c r="B922" s="155" t="s">
        <v>527</v>
      </c>
      <c r="C922" s="143">
        <f t="shared" ca="1" si="377"/>
        <v>0</v>
      </c>
      <c r="D922" s="143">
        <f t="shared" ca="1" si="378"/>
        <v>0</v>
      </c>
      <c r="E922" s="143">
        <f t="shared" ca="1" si="379"/>
        <v>0</v>
      </c>
      <c r="F922" s="143">
        <f t="shared" ca="1" si="380"/>
        <v>0</v>
      </c>
      <c r="G922" s="143">
        <f t="shared" ca="1" si="381"/>
        <v>0</v>
      </c>
      <c r="H922" s="7"/>
      <c r="O922" s="8"/>
      <c r="P922" s="8"/>
      <c r="Q922" s="8"/>
      <c r="R922" s="8"/>
      <c r="S922" s="8"/>
    </row>
    <row r="923" spans="1:19" x14ac:dyDescent="0.25">
      <c r="A923" s="140"/>
      <c r="B923" s="155" t="s">
        <v>98</v>
      </c>
      <c r="C923" s="143">
        <f t="shared" ca="1" si="377"/>
        <v>0</v>
      </c>
      <c r="D923" s="143">
        <f t="shared" ca="1" si="378"/>
        <v>0</v>
      </c>
      <c r="E923" s="143">
        <f t="shared" ca="1" si="379"/>
        <v>0</v>
      </c>
      <c r="F923" s="143">
        <f t="shared" ca="1" si="380"/>
        <v>0</v>
      </c>
      <c r="G923" s="143">
        <f t="shared" ca="1" si="381"/>
        <v>0</v>
      </c>
      <c r="H923" s="7"/>
      <c r="O923" s="8"/>
      <c r="P923" s="8"/>
      <c r="Q923" s="8"/>
      <c r="R923" s="8"/>
      <c r="S923" s="8"/>
    </row>
    <row r="924" spans="1:19" x14ac:dyDescent="0.25">
      <c r="A924" s="140"/>
      <c r="B924" s="155" t="s">
        <v>99</v>
      </c>
      <c r="C924" s="143">
        <f t="shared" ca="1" si="377"/>
        <v>0</v>
      </c>
      <c r="D924" s="143">
        <f t="shared" ca="1" si="378"/>
        <v>0</v>
      </c>
      <c r="E924" s="143">
        <f t="shared" ca="1" si="379"/>
        <v>0</v>
      </c>
      <c r="F924" s="143">
        <f t="shared" ca="1" si="380"/>
        <v>0</v>
      </c>
      <c r="G924" s="143">
        <f t="shared" ca="1" si="381"/>
        <v>0</v>
      </c>
      <c r="H924" s="7"/>
      <c r="O924" s="8"/>
      <c r="P924" s="8"/>
      <c r="Q924" s="8"/>
      <c r="R924" s="8"/>
      <c r="S924" s="8"/>
    </row>
    <row r="925" spans="1:19" x14ac:dyDescent="0.25">
      <c r="A925" s="140"/>
      <c r="B925" s="155" t="s">
        <v>100</v>
      </c>
      <c r="C925" s="143">
        <f t="shared" ref="C925:C988" ca="1" si="382">IFERROR(VLOOKUP($B925,INDIRECT($I$797),2,FALSE),0)</f>
        <v>0</v>
      </c>
      <c r="D925" s="143">
        <f t="shared" ref="D925:D988" ca="1" si="383">IFERROR(VLOOKUP($B925,INDIRECT($J$797),2,FALSE),0)</f>
        <v>0</v>
      </c>
      <c r="E925" s="143">
        <f t="shared" ref="E925:E988" ca="1" si="384">IFERROR(VLOOKUP($B925,INDIRECT($K$797),2,FALSE),0)</f>
        <v>0</v>
      </c>
      <c r="F925" s="143">
        <f t="shared" ref="F925:F988" ca="1" si="385">IFERROR(VLOOKUP($B925,INDIRECT($L$797),2,FALSE),0)</f>
        <v>0</v>
      </c>
      <c r="G925" s="143">
        <f t="shared" ref="G925:G988" ca="1" si="386">IFERROR(VLOOKUP($B925,INDIRECT($M$797),2,FALSE),0)</f>
        <v>8.7904468399999997E-5</v>
      </c>
      <c r="H925" s="7"/>
      <c r="O925" s="8"/>
      <c r="P925" s="8"/>
      <c r="Q925" s="8"/>
      <c r="R925" s="8"/>
      <c r="S925" s="8"/>
    </row>
    <row r="926" spans="1:19" x14ac:dyDescent="0.25">
      <c r="A926" s="140"/>
      <c r="B926" s="155" t="s">
        <v>101</v>
      </c>
      <c r="C926" s="143">
        <f t="shared" ca="1" si="382"/>
        <v>0</v>
      </c>
      <c r="D926" s="143">
        <f t="shared" ca="1" si="383"/>
        <v>0</v>
      </c>
      <c r="E926" s="143">
        <f t="shared" ca="1" si="384"/>
        <v>0</v>
      </c>
      <c r="F926" s="143">
        <f t="shared" ca="1" si="385"/>
        <v>0</v>
      </c>
      <c r="G926" s="143">
        <f t="shared" ca="1" si="386"/>
        <v>0</v>
      </c>
      <c r="H926" s="7"/>
      <c r="O926" s="8"/>
      <c r="P926" s="8"/>
      <c r="Q926" s="8"/>
      <c r="R926" s="8"/>
      <c r="S926" s="8"/>
    </row>
    <row r="927" spans="1:19" x14ac:dyDescent="0.25">
      <c r="A927" s="140"/>
      <c r="B927" s="155" t="s">
        <v>102</v>
      </c>
      <c r="C927" s="143">
        <f t="shared" ca="1" si="382"/>
        <v>0</v>
      </c>
      <c r="D927" s="143">
        <f t="shared" ca="1" si="383"/>
        <v>0</v>
      </c>
      <c r="E927" s="143">
        <f t="shared" ca="1" si="384"/>
        <v>0</v>
      </c>
      <c r="F927" s="143">
        <f t="shared" ca="1" si="385"/>
        <v>0</v>
      </c>
      <c r="G927" s="143">
        <f t="shared" ca="1" si="386"/>
        <v>0</v>
      </c>
      <c r="H927" s="7"/>
      <c r="O927" s="8"/>
      <c r="P927" s="8"/>
      <c r="Q927" s="8"/>
      <c r="R927" s="8"/>
      <c r="S927" s="8"/>
    </row>
    <row r="928" spans="1:19" x14ac:dyDescent="0.25">
      <c r="A928" s="140"/>
      <c r="B928" s="155" t="s">
        <v>103</v>
      </c>
      <c r="C928" s="143">
        <f t="shared" ca="1" si="382"/>
        <v>0</v>
      </c>
      <c r="D928" s="143">
        <f t="shared" ca="1" si="383"/>
        <v>0</v>
      </c>
      <c r="E928" s="143">
        <f t="shared" ca="1" si="384"/>
        <v>0</v>
      </c>
      <c r="F928" s="143">
        <f t="shared" ca="1" si="385"/>
        <v>0</v>
      </c>
      <c r="G928" s="143">
        <f t="shared" ca="1" si="386"/>
        <v>0</v>
      </c>
      <c r="H928" s="7"/>
      <c r="O928" s="8"/>
      <c r="P928" s="8"/>
      <c r="Q928" s="8"/>
      <c r="R928" s="8"/>
      <c r="S928" s="8"/>
    </row>
    <row r="929" spans="1:19" x14ac:dyDescent="0.25">
      <c r="A929" s="140"/>
      <c r="B929" s="155" t="s">
        <v>104</v>
      </c>
      <c r="C929" s="143">
        <f t="shared" ca="1" si="382"/>
        <v>0</v>
      </c>
      <c r="D929" s="143">
        <f t="shared" ca="1" si="383"/>
        <v>0</v>
      </c>
      <c r="E929" s="143">
        <f t="shared" ca="1" si="384"/>
        <v>0</v>
      </c>
      <c r="F929" s="143">
        <f t="shared" ca="1" si="385"/>
        <v>0</v>
      </c>
      <c r="G929" s="143">
        <f t="shared" ca="1" si="386"/>
        <v>0</v>
      </c>
      <c r="H929" s="7"/>
      <c r="O929" s="8"/>
      <c r="P929" s="8"/>
      <c r="Q929" s="8"/>
      <c r="R929" s="8"/>
      <c r="S929" s="8"/>
    </row>
    <row r="930" spans="1:19" x14ac:dyDescent="0.25">
      <c r="A930" s="140"/>
      <c r="B930" s="155" t="s">
        <v>105</v>
      </c>
      <c r="C930" s="143">
        <f t="shared" ca="1" si="382"/>
        <v>0</v>
      </c>
      <c r="D930" s="143">
        <f t="shared" ca="1" si="383"/>
        <v>0</v>
      </c>
      <c r="E930" s="143">
        <f t="shared" ca="1" si="384"/>
        <v>0</v>
      </c>
      <c r="F930" s="143">
        <f t="shared" ca="1" si="385"/>
        <v>0</v>
      </c>
      <c r="G930" s="143">
        <f t="shared" ca="1" si="386"/>
        <v>0</v>
      </c>
      <c r="H930" s="7"/>
      <c r="O930" s="8"/>
      <c r="P930" s="8"/>
      <c r="Q930" s="8"/>
      <c r="R930" s="8"/>
      <c r="S930" s="8"/>
    </row>
    <row r="931" spans="1:19" x14ac:dyDescent="0.25">
      <c r="A931" s="140"/>
      <c r="B931" s="155" t="s">
        <v>106</v>
      </c>
      <c r="C931" s="143">
        <f t="shared" ca="1" si="382"/>
        <v>0</v>
      </c>
      <c r="D931" s="143">
        <f t="shared" ca="1" si="383"/>
        <v>0</v>
      </c>
      <c r="E931" s="143">
        <f t="shared" ca="1" si="384"/>
        <v>0</v>
      </c>
      <c r="F931" s="143">
        <f t="shared" ca="1" si="385"/>
        <v>0</v>
      </c>
      <c r="G931" s="143">
        <f t="shared" ca="1" si="386"/>
        <v>0</v>
      </c>
      <c r="H931" s="7"/>
      <c r="O931" s="8"/>
      <c r="P931" s="8"/>
      <c r="Q931" s="8"/>
      <c r="R931" s="8"/>
      <c r="S931" s="8"/>
    </row>
    <row r="932" spans="1:19" x14ac:dyDescent="0.25">
      <c r="A932" s="140"/>
      <c r="B932" s="155" t="s">
        <v>107</v>
      </c>
      <c r="C932" s="143">
        <f t="shared" ca="1" si="382"/>
        <v>0</v>
      </c>
      <c r="D932" s="143">
        <f t="shared" ca="1" si="383"/>
        <v>0</v>
      </c>
      <c r="E932" s="143">
        <f t="shared" ca="1" si="384"/>
        <v>0</v>
      </c>
      <c r="F932" s="143">
        <f t="shared" ca="1" si="385"/>
        <v>0</v>
      </c>
      <c r="G932" s="143">
        <f t="shared" ca="1" si="386"/>
        <v>0</v>
      </c>
      <c r="H932" s="7"/>
      <c r="O932" s="8"/>
      <c r="P932" s="8"/>
      <c r="Q932" s="8"/>
      <c r="R932" s="8"/>
      <c r="S932" s="8"/>
    </row>
    <row r="933" spans="1:19" x14ac:dyDescent="0.25">
      <c r="A933" s="140"/>
      <c r="B933" s="155" t="s">
        <v>108</v>
      </c>
      <c r="C933" s="143">
        <f t="shared" ca="1" si="382"/>
        <v>0</v>
      </c>
      <c r="D933" s="143">
        <f t="shared" ca="1" si="383"/>
        <v>0</v>
      </c>
      <c r="E933" s="143">
        <f t="shared" ca="1" si="384"/>
        <v>0</v>
      </c>
      <c r="F933" s="143">
        <f t="shared" ca="1" si="385"/>
        <v>0</v>
      </c>
      <c r="G933" s="143">
        <f t="shared" ca="1" si="386"/>
        <v>0</v>
      </c>
      <c r="H933" s="7"/>
      <c r="O933" s="8"/>
      <c r="P933" s="8"/>
      <c r="Q933" s="8"/>
      <c r="R933" s="8"/>
      <c r="S933" s="8"/>
    </row>
    <row r="934" spans="1:19" x14ac:dyDescent="0.25">
      <c r="A934" s="140"/>
      <c r="B934" s="155" t="s">
        <v>109</v>
      </c>
      <c r="C934" s="143">
        <f t="shared" ca="1" si="382"/>
        <v>0</v>
      </c>
      <c r="D934" s="143">
        <f t="shared" ca="1" si="383"/>
        <v>0</v>
      </c>
      <c r="E934" s="143">
        <f t="shared" ca="1" si="384"/>
        <v>0</v>
      </c>
      <c r="F934" s="143">
        <f t="shared" ca="1" si="385"/>
        <v>0</v>
      </c>
      <c r="G934" s="143">
        <f t="shared" ca="1" si="386"/>
        <v>0</v>
      </c>
      <c r="H934" s="7"/>
      <c r="O934" s="8"/>
      <c r="P934" s="8"/>
      <c r="Q934" s="8"/>
      <c r="R934" s="8"/>
      <c r="S934" s="8"/>
    </row>
    <row r="935" spans="1:19" x14ac:dyDescent="0.25">
      <c r="A935" s="140"/>
      <c r="B935" s="155" t="s">
        <v>528</v>
      </c>
      <c r="C935" s="143">
        <f t="shared" ca="1" si="382"/>
        <v>0</v>
      </c>
      <c r="D935" s="143">
        <f t="shared" ca="1" si="383"/>
        <v>0</v>
      </c>
      <c r="E935" s="143">
        <f t="shared" ca="1" si="384"/>
        <v>0</v>
      </c>
      <c r="F935" s="143">
        <f t="shared" ca="1" si="385"/>
        <v>0</v>
      </c>
      <c r="G935" s="143">
        <f t="shared" ca="1" si="386"/>
        <v>0</v>
      </c>
      <c r="H935" s="7"/>
      <c r="O935" s="8"/>
      <c r="P935" s="8"/>
      <c r="Q935" s="8"/>
      <c r="R935" s="8"/>
      <c r="S935" s="8"/>
    </row>
    <row r="936" spans="1:19" x14ac:dyDescent="0.25">
      <c r="A936" s="140"/>
      <c r="B936" s="155" t="s">
        <v>529</v>
      </c>
      <c r="C936" s="143">
        <f t="shared" ca="1" si="382"/>
        <v>0</v>
      </c>
      <c r="D936" s="143">
        <f t="shared" ca="1" si="383"/>
        <v>0</v>
      </c>
      <c r="E936" s="143">
        <f t="shared" ca="1" si="384"/>
        <v>0</v>
      </c>
      <c r="F936" s="143">
        <f t="shared" ca="1" si="385"/>
        <v>0</v>
      </c>
      <c r="G936" s="143">
        <f t="shared" ca="1" si="386"/>
        <v>0</v>
      </c>
      <c r="H936" s="7"/>
      <c r="O936" s="8"/>
      <c r="P936" s="8"/>
      <c r="Q936" s="8"/>
      <c r="R936" s="8"/>
      <c r="S936" s="8"/>
    </row>
    <row r="937" spans="1:19" x14ac:dyDescent="0.25">
      <c r="A937" s="140"/>
      <c r="B937" s="155" t="s">
        <v>530</v>
      </c>
      <c r="C937" s="143">
        <f t="shared" ca="1" si="382"/>
        <v>0</v>
      </c>
      <c r="D937" s="143">
        <f t="shared" ca="1" si="383"/>
        <v>0</v>
      </c>
      <c r="E937" s="143">
        <f t="shared" ca="1" si="384"/>
        <v>0</v>
      </c>
      <c r="F937" s="143">
        <f t="shared" ca="1" si="385"/>
        <v>0</v>
      </c>
      <c r="G937" s="143">
        <f t="shared" ca="1" si="386"/>
        <v>0</v>
      </c>
      <c r="H937" s="7"/>
      <c r="O937" s="8"/>
      <c r="P937" s="8"/>
      <c r="Q937" s="8"/>
      <c r="R937" s="8"/>
      <c r="S937" s="8"/>
    </row>
    <row r="938" spans="1:19" x14ac:dyDescent="0.25">
      <c r="A938" s="140"/>
      <c r="B938" s="155" t="s">
        <v>531</v>
      </c>
      <c r="C938" s="143">
        <f t="shared" ca="1" si="382"/>
        <v>0</v>
      </c>
      <c r="D938" s="143">
        <f t="shared" ca="1" si="383"/>
        <v>0</v>
      </c>
      <c r="E938" s="143">
        <f t="shared" ca="1" si="384"/>
        <v>0</v>
      </c>
      <c r="F938" s="143">
        <f t="shared" ca="1" si="385"/>
        <v>0</v>
      </c>
      <c r="G938" s="143">
        <f t="shared" ca="1" si="386"/>
        <v>0</v>
      </c>
      <c r="H938" s="7"/>
      <c r="O938" s="8"/>
      <c r="P938" s="8"/>
      <c r="Q938" s="8"/>
      <c r="R938" s="8"/>
      <c r="S938" s="8"/>
    </row>
    <row r="939" spans="1:19" x14ac:dyDescent="0.25">
      <c r="A939" s="140"/>
      <c r="B939" s="155" t="s">
        <v>532</v>
      </c>
      <c r="C939" s="143">
        <f t="shared" ca="1" si="382"/>
        <v>0</v>
      </c>
      <c r="D939" s="143">
        <f t="shared" ca="1" si="383"/>
        <v>0</v>
      </c>
      <c r="E939" s="143">
        <f t="shared" ca="1" si="384"/>
        <v>0</v>
      </c>
      <c r="F939" s="143">
        <f t="shared" ca="1" si="385"/>
        <v>0</v>
      </c>
      <c r="G939" s="143">
        <f t="shared" ca="1" si="386"/>
        <v>0</v>
      </c>
      <c r="H939" s="7"/>
      <c r="O939" s="8"/>
      <c r="P939" s="8"/>
      <c r="Q939" s="8"/>
      <c r="R939" s="8"/>
      <c r="S939" s="8"/>
    </row>
    <row r="940" spans="1:19" x14ac:dyDescent="0.25">
      <c r="A940" s="140"/>
      <c r="B940" s="155" t="s">
        <v>533</v>
      </c>
      <c r="C940" s="143">
        <f t="shared" ca="1" si="382"/>
        <v>0</v>
      </c>
      <c r="D940" s="143">
        <f t="shared" ca="1" si="383"/>
        <v>0</v>
      </c>
      <c r="E940" s="143">
        <f t="shared" ca="1" si="384"/>
        <v>0</v>
      </c>
      <c r="F940" s="143">
        <f t="shared" ca="1" si="385"/>
        <v>0</v>
      </c>
      <c r="G940" s="143">
        <f t="shared" ca="1" si="386"/>
        <v>0</v>
      </c>
      <c r="H940" s="7"/>
      <c r="O940" s="8"/>
      <c r="P940" s="8"/>
      <c r="Q940" s="8"/>
      <c r="R940" s="8"/>
      <c r="S940" s="8"/>
    </row>
    <row r="941" spans="1:19" x14ac:dyDescent="0.25">
      <c r="A941" s="140"/>
      <c r="B941" s="155" t="s">
        <v>76</v>
      </c>
      <c r="C941" s="144">
        <f t="shared" ca="1" si="382"/>
        <v>0</v>
      </c>
      <c r="D941" s="144">
        <f t="shared" ca="1" si="383"/>
        <v>48.209353800000002</v>
      </c>
      <c r="E941" s="144">
        <f t="shared" ca="1" si="384"/>
        <v>48.209353800000002</v>
      </c>
      <c r="F941" s="144">
        <f t="shared" ca="1" si="385"/>
        <v>48.209353800000002</v>
      </c>
      <c r="G941" s="144">
        <f t="shared" ca="1" si="386"/>
        <v>48.209353800000002</v>
      </c>
      <c r="H941" s="7"/>
      <c r="O941" s="8"/>
      <c r="P941" s="8"/>
      <c r="Q941" s="8"/>
      <c r="R941" s="8"/>
      <c r="S941" s="8"/>
    </row>
    <row r="942" spans="1:19" x14ac:dyDescent="0.25">
      <c r="A942" s="140"/>
      <c r="B942" s="155" t="s">
        <v>77</v>
      </c>
      <c r="C942" s="144">
        <f t="shared" ca="1" si="382"/>
        <v>0</v>
      </c>
      <c r="D942" s="144">
        <f t="shared" ca="1" si="383"/>
        <v>0</v>
      </c>
      <c r="E942" s="144">
        <f t="shared" ca="1" si="384"/>
        <v>0</v>
      </c>
      <c r="F942" s="144">
        <f t="shared" ca="1" si="385"/>
        <v>0</v>
      </c>
      <c r="G942" s="144">
        <f t="shared" ca="1" si="386"/>
        <v>0</v>
      </c>
      <c r="H942" s="7"/>
      <c r="O942" s="8"/>
      <c r="P942" s="8"/>
      <c r="Q942" s="8"/>
      <c r="R942" s="8"/>
      <c r="S942" s="8"/>
    </row>
    <row r="943" spans="1:19" x14ac:dyDescent="0.25">
      <c r="A943" s="140"/>
      <c r="B943" s="155" t="s">
        <v>78</v>
      </c>
      <c r="C943" s="144">
        <f t="shared" ca="1" si="382"/>
        <v>0</v>
      </c>
      <c r="D943" s="144">
        <f t="shared" ca="1" si="383"/>
        <v>37.917579099999998</v>
      </c>
      <c r="E943" s="144">
        <f t="shared" ca="1" si="384"/>
        <v>37.917579099999998</v>
      </c>
      <c r="F943" s="144">
        <f t="shared" ca="1" si="385"/>
        <v>37.917579099999998</v>
      </c>
      <c r="G943" s="144">
        <f t="shared" ca="1" si="386"/>
        <v>37.917673899999997</v>
      </c>
      <c r="H943" s="7"/>
      <c r="O943" s="8"/>
      <c r="P943" s="8"/>
      <c r="Q943" s="8"/>
      <c r="R943" s="8"/>
      <c r="S943" s="8"/>
    </row>
    <row r="944" spans="1:19" x14ac:dyDescent="0.25">
      <c r="A944" s="140"/>
      <c r="B944" s="155" t="s">
        <v>79</v>
      </c>
      <c r="C944" s="144">
        <f t="shared" ca="1" si="382"/>
        <v>0</v>
      </c>
      <c r="D944" s="144">
        <f t="shared" ca="1" si="383"/>
        <v>0</v>
      </c>
      <c r="E944" s="144">
        <f t="shared" ca="1" si="384"/>
        <v>0</v>
      </c>
      <c r="F944" s="144">
        <f t="shared" ca="1" si="385"/>
        <v>0</v>
      </c>
      <c r="G944" s="144">
        <f t="shared" ca="1" si="386"/>
        <v>0</v>
      </c>
      <c r="H944" s="7"/>
      <c r="O944" s="8"/>
      <c r="P944" s="8"/>
      <c r="Q944" s="8"/>
      <c r="R944" s="8"/>
      <c r="S944" s="8"/>
    </row>
    <row r="945" spans="1:28" x14ac:dyDescent="0.25">
      <c r="A945" s="140"/>
      <c r="B945" s="155" t="s">
        <v>80</v>
      </c>
      <c r="C945" s="144">
        <f t="shared" ca="1" si="382"/>
        <v>0</v>
      </c>
      <c r="D945" s="144">
        <f t="shared" ca="1" si="383"/>
        <v>0</v>
      </c>
      <c r="E945" s="144">
        <f t="shared" ca="1" si="384"/>
        <v>0</v>
      </c>
      <c r="F945" s="144">
        <f t="shared" ca="1" si="385"/>
        <v>0</v>
      </c>
      <c r="G945" s="144">
        <f t="shared" ca="1" si="386"/>
        <v>0</v>
      </c>
      <c r="H945" s="7"/>
      <c r="O945" s="8"/>
      <c r="P945" s="8"/>
      <c r="Q945" s="8"/>
      <c r="R945" s="8"/>
      <c r="S945" s="8"/>
    </row>
    <row r="946" spans="1:28" x14ac:dyDescent="0.25">
      <c r="A946" s="140"/>
      <c r="B946" s="155" t="s">
        <v>81</v>
      </c>
      <c r="C946" s="144">
        <f t="shared" ca="1" si="382"/>
        <v>0</v>
      </c>
      <c r="D946" s="144">
        <f t="shared" ca="1" si="383"/>
        <v>0</v>
      </c>
      <c r="E946" s="144">
        <f t="shared" ca="1" si="384"/>
        <v>0</v>
      </c>
      <c r="F946" s="144">
        <f t="shared" ca="1" si="385"/>
        <v>0</v>
      </c>
      <c r="G946" s="144">
        <f t="shared" ca="1" si="386"/>
        <v>0</v>
      </c>
      <c r="H946" s="7"/>
      <c r="O946" s="8"/>
      <c r="P946" s="8"/>
      <c r="Q946" s="8"/>
      <c r="R946" s="8"/>
      <c r="S946" s="8"/>
    </row>
    <row r="947" spans="1:28" x14ac:dyDescent="0.25">
      <c r="A947" s="140"/>
      <c r="B947" s="155" t="s">
        <v>82</v>
      </c>
      <c r="C947" s="147">
        <f t="shared" ca="1" si="382"/>
        <v>0</v>
      </c>
      <c r="D947" s="147">
        <f t="shared" ca="1" si="383"/>
        <v>0</v>
      </c>
      <c r="E947" s="147">
        <f t="shared" ca="1" si="384"/>
        <v>0</v>
      </c>
      <c r="F947" s="147">
        <f t="shared" ca="1" si="385"/>
        <v>0</v>
      </c>
      <c r="G947" s="147">
        <f t="shared" ca="1" si="386"/>
        <v>0</v>
      </c>
      <c r="H947" s="7"/>
      <c r="O947" s="8"/>
      <c r="P947" s="8"/>
      <c r="Q947" s="8"/>
      <c r="R947" s="8"/>
      <c r="S947" s="8"/>
    </row>
    <row r="948" spans="1:28" x14ac:dyDescent="0.25">
      <c r="A948" s="140"/>
      <c r="B948" s="155" t="s">
        <v>83</v>
      </c>
      <c r="C948" s="147">
        <f t="shared" ca="1" si="382"/>
        <v>0</v>
      </c>
      <c r="D948" s="147">
        <f t="shared" ca="1" si="383"/>
        <v>0</v>
      </c>
      <c r="E948" s="147">
        <f t="shared" ca="1" si="384"/>
        <v>0</v>
      </c>
      <c r="F948" s="147">
        <f t="shared" ca="1" si="385"/>
        <v>0</v>
      </c>
      <c r="G948" s="147">
        <f t="shared" ca="1" si="386"/>
        <v>0</v>
      </c>
      <c r="H948" s="7"/>
      <c r="O948" s="8"/>
      <c r="P948" s="8"/>
      <c r="Q948" s="8"/>
      <c r="R948" s="8"/>
      <c r="S948" s="8"/>
    </row>
    <row r="949" spans="1:28" x14ac:dyDescent="0.25">
      <c r="A949" s="140"/>
      <c r="B949" s="155" t="s">
        <v>84</v>
      </c>
      <c r="C949" s="147">
        <f t="shared" ca="1" si="382"/>
        <v>0</v>
      </c>
      <c r="D949" s="147">
        <f t="shared" ca="1" si="383"/>
        <v>0</v>
      </c>
      <c r="E949" s="147">
        <f t="shared" ca="1" si="384"/>
        <v>0</v>
      </c>
      <c r="F949" s="147">
        <f t="shared" ca="1" si="385"/>
        <v>0</v>
      </c>
      <c r="G949" s="147">
        <f t="shared" ca="1" si="386"/>
        <v>0</v>
      </c>
      <c r="H949" s="7"/>
      <c r="O949" s="8"/>
      <c r="P949" s="8"/>
      <c r="Q949" s="8"/>
      <c r="R949" s="8"/>
      <c r="S949" s="8"/>
    </row>
    <row r="950" spans="1:28" x14ac:dyDescent="0.25">
      <c r="A950" s="140"/>
      <c r="B950" s="155" t="s">
        <v>85</v>
      </c>
      <c r="C950" s="147">
        <f t="shared" ca="1" si="382"/>
        <v>0</v>
      </c>
      <c r="D950" s="147">
        <f t="shared" ca="1" si="383"/>
        <v>0</v>
      </c>
      <c r="E950" s="147">
        <f t="shared" ca="1" si="384"/>
        <v>0</v>
      </c>
      <c r="F950" s="147">
        <f t="shared" ca="1" si="385"/>
        <v>0</v>
      </c>
      <c r="G950" s="147">
        <f t="shared" ca="1" si="386"/>
        <v>0</v>
      </c>
    </row>
    <row r="951" spans="1:28" x14ac:dyDescent="0.25">
      <c r="A951" s="140"/>
      <c r="B951" s="155" t="s">
        <v>86</v>
      </c>
      <c r="C951" s="147">
        <f t="shared" ca="1" si="382"/>
        <v>0</v>
      </c>
      <c r="D951" s="147">
        <f t="shared" ca="1" si="383"/>
        <v>0</v>
      </c>
      <c r="E951" s="147">
        <f t="shared" ca="1" si="384"/>
        <v>0</v>
      </c>
      <c r="F951" s="147">
        <f t="shared" ca="1" si="385"/>
        <v>0</v>
      </c>
      <c r="G951" s="147">
        <f t="shared" ca="1" si="386"/>
        <v>0</v>
      </c>
    </row>
    <row r="952" spans="1:28" x14ac:dyDescent="0.25">
      <c r="A952" s="140"/>
      <c r="B952" s="155" t="s">
        <v>87</v>
      </c>
      <c r="C952" s="147">
        <f t="shared" ca="1" si="382"/>
        <v>0</v>
      </c>
      <c r="D952" s="147">
        <f t="shared" ca="1" si="383"/>
        <v>0</v>
      </c>
      <c r="E952" s="147">
        <f t="shared" ca="1" si="384"/>
        <v>0</v>
      </c>
      <c r="F952" s="147">
        <f t="shared" ca="1" si="385"/>
        <v>0</v>
      </c>
      <c r="G952" s="147">
        <f t="shared" ca="1" si="386"/>
        <v>0</v>
      </c>
    </row>
    <row r="953" spans="1:28" x14ac:dyDescent="0.25">
      <c r="A953" s="140"/>
      <c r="B953" s="155" t="s">
        <v>88</v>
      </c>
      <c r="C953" s="147">
        <f t="shared" ca="1" si="382"/>
        <v>0</v>
      </c>
      <c r="D953" s="147">
        <f t="shared" ca="1" si="383"/>
        <v>0</v>
      </c>
      <c r="E953" s="147">
        <f t="shared" ca="1" si="384"/>
        <v>0</v>
      </c>
      <c r="F953" s="147">
        <f t="shared" ca="1" si="385"/>
        <v>0</v>
      </c>
      <c r="G953" s="147">
        <f t="shared" ca="1" si="386"/>
        <v>0</v>
      </c>
    </row>
    <row r="954" spans="1:28" x14ac:dyDescent="0.25">
      <c r="A954" s="140"/>
      <c r="B954" s="155" t="s">
        <v>89</v>
      </c>
      <c r="C954" s="147">
        <f t="shared" ca="1" si="382"/>
        <v>0</v>
      </c>
      <c r="D954" s="147">
        <f t="shared" ca="1" si="383"/>
        <v>0</v>
      </c>
      <c r="E954" s="147">
        <f t="shared" ca="1" si="384"/>
        <v>0</v>
      </c>
      <c r="F954" s="147">
        <f t="shared" ca="1" si="385"/>
        <v>0</v>
      </c>
      <c r="G954" s="147">
        <f t="shared" ca="1" si="386"/>
        <v>0</v>
      </c>
    </row>
    <row r="955" spans="1:28" x14ac:dyDescent="0.25">
      <c r="A955" s="140"/>
      <c r="B955" s="155" t="s">
        <v>90</v>
      </c>
      <c r="C955" s="147">
        <f t="shared" ca="1" si="382"/>
        <v>0</v>
      </c>
      <c r="D955" s="147">
        <f t="shared" ca="1" si="383"/>
        <v>0</v>
      </c>
      <c r="E955" s="147">
        <f t="shared" ca="1" si="384"/>
        <v>0</v>
      </c>
      <c r="F955" s="147">
        <f t="shared" ca="1" si="385"/>
        <v>0</v>
      </c>
      <c r="G955" s="147">
        <f t="shared" ca="1" si="386"/>
        <v>0</v>
      </c>
      <c r="AB955" s="108"/>
    </row>
    <row r="956" spans="1:28" x14ac:dyDescent="0.25">
      <c r="A956" s="140"/>
      <c r="B956" s="155" t="s">
        <v>91</v>
      </c>
      <c r="C956" s="147">
        <f t="shared" ca="1" si="382"/>
        <v>0</v>
      </c>
      <c r="D956" s="147">
        <f t="shared" ca="1" si="383"/>
        <v>0</v>
      </c>
      <c r="E956" s="147">
        <f t="shared" ca="1" si="384"/>
        <v>0</v>
      </c>
      <c r="F956" s="147">
        <f t="shared" ca="1" si="385"/>
        <v>0</v>
      </c>
      <c r="G956" s="147">
        <f t="shared" ca="1" si="386"/>
        <v>0</v>
      </c>
    </row>
    <row r="957" spans="1:28" x14ac:dyDescent="0.25">
      <c r="A957" s="140"/>
      <c r="B957" s="155" t="s">
        <v>92</v>
      </c>
      <c r="C957" s="147">
        <f t="shared" ca="1" si="382"/>
        <v>0</v>
      </c>
      <c r="D957" s="147">
        <f t="shared" ca="1" si="383"/>
        <v>0</v>
      </c>
      <c r="E957" s="147">
        <f t="shared" ca="1" si="384"/>
        <v>0</v>
      </c>
      <c r="F957" s="147">
        <f t="shared" ca="1" si="385"/>
        <v>0</v>
      </c>
      <c r="G957" s="147">
        <f t="shared" ca="1" si="386"/>
        <v>0</v>
      </c>
    </row>
    <row r="958" spans="1:28" x14ac:dyDescent="0.25">
      <c r="A958" s="140"/>
      <c r="B958" s="155" t="s">
        <v>93</v>
      </c>
      <c r="C958" s="147">
        <f t="shared" ca="1" si="382"/>
        <v>0</v>
      </c>
      <c r="D958" s="147">
        <f t="shared" ca="1" si="383"/>
        <v>0</v>
      </c>
      <c r="E958" s="147">
        <f t="shared" ca="1" si="384"/>
        <v>0</v>
      </c>
      <c r="F958" s="147">
        <f t="shared" ca="1" si="385"/>
        <v>0</v>
      </c>
      <c r="G958" s="147">
        <f t="shared" ca="1" si="386"/>
        <v>0</v>
      </c>
      <c r="H958" s="7"/>
      <c r="O958" s="8"/>
      <c r="P958" s="8"/>
      <c r="Q958" s="8"/>
      <c r="R958" s="8"/>
      <c r="S958" s="8"/>
    </row>
    <row r="959" spans="1:28" x14ac:dyDescent="0.25">
      <c r="A959" s="140"/>
      <c r="B959" s="155" t="s">
        <v>1248</v>
      </c>
      <c r="C959" s="82">
        <f t="shared" ca="1" si="382"/>
        <v>0</v>
      </c>
      <c r="D959" s="82">
        <f t="shared" ca="1" si="383"/>
        <v>2.8155431200000001</v>
      </c>
      <c r="E959" s="82">
        <f t="shared" ca="1" si="384"/>
        <v>2.5796037599999999</v>
      </c>
      <c r="F959" s="82">
        <f t="shared" ca="1" si="385"/>
        <v>2.4065815499999998</v>
      </c>
      <c r="G959" s="82">
        <f t="shared" ca="1" si="386"/>
        <v>2.2807472199999999</v>
      </c>
      <c r="H959" s="7"/>
      <c r="O959" s="8"/>
      <c r="P959" s="8"/>
      <c r="Q959" s="8"/>
      <c r="R959" s="8"/>
      <c r="S959" s="8"/>
    </row>
    <row r="960" spans="1:28" x14ac:dyDescent="0.25">
      <c r="A960" s="140"/>
      <c r="B960" s="155" t="s">
        <v>1175</v>
      </c>
      <c r="C960" s="82">
        <f t="shared" ca="1" si="382"/>
        <v>0</v>
      </c>
      <c r="D960" s="82">
        <f t="shared" ca="1" si="383"/>
        <v>2.4646223699999998</v>
      </c>
      <c r="E960" s="82">
        <f t="shared" ca="1" si="384"/>
        <v>2.2580897700000002</v>
      </c>
      <c r="F960" s="82">
        <f t="shared" ca="1" si="385"/>
        <v>2.1066325300000002</v>
      </c>
      <c r="G960" s="82">
        <f t="shared" ca="1" si="386"/>
        <v>1.9964818099999999</v>
      </c>
      <c r="H960" s="7"/>
      <c r="O960" s="8"/>
      <c r="P960" s="8"/>
      <c r="Q960" s="8"/>
      <c r="R960" s="8"/>
      <c r="S960" s="8"/>
    </row>
    <row r="961" spans="1:19" x14ac:dyDescent="0.25">
      <c r="A961" s="140"/>
      <c r="B961" s="155" t="s">
        <v>1249</v>
      </c>
      <c r="C961" s="82">
        <f t="shared" ca="1" si="382"/>
        <v>0</v>
      </c>
      <c r="D961" s="82">
        <f t="shared" ca="1" si="383"/>
        <v>0</v>
      </c>
      <c r="E961" s="82">
        <f t="shared" ca="1" si="384"/>
        <v>0</v>
      </c>
      <c r="F961" s="82">
        <f t="shared" ca="1" si="385"/>
        <v>0</v>
      </c>
      <c r="G961" s="82">
        <f t="shared" ca="1" si="386"/>
        <v>0</v>
      </c>
      <c r="H961" s="7"/>
      <c r="O961" s="8"/>
      <c r="P961" s="8"/>
      <c r="Q961" s="8"/>
      <c r="R961" s="8"/>
      <c r="S961" s="8"/>
    </row>
    <row r="962" spans="1:19" x14ac:dyDescent="0.25">
      <c r="A962" s="140"/>
      <c r="B962" s="155" t="s">
        <v>1250</v>
      </c>
      <c r="C962" s="82">
        <f t="shared" ca="1" si="382"/>
        <v>0</v>
      </c>
      <c r="D962" s="82">
        <f t="shared" ca="1" si="383"/>
        <v>0</v>
      </c>
      <c r="E962" s="82">
        <f t="shared" ca="1" si="384"/>
        <v>0</v>
      </c>
      <c r="F962" s="82">
        <f t="shared" ca="1" si="385"/>
        <v>0</v>
      </c>
      <c r="G962" s="82">
        <f t="shared" ca="1" si="386"/>
        <v>0</v>
      </c>
      <c r="H962" s="7"/>
      <c r="O962" s="8"/>
      <c r="P962" s="8"/>
      <c r="Q962" s="8"/>
      <c r="R962" s="8"/>
      <c r="S962" s="8"/>
    </row>
    <row r="963" spans="1:19" x14ac:dyDescent="0.25">
      <c r="A963" s="140"/>
      <c r="B963" s="155" t="s">
        <v>1251</v>
      </c>
      <c r="C963" s="82">
        <f t="shared" ca="1" si="382"/>
        <v>0</v>
      </c>
      <c r="D963" s="82">
        <f t="shared" ca="1" si="383"/>
        <v>1.5947363999999999</v>
      </c>
      <c r="E963" s="82">
        <f t="shared" ca="1" si="384"/>
        <v>1.4610992700000001</v>
      </c>
      <c r="F963" s="82">
        <f t="shared" ca="1" si="385"/>
        <v>1.36309871</v>
      </c>
      <c r="G963" s="82">
        <f t="shared" ca="1" si="386"/>
        <v>1.29182558</v>
      </c>
      <c r="H963" s="7"/>
      <c r="O963" s="8"/>
      <c r="P963" s="8"/>
      <c r="Q963" s="8"/>
      <c r="R963" s="8"/>
      <c r="S963" s="8"/>
    </row>
    <row r="964" spans="1:19" x14ac:dyDescent="0.25">
      <c r="A964" s="140"/>
      <c r="B964" s="155" t="s">
        <v>1176</v>
      </c>
      <c r="C964" s="82">
        <f t="shared" ca="1" si="382"/>
        <v>0</v>
      </c>
      <c r="D964" s="82">
        <f t="shared" ca="1" si="383"/>
        <v>1.5234161399999999</v>
      </c>
      <c r="E964" s="82">
        <f t="shared" ca="1" si="384"/>
        <v>1.3957555699999999</v>
      </c>
      <c r="F964" s="82">
        <f t="shared" ca="1" si="385"/>
        <v>1.30213782</v>
      </c>
      <c r="G964" s="82">
        <f t="shared" ca="1" si="386"/>
        <v>1.2340521799999999</v>
      </c>
      <c r="H964" s="7"/>
      <c r="O964" s="8"/>
      <c r="P964" s="8"/>
      <c r="Q964" s="8"/>
      <c r="R964" s="8"/>
      <c r="S964" s="8"/>
    </row>
    <row r="965" spans="1:19" x14ac:dyDescent="0.25">
      <c r="A965" s="140"/>
      <c r="B965" s="155" t="s">
        <v>1252</v>
      </c>
      <c r="C965" s="82">
        <f t="shared" ca="1" si="382"/>
        <v>0</v>
      </c>
      <c r="D965" s="82">
        <f t="shared" ca="1" si="383"/>
        <v>0</v>
      </c>
      <c r="E965" s="82">
        <f t="shared" ca="1" si="384"/>
        <v>0</v>
      </c>
      <c r="F965" s="82">
        <f t="shared" ca="1" si="385"/>
        <v>0</v>
      </c>
      <c r="G965" s="82">
        <f t="shared" ca="1" si="386"/>
        <v>0</v>
      </c>
      <c r="H965" s="7"/>
      <c r="O965" s="8"/>
      <c r="P965" s="8"/>
      <c r="Q965" s="8"/>
      <c r="R965" s="8"/>
      <c r="S965" s="8"/>
    </row>
    <row r="966" spans="1:19" x14ac:dyDescent="0.25">
      <c r="A966" s="140"/>
      <c r="B966" s="155" t="s">
        <v>1253</v>
      </c>
      <c r="C966" s="82">
        <f t="shared" ca="1" si="382"/>
        <v>0</v>
      </c>
      <c r="D966" s="82">
        <f t="shared" ca="1" si="383"/>
        <v>0</v>
      </c>
      <c r="E966" s="82">
        <f t="shared" ca="1" si="384"/>
        <v>0</v>
      </c>
      <c r="F966" s="82">
        <f t="shared" ca="1" si="385"/>
        <v>0</v>
      </c>
      <c r="G966" s="82">
        <f t="shared" ca="1" si="386"/>
        <v>0</v>
      </c>
      <c r="H966" s="7"/>
      <c r="O966" s="8"/>
      <c r="P966" s="8"/>
      <c r="Q966" s="8"/>
      <c r="R966" s="8"/>
      <c r="S966" s="8"/>
    </row>
    <row r="967" spans="1:19" x14ac:dyDescent="0.25">
      <c r="A967" s="140"/>
      <c r="B967" s="155" t="s">
        <v>1254</v>
      </c>
      <c r="C967" s="82">
        <f t="shared" ca="1" si="382"/>
        <v>0</v>
      </c>
      <c r="D967" s="82">
        <f t="shared" ca="1" si="383"/>
        <v>1.1452393300000001</v>
      </c>
      <c r="E967" s="82">
        <f t="shared" ca="1" si="384"/>
        <v>1.04926955</v>
      </c>
      <c r="F967" s="82">
        <f t="shared" ca="1" si="385"/>
        <v>0.97889171500000005</v>
      </c>
      <c r="G967" s="82">
        <f t="shared" ca="1" si="386"/>
        <v>0.92770783499999998</v>
      </c>
      <c r="H967" s="7"/>
      <c r="O967" s="8"/>
      <c r="P967" s="8"/>
      <c r="Q967" s="8"/>
      <c r="R967" s="8"/>
      <c r="S967" s="8"/>
    </row>
    <row r="968" spans="1:19" x14ac:dyDescent="0.25">
      <c r="A968" s="140"/>
      <c r="B968" s="155" t="s">
        <v>1177</v>
      </c>
      <c r="C968" s="82">
        <f t="shared" ca="1" si="382"/>
        <v>0</v>
      </c>
      <c r="D968" s="82">
        <f t="shared" ca="1" si="383"/>
        <v>2.0472584700000001</v>
      </c>
      <c r="E968" s="82">
        <f t="shared" ca="1" si="384"/>
        <v>1.8757005</v>
      </c>
      <c r="F968" s="82">
        <f t="shared" ca="1" si="385"/>
        <v>1.7498913199999999</v>
      </c>
      <c r="G968" s="82">
        <f t="shared" ca="1" si="386"/>
        <v>1.6583937399999999</v>
      </c>
      <c r="H968" s="7"/>
      <c r="O968" s="8"/>
      <c r="P968" s="8"/>
      <c r="Q968" s="8"/>
      <c r="R968" s="8"/>
      <c r="S968" s="8"/>
    </row>
    <row r="969" spans="1:19" x14ac:dyDescent="0.25">
      <c r="A969" s="140"/>
      <c r="B969" s="155" t="s">
        <v>1255</v>
      </c>
      <c r="C969" s="82">
        <f t="shared" ca="1" si="382"/>
        <v>0</v>
      </c>
      <c r="D969" s="82">
        <f t="shared" ca="1" si="383"/>
        <v>0</v>
      </c>
      <c r="E969" s="82">
        <f t="shared" ca="1" si="384"/>
        <v>0</v>
      </c>
      <c r="F969" s="82">
        <f t="shared" ca="1" si="385"/>
        <v>0</v>
      </c>
      <c r="G969" s="82">
        <f t="shared" ca="1" si="386"/>
        <v>0</v>
      </c>
      <c r="H969" s="7"/>
      <c r="O969" s="8"/>
      <c r="P969" s="8"/>
      <c r="Q969" s="8"/>
      <c r="R969" s="8"/>
      <c r="S969" s="8"/>
    </row>
    <row r="970" spans="1:19" x14ac:dyDescent="0.25">
      <c r="A970" s="140"/>
      <c r="B970" s="155" t="s">
        <v>1256</v>
      </c>
      <c r="C970" s="82">
        <f t="shared" ca="1" si="382"/>
        <v>0</v>
      </c>
      <c r="D970" s="82">
        <f t="shared" ca="1" si="383"/>
        <v>0</v>
      </c>
      <c r="E970" s="82">
        <f t="shared" ca="1" si="384"/>
        <v>0</v>
      </c>
      <c r="F970" s="82">
        <f t="shared" ca="1" si="385"/>
        <v>0</v>
      </c>
      <c r="G970" s="82">
        <f t="shared" ca="1" si="386"/>
        <v>0</v>
      </c>
      <c r="H970" s="7"/>
      <c r="O970" s="8"/>
      <c r="P970" s="8"/>
      <c r="Q970" s="8"/>
      <c r="R970" s="8"/>
      <c r="S970" s="8"/>
    </row>
    <row r="971" spans="1:19" x14ac:dyDescent="0.25">
      <c r="A971" s="140"/>
      <c r="B971" s="155" t="s">
        <v>1257</v>
      </c>
      <c r="C971" s="82">
        <f t="shared" ca="1" si="382"/>
        <v>0</v>
      </c>
      <c r="D971" s="82">
        <f t="shared" ca="1" si="383"/>
        <v>4.9050527099999998E-2</v>
      </c>
      <c r="E971" s="82">
        <f t="shared" ca="1" si="384"/>
        <v>4.4940147700000002E-2</v>
      </c>
      <c r="F971" s="82">
        <f t="shared" ca="1" si="385"/>
        <v>4.1925869499999997E-2</v>
      </c>
      <c r="G971" s="82">
        <f t="shared" ca="1" si="386"/>
        <v>3.9733667200000003E-2</v>
      </c>
      <c r="H971" s="7"/>
      <c r="O971" s="8"/>
      <c r="P971" s="8"/>
      <c r="Q971" s="8"/>
      <c r="R971" s="8"/>
      <c r="S971" s="8"/>
    </row>
    <row r="972" spans="1:19" x14ac:dyDescent="0.25">
      <c r="A972" s="140"/>
      <c r="B972" s="155" t="s">
        <v>1178</v>
      </c>
      <c r="C972" s="82">
        <f t="shared" ca="1" si="382"/>
        <v>0</v>
      </c>
      <c r="D972" s="82">
        <f t="shared" ca="1" si="383"/>
        <v>1.7643952099999999E-2</v>
      </c>
      <c r="E972" s="82">
        <f t="shared" ca="1" si="384"/>
        <v>1.6165408700000002E-2</v>
      </c>
      <c r="F972" s="82">
        <f t="shared" ca="1" si="385"/>
        <v>1.50811434E-2</v>
      </c>
      <c r="G972" s="82">
        <f t="shared" ca="1" si="386"/>
        <v>1.4292586899999999E-2</v>
      </c>
      <c r="H972" s="7"/>
      <c r="O972" s="8"/>
      <c r="P972" s="8"/>
      <c r="Q972" s="8"/>
      <c r="R972" s="8"/>
      <c r="S972" s="8"/>
    </row>
    <row r="973" spans="1:19" x14ac:dyDescent="0.25">
      <c r="A973" s="140"/>
      <c r="B973" s="155" t="s">
        <v>1258</v>
      </c>
      <c r="C973" s="82">
        <f t="shared" ca="1" si="382"/>
        <v>0</v>
      </c>
      <c r="D973" s="82">
        <f t="shared" ca="1" si="383"/>
        <v>0</v>
      </c>
      <c r="E973" s="82">
        <f t="shared" ca="1" si="384"/>
        <v>0</v>
      </c>
      <c r="F973" s="82">
        <f t="shared" ca="1" si="385"/>
        <v>0</v>
      </c>
      <c r="G973" s="82">
        <f t="shared" ca="1" si="386"/>
        <v>0</v>
      </c>
      <c r="H973" s="7"/>
      <c r="O973" s="8"/>
      <c r="P973" s="8"/>
      <c r="Q973" s="8"/>
      <c r="R973" s="8"/>
      <c r="S973" s="8"/>
    </row>
    <row r="974" spans="1:19" x14ac:dyDescent="0.25">
      <c r="A974" s="140"/>
      <c r="B974" s="155" t="s">
        <v>1259</v>
      </c>
      <c r="C974" s="82">
        <f t="shared" ca="1" si="382"/>
        <v>0</v>
      </c>
      <c r="D974" s="82">
        <f t="shared" ca="1" si="383"/>
        <v>0</v>
      </c>
      <c r="E974" s="82">
        <f t="shared" ca="1" si="384"/>
        <v>0</v>
      </c>
      <c r="F974" s="82">
        <f t="shared" ca="1" si="385"/>
        <v>0</v>
      </c>
      <c r="G974" s="82">
        <f t="shared" ca="1" si="386"/>
        <v>0</v>
      </c>
      <c r="H974" s="7"/>
      <c r="O974" s="8"/>
      <c r="P974" s="8"/>
      <c r="Q974" s="8"/>
      <c r="R974" s="8"/>
      <c r="S974" s="8"/>
    </row>
    <row r="975" spans="1:19" x14ac:dyDescent="0.25">
      <c r="A975" s="140"/>
      <c r="B975" s="155" t="s">
        <v>1260</v>
      </c>
      <c r="C975" s="82">
        <f t="shared" ca="1" si="382"/>
        <v>0</v>
      </c>
      <c r="D975" s="82">
        <f t="shared" ca="1" si="383"/>
        <v>0</v>
      </c>
      <c r="E975" s="82">
        <f t="shared" ca="1" si="384"/>
        <v>0</v>
      </c>
      <c r="F975" s="82">
        <f t="shared" ca="1" si="385"/>
        <v>0</v>
      </c>
      <c r="G975" s="82">
        <f t="shared" ca="1" si="386"/>
        <v>0</v>
      </c>
      <c r="H975" s="7"/>
      <c r="O975" s="8"/>
      <c r="P975" s="8"/>
      <c r="Q975" s="8"/>
      <c r="R975" s="8"/>
      <c r="S975" s="8"/>
    </row>
    <row r="976" spans="1:19" x14ac:dyDescent="0.25">
      <c r="A976" s="140"/>
      <c r="B976" s="155" t="s">
        <v>1179</v>
      </c>
      <c r="C976" s="82">
        <f t="shared" ca="1" si="382"/>
        <v>0</v>
      </c>
      <c r="D976" s="82">
        <f t="shared" ca="1" si="383"/>
        <v>0</v>
      </c>
      <c r="E976" s="82">
        <f t="shared" ca="1" si="384"/>
        <v>0</v>
      </c>
      <c r="F976" s="82">
        <f t="shared" ca="1" si="385"/>
        <v>0</v>
      </c>
      <c r="G976" s="82">
        <f t="shared" ca="1" si="386"/>
        <v>0</v>
      </c>
      <c r="H976" s="7"/>
      <c r="O976" s="8"/>
      <c r="P976" s="8"/>
      <c r="Q976" s="8"/>
      <c r="R976" s="8"/>
      <c r="S976" s="8"/>
    </row>
    <row r="977" spans="1:19" x14ac:dyDescent="0.25">
      <c r="A977" s="140"/>
      <c r="B977" s="155" t="s">
        <v>1261</v>
      </c>
      <c r="C977" s="82">
        <f t="shared" ca="1" si="382"/>
        <v>0</v>
      </c>
      <c r="D977" s="82">
        <f t="shared" ca="1" si="383"/>
        <v>0</v>
      </c>
      <c r="E977" s="82">
        <f t="shared" ca="1" si="384"/>
        <v>0</v>
      </c>
      <c r="F977" s="82">
        <f t="shared" ca="1" si="385"/>
        <v>0</v>
      </c>
      <c r="G977" s="82">
        <f t="shared" ca="1" si="386"/>
        <v>0</v>
      </c>
      <c r="H977" s="7"/>
      <c r="O977" s="8"/>
      <c r="P977" s="8"/>
      <c r="Q977" s="8"/>
      <c r="R977" s="8"/>
      <c r="S977" s="8"/>
    </row>
    <row r="978" spans="1:19" x14ac:dyDescent="0.25">
      <c r="A978" s="140"/>
      <c r="B978" s="155" t="s">
        <v>1262</v>
      </c>
      <c r="C978" s="82">
        <f t="shared" ca="1" si="382"/>
        <v>0</v>
      </c>
      <c r="D978" s="82">
        <f t="shared" ca="1" si="383"/>
        <v>0</v>
      </c>
      <c r="E978" s="82">
        <f t="shared" ca="1" si="384"/>
        <v>0</v>
      </c>
      <c r="F978" s="82">
        <f t="shared" ca="1" si="385"/>
        <v>0</v>
      </c>
      <c r="G978" s="82">
        <f t="shared" ca="1" si="386"/>
        <v>0</v>
      </c>
      <c r="H978" s="7"/>
      <c r="O978" s="8"/>
      <c r="P978" s="8"/>
      <c r="Q978" s="8"/>
      <c r="R978" s="8"/>
      <c r="S978" s="8"/>
    </row>
    <row r="979" spans="1:19" x14ac:dyDescent="0.25">
      <c r="A979" s="140"/>
      <c r="B979" s="155" t="s">
        <v>1263</v>
      </c>
      <c r="C979" s="82">
        <f t="shared" ca="1" si="382"/>
        <v>0</v>
      </c>
      <c r="D979" s="82">
        <f t="shared" ca="1" si="383"/>
        <v>0</v>
      </c>
      <c r="E979" s="82">
        <f t="shared" ca="1" si="384"/>
        <v>0</v>
      </c>
      <c r="F979" s="82">
        <f t="shared" ca="1" si="385"/>
        <v>0</v>
      </c>
      <c r="G979" s="82">
        <f t="shared" ca="1" si="386"/>
        <v>0</v>
      </c>
      <c r="H979" s="7"/>
      <c r="O979" s="8"/>
      <c r="P979" s="8"/>
      <c r="Q979" s="8"/>
      <c r="R979" s="8"/>
      <c r="S979" s="8"/>
    </row>
    <row r="980" spans="1:19" x14ac:dyDescent="0.25">
      <c r="A980" s="140"/>
      <c r="B980" s="155" t="s">
        <v>1180</v>
      </c>
      <c r="C980" s="82">
        <f t="shared" ca="1" si="382"/>
        <v>0</v>
      </c>
      <c r="D980" s="82">
        <f t="shared" ca="1" si="383"/>
        <v>0</v>
      </c>
      <c r="E980" s="82">
        <f t="shared" ca="1" si="384"/>
        <v>0</v>
      </c>
      <c r="F980" s="82">
        <f t="shared" ca="1" si="385"/>
        <v>0</v>
      </c>
      <c r="G980" s="82">
        <f t="shared" ca="1" si="386"/>
        <v>0</v>
      </c>
      <c r="H980" s="7"/>
      <c r="O980" s="8"/>
      <c r="P980" s="8"/>
      <c r="Q980" s="8"/>
      <c r="R980" s="8"/>
      <c r="S980" s="8"/>
    </row>
    <row r="981" spans="1:19" x14ac:dyDescent="0.25">
      <c r="A981" s="140"/>
      <c r="B981" s="155" t="s">
        <v>1264</v>
      </c>
      <c r="C981" s="82">
        <f t="shared" ca="1" si="382"/>
        <v>0</v>
      </c>
      <c r="D981" s="82">
        <f t="shared" ca="1" si="383"/>
        <v>0</v>
      </c>
      <c r="E981" s="82">
        <f t="shared" ca="1" si="384"/>
        <v>0</v>
      </c>
      <c r="F981" s="82">
        <f t="shared" ca="1" si="385"/>
        <v>0</v>
      </c>
      <c r="G981" s="82">
        <f t="shared" ca="1" si="386"/>
        <v>0</v>
      </c>
      <c r="H981" s="7"/>
      <c r="O981" s="8"/>
      <c r="P981" s="8"/>
      <c r="Q981" s="8"/>
      <c r="R981" s="8"/>
      <c r="S981" s="8"/>
    </row>
    <row r="982" spans="1:19" x14ac:dyDescent="0.25">
      <c r="A982" s="140"/>
      <c r="B982" s="155" t="s">
        <v>1265</v>
      </c>
      <c r="C982" s="82">
        <f t="shared" ca="1" si="382"/>
        <v>0</v>
      </c>
      <c r="D982" s="82">
        <f t="shared" ca="1" si="383"/>
        <v>0</v>
      </c>
      <c r="E982" s="82">
        <f t="shared" ca="1" si="384"/>
        <v>0</v>
      </c>
      <c r="F982" s="82">
        <f t="shared" ca="1" si="385"/>
        <v>0</v>
      </c>
      <c r="G982" s="82">
        <f t="shared" ca="1" si="386"/>
        <v>0</v>
      </c>
      <c r="H982" s="7"/>
      <c r="O982" s="8"/>
      <c r="P982" s="8"/>
      <c r="Q982" s="8"/>
      <c r="R982" s="8"/>
      <c r="S982" s="8"/>
    </row>
    <row r="983" spans="1:19" x14ac:dyDescent="0.25">
      <c r="A983" s="140"/>
      <c r="B983" s="155" t="s">
        <v>940</v>
      </c>
      <c r="C983" s="65">
        <f t="shared" ca="1" si="382"/>
        <v>0</v>
      </c>
      <c r="D983" s="65">
        <f t="shared" ca="1" si="383"/>
        <v>1.18041285</v>
      </c>
      <c r="E983" s="65">
        <f t="shared" ca="1" si="384"/>
        <v>1.18041285</v>
      </c>
      <c r="F983" s="65">
        <f t="shared" ca="1" si="385"/>
        <v>1.18041285</v>
      </c>
      <c r="G983" s="65">
        <f t="shared" ca="1" si="386"/>
        <v>1.18041285</v>
      </c>
      <c r="H983" s="7"/>
      <c r="O983" s="8"/>
      <c r="P983" s="8"/>
      <c r="Q983" s="8"/>
      <c r="R983" s="8"/>
      <c r="S983" s="8"/>
    </row>
    <row r="984" spans="1:19" x14ac:dyDescent="0.25">
      <c r="A984" s="140"/>
      <c r="B984" s="155" t="s">
        <v>941</v>
      </c>
      <c r="C984" s="65">
        <f t="shared" ca="1" si="382"/>
        <v>0</v>
      </c>
      <c r="D984" s="65">
        <f t="shared" ca="1" si="383"/>
        <v>0.49441669799999999</v>
      </c>
      <c r="E984" s="65">
        <f t="shared" ca="1" si="384"/>
        <v>0.49441669799999999</v>
      </c>
      <c r="F984" s="65">
        <f t="shared" ca="1" si="385"/>
        <v>0.49441669799999999</v>
      </c>
      <c r="G984" s="65">
        <f t="shared" ca="1" si="386"/>
        <v>0.49441669799999999</v>
      </c>
      <c r="H984" s="7"/>
      <c r="O984" s="8"/>
      <c r="P984" s="8"/>
      <c r="Q984" s="8"/>
      <c r="R984" s="8"/>
      <c r="S984" s="8"/>
    </row>
    <row r="985" spans="1:19" x14ac:dyDescent="0.25">
      <c r="A985" s="140"/>
      <c r="B985" s="155" t="s">
        <v>942</v>
      </c>
      <c r="C985" s="147">
        <f t="shared" ca="1" si="382"/>
        <v>0</v>
      </c>
      <c r="D985" s="147">
        <f t="shared" ca="1" si="383"/>
        <v>0</v>
      </c>
      <c r="E985" s="147">
        <f t="shared" ca="1" si="384"/>
        <v>0</v>
      </c>
      <c r="F985" s="147">
        <f t="shared" ca="1" si="385"/>
        <v>0</v>
      </c>
      <c r="G985" s="147">
        <f t="shared" ca="1" si="386"/>
        <v>0</v>
      </c>
      <c r="H985" s="7"/>
      <c r="O985" s="8"/>
      <c r="P985" s="8"/>
      <c r="Q985" s="8"/>
      <c r="R985" s="8"/>
      <c r="S985" s="8"/>
    </row>
    <row r="986" spans="1:19" x14ac:dyDescent="0.25">
      <c r="A986" s="140"/>
      <c r="B986" s="155" t="s">
        <v>1266</v>
      </c>
      <c r="C986" s="82">
        <f t="shared" ca="1" si="382"/>
        <v>0</v>
      </c>
      <c r="D986" s="82">
        <f t="shared" ca="1" si="383"/>
        <v>0</v>
      </c>
      <c r="E986" s="82">
        <f t="shared" ca="1" si="384"/>
        <v>0</v>
      </c>
      <c r="F986" s="82">
        <f t="shared" ca="1" si="385"/>
        <v>0</v>
      </c>
      <c r="G986" s="82">
        <f t="shared" ca="1" si="386"/>
        <v>0</v>
      </c>
      <c r="H986" s="7"/>
      <c r="O986" s="8"/>
      <c r="P986" s="8"/>
      <c r="Q986" s="8"/>
      <c r="R986" s="8"/>
      <c r="S986" s="8"/>
    </row>
    <row r="987" spans="1:19" x14ac:dyDescent="0.25">
      <c r="A987" s="140"/>
      <c r="B987" s="155" t="s">
        <v>1267</v>
      </c>
      <c r="C987" s="82">
        <f t="shared" ca="1" si="382"/>
        <v>0</v>
      </c>
      <c r="D987" s="82">
        <f t="shared" ca="1" si="383"/>
        <v>1.9938997999999999E-2</v>
      </c>
      <c r="E987" s="82">
        <f t="shared" ca="1" si="384"/>
        <v>3.8207130300000003E-2</v>
      </c>
      <c r="F987" s="82">
        <f t="shared" ca="1" si="385"/>
        <v>5.5249961100000002E-2</v>
      </c>
      <c r="G987" s="82">
        <f t="shared" ca="1" si="386"/>
        <v>7.1401663399999996E-2</v>
      </c>
      <c r="H987" s="7"/>
      <c r="O987" s="8"/>
      <c r="P987" s="8"/>
      <c r="Q987" s="8"/>
      <c r="R987" s="8"/>
      <c r="S987" s="8"/>
    </row>
    <row r="988" spans="1:19" x14ac:dyDescent="0.25">
      <c r="A988" s="140"/>
      <c r="B988" s="155" t="s">
        <v>1268</v>
      </c>
      <c r="C988" s="82">
        <f t="shared" ca="1" si="382"/>
        <v>0</v>
      </c>
      <c r="D988" s="82">
        <f t="shared" ca="1" si="383"/>
        <v>1.1659173100000001E-3</v>
      </c>
      <c r="E988" s="82">
        <f t="shared" ca="1" si="384"/>
        <v>2.23413206E-3</v>
      </c>
      <c r="F988" s="82">
        <f t="shared" ca="1" si="385"/>
        <v>3.23069826E-3</v>
      </c>
      <c r="G988" s="82">
        <f t="shared" ca="1" si="386"/>
        <v>4.1751564100000003E-3</v>
      </c>
      <c r="H988" s="7"/>
      <c r="O988" s="8"/>
      <c r="P988" s="8"/>
      <c r="Q988" s="8"/>
      <c r="R988" s="8"/>
      <c r="S988" s="8"/>
    </row>
    <row r="989" spans="1:19" x14ac:dyDescent="0.25">
      <c r="A989" s="140"/>
      <c r="B989" s="155" t="s">
        <v>1269</v>
      </c>
      <c r="C989" s="82">
        <f t="shared" ref="C989:C992" ca="1" si="387">IFERROR(VLOOKUP($B989,INDIRECT($I$797),2,FALSE),0)</f>
        <v>0</v>
      </c>
      <c r="D989" s="82">
        <f t="shared" ref="D989:D992" ca="1" si="388">IFERROR(VLOOKUP($B989,INDIRECT($J$797),2,FALSE),0)</f>
        <v>3.0519153699999999E-3</v>
      </c>
      <c r="E989" s="82">
        <f t="shared" ref="E989:E992" ca="1" si="389">IFERROR(VLOOKUP($B989,INDIRECT($K$797),2,FALSE),0)</f>
        <v>5.8480836299999997E-3</v>
      </c>
      <c r="F989" s="82">
        <f t="shared" ref="F989:F992" ca="1" si="390">IFERROR(VLOOKUP($B989,INDIRECT($L$797),2,FALSE),0)</f>
        <v>8.4567040299999997E-3</v>
      </c>
      <c r="G989" s="82">
        <f t="shared" ref="G989:G992" ca="1" si="391">IFERROR(VLOOKUP($B989,INDIRECT($M$797),2,FALSE),0)</f>
        <v>1.0928926E-2</v>
      </c>
      <c r="H989" s="7"/>
      <c r="O989" s="8"/>
      <c r="P989" s="8"/>
      <c r="Q989" s="8"/>
      <c r="R989" s="8"/>
      <c r="S989" s="8"/>
    </row>
    <row r="990" spans="1:19" x14ac:dyDescent="0.25">
      <c r="A990" s="140"/>
      <c r="B990" s="155" t="s">
        <v>1270</v>
      </c>
      <c r="C990" s="65">
        <f t="shared" ca="1" si="387"/>
        <v>0</v>
      </c>
      <c r="D990" s="65">
        <f t="shared" ca="1" si="388"/>
        <v>0</v>
      </c>
      <c r="E990" s="65">
        <f t="shared" ca="1" si="389"/>
        <v>0</v>
      </c>
      <c r="F990" s="65">
        <f t="shared" ca="1" si="390"/>
        <v>0</v>
      </c>
      <c r="G990" s="65">
        <f t="shared" ca="1" si="391"/>
        <v>0</v>
      </c>
      <c r="H990" s="7"/>
      <c r="O990" s="8"/>
      <c r="P990" s="8"/>
      <c r="Q990" s="8"/>
      <c r="R990" s="8"/>
      <c r="S990" s="8"/>
    </row>
    <row r="991" spans="1:19" x14ac:dyDescent="0.25">
      <c r="A991" s="140"/>
      <c r="B991" s="155" t="s">
        <v>1271</v>
      </c>
      <c r="C991" s="65">
        <f t="shared" ca="1" si="387"/>
        <v>0</v>
      </c>
      <c r="D991" s="65">
        <f t="shared" ca="1" si="388"/>
        <v>0</v>
      </c>
      <c r="E991" s="65">
        <f t="shared" ca="1" si="389"/>
        <v>0</v>
      </c>
      <c r="F991" s="65">
        <f t="shared" ca="1" si="390"/>
        <v>0</v>
      </c>
      <c r="G991" s="65">
        <f t="shared" ca="1" si="391"/>
        <v>0</v>
      </c>
      <c r="H991" s="7"/>
      <c r="O991" s="8"/>
      <c r="P991" s="8"/>
      <c r="Q991" s="8"/>
      <c r="R991" s="8"/>
      <c r="S991" s="8"/>
    </row>
    <row r="992" spans="1:19" x14ac:dyDescent="0.25">
      <c r="A992" s="140"/>
      <c r="B992" s="155" t="s">
        <v>1272</v>
      </c>
      <c r="C992" s="147">
        <f t="shared" ca="1" si="387"/>
        <v>0</v>
      </c>
      <c r="D992" s="147">
        <f t="shared" ca="1" si="388"/>
        <v>0</v>
      </c>
      <c r="E992" s="147">
        <f t="shared" ca="1" si="389"/>
        <v>0</v>
      </c>
      <c r="F992" s="147">
        <f t="shared" ca="1" si="390"/>
        <v>0</v>
      </c>
      <c r="G992" s="147">
        <f t="shared" ca="1" si="391"/>
        <v>0</v>
      </c>
      <c r="H992" s="7"/>
      <c r="O992" s="8"/>
      <c r="P992" s="8"/>
      <c r="Q992" s="8"/>
      <c r="R992" s="8"/>
      <c r="S992" s="8"/>
    </row>
    <row r="993" spans="1:27" x14ac:dyDescent="0.25">
      <c r="A993" s="140"/>
      <c r="B993" s="155"/>
      <c r="C993" s="7"/>
      <c r="D993" s="7"/>
      <c r="E993" s="7"/>
      <c r="F993" s="7"/>
      <c r="G993" s="7"/>
      <c r="H993" s="7"/>
      <c r="I993" s="103" t="s">
        <v>244</v>
      </c>
      <c r="O993" s="138" t="s">
        <v>245</v>
      </c>
      <c r="P993" s="8"/>
      <c r="Q993" s="8"/>
      <c r="R993" s="8"/>
      <c r="S993" s="8"/>
      <c r="V993" s="106" t="s">
        <v>341</v>
      </c>
      <c r="W993" s="9">
        <v>2010</v>
      </c>
      <c r="X993" s="9">
        <v>2020</v>
      </c>
      <c r="Y993" s="9">
        <v>2030</v>
      </c>
      <c r="Z993" s="9">
        <v>2040</v>
      </c>
      <c r="AA993" s="9">
        <v>2050</v>
      </c>
    </row>
    <row r="994" spans="1:27" x14ac:dyDescent="0.25">
      <c r="A994" s="106"/>
      <c r="B994" s="106" t="s">
        <v>574</v>
      </c>
      <c r="C994" s="9">
        <v>2010</v>
      </c>
      <c r="D994" s="9">
        <v>2020</v>
      </c>
      <c r="E994" s="9">
        <v>2030</v>
      </c>
      <c r="F994" s="9">
        <v>2040</v>
      </c>
      <c r="G994" s="9">
        <v>2050</v>
      </c>
      <c r="H994" s="9"/>
      <c r="I994" s="106">
        <v>2010</v>
      </c>
      <c r="J994" s="106">
        <v>2020</v>
      </c>
      <c r="K994" s="106">
        <v>2030</v>
      </c>
      <c r="L994" s="106">
        <v>2040</v>
      </c>
      <c r="M994" s="106">
        <v>2050</v>
      </c>
      <c r="O994" s="6">
        <v>2010</v>
      </c>
      <c r="P994" s="6">
        <v>2020</v>
      </c>
      <c r="Q994" s="6">
        <v>2030</v>
      </c>
      <c r="R994" s="6">
        <v>2040</v>
      </c>
      <c r="S994" s="6">
        <v>2050</v>
      </c>
      <c r="V994" s="87" t="s">
        <v>337</v>
      </c>
    </row>
    <row r="995" spans="1:27" x14ac:dyDescent="0.25">
      <c r="A995" s="140"/>
      <c r="B995" s="155" t="s">
        <v>470</v>
      </c>
      <c r="C995" s="41">
        <f t="shared" ref="C995:C1000" ca="1" si="392">IFERROR(VLOOKUP($B995,INDIRECT($I$995),2,FALSE),0)</f>
        <v>0</v>
      </c>
      <c r="D995" s="41">
        <f t="shared" ref="D995:D1000" ca="1" si="393">IFERROR(VLOOKUP($B995,INDIRECT($J$995),2,FALSE),0)</f>
        <v>35.699894</v>
      </c>
      <c r="E995" s="41">
        <f t="shared" ref="E995:E1000" ca="1" si="394">IFERROR(VLOOKUP($B995,INDIRECT($K$995),2,FALSE),0)</f>
        <v>35.699894</v>
      </c>
      <c r="F995" s="41">
        <f t="shared" ref="F995:F1000" ca="1" si="395">IFERROR(VLOOKUP($B995,INDIRECT($L$995),2,FALSE),0)</f>
        <v>35.699894</v>
      </c>
      <c r="G995" s="41">
        <f t="shared" ref="G995:G1000" ca="1" si="396">IFERROR(VLOOKUP($B995,INDIRECT($M$995),2,FALSE),0)</f>
        <v>35.699894</v>
      </c>
      <c r="H995" s="7"/>
      <c r="I995" s="140" t="str">
        <f>"Modeloutput!$A$"&amp;O995&amp;":$B$"&amp;O996</f>
        <v>Modeloutput!$A$18927:$B$18932</v>
      </c>
      <c r="J995" s="140" t="str">
        <f>"Modeloutput!$A$"&amp;P995&amp;":$B$"&amp;P996</f>
        <v>Modeloutput!$A$19862:$B$19867</v>
      </c>
      <c r="K995" s="140" t="str">
        <f>"Modeloutput!$A$"&amp;Q995&amp;":$B$"&amp;Q996</f>
        <v>Modeloutput!$A$20797:$B$20802</v>
      </c>
      <c r="L995" s="140" t="str">
        <f>"Modeloutput!$A$"&amp;R995&amp;":$B$"&amp;R996</f>
        <v>Modeloutput!$A$21732:$B$21737</v>
      </c>
      <c r="M995" s="140" t="str">
        <f>"Modeloutput!$A$"&amp;S995&amp;":$B$"&amp;S996</f>
        <v>Modeloutput!$A$22667:$B$22672</v>
      </c>
      <c r="O995" s="140">
        <f>Run4_Var1!O995+Run4_Var5!$G$10</f>
        <v>18927</v>
      </c>
      <c r="P995" s="140">
        <f>Run4_Var1!P995+Run4_Var5!$G$10</f>
        <v>19862</v>
      </c>
      <c r="Q995" s="140">
        <f>Run4_Var1!Q995+Run4_Var5!$G$10</f>
        <v>20797</v>
      </c>
      <c r="R995" s="140">
        <f>Run4_Var1!R995+Run4_Var5!$G$10</f>
        <v>21732</v>
      </c>
      <c r="S995" s="140">
        <f>Run4_Var1!S995+Run4_Var5!$G$10</f>
        <v>22667</v>
      </c>
      <c r="V995" s="22" t="s">
        <v>342</v>
      </c>
      <c r="W995" s="23">
        <f ca="1">SUM(C995:C1000)</f>
        <v>0</v>
      </c>
      <c r="X995" s="23">
        <f t="shared" ref="X995:AA995" ca="1" si="397">SUM(D995:D1000)</f>
        <v>60.385706400000004</v>
      </c>
      <c r="Y995" s="23">
        <f t="shared" ca="1" si="397"/>
        <v>60.385706400000004</v>
      </c>
      <c r="Z995" s="23">
        <f t="shared" ca="1" si="397"/>
        <v>60.385706400000004</v>
      </c>
      <c r="AA995" s="23">
        <f t="shared" ca="1" si="397"/>
        <v>60.3857681</v>
      </c>
    </row>
    <row r="996" spans="1:27" x14ac:dyDescent="0.25">
      <c r="A996" s="140"/>
      <c r="B996" s="155" t="s">
        <v>471</v>
      </c>
      <c r="C996" s="41">
        <f t="shared" ca="1" si="392"/>
        <v>0</v>
      </c>
      <c r="D996" s="41">
        <f t="shared" ca="1" si="393"/>
        <v>0</v>
      </c>
      <c r="E996" s="41">
        <f t="shared" ca="1" si="394"/>
        <v>0</v>
      </c>
      <c r="F996" s="41">
        <f t="shared" ca="1" si="395"/>
        <v>0</v>
      </c>
      <c r="G996" s="41">
        <f t="shared" ca="1" si="396"/>
        <v>0</v>
      </c>
      <c r="H996" s="7"/>
      <c r="O996" s="140">
        <f>Run4_Var1!O996+Run4_Var5!$G$10</f>
        <v>18932</v>
      </c>
      <c r="P996" s="140">
        <f>Run4_Var1!P996+Run4_Var5!$G$10</f>
        <v>19867</v>
      </c>
      <c r="Q996" s="140">
        <f>Run4_Var1!Q996+Run4_Var5!$G$10</f>
        <v>20802</v>
      </c>
      <c r="R996" s="140">
        <f>Run4_Var1!R996+Run4_Var5!$G$10</f>
        <v>21737</v>
      </c>
      <c r="S996" s="140">
        <f>Run4_Var1!S996+Run4_Var5!$G$10</f>
        <v>22672</v>
      </c>
      <c r="V996" s="8"/>
      <c r="W996" s="42"/>
      <c r="X996" s="42"/>
      <c r="Y996" s="42"/>
      <c r="Z996" s="42"/>
      <c r="AA996" s="42"/>
    </row>
    <row r="997" spans="1:27" x14ac:dyDescent="0.25">
      <c r="A997" s="140"/>
      <c r="B997" s="155" t="s">
        <v>486</v>
      </c>
      <c r="C997" s="41">
        <f t="shared" ca="1" si="392"/>
        <v>0</v>
      </c>
      <c r="D997" s="41">
        <f t="shared" ca="1" si="393"/>
        <v>24.6858124</v>
      </c>
      <c r="E997" s="41">
        <f t="shared" ca="1" si="394"/>
        <v>24.6858124</v>
      </c>
      <c r="F997" s="41">
        <f t="shared" ca="1" si="395"/>
        <v>24.6858124</v>
      </c>
      <c r="G997" s="41">
        <f t="shared" ca="1" si="396"/>
        <v>24.685874099999999</v>
      </c>
      <c r="H997" s="7"/>
      <c r="O997" s="8"/>
      <c r="P997" s="8"/>
      <c r="Q997" s="8"/>
      <c r="R997" s="8"/>
      <c r="S997" s="8"/>
      <c r="V997" s="140" t="s">
        <v>285</v>
      </c>
      <c r="W997" s="135">
        <f ca="1">SUM(W995)</f>
        <v>0</v>
      </c>
      <c r="X997" s="135">
        <f t="shared" ref="X997:AA997" ca="1" si="398">SUM(X995)</f>
        <v>60.385706400000004</v>
      </c>
      <c r="Y997" s="135">
        <f t="shared" ca="1" si="398"/>
        <v>60.385706400000004</v>
      </c>
      <c r="Z997" s="135">
        <f t="shared" ca="1" si="398"/>
        <v>60.385706400000004</v>
      </c>
      <c r="AA997" s="135">
        <f t="shared" ca="1" si="398"/>
        <v>60.3857681</v>
      </c>
    </row>
    <row r="998" spans="1:27" x14ac:dyDescent="0.25">
      <c r="A998" s="140"/>
      <c r="B998" s="155" t="s">
        <v>487</v>
      </c>
      <c r="C998" s="41">
        <f t="shared" ca="1" si="392"/>
        <v>0</v>
      </c>
      <c r="D998" s="41">
        <f t="shared" ca="1" si="393"/>
        <v>0</v>
      </c>
      <c r="E998" s="41">
        <f t="shared" ca="1" si="394"/>
        <v>0</v>
      </c>
      <c r="F998" s="41">
        <f t="shared" ca="1" si="395"/>
        <v>0</v>
      </c>
      <c r="G998" s="41">
        <f t="shared" ca="1" si="396"/>
        <v>0</v>
      </c>
      <c r="H998" s="7"/>
      <c r="O998" s="8"/>
      <c r="P998" s="8"/>
      <c r="Q998" s="8"/>
      <c r="R998" s="8"/>
      <c r="S998" s="8"/>
      <c r="V998" s="140" t="s">
        <v>284</v>
      </c>
      <c r="W998" s="135">
        <f ca="1">SUM(C995:C1000)</f>
        <v>0</v>
      </c>
      <c r="X998" s="135">
        <f t="shared" ref="X998:AA998" ca="1" si="399">SUM(D995:D1000)</f>
        <v>60.385706400000004</v>
      </c>
      <c r="Y998" s="135">
        <f t="shared" ca="1" si="399"/>
        <v>60.385706400000004</v>
      </c>
      <c r="Z998" s="135">
        <f t="shared" ca="1" si="399"/>
        <v>60.385706400000004</v>
      </c>
      <c r="AA998" s="135">
        <f t="shared" ca="1" si="399"/>
        <v>60.3857681</v>
      </c>
    </row>
    <row r="999" spans="1:27" x14ac:dyDescent="0.25">
      <c r="A999" s="140"/>
      <c r="B999" s="155" t="s">
        <v>488</v>
      </c>
      <c r="C999" s="41">
        <f t="shared" ca="1" si="392"/>
        <v>0</v>
      </c>
      <c r="D999" s="41">
        <f t="shared" ca="1" si="393"/>
        <v>0</v>
      </c>
      <c r="E999" s="41">
        <f t="shared" ca="1" si="394"/>
        <v>0</v>
      </c>
      <c r="F999" s="41">
        <f t="shared" ca="1" si="395"/>
        <v>0</v>
      </c>
      <c r="G999" s="41">
        <f t="shared" ca="1" si="396"/>
        <v>0</v>
      </c>
      <c r="H999" s="7"/>
      <c r="O999" s="8"/>
      <c r="P999" s="8"/>
      <c r="Q999" s="8"/>
      <c r="R999" s="8"/>
      <c r="S999" s="8"/>
      <c r="V999" s="8"/>
      <c r="W999" s="42"/>
      <c r="X999" s="42"/>
      <c r="Y999" s="42"/>
      <c r="Z999" s="42"/>
      <c r="AA999" s="42"/>
    </row>
    <row r="1000" spans="1:27" x14ac:dyDescent="0.25">
      <c r="A1000" s="140"/>
      <c r="B1000" s="155" t="s">
        <v>489</v>
      </c>
      <c r="C1000" s="41">
        <f t="shared" ca="1" si="392"/>
        <v>0</v>
      </c>
      <c r="D1000" s="41">
        <f t="shared" ca="1" si="393"/>
        <v>0</v>
      </c>
      <c r="E1000" s="41">
        <f t="shared" ca="1" si="394"/>
        <v>0</v>
      </c>
      <c r="F1000" s="41">
        <f t="shared" ca="1" si="395"/>
        <v>0</v>
      </c>
      <c r="G1000" s="41">
        <f t="shared" ca="1" si="396"/>
        <v>0</v>
      </c>
      <c r="H1000" s="7"/>
      <c r="O1000" s="8"/>
      <c r="P1000" s="8"/>
      <c r="Q1000" s="8"/>
      <c r="R1000" s="8"/>
      <c r="S1000" s="8"/>
    </row>
    <row r="1001" spans="1:27" x14ac:dyDescent="0.25">
      <c r="A1001" s="140"/>
      <c r="B1001" s="155"/>
      <c r="C1001" s="7"/>
      <c r="D1001" s="7"/>
      <c r="E1001" s="7"/>
      <c r="F1001" s="7"/>
      <c r="G1001" s="7"/>
      <c r="H1001" s="7"/>
      <c r="I1001" s="103" t="s">
        <v>244</v>
      </c>
      <c r="O1001" s="138" t="s">
        <v>245</v>
      </c>
      <c r="P1001" s="8"/>
      <c r="Q1001" s="8"/>
      <c r="R1001" s="8"/>
      <c r="S1001" s="8"/>
    </row>
    <row r="1002" spans="1:27" x14ac:dyDescent="0.25">
      <c r="A1002" s="106"/>
      <c r="B1002" s="106" t="s">
        <v>340</v>
      </c>
      <c r="C1002" s="9">
        <v>2010</v>
      </c>
      <c r="D1002" s="9">
        <v>2020</v>
      </c>
      <c r="E1002" s="9">
        <v>2030</v>
      </c>
      <c r="F1002" s="9">
        <v>2040</v>
      </c>
      <c r="G1002" s="9">
        <v>2050</v>
      </c>
      <c r="H1002" s="9"/>
      <c r="I1002" s="106">
        <v>2010</v>
      </c>
      <c r="J1002" s="106">
        <v>2020</v>
      </c>
      <c r="K1002" s="106">
        <v>2030</v>
      </c>
      <c r="L1002" s="106">
        <v>2040</v>
      </c>
      <c r="M1002" s="106">
        <v>2050</v>
      </c>
      <c r="O1002" s="6">
        <v>2010</v>
      </c>
      <c r="P1002" s="6">
        <v>2020</v>
      </c>
      <c r="Q1002" s="6">
        <v>2030</v>
      </c>
      <c r="R1002" s="6">
        <v>2040</v>
      </c>
      <c r="S1002" s="6">
        <v>2050</v>
      </c>
      <c r="V1002" s="106" t="s">
        <v>587</v>
      </c>
      <c r="W1002" s="9">
        <v>2010</v>
      </c>
      <c r="X1002" s="9">
        <v>2020</v>
      </c>
      <c r="Y1002" s="9">
        <v>2030</v>
      </c>
      <c r="Z1002" s="9">
        <v>2040</v>
      </c>
      <c r="AA1002" s="9">
        <v>2050</v>
      </c>
    </row>
    <row r="1003" spans="1:27" x14ac:dyDescent="0.25">
      <c r="A1003" s="140"/>
      <c r="B1003" s="155" t="s">
        <v>466</v>
      </c>
      <c r="C1003" s="78">
        <f t="shared" ref="C1003:C1014" ca="1" si="400">IFERROR(VLOOKUP($B1003,INDIRECT($I$1003),2,FALSE),0)</f>
        <v>0</v>
      </c>
      <c r="D1003" s="78">
        <f t="shared" ref="D1003:D1014" ca="1" si="401">IFERROR(VLOOKUP($B1003,INDIRECT($J$1003),2,FALSE),0)</f>
        <v>0</v>
      </c>
      <c r="E1003" s="78">
        <f t="shared" ref="E1003:E1014" ca="1" si="402">IFERROR(VLOOKUP($B1003,INDIRECT($K$1003),2,FALSE),0)</f>
        <v>0</v>
      </c>
      <c r="F1003" s="78">
        <f t="shared" ref="F1003:F1014" ca="1" si="403">IFERROR(VLOOKUP($B1003,INDIRECT($L$1003),2,FALSE),0)</f>
        <v>0</v>
      </c>
      <c r="G1003" s="78">
        <f t="shared" ref="G1003:G1014" ca="1" si="404">IFERROR(VLOOKUP($B1003,INDIRECT($M$1003),2,FALSE),0)</f>
        <v>0</v>
      </c>
      <c r="H1003" s="7"/>
      <c r="I1003" s="140" t="str">
        <f>"Modeloutput!$A$"&amp;O1003&amp;":$B$"&amp;O1004</f>
        <v>Modeloutput!$A$19382:$B$19393</v>
      </c>
      <c r="J1003" s="140" t="str">
        <f>"Modeloutput!$A$"&amp;P1003&amp;":$B$"&amp;P1004</f>
        <v>Modeloutput!$A$20317:$B$20328</v>
      </c>
      <c r="K1003" s="140" t="str">
        <f>"Modeloutput!$A$"&amp;Q1003&amp;":$B$"&amp;Q1004</f>
        <v>Modeloutput!$A$21252:$B$21263</v>
      </c>
      <c r="L1003" s="140" t="str">
        <f>"Modeloutput!$A$"&amp;R1003&amp;":$B$"&amp;R1004</f>
        <v>Modeloutput!$A$22187:$B$22198</v>
      </c>
      <c r="M1003" s="140" t="str">
        <f>"Modeloutput!$A$"&amp;S1003&amp;":$B$"&amp;S1004</f>
        <v>Modeloutput!$A$23122:$B$23133</v>
      </c>
      <c r="N1003" s="140" t="s">
        <v>246</v>
      </c>
      <c r="O1003" s="140">
        <f>Run4_Var1!O1003+Run4_Var5!$G$10</f>
        <v>19382</v>
      </c>
      <c r="P1003" s="140">
        <f>Run4_Var1!P1003+Run4_Var5!$G$10</f>
        <v>20317</v>
      </c>
      <c r="Q1003" s="140">
        <f>Run4_Var1!Q1003+Run4_Var5!$G$10</f>
        <v>21252</v>
      </c>
      <c r="R1003" s="140">
        <f>Run4_Var1!R1003+Run4_Var5!$G$10</f>
        <v>22187</v>
      </c>
      <c r="S1003" s="140">
        <f>Run4_Var1!S1003+Run4_Var5!$G$10</f>
        <v>23122</v>
      </c>
      <c r="V1003" s="87"/>
    </row>
    <row r="1004" spans="1:27" x14ac:dyDescent="0.25">
      <c r="A1004" s="140"/>
      <c r="B1004" s="155" t="s">
        <v>467</v>
      </c>
      <c r="C1004" s="78">
        <f t="shared" ca="1" si="400"/>
        <v>0</v>
      </c>
      <c r="D1004" s="78">
        <f t="shared" ca="1" si="401"/>
        <v>0</v>
      </c>
      <c r="E1004" s="78">
        <f t="shared" ca="1" si="402"/>
        <v>0</v>
      </c>
      <c r="F1004" s="78">
        <f t="shared" ca="1" si="403"/>
        <v>0</v>
      </c>
      <c r="G1004" s="78">
        <f t="shared" ca="1" si="404"/>
        <v>0</v>
      </c>
      <c r="H1004" s="7"/>
      <c r="O1004" s="140">
        <f>Run4_Var1!O1004+Run4_Var5!$G$10</f>
        <v>19393</v>
      </c>
      <c r="P1004" s="140">
        <f>Run4_Var1!P1004+Run4_Var5!$G$10</f>
        <v>20328</v>
      </c>
      <c r="Q1004" s="140">
        <f>Run4_Var1!Q1004+Run4_Var5!$G$10</f>
        <v>21263</v>
      </c>
      <c r="R1004" s="140">
        <f>Run4_Var1!R1004+Run4_Var5!$G$10</f>
        <v>22198</v>
      </c>
      <c r="S1004" s="140">
        <f>Run4_Var1!S1004+Run4_Var5!$G$10</f>
        <v>23133</v>
      </c>
      <c r="V1004" s="76" t="s">
        <v>288</v>
      </c>
      <c r="W1004" s="77">
        <f ca="1">SUM(C1003:C1014)</f>
        <v>0</v>
      </c>
      <c r="X1004" s="77">
        <f t="shared" ref="X1004:AA1004" ca="1" si="405">SUM(D1003:D1014)</f>
        <v>0</v>
      </c>
      <c r="Y1004" s="77">
        <f t="shared" ca="1" si="405"/>
        <v>0</v>
      </c>
      <c r="Z1004" s="77">
        <f t="shared" ca="1" si="405"/>
        <v>0</v>
      </c>
      <c r="AA1004" s="77">
        <f t="shared" ca="1" si="405"/>
        <v>6.7673161099999999E-5</v>
      </c>
    </row>
    <row r="1005" spans="1:27" x14ac:dyDescent="0.25">
      <c r="A1005" s="140"/>
      <c r="B1005" s="155" t="s">
        <v>540</v>
      </c>
      <c r="C1005" s="78">
        <f t="shared" ca="1" si="400"/>
        <v>0</v>
      </c>
      <c r="D1005" s="78">
        <f t="shared" ca="1" si="401"/>
        <v>0</v>
      </c>
      <c r="E1005" s="78">
        <f t="shared" ca="1" si="402"/>
        <v>0</v>
      </c>
      <c r="F1005" s="78">
        <f t="shared" ca="1" si="403"/>
        <v>0</v>
      </c>
      <c r="G1005" s="78">
        <f t="shared" ca="1" si="404"/>
        <v>0</v>
      </c>
      <c r="H1005" s="7"/>
      <c r="O1005" s="8"/>
      <c r="P1005" s="8"/>
      <c r="Q1005" s="8"/>
      <c r="R1005" s="8"/>
      <c r="S1005" s="8"/>
      <c r="V1005" s="87"/>
    </row>
    <row r="1006" spans="1:27" x14ac:dyDescent="0.25">
      <c r="A1006" s="140"/>
      <c r="B1006" s="155" t="s">
        <v>541</v>
      </c>
      <c r="C1006" s="78">
        <f t="shared" ca="1" si="400"/>
        <v>0</v>
      </c>
      <c r="D1006" s="78">
        <f t="shared" ca="1" si="401"/>
        <v>0</v>
      </c>
      <c r="E1006" s="78">
        <f t="shared" ca="1" si="402"/>
        <v>0</v>
      </c>
      <c r="F1006" s="78">
        <f t="shared" ca="1" si="403"/>
        <v>0</v>
      </c>
      <c r="G1006" s="78">
        <f t="shared" ca="1" si="404"/>
        <v>0</v>
      </c>
      <c r="H1006" s="7"/>
      <c r="O1006" s="8"/>
      <c r="P1006" s="8"/>
      <c r="Q1006" s="8"/>
      <c r="R1006" s="8"/>
      <c r="S1006" s="8"/>
      <c r="V1006" s="8"/>
      <c r="W1006" s="42"/>
      <c r="X1006" s="42"/>
      <c r="Y1006" s="42"/>
      <c r="Z1006" s="42"/>
      <c r="AA1006" s="42"/>
    </row>
    <row r="1007" spans="1:27" x14ac:dyDescent="0.25">
      <c r="A1007" s="140"/>
      <c r="B1007" s="155" t="s">
        <v>542</v>
      </c>
      <c r="C1007" s="78">
        <f t="shared" ca="1" si="400"/>
        <v>0</v>
      </c>
      <c r="D1007" s="78">
        <f t="shared" ca="1" si="401"/>
        <v>0</v>
      </c>
      <c r="E1007" s="78">
        <f t="shared" ca="1" si="402"/>
        <v>0</v>
      </c>
      <c r="F1007" s="78">
        <f t="shared" ca="1" si="403"/>
        <v>0</v>
      </c>
      <c r="G1007" s="78">
        <f t="shared" ca="1" si="404"/>
        <v>0</v>
      </c>
      <c r="H1007" s="7"/>
      <c r="O1007" s="8"/>
      <c r="P1007" s="8"/>
      <c r="Q1007" s="8"/>
      <c r="R1007" s="8"/>
      <c r="S1007" s="8"/>
      <c r="V1007" s="8"/>
      <c r="W1007" s="42"/>
      <c r="X1007" s="42"/>
      <c r="Y1007" s="42"/>
      <c r="Z1007" s="42"/>
      <c r="AA1007" s="42"/>
    </row>
    <row r="1008" spans="1:27" x14ac:dyDescent="0.25">
      <c r="A1008" s="140"/>
      <c r="B1008" s="155" t="s">
        <v>543</v>
      </c>
      <c r="C1008" s="78">
        <f t="shared" ca="1" si="400"/>
        <v>0</v>
      </c>
      <c r="D1008" s="78">
        <f t="shared" ca="1" si="401"/>
        <v>0</v>
      </c>
      <c r="E1008" s="78">
        <f t="shared" ca="1" si="402"/>
        <v>0</v>
      </c>
      <c r="F1008" s="78">
        <f t="shared" ca="1" si="403"/>
        <v>0</v>
      </c>
      <c r="G1008" s="78">
        <f t="shared" ca="1" si="404"/>
        <v>0</v>
      </c>
      <c r="H1008" s="7"/>
      <c r="O1008" s="8"/>
      <c r="P1008" s="8"/>
      <c r="Q1008" s="8"/>
      <c r="R1008" s="8"/>
      <c r="S1008" s="8"/>
      <c r="V1008" s="140" t="s">
        <v>285</v>
      </c>
      <c r="W1008" s="135">
        <f ca="1">SUM(W1004:W1006)</f>
        <v>0</v>
      </c>
      <c r="X1008" s="135">
        <f t="shared" ref="X1008:AA1008" ca="1" si="406">SUM(X1004:X1006)</f>
        <v>0</v>
      </c>
      <c r="Y1008" s="135">
        <f t="shared" ca="1" si="406"/>
        <v>0</v>
      </c>
      <c r="Z1008" s="135">
        <f t="shared" ca="1" si="406"/>
        <v>0</v>
      </c>
      <c r="AA1008" s="135">
        <f t="shared" ca="1" si="406"/>
        <v>6.7673161099999999E-5</v>
      </c>
    </row>
    <row r="1009" spans="1:28" x14ac:dyDescent="0.25">
      <c r="A1009" s="140"/>
      <c r="B1009" s="155" t="s">
        <v>468</v>
      </c>
      <c r="C1009" s="78">
        <f t="shared" ca="1" si="400"/>
        <v>0</v>
      </c>
      <c r="D1009" s="78">
        <f t="shared" ca="1" si="401"/>
        <v>0</v>
      </c>
      <c r="E1009" s="78">
        <f t="shared" ca="1" si="402"/>
        <v>0</v>
      </c>
      <c r="F1009" s="78">
        <f t="shared" ca="1" si="403"/>
        <v>0</v>
      </c>
      <c r="G1009" s="78">
        <f t="shared" ca="1" si="404"/>
        <v>0</v>
      </c>
      <c r="H1009" s="7"/>
      <c r="O1009" s="8"/>
      <c r="P1009" s="8"/>
      <c r="Q1009" s="8"/>
      <c r="R1009" s="8"/>
      <c r="S1009" s="8"/>
      <c r="V1009" s="140" t="s">
        <v>284</v>
      </c>
      <c r="W1009" s="135">
        <f ca="1">SUM(C1003:C1014)</f>
        <v>0</v>
      </c>
      <c r="X1009" s="135">
        <f t="shared" ref="X1009:AA1009" ca="1" si="407">SUM(D1003:D1014)</f>
        <v>0</v>
      </c>
      <c r="Y1009" s="135">
        <f t="shared" ca="1" si="407"/>
        <v>0</v>
      </c>
      <c r="Z1009" s="135">
        <f t="shared" ca="1" si="407"/>
        <v>0</v>
      </c>
      <c r="AA1009" s="135">
        <f t="shared" ca="1" si="407"/>
        <v>6.7673161099999999E-5</v>
      </c>
    </row>
    <row r="1010" spans="1:28" x14ac:dyDescent="0.25">
      <c r="A1010" s="140"/>
      <c r="B1010" s="155" t="s">
        <v>469</v>
      </c>
      <c r="C1010" s="78">
        <f t="shared" ca="1" si="400"/>
        <v>0</v>
      </c>
      <c r="D1010" s="78">
        <f t="shared" ca="1" si="401"/>
        <v>0</v>
      </c>
      <c r="E1010" s="78">
        <f t="shared" ca="1" si="402"/>
        <v>0</v>
      </c>
      <c r="F1010" s="78">
        <f t="shared" ca="1" si="403"/>
        <v>0</v>
      </c>
      <c r="G1010" s="78">
        <f t="shared" ca="1" si="404"/>
        <v>0</v>
      </c>
      <c r="H1010" s="7"/>
      <c r="O1010" s="8"/>
      <c r="P1010" s="8"/>
      <c r="Q1010" s="8"/>
      <c r="R1010" s="8"/>
      <c r="S1010" s="8"/>
    </row>
    <row r="1011" spans="1:28" x14ac:dyDescent="0.25">
      <c r="A1011" s="140"/>
      <c r="B1011" s="155" t="s">
        <v>544</v>
      </c>
      <c r="C1011" s="78">
        <f t="shared" ca="1" si="400"/>
        <v>0</v>
      </c>
      <c r="D1011" s="78">
        <f t="shared" ca="1" si="401"/>
        <v>0</v>
      </c>
      <c r="E1011" s="78">
        <f t="shared" ca="1" si="402"/>
        <v>0</v>
      </c>
      <c r="F1011" s="78">
        <f t="shared" ca="1" si="403"/>
        <v>0</v>
      </c>
      <c r="G1011" s="78">
        <f t="shared" ca="1" si="404"/>
        <v>6.7673161099999999E-5</v>
      </c>
      <c r="H1011" s="7"/>
      <c r="O1011" s="8"/>
      <c r="P1011" s="8"/>
      <c r="Q1011" s="8"/>
      <c r="R1011" s="8"/>
      <c r="S1011" s="8"/>
    </row>
    <row r="1012" spans="1:28" x14ac:dyDescent="0.25">
      <c r="A1012" s="140"/>
      <c r="B1012" s="155" t="s">
        <v>545</v>
      </c>
      <c r="C1012" s="78">
        <f t="shared" ca="1" si="400"/>
        <v>0</v>
      </c>
      <c r="D1012" s="78">
        <f t="shared" ca="1" si="401"/>
        <v>0</v>
      </c>
      <c r="E1012" s="78">
        <f t="shared" ca="1" si="402"/>
        <v>0</v>
      </c>
      <c r="F1012" s="78">
        <f t="shared" ca="1" si="403"/>
        <v>0</v>
      </c>
      <c r="G1012" s="78">
        <f t="shared" ca="1" si="404"/>
        <v>0</v>
      </c>
      <c r="H1012" s="7"/>
      <c r="O1012" s="8"/>
      <c r="P1012" s="8"/>
      <c r="Q1012" s="8"/>
      <c r="R1012" s="8"/>
      <c r="S1012" s="8"/>
    </row>
    <row r="1013" spans="1:28" x14ac:dyDescent="0.25">
      <c r="A1013" s="140"/>
      <c r="B1013" s="155" t="s">
        <v>546</v>
      </c>
      <c r="C1013" s="78">
        <f t="shared" ca="1" si="400"/>
        <v>0</v>
      </c>
      <c r="D1013" s="78">
        <f t="shared" ca="1" si="401"/>
        <v>0</v>
      </c>
      <c r="E1013" s="78">
        <f t="shared" ca="1" si="402"/>
        <v>0</v>
      </c>
      <c r="F1013" s="78">
        <f t="shared" ca="1" si="403"/>
        <v>0</v>
      </c>
      <c r="G1013" s="78">
        <f t="shared" ca="1" si="404"/>
        <v>0</v>
      </c>
      <c r="H1013" s="7"/>
      <c r="O1013" s="8"/>
      <c r="P1013" s="8"/>
      <c r="Q1013" s="8"/>
      <c r="R1013" s="8"/>
      <c r="S1013" s="8"/>
    </row>
    <row r="1014" spans="1:28" x14ac:dyDescent="0.25">
      <c r="A1014" s="140"/>
      <c r="B1014" s="155" t="s">
        <v>547</v>
      </c>
      <c r="C1014" s="78">
        <f t="shared" ca="1" si="400"/>
        <v>0</v>
      </c>
      <c r="D1014" s="78">
        <f t="shared" ca="1" si="401"/>
        <v>0</v>
      </c>
      <c r="E1014" s="78">
        <f t="shared" ca="1" si="402"/>
        <v>0</v>
      </c>
      <c r="F1014" s="78">
        <f t="shared" ca="1" si="403"/>
        <v>0</v>
      </c>
      <c r="G1014" s="78">
        <f t="shared" ca="1" si="404"/>
        <v>0</v>
      </c>
      <c r="H1014" s="7"/>
      <c r="O1014" s="8"/>
      <c r="P1014" s="8"/>
      <c r="Q1014" s="8"/>
      <c r="R1014" s="8"/>
      <c r="S1014" s="8"/>
    </row>
    <row r="1015" spans="1:28" x14ac:dyDescent="0.25">
      <c r="A1015" s="140"/>
      <c r="B1015" s="155"/>
      <c r="C1015" s="7"/>
      <c r="D1015" s="7"/>
      <c r="E1015" s="7"/>
      <c r="F1015" s="7"/>
      <c r="G1015" s="7"/>
      <c r="H1015" s="7"/>
      <c r="I1015" s="103" t="s">
        <v>244</v>
      </c>
      <c r="O1015" s="138" t="s">
        <v>245</v>
      </c>
      <c r="P1015" s="8"/>
      <c r="Q1015" s="8"/>
      <c r="R1015" s="8"/>
      <c r="S1015" s="8"/>
    </row>
    <row r="1016" spans="1:28" x14ac:dyDescent="0.25">
      <c r="A1016" s="140"/>
      <c r="B1016" s="106" t="s">
        <v>247</v>
      </c>
      <c r="C1016" s="9">
        <v>2010</v>
      </c>
      <c r="D1016" s="9">
        <v>2020</v>
      </c>
      <c r="E1016" s="9">
        <v>2030</v>
      </c>
      <c r="F1016" s="9">
        <v>2040</v>
      </c>
      <c r="G1016" s="9">
        <v>2050</v>
      </c>
      <c r="H1016" s="7"/>
      <c r="I1016" s="106">
        <v>2010</v>
      </c>
      <c r="J1016" s="106">
        <v>2020</v>
      </c>
      <c r="K1016" s="106">
        <v>2030</v>
      </c>
      <c r="L1016" s="106">
        <v>2040</v>
      </c>
      <c r="M1016" s="106">
        <v>2050</v>
      </c>
      <c r="O1016" s="6">
        <v>2010</v>
      </c>
      <c r="P1016" s="6">
        <v>2020</v>
      </c>
      <c r="Q1016" s="6">
        <v>2030</v>
      </c>
      <c r="R1016" s="6">
        <v>2040</v>
      </c>
      <c r="S1016" s="6">
        <v>2050</v>
      </c>
      <c r="V1016" s="106" t="s">
        <v>343</v>
      </c>
      <c r="W1016" s="9">
        <v>2010</v>
      </c>
      <c r="X1016" s="9">
        <v>2020</v>
      </c>
      <c r="Y1016" s="9">
        <v>2030</v>
      </c>
      <c r="Z1016" s="9">
        <v>2040</v>
      </c>
      <c r="AA1016" s="9">
        <v>2050</v>
      </c>
      <c r="AB1016" s="140" t="s">
        <v>990</v>
      </c>
    </row>
    <row r="1017" spans="1:28" x14ac:dyDescent="0.25">
      <c r="A1017" s="140"/>
      <c r="B1017" s="155" t="s">
        <v>121</v>
      </c>
      <c r="C1017" s="28">
        <f t="shared" ref="C1017:C1080" ca="1" si="408">IFERROR(VLOOKUP($B1017,INDIRECT($I$1017),2,FALSE),0)</f>
        <v>0</v>
      </c>
      <c r="D1017" s="28">
        <f t="shared" ref="D1017:D1080" ca="1" si="409">IFERROR(VLOOKUP($B1017,INDIRECT($J$1017),2,FALSE),0)</f>
        <v>-2.4510416899999998</v>
      </c>
      <c r="E1017" s="28">
        <f t="shared" ref="E1017:E1080" ca="1" si="410">IFERROR(VLOOKUP($B1017,INDIRECT($K$1017),2,FALSE),0)</f>
        <v>-2.24564714</v>
      </c>
      <c r="F1017" s="28">
        <f t="shared" ref="F1017:F1080" ca="1" si="411">IFERROR(VLOOKUP($B1017,INDIRECT($L$1017),2,FALSE),0)</f>
        <v>-2.0950244699999998</v>
      </c>
      <c r="G1017" s="28">
        <f t="shared" ref="G1017:G1080" ca="1" si="412">IFERROR(VLOOKUP($B1017,INDIRECT($M$1017),2,FALSE),0)</f>
        <v>-1.9854807000000001</v>
      </c>
      <c r="H1017" s="7"/>
      <c r="I1017" s="140" t="str">
        <f>"Modeloutput!$A$"&amp;O1017&amp;":$B$"&amp;O1018</f>
        <v>Modeloutput!$A$19148:$B$19279</v>
      </c>
      <c r="J1017" s="140" t="str">
        <f>"Modeloutput!$A$"&amp;P1017&amp;":$B$"&amp;P1018</f>
        <v>Modeloutput!$A$20083:$B$20214</v>
      </c>
      <c r="K1017" s="140" t="str">
        <f>"Modeloutput!$A$"&amp;Q1017&amp;":$B$"&amp;Q1018</f>
        <v>Modeloutput!$A$21018:$B$21149</v>
      </c>
      <c r="L1017" s="140" t="str">
        <f>"Modeloutput!$A$"&amp;R1017&amp;":$B$"&amp;R1018</f>
        <v>Modeloutput!$A$21953:$B$22084</v>
      </c>
      <c r="M1017" s="140" t="str">
        <f>"Modeloutput!$A$"&amp;S1017&amp;":$B$"&amp;S1018</f>
        <v>Modeloutput!$A$22888:$B$23019</v>
      </c>
      <c r="N1017" s="140" t="s">
        <v>246</v>
      </c>
      <c r="O1017" s="140">
        <f>Run4_Var1!O1017+Run4_Var5!$G$10</f>
        <v>19148</v>
      </c>
      <c r="P1017" s="140">
        <f>Run4_Var1!P1017+Run4_Var5!$G$10</f>
        <v>20083</v>
      </c>
      <c r="Q1017" s="140">
        <f>Run4_Var1!Q1017+Run4_Var5!$G$10</f>
        <v>21018</v>
      </c>
      <c r="R1017" s="140">
        <f>Run4_Var1!R1017+Run4_Var5!$G$10</f>
        <v>21953</v>
      </c>
      <c r="S1017" s="140">
        <f>Run4_Var1!S1017+Run4_Var5!$G$10</f>
        <v>22888</v>
      </c>
      <c r="V1017" s="87" t="s">
        <v>337</v>
      </c>
      <c r="W1017" s="236"/>
      <c r="X1017" s="236"/>
      <c r="Y1017" s="236"/>
      <c r="Z1017" s="236"/>
      <c r="AA1017" s="236"/>
    </row>
    <row r="1018" spans="1:28" x14ac:dyDescent="0.25">
      <c r="A1018" s="140"/>
      <c r="B1018" s="155" t="s">
        <v>114</v>
      </c>
      <c r="C1018" s="28">
        <f t="shared" ca="1" si="408"/>
        <v>0</v>
      </c>
      <c r="D1018" s="28">
        <f t="shared" ca="1" si="409"/>
        <v>-2.1455512900000002</v>
      </c>
      <c r="E1018" s="28">
        <f t="shared" ca="1" si="410"/>
        <v>-1.96575649</v>
      </c>
      <c r="F1018" s="28">
        <f t="shared" ca="1" si="411"/>
        <v>-1.8339069699999999</v>
      </c>
      <c r="G1018" s="28">
        <f t="shared" ca="1" si="412"/>
        <v>-1.73801641</v>
      </c>
      <c r="H1018" s="7"/>
      <c r="O1018" s="140">
        <f>Run4_Var1!O1018+Run4_Var5!$G$10</f>
        <v>19279</v>
      </c>
      <c r="P1018" s="140">
        <f>Run4_Var1!P1018+Run4_Var5!$G$10</f>
        <v>20214</v>
      </c>
      <c r="Q1018" s="140">
        <f>Run4_Var1!Q1018+Run4_Var5!$G$10</f>
        <v>21149</v>
      </c>
      <c r="R1018" s="140">
        <f>Run4_Var1!R1018+Run4_Var5!$G$10</f>
        <v>22084</v>
      </c>
      <c r="S1018" s="140">
        <f>Run4_Var1!S1018+Run4_Var5!$G$10</f>
        <v>23019</v>
      </c>
      <c r="V1018" s="96" t="s">
        <v>344</v>
      </c>
      <c r="W1018" s="174">
        <f ca="1">SUM(C1017:C1040)+SUM(C1073:C1076)</f>
        <v>0</v>
      </c>
      <c r="X1018" s="174">
        <f t="shared" ref="X1018:Z1018" ca="1" si="413">SUM(D1017:D1040)+SUM(D1073:D1076)</f>
        <v>-10.018546628073002</v>
      </c>
      <c r="Y1018" s="174">
        <f t="shared" ca="1" si="413"/>
        <v>-9.1998381853400009</v>
      </c>
      <c r="Z1018" s="174">
        <f t="shared" ca="1" si="413"/>
        <v>-8.6032619559099999</v>
      </c>
      <c r="AA1018" s="174">
        <f ca="1">SUM(G1017:G1040)+SUM(G1073:G1076)</f>
        <v>-8.1733140010699987</v>
      </c>
    </row>
    <row r="1019" spans="1:28" x14ac:dyDescent="0.25">
      <c r="A1019" s="140"/>
      <c r="B1019" s="155" t="s">
        <v>122</v>
      </c>
      <c r="C1019" s="28">
        <f t="shared" ca="1" si="408"/>
        <v>0</v>
      </c>
      <c r="D1019" s="28">
        <f t="shared" ca="1" si="409"/>
        <v>0</v>
      </c>
      <c r="E1019" s="28">
        <f t="shared" ca="1" si="410"/>
        <v>0</v>
      </c>
      <c r="F1019" s="28">
        <f t="shared" ca="1" si="411"/>
        <v>0</v>
      </c>
      <c r="G1019" s="28">
        <f t="shared" ca="1" si="412"/>
        <v>0</v>
      </c>
      <c r="H1019" s="7"/>
      <c r="O1019" s="8"/>
      <c r="P1019" s="8"/>
      <c r="Q1019" s="8"/>
      <c r="R1019" s="8"/>
      <c r="S1019" s="8"/>
      <c r="V1019" s="92" t="s">
        <v>345</v>
      </c>
      <c r="W1019" s="94">
        <f ca="1">SUM(C1049:C1056)+SUM(C1079:C1080)</f>
        <v>0</v>
      </c>
      <c r="X1019" s="94">
        <f t="shared" ref="X1019:AA1019" ca="1" si="414">SUM(D1049:D1056)+SUM(D1079:D1080)</f>
        <v>-44.5693967395</v>
      </c>
      <c r="Y1019" s="94">
        <f t="shared" ca="1" si="414"/>
        <v>-44.579637579</v>
      </c>
      <c r="Z1019" s="94">
        <f t="shared" ca="1" si="414"/>
        <v>-44.5898784185</v>
      </c>
      <c r="AA1019" s="94">
        <f t="shared" ca="1" si="414"/>
        <v>-44.600119257999999</v>
      </c>
    </row>
    <row r="1020" spans="1:28" x14ac:dyDescent="0.25">
      <c r="A1020" s="140"/>
      <c r="B1020" s="155" t="s">
        <v>123</v>
      </c>
      <c r="C1020" s="28">
        <f t="shared" ca="1" si="408"/>
        <v>0</v>
      </c>
      <c r="D1020" s="28">
        <f t="shared" ca="1" si="409"/>
        <v>0</v>
      </c>
      <c r="E1020" s="28">
        <f t="shared" ca="1" si="410"/>
        <v>0</v>
      </c>
      <c r="F1020" s="28">
        <f t="shared" ca="1" si="411"/>
        <v>0</v>
      </c>
      <c r="G1020" s="28">
        <f t="shared" ca="1" si="412"/>
        <v>0</v>
      </c>
      <c r="H1020" s="7"/>
      <c r="O1020" s="8"/>
      <c r="P1020" s="8"/>
      <c r="Q1020" s="8"/>
      <c r="R1020" s="8"/>
      <c r="S1020" s="8"/>
      <c r="V1020" s="34" t="s">
        <v>346</v>
      </c>
      <c r="W1020" s="59">
        <f ca="1">SUM(C1057:C1064)</f>
        <v>0</v>
      </c>
      <c r="X1020" s="59">
        <f t="shared" ref="X1020:AA1020" ca="1" si="415">SUM(D1057:D1064)</f>
        <v>-4.79363852</v>
      </c>
      <c r="Y1020" s="59">
        <f t="shared" ca="1" si="415"/>
        <v>-4.79363852</v>
      </c>
      <c r="Z1020" s="59">
        <f t="shared" ca="1" si="415"/>
        <v>-4.79363852</v>
      </c>
      <c r="AA1020" s="59">
        <f t="shared" ca="1" si="415"/>
        <v>-4.79363852</v>
      </c>
    </row>
    <row r="1021" spans="1:28" x14ac:dyDescent="0.25">
      <c r="A1021" s="140"/>
      <c r="B1021" s="155" t="s">
        <v>124</v>
      </c>
      <c r="C1021" s="28">
        <f t="shared" ca="1" si="408"/>
        <v>0</v>
      </c>
      <c r="D1021" s="28">
        <f t="shared" ca="1" si="409"/>
        <v>-1.3882811399999999</v>
      </c>
      <c r="E1021" s="28">
        <f t="shared" ca="1" si="410"/>
        <v>-1.27194473</v>
      </c>
      <c r="F1021" s="28">
        <f t="shared" ca="1" si="411"/>
        <v>-1.18663136</v>
      </c>
      <c r="G1021" s="28">
        <f t="shared" ca="1" si="412"/>
        <v>-1.12458528</v>
      </c>
      <c r="H1021" s="7"/>
      <c r="O1021" s="8"/>
      <c r="P1021" s="8"/>
      <c r="Q1021" s="8"/>
      <c r="R1021" s="8"/>
      <c r="S1021" s="8"/>
      <c r="V1021" s="83" t="s">
        <v>347</v>
      </c>
      <c r="W1021" s="39">
        <f ca="1">SUM(C1065:C1072)+SUM(C1081:C1082)</f>
        <v>0</v>
      </c>
      <c r="X1021" s="39">
        <f t="shared" ref="X1021:AA1021" ca="1" si="416">SUM(D1065:D1072)+SUM(D1081:D1082)</f>
        <v>-13.7464258115</v>
      </c>
      <c r="Y1021" s="39">
        <f t="shared" ca="1" si="416"/>
        <v>-13.772207452</v>
      </c>
      <c r="Z1021" s="39">
        <f t="shared" ca="1" si="416"/>
        <v>-13.7979890926</v>
      </c>
      <c r="AA1021" s="39">
        <f t="shared" ca="1" si="416"/>
        <v>-13.823770733</v>
      </c>
    </row>
    <row r="1022" spans="1:28" x14ac:dyDescent="0.25">
      <c r="A1022" s="140"/>
      <c r="B1022" s="155" t="s">
        <v>115</v>
      </c>
      <c r="C1022" s="28">
        <f t="shared" ca="1" si="408"/>
        <v>0</v>
      </c>
      <c r="D1022" s="28">
        <f t="shared" ca="1" si="409"/>
        <v>-1.3261940299999999</v>
      </c>
      <c r="E1022" s="28">
        <f t="shared" ca="1" si="410"/>
        <v>-1.21506045</v>
      </c>
      <c r="F1022" s="28">
        <f t="shared" ca="1" si="411"/>
        <v>-1.1335624900000001</v>
      </c>
      <c r="G1022" s="28">
        <f t="shared" ca="1" si="412"/>
        <v>-1.0742912499999999</v>
      </c>
      <c r="H1022" s="7"/>
      <c r="O1022" s="8"/>
      <c r="P1022" s="8"/>
      <c r="Q1022" s="8"/>
      <c r="R1022" s="8"/>
      <c r="S1022" s="8"/>
      <c r="V1022" s="237" t="s">
        <v>1369</v>
      </c>
      <c r="W1022" s="238">
        <f ca="1">SUM(C1041:C1048)+SUM(C1077:C1078)</f>
        <v>0</v>
      </c>
      <c r="X1022" s="238">
        <f t="shared" ref="X1022:AA1022" ca="1" si="417">SUM(D1041:D1048)+SUM(D1077:D1078)</f>
        <v>-3.5218671749999997</v>
      </c>
      <c r="Y1022" s="238">
        <f t="shared" ca="1" si="417"/>
        <v>-3.5200005884199999</v>
      </c>
      <c r="Z1022" s="238">
        <f t="shared" ca="1" si="417"/>
        <v>-3.5188339718099999</v>
      </c>
      <c r="AA1022" s="238">
        <f t="shared" ca="1" si="417"/>
        <v>-3.5179784529599996</v>
      </c>
    </row>
    <row r="1023" spans="1:28" x14ac:dyDescent="0.25">
      <c r="A1023" s="140"/>
      <c r="B1023" s="155" t="s">
        <v>125</v>
      </c>
      <c r="C1023" s="28">
        <f t="shared" ca="1" si="408"/>
        <v>0</v>
      </c>
      <c r="D1023" s="28">
        <f t="shared" ca="1" si="409"/>
        <v>0</v>
      </c>
      <c r="E1023" s="28">
        <f t="shared" ca="1" si="410"/>
        <v>0</v>
      </c>
      <c r="F1023" s="28">
        <f t="shared" ca="1" si="411"/>
        <v>0</v>
      </c>
      <c r="G1023" s="28">
        <f t="shared" ca="1" si="412"/>
        <v>0</v>
      </c>
      <c r="H1023" s="7"/>
      <c r="O1023" s="8"/>
      <c r="P1023" s="8"/>
      <c r="Q1023" s="8"/>
      <c r="R1023" s="8"/>
      <c r="S1023" s="8"/>
      <c r="W1023" s="7"/>
      <c r="X1023" s="7"/>
      <c r="Y1023" s="7"/>
      <c r="Z1023" s="7"/>
      <c r="AA1023" s="7"/>
    </row>
    <row r="1024" spans="1:28" x14ac:dyDescent="0.25">
      <c r="A1024" s="140"/>
      <c r="B1024" s="155" t="s">
        <v>126</v>
      </c>
      <c r="C1024" s="28">
        <f t="shared" ca="1" si="408"/>
        <v>0</v>
      </c>
      <c r="D1024" s="28">
        <f t="shared" ca="1" si="409"/>
        <v>0</v>
      </c>
      <c r="E1024" s="28">
        <f t="shared" ca="1" si="410"/>
        <v>0</v>
      </c>
      <c r="F1024" s="28">
        <f t="shared" ca="1" si="411"/>
        <v>0</v>
      </c>
      <c r="G1024" s="28">
        <f t="shared" ca="1" si="412"/>
        <v>0</v>
      </c>
      <c r="H1024" s="7"/>
      <c r="O1024" s="8"/>
      <c r="P1024" s="8"/>
      <c r="Q1024" s="8"/>
      <c r="R1024" s="8"/>
      <c r="S1024" s="8"/>
      <c r="V1024" s="87" t="s">
        <v>338</v>
      </c>
      <c r="W1024" s="235"/>
      <c r="X1024" s="235"/>
      <c r="Y1024" s="235"/>
      <c r="Z1024" s="235"/>
      <c r="AA1024" s="235"/>
    </row>
    <row r="1025" spans="1:27" x14ac:dyDescent="0.25">
      <c r="A1025" s="140"/>
      <c r="B1025" s="155" t="s">
        <v>127</v>
      </c>
      <c r="C1025" s="28">
        <f t="shared" ca="1" si="408"/>
        <v>0</v>
      </c>
      <c r="D1025" s="28">
        <f t="shared" ca="1" si="409"/>
        <v>-0.94405300700000006</v>
      </c>
      <c r="E1025" s="28">
        <f t="shared" ca="1" si="410"/>
        <v>-0.86494241900000002</v>
      </c>
      <c r="F1025" s="28">
        <f t="shared" ca="1" si="411"/>
        <v>-0.80692798899999996</v>
      </c>
      <c r="G1025" s="28">
        <f t="shared" ca="1" si="412"/>
        <v>-0.76473567600000003</v>
      </c>
      <c r="H1025" s="7"/>
      <c r="O1025" s="8"/>
      <c r="P1025" s="8"/>
      <c r="Q1025" s="8"/>
      <c r="R1025" s="8"/>
      <c r="S1025" s="8"/>
      <c r="V1025" s="98" t="s">
        <v>344</v>
      </c>
      <c r="W1025" s="175">
        <f ca="1">SUM(C1083:C1106)+SUM(C1139:C1142)</f>
        <v>0</v>
      </c>
      <c r="X1025" s="175">
        <f t="shared" ref="X1025:AA1025" ca="1" si="418">SUM(D1083:D1106)</f>
        <v>8.0435973068999989</v>
      </c>
      <c r="Y1025" s="175">
        <f t="shared" ca="1" si="418"/>
        <v>7.369552842</v>
      </c>
      <c r="Z1025" s="175">
        <f t="shared" ca="1" si="418"/>
        <v>6.8752535598</v>
      </c>
      <c r="AA1025" s="175">
        <f t="shared" ca="1" si="418"/>
        <v>6.5157631893200003</v>
      </c>
    </row>
    <row r="1026" spans="1:27" x14ac:dyDescent="0.25">
      <c r="A1026" s="140"/>
      <c r="B1026" s="155" t="s">
        <v>116</v>
      </c>
      <c r="C1026" s="28">
        <f t="shared" ca="1" si="408"/>
        <v>0</v>
      </c>
      <c r="D1026" s="28">
        <f t="shared" ca="1" si="409"/>
        <v>-1.6876127700000001</v>
      </c>
      <c r="E1026" s="28">
        <f t="shared" ca="1" si="410"/>
        <v>-1.5461927099999999</v>
      </c>
      <c r="F1026" s="28">
        <f t="shared" ca="1" si="411"/>
        <v>-1.4424846600000001</v>
      </c>
      <c r="G1026" s="28">
        <f t="shared" ca="1" si="412"/>
        <v>-1.3670606300000001</v>
      </c>
      <c r="H1026" s="7"/>
      <c r="O1026" s="8"/>
      <c r="P1026" s="8"/>
      <c r="Q1026" s="8"/>
      <c r="R1026" s="8"/>
      <c r="S1026" s="8"/>
      <c r="V1026" s="66" t="s">
        <v>345</v>
      </c>
      <c r="W1026" s="69">
        <f ca="1">SUM(C1115:C1122)+SUM(C1145:C1146)</f>
        <v>0</v>
      </c>
      <c r="X1026" s="69">
        <f t="shared" ref="X1026:AA1026" ca="1" si="419">SUM(D1115:D1122)+SUM(D1145:D1146)</f>
        <v>57.548248827999998</v>
      </c>
      <c r="Y1026" s="69">
        <f t="shared" ca="1" si="419"/>
        <v>57.561471855900002</v>
      </c>
      <c r="Z1026" s="69">
        <f t="shared" ca="1" si="419"/>
        <v>57.574694883900001</v>
      </c>
      <c r="AA1026" s="69">
        <f t="shared" ca="1" si="419"/>
        <v>57.5879179119</v>
      </c>
    </row>
    <row r="1027" spans="1:27" x14ac:dyDescent="0.25">
      <c r="A1027" s="140"/>
      <c r="B1027" s="155" t="s">
        <v>128</v>
      </c>
      <c r="C1027" s="239">
        <f t="shared" ca="1" si="408"/>
        <v>0</v>
      </c>
      <c r="D1027" s="239">
        <f t="shared" ca="1" si="409"/>
        <v>0</v>
      </c>
      <c r="E1027" s="239">
        <f t="shared" ca="1" si="410"/>
        <v>0</v>
      </c>
      <c r="F1027" s="239">
        <f t="shared" ca="1" si="411"/>
        <v>0</v>
      </c>
      <c r="G1027" s="239">
        <f t="shared" ca="1" si="412"/>
        <v>0</v>
      </c>
      <c r="H1027" s="7"/>
      <c r="O1027" s="8"/>
      <c r="P1027" s="8"/>
      <c r="Q1027" s="8"/>
      <c r="R1027" s="8"/>
      <c r="S1027" s="8"/>
      <c r="V1027" s="36" t="s">
        <v>346</v>
      </c>
      <c r="W1027" s="38">
        <f ca="1">SUM(C1123:C1130)</f>
        <v>0</v>
      </c>
      <c r="X1027" s="38"/>
      <c r="Y1027" s="38"/>
      <c r="Z1027" s="38"/>
      <c r="AA1027" s="38"/>
    </row>
    <row r="1028" spans="1:27" x14ac:dyDescent="0.25">
      <c r="A1028" s="140"/>
      <c r="B1028" s="155" t="s">
        <v>129</v>
      </c>
      <c r="C1028" s="28">
        <f t="shared" ca="1" si="408"/>
        <v>0</v>
      </c>
      <c r="D1028" s="28">
        <f t="shared" ca="1" si="409"/>
        <v>0</v>
      </c>
      <c r="E1028" s="28">
        <f t="shared" ca="1" si="410"/>
        <v>0</v>
      </c>
      <c r="F1028" s="28">
        <f t="shared" ca="1" si="411"/>
        <v>0</v>
      </c>
      <c r="G1028" s="28">
        <f t="shared" ca="1" si="412"/>
        <v>0</v>
      </c>
      <c r="H1028" s="9"/>
      <c r="O1028" s="8"/>
      <c r="P1028" s="8"/>
      <c r="Q1028" s="8"/>
      <c r="R1028" s="8"/>
      <c r="S1028" s="8"/>
      <c r="V1028" s="29" t="s">
        <v>347</v>
      </c>
      <c r="W1028" s="58">
        <f ca="1">SUM(C1131:C1138)+SUM(C1147:C1148)</f>
        <v>0</v>
      </c>
      <c r="X1028" s="58">
        <f t="shared" ref="X1028:AA1028" ca="1" si="420">SUM(D1131:D1138)+SUM(D1147:D1148)</f>
        <v>17.749460175199999</v>
      </c>
      <c r="Y1028" s="58">
        <f t="shared" ca="1" si="420"/>
        <v>17.782749570499998</v>
      </c>
      <c r="Z1028" s="58">
        <f t="shared" ca="1" si="420"/>
        <v>17.816038965699999</v>
      </c>
      <c r="AA1028" s="58">
        <f t="shared" ca="1" si="420"/>
        <v>17.849328360999998</v>
      </c>
    </row>
    <row r="1029" spans="1:27" x14ac:dyDescent="0.25">
      <c r="A1029" s="140"/>
      <c r="B1029" s="155" t="s">
        <v>130</v>
      </c>
      <c r="C1029" s="28">
        <f t="shared" ca="1" si="408"/>
        <v>0</v>
      </c>
      <c r="D1029" s="28">
        <f t="shared" ca="1" si="409"/>
        <v>-4.04337299E-2</v>
      </c>
      <c r="E1029" s="28">
        <f t="shared" ca="1" si="410"/>
        <v>-3.7045428499999998E-2</v>
      </c>
      <c r="F1029" s="28">
        <f t="shared" ca="1" si="411"/>
        <v>-3.4560674100000001E-2</v>
      </c>
      <c r="G1029" s="28">
        <f t="shared" ca="1" si="412"/>
        <v>-3.2753580099999999E-2</v>
      </c>
      <c r="H1029" s="7"/>
      <c r="O1029" s="8"/>
      <c r="P1029" s="8"/>
      <c r="Q1029" s="8"/>
      <c r="R1029" s="8"/>
      <c r="S1029" s="8"/>
      <c r="V1029" s="30" t="s">
        <v>1369</v>
      </c>
      <c r="W1029" s="65">
        <f ca="1">SUM(C1107:C1114)+SUM(C1143:C1144)</f>
        <v>0</v>
      </c>
      <c r="X1029" s="65">
        <f t="shared" ref="X1029:AA1029" ca="1" si="421">SUM(D1107:D1114)+SUM(D1143:D1144)</f>
        <v>4.5474541530999995</v>
      </c>
      <c r="Y1029" s="65">
        <f t="shared" ca="1" si="421"/>
        <v>4.5450440062999995</v>
      </c>
      <c r="Z1029" s="65">
        <f t="shared" ca="1" si="421"/>
        <v>4.5435376644999996</v>
      </c>
      <c r="AA1029" s="65">
        <f t="shared" ca="1" si="421"/>
        <v>4.5424330138999993</v>
      </c>
    </row>
    <row r="1030" spans="1:27" x14ac:dyDescent="0.25">
      <c r="A1030" s="140"/>
      <c r="B1030" s="155" t="s">
        <v>117</v>
      </c>
      <c r="C1030" s="28">
        <f t="shared" ca="1" si="408"/>
        <v>0</v>
      </c>
      <c r="D1030" s="28">
        <f t="shared" ca="1" si="409"/>
        <v>-1.45444063E-2</v>
      </c>
      <c r="E1030" s="28">
        <f t="shared" ca="1" si="410"/>
        <v>-1.33256013E-2</v>
      </c>
      <c r="F1030" s="28">
        <f t="shared" ca="1" si="411"/>
        <v>-1.2431810999999999E-2</v>
      </c>
      <c r="G1030" s="28">
        <f t="shared" ca="1" si="412"/>
        <v>-1.1781781599999999E-2</v>
      </c>
      <c r="H1030" s="7"/>
      <c r="O1030" s="8"/>
      <c r="P1030" s="8"/>
      <c r="Q1030" s="8"/>
      <c r="R1030" s="8"/>
      <c r="S1030" s="8"/>
    </row>
    <row r="1031" spans="1:27" x14ac:dyDescent="0.25">
      <c r="A1031" s="140"/>
      <c r="B1031" s="155" t="s">
        <v>131</v>
      </c>
      <c r="C1031" s="28">
        <f t="shared" ca="1" si="408"/>
        <v>0</v>
      </c>
      <c r="D1031" s="28">
        <f t="shared" ca="1" si="409"/>
        <v>0</v>
      </c>
      <c r="E1031" s="28">
        <f t="shared" ca="1" si="410"/>
        <v>0</v>
      </c>
      <c r="F1031" s="28">
        <f t="shared" ca="1" si="411"/>
        <v>0</v>
      </c>
      <c r="G1031" s="28">
        <f t="shared" ca="1" si="412"/>
        <v>0</v>
      </c>
      <c r="H1031" s="7"/>
      <c r="O1031" s="8"/>
      <c r="P1031" s="8"/>
      <c r="Q1031" s="8"/>
      <c r="R1031" s="8"/>
      <c r="S1031" s="8"/>
    </row>
    <row r="1032" spans="1:27" x14ac:dyDescent="0.25">
      <c r="A1032" s="140"/>
      <c r="B1032" s="155" t="s">
        <v>132</v>
      </c>
      <c r="C1032" s="28">
        <f t="shared" ca="1" si="408"/>
        <v>0</v>
      </c>
      <c r="D1032" s="28">
        <f t="shared" ca="1" si="409"/>
        <v>0</v>
      </c>
      <c r="E1032" s="28">
        <f t="shared" ca="1" si="410"/>
        <v>0</v>
      </c>
      <c r="F1032" s="28">
        <f t="shared" ca="1" si="411"/>
        <v>0</v>
      </c>
      <c r="G1032" s="28">
        <f t="shared" ca="1" si="412"/>
        <v>0</v>
      </c>
      <c r="H1032" s="7"/>
      <c r="O1032" s="8"/>
      <c r="P1032" s="8"/>
      <c r="Q1032" s="8"/>
      <c r="R1032" s="8"/>
      <c r="S1032" s="8"/>
    </row>
    <row r="1033" spans="1:27" x14ac:dyDescent="0.25">
      <c r="A1033" s="140"/>
      <c r="B1033" s="155" t="s">
        <v>133</v>
      </c>
      <c r="C1033" s="28">
        <f t="shared" ca="1" si="408"/>
        <v>0</v>
      </c>
      <c r="D1033" s="28">
        <f t="shared" ca="1" si="409"/>
        <v>0</v>
      </c>
      <c r="E1033" s="28">
        <f t="shared" ca="1" si="410"/>
        <v>0</v>
      </c>
      <c r="F1033" s="28">
        <f t="shared" ca="1" si="411"/>
        <v>0</v>
      </c>
      <c r="G1033" s="28">
        <f t="shared" ca="1" si="412"/>
        <v>0</v>
      </c>
      <c r="H1033" s="7"/>
      <c r="O1033" s="8"/>
      <c r="P1033" s="8"/>
      <c r="Q1033" s="8"/>
      <c r="R1033" s="8"/>
      <c r="S1033" s="8"/>
    </row>
    <row r="1034" spans="1:27" x14ac:dyDescent="0.25">
      <c r="A1034" s="140"/>
      <c r="B1034" s="155" t="s">
        <v>118</v>
      </c>
      <c r="C1034" s="28">
        <f t="shared" ca="1" si="408"/>
        <v>0</v>
      </c>
      <c r="D1034" s="28">
        <f t="shared" ca="1" si="409"/>
        <v>0</v>
      </c>
      <c r="E1034" s="28">
        <f t="shared" ca="1" si="410"/>
        <v>0</v>
      </c>
      <c r="F1034" s="28">
        <f t="shared" ca="1" si="411"/>
        <v>0</v>
      </c>
      <c r="G1034" s="28">
        <f t="shared" ca="1" si="412"/>
        <v>0</v>
      </c>
      <c r="H1034" s="7"/>
      <c r="O1034" s="8"/>
      <c r="P1034" s="8"/>
      <c r="Q1034" s="8"/>
      <c r="R1034" s="8"/>
      <c r="S1034" s="8"/>
      <c r="V1034" s="140" t="s">
        <v>285</v>
      </c>
      <c r="W1034" s="135">
        <f ca="1">SUM(W1018:W1026)</f>
        <v>0</v>
      </c>
      <c r="X1034" s="135">
        <f ca="1">SUM(X1018:X1026)</f>
        <v>-11.058028739173011</v>
      </c>
      <c r="Y1034" s="135">
        <f ca="1">SUM(Y1018:Y1026)</f>
        <v>-10.934297626859994</v>
      </c>
      <c r="Z1034" s="135">
        <f ca="1">SUM(Z1018:Z1026)</f>
        <v>-10.853653515119994</v>
      </c>
      <c r="AA1034" s="135">
        <f ca="1">SUM(AA1018:AA1026)</f>
        <v>-10.805139863809991</v>
      </c>
    </row>
    <row r="1035" spans="1:27" x14ac:dyDescent="0.25">
      <c r="A1035" s="140"/>
      <c r="B1035" s="155" t="s">
        <v>134</v>
      </c>
      <c r="C1035" s="28">
        <f t="shared" ca="1" si="408"/>
        <v>0</v>
      </c>
      <c r="D1035" s="28">
        <f t="shared" ca="1" si="409"/>
        <v>0</v>
      </c>
      <c r="E1035" s="28">
        <f t="shared" ca="1" si="410"/>
        <v>0</v>
      </c>
      <c r="F1035" s="28">
        <f t="shared" ca="1" si="411"/>
        <v>0</v>
      </c>
      <c r="G1035" s="28">
        <f t="shared" ca="1" si="412"/>
        <v>0</v>
      </c>
      <c r="H1035" s="7"/>
      <c r="O1035" s="8"/>
      <c r="P1035" s="8"/>
      <c r="Q1035" s="8"/>
      <c r="R1035" s="8"/>
      <c r="S1035" s="8"/>
      <c r="V1035" s="140" t="s">
        <v>284</v>
      </c>
      <c r="W1035" s="135">
        <f ca="1">SUM(C1017:C1110)</f>
        <v>0</v>
      </c>
      <c r="X1035" s="135">
        <f ca="1">SUM(D1017:D1110)</f>
        <v>-64.074087677172997</v>
      </c>
      <c r="Y1035" s="135">
        <f ca="1">SUM(E1017:E1110)</f>
        <v>-63.963579592760013</v>
      </c>
      <c r="Z1035" s="135">
        <f ca="1">SUM(F1017:F1110)</f>
        <v>-63.896158509020012</v>
      </c>
      <c r="AA1035" s="135">
        <f ca="1">SUM(G1017:G1110)</f>
        <v>-63.860867885710007</v>
      </c>
    </row>
    <row r="1036" spans="1:27" x14ac:dyDescent="0.25">
      <c r="A1036" s="140"/>
      <c r="B1036" s="155" t="s">
        <v>135</v>
      </c>
      <c r="C1036" s="28">
        <f t="shared" ca="1" si="408"/>
        <v>0</v>
      </c>
      <c r="D1036" s="28">
        <f t="shared" ca="1" si="409"/>
        <v>0</v>
      </c>
      <c r="E1036" s="28">
        <f t="shared" ca="1" si="410"/>
        <v>0</v>
      </c>
      <c r="F1036" s="28">
        <f t="shared" ca="1" si="411"/>
        <v>0</v>
      </c>
      <c r="G1036" s="28">
        <f t="shared" ca="1" si="412"/>
        <v>0</v>
      </c>
      <c r="H1036" s="7"/>
      <c r="O1036" s="8"/>
      <c r="P1036" s="8"/>
      <c r="Q1036" s="8"/>
      <c r="R1036" s="8"/>
      <c r="S1036" s="8"/>
    </row>
    <row r="1037" spans="1:27" x14ac:dyDescent="0.25">
      <c r="A1037" s="140"/>
      <c r="B1037" s="155" t="s">
        <v>136</v>
      </c>
      <c r="C1037" s="28">
        <f t="shared" ca="1" si="408"/>
        <v>0</v>
      </c>
      <c r="D1037" s="28">
        <f t="shared" ca="1" si="409"/>
        <v>0</v>
      </c>
      <c r="E1037" s="28">
        <f t="shared" ca="1" si="410"/>
        <v>0</v>
      </c>
      <c r="F1037" s="28">
        <f t="shared" ca="1" si="411"/>
        <v>0</v>
      </c>
      <c r="G1037" s="28">
        <f t="shared" ca="1" si="412"/>
        <v>0</v>
      </c>
      <c r="H1037" s="7"/>
      <c r="O1037" s="8"/>
      <c r="P1037" s="8"/>
      <c r="Q1037" s="8"/>
      <c r="R1037" s="8"/>
      <c r="S1037" s="8"/>
    </row>
    <row r="1038" spans="1:27" x14ac:dyDescent="0.25">
      <c r="A1038" s="140"/>
      <c r="B1038" s="155" t="s">
        <v>119</v>
      </c>
      <c r="C1038" s="28">
        <f t="shared" ca="1" si="408"/>
        <v>0</v>
      </c>
      <c r="D1038" s="28">
        <f t="shared" ca="1" si="409"/>
        <v>0</v>
      </c>
      <c r="E1038" s="28">
        <f t="shared" ca="1" si="410"/>
        <v>0</v>
      </c>
      <c r="F1038" s="28">
        <f t="shared" ca="1" si="411"/>
        <v>0</v>
      </c>
      <c r="G1038" s="28">
        <f t="shared" ca="1" si="412"/>
        <v>0</v>
      </c>
      <c r="H1038" s="7"/>
      <c r="O1038" s="8"/>
      <c r="P1038" s="8"/>
      <c r="Q1038" s="8"/>
      <c r="R1038" s="8"/>
      <c r="S1038" s="8"/>
    </row>
    <row r="1039" spans="1:27" x14ac:dyDescent="0.25">
      <c r="A1039" s="140"/>
      <c r="B1039" s="155" t="s">
        <v>137</v>
      </c>
      <c r="C1039" s="28">
        <f t="shared" ca="1" si="408"/>
        <v>0</v>
      </c>
      <c r="D1039" s="28">
        <f t="shared" ca="1" si="409"/>
        <v>0</v>
      </c>
      <c r="E1039" s="28">
        <f t="shared" ca="1" si="410"/>
        <v>0</v>
      </c>
      <c r="F1039" s="28">
        <f t="shared" ca="1" si="411"/>
        <v>0</v>
      </c>
      <c r="G1039" s="28">
        <f t="shared" ca="1" si="412"/>
        <v>0</v>
      </c>
      <c r="H1039" s="7"/>
      <c r="O1039" s="8"/>
      <c r="P1039" s="8"/>
      <c r="Q1039" s="8"/>
      <c r="R1039" s="8"/>
      <c r="S1039" s="8"/>
    </row>
    <row r="1040" spans="1:27" x14ac:dyDescent="0.25">
      <c r="A1040" s="140"/>
      <c r="B1040" s="155" t="s">
        <v>138</v>
      </c>
      <c r="C1040" s="28">
        <f t="shared" ca="1" si="408"/>
        <v>0</v>
      </c>
      <c r="D1040" s="28">
        <f t="shared" ca="1" si="409"/>
        <v>0</v>
      </c>
      <c r="E1040" s="28">
        <f t="shared" ca="1" si="410"/>
        <v>0</v>
      </c>
      <c r="F1040" s="28">
        <f t="shared" ca="1" si="411"/>
        <v>0</v>
      </c>
      <c r="G1040" s="28">
        <f t="shared" ca="1" si="412"/>
        <v>0</v>
      </c>
      <c r="H1040" s="7"/>
      <c r="O1040" s="8"/>
      <c r="P1040" s="8"/>
      <c r="Q1040" s="8"/>
      <c r="R1040" s="8"/>
      <c r="S1040" s="8"/>
    </row>
    <row r="1041" spans="1:19" x14ac:dyDescent="0.25">
      <c r="B1041" s="155" t="s">
        <v>1021</v>
      </c>
      <c r="C1041" s="238">
        <f t="shared" ca="1" si="408"/>
        <v>0</v>
      </c>
      <c r="D1041" s="238">
        <f t="shared" ca="1" si="409"/>
        <v>-2.4297051299999999</v>
      </c>
      <c r="E1041" s="238">
        <f t="shared" ca="1" si="410"/>
        <v>-2.4297051299999999</v>
      </c>
      <c r="F1041" s="238">
        <f t="shared" ca="1" si="411"/>
        <v>-2.4297051299999999</v>
      </c>
      <c r="G1041" s="238">
        <f t="shared" ca="1" si="412"/>
        <v>-2.4297051299999999</v>
      </c>
      <c r="H1041" s="7"/>
      <c r="O1041" s="8"/>
      <c r="P1041" s="8"/>
      <c r="Q1041" s="8"/>
      <c r="R1041" s="8"/>
      <c r="S1041" s="8"/>
    </row>
    <row r="1042" spans="1:19" x14ac:dyDescent="0.25">
      <c r="B1042" s="155" t="s">
        <v>992</v>
      </c>
      <c r="C1042" s="238">
        <f t="shared" ca="1" si="408"/>
        <v>0</v>
      </c>
      <c r="D1042" s="238">
        <f t="shared" ca="1" si="409"/>
        <v>-1.0803403300000001</v>
      </c>
      <c r="E1042" s="238">
        <f t="shared" ca="1" si="410"/>
        <v>-1.0803403300000001</v>
      </c>
      <c r="F1042" s="238">
        <f t="shared" ca="1" si="411"/>
        <v>-1.0803403300000001</v>
      </c>
      <c r="G1042" s="238">
        <f t="shared" ca="1" si="412"/>
        <v>-1.0803403300000001</v>
      </c>
      <c r="H1042" s="7"/>
      <c r="O1042" s="8"/>
      <c r="P1042" s="8"/>
      <c r="Q1042" s="8"/>
      <c r="R1042" s="8"/>
      <c r="S1042" s="8"/>
    </row>
    <row r="1043" spans="1:19" x14ac:dyDescent="0.25">
      <c r="B1043" s="155" t="s">
        <v>1022</v>
      </c>
      <c r="C1043" s="238">
        <f t="shared" ca="1" si="408"/>
        <v>0</v>
      </c>
      <c r="D1043" s="238">
        <f t="shared" ca="1" si="409"/>
        <v>0</v>
      </c>
      <c r="E1043" s="238">
        <f t="shared" ca="1" si="410"/>
        <v>0</v>
      </c>
      <c r="F1043" s="238">
        <f t="shared" ca="1" si="411"/>
        <v>0</v>
      </c>
      <c r="G1043" s="238">
        <f t="shared" ca="1" si="412"/>
        <v>0</v>
      </c>
      <c r="H1043" s="7"/>
      <c r="O1043" s="8"/>
      <c r="P1043" s="8"/>
      <c r="Q1043" s="8"/>
      <c r="R1043" s="8"/>
      <c r="S1043" s="8"/>
    </row>
    <row r="1044" spans="1:19" x14ac:dyDescent="0.25">
      <c r="B1044" s="155" t="s">
        <v>1023</v>
      </c>
      <c r="C1044" s="238">
        <f t="shared" ca="1" si="408"/>
        <v>0</v>
      </c>
      <c r="D1044" s="238">
        <f t="shared" ca="1" si="409"/>
        <v>0</v>
      </c>
      <c r="E1044" s="238">
        <f t="shared" ca="1" si="410"/>
        <v>0</v>
      </c>
      <c r="F1044" s="238">
        <f t="shared" ca="1" si="411"/>
        <v>0</v>
      </c>
      <c r="G1044" s="238">
        <f t="shared" ca="1" si="412"/>
        <v>0</v>
      </c>
      <c r="H1044" s="7"/>
      <c r="O1044" s="8"/>
      <c r="P1044" s="8"/>
      <c r="Q1044" s="8"/>
      <c r="R1044" s="8"/>
      <c r="S1044" s="8"/>
    </row>
    <row r="1045" spans="1:19" x14ac:dyDescent="0.25">
      <c r="B1045" s="155" t="s">
        <v>1024</v>
      </c>
      <c r="C1045" s="238">
        <f t="shared" ca="1" si="408"/>
        <v>0</v>
      </c>
      <c r="D1045" s="238">
        <f t="shared" ca="1" si="409"/>
        <v>0</v>
      </c>
      <c r="E1045" s="238">
        <f t="shared" ca="1" si="410"/>
        <v>0</v>
      </c>
      <c r="F1045" s="238">
        <f t="shared" ca="1" si="411"/>
        <v>0</v>
      </c>
      <c r="G1045" s="238">
        <f t="shared" ca="1" si="412"/>
        <v>0</v>
      </c>
      <c r="H1045" s="7"/>
      <c r="O1045" s="8"/>
      <c r="P1045" s="8"/>
      <c r="Q1045" s="8"/>
      <c r="R1045" s="8"/>
      <c r="S1045" s="8"/>
    </row>
    <row r="1046" spans="1:19" x14ac:dyDescent="0.25">
      <c r="A1046" s="140"/>
      <c r="B1046" s="155" t="s">
        <v>993</v>
      </c>
      <c r="C1046" s="238">
        <f t="shared" ca="1" si="408"/>
        <v>0</v>
      </c>
      <c r="D1046" s="238">
        <f t="shared" ca="1" si="409"/>
        <v>0</v>
      </c>
      <c r="E1046" s="238">
        <f t="shared" ca="1" si="410"/>
        <v>0</v>
      </c>
      <c r="F1046" s="238">
        <f t="shared" ca="1" si="411"/>
        <v>0</v>
      </c>
      <c r="G1046" s="238">
        <f t="shared" ca="1" si="412"/>
        <v>0</v>
      </c>
      <c r="H1046" s="7"/>
      <c r="O1046" s="8"/>
      <c r="P1046" s="8"/>
      <c r="Q1046" s="8"/>
      <c r="R1046" s="8"/>
      <c r="S1046" s="8"/>
    </row>
    <row r="1047" spans="1:19" x14ac:dyDescent="0.25">
      <c r="A1047" s="140"/>
      <c r="B1047" s="155" t="s">
        <v>1025</v>
      </c>
      <c r="C1047" s="238">
        <f t="shared" ca="1" si="408"/>
        <v>0</v>
      </c>
      <c r="D1047" s="238">
        <f t="shared" ca="1" si="409"/>
        <v>0</v>
      </c>
      <c r="E1047" s="238">
        <f t="shared" ca="1" si="410"/>
        <v>0</v>
      </c>
      <c r="F1047" s="238">
        <f t="shared" ca="1" si="411"/>
        <v>0</v>
      </c>
      <c r="G1047" s="238">
        <f t="shared" ca="1" si="412"/>
        <v>0</v>
      </c>
      <c r="H1047" s="7"/>
      <c r="O1047" s="8"/>
      <c r="P1047" s="8"/>
      <c r="Q1047" s="8"/>
      <c r="R1047" s="8"/>
      <c r="S1047" s="8"/>
    </row>
    <row r="1048" spans="1:19" x14ac:dyDescent="0.25">
      <c r="A1048" s="140"/>
      <c r="B1048" s="155" t="s">
        <v>1026</v>
      </c>
      <c r="C1048" s="238">
        <f t="shared" ca="1" si="408"/>
        <v>0</v>
      </c>
      <c r="D1048" s="238">
        <f t="shared" ca="1" si="409"/>
        <v>0</v>
      </c>
      <c r="E1048" s="238">
        <f t="shared" ca="1" si="410"/>
        <v>0</v>
      </c>
      <c r="F1048" s="238">
        <f t="shared" ca="1" si="411"/>
        <v>0</v>
      </c>
      <c r="G1048" s="238">
        <f t="shared" ca="1" si="412"/>
        <v>0</v>
      </c>
      <c r="H1048" s="7"/>
      <c r="O1048" s="8"/>
      <c r="P1048" s="8"/>
      <c r="Q1048" s="8"/>
      <c r="R1048" s="8"/>
      <c r="S1048" s="8"/>
    </row>
    <row r="1049" spans="1:19" x14ac:dyDescent="0.25">
      <c r="A1049" s="140"/>
      <c r="B1049" s="155" t="s">
        <v>1027</v>
      </c>
      <c r="C1049" s="94">
        <f t="shared" ca="1" si="408"/>
        <v>0</v>
      </c>
      <c r="D1049" s="94">
        <f t="shared" ca="1" si="409"/>
        <v>-22.301352399999999</v>
      </c>
      <c r="E1049" s="94">
        <f t="shared" ca="1" si="410"/>
        <v>-22.301352399999999</v>
      </c>
      <c r="F1049" s="94">
        <f t="shared" ca="1" si="411"/>
        <v>-22.301352399999999</v>
      </c>
      <c r="G1049" s="94">
        <f t="shared" ca="1" si="412"/>
        <v>-22.301352399999999</v>
      </c>
      <c r="O1049" s="8"/>
      <c r="P1049" s="8"/>
      <c r="Q1049" s="8"/>
      <c r="R1049" s="8"/>
      <c r="S1049" s="8"/>
    </row>
    <row r="1050" spans="1:19" x14ac:dyDescent="0.25">
      <c r="A1050" s="140"/>
      <c r="B1050" s="155" t="s">
        <v>994</v>
      </c>
      <c r="C1050" s="94">
        <f t="shared" ca="1" si="408"/>
        <v>0</v>
      </c>
      <c r="D1050" s="94">
        <f t="shared" ca="1" si="409"/>
        <v>-22.257803500000001</v>
      </c>
      <c r="E1050" s="94">
        <f t="shared" ca="1" si="410"/>
        <v>-22.257803500000001</v>
      </c>
      <c r="F1050" s="94">
        <f t="shared" ca="1" si="411"/>
        <v>-22.257803500000001</v>
      </c>
      <c r="G1050" s="94">
        <f t="shared" ca="1" si="412"/>
        <v>-22.257803500000001</v>
      </c>
      <c r="O1050" s="8"/>
      <c r="P1050" s="8"/>
      <c r="Q1050" s="8"/>
      <c r="R1050" s="8"/>
      <c r="S1050" s="8"/>
    </row>
    <row r="1051" spans="1:19" x14ac:dyDescent="0.25">
      <c r="A1051" s="140"/>
      <c r="B1051" s="155" t="s">
        <v>1028</v>
      </c>
      <c r="C1051" s="94">
        <f t="shared" ca="1" si="408"/>
        <v>0</v>
      </c>
      <c r="D1051" s="94">
        <f t="shared" ca="1" si="409"/>
        <v>0</v>
      </c>
      <c r="E1051" s="94">
        <f t="shared" ca="1" si="410"/>
        <v>0</v>
      </c>
      <c r="F1051" s="94">
        <f t="shared" ca="1" si="411"/>
        <v>0</v>
      </c>
      <c r="G1051" s="94">
        <f t="shared" ca="1" si="412"/>
        <v>0</v>
      </c>
      <c r="O1051" s="8"/>
      <c r="P1051" s="8"/>
      <c r="Q1051" s="8"/>
      <c r="R1051" s="8"/>
      <c r="S1051" s="8"/>
    </row>
    <row r="1052" spans="1:19" x14ac:dyDescent="0.25">
      <c r="A1052" s="140"/>
      <c r="B1052" s="155" t="s">
        <v>1029</v>
      </c>
      <c r="C1052" s="94">
        <f t="shared" ca="1" si="408"/>
        <v>0</v>
      </c>
      <c r="D1052" s="94">
        <f t="shared" ca="1" si="409"/>
        <v>0</v>
      </c>
      <c r="E1052" s="94">
        <f t="shared" ca="1" si="410"/>
        <v>0</v>
      </c>
      <c r="F1052" s="94">
        <f t="shared" ca="1" si="411"/>
        <v>0</v>
      </c>
      <c r="G1052" s="94">
        <f t="shared" ca="1" si="412"/>
        <v>0</v>
      </c>
      <c r="O1052" s="8"/>
      <c r="P1052" s="8"/>
      <c r="Q1052" s="8"/>
      <c r="R1052" s="8"/>
      <c r="S1052" s="8"/>
    </row>
    <row r="1053" spans="1:19" x14ac:dyDescent="0.25">
      <c r="A1053" s="140"/>
      <c r="B1053" s="155" t="s">
        <v>1030</v>
      </c>
      <c r="C1053" s="94">
        <f t="shared" ca="1" si="408"/>
        <v>0</v>
      </c>
      <c r="D1053" s="94">
        <f t="shared" ca="1" si="409"/>
        <v>0</v>
      </c>
      <c r="E1053" s="94">
        <f t="shared" ca="1" si="410"/>
        <v>0</v>
      </c>
      <c r="F1053" s="94">
        <f t="shared" ca="1" si="411"/>
        <v>0</v>
      </c>
      <c r="G1053" s="94">
        <f t="shared" ca="1" si="412"/>
        <v>0</v>
      </c>
      <c r="O1053" s="8"/>
      <c r="P1053" s="8"/>
      <c r="Q1053" s="8"/>
      <c r="R1053" s="8"/>
      <c r="S1053" s="8"/>
    </row>
    <row r="1054" spans="1:19" x14ac:dyDescent="0.25">
      <c r="A1054" s="140"/>
      <c r="B1054" s="155" t="s">
        <v>995</v>
      </c>
      <c r="C1054" s="94">
        <f t="shared" ca="1" si="408"/>
        <v>0</v>
      </c>
      <c r="D1054" s="94">
        <f t="shared" ca="1" si="409"/>
        <v>0</v>
      </c>
      <c r="E1054" s="94">
        <f t="shared" ca="1" si="410"/>
        <v>0</v>
      </c>
      <c r="F1054" s="94">
        <f t="shared" ca="1" si="411"/>
        <v>0</v>
      </c>
      <c r="G1054" s="94">
        <f t="shared" ca="1" si="412"/>
        <v>0</v>
      </c>
      <c r="O1054" s="8"/>
      <c r="P1054" s="8"/>
      <c r="Q1054" s="8"/>
      <c r="R1054" s="8"/>
      <c r="S1054" s="8"/>
    </row>
    <row r="1055" spans="1:19" x14ac:dyDescent="0.25">
      <c r="A1055" s="140"/>
      <c r="B1055" s="155" t="s">
        <v>1031</v>
      </c>
      <c r="C1055" s="94">
        <f t="shared" ca="1" si="408"/>
        <v>0</v>
      </c>
      <c r="D1055" s="94">
        <f t="shared" ca="1" si="409"/>
        <v>0</v>
      </c>
      <c r="E1055" s="94">
        <f t="shared" ca="1" si="410"/>
        <v>0</v>
      </c>
      <c r="F1055" s="94">
        <f t="shared" ca="1" si="411"/>
        <v>0</v>
      </c>
      <c r="G1055" s="94">
        <f t="shared" ca="1" si="412"/>
        <v>0</v>
      </c>
      <c r="O1055" s="8"/>
      <c r="P1055" s="8"/>
      <c r="Q1055" s="8"/>
      <c r="R1055" s="8"/>
      <c r="S1055" s="8"/>
    </row>
    <row r="1056" spans="1:19" x14ac:dyDescent="0.25">
      <c r="A1056" s="140"/>
      <c r="B1056" s="155" t="s">
        <v>1032</v>
      </c>
      <c r="C1056" s="94">
        <f t="shared" ca="1" si="408"/>
        <v>0</v>
      </c>
      <c r="D1056" s="94">
        <f t="shared" ca="1" si="409"/>
        <v>0</v>
      </c>
      <c r="E1056" s="94">
        <f t="shared" ca="1" si="410"/>
        <v>0</v>
      </c>
      <c r="F1056" s="94">
        <f t="shared" ca="1" si="411"/>
        <v>0</v>
      </c>
      <c r="G1056" s="94">
        <f t="shared" ca="1" si="412"/>
        <v>0</v>
      </c>
      <c r="O1056" s="8"/>
      <c r="P1056" s="8"/>
      <c r="Q1056" s="8"/>
      <c r="R1056" s="8"/>
      <c r="S1056" s="8"/>
    </row>
    <row r="1057" spans="1:19" x14ac:dyDescent="0.25">
      <c r="A1057" s="140"/>
      <c r="B1057" s="155" t="s">
        <v>17</v>
      </c>
      <c r="C1057" s="59">
        <f t="shared" ca="1" si="408"/>
        <v>0</v>
      </c>
      <c r="D1057" s="59">
        <f t="shared" ca="1" si="409"/>
        <v>0</v>
      </c>
      <c r="E1057" s="59">
        <f t="shared" ca="1" si="410"/>
        <v>0</v>
      </c>
      <c r="F1057" s="59">
        <f t="shared" ca="1" si="411"/>
        <v>0</v>
      </c>
      <c r="G1057" s="59">
        <f t="shared" ca="1" si="412"/>
        <v>0</v>
      </c>
      <c r="O1057" s="8"/>
      <c r="P1057" s="8"/>
      <c r="Q1057" s="8"/>
      <c r="R1057" s="8"/>
      <c r="S1057" s="8"/>
    </row>
    <row r="1058" spans="1:19" x14ac:dyDescent="0.25">
      <c r="A1058" s="140"/>
      <c r="B1058" s="155" t="s">
        <v>14</v>
      </c>
      <c r="C1058" s="59">
        <f t="shared" ca="1" si="408"/>
        <v>0</v>
      </c>
      <c r="D1058" s="59">
        <f t="shared" ca="1" si="409"/>
        <v>-4.79363852</v>
      </c>
      <c r="E1058" s="59">
        <f t="shared" ca="1" si="410"/>
        <v>-4.79363852</v>
      </c>
      <c r="F1058" s="59">
        <f t="shared" ca="1" si="411"/>
        <v>-4.79363852</v>
      </c>
      <c r="G1058" s="59">
        <f t="shared" ca="1" si="412"/>
        <v>-4.79363852</v>
      </c>
      <c r="O1058" s="8"/>
      <c r="P1058" s="8"/>
      <c r="Q1058" s="8"/>
      <c r="R1058" s="8"/>
      <c r="S1058" s="8"/>
    </row>
    <row r="1059" spans="1:19" x14ac:dyDescent="0.25">
      <c r="A1059" s="140"/>
      <c r="B1059" s="155" t="s">
        <v>18</v>
      </c>
      <c r="C1059" s="59">
        <f t="shared" ca="1" si="408"/>
        <v>0</v>
      </c>
      <c r="D1059" s="59">
        <f t="shared" ca="1" si="409"/>
        <v>0</v>
      </c>
      <c r="E1059" s="59">
        <f t="shared" ca="1" si="410"/>
        <v>0</v>
      </c>
      <c r="F1059" s="59">
        <f t="shared" ca="1" si="411"/>
        <v>0</v>
      </c>
      <c r="G1059" s="59">
        <f t="shared" ca="1" si="412"/>
        <v>0</v>
      </c>
      <c r="O1059" s="8"/>
      <c r="P1059" s="8"/>
      <c r="Q1059" s="8"/>
      <c r="R1059" s="8"/>
      <c r="S1059" s="8"/>
    </row>
    <row r="1060" spans="1:19" x14ac:dyDescent="0.25">
      <c r="A1060" s="140"/>
      <c r="B1060" s="155" t="s">
        <v>19</v>
      </c>
      <c r="C1060" s="59">
        <f t="shared" ca="1" si="408"/>
        <v>0</v>
      </c>
      <c r="D1060" s="59">
        <f t="shared" ca="1" si="409"/>
        <v>0</v>
      </c>
      <c r="E1060" s="59">
        <f t="shared" ca="1" si="410"/>
        <v>0</v>
      </c>
      <c r="F1060" s="59">
        <f t="shared" ca="1" si="411"/>
        <v>0</v>
      </c>
      <c r="G1060" s="59">
        <f t="shared" ca="1" si="412"/>
        <v>0</v>
      </c>
      <c r="O1060" s="8"/>
      <c r="P1060" s="8"/>
      <c r="Q1060" s="8"/>
      <c r="R1060" s="8"/>
      <c r="S1060" s="8"/>
    </row>
    <row r="1061" spans="1:19" x14ac:dyDescent="0.25">
      <c r="A1061" s="140"/>
      <c r="B1061" s="155" t="s">
        <v>1033</v>
      </c>
      <c r="C1061" s="59">
        <f t="shared" ca="1" si="408"/>
        <v>0</v>
      </c>
      <c r="D1061" s="59">
        <f t="shared" ca="1" si="409"/>
        <v>0</v>
      </c>
      <c r="E1061" s="59">
        <f t="shared" ca="1" si="410"/>
        <v>0</v>
      </c>
      <c r="F1061" s="59">
        <f t="shared" ca="1" si="411"/>
        <v>0</v>
      </c>
      <c r="G1061" s="59">
        <f t="shared" ca="1" si="412"/>
        <v>0</v>
      </c>
      <c r="O1061" s="8"/>
      <c r="P1061" s="8"/>
      <c r="Q1061" s="8"/>
      <c r="R1061" s="8"/>
      <c r="S1061" s="8"/>
    </row>
    <row r="1062" spans="1:19" x14ac:dyDescent="0.25">
      <c r="A1062" s="140"/>
      <c r="B1062" s="155" t="s">
        <v>996</v>
      </c>
      <c r="C1062" s="59">
        <f t="shared" ca="1" si="408"/>
        <v>0</v>
      </c>
      <c r="D1062" s="59">
        <f t="shared" ca="1" si="409"/>
        <v>0</v>
      </c>
      <c r="E1062" s="59">
        <f t="shared" ca="1" si="410"/>
        <v>0</v>
      </c>
      <c r="F1062" s="59">
        <f t="shared" ca="1" si="411"/>
        <v>0</v>
      </c>
      <c r="G1062" s="59">
        <f t="shared" ca="1" si="412"/>
        <v>0</v>
      </c>
      <c r="O1062" s="8"/>
      <c r="P1062" s="8"/>
      <c r="Q1062" s="8"/>
      <c r="R1062" s="8"/>
      <c r="S1062" s="8"/>
    </row>
    <row r="1063" spans="1:19" x14ac:dyDescent="0.25">
      <c r="A1063" s="140"/>
      <c r="B1063" s="155" t="s">
        <v>1034</v>
      </c>
      <c r="C1063" s="59">
        <f t="shared" ca="1" si="408"/>
        <v>0</v>
      </c>
      <c r="D1063" s="59">
        <f t="shared" ca="1" si="409"/>
        <v>0</v>
      </c>
      <c r="E1063" s="59">
        <f t="shared" ca="1" si="410"/>
        <v>0</v>
      </c>
      <c r="F1063" s="59">
        <f t="shared" ca="1" si="411"/>
        <v>0</v>
      </c>
      <c r="G1063" s="59">
        <f t="shared" ca="1" si="412"/>
        <v>0</v>
      </c>
      <c r="O1063" s="8"/>
      <c r="P1063" s="8"/>
      <c r="Q1063" s="8"/>
      <c r="R1063" s="8"/>
      <c r="S1063" s="8"/>
    </row>
    <row r="1064" spans="1:19" x14ac:dyDescent="0.25">
      <c r="A1064" s="140"/>
      <c r="B1064" s="155" t="s">
        <v>1035</v>
      </c>
      <c r="C1064" s="59">
        <f t="shared" ca="1" si="408"/>
        <v>0</v>
      </c>
      <c r="D1064" s="59">
        <f t="shared" ca="1" si="409"/>
        <v>0</v>
      </c>
      <c r="E1064" s="59">
        <f t="shared" ca="1" si="410"/>
        <v>0</v>
      </c>
      <c r="F1064" s="59">
        <f t="shared" ca="1" si="411"/>
        <v>0</v>
      </c>
      <c r="G1064" s="59">
        <f t="shared" ca="1" si="412"/>
        <v>0</v>
      </c>
      <c r="O1064" s="8"/>
      <c r="P1064" s="8"/>
      <c r="Q1064" s="8"/>
      <c r="R1064" s="8"/>
      <c r="S1064" s="8"/>
    </row>
    <row r="1065" spans="1:19" x14ac:dyDescent="0.25">
      <c r="A1065" s="140"/>
      <c r="B1065" s="155" t="s">
        <v>535</v>
      </c>
      <c r="C1065" s="39">
        <f t="shared" ca="1" si="408"/>
        <v>0</v>
      </c>
      <c r="D1065" s="39">
        <f t="shared" ca="1" si="409"/>
        <v>-12.7703931</v>
      </c>
      <c r="E1065" s="39">
        <f t="shared" ca="1" si="410"/>
        <v>-12.7703931</v>
      </c>
      <c r="F1065" s="39">
        <f t="shared" ca="1" si="411"/>
        <v>-12.7703931</v>
      </c>
      <c r="G1065" s="39">
        <f t="shared" ca="1" si="412"/>
        <v>-12.7703931</v>
      </c>
      <c r="O1065" s="8"/>
      <c r="P1065" s="8"/>
      <c r="Q1065" s="8"/>
      <c r="R1065" s="8"/>
      <c r="S1065" s="8"/>
    </row>
    <row r="1066" spans="1:19" x14ac:dyDescent="0.25">
      <c r="A1066" s="140"/>
      <c r="B1066" s="155" t="s">
        <v>534</v>
      </c>
      <c r="C1066" s="39">
        <f t="shared" ca="1" si="408"/>
        <v>0</v>
      </c>
      <c r="D1066" s="39">
        <f t="shared" ca="1" si="409"/>
        <v>-0.95025107099999995</v>
      </c>
      <c r="E1066" s="39">
        <f t="shared" ca="1" si="410"/>
        <v>-0.95025107099999995</v>
      </c>
      <c r="F1066" s="39">
        <f t="shared" ca="1" si="411"/>
        <v>-0.95025107099999995</v>
      </c>
      <c r="G1066" s="39">
        <f t="shared" ca="1" si="412"/>
        <v>-0.95025107099999995</v>
      </c>
      <c r="O1066" s="8"/>
      <c r="P1066" s="8"/>
      <c r="Q1066" s="8"/>
      <c r="R1066" s="8"/>
      <c r="S1066" s="8"/>
    </row>
    <row r="1067" spans="1:19" x14ac:dyDescent="0.25">
      <c r="A1067" s="140"/>
      <c r="B1067" s="155" t="s">
        <v>536</v>
      </c>
      <c r="C1067" s="39">
        <f t="shared" ca="1" si="408"/>
        <v>0</v>
      </c>
      <c r="D1067" s="39">
        <f t="shared" ca="1" si="409"/>
        <v>0</v>
      </c>
      <c r="E1067" s="39">
        <f t="shared" ca="1" si="410"/>
        <v>0</v>
      </c>
      <c r="F1067" s="39">
        <f t="shared" ca="1" si="411"/>
        <v>0</v>
      </c>
      <c r="G1067" s="39">
        <f t="shared" ca="1" si="412"/>
        <v>0</v>
      </c>
      <c r="O1067" s="8"/>
      <c r="P1067" s="8"/>
      <c r="Q1067" s="8"/>
      <c r="R1067" s="8"/>
      <c r="S1067" s="8"/>
    </row>
    <row r="1068" spans="1:19" x14ac:dyDescent="0.25">
      <c r="A1068" s="140"/>
      <c r="B1068" s="155" t="s">
        <v>537</v>
      </c>
      <c r="C1068" s="39">
        <f t="shared" ca="1" si="408"/>
        <v>0</v>
      </c>
      <c r="D1068" s="39">
        <f t="shared" ca="1" si="409"/>
        <v>0</v>
      </c>
      <c r="E1068" s="39">
        <f t="shared" ca="1" si="410"/>
        <v>0</v>
      </c>
      <c r="F1068" s="39">
        <f t="shared" ca="1" si="411"/>
        <v>0</v>
      </c>
      <c r="G1068" s="39">
        <f t="shared" ca="1" si="412"/>
        <v>0</v>
      </c>
      <c r="O1068" s="8"/>
      <c r="P1068" s="8"/>
      <c r="Q1068" s="8"/>
      <c r="R1068" s="8"/>
      <c r="S1068" s="8"/>
    </row>
    <row r="1069" spans="1:19" x14ac:dyDescent="0.25">
      <c r="A1069" s="140"/>
      <c r="B1069" s="155" t="s">
        <v>1036</v>
      </c>
      <c r="C1069" s="39">
        <f t="shared" ca="1" si="408"/>
        <v>0</v>
      </c>
      <c r="D1069" s="39">
        <f t="shared" ca="1" si="409"/>
        <v>0</v>
      </c>
      <c r="E1069" s="39">
        <f t="shared" ca="1" si="410"/>
        <v>0</v>
      </c>
      <c r="F1069" s="39">
        <f t="shared" ca="1" si="411"/>
        <v>0</v>
      </c>
      <c r="G1069" s="39">
        <f t="shared" ca="1" si="412"/>
        <v>0</v>
      </c>
      <c r="O1069" s="8"/>
      <c r="P1069" s="8"/>
      <c r="Q1069" s="8"/>
      <c r="R1069" s="8"/>
      <c r="S1069" s="8"/>
    </row>
    <row r="1070" spans="1:19" x14ac:dyDescent="0.25">
      <c r="A1070" s="140"/>
      <c r="B1070" s="155" t="s">
        <v>997</v>
      </c>
      <c r="C1070" s="39">
        <f t="shared" ca="1" si="408"/>
        <v>0</v>
      </c>
      <c r="D1070" s="39">
        <f t="shared" ca="1" si="409"/>
        <v>0</v>
      </c>
      <c r="E1070" s="39">
        <f t="shared" ca="1" si="410"/>
        <v>0</v>
      </c>
      <c r="F1070" s="39">
        <f t="shared" ca="1" si="411"/>
        <v>0</v>
      </c>
      <c r="G1070" s="39">
        <f t="shared" ca="1" si="412"/>
        <v>0</v>
      </c>
      <c r="O1070" s="8"/>
      <c r="P1070" s="8"/>
      <c r="Q1070" s="8"/>
      <c r="R1070" s="8"/>
      <c r="S1070" s="8"/>
    </row>
    <row r="1071" spans="1:19" x14ac:dyDescent="0.25">
      <c r="A1071" s="140"/>
      <c r="B1071" s="155" t="s">
        <v>1037</v>
      </c>
      <c r="C1071" s="39">
        <f t="shared" ca="1" si="408"/>
        <v>0</v>
      </c>
      <c r="D1071" s="39">
        <f t="shared" ca="1" si="409"/>
        <v>0</v>
      </c>
      <c r="E1071" s="39">
        <f t="shared" ca="1" si="410"/>
        <v>0</v>
      </c>
      <c r="F1071" s="39">
        <f t="shared" ca="1" si="411"/>
        <v>0</v>
      </c>
      <c r="G1071" s="39">
        <f t="shared" ca="1" si="412"/>
        <v>0</v>
      </c>
      <c r="O1071" s="8"/>
      <c r="P1071" s="8"/>
      <c r="Q1071" s="8"/>
      <c r="R1071" s="8"/>
      <c r="S1071" s="8"/>
    </row>
    <row r="1072" spans="1:19" x14ac:dyDescent="0.25">
      <c r="A1072" s="140"/>
      <c r="B1072" s="155" t="s">
        <v>1038</v>
      </c>
      <c r="C1072" s="39">
        <f t="shared" ca="1" si="408"/>
        <v>0</v>
      </c>
      <c r="D1072" s="39">
        <f t="shared" ca="1" si="409"/>
        <v>0</v>
      </c>
      <c r="E1072" s="39">
        <f t="shared" ca="1" si="410"/>
        <v>0</v>
      </c>
      <c r="F1072" s="39">
        <f t="shared" ca="1" si="411"/>
        <v>0</v>
      </c>
      <c r="G1072" s="39">
        <f t="shared" ca="1" si="412"/>
        <v>0</v>
      </c>
      <c r="O1072" s="8"/>
      <c r="P1072" s="8"/>
      <c r="Q1072" s="8"/>
      <c r="R1072" s="8"/>
      <c r="S1072" s="8"/>
    </row>
    <row r="1073" spans="1:19" x14ac:dyDescent="0.25">
      <c r="A1073" s="140"/>
      <c r="B1073" s="155" t="s">
        <v>1273</v>
      </c>
      <c r="C1073" s="28">
        <f t="shared" ca="1" si="408"/>
        <v>0</v>
      </c>
      <c r="D1073" s="28">
        <f t="shared" ca="1" si="409"/>
        <v>0</v>
      </c>
      <c r="E1073" s="28">
        <f t="shared" ca="1" si="410"/>
        <v>0</v>
      </c>
      <c r="F1073" s="28">
        <f t="shared" ca="1" si="411"/>
        <v>0</v>
      </c>
      <c r="G1073" s="28">
        <f t="shared" ca="1" si="412"/>
        <v>0</v>
      </c>
      <c r="O1073" s="8"/>
      <c r="P1073" s="8"/>
      <c r="Q1073" s="8"/>
      <c r="R1073" s="8"/>
      <c r="S1073" s="8"/>
    </row>
    <row r="1074" spans="1:19" x14ac:dyDescent="0.25">
      <c r="A1074" s="140"/>
      <c r="B1074" s="155" t="s">
        <v>1274</v>
      </c>
      <c r="C1074" s="28">
        <f t="shared" ca="1" si="408"/>
        <v>0</v>
      </c>
      <c r="D1074" s="28">
        <f t="shared" ca="1" si="409"/>
        <v>-1.73576867E-2</v>
      </c>
      <c r="E1074" s="28">
        <f t="shared" ca="1" si="410"/>
        <v>-3.32608187E-2</v>
      </c>
      <c r="F1074" s="28">
        <f t="shared" ca="1" si="411"/>
        <v>-4.8097277200000003E-2</v>
      </c>
      <c r="G1074" s="28">
        <f t="shared" ca="1" si="412"/>
        <v>-6.2157973200000001E-2</v>
      </c>
      <c r="O1074" s="8"/>
      <c r="P1074" s="8"/>
      <c r="Q1074" s="8"/>
      <c r="R1074" s="8"/>
      <c r="S1074" s="8"/>
    </row>
    <row r="1075" spans="1:19" x14ac:dyDescent="0.25">
      <c r="A1075" s="140"/>
      <c r="B1075" s="155" t="s">
        <v>1275</v>
      </c>
      <c r="C1075" s="28">
        <f t="shared" ca="1" si="408"/>
        <v>0</v>
      </c>
      <c r="D1075" s="28">
        <f t="shared" ca="1" si="409"/>
        <v>-9.61098453E-4</v>
      </c>
      <c r="E1075" s="28">
        <f t="shared" ca="1" si="410"/>
        <v>-1.84165793E-3</v>
      </c>
      <c r="F1075" s="28">
        <f t="shared" ca="1" si="411"/>
        <v>-2.6631554900000002E-3</v>
      </c>
      <c r="G1075" s="28">
        <f t="shared" ca="1" si="412"/>
        <v>-3.4416989300000002E-3</v>
      </c>
      <c r="O1075" s="8"/>
      <c r="P1075" s="8"/>
      <c r="Q1075" s="8"/>
      <c r="R1075" s="8"/>
      <c r="S1075" s="8"/>
    </row>
    <row r="1076" spans="1:19" x14ac:dyDescent="0.25">
      <c r="A1076" s="140"/>
      <c r="B1076" s="155" t="s">
        <v>1276</v>
      </c>
      <c r="C1076" s="28">
        <f t="shared" ca="1" si="408"/>
        <v>0</v>
      </c>
      <c r="D1076" s="28">
        <f t="shared" ca="1" si="409"/>
        <v>-2.5157797199999998E-3</v>
      </c>
      <c r="E1076" s="28">
        <f t="shared" ca="1" si="410"/>
        <v>-4.8207399099999999E-3</v>
      </c>
      <c r="F1076" s="28">
        <f t="shared" ca="1" si="411"/>
        <v>-6.9710991200000001E-3</v>
      </c>
      <c r="G1076" s="28">
        <f t="shared" ca="1" si="412"/>
        <v>-9.0090212399999998E-3</v>
      </c>
      <c r="O1076" s="8"/>
      <c r="P1076" s="8"/>
      <c r="Q1076" s="8"/>
      <c r="R1076" s="8"/>
      <c r="S1076" s="8"/>
    </row>
    <row r="1077" spans="1:19" x14ac:dyDescent="0.25">
      <c r="A1077" s="140"/>
      <c r="B1077" s="155" t="s">
        <v>1277</v>
      </c>
      <c r="C1077" s="238">
        <f t="shared" ca="1" si="408"/>
        <v>0</v>
      </c>
      <c r="D1077" s="238">
        <f t="shared" ca="1" si="409"/>
        <v>-1.1821715E-2</v>
      </c>
      <c r="E1077" s="238">
        <f t="shared" ca="1" si="410"/>
        <v>-9.9551284200000006E-3</v>
      </c>
      <c r="F1077" s="238">
        <f t="shared" ca="1" si="411"/>
        <v>-8.78851181E-3</v>
      </c>
      <c r="G1077" s="238">
        <f t="shared" ca="1" si="412"/>
        <v>-7.9329929599999995E-3</v>
      </c>
      <c r="O1077" s="8"/>
      <c r="P1077" s="8"/>
      <c r="Q1077" s="8"/>
      <c r="R1077" s="8"/>
      <c r="S1077" s="8"/>
    </row>
    <row r="1078" spans="1:19" x14ac:dyDescent="0.25">
      <c r="A1078" s="140"/>
      <c r="B1078" s="155" t="s">
        <v>1278</v>
      </c>
      <c r="C1078" s="238">
        <f t="shared" ca="1" si="408"/>
        <v>0</v>
      </c>
      <c r="D1078" s="238">
        <f t="shared" ca="1" si="409"/>
        <v>0</v>
      </c>
      <c r="E1078" s="238">
        <f t="shared" ca="1" si="410"/>
        <v>0</v>
      </c>
      <c r="F1078" s="238">
        <f t="shared" ca="1" si="411"/>
        <v>0</v>
      </c>
      <c r="G1078" s="238">
        <f t="shared" ca="1" si="412"/>
        <v>0</v>
      </c>
      <c r="O1078" s="8"/>
      <c r="P1078" s="8"/>
      <c r="Q1078" s="8"/>
      <c r="R1078" s="8"/>
      <c r="S1078" s="8"/>
    </row>
    <row r="1079" spans="1:19" x14ac:dyDescent="0.25">
      <c r="A1079" s="140"/>
      <c r="B1079" s="155" t="s">
        <v>1279</v>
      </c>
      <c r="C1079" s="94">
        <f t="shared" ca="1" si="408"/>
        <v>0</v>
      </c>
      <c r="D1079" s="94">
        <f t="shared" ca="1" si="409"/>
        <v>-1.02408395E-2</v>
      </c>
      <c r="E1079" s="94">
        <f t="shared" ca="1" si="410"/>
        <v>-2.0481678999999999E-2</v>
      </c>
      <c r="F1079" s="94">
        <f t="shared" ca="1" si="411"/>
        <v>-3.07225185E-2</v>
      </c>
      <c r="G1079" s="94">
        <f t="shared" ca="1" si="412"/>
        <v>-4.0963357999999998E-2</v>
      </c>
      <c r="O1079" s="8"/>
      <c r="P1079" s="8"/>
      <c r="Q1079" s="8"/>
      <c r="R1079" s="8"/>
      <c r="S1079" s="8"/>
    </row>
    <row r="1080" spans="1:19" x14ac:dyDescent="0.25">
      <c r="A1080" s="140"/>
      <c r="B1080" s="155" t="s">
        <v>1280</v>
      </c>
      <c r="C1080" s="94">
        <f t="shared" ca="1" si="408"/>
        <v>0</v>
      </c>
      <c r="D1080" s="94">
        <f t="shared" ca="1" si="409"/>
        <v>0</v>
      </c>
      <c r="E1080" s="94">
        <f t="shared" ca="1" si="410"/>
        <v>0</v>
      </c>
      <c r="F1080" s="94">
        <f t="shared" ca="1" si="411"/>
        <v>0</v>
      </c>
      <c r="G1080" s="94">
        <f t="shared" ca="1" si="412"/>
        <v>0</v>
      </c>
      <c r="O1080" s="8"/>
      <c r="P1080" s="8"/>
      <c r="Q1080" s="8"/>
      <c r="R1080" s="8"/>
      <c r="S1080" s="8"/>
    </row>
    <row r="1081" spans="1:19" x14ac:dyDescent="0.25">
      <c r="A1081" s="140"/>
      <c r="B1081" s="155" t="s">
        <v>1281</v>
      </c>
      <c r="C1081" s="39">
        <f t="shared" ref="C1081:C1144" ca="1" si="422">IFERROR(VLOOKUP($B1081,INDIRECT($I$1017),2,FALSE),0)</f>
        <v>0</v>
      </c>
      <c r="D1081" s="39">
        <f t="shared" ref="D1081:D1144" ca="1" si="423">IFERROR(VLOOKUP($B1081,INDIRECT($J$1017),2,FALSE),0)</f>
        <v>-2.5781640500000001E-2</v>
      </c>
      <c r="E1081" s="39">
        <f t="shared" ref="E1081:E1144" ca="1" si="424">IFERROR(VLOOKUP($B1081,INDIRECT($K$1017),2,FALSE),0)</f>
        <v>-5.1563281000000002E-2</v>
      </c>
      <c r="F1081" s="39">
        <f t="shared" ref="F1081:F1144" ca="1" si="425">IFERROR(VLOOKUP($B1081,INDIRECT($L$1017),2,FALSE),0)</f>
        <v>-7.7344921600000005E-2</v>
      </c>
      <c r="G1081" s="39">
        <f t="shared" ref="G1081:G1144" ca="1" si="426">IFERROR(VLOOKUP($B1081,INDIRECT($M$1017),2,FALSE),0)</f>
        <v>-0.103126562</v>
      </c>
      <c r="O1081" s="8"/>
      <c r="P1081" s="8"/>
      <c r="Q1081" s="8"/>
      <c r="R1081" s="8"/>
      <c r="S1081" s="8"/>
    </row>
    <row r="1082" spans="1:19" x14ac:dyDescent="0.25">
      <c r="A1082" s="140"/>
      <c r="B1082" s="155" t="s">
        <v>1282</v>
      </c>
      <c r="C1082" s="39">
        <f t="shared" ca="1" si="422"/>
        <v>0</v>
      </c>
      <c r="D1082" s="39">
        <f t="shared" ca="1" si="423"/>
        <v>0</v>
      </c>
      <c r="E1082" s="39">
        <f t="shared" ca="1" si="424"/>
        <v>0</v>
      </c>
      <c r="F1082" s="39">
        <f t="shared" ca="1" si="425"/>
        <v>0</v>
      </c>
      <c r="G1082" s="39">
        <f t="shared" ca="1" si="426"/>
        <v>0</v>
      </c>
      <c r="O1082" s="8"/>
      <c r="P1082" s="8"/>
      <c r="Q1082" s="8"/>
      <c r="R1082" s="8"/>
      <c r="S1082" s="8"/>
    </row>
    <row r="1083" spans="1:19" x14ac:dyDescent="0.25">
      <c r="A1083" s="140"/>
      <c r="B1083" s="155" t="s">
        <v>1209</v>
      </c>
      <c r="C1083" s="61">
        <f t="shared" ca="1" si="422"/>
        <v>0</v>
      </c>
      <c r="D1083" s="61">
        <f t="shared" ca="1" si="423"/>
        <v>1.97197041</v>
      </c>
      <c r="E1083" s="61">
        <f t="shared" ca="1" si="424"/>
        <v>1.8067214899999999</v>
      </c>
      <c r="F1083" s="61">
        <f t="shared" ca="1" si="425"/>
        <v>1.68553895</v>
      </c>
      <c r="G1083" s="61">
        <f t="shared" ca="1" si="426"/>
        <v>1.5974062</v>
      </c>
      <c r="O1083" s="8"/>
      <c r="P1083" s="8"/>
      <c r="Q1083" s="8"/>
      <c r="R1083" s="8"/>
      <c r="S1083" s="8"/>
    </row>
    <row r="1084" spans="1:19" x14ac:dyDescent="0.25">
      <c r="A1084" s="140"/>
      <c r="B1084" s="155" t="s">
        <v>1119</v>
      </c>
      <c r="C1084" s="61">
        <f t="shared" ca="1" si="422"/>
        <v>0</v>
      </c>
      <c r="D1084" s="61">
        <f t="shared" ca="1" si="423"/>
        <v>1.7261899999999999</v>
      </c>
      <c r="E1084" s="61">
        <f t="shared" ca="1" si="424"/>
        <v>1.58153721</v>
      </c>
      <c r="F1084" s="61">
        <f t="shared" ca="1" si="425"/>
        <v>1.4754584900000001</v>
      </c>
      <c r="G1084" s="61">
        <f t="shared" ca="1" si="426"/>
        <v>1.3983103400000001</v>
      </c>
      <c r="O1084" s="8"/>
      <c r="P1084" s="8"/>
      <c r="Q1084" s="8"/>
      <c r="R1084" s="8"/>
      <c r="S1084" s="8"/>
    </row>
    <row r="1085" spans="1:19" x14ac:dyDescent="0.25">
      <c r="A1085" s="140"/>
      <c r="B1085" s="155" t="s">
        <v>1210</v>
      </c>
      <c r="C1085" s="61">
        <f t="shared" ca="1" si="422"/>
        <v>0</v>
      </c>
      <c r="D1085" s="61">
        <f t="shared" ca="1" si="423"/>
        <v>0</v>
      </c>
      <c r="E1085" s="61">
        <f t="shared" ca="1" si="424"/>
        <v>0</v>
      </c>
      <c r="F1085" s="61">
        <f t="shared" ca="1" si="425"/>
        <v>0</v>
      </c>
      <c r="G1085" s="61">
        <f t="shared" ca="1" si="426"/>
        <v>0</v>
      </c>
      <c r="O1085" s="8"/>
      <c r="P1085" s="8"/>
      <c r="Q1085" s="8"/>
      <c r="R1085" s="8"/>
      <c r="S1085" s="8"/>
    </row>
    <row r="1086" spans="1:19" x14ac:dyDescent="0.25">
      <c r="A1086" s="140"/>
      <c r="B1086" s="155" t="s">
        <v>1211</v>
      </c>
      <c r="C1086" s="61">
        <f t="shared" ca="1" si="422"/>
        <v>0</v>
      </c>
      <c r="D1086" s="61">
        <f t="shared" ca="1" si="423"/>
        <v>0</v>
      </c>
      <c r="E1086" s="61">
        <f t="shared" ca="1" si="424"/>
        <v>0</v>
      </c>
      <c r="F1086" s="61">
        <f t="shared" ca="1" si="425"/>
        <v>0</v>
      </c>
      <c r="G1086" s="61">
        <f t="shared" ca="1" si="426"/>
        <v>0</v>
      </c>
      <c r="O1086" s="8"/>
      <c r="P1086" s="8"/>
      <c r="Q1086" s="8"/>
      <c r="R1086" s="8"/>
      <c r="S1086" s="8"/>
    </row>
    <row r="1087" spans="1:19" x14ac:dyDescent="0.25">
      <c r="A1087" s="140"/>
      <c r="B1087" s="155" t="s">
        <v>1212</v>
      </c>
      <c r="C1087" s="61">
        <f t="shared" ca="1" si="422"/>
        <v>0</v>
      </c>
      <c r="D1087" s="61">
        <f t="shared" ca="1" si="423"/>
        <v>1.11693299</v>
      </c>
      <c r="E1087" s="61">
        <f t="shared" ca="1" si="424"/>
        <v>1.0233352499999999</v>
      </c>
      <c r="F1087" s="61">
        <f t="shared" ca="1" si="425"/>
        <v>0.95469691199999995</v>
      </c>
      <c r="G1087" s="61">
        <f t="shared" ca="1" si="426"/>
        <v>0.90477811900000005</v>
      </c>
      <c r="O1087" s="8"/>
      <c r="P1087" s="8"/>
      <c r="Q1087" s="8"/>
      <c r="R1087" s="8"/>
      <c r="S1087" s="8"/>
    </row>
    <row r="1088" spans="1:19" x14ac:dyDescent="0.25">
      <c r="B1088" s="155" t="s">
        <v>1120</v>
      </c>
      <c r="C1088" s="61">
        <f t="shared" ca="1" si="422"/>
        <v>0</v>
      </c>
      <c r="D1088" s="61">
        <f t="shared" ca="1" si="423"/>
        <v>1.0669811899999999</v>
      </c>
      <c r="E1088" s="61">
        <f t="shared" ca="1" si="424"/>
        <v>0.97756935700000003</v>
      </c>
      <c r="F1088" s="61">
        <f t="shared" ca="1" si="425"/>
        <v>0.91200068099999998</v>
      </c>
      <c r="G1088" s="61">
        <f t="shared" ca="1" si="426"/>
        <v>0.86431437099999997</v>
      </c>
      <c r="O1088" s="8"/>
      <c r="P1088" s="8"/>
      <c r="Q1088" s="8"/>
      <c r="R1088" s="8"/>
      <c r="S1088" s="8"/>
    </row>
    <row r="1089" spans="1:19" x14ac:dyDescent="0.25">
      <c r="B1089" s="155" t="s">
        <v>1213</v>
      </c>
      <c r="C1089" s="61">
        <f t="shared" ca="1" si="422"/>
        <v>0</v>
      </c>
      <c r="D1089" s="61">
        <f t="shared" ca="1" si="423"/>
        <v>0</v>
      </c>
      <c r="E1089" s="61">
        <f t="shared" ca="1" si="424"/>
        <v>0</v>
      </c>
      <c r="F1089" s="61">
        <f t="shared" ca="1" si="425"/>
        <v>0</v>
      </c>
      <c r="G1089" s="61">
        <f t="shared" ca="1" si="426"/>
        <v>0</v>
      </c>
      <c r="O1089" s="8"/>
      <c r="P1089" s="8"/>
      <c r="Q1089" s="8"/>
      <c r="R1089" s="8"/>
      <c r="S1089" s="8"/>
    </row>
    <row r="1090" spans="1:19" x14ac:dyDescent="0.25">
      <c r="B1090" s="155" t="s">
        <v>1214</v>
      </c>
      <c r="C1090" s="61">
        <f t="shared" ca="1" si="422"/>
        <v>0</v>
      </c>
      <c r="D1090" s="61">
        <f t="shared" ca="1" si="423"/>
        <v>0</v>
      </c>
      <c r="E1090" s="61">
        <f t="shared" ca="1" si="424"/>
        <v>0</v>
      </c>
      <c r="F1090" s="61">
        <f t="shared" ca="1" si="425"/>
        <v>0</v>
      </c>
      <c r="G1090" s="61">
        <f t="shared" ca="1" si="426"/>
        <v>0</v>
      </c>
      <c r="O1090" s="8"/>
      <c r="P1090" s="8"/>
      <c r="Q1090" s="8"/>
      <c r="R1090" s="8"/>
      <c r="S1090" s="8"/>
    </row>
    <row r="1091" spans="1:19" x14ac:dyDescent="0.25">
      <c r="B1091" s="155" t="s">
        <v>1283</v>
      </c>
      <c r="C1091" s="61">
        <f t="shared" ca="1" si="422"/>
        <v>0</v>
      </c>
      <c r="D1091" s="61">
        <f t="shared" ca="1" si="423"/>
        <v>0.75953199800000004</v>
      </c>
      <c r="E1091" s="61">
        <f t="shared" ca="1" si="424"/>
        <v>0.695884065</v>
      </c>
      <c r="F1091" s="61">
        <f t="shared" ca="1" si="425"/>
        <v>0.64920891400000003</v>
      </c>
      <c r="G1091" s="61">
        <f t="shared" ca="1" si="426"/>
        <v>0.61526334999999999</v>
      </c>
      <c r="O1091" s="8"/>
      <c r="P1091" s="8"/>
      <c r="Q1091" s="8"/>
      <c r="R1091" s="8"/>
      <c r="S1091" s="8"/>
    </row>
    <row r="1092" spans="1:19" x14ac:dyDescent="0.25">
      <c r="B1092" s="155" t="s">
        <v>1184</v>
      </c>
      <c r="C1092" s="61">
        <f t="shared" ca="1" si="422"/>
        <v>0</v>
      </c>
      <c r="D1092" s="61">
        <f t="shared" ca="1" si="423"/>
        <v>1.3577584</v>
      </c>
      <c r="E1092" s="61">
        <f t="shared" ca="1" si="424"/>
        <v>1.2439797699999999</v>
      </c>
      <c r="F1092" s="61">
        <f t="shared" ca="1" si="425"/>
        <v>1.1605421</v>
      </c>
      <c r="G1092" s="61">
        <f t="shared" ca="1" si="426"/>
        <v>1.09986016</v>
      </c>
      <c r="O1092" s="8"/>
      <c r="P1092" s="8"/>
      <c r="Q1092" s="8"/>
      <c r="R1092" s="8"/>
      <c r="S1092" s="8"/>
    </row>
    <row r="1093" spans="1:19" x14ac:dyDescent="0.25">
      <c r="A1093" s="140"/>
      <c r="B1093" s="155" t="s">
        <v>1284</v>
      </c>
      <c r="C1093" s="61">
        <f t="shared" ca="1" si="422"/>
        <v>0</v>
      </c>
      <c r="D1093" s="61">
        <f t="shared" ca="1" si="423"/>
        <v>0</v>
      </c>
      <c r="E1093" s="61">
        <f t="shared" ca="1" si="424"/>
        <v>0</v>
      </c>
      <c r="F1093" s="61">
        <f t="shared" ca="1" si="425"/>
        <v>0</v>
      </c>
      <c r="G1093" s="61">
        <f t="shared" ca="1" si="426"/>
        <v>0</v>
      </c>
      <c r="O1093" s="8"/>
      <c r="P1093" s="8"/>
      <c r="Q1093" s="8"/>
      <c r="R1093" s="8"/>
      <c r="S1093" s="8"/>
    </row>
    <row r="1094" spans="1:19" x14ac:dyDescent="0.25">
      <c r="A1094" s="140"/>
      <c r="B1094" s="155" t="s">
        <v>1285</v>
      </c>
      <c r="C1094" s="61">
        <f t="shared" ca="1" si="422"/>
        <v>0</v>
      </c>
      <c r="D1094" s="61">
        <f t="shared" ca="1" si="423"/>
        <v>0</v>
      </c>
      <c r="E1094" s="61">
        <f t="shared" ca="1" si="424"/>
        <v>0</v>
      </c>
      <c r="F1094" s="61">
        <f t="shared" ca="1" si="425"/>
        <v>0</v>
      </c>
      <c r="G1094" s="61">
        <f t="shared" ca="1" si="426"/>
        <v>0</v>
      </c>
      <c r="O1094" s="8"/>
      <c r="P1094" s="8"/>
      <c r="Q1094" s="8"/>
      <c r="R1094" s="8"/>
      <c r="S1094" s="8"/>
    </row>
    <row r="1095" spans="1:19" x14ac:dyDescent="0.25">
      <c r="A1095" s="140"/>
      <c r="B1095" s="155" t="s">
        <v>1286</v>
      </c>
      <c r="C1095" s="61">
        <f t="shared" ca="1" si="422"/>
        <v>0</v>
      </c>
      <c r="D1095" s="61">
        <f t="shared" ca="1" si="423"/>
        <v>3.2530706899999998E-2</v>
      </c>
      <c r="E1095" s="61">
        <f t="shared" ca="1" si="424"/>
        <v>2.9804669999999998E-2</v>
      </c>
      <c r="F1095" s="61">
        <f t="shared" ca="1" si="425"/>
        <v>2.7805576299999999E-2</v>
      </c>
      <c r="G1095" s="61">
        <f t="shared" ca="1" si="426"/>
        <v>2.6351689899999999E-2</v>
      </c>
      <c r="O1095" s="8"/>
      <c r="P1095" s="8"/>
      <c r="Q1095" s="8"/>
      <c r="R1095" s="8"/>
      <c r="S1095" s="8"/>
    </row>
    <row r="1096" spans="1:19" x14ac:dyDescent="0.25">
      <c r="A1096" s="140"/>
      <c r="B1096" s="155" t="s">
        <v>1185</v>
      </c>
      <c r="C1096" s="61">
        <f t="shared" ca="1" si="422"/>
        <v>0</v>
      </c>
      <c r="D1096" s="61">
        <f t="shared" ca="1" si="423"/>
        <v>1.1701612E-2</v>
      </c>
      <c r="E1096" s="61">
        <f t="shared" ca="1" si="424"/>
        <v>1.0721029999999999E-2</v>
      </c>
      <c r="F1096" s="61">
        <f t="shared" ca="1" si="425"/>
        <v>1.0001936499999999E-2</v>
      </c>
      <c r="G1096" s="61">
        <f t="shared" ca="1" si="426"/>
        <v>9.4789594200000004E-3</v>
      </c>
      <c r="O1096" s="8"/>
      <c r="P1096" s="8"/>
      <c r="Q1096" s="8"/>
      <c r="R1096" s="8"/>
      <c r="S1096" s="8"/>
    </row>
    <row r="1097" spans="1:19" x14ac:dyDescent="0.25">
      <c r="A1097" s="140"/>
      <c r="B1097" s="155" t="s">
        <v>1287</v>
      </c>
      <c r="C1097" s="61">
        <f t="shared" ca="1" si="422"/>
        <v>0</v>
      </c>
      <c r="D1097" s="61">
        <f t="shared" ca="1" si="423"/>
        <v>0</v>
      </c>
      <c r="E1097" s="61">
        <f t="shared" ca="1" si="424"/>
        <v>0</v>
      </c>
      <c r="F1097" s="61">
        <f t="shared" ca="1" si="425"/>
        <v>0</v>
      </c>
      <c r="G1097" s="61">
        <f t="shared" ca="1" si="426"/>
        <v>0</v>
      </c>
      <c r="O1097" s="8"/>
      <c r="P1097" s="8"/>
      <c r="Q1097" s="8"/>
      <c r="R1097" s="8"/>
      <c r="S1097" s="8"/>
    </row>
    <row r="1098" spans="1:19" x14ac:dyDescent="0.25">
      <c r="A1098" s="140"/>
      <c r="B1098" s="155" t="s">
        <v>1288</v>
      </c>
      <c r="C1098" s="61">
        <f t="shared" ca="1" si="422"/>
        <v>0</v>
      </c>
      <c r="D1098" s="61">
        <f t="shared" ca="1" si="423"/>
        <v>0</v>
      </c>
      <c r="E1098" s="61">
        <f t="shared" ca="1" si="424"/>
        <v>0</v>
      </c>
      <c r="F1098" s="61">
        <f t="shared" ca="1" si="425"/>
        <v>0</v>
      </c>
      <c r="G1098" s="61">
        <f t="shared" ca="1" si="426"/>
        <v>0</v>
      </c>
      <c r="O1098" s="8"/>
      <c r="P1098" s="8"/>
      <c r="Q1098" s="8"/>
      <c r="R1098" s="8"/>
      <c r="S1098" s="8"/>
    </row>
    <row r="1099" spans="1:19" x14ac:dyDescent="0.25">
      <c r="A1099" s="140"/>
      <c r="B1099" s="155" t="s">
        <v>1289</v>
      </c>
      <c r="C1099" s="61">
        <f t="shared" ca="1" si="422"/>
        <v>0</v>
      </c>
      <c r="D1099" s="61">
        <f t="shared" ca="1" si="423"/>
        <v>0</v>
      </c>
      <c r="E1099" s="61">
        <f t="shared" ca="1" si="424"/>
        <v>0</v>
      </c>
      <c r="F1099" s="61">
        <f t="shared" ca="1" si="425"/>
        <v>0</v>
      </c>
      <c r="G1099" s="61">
        <f t="shared" ca="1" si="426"/>
        <v>0</v>
      </c>
      <c r="O1099" s="8"/>
      <c r="P1099" s="8"/>
      <c r="Q1099" s="8"/>
      <c r="R1099" s="8"/>
      <c r="S1099" s="8"/>
    </row>
    <row r="1100" spans="1:19" x14ac:dyDescent="0.25">
      <c r="A1100" s="140"/>
      <c r="B1100" s="155" t="s">
        <v>1186</v>
      </c>
      <c r="C1100" s="61">
        <f t="shared" ca="1" si="422"/>
        <v>0</v>
      </c>
      <c r="D1100" s="61">
        <f t="shared" ca="1" si="423"/>
        <v>0</v>
      </c>
      <c r="E1100" s="61">
        <f t="shared" ca="1" si="424"/>
        <v>0</v>
      </c>
      <c r="F1100" s="61">
        <f t="shared" ca="1" si="425"/>
        <v>0</v>
      </c>
      <c r="G1100" s="61">
        <f t="shared" ca="1" si="426"/>
        <v>0</v>
      </c>
      <c r="O1100" s="8"/>
      <c r="P1100" s="8"/>
      <c r="Q1100" s="8"/>
      <c r="R1100" s="8"/>
      <c r="S1100" s="8"/>
    </row>
    <row r="1101" spans="1:19" x14ac:dyDescent="0.25">
      <c r="A1101" s="140"/>
      <c r="B1101" s="155" t="s">
        <v>1290</v>
      </c>
      <c r="C1101" s="61">
        <f t="shared" ca="1" si="422"/>
        <v>0</v>
      </c>
      <c r="D1101" s="61">
        <f t="shared" ca="1" si="423"/>
        <v>0</v>
      </c>
      <c r="E1101" s="61">
        <f t="shared" ca="1" si="424"/>
        <v>0</v>
      </c>
      <c r="F1101" s="61">
        <f t="shared" ca="1" si="425"/>
        <v>0</v>
      </c>
      <c r="G1101" s="61">
        <f t="shared" ca="1" si="426"/>
        <v>0</v>
      </c>
      <c r="O1101" s="8"/>
      <c r="P1101" s="8"/>
      <c r="Q1101" s="8"/>
      <c r="R1101" s="8"/>
      <c r="S1101" s="8"/>
    </row>
    <row r="1102" spans="1:19" x14ac:dyDescent="0.25">
      <c r="A1102" s="140"/>
      <c r="B1102" s="155" t="s">
        <v>1291</v>
      </c>
      <c r="C1102" s="61">
        <f t="shared" ca="1" si="422"/>
        <v>0</v>
      </c>
      <c r="D1102" s="61">
        <f t="shared" ca="1" si="423"/>
        <v>0</v>
      </c>
      <c r="E1102" s="61">
        <f t="shared" ca="1" si="424"/>
        <v>0</v>
      </c>
      <c r="F1102" s="61">
        <f t="shared" ca="1" si="425"/>
        <v>0</v>
      </c>
      <c r="G1102" s="61">
        <f t="shared" ca="1" si="426"/>
        <v>0</v>
      </c>
      <c r="O1102" s="8"/>
      <c r="P1102" s="8"/>
      <c r="Q1102" s="8"/>
      <c r="R1102" s="8"/>
      <c r="S1102" s="8"/>
    </row>
    <row r="1103" spans="1:19" x14ac:dyDescent="0.25">
      <c r="A1103" s="140"/>
      <c r="B1103" s="155" t="s">
        <v>1292</v>
      </c>
      <c r="C1103" s="61">
        <f t="shared" ca="1" si="422"/>
        <v>0</v>
      </c>
      <c r="D1103" s="61">
        <f t="shared" ca="1" si="423"/>
        <v>0</v>
      </c>
      <c r="E1103" s="61">
        <f t="shared" ca="1" si="424"/>
        <v>0</v>
      </c>
      <c r="F1103" s="61">
        <f t="shared" ca="1" si="425"/>
        <v>0</v>
      </c>
      <c r="G1103" s="61">
        <f t="shared" ca="1" si="426"/>
        <v>0</v>
      </c>
      <c r="O1103" s="8"/>
      <c r="P1103" s="8"/>
      <c r="Q1103" s="8"/>
      <c r="R1103" s="8"/>
      <c r="S1103" s="8"/>
    </row>
    <row r="1104" spans="1:19" x14ac:dyDescent="0.25">
      <c r="A1104" s="140"/>
      <c r="B1104" s="155" t="s">
        <v>1187</v>
      </c>
      <c r="C1104" s="61">
        <f t="shared" ca="1" si="422"/>
        <v>0</v>
      </c>
      <c r="D1104" s="61">
        <f t="shared" ca="1" si="423"/>
        <v>0</v>
      </c>
      <c r="E1104" s="61">
        <f t="shared" ca="1" si="424"/>
        <v>0</v>
      </c>
      <c r="F1104" s="61">
        <f t="shared" ca="1" si="425"/>
        <v>0</v>
      </c>
      <c r="G1104" s="61">
        <f t="shared" ca="1" si="426"/>
        <v>0</v>
      </c>
      <c r="O1104" s="8"/>
      <c r="P1104" s="8"/>
      <c r="Q1104" s="8"/>
      <c r="R1104" s="8"/>
      <c r="S1104" s="8"/>
    </row>
    <row r="1105" spans="1:19" x14ac:dyDescent="0.25">
      <c r="A1105" s="140"/>
      <c r="B1105" s="155" t="s">
        <v>1293</v>
      </c>
      <c r="C1105" s="61">
        <f t="shared" ca="1" si="422"/>
        <v>0</v>
      </c>
      <c r="D1105" s="61">
        <f t="shared" ca="1" si="423"/>
        <v>0</v>
      </c>
      <c r="E1105" s="61">
        <f t="shared" ca="1" si="424"/>
        <v>0</v>
      </c>
      <c r="F1105" s="61">
        <f t="shared" ca="1" si="425"/>
        <v>0</v>
      </c>
      <c r="G1105" s="61">
        <f t="shared" ca="1" si="426"/>
        <v>0</v>
      </c>
      <c r="O1105" s="8"/>
      <c r="P1105" s="8"/>
      <c r="Q1105" s="8"/>
      <c r="R1105" s="8"/>
      <c r="S1105" s="8"/>
    </row>
    <row r="1106" spans="1:19" x14ac:dyDescent="0.25">
      <c r="A1106" s="140"/>
      <c r="B1106" s="155" t="s">
        <v>1294</v>
      </c>
      <c r="C1106" s="61">
        <f t="shared" ca="1" si="422"/>
        <v>0</v>
      </c>
      <c r="D1106" s="61">
        <f t="shared" ca="1" si="423"/>
        <v>0</v>
      </c>
      <c r="E1106" s="61">
        <f t="shared" ca="1" si="424"/>
        <v>0</v>
      </c>
      <c r="F1106" s="61">
        <f t="shared" ca="1" si="425"/>
        <v>0</v>
      </c>
      <c r="G1106" s="61">
        <f t="shared" ca="1" si="426"/>
        <v>0</v>
      </c>
      <c r="O1106" s="8"/>
      <c r="P1106" s="8"/>
      <c r="Q1106" s="8"/>
      <c r="R1106" s="8"/>
      <c r="S1106" s="8"/>
    </row>
    <row r="1107" spans="1:19" x14ac:dyDescent="0.25">
      <c r="A1107" s="140"/>
      <c r="B1107" s="155" t="s">
        <v>948</v>
      </c>
      <c r="C1107" s="65">
        <f t="shared" ca="1" si="422"/>
        <v>0</v>
      </c>
      <c r="D1107" s="65">
        <f t="shared" ca="1" si="423"/>
        <v>3.1372485499999998</v>
      </c>
      <c r="E1107" s="65">
        <f t="shared" ca="1" si="424"/>
        <v>3.1372485499999998</v>
      </c>
      <c r="F1107" s="65">
        <f t="shared" ca="1" si="425"/>
        <v>3.1372485499999998</v>
      </c>
      <c r="G1107" s="65">
        <f t="shared" ca="1" si="426"/>
        <v>3.1372485499999998</v>
      </c>
      <c r="O1107" s="8"/>
      <c r="P1107" s="8"/>
      <c r="Q1107" s="8"/>
      <c r="R1107" s="8"/>
      <c r="S1107" s="8"/>
    </row>
    <row r="1108" spans="1:19" x14ac:dyDescent="0.25">
      <c r="A1108" s="140"/>
      <c r="B1108" s="155" t="s">
        <v>945</v>
      </c>
      <c r="C1108" s="65">
        <f t="shared" ca="1" si="422"/>
        <v>0</v>
      </c>
      <c r="D1108" s="65">
        <f t="shared" ca="1" si="423"/>
        <v>1.3949413399999999</v>
      </c>
      <c r="E1108" s="65">
        <f t="shared" ca="1" si="424"/>
        <v>1.3949413399999999</v>
      </c>
      <c r="F1108" s="65">
        <f t="shared" ca="1" si="425"/>
        <v>1.3949413399999999</v>
      </c>
      <c r="G1108" s="65">
        <f t="shared" ca="1" si="426"/>
        <v>1.3949413399999999</v>
      </c>
      <c r="O1108" s="8"/>
      <c r="P1108" s="8"/>
      <c r="Q1108" s="8"/>
      <c r="R1108" s="8"/>
      <c r="S1108" s="8"/>
    </row>
    <row r="1109" spans="1:19" x14ac:dyDescent="0.25">
      <c r="A1109" s="140"/>
      <c r="B1109" s="155" t="s">
        <v>949</v>
      </c>
      <c r="C1109" s="65">
        <f t="shared" ca="1" si="422"/>
        <v>0</v>
      </c>
      <c r="D1109" s="65">
        <f t="shared" ca="1" si="423"/>
        <v>0</v>
      </c>
      <c r="E1109" s="65">
        <f t="shared" ca="1" si="424"/>
        <v>0</v>
      </c>
      <c r="F1109" s="65">
        <f t="shared" ca="1" si="425"/>
        <v>0</v>
      </c>
      <c r="G1109" s="65">
        <f t="shared" ca="1" si="426"/>
        <v>0</v>
      </c>
      <c r="O1109" s="8"/>
      <c r="P1109" s="8"/>
      <c r="Q1109" s="8"/>
      <c r="R1109" s="8"/>
      <c r="S1109" s="8"/>
    </row>
    <row r="1110" spans="1:19" x14ac:dyDescent="0.25">
      <c r="A1110" s="140"/>
      <c r="B1110" s="155" t="s">
        <v>950</v>
      </c>
      <c r="C1110" s="65">
        <f t="shared" ca="1" si="422"/>
        <v>0</v>
      </c>
      <c r="D1110" s="65">
        <f t="shared" ca="1" si="423"/>
        <v>0</v>
      </c>
      <c r="E1110" s="65">
        <f t="shared" ca="1" si="424"/>
        <v>0</v>
      </c>
      <c r="F1110" s="65">
        <f t="shared" ca="1" si="425"/>
        <v>0</v>
      </c>
      <c r="G1110" s="65">
        <f t="shared" ca="1" si="426"/>
        <v>0</v>
      </c>
      <c r="O1110" s="8"/>
      <c r="P1110" s="8"/>
      <c r="Q1110" s="8"/>
      <c r="R1110" s="8"/>
      <c r="S1110" s="8"/>
    </row>
    <row r="1111" spans="1:19" x14ac:dyDescent="0.25">
      <c r="A1111" s="140"/>
      <c r="B1111" s="155" t="s">
        <v>1039</v>
      </c>
      <c r="C1111" s="65">
        <f t="shared" ca="1" si="422"/>
        <v>0</v>
      </c>
      <c r="D1111" s="65">
        <f t="shared" ca="1" si="423"/>
        <v>0</v>
      </c>
      <c r="E1111" s="65">
        <f t="shared" ca="1" si="424"/>
        <v>0</v>
      </c>
      <c r="F1111" s="65">
        <f t="shared" ca="1" si="425"/>
        <v>0</v>
      </c>
      <c r="G1111" s="65">
        <f t="shared" ca="1" si="426"/>
        <v>0</v>
      </c>
      <c r="O1111" s="8"/>
      <c r="P1111" s="8"/>
      <c r="Q1111" s="8"/>
      <c r="R1111" s="8"/>
      <c r="S1111" s="8"/>
    </row>
    <row r="1112" spans="1:19" x14ac:dyDescent="0.25">
      <c r="A1112" s="140"/>
      <c r="B1112" s="155" t="s">
        <v>998</v>
      </c>
      <c r="C1112" s="65">
        <f t="shared" ca="1" si="422"/>
        <v>0</v>
      </c>
      <c r="D1112" s="65">
        <f t="shared" ca="1" si="423"/>
        <v>0</v>
      </c>
      <c r="E1112" s="65">
        <f t="shared" ca="1" si="424"/>
        <v>0</v>
      </c>
      <c r="F1112" s="65">
        <f t="shared" ca="1" si="425"/>
        <v>0</v>
      </c>
      <c r="G1112" s="65">
        <f t="shared" ca="1" si="426"/>
        <v>0</v>
      </c>
      <c r="O1112" s="8"/>
      <c r="P1112" s="8"/>
      <c r="Q1112" s="8"/>
      <c r="R1112" s="8"/>
      <c r="S1112" s="8"/>
    </row>
    <row r="1113" spans="1:19" x14ac:dyDescent="0.25">
      <c r="A1113" s="140"/>
      <c r="B1113" s="155" t="s">
        <v>1040</v>
      </c>
      <c r="C1113" s="65">
        <f t="shared" ca="1" si="422"/>
        <v>0</v>
      </c>
      <c r="D1113" s="65">
        <f t="shared" ca="1" si="423"/>
        <v>0</v>
      </c>
      <c r="E1113" s="65">
        <f t="shared" ca="1" si="424"/>
        <v>0</v>
      </c>
      <c r="F1113" s="65">
        <f t="shared" ca="1" si="425"/>
        <v>0</v>
      </c>
      <c r="G1113" s="65">
        <f t="shared" ca="1" si="426"/>
        <v>0</v>
      </c>
      <c r="O1113" s="8"/>
      <c r="P1113" s="8"/>
      <c r="Q1113" s="8"/>
      <c r="R1113" s="8"/>
      <c r="S1113" s="8"/>
    </row>
    <row r="1114" spans="1:19" x14ac:dyDescent="0.25">
      <c r="A1114" s="140"/>
      <c r="B1114" s="155" t="s">
        <v>1041</v>
      </c>
      <c r="C1114" s="65">
        <f t="shared" ca="1" si="422"/>
        <v>0</v>
      </c>
      <c r="D1114" s="65">
        <f t="shared" ca="1" si="423"/>
        <v>0</v>
      </c>
      <c r="E1114" s="65">
        <f t="shared" ca="1" si="424"/>
        <v>0</v>
      </c>
      <c r="F1114" s="65">
        <f t="shared" ca="1" si="425"/>
        <v>0</v>
      </c>
      <c r="G1114" s="65">
        <f t="shared" ca="1" si="426"/>
        <v>0</v>
      </c>
      <c r="O1114" s="8"/>
      <c r="P1114" s="8"/>
      <c r="Q1114" s="8"/>
      <c r="R1114" s="8"/>
      <c r="S1114" s="8"/>
    </row>
    <row r="1115" spans="1:19" x14ac:dyDescent="0.25">
      <c r="A1115" s="140"/>
      <c r="B1115" s="155" t="s">
        <v>458</v>
      </c>
      <c r="C1115" s="69">
        <f t="shared" ca="1" si="422"/>
        <v>0</v>
      </c>
      <c r="D1115" s="69">
        <f t="shared" ca="1" si="423"/>
        <v>28.795628199999999</v>
      </c>
      <c r="E1115" s="69">
        <f t="shared" ca="1" si="424"/>
        <v>28.795628199999999</v>
      </c>
      <c r="F1115" s="69">
        <f t="shared" ca="1" si="425"/>
        <v>28.795628199999999</v>
      </c>
      <c r="G1115" s="69">
        <f t="shared" ca="1" si="426"/>
        <v>28.795628199999999</v>
      </c>
      <c r="O1115" s="8"/>
      <c r="P1115" s="8"/>
      <c r="Q1115" s="8"/>
      <c r="R1115" s="8"/>
      <c r="S1115" s="8"/>
    </row>
    <row r="1116" spans="1:19" x14ac:dyDescent="0.25">
      <c r="A1116" s="140"/>
      <c r="B1116" s="155" t="s">
        <v>456</v>
      </c>
      <c r="C1116" s="69">
        <f t="shared" ca="1" si="422"/>
        <v>0</v>
      </c>
      <c r="D1116" s="69">
        <f t="shared" ca="1" si="423"/>
        <v>28.7393976</v>
      </c>
      <c r="E1116" s="69">
        <f t="shared" ca="1" si="424"/>
        <v>28.7393976</v>
      </c>
      <c r="F1116" s="69">
        <f t="shared" ca="1" si="425"/>
        <v>28.7393976</v>
      </c>
      <c r="G1116" s="69">
        <f t="shared" ca="1" si="426"/>
        <v>28.7393976</v>
      </c>
      <c r="O1116" s="8"/>
      <c r="P1116" s="8"/>
      <c r="Q1116" s="8"/>
      <c r="R1116" s="8"/>
      <c r="S1116" s="8"/>
    </row>
    <row r="1117" spans="1:19" x14ac:dyDescent="0.25">
      <c r="A1117" s="140"/>
      <c r="B1117" s="155" t="s">
        <v>459</v>
      </c>
      <c r="C1117" s="69">
        <f t="shared" ca="1" si="422"/>
        <v>0</v>
      </c>
      <c r="D1117" s="69">
        <f t="shared" ca="1" si="423"/>
        <v>0</v>
      </c>
      <c r="E1117" s="69">
        <f t="shared" ca="1" si="424"/>
        <v>0</v>
      </c>
      <c r="F1117" s="69">
        <f t="shared" ca="1" si="425"/>
        <v>0</v>
      </c>
      <c r="G1117" s="69">
        <f t="shared" ca="1" si="426"/>
        <v>0</v>
      </c>
      <c r="O1117" s="8"/>
      <c r="P1117" s="8"/>
      <c r="Q1117" s="8"/>
      <c r="R1117" s="8"/>
      <c r="S1117" s="8"/>
    </row>
    <row r="1118" spans="1:19" x14ac:dyDescent="0.25">
      <c r="A1118" s="140"/>
      <c r="B1118" s="155" t="s">
        <v>460</v>
      </c>
      <c r="C1118" s="69">
        <f t="shared" ca="1" si="422"/>
        <v>0</v>
      </c>
      <c r="D1118" s="69">
        <f t="shared" ca="1" si="423"/>
        <v>0</v>
      </c>
      <c r="E1118" s="69">
        <f t="shared" ca="1" si="424"/>
        <v>0</v>
      </c>
      <c r="F1118" s="69">
        <f t="shared" ca="1" si="425"/>
        <v>0</v>
      </c>
      <c r="G1118" s="69">
        <f t="shared" ca="1" si="426"/>
        <v>0</v>
      </c>
      <c r="O1118" s="8"/>
      <c r="P1118" s="8"/>
      <c r="Q1118" s="8"/>
      <c r="R1118" s="8"/>
      <c r="S1118" s="8"/>
    </row>
    <row r="1119" spans="1:19" x14ac:dyDescent="0.25">
      <c r="A1119" s="140"/>
      <c r="B1119" s="155" t="s">
        <v>1042</v>
      </c>
      <c r="C1119" s="69">
        <f t="shared" ca="1" si="422"/>
        <v>0</v>
      </c>
      <c r="D1119" s="69">
        <f t="shared" ca="1" si="423"/>
        <v>0</v>
      </c>
      <c r="E1119" s="69">
        <f t="shared" ca="1" si="424"/>
        <v>0</v>
      </c>
      <c r="F1119" s="69">
        <f t="shared" ca="1" si="425"/>
        <v>0</v>
      </c>
      <c r="G1119" s="69">
        <f t="shared" ca="1" si="426"/>
        <v>0</v>
      </c>
      <c r="O1119" s="8"/>
      <c r="P1119" s="8"/>
      <c r="Q1119" s="8"/>
      <c r="R1119" s="8"/>
      <c r="S1119" s="8"/>
    </row>
    <row r="1120" spans="1:19" x14ac:dyDescent="0.25">
      <c r="A1120" s="140"/>
      <c r="B1120" s="155" t="s">
        <v>999</v>
      </c>
      <c r="C1120" s="69">
        <f t="shared" ca="1" si="422"/>
        <v>0</v>
      </c>
      <c r="D1120" s="69">
        <f t="shared" ca="1" si="423"/>
        <v>0</v>
      </c>
      <c r="E1120" s="69">
        <f t="shared" ca="1" si="424"/>
        <v>0</v>
      </c>
      <c r="F1120" s="69">
        <f t="shared" ca="1" si="425"/>
        <v>0</v>
      </c>
      <c r="G1120" s="69">
        <f t="shared" ca="1" si="426"/>
        <v>0</v>
      </c>
      <c r="O1120" s="8"/>
      <c r="P1120" s="8"/>
      <c r="Q1120" s="8"/>
      <c r="R1120" s="8"/>
      <c r="S1120" s="8"/>
    </row>
    <row r="1121" spans="1:19" x14ac:dyDescent="0.25">
      <c r="A1121" s="140"/>
      <c r="B1121" s="155" t="s">
        <v>1043</v>
      </c>
      <c r="C1121" s="69">
        <f t="shared" ca="1" si="422"/>
        <v>0</v>
      </c>
      <c r="D1121" s="69">
        <f t="shared" ca="1" si="423"/>
        <v>0</v>
      </c>
      <c r="E1121" s="69">
        <f t="shared" ca="1" si="424"/>
        <v>0</v>
      </c>
      <c r="F1121" s="69">
        <f t="shared" ca="1" si="425"/>
        <v>0</v>
      </c>
      <c r="G1121" s="69">
        <f t="shared" ca="1" si="426"/>
        <v>0</v>
      </c>
      <c r="O1121" s="8"/>
      <c r="P1121" s="8"/>
      <c r="Q1121" s="8"/>
      <c r="R1121" s="8"/>
      <c r="S1121" s="8"/>
    </row>
    <row r="1122" spans="1:19" x14ac:dyDescent="0.25">
      <c r="A1122" s="140"/>
      <c r="B1122" s="155" t="s">
        <v>1044</v>
      </c>
      <c r="C1122" s="69">
        <f t="shared" ca="1" si="422"/>
        <v>0</v>
      </c>
      <c r="D1122" s="69">
        <f t="shared" ca="1" si="423"/>
        <v>0</v>
      </c>
      <c r="E1122" s="69">
        <f t="shared" ca="1" si="424"/>
        <v>0</v>
      </c>
      <c r="F1122" s="69">
        <f t="shared" ca="1" si="425"/>
        <v>0</v>
      </c>
      <c r="G1122" s="69">
        <f t="shared" ca="1" si="426"/>
        <v>0</v>
      </c>
      <c r="O1122" s="8"/>
      <c r="P1122" s="8"/>
      <c r="Q1122" s="8"/>
      <c r="R1122" s="8"/>
      <c r="S1122" s="8"/>
    </row>
    <row r="1123" spans="1:19" x14ac:dyDescent="0.25">
      <c r="A1123" s="140"/>
      <c r="B1123" s="155" t="s">
        <v>461</v>
      </c>
      <c r="C1123" s="38">
        <f t="shared" ca="1" si="422"/>
        <v>0</v>
      </c>
      <c r="D1123" s="38">
        <f t="shared" ca="1" si="423"/>
        <v>0</v>
      </c>
      <c r="E1123" s="38">
        <f t="shared" ca="1" si="424"/>
        <v>0</v>
      </c>
      <c r="F1123" s="38">
        <f t="shared" ca="1" si="425"/>
        <v>0</v>
      </c>
      <c r="G1123" s="38">
        <f t="shared" ca="1" si="426"/>
        <v>0</v>
      </c>
      <c r="O1123" s="8"/>
      <c r="P1123" s="8"/>
      <c r="Q1123" s="8"/>
      <c r="R1123" s="8"/>
      <c r="S1123" s="8"/>
    </row>
    <row r="1124" spans="1:19" x14ac:dyDescent="0.25">
      <c r="A1124" s="140"/>
      <c r="B1124" s="155" t="s">
        <v>457</v>
      </c>
      <c r="C1124" s="38">
        <f t="shared" ca="1" si="422"/>
        <v>0</v>
      </c>
      <c r="D1124" s="38">
        <f t="shared" ca="1" si="423"/>
        <v>6.1895722800000001</v>
      </c>
      <c r="E1124" s="38">
        <f t="shared" ca="1" si="424"/>
        <v>6.1895722800000001</v>
      </c>
      <c r="F1124" s="38">
        <f t="shared" ca="1" si="425"/>
        <v>6.1895722800000001</v>
      </c>
      <c r="G1124" s="38">
        <f t="shared" ca="1" si="426"/>
        <v>6.1895722800000001</v>
      </c>
      <c r="O1124" s="8"/>
      <c r="P1124" s="8"/>
      <c r="Q1124" s="8"/>
      <c r="R1124" s="8"/>
      <c r="S1124" s="8"/>
    </row>
    <row r="1125" spans="1:19" x14ac:dyDescent="0.25">
      <c r="A1125" s="140"/>
      <c r="B1125" s="155" t="s">
        <v>462</v>
      </c>
      <c r="C1125" s="38">
        <f t="shared" ca="1" si="422"/>
        <v>0</v>
      </c>
      <c r="D1125" s="38">
        <f t="shared" ca="1" si="423"/>
        <v>0</v>
      </c>
      <c r="E1125" s="38">
        <f t="shared" ca="1" si="424"/>
        <v>0</v>
      </c>
      <c r="F1125" s="38">
        <f t="shared" ca="1" si="425"/>
        <v>0</v>
      </c>
      <c r="G1125" s="38">
        <f t="shared" ca="1" si="426"/>
        <v>0</v>
      </c>
      <c r="O1125" s="8"/>
      <c r="P1125" s="8"/>
      <c r="Q1125" s="8"/>
      <c r="R1125" s="8"/>
      <c r="S1125" s="8"/>
    </row>
    <row r="1126" spans="1:19" x14ac:dyDescent="0.25">
      <c r="A1126" s="140"/>
      <c r="B1126" s="155" t="s">
        <v>463</v>
      </c>
      <c r="C1126" s="38">
        <f t="shared" ca="1" si="422"/>
        <v>0</v>
      </c>
      <c r="D1126" s="38">
        <f t="shared" ca="1" si="423"/>
        <v>0</v>
      </c>
      <c r="E1126" s="38">
        <f t="shared" ca="1" si="424"/>
        <v>0</v>
      </c>
      <c r="F1126" s="38">
        <f t="shared" ca="1" si="425"/>
        <v>0</v>
      </c>
      <c r="G1126" s="38">
        <f t="shared" ca="1" si="426"/>
        <v>0</v>
      </c>
      <c r="O1126" s="8"/>
      <c r="P1126" s="8"/>
      <c r="Q1126" s="8"/>
      <c r="R1126" s="8"/>
      <c r="S1126" s="8"/>
    </row>
    <row r="1127" spans="1:19" x14ac:dyDescent="0.25">
      <c r="A1127" s="140"/>
      <c r="B1127" s="155" t="s">
        <v>1045</v>
      </c>
      <c r="C1127" s="38">
        <f t="shared" ca="1" si="422"/>
        <v>0</v>
      </c>
      <c r="D1127" s="38">
        <f t="shared" ca="1" si="423"/>
        <v>0</v>
      </c>
      <c r="E1127" s="38">
        <f t="shared" ca="1" si="424"/>
        <v>0</v>
      </c>
      <c r="F1127" s="38">
        <f t="shared" ca="1" si="425"/>
        <v>0</v>
      </c>
      <c r="G1127" s="38">
        <f t="shared" ca="1" si="426"/>
        <v>0</v>
      </c>
      <c r="O1127" s="8"/>
      <c r="P1127" s="8"/>
      <c r="Q1127" s="8"/>
      <c r="R1127" s="8"/>
      <c r="S1127" s="8"/>
    </row>
    <row r="1128" spans="1:19" x14ac:dyDescent="0.25">
      <c r="A1128" s="140"/>
      <c r="B1128" s="155" t="s">
        <v>1000</v>
      </c>
      <c r="C1128" s="38">
        <f t="shared" ca="1" si="422"/>
        <v>0</v>
      </c>
      <c r="D1128" s="38">
        <f t="shared" ca="1" si="423"/>
        <v>0</v>
      </c>
      <c r="E1128" s="38">
        <f t="shared" ca="1" si="424"/>
        <v>0</v>
      </c>
      <c r="F1128" s="38">
        <f t="shared" ca="1" si="425"/>
        <v>0</v>
      </c>
      <c r="G1128" s="38">
        <f t="shared" ca="1" si="426"/>
        <v>0</v>
      </c>
      <c r="O1128" s="8"/>
      <c r="P1128" s="8"/>
      <c r="Q1128" s="8"/>
      <c r="R1128" s="8"/>
      <c r="S1128" s="8"/>
    </row>
    <row r="1129" spans="1:19" x14ac:dyDescent="0.25">
      <c r="A1129" s="140"/>
      <c r="B1129" s="155" t="s">
        <v>1046</v>
      </c>
      <c r="C1129" s="38">
        <f t="shared" ca="1" si="422"/>
        <v>0</v>
      </c>
      <c r="D1129" s="38">
        <f t="shared" ca="1" si="423"/>
        <v>0</v>
      </c>
      <c r="E1129" s="38">
        <f t="shared" ca="1" si="424"/>
        <v>0</v>
      </c>
      <c r="F1129" s="38">
        <f t="shared" ca="1" si="425"/>
        <v>0</v>
      </c>
      <c r="G1129" s="38">
        <f t="shared" ca="1" si="426"/>
        <v>0</v>
      </c>
      <c r="O1129" s="8"/>
      <c r="P1129" s="8"/>
      <c r="Q1129" s="8"/>
      <c r="R1129" s="8"/>
      <c r="S1129" s="8"/>
    </row>
    <row r="1130" spans="1:19" x14ac:dyDescent="0.25">
      <c r="A1130" s="140"/>
      <c r="B1130" s="155" t="s">
        <v>1047</v>
      </c>
      <c r="C1130" s="38">
        <f t="shared" ca="1" si="422"/>
        <v>0</v>
      </c>
      <c r="D1130" s="38">
        <f t="shared" ca="1" si="423"/>
        <v>0</v>
      </c>
      <c r="E1130" s="38">
        <f t="shared" ca="1" si="424"/>
        <v>0</v>
      </c>
      <c r="F1130" s="38">
        <f t="shared" ca="1" si="425"/>
        <v>0</v>
      </c>
      <c r="G1130" s="38">
        <f t="shared" ca="1" si="426"/>
        <v>0</v>
      </c>
      <c r="O1130" s="8"/>
      <c r="P1130" s="8"/>
      <c r="Q1130" s="8"/>
      <c r="R1130" s="8"/>
      <c r="S1130" s="8"/>
    </row>
    <row r="1131" spans="1:19" x14ac:dyDescent="0.25">
      <c r="A1131" s="140"/>
      <c r="B1131" s="155" t="s">
        <v>139</v>
      </c>
      <c r="C1131" s="58">
        <f t="shared" ca="1" si="422"/>
        <v>0</v>
      </c>
      <c r="D1131" s="58">
        <f t="shared" ca="1" si="423"/>
        <v>16.489201399999999</v>
      </c>
      <c r="E1131" s="58">
        <f t="shared" ca="1" si="424"/>
        <v>16.489201399999999</v>
      </c>
      <c r="F1131" s="58">
        <f t="shared" ca="1" si="425"/>
        <v>16.489201399999999</v>
      </c>
      <c r="G1131" s="58">
        <f t="shared" ca="1" si="426"/>
        <v>16.489201399999999</v>
      </c>
      <c r="O1131" s="8"/>
      <c r="P1131" s="8"/>
      <c r="Q1131" s="8"/>
      <c r="R1131" s="8"/>
      <c r="S1131" s="8"/>
    </row>
    <row r="1132" spans="1:19" x14ac:dyDescent="0.25">
      <c r="A1132" s="140"/>
      <c r="B1132" s="155" t="s">
        <v>120</v>
      </c>
      <c r="C1132" s="58">
        <f t="shared" ca="1" si="422"/>
        <v>0</v>
      </c>
      <c r="D1132" s="58">
        <f t="shared" ca="1" si="423"/>
        <v>1.2269693800000001</v>
      </c>
      <c r="E1132" s="58">
        <f t="shared" ca="1" si="424"/>
        <v>1.2269693800000001</v>
      </c>
      <c r="F1132" s="58">
        <f t="shared" ca="1" si="425"/>
        <v>1.2269693800000001</v>
      </c>
      <c r="G1132" s="58">
        <f t="shared" ca="1" si="426"/>
        <v>1.2269693800000001</v>
      </c>
      <c r="O1132" s="8"/>
      <c r="P1132" s="8"/>
      <c r="Q1132" s="8"/>
      <c r="R1132" s="8"/>
      <c r="S1132" s="8"/>
    </row>
    <row r="1133" spans="1:19" x14ac:dyDescent="0.25">
      <c r="A1133" s="140"/>
      <c r="B1133" s="155" t="s">
        <v>140</v>
      </c>
      <c r="C1133" s="58">
        <f t="shared" ca="1" si="422"/>
        <v>0</v>
      </c>
      <c r="D1133" s="58">
        <f t="shared" ca="1" si="423"/>
        <v>0</v>
      </c>
      <c r="E1133" s="58">
        <f t="shared" ca="1" si="424"/>
        <v>0</v>
      </c>
      <c r="F1133" s="58">
        <f t="shared" ca="1" si="425"/>
        <v>0</v>
      </c>
      <c r="G1133" s="58">
        <f t="shared" ca="1" si="426"/>
        <v>0</v>
      </c>
      <c r="O1133" s="8"/>
      <c r="P1133" s="8"/>
      <c r="Q1133" s="8"/>
      <c r="R1133" s="8"/>
      <c r="S1133" s="8"/>
    </row>
    <row r="1134" spans="1:19" x14ac:dyDescent="0.25">
      <c r="A1134" s="140"/>
      <c r="B1134" s="155" t="s">
        <v>141</v>
      </c>
      <c r="C1134" s="58">
        <f t="shared" ca="1" si="422"/>
        <v>0</v>
      </c>
      <c r="D1134" s="58">
        <f t="shared" ca="1" si="423"/>
        <v>0</v>
      </c>
      <c r="E1134" s="58">
        <f t="shared" ca="1" si="424"/>
        <v>0</v>
      </c>
      <c r="F1134" s="58">
        <f t="shared" ca="1" si="425"/>
        <v>0</v>
      </c>
      <c r="G1134" s="58">
        <f t="shared" ca="1" si="426"/>
        <v>0</v>
      </c>
      <c r="O1134" s="8"/>
      <c r="P1134" s="8"/>
      <c r="Q1134" s="8"/>
      <c r="R1134" s="8"/>
      <c r="S1134" s="8"/>
    </row>
    <row r="1135" spans="1:19" x14ac:dyDescent="0.25">
      <c r="A1135" s="140"/>
      <c r="B1135" s="155" t="s">
        <v>1048</v>
      </c>
      <c r="C1135" s="58">
        <f t="shared" ca="1" si="422"/>
        <v>0</v>
      </c>
      <c r="D1135" s="58">
        <f t="shared" ca="1" si="423"/>
        <v>0</v>
      </c>
      <c r="E1135" s="58">
        <f t="shared" ca="1" si="424"/>
        <v>0</v>
      </c>
      <c r="F1135" s="58">
        <f t="shared" ca="1" si="425"/>
        <v>0</v>
      </c>
      <c r="G1135" s="58">
        <f t="shared" ca="1" si="426"/>
        <v>0</v>
      </c>
      <c r="O1135" s="8"/>
      <c r="P1135" s="8"/>
      <c r="Q1135" s="8"/>
      <c r="R1135" s="8"/>
      <c r="S1135" s="8"/>
    </row>
    <row r="1136" spans="1:19" x14ac:dyDescent="0.25">
      <c r="A1136" s="140"/>
      <c r="B1136" s="155" t="s">
        <v>1001</v>
      </c>
      <c r="C1136" s="58">
        <f t="shared" ca="1" si="422"/>
        <v>0</v>
      </c>
      <c r="D1136" s="58">
        <f t="shared" ca="1" si="423"/>
        <v>0</v>
      </c>
      <c r="E1136" s="58">
        <f t="shared" ca="1" si="424"/>
        <v>0</v>
      </c>
      <c r="F1136" s="58">
        <f t="shared" ca="1" si="425"/>
        <v>0</v>
      </c>
      <c r="G1136" s="58">
        <f t="shared" ca="1" si="426"/>
        <v>0</v>
      </c>
      <c r="O1136" s="8"/>
      <c r="P1136" s="8"/>
      <c r="Q1136" s="8"/>
      <c r="R1136" s="8"/>
      <c r="S1136" s="8"/>
    </row>
    <row r="1137" spans="1:27" x14ac:dyDescent="0.25">
      <c r="A1137" s="140"/>
      <c r="B1137" s="155" t="s">
        <v>1049</v>
      </c>
      <c r="C1137" s="58">
        <f t="shared" ca="1" si="422"/>
        <v>0</v>
      </c>
      <c r="D1137" s="58">
        <f t="shared" ca="1" si="423"/>
        <v>0</v>
      </c>
      <c r="E1137" s="58">
        <f t="shared" ca="1" si="424"/>
        <v>0</v>
      </c>
      <c r="F1137" s="58">
        <f t="shared" ca="1" si="425"/>
        <v>0</v>
      </c>
      <c r="G1137" s="58">
        <f t="shared" ca="1" si="426"/>
        <v>0</v>
      </c>
      <c r="O1137" s="8"/>
      <c r="P1137" s="8"/>
      <c r="Q1137" s="8"/>
      <c r="R1137" s="8"/>
      <c r="S1137" s="8"/>
    </row>
    <row r="1138" spans="1:27" x14ac:dyDescent="0.25">
      <c r="A1138" s="140"/>
      <c r="B1138" s="155" t="s">
        <v>1050</v>
      </c>
      <c r="C1138" s="58">
        <f t="shared" ca="1" si="422"/>
        <v>0</v>
      </c>
      <c r="D1138" s="58">
        <f t="shared" ca="1" si="423"/>
        <v>0</v>
      </c>
      <c r="E1138" s="58">
        <f t="shared" ca="1" si="424"/>
        <v>0</v>
      </c>
      <c r="F1138" s="58">
        <f t="shared" ca="1" si="425"/>
        <v>0</v>
      </c>
      <c r="G1138" s="58">
        <f t="shared" ca="1" si="426"/>
        <v>0</v>
      </c>
      <c r="O1138" s="8"/>
      <c r="P1138" s="8"/>
      <c r="Q1138" s="8"/>
      <c r="R1138" s="8"/>
      <c r="S1138" s="8"/>
    </row>
    <row r="1139" spans="1:27" x14ac:dyDescent="0.25">
      <c r="A1139" s="140"/>
      <c r="B1139" s="155" t="s">
        <v>1227</v>
      </c>
      <c r="C1139" s="61">
        <f t="shared" ca="1" si="422"/>
        <v>0</v>
      </c>
      <c r="D1139" s="61">
        <f t="shared" ca="1" si="423"/>
        <v>0</v>
      </c>
      <c r="E1139" s="61">
        <f t="shared" ca="1" si="424"/>
        <v>0</v>
      </c>
      <c r="F1139" s="61">
        <f t="shared" ca="1" si="425"/>
        <v>0</v>
      </c>
      <c r="G1139" s="61">
        <f t="shared" ca="1" si="426"/>
        <v>0</v>
      </c>
      <c r="O1139" s="8"/>
      <c r="P1139" s="8"/>
      <c r="Q1139" s="8"/>
      <c r="R1139" s="8"/>
      <c r="S1139" s="8"/>
    </row>
    <row r="1140" spans="1:27" x14ac:dyDescent="0.25">
      <c r="A1140" s="140"/>
      <c r="B1140" s="155" t="s">
        <v>1228</v>
      </c>
      <c r="C1140" s="61">
        <f t="shared" ca="1" si="422"/>
        <v>0</v>
      </c>
      <c r="D1140" s="61">
        <f t="shared" ca="1" si="423"/>
        <v>1.3965019299999999E-2</v>
      </c>
      <c r="E1140" s="61">
        <f t="shared" ca="1" si="424"/>
        <v>2.67597857E-2</v>
      </c>
      <c r="F1140" s="61">
        <f t="shared" ca="1" si="425"/>
        <v>3.8696366400000001E-2</v>
      </c>
      <c r="G1140" s="61">
        <f t="shared" ca="1" si="426"/>
        <v>5.0008812299999997E-2</v>
      </c>
      <c r="O1140" s="8"/>
      <c r="P1140" s="8"/>
      <c r="Q1140" s="8"/>
      <c r="R1140" s="8"/>
      <c r="S1140" s="8"/>
    </row>
    <row r="1141" spans="1:27" x14ac:dyDescent="0.25">
      <c r="A1141" s="140"/>
      <c r="B1141" s="155" t="s">
        <v>1295</v>
      </c>
      <c r="C1141" s="61">
        <f t="shared" ca="1" si="422"/>
        <v>0</v>
      </c>
      <c r="D1141" s="61">
        <f t="shared" ca="1" si="423"/>
        <v>7.7324580600000002E-4</v>
      </c>
      <c r="E1141" s="61">
        <f t="shared" ca="1" si="424"/>
        <v>1.48169448E-3</v>
      </c>
      <c r="F1141" s="61">
        <f t="shared" ca="1" si="425"/>
        <v>2.1426252499999999E-3</v>
      </c>
      <c r="G1141" s="61">
        <f t="shared" ca="1" si="426"/>
        <v>2.76899755E-3</v>
      </c>
      <c r="O1141" s="8"/>
      <c r="P1141" s="8"/>
      <c r="Q1141" s="8"/>
      <c r="R1141" s="8"/>
      <c r="S1141" s="8"/>
    </row>
    <row r="1142" spans="1:27" x14ac:dyDescent="0.25">
      <c r="A1142" s="140"/>
      <c r="B1142" s="155" t="s">
        <v>1296</v>
      </c>
      <c r="C1142" s="61">
        <f t="shared" ca="1" si="422"/>
        <v>0</v>
      </c>
      <c r="D1142" s="61">
        <f t="shared" ca="1" si="423"/>
        <v>2.0240549899999999E-3</v>
      </c>
      <c r="E1142" s="61">
        <f t="shared" ca="1" si="424"/>
        <v>3.87849643E-3</v>
      </c>
      <c r="F1142" s="61">
        <f t="shared" ca="1" si="425"/>
        <v>5.6085546100000001E-3</v>
      </c>
      <c r="G1142" s="61">
        <f t="shared" ca="1" si="426"/>
        <v>7.2481522299999998E-3</v>
      </c>
      <c r="O1142" s="8"/>
      <c r="P1142" s="8"/>
      <c r="Q1142" s="8"/>
      <c r="R1142" s="8"/>
      <c r="S1142" s="8"/>
    </row>
    <row r="1143" spans="1:27" x14ac:dyDescent="0.25">
      <c r="A1143" s="140"/>
      <c r="B1143" s="155" t="s">
        <v>1297</v>
      </c>
      <c r="C1143" s="65">
        <f t="shared" ca="1" si="422"/>
        <v>0</v>
      </c>
      <c r="D1143" s="65">
        <f t="shared" ca="1" si="423"/>
        <v>1.52642631E-2</v>
      </c>
      <c r="E1143" s="65">
        <f t="shared" ca="1" si="424"/>
        <v>1.2854116299999999E-2</v>
      </c>
      <c r="F1143" s="65">
        <f t="shared" ca="1" si="425"/>
        <v>1.1347774499999999E-2</v>
      </c>
      <c r="G1143" s="65">
        <f t="shared" ca="1" si="426"/>
        <v>1.02431239E-2</v>
      </c>
      <c r="O1143" s="8"/>
      <c r="P1143" s="8"/>
      <c r="Q1143" s="8"/>
      <c r="R1143" s="8"/>
      <c r="S1143" s="8"/>
    </row>
    <row r="1144" spans="1:27" x14ac:dyDescent="0.25">
      <c r="A1144" s="140"/>
      <c r="B1144" s="155" t="s">
        <v>1298</v>
      </c>
      <c r="C1144" s="65">
        <f t="shared" ca="1" si="422"/>
        <v>0</v>
      </c>
      <c r="D1144" s="65">
        <f t="shared" ca="1" si="423"/>
        <v>0</v>
      </c>
      <c r="E1144" s="65">
        <f t="shared" ca="1" si="424"/>
        <v>0</v>
      </c>
      <c r="F1144" s="65">
        <f t="shared" ca="1" si="425"/>
        <v>0</v>
      </c>
      <c r="G1144" s="65">
        <f t="shared" ca="1" si="426"/>
        <v>0</v>
      </c>
      <c r="O1144" s="8"/>
      <c r="P1144" s="8"/>
      <c r="Q1144" s="8"/>
      <c r="R1144" s="8"/>
      <c r="S1144" s="8"/>
    </row>
    <row r="1145" spans="1:27" x14ac:dyDescent="0.25">
      <c r="A1145" s="140"/>
      <c r="B1145" s="155" t="s">
        <v>1299</v>
      </c>
      <c r="C1145" s="69">
        <f t="shared" ref="C1145:C1148" ca="1" si="427">IFERROR(VLOOKUP($B1145,INDIRECT($I$1017),2,FALSE),0)</f>
        <v>0</v>
      </c>
      <c r="D1145" s="69">
        <f t="shared" ref="D1145:D1148" ca="1" si="428">IFERROR(VLOOKUP($B1145,INDIRECT($J$1017),2,FALSE),0)</f>
        <v>1.3223028E-2</v>
      </c>
      <c r="E1145" s="69">
        <f t="shared" ref="E1145:E1148" ca="1" si="429">IFERROR(VLOOKUP($B1145,INDIRECT($K$1017),2,FALSE),0)</f>
        <v>2.6446055900000001E-2</v>
      </c>
      <c r="F1145" s="69">
        <f t="shared" ref="F1145:F1148" ca="1" si="430">IFERROR(VLOOKUP($B1145,INDIRECT($L$1017),2,FALSE),0)</f>
        <v>3.9669083899999999E-2</v>
      </c>
      <c r="G1145" s="69">
        <f t="shared" ref="G1145:G1148" ca="1" si="431">IFERROR(VLOOKUP($B1145,INDIRECT($M$1017),2,FALSE),0)</f>
        <v>5.2892111899999997E-2</v>
      </c>
      <c r="O1145" s="8"/>
      <c r="P1145" s="8"/>
      <c r="Q1145" s="8"/>
      <c r="R1145" s="8"/>
      <c r="S1145" s="8"/>
    </row>
    <row r="1146" spans="1:27" x14ac:dyDescent="0.25">
      <c r="A1146" s="140"/>
      <c r="B1146" s="155" t="s">
        <v>1300</v>
      </c>
      <c r="C1146" s="69">
        <f t="shared" ca="1" si="427"/>
        <v>0</v>
      </c>
      <c r="D1146" s="69">
        <f t="shared" ca="1" si="428"/>
        <v>0</v>
      </c>
      <c r="E1146" s="69">
        <f t="shared" ca="1" si="429"/>
        <v>0</v>
      </c>
      <c r="F1146" s="69">
        <f t="shared" ca="1" si="430"/>
        <v>0</v>
      </c>
      <c r="G1146" s="69">
        <f t="shared" ca="1" si="431"/>
        <v>0</v>
      </c>
      <c r="O1146" s="8"/>
      <c r="P1146" s="8"/>
      <c r="Q1146" s="8"/>
      <c r="R1146" s="8"/>
      <c r="S1146" s="8"/>
    </row>
    <row r="1147" spans="1:27" x14ac:dyDescent="0.25">
      <c r="A1147" s="140"/>
      <c r="B1147" s="155" t="s">
        <v>1301</v>
      </c>
      <c r="C1147" s="58">
        <f t="shared" ca="1" si="427"/>
        <v>0</v>
      </c>
      <c r="D1147" s="58">
        <f t="shared" ca="1" si="428"/>
        <v>3.3289395200000002E-2</v>
      </c>
      <c r="E1147" s="58">
        <f t="shared" ca="1" si="429"/>
        <v>6.6578790499999999E-2</v>
      </c>
      <c r="F1147" s="58">
        <f t="shared" ca="1" si="430"/>
        <v>9.9868185700000001E-2</v>
      </c>
      <c r="G1147" s="58">
        <f t="shared" ca="1" si="431"/>
        <v>0.133157581</v>
      </c>
      <c r="O1147" s="8"/>
      <c r="P1147" s="8"/>
      <c r="Q1147" s="8"/>
      <c r="R1147" s="8"/>
      <c r="S1147" s="8"/>
    </row>
    <row r="1148" spans="1:27" x14ac:dyDescent="0.25">
      <c r="A1148" s="140"/>
      <c r="B1148" s="155" t="s">
        <v>1302</v>
      </c>
      <c r="C1148" s="58">
        <f t="shared" ca="1" si="427"/>
        <v>0</v>
      </c>
      <c r="D1148" s="58">
        <f t="shared" ca="1" si="428"/>
        <v>0</v>
      </c>
      <c r="E1148" s="58">
        <f t="shared" ca="1" si="429"/>
        <v>0</v>
      </c>
      <c r="F1148" s="58">
        <f t="shared" ca="1" si="430"/>
        <v>0</v>
      </c>
      <c r="G1148" s="58">
        <f t="shared" ca="1" si="431"/>
        <v>0</v>
      </c>
      <c r="O1148" s="8"/>
      <c r="P1148" s="8"/>
      <c r="Q1148" s="8"/>
      <c r="R1148" s="8"/>
      <c r="S1148" s="8"/>
    </row>
    <row r="1149" spans="1:27" x14ac:dyDescent="0.25">
      <c r="A1149" s="140"/>
      <c r="B1149" s="155"/>
      <c r="C1149" s="7"/>
      <c r="D1149" s="7"/>
      <c r="E1149" s="7"/>
      <c r="F1149" s="7"/>
      <c r="G1149" s="7"/>
      <c r="H1149" s="7"/>
      <c r="I1149" s="103" t="s">
        <v>244</v>
      </c>
      <c r="O1149" s="138" t="s">
        <v>245</v>
      </c>
      <c r="P1149" s="8"/>
      <c r="Q1149" s="8"/>
      <c r="R1149" s="8"/>
      <c r="S1149" s="8"/>
    </row>
    <row r="1150" spans="1:27" x14ac:dyDescent="0.25">
      <c r="A1150" s="106"/>
      <c r="B1150" s="106" t="s">
        <v>567</v>
      </c>
      <c r="C1150" s="9">
        <v>2010</v>
      </c>
      <c r="D1150" s="9">
        <v>2020</v>
      </c>
      <c r="E1150" s="9">
        <v>2030</v>
      </c>
      <c r="F1150" s="9">
        <v>2040</v>
      </c>
      <c r="G1150" s="9">
        <v>2050</v>
      </c>
      <c r="H1150" s="7"/>
      <c r="I1150" s="106">
        <v>2010</v>
      </c>
      <c r="J1150" s="106">
        <v>2020</v>
      </c>
      <c r="K1150" s="106">
        <v>2030</v>
      </c>
      <c r="L1150" s="106">
        <v>2040</v>
      </c>
      <c r="M1150" s="106">
        <v>2050</v>
      </c>
      <c r="O1150" s="6">
        <v>2010</v>
      </c>
      <c r="P1150" s="6">
        <v>2020</v>
      </c>
      <c r="Q1150" s="6">
        <v>2030</v>
      </c>
      <c r="R1150" s="6">
        <v>2040</v>
      </c>
      <c r="S1150" s="6">
        <v>2050</v>
      </c>
      <c r="V1150" s="106" t="s">
        <v>567</v>
      </c>
      <c r="W1150" s="9">
        <v>2010</v>
      </c>
      <c r="X1150" s="9">
        <v>2020</v>
      </c>
      <c r="Y1150" s="9">
        <v>2030</v>
      </c>
      <c r="Z1150" s="9">
        <v>2040</v>
      </c>
      <c r="AA1150" s="9">
        <v>2050</v>
      </c>
    </row>
    <row r="1151" spans="1:27" x14ac:dyDescent="0.25">
      <c r="A1151" s="140"/>
      <c r="B1151" s="155" t="s">
        <v>478</v>
      </c>
      <c r="C1151" s="28">
        <f t="shared" ref="C1151:C1171" ca="1" si="432">IFERROR(VLOOKUP($B1151,INDIRECT($I$1151),2,FALSE),0)</f>
        <v>-13.990016000000001</v>
      </c>
      <c r="D1151" s="28">
        <f t="shared" ref="D1151:D1171" ca="1" si="433">IFERROR(VLOOKUP($B1151,INDIRECT($J$1151),2,FALSE),0)</f>
        <v>-13.9970886</v>
      </c>
      <c r="E1151" s="28">
        <f t="shared" ref="E1151:E1171" ca="1" si="434">IFERROR(VLOOKUP($B1151,INDIRECT($K$1151),2,FALSE),0)</f>
        <v>-13.9970886</v>
      </c>
      <c r="F1151" s="28">
        <f t="shared" ref="F1151:F1171" ca="1" si="435">IFERROR(VLOOKUP($B1151,INDIRECT($L$1151),2,FALSE),0)</f>
        <v>-13.9970886</v>
      </c>
      <c r="G1151" s="28">
        <f t="shared" ref="G1151:G1171" ca="1" si="436">IFERROR(VLOOKUP($B1151,INDIRECT($M$1151),2,FALSE),0)</f>
        <v>-13.9970886</v>
      </c>
      <c r="H1151" s="7"/>
      <c r="I1151" s="140" t="str">
        <f>"Modeloutput!$A$"&amp;O1151&amp;":$B$"&amp;O1152</f>
        <v>Modeloutput!$A$18903:$B$18923</v>
      </c>
      <c r="J1151" s="140" t="str">
        <f>"Modeloutput!$A$"&amp;P1151&amp;":$B$"&amp;P1152</f>
        <v>Modeloutput!$A$19838:$B$19858</v>
      </c>
      <c r="K1151" s="140" t="str">
        <f>"Modeloutput!$A$"&amp;Q1151&amp;":$B$"&amp;Q1152</f>
        <v>Modeloutput!$A$20773:$B$20793</v>
      </c>
      <c r="L1151" s="140" t="str">
        <f>"Modeloutput!$A$"&amp;R1151&amp;":$B$"&amp;R1152</f>
        <v>Modeloutput!$A$21708:$B$21728</v>
      </c>
      <c r="M1151" s="140" t="str">
        <f>"Modeloutput!$A$"&amp;S1151&amp;":$B$"&amp;S1152</f>
        <v>Modeloutput!$A$22643:$B$22663</v>
      </c>
      <c r="N1151" s="140" t="s">
        <v>246</v>
      </c>
      <c r="O1151" s="140">
        <f>Run4_Var1!O1151+Run4_Var5!$G$10</f>
        <v>18903</v>
      </c>
      <c r="P1151" s="140">
        <f>Run4_Var1!P1151+Run4_Var5!$G$10</f>
        <v>19838</v>
      </c>
      <c r="Q1151" s="140">
        <f>Run4_Var1!Q1151+Run4_Var5!$G$10</f>
        <v>20773</v>
      </c>
      <c r="R1151" s="140">
        <f>Run4_Var1!R1151+Run4_Var5!$G$10</f>
        <v>21708</v>
      </c>
      <c r="S1151" s="140">
        <f>Run4_Var1!S1151+Run4_Var5!$G$10</f>
        <v>22643</v>
      </c>
      <c r="V1151" s="96" t="s">
        <v>568</v>
      </c>
      <c r="W1151" s="97">
        <f t="shared" ref="W1151:AA1153" ca="1" si="437">SUM(C1151)</f>
        <v>-13.990016000000001</v>
      </c>
      <c r="X1151" s="97">
        <f t="shared" ca="1" si="437"/>
        <v>-13.9970886</v>
      </c>
      <c r="Y1151" s="97">
        <f t="shared" ca="1" si="437"/>
        <v>-13.9970886</v>
      </c>
      <c r="Z1151" s="97">
        <f t="shared" ca="1" si="437"/>
        <v>-13.9970886</v>
      </c>
      <c r="AA1151" s="97">
        <f t="shared" ca="1" si="437"/>
        <v>-13.9970886</v>
      </c>
    </row>
    <row r="1152" spans="1:27" x14ac:dyDescent="0.25">
      <c r="A1152" s="140"/>
      <c r="B1152" s="155" t="s">
        <v>479</v>
      </c>
      <c r="C1152" s="94">
        <f t="shared" ca="1" si="432"/>
        <v>0</v>
      </c>
      <c r="D1152" s="94">
        <f t="shared" ca="1" si="433"/>
        <v>-20.745722700000002</v>
      </c>
      <c r="E1152" s="94">
        <f t="shared" ca="1" si="434"/>
        <v>-20.745722700000002</v>
      </c>
      <c r="F1152" s="94">
        <f t="shared" ca="1" si="435"/>
        <v>-20.745722700000002</v>
      </c>
      <c r="G1152" s="94">
        <f t="shared" ca="1" si="436"/>
        <v>-20.745722700000002</v>
      </c>
      <c r="H1152" s="7"/>
      <c r="O1152" s="140">
        <f>Run4_Var1!O1152+Run4_Var5!$G$10</f>
        <v>18923</v>
      </c>
      <c r="P1152" s="140">
        <f>Run4_Var1!P1152+Run4_Var5!$G$10</f>
        <v>19858</v>
      </c>
      <c r="Q1152" s="140">
        <f>Run4_Var1!Q1152+Run4_Var5!$G$10</f>
        <v>20793</v>
      </c>
      <c r="R1152" s="140">
        <f>Run4_Var1!R1152+Run4_Var5!$G$10</f>
        <v>21728</v>
      </c>
      <c r="S1152" s="140">
        <f>Run4_Var1!S1152+Run4_Var5!$G$10</f>
        <v>22663</v>
      </c>
      <c r="V1152" s="92" t="s">
        <v>569</v>
      </c>
      <c r="W1152" s="93">
        <f t="shared" ca="1" si="437"/>
        <v>0</v>
      </c>
      <c r="X1152" s="93">
        <f t="shared" ca="1" si="437"/>
        <v>-20.745722700000002</v>
      </c>
      <c r="Y1152" s="93">
        <f t="shared" ca="1" si="437"/>
        <v>-20.745722700000002</v>
      </c>
      <c r="Z1152" s="93">
        <f t="shared" ca="1" si="437"/>
        <v>-20.745722700000002</v>
      </c>
      <c r="AA1152" s="93">
        <f t="shared" ca="1" si="437"/>
        <v>-20.745722700000002</v>
      </c>
    </row>
    <row r="1153" spans="1:27" x14ac:dyDescent="0.25">
      <c r="A1153" s="140"/>
      <c r="B1153" s="155" t="s">
        <v>184</v>
      </c>
      <c r="C1153" s="59">
        <f t="shared" ca="1" si="432"/>
        <v>-29.6259163</v>
      </c>
      <c r="D1153" s="59">
        <f t="shared" ca="1" si="433"/>
        <v>-0.35281441400000002</v>
      </c>
      <c r="E1153" s="59">
        <f t="shared" ca="1" si="434"/>
        <v>-0.35281441400000002</v>
      </c>
      <c r="F1153" s="59">
        <f t="shared" ca="1" si="435"/>
        <v>-0.35281441400000002</v>
      </c>
      <c r="G1153" s="59">
        <f t="shared" ca="1" si="436"/>
        <v>-0.35255519200000002</v>
      </c>
      <c r="H1153" s="7"/>
      <c r="O1153" s="8"/>
      <c r="P1153" s="8"/>
      <c r="Q1153" s="8"/>
      <c r="R1153" s="8"/>
      <c r="S1153" s="8"/>
      <c r="V1153" s="34" t="s">
        <v>570</v>
      </c>
      <c r="W1153" s="35">
        <f t="shared" ca="1" si="437"/>
        <v>-29.6259163</v>
      </c>
      <c r="X1153" s="35">
        <f t="shared" ca="1" si="437"/>
        <v>-0.35281441400000002</v>
      </c>
      <c r="Y1153" s="35">
        <f t="shared" ca="1" si="437"/>
        <v>-0.35281441400000002</v>
      </c>
      <c r="Z1153" s="35">
        <f t="shared" ca="1" si="437"/>
        <v>-0.35281441400000002</v>
      </c>
      <c r="AA1153" s="35">
        <f t="shared" ca="1" si="437"/>
        <v>-0.35255519200000002</v>
      </c>
    </row>
    <row r="1154" spans="1:27" x14ac:dyDescent="0.25">
      <c r="A1154" s="140"/>
      <c r="B1154" s="155" t="s">
        <v>1142</v>
      </c>
      <c r="C1154" s="39">
        <f t="shared" ca="1" si="432"/>
        <v>15.541586300000001</v>
      </c>
      <c r="D1154" s="39">
        <f t="shared" ca="1" si="433"/>
        <v>5.3645494100000003E-2</v>
      </c>
      <c r="E1154" s="39">
        <f t="shared" ca="1" si="434"/>
        <v>5.2524438200000002E-2</v>
      </c>
      <c r="F1154" s="39">
        <f t="shared" ca="1" si="435"/>
        <v>5.1407924700000003E-2</v>
      </c>
      <c r="G1154" s="39">
        <f t="shared" ca="1" si="436"/>
        <v>5.0286868999999998E-2</v>
      </c>
      <c r="H1154" s="7"/>
      <c r="O1154" s="8"/>
      <c r="P1154" s="8"/>
      <c r="Q1154" s="8"/>
      <c r="R1154" s="8"/>
      <c r="S1154" s="8"/>
      <c r="V1154" s="83" t="s">
        <v>571</v>
      </c>
      <c r="W1154" s="84">
        <f ca="1">SUM(C1154:C1159)</f>
        <v>20.106906120000001</v>
      </c>
      <c r="X1154" s="84">
        <f ca="1">SUM(D1154:D1159)</f>
        <v>6.0319866680000001E-2</v>
      </c>
      <c r="Y1154" s="84">
        <f ca="1">SUM(E1154:E1159)</f>
        <v>5.9029709440000001E-2</v>
      </c>
      <c r="Z1154" s="84">
        <f ca="1">SUM(F1154:F1159)</f>
        <v>5.7744714799999999E-2</v>
      </c>
      <c r="AA1154" s="84">
        <f ca="1">SUM(G1154:G1159)</f>
        <v>5.6447939959999999E-2</v>
      </c>
    </row>
    <row r="1155" spans="1:27" x14ac:dyDescent="0.25">
      <c r="A1155" s="140"/>
      <c r="B1155" s="155" t="s">
        <v>1143</v>
      </c>
      <c r="C1155" s="39">
        <f t="shared" ca="1" si="432"/>
        <v>0</v>
      </c>
      <c r="D1155" s="39">
        <f t="shared" ca="1" si="433"/>
        <v>1.06204836E-3</v>
      </c>
      <c r="E1155" s="39">
        <f t="shared" ca="1" si="434"/>
        <v>1.0418253799999999E-3</v>
      </c>
      <c r="F1155" s="39">
        <f t="shared" ca="1" si="435"/>
        <v>1.0216761500000001E-3</v>
      </c>
      <c r="G1155" s="39">
        <f t="shared" ca="1" si="436"/>
        <v>1.0014530799999999E-3</v>
      </c>
      <c r="H1155" s="7"/>
      <c r="O1155" s="8"/>
      <c r="P1155" s="8"/>
      <c r="Q1155" s="8"/>
      <c r="R1155" s="8"/>
      <c r="S1155" s="8"/>
      <c r="V1155" s="98" t="s">
        <v>573</v>
      </c>
      <c r="W1155" s="99">
        <f ca="1">SUM(C1160:C1165)</f>
        <v>23.509026239999997</v>
      </c>
      <c r="X1155" s="99">
        <f ca="1">SUM(D1160:D1165)</f>
        <v>6.6296159999999993E-2</v>
      </c>
      <c r="Y1155" s="99">
        <f ca="1">SUM(E1160:E1165)</f>
        <v>6.6296159999999993E-2</v>
      </c>
      <c r="Z1155" s="99">
        <f ca="1">SUM(F1160:F1165)</f>
        <v>6.6296159999999993E-2</v>
      </c>
      <c r="AA1155" s="99">
        <f ca="1">SUM(G1160:G1165)</f>
        <v>6.6245760000000001E-2</v>
      </c>
    </row>
    <row r="1156" spans="1:27" x14ac:dyDescent="0.25">
      <c r="A1156" s="140"/>
      <c r="B1156" s="155" t="s">
        <v>1144</v>
      </c>
      <c r="C1156" s="39">
        <f t="shared" ca="1" si="432"/>
        <v>4.56531982</v>
      </c>
      <c r="D1156" s="39">
        <f t="shared" ca="1" si="433"/>
        <v>5.6123242200000001E-3</v>
      </c>
      <c r="E1156" s="39">
        <f t="shared" ca="1" si="434"/>
        <v>5.46344586E-3</v>
      </c>
      <c r="F1156" s="39">
        <f t="shared" ca="1" si="435"/>
        <v>5.3151139500000003E-3</v>
      </c>
      <c r="G1156" s="39">
        <f t="shared" ca="1" si="436"/>
        <v>5.15961788E-3</v>
      </c>
      <c r="H1156" s="7"/>
      <c r="O1156" s="8"/>
      <c r="P1156" s="8"/>
      <c r="Q1156" s="8"/>
      <c r="R1156" s="8"/>
      <c r="S1156" s="8"/>
      <c r="V1156" s="66" t="s">
        <v>572</v>
      </c>
      <c r="W1156" s="67">
        <f ca="1">SUM(C1166:C1171)</f>
        <v>0</v>
      </c>
      <c r="X1156" s="67">
        <f ca="1">SUM(D1166:D1171)</f>
        <v>5.1810373100000002E-4</v>
      </c>
      <c r="Y1156" s="67">
        <f ca="1">SUM(E1166:E1171)</f>
        <v>5.1810373100000002E-4</v>
      </c>
      <c r="Z1156" s="67">
        <f ca="1">SUM(F1166:F1171)</f>
        <v>5.1810373100000002E-4</v>
      </c>
      <c r="AA1156" s="67">
        <f ca="1">SUM(G1166:G1171)</f>
        <v>5.1810373100000002E-4</v>
      </c>
    </row>
    <row r="1157" spans="1:27" x14ac:dyDescent="0.25">
      <c r="A1157" s="140"/>
      <c r="B1157" s="155" t="s">
        <v>1145</v>
      </c>
      <c r="C1157" s="39">
        <f t="shared" ca="1" si="432"/>
        <v>0</v>
      </c>
      <c r="D1157" s="39">
        <f t="shared" ca="1" si="433"/>
        <v>0</v>
      </c>
      <c r="E1157" s="39">
        <f t="shared" ca="1" si="434"/>
        <v>0</v>
      </c>
      <c r="F1157" s="39">
        <f t="shared" ca="1" si="435"/>
        <v>0</v>
      </c>
      <c r="G1157" s="39">
        <f t="shared" ca="1" si="436"/>
        <v>0</v>
      </c>
      <c r="H1157" s="7"/>
      <c r="O1157" s="8"/>
      <c r="P1157" s="8"/>
      <c r="Q1157" s="8"/>
      <c r="R1157" s="8"/>
      <c r="S1157" s="8"/>
    </row>
    <row r="1158" spans="1:27" x14ac:dyDescent="0.25">
      <c r="A1158" s="140"/>
      <c r="B1158" s="155" t="s">
        <v>1146</v>
      </c>
      <c r="C1158" s="39">
        <f t="shared" ca="1" si="432"/>
        <v>0</v>
      </c>
      <c r="D1158" s="39">
        <f t="shared" ca="1" si="433"/>
        <v>0</v>
      </c>
      <c r="E1158" s="39">
        <f t="shared" ca="1" si="434"/>
        <v>0</v>
      </c>
      <c r="F1158" s="39">
        <f t="shared" ca="1" si="435"/>
        <v>0</v>
      </c>
      <c r="G1158" s="39">
        <f t="shared" ca="1" si="436"/>
        <v>0</v>
      </c>
      <c r="H1158" s="7"/>
      <c r="O1158" s="8"/>
      <c r="P1158" s="8"/>
      <c r="Q1158" s="8"/>
      <c r="R1158" s="8"/>
      <c r="S1158" s="8"/>
      <c r="V1158" s="8"/>
      <c r="W1158" s="42"/>
      <c r="X1158" s="42"/>
      <c r="Y1158" s="42"/>
      <c r="Z1158" s="42"/>
      <c r="AA1158" s="42"/>
    </row>
    <row r="1159" spans="1:27" x14ac:dyDescent="0.25">
      <c r="A1159" s="140"/>
      <c r="B1159" s="155" t="s">
        <v>1147</v>
      </c>
      <c r="C1159" s="39">
        <f t="shared" ca="1" si="432"/>
        <v>0</v>
      </c>
      <c r="D1159" s="39">
        <f t="shared" ca="1" si="433"/>
        <v>0</v>
      </c>
      <c r="E1159" s="39">
        <f t="shared" ca="1" si="434"/>
        <v>0</v>
      </c>
      <c r="F1159" s="39">
        <f t="shared" ca="1" si="435"/>
        <v>0</v>
      </c>
      <c r="G1159" s="39">
        <f t="shared" ca="1" si="436"/>
        <v>0</v>
      </c>
      <c r="H1159" s="7"/>
      <c r="O1159" s="8"/>
      <c r="P1159" s="8"/>
      <c r="Q1159" s="8"/>
      <c r="R1159" s="8"/>
      <c r="S1159" s="8"/>
      <c r="V1159" s="140" t="s">
        <v>285</v>
      </c>
      <c r="W1159" s="135">
        <f ca="1">SUM(W1151:W1156)</f>
        <v>6.0000001411708581E-8</v>
      </c>
      <c r="X1159" s="135">
        <f ca="1">SUM(X1151:X1156)</f>
        <v>-34.968491583589007</v>
      </c>
      <c r="Y1159" s="135">
        <f ca="1">SUM(Y1151:Y1156)</f>
        <v>-34.969781740829006</v>
      </c>
      <c r="Z1159" s="135">
        <f ca="1">SUM(Z1151:Z1156)</f>
        <v>-34.971066735469002</v>
      </c>
      <c r="AA1159" s="135">
        <f ca="1">SUM(AA1151:AA1156)</f>
        <v>-34.972154688308997</v>
      </c>
    </row>
    <row r="1160" spans="1:27" x14ac:dyDescent="0.25">
      <c r="A1160" s="140"/>
      <c r="B1160" s="155" t="s">
        <v>2</v>
      </c>
      <c r="C1160" s="61">
        <f t="shared" ca="1" si="432"/>
        <v>16.806215999999999</v>
      </c>
      <c r="D1160" s="61">
        <f t="shared" ca="1" si="433"/>
        <v>5.0903999999999998E-2</v>
      </c>
      <c r="E1160" s="61">
        <f t="shared" ca="1" si="434"/>
        <v>5.0903999999999998E-2</v>
      </c>
      <c r="F1160" s="61">
        <f t="shared" ca="1" si="435"/>
        <v>5.0903999999999998E-2</v>
      </c>
      <c r="G1160" s="61">
        <f t="shared" ca="1" si="436"/>
        <v>5.0903999999999998E-2</v>
      </c>
      <c r="H1160" s="7"/>
      <c r="O1160" s="8"/>
      <c r="P1160" s="8"/>
      <c r="Q1160" s="8"/>
      <c r="R1160" s="8"/>
      <c r="S1160" s="8"/>
      <c r="V1160" s="140" t="s">
        <v>284</v>
      </c>
      <c r="W1160" s="135">
        <f ca="1">SUM(C1151:C1171)</f>
        <v>5.9999999635351742E-8</v>
      </c>
      <c r="X1160" s="135">
        <f ca="1">SUM(D1151:D1171)</f>
        <v>-34.968491583588992</v>
      </c>
      <c r="Y1160" s="135">
        <f ca="1">SUM(E1151:E1171)</f>
        <v>-34.969781740828992</v>
      </c>
      <c r="Z1160" s="135">
        <f ca="1">SUM(F1151:F1171)</f>
        <v>-34.971066735468995</v>
      </c>
      <c r="AA1160" s="135">
        <f ca="1">SUM(G1151:G1171)</f>
        <v>-34.972154688308997</v>
      </c>
    </row>
    <row r="1161" spans="1:27" x14ac:dyDescent="0.25">
      <c r="A1161" s="140"/>
      <c r="B1161" s="155" t="s">
        <v>3</v>
      </c>
      <c r="C1161" s="61">
        <f t="shared" ca="1" si="432"/>
        <v>0</v>
      </c>
      <c r="D1161" s="61">
        <f t="shared" ca="1" si="433"/>
        <v>2.3519999999999999E-3</v>
      </c>
      <c r="E1161" s="61">
        <f t="shared" ca="1" si="434"/>
        <v>2.3519999999999999E-3</v>
      </c>
      <c r="F1161" s="61">
        <f t="shared" ca="1" si="435"/>
        <v>2.3519999999999999E-3</v>
      </c>
      <c r="G1161" s="61">
        <f t="shared" ca="1" si="436"/>
        <v>2.3519999999999999E-3</v>
      </c>
      <c r="H1161" s="7"/>
      <c r="O1161" s="8"/>
      <c r="P1161" s="8"/>
      <c r="Q1161" s="8"/>
      <c r="R1161" s="8"/>
      <c r="S1161" s="8"/>
    </row>
    <row r="1162" spans="1:27" x14ac:dyDescent="0.25">
      <c r="A1162" s="140"/>
      <c r="B1162" s="155" t="s">
        <v>4</v>
      </c>
      <c r="C1162" s="61">
        <f t="shared" ca="1" si="432"/>
        <v>6.7028102399999998</v>
      </c>
      <c r="D1162" s="61">
        <f t="shared" ca="1" si="433"/>
        <v>1.304016E-2</v>
      </c>
      <c r="E1162" s="61">
        <f t="shared" ca="1" si="434"/>
        <v>1.304016E-2</v>
      </c>
      <c r="F1162" s="61">
        <f t="shared" ca="1" si="435"/>
        <v>1.304016E-2</v>
      </c>
      <c r="G1162" s="61">
        <f t="shared" ca="1" si="436"/>
        <v>1.298976E-2</v>
      </c>
      <c r="H1162" s="9"/>
      <c r="O1162" s="8"/>
      <c r="P1162" s="8"/>
      <c r="Q1162" s="8"/>
      <c r="R1162" s="8"/>
      <c r="S1162" s="8"/>
      <c r="V1162" s="8"/>
      <c r="W1162" s="42"/>
      <c r="X1162" s="42"/>
      <c r="Y1162" s="42"/>
      <c r="Z1162" s="42"/>
      <c r="AA1162" s="42"/>
    </row>
    <row r="1163" spans="1:27" x14ac:dyDescent="0.25">
      <c r="A1163" s="140"/>
      <c r="B1163" s="155" t="s">
        <v>5</v>
      </c>
      <c r="C1163" s="61">
        <f t="shared" ca="1" si="432"/>
        <v>0</v>
      </c>
      <c r="D1163" s="61">
        <f t="shared" ca="1" si="433"/>
        <v>0</v>
      </c>
      <c r="E1163" s="61">
        <f t="shared" ca="1" si="434"/>
        <v>0</v>
      </c>
      <c r="F1163" s="61">
        <f t="shared" ca="1" si="435"/>
        <v>0</v>
      </c>
      <c r="G1163" s="61">
        <f t="shared" ca="1" si="436"/>
        <v>0</v>
      </c>
      <c r="H1163" s="7"/>
      <c r="O1163" s="8"/>
      <c r="P1163" s="8"/>
      <c r="Q1163" s="8"/>
      <c r="R1163" s="8"/>
      <c r="S1163" s="8"/>
      <c r="V1163" s="8"/>
      <c r="W1163" s="42"/>
      <c r="X1163" s="42"/>
      <c r="Y1163" s="42"/>
      <c r="Z1163" s="42"/>
      <c r="AA1163" s="42"/>
    </row>
    <row r="1164" spans="1:27" x14ac:dyDescent="0.25">
      <c r="A1164" s="140"/>
      <c r="B1164" s="155" t="s">
        <v>6</v>
      </c>
      <c r="C1164" s="61">
        <f t="shared" ca="1" si="432"/>
        <v>0</v>
      </c>
      <c r="D1164" s="61">
        <f t="shared" ca="1" si="433"/>
        <v>0</v>
      </c>
      <c r="E1164" s="61">
        <f t="shared" ca="1" si="434"/>
        <v>0</v>
      </c>
      <c r="F1164" s="61">
        <f t="shared" ca="1" si="435"/>
        <v>0</v>
      </c>
      <c r="G1164" s="61">
        <f t="shared" ca="1" si="436"/>
        <v>0</v>
      </c>
      <c r="H1164" s="7"/>
      <c r="O1164" s="8"/>
      <c r="P1164" s="8"/>
      <c r="Q1164" s="8"/>
      <c r="R1164" s="8"/>
      <c r="S1164" s="8"/>
    </row>
    <row r="1165" spans="1:27" x14ac:dyDescent="0.25">
      <c r="A1165" s="140"/>
      <c r="B1165" s="155" t="s">
        <v>7</v>
      </c>
      <c r="C1165" s="61">
        <f t="shared" ca="1" si="432"/>
        <v>0</v>
      </c>
      <c r="D1165" s="61">
        <f t="shared" ca="1" si="433"/>
        <v>0</v>
      </c>
      <c r="E1165" s="61">
        <f t="shared" ca="1" si="434"/>
        <v>0</v>
      </c>
      <c r="F1165" s="61">
        <f t="shared" ca="1" si="435"/>
        <v>0</v>
      </c>
      <c r="G1165" s="61">
        <f t="shared" ca="1" si="436"/>
        <v>0</v>
      </c>
      <c r="H1165" s="7"/>
      <c r="O1165" s="8"/>
      <c r="P1165" s="8"/>
      <c r="Q1165" s="8"/>
      <c r="R1165" s="8"/>
      <c r="S1165" s="8"/>
    </row>
    <row r="1166" spans="1:27" x14ac:dyDescent="0.25">
      <c r="A1166" s="140"/>
      <c r="B1166" s="155" t="s">
        <v>1148</v>
      </c>
      <c r="C1166" s="69">
        <f t="shared" ca="1" si="432"/>
        <v>0</v>
      </c>
      <c r="D1166" s="69">
        <f t="shared" ca="1" si="433"/>
        <v>0</v>
      </c>
      <c r="E1166" s="69">
        <f t="shared" ca="1" si="434"/>
        <v>0</v>
      </c>
      <c r="F1166" s="69">
        <f t="shared" ca="1" si="435"/>
        <v>0</v>
      </c>
      <c r="G1166" s="69">
        <f t="shared" ca="1" si="436"/>
        <v>0</v>
      </c>
      <c r="H1166" s="7"/>
      <c r="O1166" s="8"/>
      <c r="P1166" s="8"/>
      <c r="Q1166" s="8"/>
      <c r="R1166" s="8"/>
      <c r="S1166" s="8"/>
    </row>
    <row r="1167" spans="1:27" x14ac:dyDescent="0.25">
      <c r="A1167" s="140"/>
      <c r="B1167" s="155" t="s">
        <v>1149</v>
      </c>
      <c r="C1167" s="69">
        <f t="shared" ca="1" si="432"/>
        <v>0</v>
      </c>
      <c r="D1167" s="69">
        <f t="shared" ca="1" si="433"/>
        <v>5.1810373100000002E-4</v>
      </c>
      <c r="E1167" s="69">
        <f t="shared" ca="1" si="434"/>
        <v>5.1810373100000002E-4</v>
      </c>
      <c r="F1167" s="69">
        <f t="shared" ca="1" si="435"/>
        <v>5.1810373100000002E-4</v>
      </c>
      <c r="G1167" s="69">
        <f t="shared" ca="1" si="436"/>
        <v>5.1810373100000002E-4</v>
      </c>
      <c r="H1167" s="7"/>
      <c r="O1167" s="8"/>
      <c r="P1167" s="8"/>
      <c r="Q1167" s="8"/>
      <c r="R1167" s="8"/>
      <c r="S1167" s="8"/>
    </row>
    <row r="1168" spans="1:27" x14ac:dyDescent="0.25">
      <c r="A1168" s="140"/>
      <c r="B1168" s="155" t="s">
        <v>1150</v>
      </c>
      <c r="C1168" s="69">
        <f t="shared" ca="1" si="432"/>
        <v>0</v>
      </c>
      <c r="D1168" s="69">
        <f t="shared" ca="1" si="433"/>
        <v>0</v>
      </c>
      <c r="E1168" s="69">
        <f t="shared" ca="1" si="434"/>
        <v>0</v>
      </c>
      <c r="F1168" s="69">
        <f t="shared" ca="1" si="435"/>
        <v>0</v>
      </c>
      <c r="G1168" s="69">
        <f t="shared" ca="1" si="436"/>
        <v>0</v>
      </c>
      <c r="H1168" s="7"/>
      <c r="O1168" s="8"/>
      <c r="P1168" s="8"/>
      <c r="Q1168" s="8"/>
      <c r="R1168" s="8"/>
      <c r="S1168" s="8"/>
    </row>
    <row r="1169" spans="1:27" x14ac:dyDescent="0.25">
      <c r="A1169" s="140"/>
      <c r="B1169" s="155" t="s">
        <v>1151</v>
      </c>
      <c r="C1169" s="69">
        <f t="shared" ca="1" si="432"/>
        <v>0</v>
      </c>
      <c r="D1169" s="69">
        <f t="shared" ca="1" si="433"/>
        <v>0</v>
      </c>
      <c r="E1169" s="69">
        <f t="shared" ca="1" si="434"/>
        <v>0</v>
      </c>
      <c r="F1169" s="69">
        <f t="shared" ca="1" si="435"/>
        <v>0</v>
      </c>
      <c r="G1169" s="69">
        <f t="shared" ca="1" si="436"/>
        <v>0</v>
      </c>
      <c r="H1169" s="7"/>
      <c r="O1169" s="8"/>
      <c r="P1169" s="8"/>
      <c r="Q1169" s="8"/>
      <c r="R1169" s="8"/>
      <c r="S1169" s="8"/>
    </row>
    <row r="1170" spans="1:27" x14ac:dyDescent="0.25">
      <c r="A1170" s="140"/>
      <c r="B1170" s="155" t="s">
        <v>1152</v>
      </c>
      <c r="C1170" s="69">
        <f t="shared" ca="1" si="432"/>
        <v>0</v>
      </c>
      <c r="D1170" s="69">
        <f t="shared" ca="1" si="433"/>
        <v>0</v>
      </c>
      <c r="E1170" s="69">
        <f t="shared" ca="1" si="434"/>
        <v>0</v>
      </c>
      <c r="F1170" s="69">
        <f t="shared" ca="1" si="435"/>
        <v>0</v>
      </c>
      <c r="G1170" s="69">
        <f t="shared" ca="1" si="436"/>
        <v>0</v>
      </c>
      <c r="H1170" s="7"/>
      <c r="O1170" s="8"/>
      <c r="P1170" s="8"/>
      <c r="Q1170" s="8"/>
      <c r="R1170" s="8"/>
      <c r="S1170" s="8"/>
    </row>
    <row r="1171" spans="1:27" x14ac:dyDescent="0.25">
      <c r="A1171" s="140"/>
      <c r="B1171" s="155" t="s">
        <v>1153</v>
      </c>
      <c r="C1171" s="69">
        <f t="shared" ca="1" si="432"/>
        <v>0</v>
      </c>
      <c r="D1171" s="69">
        <f t="shared" ca="1" si="433"/>
        <v>0</v>
      </c>
      <c r="E1171" s="69">
        <f t="shared" ca="1" si="434"/>
        <v>0</v>
      </c>
      <c r="F1171" s="69">
        <f t="shared" ca="1" si="435"/>
        <v>0</v>
      </c>
      <c r="G1171" s="69">
        <f t="shared" ca="1" si="436"/>
        <v>0</v>
      </c>
      <c r="H1171" s="7"/>
      <c r="O1171" s="8"/>
      <c r="P1171" s="8"/>
      <c r="Q1171" s="8"/>
      <c r="R1171" s="8"/>
      <c r="S1171" s="8"/>
    </row>
    <row r="1172" spans="1:27" x14ac:dyDescent="0.25">
      <c r="B1172" s="166"/>
      <c r="C1172" s="7"/>
      <c r="D1172" s="7"/>
      <c r="E1172" s="7"/>
      <c r="F1172" s="7"/>
      <c r="G1172" s="7"/>
      <c r="H1172" s="7"/>
      <c r="I1172" s="103" t="s">
        <v>244</v>
      </c>
      <c r="O1172" s="138" t="s">
        <v>245</v>
      </c>
      <c r="P1172" s="8"/>
      <c r="Q1172" s="8"/>
      <c r="R1172" s="8"/>
      <c r="S1172" s="8"/>
    </row>
    <row r="1173" spans="1:27" x14ac:dyDescent="0.25">
      <c r="A1173" s="6"/>
      <c r="B1173" s="6" t="s">
        <v>588</v>
      </c>
      <c r="C1173" s="9">
        <v>2010</v>
      </c>
      <c r="D1173" s="9">
        <v>2020</v>
      </c>
      <c r="E1173" s="9">
        <v>2030</v>
      </c>
      <c r="F1173" s="9">
        <v>2040</v>
      </c>
      <c r="G1173" s="9">
        <v>2050</v>
      </c>
      <c r="H1173" s="7"/>
      <c r="I1173" s="106">
        <v>2010</v>
      </c>
      <c r="J1173" s="106">
        <v>2020</v>
      </c>
      <c r="K1173" s="106">
        <v>2030</v>
      </c>
      <c r="L1173" s="106">
        <v>2040</v>
      </c>
      <c r="M1173" s="106">
        <v>2050</v>
      </c>
      <c r="O1173" s="6">
        <v>2010</v>
      </c>
      <c r="P1173" s="6">
        <v>2020</v>
      </c>
      <c r="Q1173" s="6">
        <v>2030</v>
      </c>
      <c r="R1173" s="6">
        <v>2040</v>
      </c>
      <c r="S1173" s="6">
        <v>2050</v>
      </c>
      <c r="V1173" s="106" t="s">
        <v>567</v>
      </c>
      <c r="W1173" s="9">
        <v>2010</v>
      </c>
      <c r="X1173" s="9">
        <v>2020</v>
      </c>
      <c r="Y1173" s="9">
        <v>2030</v>
      </c>
      <c r="Z1173" s="9">
        <v>2040</v>
      </c>
      <c r="AA1173" s="9">
        <v>2050</v>
      </c>
    </row>
    <row r="1174" spans="1:27" x14ac:dyDescent="0.25">
      <c r="A1174" s="140"/>
      <c r="B1174" s="155" t="s">
        <v>548</v>
      </c>
      <c r="C1174" s="28">
        <f ca="1">IFERROR(VLOOKUP($B1174,INDIRECT($I$1174),2,FALSE),0)</f>
        <v>13.990016000000001</v>
      </c>
      <c r="D1174" s="28">
        <f ca="1">IFERROR(VLOOKUP($B1174,INDIRECT($J$1174),2,FALSE),0)</f>
        <v>13.9970886</v>
      </c>
      <c r="E1174" s="28">
        <f ca="1">IFERROR(VLOOKUP($B1174,INDIRECT($K$1174),2,FALSE),0)</f>
        <v>13.9970886</v>
      </c>
      <c r="F1174" s="28">
        <f ca="1">IFERROR(VLOOKUP($B1174,INDIRECT($L$1174),2,FALSE),0)</f>
        <v>13.9970886</v>
      </c>
      <c r="G1174" s="28">
        <f ca="1">IFERROR(VLOOKUP($B1174,INDIRECT($M$1174),2,FALSE),0)</f>
        <v>13.9970886</v>
      </c>
      <c r="H1174" s="7"/>
      <c r="I1174" s="140" t="str">
        <f>"Modeloutput!$A$"&amp;O1174&amp;":$B$"&amp;O1175</f>
        <v>Modeloutput!$A$19397:$B$19400</v>
      </c>
      <c r="J1174" s="140" t="str">
        <f>"Modeloutput!$A$"&amp;P1174&amp;":$B$"&amp;P1175</f>
        <v>Modeloutput!$A$20332:$B$20335</v>
      </c>
      <c r="K1174" s="140" t="str">
        <f>"Modeloutput!$A$"&amp;Q1174&amp;":$B$"&amp;Q1175</f>
        <v>Modeloutput!$A$21267:$B$21270</v>
      </c>
      <c r="L1174" s="140" t="str">
        <f>"Modeloutput!$A$"&amp;R1174&amp;":$B$"&amp;R1175</f>
        <v>Modeloutput!$A$22202:$B$22205</v>
      </c>
      <c r="M1174" s="140" t="str">
        <f>"Modeloutput!$A$"&amp;S1174&amp;":$B$"&amp;S1175</f>
        <v>Modeloutput!$A$23137:$B$23140</v>
      </c>
      <c r="N1174" s="140" t="s">
        <v>246</v>
      </c>
      <c r="O1174" s="140">
        <f>Run4_Var1!O1174+Run4_Var5!$G$10</f>
        <v>19397</v>
      </c>
      <c r="P1174" s="140">
        <f>Run4_Var1!P1174+Run4_Var5!$G$10</f>
        <v>20332</v>
      </c>
      <c r="Q1174" s="140">
        <f>Run4_Var1!Q1174+Run4_Var5!$G$10</f>
        <v>21267</v>
      </c>
      <c r="R1174" s="140">
        <f>Run4_Var1!R1174+Run4_Var5!$G$10</f>
        <v>22202</v>
      </c>
      <c r="S1174" s="140">
        <f>Run4_Var1!S1174+Run4_Var5!$G$10</f>
        <v>23137</v>
      </c>
      <c r="V1174" s="96" t="s">
        <v>568</v>
      </c>
      <c r="W1174" s="97">
        <f ca="1">SUM(C1174)</f>
        <v>13.990016000000001</v>
      </c>
      <c r="X1174" s="97">
        <f t="shared" ref="W1174:AA1176" ca="1" si="438">SUM(D1174)</f>
        <v>13.9970886</v>
      </c>
      <c r="Y1174" s="97">
        <f t="shared" ca="1" si="438"/>
        <v>13.9970886</v>
      </c>
      <c r="Z1174" s="97">
        <f t="shared" ca="1" si="438"/>
        <v>13.9970886</v>
      </c>
      <c r="AA1174" s="97">
        <f t="shared" ca="1" si="438"/>
        <v>13.9970886</v>
      </c>
    </row>
    <row r="1175" spans="1:27" x14ac:dyDescent="0.25">
      <c r="A1175" s="140"/>
      <c r="B1175" s="155" t="s">
        <v>549</v>
      </c>
      <c r="C1175" s="94">
        <f ca="1">IFERROR(VLOOKUP($B1175,INDIRECT($I$1174),2,FALSE),0)</f>
        <v>0</v>
      </c>
      <c r="D1175" s="94">
        <f ca="1">IFERROR(VLOOKUP($B1175,INDIRECT($J$1174),2,FALSE),0)</f>
        <v>20.745722700000002</v>
      </c>
      <c r="E1175" s="94">
        <f ca="1">IFERROR(VLOOKUP($B1175,INDIRECT($K$1174),2,FALSE),0)</f>
        <v>20.745722700000002</v>
      </c>
      <c r="F1175" s="94">
        <f ca="1">IFERROR(VLOOKUP($B1175,INDIRECT($L$1174),2,FALSE),0)</f>
        <v>20.745722700000002</v>
      </c>
      <c r="G1175" s="94">
        <f ca="1">IFERROR(VLOOKUP($B1175,INDIRECT($M$1174),2,FALSE),0)</f>
        <v>20.745722700000002</v>
      </c>
      <c r="H1175" s="7"/>
      <c r="O1175" s="140">
        <f>Run4_Var1!O1175+Run4_Var5!$G$10</f>
        <v>19400</v>
      </c>
      <c r="P1175" s="140">
        <f>Run4_Var1!P1175+Run4_Var5!$G$10</f>
        <v>20335</v>
      </c>
      <c r="Q1175" s="140">
        <f>Run4_Var1!Q1175+Run4_Var5!$G$10</f>
        <v>21270</v>
      </c>
      <c r="R1175" s="140">
        <f>Run4_Var1!R1175+Run4_Var5!$G$10</f>
        <v>22205</v>
      </c>
      <c r="S1175" s="140">
        <f>Run4_Var1!S1175+Run4_Var5!$G$10</f>
        <v>23140</v>
      </c>
      <c r="V1175" s="92" t="s">
        <v>569</v>
      </c>
      <c r="W1175" s="93">
        <f t="shared" ca="1" si="438"/>
        <v>0</v>
      </c>
      <c r="X1175" s="93">
        <f t="shared" ca="1" si="438"/>
        <v>20.745722700000002</v>
      </c>
      <c r="Y1175" s="93">
        <f t="shared" ca="1" si="438"/>
        <v>20.745722700000002</v>
      </c>
      <c r="Z1175" s="93">
        <f t="shared" ca="1" si="438"/>
        <v>20.745722700000002</v>
      </c>
      <c r="AA1175" s="93">
        <f t="shared" ca="1" si="438"/>
        <v>20.745722700000002</v>
      </c>
    </row>
    <row r="1176" spans="1:27" x14ac:dyDescent="0.25">
      <c r="A1176" s="140"/>
      <c r="B1176" s="155" t="s">
        <v>550</v>
      </c>
      <c r="C1176" s="145">
        <f ca="1">IFERROR(VLOOKUP($B1176,INDIRECT($I$1174),2,FALSE),0)</f>
        <v>10.4301844</v>
      </c>
      <c r="D1176" s="145">
        <f ca="1">IFERROR(VLOOKUP($B1176,INDIRECT($J$1174),2,FALSE),0)</f>
        <v>10.517612099999999</v>
      </c>
      <c r="E1176" s="145">
        <f ca="1">IFERROR(VLOOKUP($B1176,INDIRECT($K$1174),2,FALSE),0)</f>
        <v>10.517612099999999</v>
      </c>
      <c r="F1176" s="145">
        <f ca="1">IFERROR(VLOOKUP($B1176,INDIRECT($L$1174),2,FALSE),0)</f>
        <v>10.517612099999999</v>
      </c>
      <c r="G1176" s="145">
        <f ca="1">IFERROR(VLOOKUP($B1176,INDIRECT($M$1174),2,FALSE),0)</f>
        <v>10.5176116</v>
      </c>
      <c r="H1176" s="7"/>
      <c r="O1176" s="8"/>
      <c r="P1176" s="8"/>
      <c r="Q1176" s="8"/>
      <c r="R1176" s="8"/>
      <c r="S1176" s="8"/>
      <c r="V1176" s="149" t="s">
        <v>589</v>
      </c>
      <c r="W1176" s="150">
        <f t="shared" ca="1" si="438"/>
        <v>10.4301844</v>
      </c>
      <c r="X1176" s="150">
        <f t="shared" ca="1" si="438"/>
        <v>10.517612099999999</v>
      </c>
      <c r="Y1176" s="150">
        <f t="shared" ca="1" si="438"/>
        <v>10.517612099999999</v>
      </c>
      <c r="Z1176" s="150">
        <f t="shared" ca="1" si="438"/>
        <v>10.517612099999999</v>
      </c>
      <c r="AA1176" s="150">
        <f t="shared" ca="1" si="438"/>
        <v>10.5176116</v>
      </c>
    </row>
    <row r="1177" spans="1:27" x14ac:dyDescent="0.25">
      <c r="A1177" s="140"/>
      <c r="B1177" s="155" t="s">
        <v>551</v>
      </c>
      <c r="C1177" s="19">
        <f ca="1">IFERROR(VLOOKUP($B1177,INDIRECT($I$1174),2,FALSE),0)</f>
        <v>0</v>
      </c>
      <c r="D1177" s="19">
        <f ca="1">IFERROR(VLOOKUP($B1177,INDIRECT($J$1174),2,FALSE),0)</f>
        <v>1.2056445900000001E-3</v>
      </c>
      <c r="E1177" s="19">
        <f ca="1">IFERROR(VLOOKUP($B1177,INDIRECT($K$1174),2,FALSE),0)</f>
        <v>1.2056445900000001E-3</v>
      </c>
      <c r="F1177" s="19">
        <f ca="1">IFERROR(VLOOKUP($B1177,INDIRECT($L$1174),2,FALSE),0)</f>
        <v>1.2056445900000001E-3</v>
      </c>
      <c r="G1177" s="19">
        <f ca="1">IFERROR(VLOOKUP($B1177,INDIRECT($M$1174),2,FALSE),0)</f>
        <v>1.21539994E-3</v>
      </c>
      <c r="H1177" s="7"/>
      <c r="O1177" s="8"/>
      <c r="P1177" s="8"/>
      <c r="Q1177" s="8"/>
      <c r="R1177" s="8"/>
      <c r="S1177" s="8"/>
      <c r="V1177" s="20" t="s">
        <v>590</v>
      </c>
      <c r="W1177" s="21">
        <f ca="1">C1177</f>
        <v>0</v>
      </c>
      <c r="X1177" s="21">
        <f t="shared" ref="X1177:AA1177" ca="1" si="439">D1177</f>
        <v>1.2056445900000001E-3</v>
      </c>
      <c r="Y1177" s="21">
        <f t="shared" ca="1" si="439"/>
        <v>1.2056445900000001E-3</v>
      </c>
      <c r="Z1177" s="21">
        <f t="shared" ca="1" si="439"/>
        <v>1.2056445900000001E-3</v>
      </c>
      <c r="AA1177" s="21">
        <f t="shared" ca="1" si="439"/>
        <v>1.21539994E-3</v>
      </c>
    </row>
    <row r="1178" spans="1:27" x14ac:dyDescent="0.25">
      <c r="A1178" s="140"/>
      <c r="B1178" s="155"/>
      <c r="O1178" s="8"/>
      <c r="P1178" s="8"/>
      <c r="Q1178" s="8"/>
      <c r="R1178" s="8"/>
      <c r="S1178" s="8"/>
    </row>
    <row r="1179" spans="1:27" x14ac:dyDescent="0.25">
      <c r="A1179" s="140"/>
      <c r="B1179" s="155"/>
      <c r="O1179" s="8"/>
      <c r="P1179" s="8"/>
      <c r="Q1179" s="8"/>
      <c r="R1179" s="8"/>
      <c r="S1179" s="8"/>
      <c r="V1179" s="140" t="s">
        <v>285</v>
      </c>
      <c r="W1179" s="135">
        <f ca="1">SUM(W1174:W1177)</f>
        <v>24.420200399999999</v>
      </c>
      <c r="X1179" s="135">
        <f t="shared" ref="X1179:AA1179" ca="1" si="440">SUM(X1174:X1177)</f>
        <v>45.261629044590002</v>
      </c>
      <c r="Y1179" s="135">
        <f t="shared" ca="1" si="440"/>
        <v>45.261629044590002</v>
      </c>
      <c r="Z1179" s="135">
        <f t="shared" ca="1" si="440"/>
        <v>45.261629044590002</v>
      </c>
      <c r="AA1179" s="135">
        <f t="shared" ca="1" si="440"/>
        <v>45.261638299940003</v>
      </c>
    </row>
    <row r="1180" spans="1:27" x14ac:dyDescent="0.25">
      <c r="A1180" s="140"/>
      <c r="B1180" s="155"/>
      <c r="O1180" s="8"/>
      <c r="P1180" s="8"/>
      <c r="Q1180" s="8"/>
      <c r="R1180" s="8"/>
      <c r="S1180" s="8"/>
      <c r="V1180" s="140" t="s">
        <v>284</v>
      </c>
      <c r="W1180" s="135">
        <f ca="1">SUM(C1174:C1177)</f>
        <v>24.420200399999999</v>
      </c>
      <c r="X1180" s="135">
        <f t="shared" ref="X1180:AA1180" ca="1" si="441">SUM(D1174:D1177)</f>
        <v>45.261629044590002</v>
      </c>
      <c r="Y1180" s="135">
        <f t="shared" ca="1" si="441"/>
        <v>45.261629044590002</v>
      </c>
      <c r="Z1180" s="135">
        <f t="shared" ca="1" si="441"/>
        <v>45.261629044590002</v>
      </c>
      <c r="AA1180" s="135">
        <f t="shared" ca="1" si="441"/>
        <v>45.261638299940003</v>
      </c>
    </row>
    <row r="1181" spans="1:27" x14ac:dyDescent="0.25">
      <c r="B1181" s="166"/>
      <c r="C1181" s="7"/>
      <c r="D1181" s="7"/>
      <c r="E1181" s="7"/>
      <c r="F1181" s="7"/>
      <c r="G1181" s="7"/>
      <c r="H1181" s="7"/>
      <c r="I1181" s="103" t="s">
        <v>244</v>
      </c>
      <c r="O1181" s="138" t="s">
        <v>245</v>
      </c>
      <c r="P1181" s="8"/>
      <c r="Q1181" s="8"/>
      <c r="R1181" s="8"/>
      <c r="S1181" s="8"/>
    </row>
    <row r="1182" spans="1:27" x14ac:dyDescent="0.25">
      <c r="A1182" s="6"/>
      <c r="B1182" s="6" t="s">
        <v>593</v>
      </c>
      <c r="C1182" s="9">
        <v>2010</v>
      </c>
      <c r="D1182" s="9">
        <v>2020</v>
      </c>
      <c r="E1182" s="9">
        <v>2030</v>
      </c>
      <c r="F1182" s="9">
        <v>2040</v>
      </c>
      <c r="G1182" s="9">
        <v>2050</v>
      </c>
      <c r="H1182" s="7"/>
      <c r="I1182" s="106">
        <v>2010</v>
      </c>
      <c r="J1182" s="106">
        <v>2020</v>
      </c>
      <c r="K1182" s="106">
        <v>2030</v>
      </c>
      <c r="L1182" s="106">
        <v>2040</v>
      </c>
      <c r="M1182" s="106">
        <v>2050</v>
      </c>
      <c r="O1182" s="6">
        <v>2010</v>
      </c>
      <c r="P1182" s="6">
        <v>2020</v>
      </c>
      <c r="Q1182" s="6">
        <v>2030</v>
      </c>
      <c r="R1182" s="6">
        <v>2040</v>
      </c>
      <c r="S1182" s="6">
        <v>2050</v>
      </c>
      <c r="V1182" s="106" t="s">
        <v>594</v>
      </c>
      <c r="W1182" s="9">
        <v>2010</v>
      </c>
      <c r="X1182" s="9">
        <v>2020</v>
      </c>
      <c r="Y1182" s="9">
        <v>2030</v>
      </c>
      <c r="Z1182" s="9">
        <v>2040</v>
      </c>
      <c r="AA1182" s="9">
        <v>2050</v>
      </c>
    </row>
    <row r="1183" spans="1:27" x14ac:dyDescent="0.25">
      <c r="A1183" s="140"/>
      <c r="B1183" s="155" t="s">
        <v>111</v>
      </c>
      <c r="C1183" s="40">
        <f ca="1">IFERROR(VLOOKUP($B1183,INDIRECT($I$1183),2,FALSE),0)</f>
        <v>0</v>
      </c>
      <c r="D1183" s="40">
        <f ca="1">IFERROR(VLOOKUP($B1183,INDIRECT($J$1183),2,FALSE),0)</f>
        <v>12.7703931</v>
      </c>
      <c r="E1183" s="40">
        <f ca="1">IFERROR(VLOOKUP($B1183,INDIRECT($K$1183),2,FALSE),0)</f>
        <v>12.7703931</v>
      </c>
      <c r="F1183" s="40">
        <f ca="1">IFERROR(VLOOKUP($B1183,INDIRECT($L$1183),2,FALSE),0)</f>
        <v>12.7703931</v>
      </c>
      <c r="G1183" s="40">
        <f ca="1">IFERROR(VLOOKUP($B1183,INDIRECT($M$1183),2,FALSE),0)</f>
        <v>12.7703931</v>
      </c>
      <c r="H1183" s="7"/>
      <c r="I1183" s="140" t="str">
        <f>"Modeloutput!$A$"&amp;O1183&amp;":$B$"&amp;O1184</f>
        <v>Modeloutput!$A$19432:$B$19436</v>
      </c>
      <c r="J1183" s="140" t="str">
        <f>"Modeloutput!$A$"&amp;P1183&amp;":$B$"&amp;P1184</f>
        <v>Modeloutput!$A$20367:$B$20371</v>
      </c>
      <c r="K1183" s="140" t="str">
        <f>"Modeloutput!$A$"&amp;Q1183&amp;":$B$"&amp;Q1184</f>
        <v>Modeloutput!$A$21302:$B$21306</v>
      </c>
      <c r="L1183" s="140" t="str">
        <f>"Modeloutput!$A$"&amp;R1183&amp;":$B$"&amp;R1184</f>
        <v>Modeloutput!$A$22237:$B$22241</v>
      </c>
      <c r="M1183" s="140" t="str">
        <f>"Modeloutput!$A$"&amp;S1183&amp;":$B$"&amp;S1184</f>
        <v>Modeloutput!$A$23172:$B$23176</v>
      </c>
      <c r="N1183" s="140" t="s">
        <v>246</v>
      </c>
      <c r="O1183" s="140">
        <f>Run4_Var1!O1183+Run4_Var5!$G$10</f>
        <v>19432</v>
      </c>
      <c r="P1183" s="140">
        <f>Run4_Var1!P1183+Run4_Var5!$G$10</f>
        <v>20367</v>
      </c>
      <c r="Q1183" s="140">
        <f>Run4_Var1!Q1183+Run4_Var5!$G$10</f>
        <v>21302</v>
      </c>
      <c r="R1183" s="140">
        <f>Run4_Var1!R1183+Run4_Var5!$G$10</f>
        <v>22237</v>
      </c>
      <c r="S1183" s="140">
        <f>Run4_Var1!S1183+Run4_Var5!$G$10</f>
        <v>23172</v>
      </c>
      <c r="V1183" s="151" t="s">
        <v>595</v>
      </c>
      <c r="W1183" s="152">
        <f ca="1">SUM(C1183:C1187)</f>
        <v>0</v>
      </c>
      <c r="X1183" s="152">
        <f t="shared" ref="X1183:AA1183" ca="1" si="442">SUM(D1183:D1187)</f>
        <v>13.7464258115</v>
      </c>
      <c r="Y1183" s="152">
        <f t="shared" ca="1" si="442"/>
        <v>13.772207452</v>
      </c>
      <c r="Z1183" s="152">
        <f t="shared" ca="1" si="442"/>
        <v>13.7979890926</v>
      </c>
      <c r="AA1183" s="152">
        <f t="shared" ca="1" si="442"/>
        <v>13.823770733</v>
      </c>
    </row>
    <row r="1184" spans="1:27" x14ac:dyDescent="0.25">
      <c r="A1184" s="140"/>
      <c r="B1184" s="155" t="s">
        <v>110</v>
      </c>
      <c r="C1184" s="40">
        <f ca="1">IFERROR(VLOOKUP($B1184,INDIRECT($I$1183),2,FALSE),0)</f>
        <v>0</v>
      </c>
      <c r="D1184" s="40">
        <f ca="1">IFERROR(VLOOKUP($B1184,INDIRECT($J$1183),2,FALSE),0)</f>
        <v>0.95025107099999995</v>
      </c>
      <c r="E1184" s="40">
        <f ca="1">IFERROR(VLOOKUP($B1184,INDIRECT($K$1183),2,FALSE),0)</f>
        <v>0.95025107099999995</v>
      </c>
      <c r="F1184" s="40">
        <f ca="1">IFERROR(VLOOKUP($B1184,INDIRECT($L$1183),2,FALSE),0)</f>
        <v>0.95025107099999995</v>
      </c>
      <c r="G1184" s="40">
        <f ca="1">IFERROR(VLOOKUP($B1184,INDIRECT($M$1183),2,FALSE),0)</f>
        <v>0.95025107099999995</v>
      </c>
      <c r="H1184" s="7"/>
      <c r="O1184" s="140">
        <f>Run4_Var1!O1184+Run4_Var5!$G$10</f>
        <v>19436</v>
      </c>
      <c r="P1184" s="140">
        <f>Run4_Var1!P1184+Run4_Var5!$G$10</f>
        <v>20371</v>
      </c>
      <c r="Q1184" s="140">
        <f>Run4_Var1!Q1184+Run4_Var5!$G$10</f>
        <v>21306</v>
      </c>
      <c r="R1184" s="140">
        <f>Run4_Var1!R1184+Run4_Var5!$G$10</f>
        <v>22241</v>
      </c>
      <c r="S1184" s="140">
        <f>Run4_Var1!S1184+Run4_Var5!$G$10</f>
        <v>23176</v>
      </c>
      <c r="V1184" s="8"/>
      <c r="W1184" s="42"/>
      <c r="X1184" s="42"/>
      <c r="Y1184" s="42"/>
      <c r="Z1184" s="42"/>
      <c r="AA1184" s="42"/>
    </row>
    <row r="1185" spans="1:28" x14ac:dyDescent="0.25">
      <c r="A1185" s="140"/>
      <c r="B1185" s="155" t="s">
        <v>112</v>
      </c>
      <c r="C1185" s="40">
        <f ca="1">IFERROR(VLOOKUP($B1185,INDIRECT($I$1183),2,FALSE),0)</f>
        <v>0</v>
      </c>
      <c r="D1185" s="40">
        <f ca="1">IFERROR(VLOOKUP($B1185,INDIRECT($J$1183),2,FALSE),0)</f>
        <v>0</v>
      </c>
      <c r="E1185" s="40">
        <f ca="1">IFERROR(VLOOKUP($B1185,INDIRECT($K$1183),2,FALSE),0)</f>
        <v>0</v>
      </c>
      <c r="F1185" s="40">
        <f ca="1">IFERROR(VLOOKUP($B1185,INDIRECT($L$1183),2,FALSE),0)</f>
        <v>0</v>
      </c>
      <c r="G1185" s="40">
        <f ca="1">IFERROR(VLOOKUP($B1185,INDIRECT($M$1183),2,FALSE),0)</f>
        <v>0</v>
      </c>
      <c r="H1185" s="7"/>
      <c r="O1185" s="8"/>
      <c r="P1185" s="8"/>
      <c r="Q1185" s="8"/>
      <c r="R1185" s="8"/>
      <c r="S1185" s="8"/>
      <c r="V1185" s="140" t="s">
        <v>285</v>
      </c>
      <c r="W1185" s="135">
        <f ca="1">SUM(W1183)</f>
        <v>0</v>
      </c>
      <c r="X1185" s="135">
        <f t="shared" ref="X1185:AA1185" ca="1" si="443">SUM(X1183)</f>
        <v>13.7464258115</v>
      </c>
      <c r="Y1185" s="135">
        <f t="shared" ca="1" si="443"/>
        <v>13.772207452</v>
      </c>
      <c r="Z1185" s="135">
        <f t="shared" ca="1" si="443"/>
        <v>13.7979890926</v>
      </c>
      <c r="AA1185" s="135">
        <f t="shared" ca="1" si="443"/>
        <v>13.823770733</v>
      </c>
    </row>
    <row r="1186" spans="1:28" x14ac:dyDescent="0.25">
      <c r="A1186" s="140"/>
      <c r="B1186" s="155" t="s">
        <v>113</v>
      </c>
      <c r="C1186" s="40">
        <f ca="1">IFERROR(VLOOKUP($B1186,INDIRECT($I$1183),2,FALSE),0)</f>
        <v>0</v>
      </c>
      <c r="D1186" s="40">
        <f ca="1">IFERROR(VLOOKUP($B1186,INDIRECT($J$1183),2,FALSE),0)</f>
        <v>0</v>
      </c>
      <c r="E1186" s="40">
        <f ca="1">IFERROR(VLOOKUP($B1186,INDIRECT($K$1183),2,FALSE),0)</f>
        <v>0</v>
      </c>
      <c r="F1186" s="40">
        <f ca="1">IFERROR(VLOOKUP($B1186,INDIRECT($L$1183),2,FALSE),0)</f>
        <v>0</v>
      </c>
      <c r="G1186" s="40">
        <f ca="1">IFERROR(VLOOKUP($B1186,INDIRECT($M$1183),2,FALSE),0)</f>
        <v>0</v>
      </c>
      <c r="H1186" s="7"/>
      <c r="O1186" s="8"/>
      <c r="P1186" s="8"/>
      <c r="Q1186" s="8"/>
      <c r="R1186" s="8"/>
      <c r="S1186" s="8"/>
      <c r="V1186" s="140" t="s">
        <v>284</v>
      </c>
      <c r="W1186" s="135">
        <f ca="1">SUM(C1183:C1187)</f>
        <v>0</v>
      </c>
      <c r="X1186" s="135">
        <f t="shared" ref="X1186:AA1186" ca="1" si="444">SUM(D1183:D1187)</f>
        <v>13.7464258115</v>
      </c>
      <c r="Y1186" s="135">
        <f t="shared" ca="1" si="444"/>
        <v>13.772207452</v>
      </c>
      <c r="Z1186" s="135">
        <f t="shared" ca="1" si="444"/>
        <v>13.7979890926</v>
      </c>
      <c r="AA1186" s="135">
        <f t="shared" ca="1" si="444"/>
        <v>13.823770733</v>
      </c>
    </row>
    <row r="1187" spans="1:28" x14ac:dyDescent="0.25">
      <c r="A1187" s="140"/>
      <c r="B1187" s="155" t="s">
        <v>1334</v>
      </c>
      <c r="C1187" s="40">
        <f ca="1">IFERROR(VLOOKUP($B1187,INDIRECT($I$1183),2,FALSE),0)</f>
        <v>0</v>
      </c>
      <c r="D1187" s="40">
        <f ca="1">IFERROR(VLOOKUP($B1187,INDIRECT($J$1183),2,FALSE),0)</f>
        <v>2.5781640500000001E-2</v>
      </c>
      <c r="E1187" s="40">
        <f ca="1">IFERROR(VLOOKUP($B1187,INDIRECT($K$1183),2,FALSE),0)</f>
        <v>5.1563281000000002E-2</v>
      </c>
      <c r="F1187" s="40">
        <f ca="1">IFERROR(VLOOKUP($B1187,INDIRECT($L$1183),2,FALSE),0)</f>
        <v>7.7344921600000005E-2</v>
      </c>
      <c r="G1187" s="40">
        <f ca="1">IFERROR(VLOOKUP($B1187,INDIRECT($M$1183),2,FALSE),0)</f>
        <v>0.103126562</v>
      </c>
      <c r="H1187" s="7"/>
      <c r="O1187" s="8"/>
      <c r="P1187" s="8"/>
      <c r="Q1187" s="8"/>
      <c r="R1187" s="8"/>
      <c r="S1187" s="8"/>
      <c r="W1187" s="42"/>
      <c r="X1187" s="42"/>
      <c r="Y1187" s="42"/>
      <c r="Z1187" s="42"/>
      <c r="AA1187" s="42"/>
    </row>
    <row r="1188" spans="1:28" x14ac:dyDescent="0.25">
      <c r="A1188" s="140"/>
      <c r="B1188" s="166"/>
      <c r="C1188" s="7"/>
      <c r="D1188" s="7"/>
      <c r="E1188" s="7"/>
      <c r="F1188" s="7"/>
      <c r="G1188" s="7"/>
      <c r="H1188" s="7"/>
      <c r="I1188" s="103" t="s">
        <v>244</v>
      </c>
      <c r="O1188" s="138" t="s">
        <v>245</v>
      </c>
      <c r="P1188" s="8"/>
      <c r="Q1188" s="8"/>
      <c r="R1188" s="8"/>
      <c r="S1188" s="8"/>
    </row>
    <row r="1189" spans="1:28" x14ac:dyDescent="0.25">
      <c r="A1189" s="140"/>
      <c r="B1189" s="6" t="s">
        <v>597</v>
      </c>
      <c r="C1189" s="9">
        <v>2010</v>
      </c>
      <c r="D1189" s="9">
        <v>2020</v>
      </c>
      <c r="E1189" s="9">
        <v>2030</v>
      </c>
      <c r="F1189" s="9">
        <v>2040</v>
      </c>
      <c r="G1189" s="9">
        <v>2050</v>
      </c>
      <c r="H1189" s="7"/>
      <c r="I1189" s="106">
        <v>2010</v>
      </c>
      <c r="J1189" s="106">
        <v>2020</v>
      </c>
      <c r="K1189" s="106">
        <v>2030</v>
      </c>
      <c r="L1189" s="106">
        <v>2040</v>
      </c>
      <c r="M1189" s="106">
        <v>2050</v>
      </c>
      <c r="O1189" s="6">
        <v>2010</v>
      </c>
      <c r="P1189" s="6">
        <v>2020</v>
      </c>
      <c r="Q1189" s="6">
        <v>2030</v>
      </c>
      <c r="R1189" s="6">
        <v>2040</v>
      </c>
      <c r="S1189" s="6">
        <v>2050</v>
      </c>
      <c r="V1189" s="6" t="s">
        <v>597</v>
      </c>
      <c r="W1189" s="9">
        <v>2010</v>
      </c>
      <c r="X1189" s="9">
        <v>2020</v>
      </c>
      <c r="Y1189" s="9">
        <v>2030</v>
      </c>
      <c r="Z1189" s="9">
        <v>2040</v>
      </c>
      <c r="AA1189" s="9">
        <v>2050</v>
      </c>
    </row>
    <row r="1190" spans="1:28" x14ac:dyDescent="0.25">
      <c r="A1190" s="140"/>
      <c r="B1190" s="155" t="s">
        <v>111</v>
      </c>
      <c r="C1190" s="40">
        <f ca="1">IFERROR(VLOOKUP($B1190,INDIRECT($I$1190),2,FALSE),0)</f>
        <v>0</v>
      </c>
      <c r="D1190" s="40">
        <f ca="1">IFERROR(VLOOKUP($B1190,INDIRECT($J$1190),2,FALSE),0)</f>
        <v>0</v>
      </c>
      <c r="E1190" s="40">
        <f ca="1">IFERROR(VLOOKUP($B1190,INDIRECT($K$1190),2,FALSE),0)</f>
        <v>0</v>
      </c>
      <c r="F1190" s="40">
        <f ca="1">IFERROR(VLOOKUP($B1190,INDIRECT($L$1190),2,FALSE),0)</f>
        <v>0</v>
      </c>
      <c r="G1190" s="40">
        <f ca="1">IFERROR(VLOOKUP($B1190,INDIRECT($M$1190),2,FALSE),0)</f>
        <v>0</v>
      </c>
      <c r="H1190" s="7"/>
      <c r="I1190" s="140" t="str">
        <f>"Modeloutput!$A$"&amp;O1190&amp;":$B$"&amp;O1191</f>
        <v>Modeloutput!$A$19452:$B$19455</v>
      </c>
      <c r="J1190" s="140" t="str">
        <f>"Modeloutput!$A$"&amp;P1190&amp;":$B$"&amp;P1191</f>
        <v>Modeloutput!$A$20387:$B$20390</v>
      </c>
      <c r="K1190" s="140" t="str">
        <f>"Modeloutput!$A$"&amp;Q1190&amp;":$B$"&amp;Q1191</f>
        <v>Modeloutput!$A$21322:$B$21325</v>
      </c>
      <c r="L1190" s="140" t="str">
        <f>"Modeloutput!$A$"&amp;R1190&amp;":$B$"&amp;R1191</f>
        <v>Modeloutput!$A$22257:$B$22260</v>
      </c>
      <c r="M1190" s="140" t="str">
        <f>"Modeloutput!$A$"&amp;S1190&amp;":$B$"&amp;S1191</f>
        <v>Modeloutput!$A$23192:$B$23195</v>
      </c>
      <c r="N1190" s="140" t="s">
        <v>246</v>
      </c>
      <c r="O1190" s="140">
        <f>Run4_Var1!O1190+Run4_Var5!$G$10</f>
        <v>19452</v>
      </c>
      <c r="P1190" s="140">
        <f>Run4_Var1!P1190+Run4_Var5!$G$10</f>
        <v>20387</v>
      </c>
      <c r="Q1190" s="140">
        <f>Run4_Var1!Q1190+Run4_Var5!$G$10</f>
        <v>21322</v>
      </c>
      <c r="R1190" s="140">
        <f>Run4_Var1!R1190+Run4_Var5!$G$10</f>
        <v>22257</v>
      </c>
      <c r="S1190" s="140">
        <f>Run4_Var1!S1190+Run4_Var5!$G$10</f>
        <v>23192</v>
      </c>
      <c r="V1190" s="151" t="s">
        <v>598</v>
      </c>
      <c r="W1190" s="152">
        <f ca="1">SUM(C1190:C1193)</f>
        <v>0</v>
      </c>
      <c r="X1190" s="152">
        <f t="shared" ref="X1190:AA1190" ca="1" si="445">SUM(D1190:D1193)</f>
        <v>4.79363852</v>
      </c>
      <c r="Y1190" s="152">
        <f t="shared" ca="1" si="445"/>
        <v>4.79363852</v>
      </c>
      <c r="Z1190" s="152">
        <f t="shared" ca="1" si="445"/>
        <v>4.79363852</v>
      </c>
      <c r="AA1190" s="152">
        <f t="shared" ca="1" si="445"/>
        <v>4.79363852</v>
      </c>
    </row>
    <row r="1191" spans="1:28" x14ac:dyDescent="0.25">
      <c r="A1191" s="140"/>
      <c r="B1191" s="155" t="s">
        <v>110</v>
      </c>
      <c r="C1191" s="40">
        <f ca="1">IFERROR(VLOOKUP($B1191,INDIRECT($I$1190),2,FALSE),0)</f>
        <v>0</v>
      </c>
      <c r="D1191" s="40">
        <f ca="1">IFERROR(VLOOKUP($B1191,INDIRECT($J$1190),2,FALSE),0)</f>
        <v>4.79363852</v>
      </c>
      <c r="E1191" s="40">
        <f ca="1">IFERROR(VLOOKUP($B1191,INDIRECT($K$1190),2,FALSE),0)</f>
        <v>4.79363852</v>
      </c>
      <c r="F1191" s="40">
        <f ca="1">IFERROR(VLOOKUP($B1191,INDIRECT($L$1190),2,FALSE),0)</f>
        <v>4.79363852</v>
      </c>
      <c r="G1191" s="40">
        <f ca="1">IFERROR(VLOOKUP($B1191,INDIRECT($M$1190),2,FALSE),0)</f>
        <v>4.79363852</v>
      </c>
      <c r="H1191" s="7"/>
      <c r="O1191" s="140">
        <f>Run4_Var1!O1191+Run4_Var5!$G$10</f>
        <v>19455</v>
      </c>
      <c r="P1191" s="140">
        <f>Run4_Var1!P1191+Run4_Var5!$G$10</f>
        <v>20390</v>
      </c>
      <c r="Q1191" s="140">
        <f>Run4_Var1!Q1191+Run4_Var5!$G$10</f>
        <v>21325</v>
      </c>
      <c r="R1191" s="140">
        <f>Run4_Var1!R1191+Run4_Var5!$G$10</f>
        <v>22260</v>
      </c>
      <c r="S1191" s="140">
        <f>Run4_Var1!S1191+Run4_Var5!$G$10</f>
        <v>23195</v>
      </c>
      <c r="V1191" s="8"/>
      <c r="W1191" s="42"/>
      <c r="X1191" s="42"/>
      <c r="Y1191" s="42"/>
      <c r="Z1191" s="42"/>
      <c r="AA1191" s="42"/>
    </row>
    <row r="1192" spans="1:28" x14ac:dyDescent="0.25">
      <c r="A1192" s="140"/>
      <c r="B1192" s="155" t="s">
        <v>112</v>
      </c>
      <c r="C1192" s="40">
        <f ca="1">IFERROR(VLOOKUP($B1192,INDIRECT($I$1190),2,FALSE),0)</f>
        <v>0</v>
      </c>
      <c r="D1192" s="40">
        <f ca="1">IFERROR(VLOOKUP($B1192,INDIRECT($J$1190),2,FALSE),0)</f>
        <v>0</v>
      </c>
      <c r="E1192" s="40">
        <f ca="1">IFERROR(VLOOKUP($B1192,INDIRECT($K$1190),2,FALSE),0)</f>
        <v>0</v>
      </c>
      <c r="F1192" s="40">
        <f ca="1">IFERROR(VLOOKUP($B1192,INDIRECT($L$1190),2,FALSE),0)</f>
        <v>0</v>
      </c>
      <c r="G1192" s="40">
        <f ca="1">IFERROR(VLOOKUP($B1192,INDIRECT($M$1190),2,FALSE),0)</f>
        <v>0</v>
      </c>
      <c r="H1192" s="7"/>
      <c r="O1192" s="8"/>
      <c r="P1192" s="8"/>
      <c r="Q1192" s="8"/>
      <c r="R1192" s="8"/>
      <c r="S1192" s="8"/>
      <c r="V1192" s="140" t="s">
        <v>285</v>
      </c>
      <c r="W1192" s="135">
        <f ca="1">SUM(W1190)</f>
        <v>0</v>
      </c>
      <c r="X1192" s="135">
        <f t="shared" ref="X1192:AA1192" ca="1" si="446">SUM(X1190)</f>
        <v>4.79363852</v>
      </c>
      <c r="Y1192" s="135">
        <f t="shared" ca="1" si="446"/>
        <v>4.79363852</v>
      </c>
      <c r="Z1192" s="135">
        <f t="shared" ca="1" si="446"/>
        <v>4.79363852</v>
      </c>
      <c r="AA1192" s="135">
        <f t="shared" ca="1" si="446"/>
        <v>4.79363852</v>
      </c>
    </row>
    <row r="1193" spans="1:28" x14ac:dyDescent="0.25">
      <c r="A1193" s="140"/>
      <c r="B1193" s="155" t="s">
        <v>113</v>
      </c>
      <c r="C1193" s="40">
        <f ca="1">IFERROR(VLOOKUP($B1193,INDIRECT($I$1190),2,FALSE),0)</f>
        <v>0</v>
      </c>
      <c r="D1193" s="40">
        <f ca="1">IFERROR(VLOOKUP($B1193,INDIRECT($J$1190),2,FALSE),0)</f>
        <v>0</v>
      </c>
      <c r="E1193" s="40">
        <f ca="1">IFERROR(VLOOKUP($B1193,INDIRECT($K$1190),2,FALSE),0)</f>
        <v>0</v>
      </c>
      <c r="F1193" s="40">
        <f ca="1">IFERROR(VLOOKUP($B1193,INDIRECT($L$1190),2,FALSE),0)</f>
        <v>0</v>
      </c>
      <c r="G1193" s="40">
        <f ca="1">IFERROR(VLOOKUP($B1193,INDIRECT($M$1190),2,FALSE),0)</f>
        <v>0</v>
      </c>
      <c r="H1193" s="7"/>
      <c r="O1193" s="8"/>
      <c r="P1193" s="8"/>
      <c r="Q1193" s="8"/>
      <c r="R1193" s="8"/>
      <c r="S1193" s="8"/>
      <c r="V1193" s="140" t="s">
        <v>284</v>
      </c>
      <c r="W1193" s="135">
        <f ca="1">SUM(C1190:C1193)</f>
        <v>0</v>
      </c>
      <c r="X1193" s="135">
        <f ca="1">SUM(D1190:D1193)</f>
        <v>4.79363852</v>
      </c>
      <c r="Y1193" s="135">
        <f ca="1">SUM(E1190:E1193)</f>
        <v>4.79363852</v>
      </c>
      <c r="Z1193" s="135">
        <f ca="1">SUM(F1190:F1193)</f>
        <v>4.79363852</v>
      </c>
      <c r="AA1193" s="135">
        <f ca="1">SUM(G1190:G1193)</f>
        <v>4.79363852</v>
      </c>
    </row>
    <row r="1194" spans="1:28" x14ac:dyDescent="0.25">
      <c r="A1194" s="140"/>
      <c r="B1194" s="166"/>
      <c r="C1194" s="7"/>
      <c r="D1194" s="7"/>
      <c r="E1194" s="7"/>
      <c r="F1194" s="7"/>
      <c r="G1194" s="7"/>
      <c r="H1194" s="7"/>
      <c r="I1194" s="103" t="s">
        <v>244</v>
      </c>
      <c r="O1194" s="138" t="s">
        <v>245</v>
      </c>
      <c r="P1194" s="8"/>
      <c r="Q1194" s="8"/>
      <c r="R1194" s="8"/>
      <c r="S1194" s="8"/>
    </row>
    <row r="1195" spans="1:28" x14ac:dyDescent="0.25">
      <c r="A1195" s="140"/>
      <c r="B1195" s="6" t="s">
        <v>599</v>
      </c>
      <c r="C1195" s="9">
        <v>2010</v>
      </c>
      <c r="D1195" s="9">
        <v>2020</v>
      </c>
      <c r="E1195" s="9">
        <v>2030</v>
      </c>
      <c r="F1195" s="9">
        <v>2040</v>
      </c>
      <c r="G1195" s="9">
        <v>2050</v>
      </c>
      <c r="H1195" s="7"/>
      <c r="I1195" s="106">
        <v>2010</v>
      </c>
      <c r="J1195" s="106">
        <v>2020</v>
      </c>
      <c r="K1195" s="106">
        <v>2030</v>
      </c>
      <c r="L1195" s="106">
        <v>2040</v>
      </c>
      <c r="M1195" s="106">
        <v>2050</v>
      </c>
      <c r="O1195" s="6">
        <v>2010</v>
      </c>
      <c r="P1195" s="6">
        <v>2020</v>
      </c>
      <c r="Q1195" s="6">
        <v>2030</v>
      </c>
      <c r="R1195" s="6">
        <v>2040</v>
      </c>
      <c r="S1195" s="6">
        <v>2050</v>
      </c>
      <c r="V1195" s="6" t="s">
        <v>599</v>
      </c>
      <c r="W1195" s="9">
        <v>2010</v>
      </c>
      <c r="X1195" s="9">
        <v>2020</v>
      </c>
      <c r="Y1195" s="9">
        <v>2030</v>
      </c>
      <c r="Z1195" s="9">
        <v>2040</v>
      </c>
      <c r="AA1195" s="9">
        <v>2050</v>
      </c>
    </row>
    <row r="1196" spans="1:28" x14ac:dyDescent="0.25">
      <c r="A1196" s="140"/>
      <c r="B1196" s="155" t="s">
        <v>111</v>
      </c>
      <c r="C1196" s="40">
        <f ca="1">IFERROR(VLOOKUP($B1196,INDIRECT($I$1196),2,FALSE),0)</f>
        <v>0</v>
      </c>
      <c r="D1196" s="40">
        <f ca="1">IFERROR(VLOOKUP($B1196,INDIRECT($J$1196),2,FALSE),0)</f>
        <v>22.301352399999999</v>
      </c>
      <c r="E1196" s="40">
        <f ca="1">IFERROR(VLOOKUP($B1196,INDIRECT($K$1196),2,FALSE),0)</f>
        <v>22.301352399999999</v>
      </c>
      <c r="F1196" s="40">
        <f ca="1">IFERROR(VLOOKUP($B1196,INDIRECT($L$1196),2,FALSE),0)</f>
        <v>22.301352399999999</v>
      </c>
      <c r="G1196" s="40">
        <f ca="1">IFERROR(VLOOKUP($B1196,INDIRECT($M$1196),2,FALSE),0)</f>
        <v>22.301352399999999</v>
      </c>
      <c r="H1196" s="7"/>
      <c r="I1196" s="140" t="str">
        <f>"Modeloutput!$A$"&amp;O1196&amp;":$B$"&amp;O1197</f>
        <v>Modeloutput!$A$19609:$B$19613</v>
      </c>
      <c r="J1196" s="140" t="str">
        <f>"Modeloutput!$A$"&amp;P1196&amp;":$B$"&amp;P1197</f>
        <v>Modeloutput!$A$20544:$B$20548</v>
      </c>
      <c r="K1196" s="140" t="str">
        <f>"Modeloutput!$A$"&amp;Q1196&amp;":$B$"&amp;Q1197</f>
        <v>Modeloutput!$A$21479:$B$21483</v>
      </c>
      <c r="L1196" s="140" t="str">
        <f>"Modeloutput!$A$"&amp;R1196&amp;":$B$"&amp;R1197</f>
        <v>Modeloutput!$A$22414:$B$22418</v>
      </c>
      <c r="M1196" s="140" t="str">
        <f>"Modeloutput!$A$"&amp;S1196&amp;":$B$"&amp;S1197</f>
        <v>Modeloutput!$A$23349:$B$23353</v>
      </c>
      <c r="N1196" s="140" t="s">
        <v>246</v>
      </c>
      <c r="O1196" s="140">
        <f>Run4_Var1!O1196+Run4_Var5!$G$10</f>
        <v>19609</v>
      </c>
      <c r="P1196" s="140">
        <f>Run4_Var1!P1196+Run4_Var5!$G$10</f>
        <v>20544</v>
      </c>
      <c r="Q1196" s="140">
        <f>Run4_Var1!Q1196+Run4_Var5!$G$10</f>
        <v>21479</v>
      </c>
      <c r="R1196" s="140">
        <f>Run4_Var1!R1196+Run4_Var5!$G$10</f>
        <v>22414</v>
      </c>
      <c r="S1196" s="140">
        <f>Run4_Var1!S1196+Run4_Var5!$G$10</f>
        <v>23349</v>
      </c>
      <c r="V1196" s="151" t="s">
        <v>598</v>
      </c>
      <c r="W1196" s="152">
        <f ca="1">SUM(C1196:C1200)</f>
        <v>0</v>
      </c>
      <c r="X1196" s="152">
        <f t="shared" ref="X1196:AA1196" ca="1" si="447">SUM(D1196:D1200)</f>
        <v>44.5693967395</v>
      </c>
      <c r="Y1196" s="152">
        <f t="shared" ca="1" si="447"/>
        <v>44.579637579</v>
      </c>
      <c r="Z1196" s="152">
        <f t="shared" ca="1" si="447"/>
        <v>44.5898784185</v>
      </c>
      <c r="AA1196" s="152">
        <f t="shared" ca="1" si="447"/>
        <v>44.600119257999999</v>
      </c>
    </row>
    <row r="1197" spans="1:28" x14ac:dyDescent="0.25">
      <c r="A1197" s="140"/>
      <c r="B1197" s="155" t="s">
        <v>110</v>
      </c>
      <c r="C1197" s="40">
        <f ca="1">IFERROR(VLOOKUP($B1197,INDIRECT($I$1196),2,FALSE),0)</f>
        <v>0</v>
      </c>
      <c r="D1197" s="40">
        <f ca="1">IFERROR(VLOOKUP($B1197,INDIRECT($J$1196),2,FALSE),0)</f>
        <v>22.257803500000001</v>
      </c>
      <c r="E1197" s="40">
        <f ca="1">IFERROR(VLOOKUP($B1197,INDIRECT($K$1196),2,FALSE),0)</f>
        <v>22.257803500000001</v>
      </c>
      <c r="F1197" s="40">
        <f ca="1">IFERROR(VLOOKUP($B1197,INDIRECT($L$1196),2,FALSE),0)</f>
        <v>22.257803500000001</v>
      </c>
      <c r="G1197" s="40">
        <f ca="1">IFERROR(VLOOKUP($B1197,INDIRECT($M$1196),2,FALSE),0)</f>
        <v>22.257803500000001</v>
      </c>
      <c r="H1197" s="7"/>
      <c r="O1197" s="140">
        <f>Run4_Var1!O1197+Run4_Var5!$G$10</f>
        <v>19613</v>
      </c>
      <c r="P1197" s="140">
        <f>Run4_Var1!P1197+Run4_Var5!$G$10</f>
        <v>20548</v>
      </c>
      <c r="Q1197" s="140">
        <f>Run4_Var1!Q1197+Run4_Var5!$G$10</f>
        <v>21483</v>
      </c>
      <c r="R1197" s="140">
        <f>Run4_Var1!R1197+Run4_Var5!$G$10</f>
        <v>22418</v>
      </c>
      <c r="S1197" s="140">
        <f>Run4_Var1!S1197+Run4_Var5!$G$10</f>
        <v>23353</v>
      </c>
      <c r="V1197" s="8"/>
      <c r="W1197" s="42"/>
      <c r="X1197" s="42"/>
      <c r="Y1197" s="42"/>
      <c r="Z1197" s="42"/>
      <c r="AA1197" s="42"/>
    </row>
    <row r="1198" spans="1:28" x14ac:dyDescent="0.25">
      <c r="A1198" s="140"/>
      <c r="B1198" s="155" t="s">
        <v>112</v>
      </c>
      <c r="C1198" s="40">
        <f ca="1">IFERROR(VLOOKUP($B1198,INDIRECT($I$1196),2,FALSE),0)</f>
        <v>0</v>
      </c>
      <c r="D1198" s="40">
        <f ca="1">IFERROR(VLOOKUP($B1198,INDIRECT($J$1196),2,FALSE),0)</f>
        <v>0</v>
      </c>
      <c r="E1198" s="40">
        <f ca="1">IFERROR(VLOOKUP($B1198,INDIRECT($K$1196),2,FALSE),0)</f>
        <v>0</v>
      </c>
      <c r="F1198" s="40">
        <f ca="1">IFERROR(VLOOKUP($B1198,INDIRECT($L$1196),2,FALSE),0)</f>
        <v>0</v>
      </c>
      <c r="G1198" s="40">
        <f ca="1">IFERROR(VLOOKUP($B1198,INDIRECT($M$1196),2,FALSE),0)</f>
        <v>0</v>
      </c>
      <c r="H1198" s="7"/>
      <c r="O1198" s="8"/>
      <c r="P1198" s="8"/>
      <c r="Q1198" s="8"/>
      <c r="R1198" s="8"/>
      <c r="S1198" s="8"/>
      <c r="V1198" s="140" t="s">
        <v>285</v>
      </c>
      <c r="W1198" s="135">
        <f ca="1">SUM(W1196)</f>
        <v>0</v>
      </c>
      <c r="X1198" s="135">
        <f t="shared" ref="X1198:AA1198" ca="1" si="448">SUM(X1196)</f>
        <v>44.5693967395</v>
      </c>
      <c r="Y1198" s="135">
        <f t="shared" ca="1" si="448"/>
        <v>44.579637579</v>
      </c>
      <c r="Z1198" s="135">
        <f t="shared" ca="1" si="448"/>
        <v>44.5898784185</v>
      </c>
      <c r="AA1198" s="135">
        <f t="shared" ca="1" si="448"/>
        <v>44.600119257999999</v>
      </c>
    </row>
    <row r="1199" spans="1:28" x14ac:dyDescent="0.25">
      <c r="A1199" s="140"/>
      <c r="B1199" s="155" t="s">
        <v>113</v>
      </c>
      <c r="C1199" s="40">
        <f ca="1">IFERROR(VLOOKUP($B1199,INDIRECT($I$1196),2,FALSE),0)</f>
        <v>0</v>
      </c>
      <c r="D1199" s="40">
        <f ca="1">IFERROR(VLOOKUP($B1199,INDIRECT($J$1196),2,FALSE),0)</f>
        <v>0</v>
      </c>
      <c r="E1199" s="40">
        <f ca="1">IFERROR(VLOOKUP($B1199,INDIRECT($K$1196),2,FALSE),0)</f>
        <v>0</v>
      </c>
      <c r="F1199" s="40">
        <f ca="1">IFERROR(VLOOKUP($B1199,INDIRECT($L$1196),2,FALSE),0)</f>
        <v>0</v>
      </c>
      <c r="G1199" s="40">
        <f ca="1">IFERROR(VLOOKUP($B1199,INDIRECT($M$1196),2,FALSE),0)</f>
        <v>0</v>
      </c>
      <c r="H1199" s="7"/>
      <c r="O1199" s="8"/>
      <c r="P1199" s="8"/>
      <c r="Q1199" s="8"/>
      <c r="R1199" s="8"/>
      <c r="S1199" s="8"/>
      <c r="V1199" s="140" t="s">
        <v>284</v>
      </c>
      <c r="W1199" s="135">
        <f ca="1">SUM(C1196:C1200)</f>
        <v>0</v>
      </c>
      <c r="X1199" s="135">
        <f t="shared" ref="X1199:AA1199" ca="1" si="449">SUM(D1196:D1200)</f>
        <v>44.5693967395</v>
      </c>
      <c r="Y1199" s="135">
        <f t="shared" ca="1" si="449"/>
        <v>44.579637579</v>
      </c>
      <c r="Z1199" s="135">
        <f t="shared" ca="1" si="449"/>
        <v>44.5898784185</v>
      </c>
      <c r="AA1199" s="135">
        <f t="shared" ca="1" si="449"/>
        <v>44.600119257999999</v>
      </c>
    </row>
    <row r="1200" spans="1:28" x14ac:dyDescent="0.25">
      <c r="A1200" s="140"/>
      <c r="B1200" s="155" t="s">
        <v>1334</v>
      </c>
      <c r="C1200" s="40">
        <f ca="1">IFERROR(VLOOKUP($B1200,INDIRECT($I$1196),2,FALSE),0)</f>
        <v>0</v>
      </c>
      <c r="D1200" s="40">
        <f ca="1">IFERROR(VLOOKUP($B1200,INDIRECT($J$1196),2,FALSE),0)</f>
        <v>1.02408395E-2</v>
      </c>
      <c r="E1200" s="40">
        <f ca="1">IFERROR(VLOOKUP($B1200,INDIRECT($K$1196),2,FALSE),0)</f>
        <v>2.0481678999999999E-2</v>
      </c>
      <c r="F1200" s="40">
        <f ca="1">IFERROR(VLOOKUP($B1200,INDIRECT($L$1196),2,FALSE),0)</f>
        <v>3.07225185E-2</v>
      </c>
      <c r="G1200" s="40">
        <f ca="1">IFERROR(VLOOKUP($B1200,INDIRECT($M$1196),2,FALSE),0)</f>
        <v>4.0963357999999998E-2</v>
      </c>
      <c r="O1200" s="8"/>
      <c r="P1200" s="8"/>
      <c r="Q1200" s="8"/>
      <c r="R1200" s="8"/>
      <c r="S1200" s="8"/>
      <c r="V1200" s="8"/>
      <c r="W1200" s="42"/>
      <c r="X1200" s="42"/>
      <c r="Y1200" s="42"/>
      <c r="Z1200" s="42"/>
      <c r="AA1200" s="42"/>
      <c r="AB1200" s="8"/>
    </row>
    <row r="1201" spans="1:28" x14ac:dyDescent="0.25">
      <c r="A1201" s="140"/>
      <c r="B1201" s="155"/>
      <c r="I1201" s="103" t="s">
        <v>244</v>
      </c>
      <c r="O1201" s="138" t="s">
        <v>245</v>
      </c>
      <c r="P1201" s="8"/>
      <c r="Q1201" s="8"/>
      <c r="R1201" s="8"/>
      <c r="S1201" s="8"/>
      <c r="V1201" s="8"/>
      <c r="W1201" s="42"/>
      <c r="X1201" s="42"/>
      <c r="Y1201" s="42"/>
      <c r="Z1201" s="42"/>
      <c r="AA1201" s="42"/>
      <c r="AB1201" s="8"/>
    </row>
    <row r="1202" spans="1:28" x14ac:dyDescent="0.25">
      <c r="A1202" s="140"/>
      <c r="B1202" s="106" t="s">
        <v>1422</v>
      </c>
      <c r="C1202" s="9">
        <v>2010</v>
      </c>
      <c r="D1202" s="9">
        <v>2020</v>
      </c>
      <c r="E1202" s="9">
        <v>2030</v>
      </c>
      <c r="F1202" s="9">
        <v>2040</v>
      </c>
      <c r="G1202" s="9">
        <v>2050</v>
      </c>
      <c r="I1202" s="106">
        <v>2010</v>
      </c>
      <c r="J1202" s="106">
        <v>2020</v>
      </c>
      <c r="K1202" s="106">
        <v>2030</v>
      </c>
      <c r="L1202" s="106">
        <v>2040</v>
      </c>
      <c r="M1202" s="106">
        <v>2050</v>
      </c>
      <c r="O1202" s="6">
        <v>2010</v>
      </c>
      <c r="P1202" s="6">
        <v>2020</v>
      </c>
      <c r="Q1202" s="6">
        <v>2030</v>
      </c>
      <c r="R1202" s="6">
        <v>2040</v>
      </c>
      <c r="S1202" s="6">
        <v>2050</v>
      </c>
      <c r="V1202" s="106" t="s">
        <v>1422</v>
      </c>
      <c r="W1202" s="9">
        <v>2010</v>
      </c>
      <c r="X1202" s="9">
        <v>2020</v>
      </c>
      <c r="Y1202" s="9">
        <v>2030</v>
      </c>
      <c r="Z1202" s="9">
        <v>2040</v>
      </c>
      <c r="AA1202" s="9">
        <v>2050</v>
      </c>
      <c r="AB1202" s="8"/>
    </row>
    <row r="1203" spans="1:28" x14ac:dyDescent="0.25">
      <c r="A1203" s="140"/>
      <c r="B1203" s="140" t="s">
        <v>478</v>
      </c>
      <c r="C1203" s="28">
        <f ca="1">IFERROR(VLOOKUP($B1203,INDIRECT($I$1203),2,FALSE),0)</f>
        <v>-10.4301844</v>
      </c>
      <c r="D1203" s="28">
        <f ca="1">IFERROR(VLOOKUP($B1203,INDIRECT($J$1203),2,FALSE),0)</f>
        <v>-10.517612099999999</v>
      </c>
      <c r="E1203" s="28">
        <f ca="1">IFERROR(VLOOKUP($B1203,INDIRECT($K$1203),2,FALSE),0)</f>
        <v>-10.517612099999999</v>
      </c>
      <c r="F1203" s="28">
        <f ca="1">IFERROR(VLOOKUP($B1203,INDIRECT($L$1203),2,FALSE),0)</f>
        <v>-10.517612099999999</v>
      </c>
      <c r="G1203" s="28">
        <f ca="1">IFERROR(VLOOKUP($B1203,INDIRECT($M$1203),2,FALSE),0)</f>
        <v>-10.5176116</v>
      </c>
      <c r="I1203" s="140" t="str">
        <f>"Modeloutput!$A$"&amp;O1203&amp;":$B$"&amp;O1204</f>
        <v>Modeloutput!$A$18839:$B$18859</v>
      </c>
      <c r="J1203" s="140" t="str">
        <f>"Modeloutput!$A$"&amp;P1203&amp;":$B$"&amp;P1204</f>
        <v>Modeloutput!$A$19774:$B$19794</v>
      </c>
      <c r="K1203" s="140" t="str">
        <f>"Modeloutput!$A$"&amp;Q1203&amp;":$B$"&amp;Q1204</f>
        <v>Modeloutput!$A$20709:$B$20729</v>
      </c>
      <c r="L1203" s="140" t="str">
        <f>"Modeloutput!$A$"&amp;R1203&amp;":$B$"&amp;R1204</f>
        <v>Modeloutput!$A$21644:$B$21664</v>
      </c>
      <c r="M1203" s="140" t="str">
        <f>"Modeloutput!$A$"&amp;S1203&amp;":$B$"&amp;S1204</f>
        <v>Modeloutput!$A$22579:$B$22599</v>
      </c>
      <c r="N1203" s="140" t="s">
        <v>246</v>
      </c>
      <c r="O1203" s="140">
        <f>Run4_Var1!O1203+Run4_Var5!$G$10</f>
        <v>18839</v>
      </c>
      <c r="P1203" s="140">
        <f>Run4_Var1!P1203+Run4_Var5!$G$10</f>
        <v>19774</v>
      </c>
      <c r="Q1203" s="140">
        <f>Run4_Var1!Q1203+Run4_Var5!$G$10</f>
        <v>20709</v>
      </c>
      <c r="R1203" s="140">
        <f>Run4_Var1!R1203+Run4_Var5!$G$10</f>
        <v>21644</v>
      </c>
      <c r="S1203" s="140">
        <f>Run4_Var1!S1203+Run4_Var5!$G$10</f>
        <v>22579</v>
      </c>
      <c r="V1203" s="96" t="s">
        <v>589</v>
      </c>
      <c r="W1203" s="97">
        <f t="shared" ref="W1203:AA1205" ca="1" si="450">SUM(C1203)</f>
        <v>-10.4301844</v>
      </c>
      <c r="X1203" s="97">
        <f t="shared" ca="1" si="450"/>
        <v>-10.517612099999999</v>
      </c>
      <c r="Y1203" s="97">
        <f t="shared" ca="1" si="450"/>
        <v>-10.517612099999999</v>
      </c>
      <c r="Z1203" s="97">
        <f t="shared" ca="1" si="450"/>
        <v>-10.517612099999999</v>
      </c>
      <c r="AA1203" s="97">
        <f t="shared" ca="1" si="450"/>
        <v>-10.5176116</v>
      </c>
      <c r="AB1203" s="8"/>
    </row>
    <row r="1204" spans="1:28" x14ac:dyDescent="0.25">
      <c r="A1204" s="140"/>
      <c r="B1204" s="140" t="s">
        <v>932</v>
      </c>
      <c r="C1204" s="94">
        <f t="shared" ref="C1204:C1223" ca="1" si="451">IFERROR(VLOOKUP($B1204,INDIRECT($I$1203),2,FALSE),0)</f>
        <v>0</v>
      </c>
      <c r="D1204" s="94">
        <f t="shared" ref="D1204:D1223" ca="1" si="452">IFERROR(VLOOKUP($B1204,INDIRECT($J$1203),2,FALSE),0)</f>
        <v>-1.2056445900000001E-3</v>
      </c>
      <c r="E1204" s="94">
        <f t="shared" ref="E1204:E1223" ca="1" si="453">IFERROR(VLOOKUP($B1204,INDIRECT($K$1203),2,FALSE),0)</f>
        <v>-1.2056445900000001E-3</v>
      </c>
      <c r="F1204" s="94">
        <f t="shared" ref="F1204:F1223" ca="1" si="454">IFERROR(VLOOKUP($B1204,INDIRECT($L$1203),2,FALSE),0)</f>
        <v>-1.2056445900000001E-3</v>
      </c>
      <c r="G1204" s="94">
        <f t="shared" ref="G1204:G1223" ca="1" si="455">IFERROR(VLOOKUP($B1204,INDIRECT($M$1203),2,FALSE),0)</f>
        <v>-1.21539994E-3</v>
      </c>
      <c r="O1204" s="140">
        <f>Run4_Var1!O1204+Run4_Var5!$G$10</f>
        <v>18859</v>
      </c>
      <c r="P1204" s="140">
        <f>Run4_Var1!P1204+Run4_Var5!$G$10</f>
        <v>19794</v>
      </c>
      <c r="Q1204" s="140">
        <f>Run4_Var1!Q1204+Run4_Var5!$G$10</f>
        <v>20729</v>
      </c>
      <c r="R1204" s="140">
        <f>Run4_Var1!R1204+Run4_Var5!$G$10</f>
        <v>21664</v>
      </c>
      <c r="S1204" s="140">
        <f>Run4_Var1!S1204+Run4_Var5!$G$10</f>
        <v>22599</v>
      </c>
      <c r="V1204" s="92" t="s">
        <v>1429</v>
      </c>
      <c r="W1204" s="93">
        <f t="shared" ca="1" si="450"/>
        <v>0</v>
      </c>
      <c r="X1204" s="93">
        <f t="shared" ca="1" si="450"/>
        <v>-1.2056445900000001E-3</v>
      </c>
      <c r="Y1204" s="93">
        <f t="shared" ca="1" si="450"/>
        <v>-1.2056445900000001E-3</v>
      </c>
      <c r="Z1204" s="93">
        <f t="shared" ca="1" si="450"/>
        <v>-1.2056445900000001E-3</v>
      </c>
      <c r="AA1204" s="93">
        <f t="shared" ca="1" si="450"/>
        <v>-1.21539994E-3</v>
      </c>
      <c r="AB1204" s="8"/>
    </row>
    <row r="1205" spans="1:28" x14ac:dyDescent="0.25">
      <c r="A1205" s="140"/>
      <c r="B1205" s="140" t="s">
        <v>184</v>
      </c>
      <c r="C1205" s="59">
        <f t="shared" ca="1" si="451"/>
        <v>-48.4258563</v>
      </c>
      <c r="D1205" s="59">
        <f t="shared" ca="1" si="452"/>
        <v>-48.831770400000003</v>
      </c>
      <c r="E1205" s="59">
        <f t="shared" ca="1" si="453"/>
        <v>-48.831770400000003</v>
      </c>
      <c r="F1205" s="59">
        <f t="shared" ca="1" si="454"/>
        <v>-48.831770400000003</v>
      </c>
      <c r="G1205" s="59">
        <f t="shared" ca="1" si="455"/>
        <v>-48.831768199999999</v>
      </c>
      <c r="O1205" s="8"/>
      <c r="P1205" s="8"/>
      <c r="Q1205" s="8"/>
      <c r="R1205" s="8"/>
      <c r="S1205" s="8"/>
      <c r="V1205" s="34" t="s">
        <v>1423</v>
      </c>
      <c r="W1205" s="35">
        <f t="shared" ca="1" si="450"/>
        <v>-48.4258563</v>
      </c>
      <c r="X1205" s="35">
        <f t="shared" ca="1" si="450"/>
        <v>-48.831770400000003</v>
      </c>
      <c r="Y1205" s="35">
        <f t="shared" ca="1" si="450"/>
        <v>-48.831770400000003</v>
      </c>
      <c r="Z1205" s="35">
        <f t="shared" ca="1" si="450"/>
        <v>-48.831770400000003</v>
      </c>
      <c r="AA1205" s="35">
        <f t="shared" ca="1" si="450"/>
        <v>-48.831768199999999</v>
      </c>
      <c r="AB1205" s="8"/>
    </row>
    <row r="1206" spans="1:28" x14ac:dyDescent="0.25">
      <c r="A1206" s="140"/>
      <c r="B1206" s="140" t="s">
        <v>933</v>
      </c>
      <c r="C1206" s="39">
        <f t="shared" ca="1" si="451"/>
        <v>0</v>
      </c>
      <c r="D1206" s="39">
        <f t="shared" ca="1" si="452"/>
        <v>0</v>
      </c>
      <c r="E1206" s="39">
        <f t="shared" ca="1" si="453"/>
        <v>0</v>
      </c>
      <c r="F1206" s="39">
        <f t="shared" ca="1" si="454"/>
        <v>0</v>
      </c>
      <c r="G1206" s="39">
        <f t="shared" ca="1" si="455"/>
        <v>0</v>
      </c>
      <c r="O1206" s="8"/>
      <c r="P1206" s="8"/>
      <c r="Q1206" s="8"/>
      <c r="R1206" s="8"/>
      <c r="S1206" s="8"/>
      <c r="V1206" s="83" t="s">
        <v>1424</v>
      </c>
      <c r="W1206" s="84">
        <f ca="1">SUM(C1206:C1211)</f>
        <v>7.5153870899999999</v>
      </c>
      <c r="X1206" s="84">
        <f ca="1">SUM(D1206:D1211)</f>
        <v>9.1860058329999994</v>
      </c>
      <c r="Y1206" s="84">
        <f ca="1">SUM(E1206:E1211)</f>
        <v>9.1860058329999994</v>
      </c>
      <c r="Z1206" s="84">
        <f ca="1">SUM(F1206:F1211)</f>
        <v>9.1860058329999994</v>
      </c>
      <c r="AA1206" s="84">
        <f ca="1">SUM(G1206:G1211)</f>
        <v>9.1860058329999994</v>
      </c>
      <c r="AB1206" s="8"/>
    </row>
    <row r="1207" spans="1:28" x14ac:dyDescent="0.25">
      <c r="A1207" s="140"/>
      <c r="B1207" s="140" t="s">
        <v>934</v>
      </c>
      <c r="C1207" s="39">
        <f t="shared" ca="1" si="451"/>
        <v>0</v>
      </c>
      <c r="D1207" s="39">
        <f t="shared" ca="1" si="452"/>
        <v>1.25367929</v>
      </c>
      <c r="E1207" s="39">
        <f t="shared" ca="1" si="453"/>
        <v>1.25367929</v>
      </c>
      <c r="F1207" s="39">
        <f t="shared" ca="1" si="454"/>
        <v>1.25367929</v>
      </c>
      <c r="G1207" s="39">
        <f t="shared" ca="1" si="455"/>
        <v>1.25367929</v>
      </c>
      <c r="O1207" s="8"/>
      <c r="P1207" s="8"/>
      <c r="Q1207" s="8"/>
      <c r="R1207" s="8"/>
      <c r="S1207" s="8"/>
      <c r="V1207" s="98" t="s">
        <v>1425</v>
      </c>
      <c r="W1207" s="99">
        <f ca="1">SUM(C1212:C1217)</f>
        <v>51.340653600000003</v>
      </c>
      <c r="X1207" s="99">
        <f ca="1">SUM(D1212:D1217)</f>
        <v>55.866132000000007</v>
      </c>
      <c r="Y1207" s="99">
        <f ca="1">SUM(E1212:E1217)</f>
        <v>55.866132000000007</v>
      </c>
      <c r="Z1207" s="99">
        <f ca="1">SUM(F1212:F1217)</f>
        <v>55.866132000000007</v>
      </c>
      <c r="AA1207" s="99">
        <f ca="1">SUM(G1212:G1217)</f>
        <v>55.866132000000007</v>
      </c>
      <c r="AB1207" s="8"/>
    </row>
    <row r="1208" spans="1:28" x14ac:dyDescent="0.25">
      <c r="A1208" s="140"/>
      <c r="B1208" s="140" t="s">
        <v>935</v>
      </c>
      <c r="C1208" s="39">
        <f t="shared" ca="1" si="451"/>
        <v>7.5153870899999999</v>
      </c>
      <c r="D1208" s="39">
        <f t="shared" ca="1" si="452"/>
        <v>7.4954434799999996</v>
      </c>
      <c r="E1208" s="39">
        <f t="shared" ca="1" si="453"/>
        <v>7.4954434799999996</v>
      </c>
      <c r="F1208" s="39">
        <f t="shared" ca="1" si="454"/>
        <v>7.4954434799999996</v>
      </c>
      <c r="G1208" s="39">
        <f t="shared" ca="1" si="455"/>
        <v>7.4954434799999996</v>
      </c>
      <c r="O1208" s="8"/>
      <c r="P1208" s="8"/>
      <c r="Q1208" s="8"/>
      <c r="R1208" s="8"/>
      <c r="S1208" s="8"/>
      <c r="V1208" s="66" t="s">
        <v>1426</v>
      </c>
      <c r="W1208" s="67">
        <f ca="1">SUM(C1218:C1223)</f>
        <v>0</v>
      </c>
      <c r="X1208" s="67">
        <f ca="1">SUM(D1218:D1223)</f>
        <v>0.52851254459999997</v>
      </c>
      <c r="Y1208" s="67">
        <f ca="1">SUM(E1218:E1223)</f>
        <v>0.52851254459999997</v>
      </c>
      <c r="Z1208" s="67">
        <f ca="1">SUM(F1218:F1223)</f>
        <v>0.52851254459999997</v>
      </c>
      <c r="AA1208" s="67">
        <f ca="1">SUM(G1218:G1223)</f>
        <v>0.52851254459999997</v>
      </c>
      <c r="AB1208" s="8"/>
    </row>
    <row r="1209" spans="1:28" x14ac:dyDescent="0.25">
      <c r="A1209" s="140"/>
      <c r="B1209" s="140" t="s">
        <v>936</v>
      </c>
      <c r="C1209" s="39">
        <f t="shared" ca="1" si="451"/>
        <v>0</v>
      </c>
      <c r="D1209" s="39">
        <f t="shared" ca="1" si="452"/>
        <v>0.43688306300000002</v>
      </c>
      <c r="E1209" s="39">
        <f t="shared" ca="1" si="453"/>
        <v>0.43688306300000002</v>
      </c>
      <c r="F1209" s="39">
        <f t="shared" ca="1" si="454"/>
        <v>0.43688306300000002</v>
      </c>
      <c r="G1209" s="39">
        <f t="shared" ca="1" si="455"/>
        <v>0.43688306300000002</v>
      </c>
      <c r="O1209" s="8"/>
      <c r="P1209" s="8"/>
      <c r="Q1209" s="8"/>
      <c r="R1209" s="8"/>
      <c r="S1209" s="8"/>
      <c r="AB1209" s="8"/>
    </row>
    <row r="1210" spans="1:28" x14ac:dyDescent="0.25">
      <c r="A1210" s="140"/>
      <c r="B1210" s="140" t="s">
        <v>937</v>
      </c>
      <c r="C1210" s="39">
        <f t="shared" ca="1" si="451"/>
        <v>0</v>
      </c>
      <c r="D1210" s="39">
        <f t="shared" ca="1" si="452"/>
        <v>0</v>
      </c>
      <c r="E1210" s="39">
        <f t="shared" ca="1" si="453"/>
        <v>0</v>
      </c>
      <c r="F1210" s="39">
        <f t="shared" ca="1" si="454"/>
        <v>0</v>
      </c>
      <c r="G1210" s="39">
        <f t="shared" ca="1" si="455"/>
        <v>0</v>
      </c>
      <c r="O1210" s="8"/>
      <c r="P1210" s="8"/>
      <c r="Q1210" s="8"/>
      <c r="R1210" s="8"/>
      <c r="S1210" s="8"/>
      <c r="V1210" s="8"/>
      <c r="W1210" s="42"/>
      <c r="X1210" s="42"/>
      <c r="Y1210" s="42"/>
      <c r="Z1210" s="42"/>
      <c r="AA1210" s="42"/>
      <c r="AB1210" s="8"/>
    </row>
    <row r="1211" spans="1:28" x14ac:dyDescent="0.25">
      <c r="A1211" s="140"/>
      <c r="B1211" s="140" t="s">
        <v>938</v>
      </c>
      <c r="C1211" s="39">
        <f t="shared" ca="1" si="451"/>
        <v>0</v>
      </c>
      <c r="D1211" s="39">
        <f t="shared" ca="1" si="452"/>
        <v>0</v>
      </c>
      <c r="E1211" s="39">
        <f t="shared" ca="1" si="453"/>
        <v>0</v>
      </c>
      <c r="F1211" s="39">
        <f t="shared" ca="1" si="454"/>
        <v>0</v>
      </c>
      <c r="G1211" s="39">
        <f t="shared" ca="1" si="455"/>
        <v>0</v>
      </c>
      <c r="O1211" s="8"/>
      <c r="P1211" s="8"/>
      <c r="Q1211" s="8"/>
      <c r="R1211" s="8"/>
      <c r="S1211" s="8"/>
      <c r="V1211" s="140" t="s">
        <v>285</v>
      </c>
      <c r="W1211" s="135">
        <f ca="1">SUM(W1203:W1208)</f>
        <v>-1.000000082740371E-8</v>
      </c>
      <c r="X1211" s="135">
        <f ca="1">SUM(X1203:X1208)</f>
        <v>6.2300622330099973</v>
      </c>
      <c r="Y1211" s="135">
        <f ca="1">SUM(Y1203:Y1208)</f>
        <v>6.2300622330099973</v>
      </c>
      <c r="Z1211" s="135">
        <f ca="1">SUM(Z1203:Z1208)</f>
        <v>6.2300622330099973</v>
      </c>
      <c r="AA1211" s="135">
        <f ca="1">SUM(AA1203:AA1208)</f>
        <v>6.2300551776600006</v>
      </c>
      <c r="AB1211" s="8"/>
    </row>
    <row r="1212" spans="1:28" x14ac:dyDescent="0.25">
      <c r="A1212" s="140"/>
      <c r="B1212" s="140" t="s">
        <v>2</v>
      </c>
      <c r="C1212" s="61">
        <f t="shared" ca="1" si="451"/>
        <v>35.490720000000003</v>
      </c>
      <c r="D1212" s="61">
        <f t="shared" ca="1" si="452"/>
        <v>35.1708</v>
      </c>
      <c r="E1212" s="61">
        <f t="shared" ca="1" si="453"/>
        <v>35.1708</v>
      </c>
      <c r="F1212" s="61">
        <f t="shared" ca="1" si="454"/>
        <v>35.1708</v>
      </c>
      <c r="G1212" s="61">
        <f t="shared" ca="1" si="455"/>
        <v>35.1708</v>
      </c>
      <c r="O1212" s="8"/>
      <c r="P1212" s="8"/>
      <c r="Q1212" s="8"/>
      <c r="R1212" s="8"/>
      <c r="S1212" s="8"/>
      <c r="V1212" s="140" t="s">
        <v>284</v>
      </c>
      <c r="W1212" s="135">
        <f ca="1">SUM(C1203:C1223)</f>
        <v>-1.000000082740371E-8</v>
      </c>
      <c r="X1212" s="135">
        <f ca="1">SUM(D1203:D1223)</f>
        <v>6.2300622330099964</v>
      </c>
      <c r="Y1212" s="135">
        <f ca="1">SUM(E1203:E1223)</f>
        <v>6.2300622330099964</v>
      </c>
      <c r="Z1212" s="135">
        <f ca="1">SUM(F1203:F1223)</f>
        <v>6.2300622330099964</v>
      </c>
      <c r="AA1212" s="135">
        <f ca="1">SUM(G1203:G1223)</f>
        <v>6.2300551776599997</v>
      </c>
      <c r="AB1212" s="8"/>
    </row>
    <row r="1213" spans="1:28" x14ac:dyDescent="0.25">
      <c r="A1213" s="140"/>
      <c r="B1213" s="140" t="s">
        <v>3</v>
      </c>
      <c r="C1213" s="61">
        <f t="shared" ca="1" si="451"/>
        <v>0</v>
      </c>
      <c r="D1213" s="61">
        <f t="shared" ca="1" si="452"/>
        <v>4.4042399999999997</v>
      </c>
      <c r="E1213" s="61">
        <f t="shared" ca="1" si="453"/>
        <v>4.4042399999999997</v>
      </c>
      <c r="F1213" s="61">
        <f t="shared" ca="1" si="454"/>
        <v>4.4042399999999997</v>
      </c>
      <c r="G1213" s="61">
        <f t="shared" ca="1" si="455"/>
        <v>4.4042399999999997</v>
      </c>
      <c r="O1213" s="8"/>
      <c r="P1213" s="8"/>
      <c r="Q1213" s="8"/>
      <c r="R1213" s="8"/>
      <c r="S1213" s="8"/>
      <c r="V1213" s="166"/>
      <c r="W1213" s="95"/>
      <c r="X1213" s="95"/>
      <c r="Y1213" s="95"/>
      <c r="Z1213" s="95"/>
      <c r="AA1213" s="95"/>
      <c r="AB1213" s="8"/>
    </row>
    <row r="1214" spans="1:28" x14ac:dyDescent="0.25">
      <c r="A1214" s="140"/>
      <c r="B1214" s="140" t="s">
        <v>4</v>
      </c>
      <c r="C1214" s="61">
        <f t="shared" ca="1" si="451"/>
        <v>15.8499336</v>
      </c>
      <c r="D1214" s="61">
        <f t="shared" ca="1" si="452"/>
        <v>15.820632</v>
      </c>
      <c r="E1214" s="61">
        <f t="shared" ca="1" si="453"/>
        <v>15.820632</v>
      </c>
      <c r="F1214" s="61">
        <f t="shared" ca="1" si="454"/>
        <v>15.820632</v>
      </c>
      <c r="G1214" s="61">
        <f t="shared" ca="1" si="455"/>
        <v>15.820632</v>
      </c>
      <c r="O1214" s="8"/>
      <c r="P1214" s="8"/>
      <c r="Q1214" s="8"/>
      <c r="R1214" s="8"/>
      <c r="S1214" s="8"/>
      <c r="V1214" s="8"/>
      <c r="W1214" s="42"/>
      <c r="X1214" s="42"/>
      <c r="Y1214" s="42"/>
      <c r="Z1214" s="42"/>
      <c r="AA1214" s="42"/>
      <c r="AB1214" s="8"/>
    </row>
    <row r="1215" spans="1:28" x14ac:dyDescent="0.25">
      <c r="A1215" s="140"/>
      <c r="B1215" s="140" t="s">
        <v>5</v>
      </c>
      <c r="C1215" s="61">
        <f t="shared" ca="1" si="451"/>
        <v>0</v>
      </c>
      <c r="D1215" s="61">
        <f t="shared" ca="1" si="452"/>
        <v>0.47045999999999999</v>
      </c>
      <c r="E1215" s="61">
        <f t="shared" ca="1" si="453"/>
        <v>0.47045999999999999</v>
      </c>
      <c r="F1215" s="61">
        <f t="shared" ca="1" si="454"/>
        <v>0.47045999999999999</v>
      </c>
      <c r="G1215" s="61">
        <f t="shared" ca="1" si="455"/>
        <v>0.47045999999999999</v>
      </c>
      <c r="O1215" s="8"/>
      <c r="P1215" s="8"/>
      <c r="Q1215" s="8"/>
      <c r="R1215" s="8"/>
      <c r="S1215" s="8"/>
      <c r="V1215" s="8"/>
      <c r="W1215" s="42"/>
      <c r="X1215" s="42"/>
      <c r="Y1215" s="42"/>
      <c r="Z1215" s="42"/>
      <c r="AA1215" s="42"/>
      <c r="AB1215" s="8"/>
    </row>
    <row r="1216" spans="1:28" x14ac:dyDescent="0.25">
      <c r="A1216" s="140"/>
      <c r="B1216" s="140" t="s">
        <v>6</v>
      </c>
      <c r="C1216" s="61">
        <f t="shared" ca="1" si="451"/>
        <v>0</v>
      </c>
      <c r="D1216" s="61">
        <f t="shared" ca="1" si="452"/>
        <v>0</v>
      </c>
      <c r="E1216" s="61">
        <f t="shared" ca="1" si="453"/>
        <v>0</v>
      </c>
      <c r="F1216" s="61">
        <f t="shared" ca="1" si="454"/>
        <v>0</v>
      </c>
      <c r="G1216" s="61">
        <f t="shared" ca="1" si="455"/>
        <v>0</v>
      </c>
      <c r="O1216" s="8"/>
      <c r="P1216" s="8"/>
      <c r="Q1216" s="8"/>
      <c r="R1216" s="8"/>
      <c r="S1216" s="8"/>
      <c r="V1216" s="8"/>
      <c r="W1216" s="42"/>
      <c r="X1216" s="42"/>
      <c r="Y1216" s="42"/>
      <c r="Z1216" s="42"/>
      <c r="AA1216" s="42"/>
      <c r="AB1216" s="8"/>
    </row>
    <row r="1217" spans="1:28" x14ac:dyDescent="0.25">
      <c r="A1217" s="140"/>
      <c r="B1217" s="140" t="s">
        <v>7</v>
      </c>
      <c r="C1217" s="61">
        <f t="shared" ca="1" si="451"/>
        <v>0</v>
      </c>
      <c r="D1217" s="61">
        <f t="shared" ca="1" si="452"/>
        <v>0</v>
      </c>
      <c r="E1217" s="61">
        <f t="shared" ca="1" si="453"/>
        <v>0</v>
      </c>
      <c r="F1217" s="61">
        <f t="shared" ca="1" si="454"/>
        <v>0</v>
      </c>
      <c r="G1217" s="61">
        <f t="shared" ca="1" si="455"/>
        <v>0</v>
      </c>
      <c r="O1217" s="8"/>
      <c r="P1217" s="8"/>
      <c r="Q1217" s="8"/>
      <c r="R1217" s="8"/>
      <c r="S1217" s="8"/>
      <c r="V1217" s="8"/>
      <c r="W1217" s="8"/>
      <c r="X1217" s="8"/>
      <c r="Y1217" s="8"/>
      <c r="Z1217" s="8"/>
      <c r="AA1217" s="8"/>
      <c r="AB1217" s="8"/>
    </row>
    <row r="1218" spans="1:28" x14ac:dyDescent="0.25">
      <c r="A1218" s="140"/>
      <c r="B1218" s="140" t="s">
        <v>480</v>
      </c>
      <c r="C1218" s="69">
        <f t="shared" ca="1" si="451"/>
        <v>0</v>
      </c>
      <c r="D1218" s="69">
        <f t="shared" ca="1" si="452"/>
        <v>0</v>
      </c>
      <c r="E1218" s="69">
        <f t="shared" ca="1" si="453"/>
        <v>0</v>
      </c>
      <c r="F1218" s="69">
        <f t="shared" ca="1" si="454"/>
        <v>0</v>
      </c>
      <c r="G1218" s="69">
        <f t="shared" ca="1" si="455"/>
        <v>0</v>
      </c>
      <c r="O1218" s="8"/>
      <c r="P1218" s="8"/>
      <c r="Q1218" s="8"/>
      <c r="R1218" s="8"/>
      <c r="S1218" s="8"/>
      <c r="V1218" s="6"/>
      <c r="W1218" s="165"/>
      <c r="X1218" s="165"/>
      <c r="Y1218" s="165"/>
      <c r="Z1218" s="165"/>
      <c r="AA1218" s="165"/>
      <c r="AB1218" s="8"/>
    </row>
    <row r="1219" spans="1:28" x14ac:dyDescent="0.25">
      <c r="A1219" s="140"/>
      <c r="B1219" s="140" t="s">
        <v>481</v>
      </c>
      <c r="C1219" s="69">
        <f t="shared" ca="1" si="451"/>
        <v>0</v>
      </c>
      <c r="D1219" s="69">
        <f t="shared" ca="1" si="452"/>
        <v>0.47410471399999998</v>
      </c>
      <c r="E1219" s="69">
        <f t="shared" ca="1" si="453"/>
        <v>0.47410471399999998</v>
      </c>
      <c r="F1219" s="69">
        <f t="shared" ca="1" si="454"/>
        <v>0.47410471399999998</v>
      </c>
      <c r="G1219" s="69">
        <f t="shared" ca="1" si="455"/>
        <v>0.47410471399999998</v>
      </c>
      <c r="O1219" s="8"/>
      <c r="P1219" s="8"/>
      <c r="Q1219" s="8"/>
      <c r="R1219" s="8"/>
      <c r="S1219" s="8"/>
      <c r="V1219" s="166"/>
      <c r="W1219" s="95"/>
      <c r="X1219" s="95"/>
      <c r="Y1219" s="95"/>
      <c r="Z1219" s="95"/>
      <c r="AA1219" s="95"/>
      <c r="AB1219" s="8"/>
    </row>
    <row r="1220" spans="1:28" x14ac:dyDescent="0.25">
      <c r="A1220" s="140"/>
      <c r="B1220" s="140" t="s">
        <v>482</v>
      </c>
      <c r="C1220" s="69">
        <f t="shared" ca="1" si="451"/>
        <v>0</v>
      </c>
      <c r="D1220" s="69">
        <f t="shared" ca="1" si="452"/>
        <v>0</v>
      </c>
      <c r="E1220" s="69">
        <f t="shared" ca="1" si="453"/>
        <v>0</v>
      </c>
      <c r="F1220" s="69">
        <f t="shared" ca="1" si="454"/>
        <v>0</v>
      </c>
      <c r="G1220" s="69">
        <f t="shared" ca="1" si="455"/>
        <v>0</v>
      </c>
      <c r="O1220" s="8"/>
      <c r="P1220" s="8"/>
      <c r="Q1220" s="8"/>
      <c r="R1220" s="8"/>
      <c r="S1220" s="8"/>
      <c r="V1220" s="8"/>
      <c r="W1220" s="42"/>
      <c r="X1220" s="42"/>
      <c r="Y1220" s="42"/>
      <c r="Z1220" s="42"/>
      <c r="AA1220" s="42"/>
      <c r="AB1220" s="8"/>
    </row>
    <row r="1221" spans="1:28" x14ac:dyDescent="0.25">
      <c r="A1221" s="140"/>
      <c r="B1221" s="140" t="s">
        <v>483</v>
      </c>
      <c r="C1221" s="69">
        <f t="shared" ca="1" si="451"/>
        <v>0</v>
      </c>
      <c r="D1221" s="69">
        <f t="shared" ca="1" si="452"/>
        <v>5.4407830599999998E-2</v>
      </c>
      <c r="E1221" s="69">
        <f t="shared" ca="1" si="453"/>
        <v>5.4407830599999998E-2</v>
      </c>
      <c r="F1221" s="69">
        <f t="shared" ca="1" si="454"/>
        <v>5.4407830599999998E-2</v>
      </c>
      <c r="G1221" s="69">
        <f t="shared" ca="1" si="455"/>
        <v>5.4407830599999998E-2</v>
      </c>
      <c r="O1221" s="8"/>
      <c r="P1221" s="8"/>
      <c r="Q1221" s="8"/>
      <c r="R1221" s="8"/>
      <c r="S1221" s="8"/>
      <c r="V1221" s="8"/>
      <c r="W1221" s="42"/>
      <c r="X1221" s="42"/>
      <c r="Y1221" s="42"/>
      <c r="Z1221" s="42"/>
      <c r="AA1221" s="42"/>
      <c r="AB1221" s="8"/>
    </row>
    <row r="1222" spans="1:28" x14ac:dyDescent="0.25">
      <c r="A1222" s="140"/>
      <c r="B1222" s="140" t="s">
        <v>484</v>
      </c>
      <c r="C1222" s="69">
        <f t="shared" ca="1" si="451"/>
        <v>0</v>
      </c>
      <c r="D1222" s="69">
        <f t="shared" ca="1" si="452"/>
        <v>0</v>
      </c>
      <c r="E1222" s="69">
        <f t="shared" ca="1" si="453"/>
        <v>0</v>
      </c>
      <c r="F1222" s="69">
        <f t="shared" ca="1" si="454"/>
        <v>0</v>
      </c>
      <c r="G1222" s="69">
        <f t="shared" ca="1" si="455"/>
        <v>0</v>
      </c>
      <c r="O1222" s="8"/>
      <c r="P1222" s="8"/>
      <c r="Q1222" s="8"/>
      <c r="R1222" s="8"/>
      <c r="S1222" s="8"/>
      <c r="V1222" s="8"/>
      <c r="W1222" s="42"/>
      <c r="X1222" s="42"/>
      <c r="Y1222" s="42"/>
      <c r="Z1222" s="42"/>
      <c r="AA1222" s="42"/>
      <c r="AB1222" s="8"/>
    </row>
    <row r="1223" spans="1:28" x14ac:dyDescent="0.25">
      <c r="A1223" s="140"/>
      <c r="B1223" s="140" t="s">
        <v>485</v>
      </c>
      <c r="C1223" s="69">
        <f t="shared" ca="1" si="451"/>
        <v>0</v>
      </c>
      <c r="D1223" s="69">
        <f t="shared" ca="1" si="452"/>
        <v>0</v>
      </c>
      <c r="E1223" s="69">
        <f t="shared" ca="1" si="453"/>
        <v>0</v>
      </c>
      <c r="F1223" s="69">
        <f t="shared" ca="1" si="454"/>
        <v>0</v>
      </c>
      <c r="G1223" s="69">
        <f t="shared" ca="1" si="455"/>
        <v>0</v>
      </c>
      <c r="O1223" s="8"/>
      <c r="P1223" s="8"/>
      <c r="Q1223" s="8"/>
      <c r="R1223" s="8"/>
      <c r="S1223" s="8"/>
      <c r="V1223" s="8"/>
      <c r="W1223" s="8"/>
      <c r="X1223" s="8"/>
      <c r="Y1223" s="8"/>
      <c r="Z1223" s="8"/>
      <c r="AA1223" s="8"/>
      <c r="AB1223" s="8"/>
    </row>
    <row r="1224" spans="1:28" x14ac:dyDescent="0.25">
      <c r="A1224" s="140"/>
      <c r="B1224" s="155"/>
      <c r="O1224" s="8"/>
      <c r="P1224" s="8"/>
      <c r="Q1224" s="8"/>
      <c r="R1224" s="8"/>
      <c r="S1224" s="8"/>
      <c r="V1224" s="8"/>
      <c r="W1224" s="8"/>
      <c r="X1224" s="8"/>
      <c r="Y1224" s="8"/>
      <c r="Z1224" s="8"/>
      <c r="AA1224" s="8"/>
      <c r="AB1224" s="8"/>
    </row>
    <row r="1225" spans="1:28" x14ac:dyDescent="0.25">
      <c r="A1225" s="140"/>
      <c r="B1225" s="155"/>
      <c r="O1225" s="8"/>
      <c r="P1225" s="8"/>
      <c r="Q1225" s="8"/>
      <c r="R1225" s="8"/>
      <c r="S1225" s="8"/>
    </row>
    <row r="1226" spans="1:28" x14ac:dyDescent="0.25">
      <c r="A1226" s="140"/>
      <c r="B1226" s="155"/>
      <c r="O1226" s="8"/>
      <c r="P1226" s="8"/>
      <c r="Q1226" s="8"/>
      <c r="R1226" s="8"/>
      <c r="S1226" s="8"/>
    </row>
    <row r="1227" spans="1:28" x14ac:dyDescent="0.25">
      <c r="A1227" s="140"/>
      <c r="B1227" s="155"/>
      <c r="O1227" s="8"/>
      <c r="P1227" s="8"/>
      <c r="Q1227" s="8"/>
      <c r="R1227" s="8"/>
      <c r="S1227" s="8"/>
    </row>
    <row r="1228" spans="1:28" x14ac:dyDescent="0.25">
      <c r="A1228" s="140"/>
      <c r="B1228" s="155"/>
      <c r="O1228" s="8"/>
      <c r="P1228" s="8"/>
      <c r="Q1228" s="8"/>
      <c r="R1228" s="8"/>
      <c r="S1228" s="8"/>
    </row>
    <row r="1229" spans="1:28" x14ac:dyDescent="0.25">
      <c r="A1229" s="140"/>
      <c r="B1229" s="155"/>
      <c r="O1229" s="8"/>
      <c r="P1229" s="8"/>
      <c r="Q1229" s="8"/>
      <c r="R1229" s="8"/>
      <c r="S1229" s="8"/>
    </row>
    <row r="1230" spans="1:28" x14ac:dyDescent="0.25">
      <c r="A1230" s="140"/>
      <c r="B1230" s="155"/>
      <c r="O1230" s="8"/>
      <c r="P1230" s="8"/>
      <c r="Q1230" s="8"/>
      <c r="R1230" s="8"/>
      <c r="S1230" s="8"/>
    </row>
    <row r="1231" spans="1:28" x14ac:dyDescent="0.25">
      <c r="A1231" s="140"/>
      <c r="B1231" s="155"/>
      <c r="O1231" s="8"/>
      <c r="P1231" s="8"/>
      <c r="Q1231" s="8"/>
      <c r="R1231" s="8"/>
      <c r="S1231" s="8"/>
    </row>
    <row r="1232" spans="1:28" x14ac:dyDescent="0.25">
      <c r="A1232" s="140"/>
      <c r="B1232" s="155"/>
      <c r="O1232" s="8"/>
      <c r="P1232" s="8"/>
      <c r="Q1232" s="8"/>
      <c r="R1232" s="8"/>
      <c r="S1232" s="8"/>
    </row>
    <row r="1233" spans="1:19" x14ac:dyDescent="0.25">
      <c r="A1233" s="140"/>
      <c r="B1233" s="155"/>
      <c r="O1233" s="8"/>
      <c r="P1233" s="8"/>
      <c r="Q1233" s="8"/>
      <c r="R1233" s="8"/>
      <c r="S1233" s="8"/>
    </row>
    <row r="1234" spans="1:19" x14ac:dyDescent="0.25">
      <c r="A1234" s="140"/>
      <c r="B1234" s="155"/>
      <c r="O1234" s="8"/>
      <c r="P1234" s="8"/>
      <c r="Q1234" s="8"/>
      <c r="R1234" s="8"/>
      <c r="S1234" s="8"/>
    </row>
    <row r="1235" spans="1:19" x14ac:dyDescent="0.25">
      <c r="A1235" s="140"/>
      <c r="B1235" s="155"/>
      <c r="O1235" s="8"/>
      <c r="P1235" s="8"/>
      <c r="Q1235" s="8"/>
      <c r="R1235" s="8"/>
      <c r="S1235" s="8"/>
    </row>
    <row r="1236" spans="1:19" x14ac:dyDescent="0.25">
      <c r="A1236" s="140"/>
      <c r="B1236" s="155"/>
      <c r="O1236" s="8"/>
      <c r="P1236" s="8"/>
      <c r="Q1236" s="8"/>
      <c r="R1236" s="8"/>
      <c r="S1236" s="8"/>
    </row>
    <row r="1237" spans="1:19" x14ac:dyDescent="0.25">
      <c r="A1237" s="140"/>
      <c r="B1237" s="155"/>
      <c r="O1237" s="8"/>
      <c r="P1237" s="8"/>
      <c r="Q1237" s="8"/>
      <c r="R1237" s="8"/>
      <c r="S1237" s="8"/>
    </row>
    <row r="1238" spans="1:19" x14ac:dyDescent="0.25">
      <c r="A1238" s="140"/>
      <c r="B1238" s="155"/>
      <c r="O1238" s="8"/>
      <c r="P1238" s="8"/>
      <c r="Q1238" s="8"/>
      <c r="R1238" s="8"/>
      <c r="S1238" s="8"/>
    </row>
    <row r="1239" spans="1:19" x14ac:dyDescent="0.25">
      <c r="A1239" s="140"/>
      <c r="B1239" s="155"/>
      <c r="O1239" s="8"/>
      <c r="P1239" s="8"/>
      <c r="Q1239" s="8"/>
      <c r="R1239" s="8"/>
      <c r="S1239" s="8"/>
    </row>
    <row r="1240" spans="1:19" x14ac:dyDescent="0.25">
      <c r="A1240" s="140"/>
      <c r="B1240" s="155"/>
      <c r="O1240" s="8"/>
      <c r="P1240" s="8"/>
      <c r="Q1240" s="8"/>
      <c r="R1240" s="8"/>
      <c r="S1240" s="8"/>
    </row>
    <row r="1241" spans="1:19" x14ac:dyDescent="0.25">
      <c r="A1241" s="140"/>
      <c r="B1241" s="155"/>
      <c r="O1241" s="8"/>
      <c r="P1241" s="8"/>
      <c r="Q1241" s="8"/>
      <c r="R1241" s="8"/>
      <c r="S1241" s="8"/>
    </row>
    <row r="1242" spans="1:19" x14ac:dyDescent="0.25">
      <c r="A1242" s="140"/>
      <c r="B1242" s="155"/>
      <c r="O1242" s="8"/>
      <c r="P1242" s="8"/>
      <c r="Q1242" s="8"/>
      <c r="R1242" s="8"/>
      <c r="S1242" s="8"/>
    </row>
    <row r="1243" spans="1:19" x14ac:dyDescent="0.25">
      <c r="A1243" s="140"/>
      <c r="B1243" s="155"/>
      <c r="O1243" s="8"/>
      <c r="P1243" s="8"/>
      <c r="Q1243" s="8"/>
      <c r="R1243" s="8"/>
      <c r="S1243" s="8"/>
    </row>
    <row r="1244" spans="1:19" x14ac:dyDescent="0.25">
      <c r="A1244" s="140"/>
      <c r="B1244" s="155"/>
      <c r="O1244" s="8"/>
      <c r="P1244" s="8"/>
      <c r="Q1244" s="8"/>
      <c r="R1244" s="8"/>
      <c r="S1244" s="8"/>
    </row>
    <row r="1245" spans="1:19" x14ac:dyDescent="0.25">
      <c r="A1245" s="140"/>
      <c r="B1245" s="155"/>
      <c r="O1245" s="8"/>
      <c r="P1245" s="8"/>
      <c r="Q1245" s="8"/>
      <c r="R1245" s="8"/>
      <c r="S1245" s="8"/>
    </row>
    <row r="1246" spans="1:19" x14ac:dyDescent="0.25">
      <c r="A1246" s="140"/>
      <c r="B1246" s="155"/>
      <c r="O1246" s="8"/>
      <c r="P1246" s="8"/>
      <c r="Q1246" s="8"/>
      <c r="R1246" s="8"/>
      <c r="S1246" s="8"/>
    </row>
    <row r="1247" spans="1:19" x14ac:dyDescent="0.25">
      <c r="A1247" s="140"/>
      <c r="B1247" s="155"/>
      <c r="O1247" s="8"/>
      <c r="P1247" s="8"/>
      <c r="Q1247" s="8"/>
      <c r="R1247" s="8"/>
      <c r="S1247" s="8"/>
    </row>
    <row r="1248" spans="1:19" x14ac:dyDescent="0.25">
      <c r="A1248" s="140"/>
      <c r="B1248" s="155"/>
      <c r="O1248" s="8"/>
      <c r="P1248" s="8"/>
      <c r="Q1248" s="8"/>
      <c r="R1248" s="8"/>
      <c r="S1248" s="8"/>
    </row>
    <row r="1249" spans="1:19" x14ac:dyDescent="0.25">
      <c r="A1249" s="140"/>
      <c r="B1249" s="155"/>
      <c r="O1249" s="8"/>
      <c r="P1249" s="8"/>
      <c r="Q1249" s="8"/>
      <c r="R1249" s="8"/>
      <c r="S1249" s="8"/>
    </row>
    <row r="1250" spans="1:19" x14ac:dyDescent="0.25">
      <c r="A1250" s="140"/>
      <c r="B1250" s="155"/>
      <c r="O1250" s="8"/>
      <c r="P1250" s="8"/>
      <c r="Q1250" s="8"/>
      <c r="R1250" s="8"/>
      <c r="S1250" s="8"/>
    </row>
    <row r="1251" spans="1:19" x14ac:dyDescent="0.25">
      <c r="A1251" s="140"/>
      <c r="B1251" s="155"/>
      <c r="O1251" s="8"/>
      <c r="P1251" s="8"/>
      <c r="Q1251" s="8"/>
      <c r="R1251" s="8"/>
      <c r="S1251" s="8"/>
    </row>
    <row r="1252" spans="1:19" x14ac:dyDescent="0.25">
      <c r="A1252" s="140"/>
      <c r="B1252" s="155"/>
      <c r="O1252" s="8"/>
      <c r="P1252" s="8"/>
      <c r="Q1252" s="8"/>
      <c r="R1252" s="8"/>
      <c r="S1252" s="8"/>
    </row>
    <row r="1253" spans="1:19" x14ac:dyDescent="0.25">
      <c r="A1253" s="140"/>
      <c r="B1253" s="155"/>
      <c r="O1253" s="8"/>
      <c r="P1253" s="8"/>
      <c r="Q1253" s="8"/>
      <c r="R1253" s="8"/>
      <c r="S1253" s="8"/>
    </row>
    <row r="1254" spans="1:19" x14ac:dyDescent="0.25">
      <c r="A1254" s="140"/>
      <c r="B1254" s="155"/>
      <c r="O1254" s="8"/>
      <c r="P1254" s="8"/>
      <c r="Q1254" s="8"/>
      <c r="R1254" s="8"/>
      <c r="S1254" s="8"/>
    </row>
    <row r="1255" spans="1:19" x14ac:dyDescent="0.25">
      <c r="A1255" s="140"/>
      <c r="B1255" s="155"/>
      <c r="O1255" s="8"/>
      <c r="P1255" s="8"/>
      <c r="Q1255" s="8"/>
      <c r="R1255" s="8"/>
      <c r="S1255" s="8"/>
    </row>
    <row r="1256" spans="1:19" x14ac:dyDescent="0.25">
      <c r="A1256" s="140"/>
      <c r="B1256" s="155"/>
      <c r="O1256" s="8"/>
      <c r="P1256" s="8"/>
      <c r="Q1256" s="8"/>
      <c r="R1256" s="8"/>
      <c r="S1256" s="8"/>
    </row>
    <row r="1257" spans="1:19" x14ac:dyDescent="0.25">
      <c r="A1257" s="140"/>
      <c r="B1257" s="155"/>
      <c r="O1257" s="8"/>
      <c r="P1257" s="8"/>
      <c r="Q1257" s="8"/>
      <c r="R1257" s="8"/>
      <c r="S1257" s="8"/>
    </row>
    <row r="1258" spans="1:19" x14ac:dyDescent="0.25">
      <c r="A1258" s="140"/>
      <c r="B1258" s="155"/>
      <c r="O1258" s="8"/>
      <c r="P1258" s="8"/>
      <c r="Q1258" s="8"/>
      <c r="R1258" s="8"/>
      <c r="S1258" s="8"/>
    </row>
    <row r="1259" spans="1:19" x14ac:dyDescent="0.25">
      <c r="A1259" s="140"/>
      <c r="B1259" s="155"/>
      <c r="O1259" s="8"/>
      <c r="P1259" s="8"/>
      <c r="Q1259" s="8"/>
      <c r="R1259" s="8"/>
      <c r="S1259" s="8"/>
    </row>
    <row r="1260" spans="1:19" x14ac:dyDescent="0.25">
      <c r="A1260" s="140"/>
      <c r="B1260" s="155"/>
      <c r="O1260" s="8"/>
      <c r="P1260" s="8"/>
      <c r="Q1260" s="8"/>
      <c r="R1260" s="8"/>
      <c r="S1260" s="8"/>
    </row>
    <row r="1261" spans="1:19" x14ac:dyDescent="0.25">
      <c r="A1261" s="140"/>
      <c r="B1261" s="155"/>
      <c r="O1261" s="8"/>
      <c r="P1261" s="8"/>
      <c r="Q1261" s="8"/>
      <c r="R1261" s="8"/>
      <c r="S1261" s="8"/>
    </row>
    <row r="1262" spans="1:19" x14ac:dyDescent="0.25">
      <c r="A1262" s="140"/>
      <c r="B1262" s="155"/>
      <c r="O1262" s="8"/>
      <c r="P1262" s="8"/>
      <c r="Q1262" s="8"/>
      <c r="R1262" s="8"/>
      <c r="S1262" s="8"/>
    </row>
    <row r="1263" spans="1:19" x14ac:dyDescent="0.25">
      <c r="A1263" s="140"/>
      <c r="B1263" s="155"/>
      <c r="O1263" s="8"/>
      <c r="P1263" s="8"/>
      <c r="Q1263" s="8"/>
      <c r="R1263" s="8"/>
      <c r="S1263" s="8"/>
    </row>
    <row r="1264" spans="1:19" x14ac:dyDescent="0.25">
      <c r="A1264" s="140"/>
      <c r="B1264" s="155"/>
      <c r="O1264" s="8"/>
      <c r="P1264" s="8"/>
      <c r="Q1264" s="8"/>
      <c r="R1264" s="8"/>
      <c r="S1264" s="8"/>
    </row>
    <row r="1265" spans="1:19" x14ac:dyDescent="0.25">
      <c r="A1265" s="140"/>
      <c r="B1265" s="155"/>
      <c r="O1265" s="8"/>
      <c r="P1265" s="8"/>
      <c r="Q1265" s="8"/>
      <c r="R1265" s="8"/>
      <c r="S1265" s="8"/>
    </row>
    <row r="1266" spans="1:19" x14ac:dyDescent="0.25">
      <c r="A1266" s="140"/>
      <c r="B1266" s="155"/>
      <c r="O1266" s="8"/>
      <c r="P1266" s="8"/>
      <c r="Q1266" s="8"/>
      <c r="R1266" s="8"/>
      <c r="S1266" s="8"/>
    </row>
    <row r="1267" spans="1:19" x14ac:dyDescent="0.25">
      <c r="A1267" s="140"/>
      <c r="B1267" s="155"/>
      <c r="O1267" s="8"/>
      <c r="P1267" s="8"/>
      <c r="Q1267" s="8"/>
      <c r="R1267" s="8"/>
      <c r="S1267" s="8"/>
    </row>
    <row r="1268" spans="1:19" x14ac:dyDescent="0.25">
      <c r="A1268" s="140"/>
      <c r="B1268" s="155"/>
      <c r="O1268" s="8"/>
      <c r="P1268" s="8"/>
      <c r="Q1268" s="8"/>
      <c r="R1268" s="8"/>
      <c r="S1268" s="8"/>
    </row>
    <row r="1269" spans="1:19" x14ac:dyDescent="0.25">
      <c r="A1269" s="140"/>
      <c r="B1269" s="155"/>
      <c r="O1269" s="8"/>
      <c r="P1269" s="8"/>
      <c r="Q1269" s="8"/>
      <c r="R1269" s="8"/>
      <c r="S1269" s="8"/>
    </row>
    <row r="1270" spans="1:19" x14ac:dyDescent="0.25">
      <c r="A1270" s="140"/>
      <c r="B1270" s="155"/>
      <c r="O1270" s="8"/>
      <c r="P1270" s="8"/>
      <c r="Q1270" s="8"/>
      <c r="R1270" s="8"/>
      <c r="S1270" s="8"/>
    </row>
    <row r="1271" spans="1:19" x14ac:dyDescent="0.25">
      <c r="A1271" s="140"/>
      <c r="B1271" s="155"/>
      <c r="O1271" s="8"/>
      <c r="P1271" s="8"/>
      <c r="Q1271" s="8"/>
      <c r="R1271" s="8"/>
      <c r="S1271" s="8"/>
    </row>
    <row r="1272" spans="1:19" x14ac:dyDescent="0.25">
      <c r="A1272" s="140"/>
      <c r="B1272" s="155"/>
      <c r="O1272" s="8"/>
      <c r="P1272" s="8"/>
      <c r="Q1272" s="8"/>
      <c r="R1272" s="8"/>
      <c r="S1272" s="8"/>
    </row>
    <row r="1273" spans="1:19" x14ac:dyDescent="0.25">
      <c r="A1273" s="140"/>
      <c r="B1273" s="155"/>
      <c r="O1273" s="8"/>
      <c r="P1273" s="8"/>
      <c r="Q1273" s="8"/>
      <c r="R1273" s="8"/>
      <c r="S1273" s="8"/>
    </row>
    <row r="1274" spans="1:19" x14ac:dyDescent="0.25">
      <c r="A1274" s="140"/>
      <c r="B1274" s="155"/>
      <c r="O1274" s="8"/>
      <c r="P1274" s="8"/>
      <c r="Q1274" s="8"/>
      <c r="R1274" s="8"/>
      <c r="S1274" s="8"/>
    </row>
    <row r="1275" spans="1:19" x14ac:dyDescent="0.25">
      <c r="A1275" s="140"/>
      <c r="B1275" s="155"/>
      <c r="O1275" s="8"/>
      <c r="P1275" s="8"/>
      <c r="Q1275" s="8"/>
      <c r="R1275" s="8"/>
      <c r="S1275" s="8"/>
    </row>
    <row r="1276" spans="1:19" x14ac:dyDescent="0.25">
      <c r="A1276" s="140"/>
      <c r="B1276" s="155"/>
      <c r="O1276" s="8"/>
      <c r="P1276" s="8"/>
      <c r="Q1276" s="8"/>
      <c r="R1276" s="8"/>
      <c r="S1276" s="8"/>
    </row>
    <row r="1277" spans="1:19" x14ac:dyDescent="0.25">
      <c r="A1277" s="140"/>
      <c r="B1277" s="155"/>
      <c r="O1277" s="8"/>
      <c r="P1277" s="8"/>
      <c r="Q1277" s="8"/>
      <c r="R1277" s="8"/>
      <c r="S1277" s="8"/>
    </row>
    <row r="1278" spans="1:19" x14ac:dyDescent="0.25">
      <c r="A1278" s="140"/>
      <c r="B1278" s="155"/>
      <c r="O1278" s="8"/>
      <c r="P1278" s="8"/>
      <c r="Q1278" s="8"/>
      <c r="R1278" s="8"/>
      <c r="S1278" s="8"/>
    </row>
    <row r="1279" spans="1:19" x14ac:dyDescent="0.25">
      <c r="A1279" s="140"/>
      <c r="B1279" s="155"/>
      <c r="O1279" s="8"/>
      <c r="P1279" s="8"/>
      <c r="Q1279" s="8"/>
      <c r="R1279" s="8"/>
      <c r="S1279" s="8"/>
    </row>
    <row r="1280" spans="1:19" x14ac:dyDescent="0.25">
      <c r="A1280" s="140"/>
      <c r="B1280" s="155"/>
      <c r="O1280" s="8"/>
      <c r="P1280" s="8"/>
      <c r="Q1280" s="8"/>
      <c r="R1280" s="8"/>
      <c r="S1280" s="8"/>
    </row>
    <row r="1281" spans="1:19" x14ac:dyDescent="0.25">
      <c r="A1281" s="140"/>
      <c r="B1281" s="155"/>
      <c r="O1281" s="8"/>
      <c r="P1281" s="8"/>
      <c r="Q1281" s="8"/>
      <c r="R1281" s="8"/>
      <c r="S1281" s="8"/>
    </row>
    <row r="1282" spans="1:19" x14ac:dyDescent="0.25">
      <c r="A1282" s="140"/>
      <c r="B1282" s="155"/>
      <c r="O1282" s="8"/>
      <c r="P1282" s="8"/>
      <c r="Q1282" s="8"/>
      <c r="R1282" s="8"/>
      <c r="S1282" s="8"/>
    </row>
    <row r="1283" spans="1:19" x14ac:dyDescent="0.25">
      <c r="A1283" s="140"/>
      <c r="B1283" s="155"/>
      <c r="O1283" s="8"/>
      <c r="P1283" s="8"/>
      <c r="Q1283" s="8"/>
      <c r="R1283" s="8"/>
      <c r="S1283" s="8"/>
    </row>
    <row r="1284" spans="1:19" x14ac:dyDescent="0.25">
      <c r="A1284" s="140"/>
      <c r="B1284" s="155"/>
      <c r="O1284" s="8"/>
      <c r="P1284" s="8"/>
      <c r="Q1284" s="8"/>
      <c r="R1284" s="8"/>
      <c r="S1284" s="8"/>
    </row>
    <row r="1285" spans="1:19" x14ac:dyDescent="0.25">
      <c r="A1285" s="140"/>
      <c r="B1285" s="155"/>
      <c r="O1285" s="8"/>
      <c r="P1285" s="8"/>
      <c r="Q1285" s="8"/>
      <c r="R1285" s="8"/>
      <c r="S1285" s="8"/>
    </row>
    <row r="1286" spans="1:19" x14ac:dyDescent="0.25">
      <c r="A1286" s="140"/>
      <c r="B1286" s="155"/>
      <c r="O1286" s="8"/>
      <c r="P1286" s="8"/>
      <c r="Q1286" s="8"/>
      <c r="R1286" s="8"/>
      <c r="S1286" s="8"/>
    </row>
    <row r="1287" spans="1:19" x14ac:dyDescent="0.25">
      <c r="A1287" s="140"/>
      <c r="B1287" s="155"/>
      <c r="O1287" s="8"/>
      <c r="P1287" s="8"/>
      <c r="Q1287" s="8"/>
      <c r="R1287" s="8"/>
      <c r="S1287" s="8"/>
    </row>
    <row r="1288" spans="1:19" x14ac:dyDescent="0.25">
      <c r="A1288" s="140"/>
      <c r="B1288" s="155"/>
      <c r="O1288" s="8"/>
      <c r="P1288" s="8"/>
      <c r="Q1288" s="8"/>
      <c r="R1288" s="8"/>
      <c r="S1288" s="8"/>
    </row>
    <row r="1289" spans="1:19" x14ac:dyDescent="0.25">
      <c r="A1289" s="140"/>
      <c r="B1289" s="155"/>
      <c r="O1289" s="8"/>
      <c r="P1289" s="8"/>
      <c r="Q1289" s="8"/>
      <c r="R1289" s="8"/>
      <c r="S1289" s="8"/>
    </row>
    <row r="1290" spans="1:19" x14ac:dyDescent="0.25">
      <c r="A1290" s="140"/>
      <c r="B1290" s="155"/>
      <c r="O1290" s="8"/>
      <c r="P1290" s="8"/>
      <c r="Q1290" s="8"/>
      <c r="R1290" s="8"/>
      <c r="S1290" s="8"/>
    </row>
    <row r="1291" spans="1:19" x14ac:dyDescent="0.25">
      <c r="A1291" s="140"/>
      <c r="B1291" s="155"/>
      <c r="O1291" s="8"/>
      <c r="P1291" s="8"/>
      <c r="Q1291" s="8"/>
      <c r="R1291" s="8"/>
      <c r="S1291" s="8"/>
    </row>
    <row r="1292" spans="1:19" x14ac:dyDescent="0.25">
      <c r="A1292" s="140"/>
      <c r="B1292" s="155"/>
      <c r="O1292" s="8"/>
      <c r="P1292" s="8"/>
      <c r="Q1292" s="8"/>
      <c r="R1292" s="8"/>
      <c r="S1292" s="8"/>
    </row>
    <row r="1293" spans="1:19" x14ac:dyDescent="0.25">
      <c r="A1293" s="140"/>
      <c r="B1293" s="155"/>
      <c r="O1293" s="8"/>
      <c r="P1293" s="8"/>
      <c r="Q1293" s="8"/>
      <c r="R1293" s="8"/>
      <c r="S1293" s="8"/>
    </row>
    <row r="1294" spans="1:19" x14ac:dyDescent="0.25">
      <c r="A1294" s="140"/>
      <c r="B1294" s="155"/>
      <c r="O1294" s="8"/>
      <c r="P1294" s="8"/>
      <c r="Q1294" s="8"/>
      <c r="R1294" s="8"/>
      <c r="S1294" s="8"/>
    </row>
    <row r="1295" spans="1:19" x14ac:dyDescent="0.25">
      <c r="A1295" s="140"/>
      <c r="B1295" s="155"/>
      <c r="O1295" s="8"/>
      <c r="P1295" s="8"/>
      <c r="Q1295" s="8"/>
      <c r="R1295" s="8"/>
      <c r="S1295" s="8"/>
    </row>
    <row r="1296" spans="1:19" x14ac:dyDescent="0.25">
      <c r="A1296" s="140"/>
      <c r="B1296" s="155"/>
      <c r="O1296" s="8"/>
      <c r="P1296" s="8"/>
      <c r="Q1296" s="8"/>
      <c r="R1296" s="8"/>
      <c r="S1296" s="8"/>
    </row>
    <row r="1297" spans="1:19" x14ac:dyDescent="0.25">
      <c r="A1297" s="140"/>
      <c r="B1297" s="155"/>
      <c r="O1297" s="8"/>
      <c r="P1297" s="8"/>
      <c r="Q1297" s="8"/>
      <c r="R1297" s="8"/>
      <c r="S1297" s="8"/>
    </row>
    <row r="1298" spans="1:19" x14ac:dyDescent="0.25">
      <c r="A1298" s="140"/>
      <c r="B1298" s="155"/>
      <c r="O1298" s="8"/>
      <c r="P1298" s="8"/>
      <c r="Q1298" s="8"/>
      <c r="R1298" s="8"/>
      <c r="S1298" s="8"/>
    </row>
    <row r="1299" spans="1:19" x14ac:dyDescent="0.25">
      <c r="A1299" s="140"/>
      <c r="B1299" s="155"/>
      <c r="O1299" s="8"/>
      <c r="P1299" s="8"/>
      <c r="Q1299" s="8"/>
      <c r="R1299" s="8"/>
      <c r="S1299" s="8"/>
    </row>
    <row r="1300" spans="1:19" x14ac:dyDescent="0.25">
      <c r="A1300" s="140"/>
      <c r="B1300" s="155"/>
      <c r="O1300" s="8"/>
      <c r="P1300" s="8"/>
      <c r="Q1300" s="8"/>
      <c r="R1300" s="8"/>
      <c r="S1300" s="8"/>
    </row>
    <row r="1301" spans="1:19" x14ac:dyDescent="0.25">
      <c r="A1301" s="140"/>
      <c r="B1301" s="155"/>
      <c r="O1301" s="8"/>
      <c r="P1301" s="8"/>
      <c r="Q1301" s="8"/>
      <c r="R1301" s="8"/>
      <c r="S1301" s="8"/>
    </row>
    <row r="1302" spans="1:19" x14ac:dyDescent="0.25">
      <c r="A1302" s="140"/>
      <c r="B1302" s="155"/>
      <c r="O1302" s="8"/>
      <c r="P1302" s="8"/>
      <c r="Q1302" s="8"/>
      <c r="R1302" s="8"/>
      <c r="S1302" s="8"/>
    </row>
    <row r="1303" spans="1:19" x14ac:dyDescent="0.25">
      <c r="A1303" s="140"/>
      <c r="B1303" s="155"/>
      <c r="O1303" s="8"/>
      <c r="P1303" s="8"/>
      <c r="Q1303" s="8"/>
      <c r="R1303" s="8"/>
      <c r="S1303" s="8"/>
    </row>
    <row r="1304" spans="1:19" x14ac:dyDescent="0.25">
      <c r="A1304" s="140"/>
      <c r="B1304" s="155"/>
      <c r="O1304" s="8"/>
      <c r="P1304" s="8"/>
      <c r="Q1304" s="8"/>
      <c r="R1304" s="8"/>
      <c r="S1304" s="8"/>
    </row>
    <row r="1305" spans="1:19" x14ac:dyDescent="0.25">
      <c r="A1305" s="140"/>
      <c r="B1305" s="155"/>
      <c r="O1305" s="8"/>
      <c r="P1305" s="8"/>
      <c r="Q1305" s="8"/>
      <c r="R1305" s="8"/>
      <c r="S1305" s="8"/>
    </row>
    <row r="1306" spans="1:19" x14ac:dyDescent="0.25">
      <c r="A1306" s="140"/>
      <c r="B1306" s="155"/>
      <c r="O1306" s="8"/>
      <c r="P1306" s="8"/>
      <c r="Q1306" s="8"/>
      <c r="R1306" s="8"/>
      <c r="S1306" s="8"/>
    </row>
    <row r="1307" spans="1:19" x14ac:dyDescent="0.25">
      <c r="A1307" s="140"/>
      <c r="B1307" s="155"/>
      <c r="O1307" s="8"/>
      <c r="P1307" s="8"/>
      <c r="Q1307" s="8"/>
      <c r="R1307" s="8"/>
      <c r="S1307" s="8"/>
    </row>
    <row r="1308" spans="1:19" x14ac:dyDescent="0.25">
      <c r="A1308" s="140"/>
      <c r="B1308" s="155"/>
      <c r="O1308" s="8"/>
      <c r="P1308" s="8"/>
      <c r="Q1308" s="8"/>
      <c r="R1308" s="8"/>
      <c r="S1308" s="8"/>
    </row>
    <row r="1309" spans="1:19" x14ac:dyDescent="0.25">
      <c r="A1309" s="140"/>
      <c r="B1309" s="155"/>
      <c r="O1309" s="8"/>
      <c r="P1309" s="8"/>
      <c r="Q1309" s="8"/>
      <c r="R1309" s="8"/>
      <c r="S1309" s="8"/>
    </row>
    <row r="1310" spans="1:19" x14ac:dyDescent="0.25">
      <c r="A1310" s="140"/>
      <c r="B1310" s="155"/>
      <c r="O1310" s="8"/>
      <c r="P1310" s="8"/>
      <c r="Q1310" s="8"/>
      <c r="R1310" s="8"/>
      <c r="S1310" s="8"/>
    </row>
    <row r="1311" spans="1:19" x14ac:dyDescent="0.25">
      <c r="A1311" s="140"/>
      <c r="B1311" s="155"/>
      <c r="O1311" s="8"/>
      <c r="P1311" s="8"/>
      <c r="Q1311" s="8"/>
      <c r="R1311" s="8"/>
      <c r="S1311" s="8"/>
    </row>
    <row r="1312" spans="1:19" x14ac:dyDescent="0.25">
      <c r="A1312" s="140"/>
      <c r="B1312" s="155"/>
      <c r="O1312" s="8"/>
      <c r="P1312" s="8"/>
      <c r="Q1312" s="8"/>
      <c r="R1312" s="8"/>
      <c r="S1312" s="8"/>
    </row>
    <row r="1313" spans="1:19" x14ac:dyDescent="0.25">
      <c r="A1313" s="140"/>
      <c r="B1313" s="155"/>
      <c r="O1313" s="8"/>
      <c r="P1313" s="8"/>
      <c r="Q1313" s="8"/>
      <c r="R1313" s="8"/>
      <c r="S1313" s="8"/>
    </row>
    <row r="1314" spans="1:19" x14ac:dyDescent="0.25">
      <c r="A1314" s="140"/>
      <c r="B1314" s="155"/>
      <c r="O1314" s="8"/>
      <c r="P1314" s="8"/>
      <c r="Q1314" s="8"/>
      <c r="R1314" s="8"/>
      <c r="S1314" s="8"/>
    </row>
    <row r="1315" spans="1:19" x14ac:dyDescent="0.25">
      <c r="A1315" s="140"/>
      <c r="B1315" s="155"/>
      <c r="O1315" s="8"/>
      <c r="P1315" s="8"/>
      <c r="Q1315" s="8"/>
      <c r="R1315" s="8"/>
      <c r="S1315" s="8"/>
    </row>
    <row r="1316" spans="1:19" x14ac:dyDescent="0.25">
      <c r="A1316" s="140"/>
      <c r="B1316" s="155"/>
      <c r="O1316" s="8"/>
      <c r="P1316" s="8"/>
      <c r="Q1316" s="8"/>
      <c r="R1316" s="8"/>
      <c r="S1316" s="8"/>
    </row>
    <row r="1317" spans="1:19" x14ac:dyDescent="0.25">
      <c r="A1317" s="140"/>
      <c r="B1317" s="155"/>
      <c r="O1317" s="8"/>
      <c r="P1317" s="8"/>
      <c r="Q1317" s="8"/>
      <c r="R1317" s="8"/>
      <c r="S1317" s="8"/>
    </row>
    <row r="1318" spans="1:19" x14ac:dyDescent="0.25">
      <c r="A1318" s="140"/>
      <c r="B1318" s="155"/>
      <c r="O1318" s="8"/>
      <c r="P1318" s="8"/>
      <c r="Q1318" s="8"/>
      <c r="R1318" s="8"/>
      <c r="S1318" s="8"/>
    </row>
    <row r="1319" spans="1:19" x14ac:dyDescent="0.25">
      <c r="A1319" s="140"/>
      <c r="B1319" s="155"/>
      <c r="O1319" s="8"/>
      <c r="P1319" s="8"/>
      <c r="Q1319" s="8"/>
      <c r="R1319" s="8"/>
      <c r="S1319" s="8"/>
    </row>
    <row r="1320" spans="1:19" x14ac:dyDescent="0.25">
      <c r="A1320" s="140"/>
      <c r="B1320" s="155"/>
      <c r="O1320" s="8"/>
      <c r="P1320" s="8"/>
      <c r="Q1320" s="8"/>
      <c r="R1320" s="8"/>
      <c r="S1320" s="8"/>
    </row>
    <row r="1321" spans="1:19" x14ac:dyDescent="0.25">
      <c r="A1321" s="140"/>
      <c r="B1321" s="155"/>
      <c r="O1321" s="8"/>
      <c r="P1321" s="8"/>
      <c r="Q1321" s="8"/>
      <c r="R1321" s="8"/>
      <c r="S1321" s="8"/>
    </row>
    <row r="1322" spans="1:19" x14ac:dyDescent="0.25">
      <c r="A1322" s="140"/>
      <c r="B1322" s="155"/>
      <c r="O1322" s="8"/>
      <c r="P1322" s="8"/>
      <c r="Q1322" s="8"/>
      <c r="R1322" s="8"/>
      <c r="S1322" s="8"/>
    </row>
    <row r="1323" spans="1:19" x14ac:dyDescent="0.25">
      <c r="A1323" s="140"/>
      <c r="B1323" s="155"/>
      <c r="O1323" s="8"/>
      <c r="P1323" s="8"/>
      <c r="Q1323" s="8"/>
      <c r="R1323" s="8"/>
      <c r="S1323" s="8"/>
    </row>
    <row r="1324" spans="1:19" x14ac:dyDescent="0.25">
      <c r="A1324" s="140"/>
      <c r="B1324" s="155"/>
      <c r="O1324" s="8"/>
      <c r="P1324" s="8"/>
      <c r="Q1324" s="8"/>
      <c r="R1324" s="8"/>
      <c r="S1324" s="8"/>
    </row>
    <row r="1325" spans="1:19" x14ac:dyDescent="0.25">
      <c r="A1325" s="140"/>
      <c r="B1325" s="155"/>
      <c r="O1325" s="8"/>
      <c r="P1325" s="8"/>
      <c r="Q1325" s="8"/>
      <c r="R1325" s="8"/>
      <c r="S1325" s="8"/>
    </row>
    <row r="1326" spans="1:19" x14ac:dyDescent="0.25">
      <c r="A1326" s="140"/>
      <c r="B1326" s="155"/>
      <c r="O1326" s="8"/>
      <c r="P1326" s="8"/>
      <c r="Q1326" s="8"/>
      <c r="R1326" s="8"/>
      <c r="S1326" s="8"/>
    </row>
    <row r="1327" spans="1:19" x14ac:dyDescent="0.25">
      <c r="A1327" s="140"/>
      <c r="B1327" s="155"/>
      <c r="O1327" s="8"/>
      <c r="P1327" s="8"/>
      <c r="Q1327" s="8"/>
      <c r="R1327" s="8"/>
      <c r="S1327" s="8"/>
    </row>
    <row r="1328" spans="1:19" x14ac:dyDescent="0.25">
      <c r="A1328" s="140"/>
      <c r="B1328" s="155"/>
      <c r="O1328" s="8"/>
      <c r="P1328" s="8"/>
      <c r="Q1328" s="8"/>
      <c r="R1328" s="8"/>
      <c r="S1328" s="8"/>
    </row>
    <row r="1329" spans="1:19" x14ac:dyDescent="0.25">
      <c r="A1329" s="140"/>
      <c r="B1329" s="155"/>
      <c r="O1329" s="8"/>
      <c r="P1329" s="8"/>
      <c r="Q1329" s="8"/>
      <c r="R1329" s="8"/>
      <c r="S1329" s="8"/>
    </row>
    <row r="1330" spans="1:19" x14ac:dyDescent="0.25">
      <c r="A1330" s="140"/>
      <c r="B1330" s="155"/>
      <c r="O1330" s="8"/>
      <c r="P1330" s="8"/>
      <c r="Q1330" s="8"/>
      <c r="R1330" s="8"/>
      <c r="S1330" s="8"/>
    </row>
    <row r="1331" spans="1:19" x14ac:dyDescent="0.25">
      <c r="A1331" s="140"/>
      <c r="B1331" s="155"/>
      <c r="O1331" s="8"/>
      <c r="P1331" s="8"/>
      <c r="Q1331" s="8"/>
      <c r="R1331" s="8"/>
      <c r="S1331" s="8"/>
    </row>
    <row r="1332" spans="1:19" x14ac:dyDescent="0.25">
      <c r="A1332" s="140"/>
      <c r="B1332" s="155"/>
      <c r="O1332" s="8"/>
      <c r="P1332" s="8"/>
      <c r="Q1332" s="8"/>
      <c r="R1332" s="8"/>
      <c r="S1332" s="8"/>
    </row>
    <row r="1333" spans="1:19" x14ac:dyDescent="0.25">
      <c r="A1333" s="140"/>
      <c r="B1333" s="155"/>
      <c r="O1333" s="8"/>
      <c r="P1333" s="8"/>
      <c r="Q1333" s="8"/>
      <c r="R1333" s="8"/>
      <c r="S1333" s="8"/>
    </row>
    <row r="1334" spans="1:19" x14ac:dyDescent="0.25">
      <c r="A1334" s="140"/>
      <c r="B1334" s="155"/>
      <c r="O1334" s="8"/>
      <c r="P1334" s="8"/>
      <c r="Q1334" s="8"/>
      <c r="R1334" s="8"/>
      <c r="S1334" s="8"/>
    </row>
    <row r="1335" spans="1:19" x14ac:dyDescent="0.25">
      <c r="A1335" s="140"/>
      <c r="B1335" s="155"/>
      <c r="O1335" s="8"/>
      <c r="P1335" s="8"/>
      <c r="Q1335" s="8"/>
      <c r="R1335" s="8"/>
      <c r="S1335" s="8"/>
    </row>
    <row r="1336" spans="1:19" x14ac:dyDescent="0.25">
      <c r="A1336" s="140"/>
      <c r="B1336" s="155"/>
      <c r="O1336" s="8"/>
      <c r="P1336" s="8"/>
      <c r="Q1336" s="8"/>
      <c r="R1336" s="8"/>
      <c r="S1336" s="8"/>
    </row>
    <row r="1337" spans="1:19" x14ac:dyDescent="0.25">
      <c r="A1337" s="140"/>
      <c r="B1337" s="155"/>
      <c r="O1337" s="8"/>
      <c r="P1337" s="8"/>
      <c r="Q1337" s="8"/>
      <c r="R1337" s="8"/>
      <c r="S1337" s="8"/>
    </row>
    <row r="1338" spans="1:19" x14ac:dyDescent="0.25">
      <c r="A1338" s="140"/>
      <c r="B1338" s="155"/>
      <c r="O1338" s="8"/>
      <c r="P1338" s="8"/>
      <c r="Q1338" s="8"/>
      <c r="R1338" s="8"/>
      <c r="S1338" s="8"/>
    </row>
    <row r="1339" spans="1:19" x14ac:dyDescent="0.25">
      <c r="A1339" s="140"/>
      <c r="B1339" s="155"/>
      <c r="O1339" s="8"/>
      <c r="P1339" s="8"/>
      <c r="Q1339" s="8"/>
      <c r="R1339" s="8"/>
      <c r="S1339" s="8"/>
    </row>
    <row r="1340" spans="1:19" x14ac:dyDescent="0.25">
      <c r="A1340" s="140"/>
      <c r="B1340" s="155"/>
      <c r="O1340" s="8"/>
      <c r="P1340" s="8"/>
      <c r="Q1340" s="8"/>
      <c r="R1340" s="8"/>
      <c r="S1340" s="8"/>
    </row>
    <row r="1341" spans="1:19" x14ac:dyDescent="0.25">
      <c r="A1341" s="140"/>
      <c r="B1341" s="155"/>
      <c r="O1341" s="8"/>
      <c r="P1341" s="8"/>
      <c r="Q1341" s="8"/>
      <c r="R1341" s="8"/>
      <c r="S1341" s="8"/>
    </row>
    <row r="1342" spans="1:19" x14ac:dyDescent="0.25">
      <c r="A1342" s="140"/>
      <c r="B1342" s="155"/>
      <c r="O1342" s="8"/>
      <c r="P1342" s="8"/>
      <c r="Q1342" s="8"/>
      <c r="R1342" s="8"/>
      <c r="S1342" s="8"/>
    </row>
    <row r="1343" spans="1:19" x14ac:dyDescent="0.25">
      <c r="A1343" s="140"/>
      <c r="B1343" s="155"/>
      <c r="O1343" s="8"/>
      <c r="P1343" s="8"/>
      <c r="Q1343" s="8"/>
      <c r="R1343" s="8"/>
      <c r="S1343" s="8"/>
    </row>
    <row r="1344" spans="1:19" x14ac:dyDescent="0.25">
      <c r="A1344" s="140"/>
      <c r="B1344" s="155"/>
      <c r="O1344" s="8"/>
      <c r="P1344" s="8"/>
      <c r="Q1344" s="8"/>
      <c r="R1344" s="8"/>
      <c r="S1344" s="8"/>
    </row>
    <row r="1345" spans="1:19" x14ac:dyDescent="0.25">
      <c r="A1345" s="140"/>
      <c r="B1345" s="155"/>
      <c r="O1345" s="8"/>
      <c r="P1345" s="8"/>
      <c r="Q1345" s="8"/>
      <c r="R1345" s="8"/>
      <c r="S1345" s="8"/>
    </row>
    <row r="1346" spans="1:19" x14ac:dyDescent="0.25">
      <c r="A1346" s="140"/>
      <c r="B1346" s="155"/>
      <c r="O1346" s="8"/>
      <c r="P1346" s="8"/>
      <c r="Q1346" s="8"/>
      <c r="R1346" s="8"/>
      <c r="S1346" s="8"/>
    </row>
    <row r="1347" spans="1:19" x14ac:dyDescent="0.25">
      <c r="A1347" s="140"/>
      <c r="B1347" s="155"/>
      <c r="O1347" s="8"/>
      <c r="P1347" s="8"/>
      <c r="Q1347" s="8"/>
      <c r="R1347" s="8"/>
      <c r="S1347" s="8"/>
    </row>
    <row r="1348" spans="1:19" x14ac:dyDescent="0.25">
      <c r="A1348" s="140"/>
      <c r="B1348" s="155"/>
      <c r="O1348" s="8"/>
      <c r="P1348" s="8"/>
      <c r="Q1348" s="8"/>
      <c r="R1348" s="8"/>
      <c r="S1348" s="8"/>
    </row>
    <row r="1349" spans="1:19" x14ac:dyDescent="0.25">
      <c r="A1349" s="140"/>
      <c r="B1349" s="155"/>
      <c r="O1349" s="8"/>
      <c r="P1349" s="8"/>
      <c r="Q1349" s="8"/>
      <c r="R1349" s="8"/>
      <c r="S1349" s="8"/>
    </row>
    <row r="1350" spans="1:19" x14ac:dyDescent="0.25">
      <c r="A1350" s="140"/>
      <c r="B1350" s="155"/>
      <c r="O1350" s="8"/>
      <c r="P1350" s="8"/>
      <c r="Q1350" s="8"/>
      <c r="R1350" s="8"/>
      <c r="S1350" s="8"/>
    </row>
    <row r="1351" spans="1:19" x14ac:dyDescent="0.25">
      <c r="A1351" s="140"/>
      <c r="B1351" s="155"/>
      <c r="O1351" s="8"/>
      <c r="P1351" s="8"/>
      <c r="Q1351" s="8"/>
      <c r="R1351" s="8"/>
      <c r="S1351" s="8"/>
    </row>
    <row r="1352" spans="1:19" x14ac:dyDescent="0.25">
      <c r="A1352" s="140"/>
      <c r="B1352" s="155"/>
      <c r="O1352" s="8"/>
      <c r="P1352" s="8"/>
      <c r="Q1352" s="8"/>
      <c r="R1352" s="8"/>
      <c r="S1352" s="8"/>
    </row>
    <row r="1353" spans="1:19" x14ac:dyDescent="0.25">
      <c r="A1353" s="140"/>
      <c r="B1353" s="155"/>
      <c r="O1353" s="8"/>
      <c r="P1353" s="8"/>
      <c r="Q1353" s="8"/>
      <c r="R1353" s="8"/>
      <c r="S1353" s="8"/>
    </row>
    <row r="1354" spans="1:19" x14ac:dyDescent="0.25">
      <c r="A1354" s="140"/>
      <c r="B1354" s="155"/>
      <c r="O1354" s="8"/>
      <c r="P1354" s="8"/>
      <c r="Q1354" s="8"/>
      <c r="R1354" s="8"/>
      <c r="S1354" s="8"/>
    </row>
    <row r="1355" spans="1:19" x14ac:dyDescent="0.25">
      <c r="A1355" s="140"/>
      <c r="B1355" s="155"/>
      <c r="O1355" s="8"/>
      <c r="P1355" s="8"/>
      <c r="Q1355" s="8"/>
      <c r="R1355" s="8"/>
      <c r="S1355" s="8"/>
    </row>
    <row r="1356" spans="1:19" x14ac:dyDescent="0.25">
      <c r="A1356" s="140"/>
      <c r="B1356" s="155"/>
      <c r="O1356" s="8"/>
      <c r="P1356" s="8"/>
      <c r="Q1356" s="8"/>
      <c r="R1356" s="8"/>
      <c r="S1356" s="8"/>
    </row>
    <row r="1357" spans="1:19" x14ac:dyDescent="0.25">
      <c r="A1357" s="140"/>
      <c r="B1357" s="155"/>
      <c r="O1357" s="8"/>
      <c r="P1357" s="8"/>
      <c r="Q1357" s="8"/>
      <c r="R1357" s="8"/>
      <c r="S1357" s="8"/>
    </row>
    <row r="1358" spans="1:19" x14ac:dyDescent="0.25">
      <c r="A1358" s="140"/>
      <c r="B1358" s="155"/>
      <c r="O1358" s="8"/>
      <c r="P1358" s="8"/>
      <c r="Q1358" s="8"/>
      <c r="R1358" s="8"/>
      <c r="S1358" s="8"/>
    </row>
    <row r="1359" spans="1:19" x14ac:dyDescent="0.25">
      <c r="B1359" s="155"/>
      <c r="O1359" s="8"/>
      <c r="P1359" s="8"/>
      <c r="Q1359" s="8"/>
      <c r="R1359" s="8"/>
      <c r="S1359" s="8"/>
    </row>
    <row r="1360" spans="1:19" x14ac:dyDescent="0.25">
      <c r="B1360" s="155"/>
      <c r="O1360" s="8"/>
      <c r="P1360" s="8"/>
      <c r="Q1360" s="8"/>
      <c r="R1360" s="8"/>
      <c r="S1360" s="8"/>
    </row>
    <row r="1361" spans="1:24" x14ac:dyDescent="0.25">
      <c r="B1361" s="155"/>
      <c r="O1361" s="8"/>
      <c r="P1361" s="8"/>
      <c r="Q1361" s="8"/>
      <c r="R1361" s="8"/>
      <c r="S1361" s="8"/>
    </row>
    <row r="1362" spans="1:24" x14ac:dyDescent="0.25">
      <c r="B1362" s="155"/>
      <c r="O1362" s="8"/>
      <c r="P1362" s="8"/>
      <c r="Q1362" s="8"/>
      <c r="R1362" s="8"/>
      <c r="S1362" s="8"/>
    </row>
    <row r="1363" spans="1:24" x14ac:dyDescent="0.25">
      <c r="B1363" s="155"/>
      <c r="O1363" s="8"/>
      <c r="P1363" s="8"/>
      <c r="Q1363" s="8"/>
      <c r="R1363" s="8"/>
      <c r="S1363" s="8"/>
    </row>
    <row r="1364" spans="1:24" x14ac:dyDescent="0.25">
      <c r="B1364" s="155"/>
      <c r="O1364" s="8"/>
      <c r="P1364" s="8"/>
      <c r="Q1364" s="8"/>
      <c r="R1364" s="8"/>
      <c r="S1364" s="8"/>
    </row>
    <row r="1365" spans="1:24" x14ac:dyDescent="0.25">
      <c r="B1365" s="155"/>
      <c r="O1365" s="8"/>
      <c r="P1365" s="8"/>
      <c r="Q1365" s="8"/>
      <c r="R1365" s="8"/>
      <c r="S1365" s="8"/>
    </row>
    <row r="1366" spans="1:24" x14ac:dyDescent="0.25">
      <c r="B1366" s="155"/>
      <c r="O1366" s="8"/>
      <c r="P1366" s="8"/>
      <c r="Q1366" s="8"/>
      <c r="R1366" s="8"/>
      <c r="S1366" s="8"/>
    </row>
    <row r="1367" spans="1:24" x14ac:dyDescent="0.25">
      <c r="B1367" s="155"/>
      <c r="C1367" s="7"/>
      <c r="D1367" s="7"/>
      <c r="E1367" s="7"/>
      <c r="F1367" s="7"/>
      <c r="G1367" s="7"/>
      <c r="O1367" s="8"/>
      <c r="P1367" s="8"/>
      <c r="Q1367" s="8"/>
      <c r="R1367" s="8"/>
      <c r="S1367" s="8"/>
    </row>
    <row r="1368" spans="1:24" x14ac:dyDescent="0.25">
      <c r="B1368" s="166"/>
      <c r="C1368" s="5"/>
      <c r="D1368" s="5"/>
      <c r="E1368" s="5"/>
      <c r="F1368" s="5"/>
      <c r="G1368" s="5"/>
      <c r="H1368" s="8"/>
      <c r="I1368" s="8"/>
      <c r="J1368" s="8"/>
      <c r="K1368" s="8"/>
      <c r="L1368" s="8"/>
      <c r="M1368" s="8"/>
      <c r="N1368" s="8"/>
      <c r="O1368" s="8"/>
      <c r="P1368" s="8"/>
      <c r="Q1368" s="8"/>
      <c r="R1368" s="8"/>
      <c r="S1368" s="8"/>
      <c r="T1368" s="8"/>
      <c r="U1368" s="8"/>
      <c r="V1368" s="8"/>
      <c r="W1368" s="8"/>
      <c r="X1368" s="8"/>
    </row>
    <row r="1369" spans="1:24" x14ac:dyDescent="0.25">
      <c r="B1369" s="166"/>
      <c r="C1369" s="5"/>
      <c r="D1369" s="5"/>
      <c r="E1369" s="5"/>
      <c r="F1369" s="5"/>
      <c r="G1369" s="5"/>
      <c r="H1369" s="8"/>
      <c r="I1369" s="8"/>
      <c r="J1369" s="8"/>
      <c r="K1369" s="8"/>
      <c r="L1369" s="8"/>
      <c r="M1369" s="8"/>
      <c r="N1369" s="8"/>
      <c r="O1369" s="8"/>
      <c r="P1369" s="8"/>
      <c r="Q1369" s="8"/>
      <c r="R1369" s="8"/>
      <c r="S1369" s="8"/>
      <c r="T1369" s="8"/>
      <c r="U1369" s="8"/>
      <c r="V1369" s="8"/>
      <c r="W1369" s="8"/>
      <c r="X1369" s="8"/>
    </row>
    <row r="1370" spans="1:24" ht="21" x14ac:dyDescent="0.35">
      <c r="A1370" s="4"/>
      <c r="B1370" s="166"/>
      <c r="C1370" s="5"/>
      <c r="D1370" s="5"/>
      <c r="E1370" s="5"/>
      <c r="F1370" s="5"/>
      <c r="G1370" s="5"/>
      <c r="H1370" s="8"/>
      <c r="I1370" s="8"/>
      <c r="J1370" s="8"/>
      <c r="K1370" s="8"/>
      <c r="L1370" s="8"/>
      <c r="M1370" s="8"/>
      <c r="N1370" s="8"/>
      <c r="O1370" s="8"/>
      <c r="P1370" s="8"/>
      <c r="Q1370" s="8"/>
      <c r="R1370" s="8"/>
      <c r="S1370" s="8"/>
      <c r="T1370" s="8"/>
      <c r="U1370" s="8"/>
      <c r="V1370" s="8"/>
      <c r="W1370" s="8"/>
      <c r="X1370" s="8"/>
    </row>
    <row r="1371" spans="1:24" ht="21" x14ac:dyDescent="0.35">
      <c r="A1371" s="4"/>
      <c r="B1371" s="155"/>
      <c r="C1371" s="7"/>
      <c r="D1371" s="7"/>
      <c r="E1371" s="7"/>
      <c r="F1371" s="7"/>
      <c r="G1371" s="7"/>
      <c r="O1371" s="8"/>
      <c r="P1371" s="8"/>
      <c r="Q1371" s="8"/>
      <c r="R1371" s="8"/>
      <c r="S1371" s="8"/>
    </row>
    <row r="1372" spans="1:24" x14ac:dyDescent="0.25">
      <c r="B1372" s="155"/>
      <c r="C1372" s="7"/>
      <c r="D1372" s="7"/>
      <c r="E1372" s="7"/>
      <c r="F1372" s="7"/>
      <c r="G1372" s="7"/>
      <c r="O1372" s="8"/>
      <c r="P1372" s="8"/>
      <c r="Q1372" s="8"/>
      <c r="R1372" s="8"/>
      <c r="S1372" s="8"/>
    </row>
    <row r="1373" spans="1:24" x14ac:dyDescent="0.25">
      <c r="B1373" s="155"/>
      <c r="C1373" s="7"/>
      <c r="D1373" s="7"/>
      <c r="E1373" s="7"/>
      <c r="F1373" s="7"/>
      <c r="G1373" s="7"/>
      <c r="O1373" s="8"/>
      <c r="P1373" s="8"/>
      <c r="Q1373" s="8"/>
      <c r="R1373" s="8"/>
      <c r="S1373" s="8"/>
    </row>
    <row r="1374" spans="1:24" x14ac:dyDescent="0.25">
      <c r="B1374" s="155"/>
      <c r="O1374" s="8"/>
      <c r="P1374" s="8"/>
      <c r="Q1374" s="8"/>
      <c r="R1374" s="8"/>
      <c r="S1374" s="8"/>
    </row>
    <row r="1375" spans="1:24" x14ac:dyDescent="0.25">
      <c r="A1375" s="140"/>
      <c r="B1375" s="155"/>
      <c r="O1375" s="8"/>
      <c r="P1375" s="8"/>
      <c r="Q1375" s="8"/>
      <c r="R1375" s="8"/>
      <c r="S1375" s="8"/>
    </row>
    <row r="1376" spans="1:24" x14ac:dyDescent="0.25">
      <c r="A1376" s="140"/>
      <c r="B1376" s="155"/>
      <c r="O1376" s="8"/>
      <c r="P1376" s="8"/>
      <c r="Q1376" s="8"/>
      <c r="R1376" s="8"/>
      <c r="S1376" s="8"/>
    </row>
    <row r="1377" spans="1:19" x14ac:dyDescent="0.25">
      <c r="A1377" s="140"/>
      <c r="B1377" s="155"/>
      <c r="O1377" s="8"/>
      <c r="P1377" s="8"/>
      <c r="Q1377" s="8"/>
      <c r="R1377" s="8"/>
      <c r="S1377" s="8"/>
    </row>
    <row r="1378" spans="1:19" x14ac:dyDescent="0.25">
      <c r="A1378" s="140"/>
      <c r="B1378" s="155"/>
      <c r="O1378" s="8"/>
      <c r="P1378" s="8"/>
      <c r="Q1378" s="8"/>
      <c r="R1378" s="8"/>
      <c r="S1378" s="8"/>
    </row>
    <row r="1379" spans="1:19" x14ac:dyDescent="0.25">
      <c r="A1379" s="140"/>
      <c r="B1379" s="155"/>
      <c r="O1379" s="8"/>
      <c r="P1379" s="8"/>
      <c r="Q1379" s="8"/>
      <c r="R1379" s="8"/>
      <c r="S1379" s="8"/>
    </row>
    <row r="1380" spans="1:19" x14ac:dyDescent="0.25">
      <c r="A1380" s="140"/>
      <c r="B1380" s="155"/>
      <c r="O1380" s="8"/>
      <c r="P1380" s="8"/>
      <c r="Q1380" s="8"/>
      <c r="R1380" s="8"/>
      <c r="S1380" s="8"/>
    </row>
    <row r="1381" spans="1:19" x14ac:dyDescent="0.25">
      <c r="A1381" s="140"/>
      <c r="B1381" s="155"/>
      <c r="O1381" s="8"/>
      <c r="P1381" s="8"/>
      <c r="Q1381" s="8"/>
      <c r="R1381" s="8"/>
      <c r="S1381" s="8"/>
    </row>
    <row r="1382" spans="1:19" x14ac:dyDescent="0.25">
      <c r="A1382" s="140"/>
      <c r="B1382" s="155"/>
      <c r="O1382" s="8"/>
      <c r="P1382" s="8"/>
      <c r="Q1382" s="8"/>
      <c r="R1382" s="8"/>
      <c r="S1382" s="8"/>
    </row>
    <row r="1383" spans="1:19" x14ac:dyDescent="0.25">
      <c r="A1383" s="140"/>
      <c r="B1383" s="155"/>
      <c r="O1383" s="8"/>
      <c r="P1383" s="8"/>
      <c r="Q1383" s="8"/>
      <c r="R1383" s="8"/>
      <c r="S1383" s="8"/>
    </row>
    <row r="1384" spans="1:19" x14ac:dyDescent="0.25">
      <c r="A1384" s="140"/>
      <c r="B1384" s="155"/>
      <c r="O1384" s="8"/>
      <c r="P1384" s="8"/>
      <c r="Q1384" s="8"/>
      <c r="R1384" s="8"/>
      <c r="S1384" s="8"/>
    </row>
    <row r="1385" spans="1:19" x14ac:dyDescent="0.25">
      <c r="A1385" s="140"/>
      <c r="B1385" s="155"/>
      <c r="O1385" s="8"/>
      <c r="P1385" s="8"/>
      <c r="Q1385" s="8"/>
      <c r="R1385" s="8"/>
      <c r="S1385" s="8"/>
    </row>
    <row r="1386" spans="1:19" x14ac:dyDescent="0.25">
      <c r="A1386" s="140"/>
      <c r="B1386" s="155"/>
      <c r="O1386" s="8"/>
      <c r="P1386" s="8"/>
      <c r="Q1386" s="8"/>
      <c r="R1386" s="8"/>
      <c r="S1386" s="8"/>
    </row>
    <row r="1387" spans="1:19" x14ac:dyDescent="0.25">
      <c r="A1387" s="140"/>
      <c r="B1387" s="155"/>
      <c r="O1387" s="8"/>
      <c r="P1387" s="8"/>
      <c r="Q1387" s="8"/>
      <c r="R1387" s="8"/>
      <c r="S1387" s="8"/>
    </row>
    <row r="1388" spans="1:19" x14ac:dyDescent="0.25">
      <c r="A1388" s="140"/>
      <c r="B1388" s="155"/>
      <c r="O1388" s="8"/>
      <c r="P1388" s="8"/>
      <c r="Q1388" s="8"/>
      <c r="R1388" s="8"/>
      <c r="S1388" s="8"/>
    </row>
    <row r="1389" spans="1:19" x14ac:dyDescent="0.25">
      <c r="A1389" s="140"/>
      <c r="B1389" s="155"/>
      <c r="O1389" s="8"/>
      <c r="P1389" s="8"/>
      <c r="Q1389" s="8"/>
      <c r="R1389" s="8"/>
      <c r="S1389" s="8"/>
    </row>
    <row r="1390" spans="1:19" x14ac:dyDescent="0.25">
      <c r="A1390" s="140"/>
      <c r="B1390" s="155"/>
      <c r="O1390" s="8"/>
      <c r="P1390" s="8"/>
      <c r="Q1390" s="8"/>
      <c r="R1390" s="8"/>
      <c r="S1390" s="8"/>
    </row>
    <row r="1391" spans="1:19" x14ac:dyDescent="0.25">
      <c r="A1391" s="140"/>
      <c r="B1391" s="155"/>
      <c r="O1391" s="8"/>
      <c r="P1391" s="8"/>
      <c r="Q1391" s="8"/>
      <c r="R1391" s="8"/>
      <c r="S1391" s="8"/>
    </row>
    <row r="1392" spans="1:19" x14ac:dyDescent="0.25">
      <c r="A1392" s="140"/>
      <c r="B1392" s="155"/>
      <c r="O1392" s="8"/>
      <c r="P1392" s="8"/>
      <c r="Q1392" s="8"/>
      <c r="R1392" s="8"/>
      <c r="S1392" s="8"/>
    </row>
    <row r="1393" spans="1:19" x14ac:dyDescent="0.25">
      <c r="A1393" s="140"/>
      <c r="B1393" s="155"/>
      <c r="O1393" s="8"/>
      <c r="P1393" s="8"/>
      <c r="Q1393" s="8"/>
      <c r="R1393" s="8"/>
      <c r="S1393" s="8"/>
    </row>
    <row r="1394" spans="1:19" x14ac:dyDescent="0.25">
      <c r="A1394" s="140"/>
      <c r="B1394" s="155"/>
      <c r="O1394" s="8"/>
      <c r="P1394" s="8"/>
      <c r="Q1394" s="8"/>
      <c r="R1394" s="8"/>
      <c r="S1394" s="8"/>
    </row>
    <row r="1395" spans="1:19" x14ac:dyDescent="0.25">
      <c r="A1395" s="140"/>
      <c r="B1395" s="155"/>
      <c r="O1395" s="8"/>
      <c r="P1395" s="8"/>
      <c r="Q1395" s="8"/>
      <c r="R1395" s="8"/>
      <c r="S1395" s="8"/>
    </row>
    <row r="1396" spans="1:19" x14ac:dyDescent="0.25">
      <c r="A1396" s="140"/>
      <c r="B1396" s="155"/>
      <c r="O1396" s="8"/>
      <c r="P1396" s="8"/>
      <c r="Q1396" s="8"/>
      <c r="R1396" s="8"/>
      <c r="S1396" s="8"/>
    </row>
    <row r="1397" spans="1:19" x14ac:dyDescent="0.25">
      <c r="A1397" s="140"/>
      <c r="B1397" s="155"/>
      <c r="O1397" s="8"/>
      <c r="P1397" s="8"/>
      <c r="Q1397" s="8"/>
      <c r="R1397" s="8"/>
      <c r="S1397" s="8"/>
    </row>
    <row r="1398" spans="1:19" x14ac:dyDescent="0.25">
      <c r="A1398" s="140"/>
      <c r="B1398" s="155"/>
      <c r="O1398" s="8"/>
      <c r="P1398" s="8"/>
      <c r="Q1398" s="8"/>
      <c r="R1398" s="8"/>
      <c r="S1398" s="8"/>
    </row>
    <row r="1399" spans="1:19" x14ac:dyDescent="0.25">
      <c r="A1399" s="140"/>
      <c r="B1399" s="155"/>
      <c r="O1399" s="8"/>
      <c r="P1399" s="8"/>
      <c r="Q1399" s="8"/>
      <c r="R1399" s="8"/>
      <c r="S1399" s="8"/>
    </row>
    <row r="1400" spans="1:19" x14ac:dyDescent="0.25">
      <c r="A1400" s="140"/>
      <c r="B1400" s="155"/>
      <c r="O1400" s="8"/>
      <c r="P1400" s="8"/>
      <c r="Q1400" s="8"/>
      <c r="R1400" s="8"/>
      <c r="S1400" s="8"/>
    </row>
    <row r="1401" spans="1:19" x14ac:dyDescent="0.25">
      <c r="A1401" s="140"/>
      <c r="B1401" s="155"/>
      <c r="O1401" s="8"/>
      <c r="P1401" s="8"/>
      <c r="Q1401" s="8"/>
      <c r="R1401" s="8"/>
      <c r="S1401" s="8"/>
    </row>
    <row r="1402" spans="1:19" x14ac:dyDescent="0.25">
      <c r="A1402" s="140"/>
      <c r="B1402" s="155"/>
      <c r="O1402" s="8"/>
      <c r="P1402" s="8"/>
      <c r="Q1402" s="8"/>
      <c r="R1402" s="8"/>
      <c r="S1402" s="8"/>
    </row>
    <row r="1403" spans="1:19" x14ac:dyDescent="0.25">
      <c r="A1403" s="140"/>
      <c r="B1403" s="155"/>
      <c r="O1403" s="8"/>
      <c r="P1403" s="8"/>
      <c r="Q1403" s="8"/>
      <c r="R1403" s="8"/>
      <c r="S1403" s="8"/>
    </row>
    <row r="1404" spans="1:19" x14ac:dyDescent="0.25">
      <c r="A1404" s="140"/>
      <c r="B1404" s="155"/>
      <c r="O1404" s="8"/>
      <c r="P1404" s="8"/>
      <c r="Q1404" s="8"/>
      <c r="R1404" s="8"/>
      <c r="S1404" s="8"/>
    </row>
    <row r="1405" spans="1:19" x14ac:dyDescent="0.25">
      <c r="A1405" s="140"/>
      <c r="B1405" s="155"/>
      <c r="O1405" s="8"/>
      <c r="P1405" s="8"/>
      <c r="Q1405" s="8"/>
      <c r="R1405" s="8"/>
      <c r="S1405" s="8"/>
    </row>
    <row r="1406" spans="1:19" x14ac:dyDescent="0.25">
      <c r="A1406" s="140"/>
      <c r="B1406" s="155"/>
      <c r="O1406" s="8"/>
      <c r="P1406" s="8"/>
      <c r="Q1406" s="8"/>
      <c r="R1406" s="8"/>
      <c r="S1406" s="8"/>
    </row>
    <row r="1407" spans="1:19" x14ac:dyDescent="0.25">
      <c r="A1407" s="140"/>
      <c r="B1407" s="155"/>
      <c r="O1407" s="8"/>
      <c r="P1407" s="8"/>
      <c r="Q1407" s="8"/>
      <c r="R1407" s="8"/>
      <c r="S1407" s="8"/>
    </row>
    <row r="1408" spans="1:19" x14ac:dyDescent="0.25">
      <c r="A1408" s="140"/>
      <c r="B1408" s="155"/>
      <c r="O1408" s="8"/>
      <c r="P1408" s="8"/>
      <c r="Q1408" s="8"/>
      <c r="R1408" s="8"/>
      <c r="S1408" s="8"/>
    </row>
    <row r="1409" spans="1:19" x14ac:dyDescent="0.25">
      <c r="A1409" s="140"/>
      <c r="B1409" s="155"/>
      <c r="O1409" s="8"/>
      <c r="P1409" s="8"/>
      <c r="Q1409" s="8"/>
      <c r="R1409" s="8"/>
      <c r="S1409" s="8"/>
    </row>
    <row r="1410" spans="1:19" x14ac:dyDescent="0.25">
      <c r="A1410" s="140"/>
      <c r="B1410" s="155"/>
      <c r="O1410" s="8"/>
      <c r="P1410" s="8"/>
      <c r="Q1410" s="8"/>
      <c r="R1410" s="8"/>
      <c r="S1410" s="8"/>
    </row>
    <row r="1411" spans="1:19" x14ac:dyDescent="0.25">
      <c r="A1411" s="140"/>
      <c r="B1411" s="155"/>
      <c r="O1411" s="8"/>
      <c r="P1411" s="8"/>
      <c r="Q1411" s="8"/>
      <c r="R1411" s="8"/>
      <c r="S1411" s="8"/>
    </row>
    <row r="1412" spans="1:19" x14ac:dyDescent="0.25">
      <c r="A1412" s="140"/>
      <c r="B1412" s="155"/>
      <c r="O1412" s="8"/>
      <c r="P1412" s="8"/>
      <c r="Q1412" s="8"/>
      <c r="R1412" s="8"/>
      <c r="S1412" s="8"/>
    </row>
    <row r="1413" spans="1:19" x14ac:dyDescent="0.25">
      <c r="A1413" s="140"/>
      <c r="B1413" s="155"/>
      <c r="O1413" s="8"/>
      <c r="P1413" s="8"/>
      <c r="Q1413" s="8"/>
      <c r="R1413" s="8"/>
      <c r="S1413" s="8"/>
    </row>
    <row r="1414" spans="1:19" x14ac:dyDescent="0.25">
      <c r="A1414" s="140"/>
      <c r="B1414" s="155"/>
      <c r="O1414" s="8"/>
      <c r="P1414" s="8"/>
      <c r="Q1414" s="8"/>
      <c r="R1414" s="8"/>
      <c r="S1414" s="8"/>
    </row>
    <row r="1415" spans="1:19" x14ac:dyDescent="0.25">
      <c r="A1415" s="140"/>
      <c r="B1415" s="155"/>
      <c r="O1415" s="8"/>
      <c r="P1415" s="8"/>
      <c r="Q1415" s="8"/>
      <c r="R1415" s="8"/>
      <c r="S1415" s="8"/>
    </row>
    <row r="1416" spans="1:19" x14ac:dyDescent="0.25">
      <c r="A1416" s="140"/>
      <c r="B1416" s="155"/>
      <c r="O1416" s="8"/>
      <c r="P1416" s="8"/>
      <c r="Q1416" s="8"/>
      <c r="R1416" s="8"/>
      <c r="S1416" s="8"/>
    </row>
    <row r="1417" spans="1:19" x14ac:dyDescent="0.25">
      <c r="A1417" s="140"/>
      <c r="B1417" s="155"/>
      <c r="O1417" s="8"/>
      <c r="P1417" s="8"/>
      <c r="Q1417" s="8"/>
      <c r="R1417" s="8"/>
      <c r="S1417" s="8"/>
    </row>
    <row r="1418" spans="1:19" x14ac:dyDescent="0.25">
      <c r="A1418" s="140"/>
      <c r="B1418" s="155"/>
      <c r="O1418" s="8"/>
      <c r="P1418" s="8"/>
      <c r="Q1418" s="8"/>
      <c r="R1418" s="8"/>
      <c r="S1418" s="8"/>
    </row>
    <row r="1419" spans="1:19" x14ac:dyDescent="0.25">
      <c r="A1419" s="140"/>
      <c r="B1419" s="155"/>
      <c r="O1419" s="8"/>
      <c r="P1419" s="8"/>
      <c r="Q1419" s="8"/>
      <c r="R1419" s="8"/>
      <c r="S1419" s="8"/>
    </row>
    <row r="1420" spans="1:19" x14ac:dyDescent="0.25">
      <c r="A1420" s="140"/>
      <c r="B1420" s="155"/>
      <c r="O1420" s="8"/>
      <c r="P1420" s="8"/>
      <c r="Q1420" s="8"/>
      <c r="R1420" s="8"/>
      <c r="S1420" s="8"/>
    </row>
    <row r="1421" spans="1:19" x14ac:dyDescent="0.25">
      <c r="A1421" s="140"/>
      <c r="B1421" s="155"/>
      <c r="O1421" s="8"/>
      <c r="P1421" s="8"/>
      <c r="Q1421" s="8"/>
      <c r="R1421" s="8"/>
      <c r="S1421" s="8"/>
    </row>
    <row r="1422" spans="1:19" x14ac:dyDescent="0.25">
      <c r="A1422" s="140"/>
      <c r="B1422" s="155"/>
      <c r="O1422" s="8"/>
      <c r="P1422" s="8"/>
      <c r="Q1422" s="8"/>
      <c r="R1422" s="8"/>
      <c r="S1422" s="8"/>
    </row>
    <row r="1423" spans="1:19" x14ac:dyDescent="0.25">
      <c r="A1423" s="140"/>
      <c r="B1423" s="155"/>
      <c r="O1423" s="8"/>
      <c r="P1423" s="8"/>
      <c r="Q1423" s="8"/>
      <c r="R1423" s="8"/>
      <c r="S1423" s="8"/>
    </row>
    <row r="1424" spans="1:19" x14ac:dyDescent="0.25">
      <c r="A1424" s="140"/>
      <c r="B1424" s="155"/>
      <c r="O1424" s="8"/>
      <c r="P1424" s="8"/>
      <c r="Q1424" s="8"/>
      <c r="R1424" s="8"/>
      <c r="S1424" s="8"/>
    </row>
    <row r="1425" spans="1:19" x14ac:dyDescent="0.25">
      <c r="A1425" s="140"/>
      <c r="B1425" s="155"/>
      <c r="O1425" s="8"/>
      <c r="P1425" s="8"/>
      <c r="Q1425" s="8"/>
      <c r="R1425" s="8"/>
      <c r="S1425" s="8"/>
    </row>
    <row r="1426" spans="1:19" x14ac:dyDescent="0.25">
      <c r="A1426" s="140"/>
      <c r="B1426" s="155"/>
      <c r="O1426" s="8"/>
      <c r="P1426" s="8"/>
      <c r="Q1426" s="8"/>
      <c r="R1426" s="8"/>
      <c r="S1426" s="8"/>
    </row>
    <row r="1427" spans="1:19" x14ac:dyDescent="0.25">
      <c r="A1427" s="140"/>
      <c r="B1427" s="155"/>
      <c r="O1427" s="8"/>
      <c r="P1427" s="8"/>
      <c r="Q1427" s="8"/>
      <c r="R1427" s="8"/>
      <c r="S1427" s="8"/>
    </row>
    <row r="1428" spans="1:19" x14ac:dyDescent="0.25">
      <c r="A1428" s="140"/>
      <c r="B1428" s="155"/>
      <c r="O1428" s="8"/>
      <c r="P1428" s="8"/>
      <c r="Q1428" s="8"/>
      <c r="R1428" s="8"/>
      <c r="S1428" s="8"/>
    </row>
    <row r="1429" spans="1:19" x14ac:dyDescent="0.25">
      <c r="A1429" s="140"/>
      <c r="B1429" s="155"/>
      <c r="O1429" s="8"/>
      <c r="P1429" s="8"/>
      <c r="Q1429" s="8"/>
      <c r="R1429" s="8"/>
      <c r="S1429" s="8"/>
    </row>
    <row r="1430" spans="1:19" x14ac:dyDescent="0.25">
      <c r="A1430" s="140"/>
      <c r="B1430" s="155"/>
      <c r="O1430" s="8"/>
      <c r="P1430" s="8"/>
      <c r="Q1430" s="8"/>
      <c r="R1430" s="8"/>
      <c r="S1430" s="8"/>
    </row>
    <row r="1431" spans="1:19" x14ac:dyDescent="0.25">
      <c r="A1431" s="140"/>
      <c r="B1431" s="155"/>
      <c r="O1431" s="8"/>
      <c r="P1431" s="8"/>
      <c r="Q1431" s="8"/>
      <c r="R1431" s="8"/>
      <c r="S1431" s="8"/>
    </row>
    <row r="1432" spans="1:19" x14ac:dyDescent="0.25">
      <c r="A1432" s="140"/>
      <c r="B1432" s="155"/>
      <c r="O1432" s="8"/>
      <c r="P1432" s="8"/>
      <c r="Q1432" s="8"/>
      <c r="R1432" s="8"/>
      <c r="S1432" s="8"/>
    </row>
    <row r="1433" spans="1:19" x14ac:dyDescent="0.25">
      <c r="A1433" s="140"/>
      <c r="B1433" s="155"/>
      <c r="O1433" s="8"/>
      <c r="P1433" s="8"/>
      <c r="Q1433" s="8"/>
      <c r="R1433" s="8"/>
      <c r="S1433" s="8"/>
    </row>
    <row r="1434" spans="1:19" x14ac:dyDescent="0.25">
      <c r="A1434" s="140"/>
      <c r="B1434" s="155"/>
      <c r="O1434" s="8"/>
      <c r="P1434" s="8"/>
      <c r="Q1434" s="8"/>
      <c r="R1434" s="8"/>
      <c r="S1434" s="8"/>
    </row>
    <row r="1435" spans="1:19" x14ac:dyDescent="0.25">
      <c r="A1435" s="140"/>
      <c r="B1435" s="155"/>
      <c r="O1435" s="8"/>
      <c r="P1435" s="8"/>
      <c r="Q1435" s="8"/>
      <c r="R1435" s="8"/>
      <c r="S1435" s="8"/>
    </row>
    <row r="1436" spans="1:19" x14ac:dyDescent="0.25">
      <c r="A1436" s="140"/>
      <c r="B1436" s="155"/>
      <c r="O1436" s="8"/>
      <c r="P1436" s="8"/>
      <c r="Q1436" s="8"/>
      <c r="R1436" s="8"/>
      <c r="S1436" s="8"/>
    </row>
    <row r="1437" spans="1:19" x14ac:dyDescent="0.25">
      <c r="A1437" s="140"/>
      <c r="B1437" s="155"/>
      <c r="O1437" s="8"/>
      <c r="P1437" s="8"/>
      <c r="Q1437" s="8"/>
      <c r="R1437" s="8"/>
      <c r="S1437" s="8"/>
    </row>
    <row r="1438" spans="1:19" x14ac:dyDescent="0.25">
      <c r="A1438" s="140"/>
      <c r="B1438" s="155"/>
      <c r="O1438" s="8"/>
      <c r="P1438" s="8"/>
      <c r="Q1438" s="8"/>
      <c r="R1438" s="8"/>
      <c r="S1438" s="8"/>
    </row>
    <row r="1439" spans="1:19" x14ac:dyDescent="0.25">
      <c r="A1439" s="140"/>
      <c r="B1439" s="155"/>
      <c r="O1439" s="8"/>
      <c r="P1439" s="8"/>
      <c r="Q1439" s="8"/>
      <c r="R1439" s="8"/>
      <c r="S1439" s="8"/>
    </row>
    <row r="1440" spans="1:19" x14ac:dyDescent="0.25">
      <c r="A1440" s="140"/>
      <c r="B1440" s="155"/>
      <c r="O1440" s="8"/>
      <c r="P1440" s="8"/>
      <c r="Q1440" s="8"/>
      <c r="R1440" s="8"/>
      <c r="S1440" s="8"/>
    </row>
    <row r="1441" spans="1:19" x14ac:dyDescent="0.25">
      <c r="A1441" s="140"/>
      <c r="B1441" s="155"/>
      <c r="O1441" s="8"/>
      <c r="P1441" s="8"/>
      <c r="Q1441" s="8"/>
      <c r="R1441" s="8"/>
      <c r="S1441" s="8"/>
    </row>
    <row r="1442" spans="1:19" x14ac:dyDescent="0.25">
      <c r="A1442" s="140"/>
      <c r="B1442" s="155"/>
      <c r="O1442" s="8"/>
      <c r="P1442" s="8"/>
      <c r="Q1442" s="8"/>
      <c r="R1442" s="8"/>
      <c r="S1442" s="8"/>
    </row>
    <row r="1443" spans="1:19" x14ac:dyDescent="0.25">
      <c r="A1443" s="140"/>
      <c r="B1443" s="155"/>
      <c r="O1443" s="8"/>
      <c r="P1443" s="8"/>
      <c r="Q1443" s="8"/>
      <c r="R1443" s="8"/>
      <c r="S1443" s="8"/>
    </row>
    <row r="1444" spans="1:19" x14ac:dyDescent="0.25">
      <c r="A1444" s="140"/>
      <c r="B1444" s="155"/>
      <c r="O1444" s="8"/>
      <c r="P1444" s="8"/>
      <c r="Q1444" s="8"/>
      <c r="R1444" s="8"/>
      <c r="S1444" s="8"/>
    </row>
    <row r="1445" spans="1:19" x14ac:dyDescent="0.25">
      <c r="A1445" s="140"/>
      <c r="B1445" s="155"/>
      <c r="O1445" s="8"/>
      <c r="P1445" s="8"/>
      <c r="Q1445" s="8"/>
      <c r="R1445" s="8"/>
      <c r="S1445" s="8"/>
    </row>
    <row r="1446" spans="1:19" x14ac:dyDescent="0.25">
      <c r="A1446" s="140"/>
      <c r="B1446" s="155"/>
      <c r="O1446" s="8"/>
      <c r="P1446" s="8"/>
      <c r="Q1446" s="8"/>
      <c r="R1446" s="8"/>
      <c r="S1446" s="8"/>
    </row>
    <row r="1447" spans="1:19" x14ac:dyDescent="0.25">
      <c r="A1447" s="140"/>
      <c r="B1447" s="155"/>
      <c r="O1447" s="8"/>
      <c r="P1447" s="8"/>
      <c r="Q1447" s="8"/>
      <c r="R1447" s="8"/>
      <c r="S1447" s="8"/>
    </row>
    <row r="1448" spans="1:19" x14ac:dyDescent="0.25">
      <c r="A1448" s="140"/>
      <c r="B1448" s="155"/>
      <c r="O1448" s="8"/>
      <c r="P1448" s="8"/>
      <c r="Q1448" s="8"/>
      <c r="R1448" s="8"/>
      <c r="S1448" s="8"/>
    </row>
    <row r="1449" spans="1:19" x14ac:dyDescent="0.25">
      <c r="A1449" s="140"/>
      <c r="B1449" s="155"/>
      <c r="O1449" s="8"/>
      <c r="P1449" s="8"/>
      <c r="Q1449" s="8"/>
      <c r="R1449" s="8"/>
      <c r="S1449" s="8"/>
    </row>
    <row r="1450" spans="1:19" x14ac:dyDescent="0.25">
      <c r="A1450" s="140"/>
      <c r="B1450" s="155"/>
      <c r="O1450" s="8"/>
      <c r="P1450" s="8"/>
      <c r="Q1450" s="8"/>
      <c r="R1450" s="8"/>
      <c r="S1450" s="8"/>
    </row>
    <row r="1451" spans="1:19" x14ac:dyDescent="0.25">
      <c r="A1451" s="140"/>
      <c r="B1451" s="155"/>
      <c r="O1451" s="8"/>
      <c r="P1451" s="8"/>
      <c r="Q1451" s="8"/>
      <c r="R1451" s="8"/>
      <c r="S1451" s="8"/>
    </row>
    <row r="1452" spans="1:19" x14ac:dyDescent="0.25">
      <c r="A1452" s="140"/>
      <c r="B1452" s="155"/>
      <c r="O1452" s="8"/>
      <c r="P1452" s="8"/>
      <c r="Q1452" s="8"/>
      <c r="R1452" s="8"/>
      <c r="S1452" s="8"/>
    </row>
    <row r="1453" spans="1:19" x14ac:dyDescent="0.25">
      <c r="A1453" s="140"/>
      <c r="B1453" s="155"/>
      <c r="O1453" s="8"/>
      <c r="P1453" s="8"/>
      <c r="Q1453" s="8"/>
      <c r="R1453" s="8"/>
      <c r="S1453" s="8"/>
    </row>
    <row r="1454" spans="1:19" x14ac:dyDescent="0.25">
      <c r="A1454" s="140"/>
      <c r="B1454" s="155"/>
      <c r="O1454" s="8"/>
      <c r="P1454" s="8"/>
      <c r="Q1454" s="8"/>
      <c r="R1454" s="8"/>
      <c r="S1454" s="8"/>
    </row>
    <row r="1455" spans="1:19" x14ac:dyDescent="0.25">
      <c r="A1455" s="140"/>
      <c r="B1455" s="155"/>
      <c r="O1455" s="8"/>
      <c r="P1455" s="8"/>
      <c r="Q1455" s="8"/>
      <c r="R1455" s="8"/>
      <c r="S1455" s="8"/>
    </row>
    <row r="1456" spans="1:19" x14ac:dyDescent="0.25">
      <c r="A1456" s="140"/>
      <c r="B1456" s="155"/>
      <c r="O1456" s="8"/>
      <c r="P1456" s="8"/>
      <c r="Q1456" s="8"/>
      <c r="R1456" s="8"/>
      <c r="S1456" s="8"/>
    </row>
    <row r="1457" spans="1:19" x14ac:dyDescent="0.25">
      <c r="A1457" s="140"/>
      <c r="B1457" s="155"/>
      <c r="O1457" s="8"/>
      <c r="P1457" s="8"/>
      <c r="Q1457" s="8"/>
      <c r="R1457" s="8"/>
      <c r="S1457" s="8"/>
    </row>
    <row r="1458" spans="1:19" x14ac:dyDescent="0.25">
      <c r="A1458" s="140"/>
      <c r="B1458" s="155"/>
      <c r="O1458" s="8"/>
      <c r="P1458" s="8"/>
      <c r="Q1458" s="8"/>
      <c r="R1458" s="8"/>
      <c r="S1458" s="8"/>
    </row>
    <row r="1459" spans="1:19" x14ac:dyDescent="0.25">
      <c r="A1459" s="140"/>
      <c r="B1459" s="155"/>
      <c r="O1459" s="8"/>
      <c r="P1459" s="8"/>
      <c r="Q1459" s="8"/>
      <c r="R1459" s="8"/>
      <c r="S1459" s="8"/>
    </row>
    <row r="1460" spans="1:19" x14ac:dyDescent="0.25">
      <c r="A1460" s="140"/>
      <c r="B1460" s="155"/>
      <c r="O1460" s="8"/>
      <c r="P1460" s="8"/>
      <c r="Q1460" s="8"/>
      <c r="R1460" s="8"/>
      <c r="S1460" s="8"/>
    </row>
    <row r="1461" spans="1:19" x14ac:dyDescent="0.25">
      <c r="A1461" s="140"/>
      <c r="B1461" s="155"/>
      <c r="O1461" s="8"/>
      <c r="P1461" s="8"/>
      <c r="Q1461" s="8"/>
      <c r="R1461" s="8"/>
      <c r="S1461" s="8"/>
    </row>
    <row r="1462" spans="1:19" x14ac:dyDescent="0.25">
      <c r="A1462" s="140"/>
      <c r="B1462" s="155"/>
      <c r="O1462" s="8"/>
      <c r="P1462" s="8"/>
      <c r="Q1462" s="8"/>
      <c r="R1462" s="8"/>
      <c r="S1462" s="8"/>
    </row>
    <row r="1463" spans="1:19" x14ac:dyDescent="0.25">
      <c r="A1463" s="140"/>
      <c r="B1463" s="155"/>
      <c r="O1463" s="8"/>
      <c r="P1463" s="8"/>
      <c r="Q1463" s="8"/>
      <c r="R1463" s="8"/>
      <c r="S1463" s="8"/>
    </row>
    <row r="1464" spans="1:19" x14ac:dyDescent="0.25">
      <c r="A1464" s="140"/>
      <c r="B1464" s="155"/>
      <c r="O1464" s="8"/>
      <c r="P1464" s="8"/>
      <c r="Q1464" s="8"/>
      <c r="R1464" s="8"/>
      <c r="S1464" s="8"/>
    </row>
    <row r="1465" spans="1:19" x14ac:dyDescent="0.25">
      <c r="A1465" s="140"/>
      <c r="B1465" s="155"/>
      <c r="O1465" s="8"/>
      <c r="P1465" s="8"/>
      <c r="Q1465" s="8"/>
      <c r="R1465" s="8"/>
      <c r="S1465" s="8"/>
    </row>
    <row r="1466" spans="1:19" x14ac:dyDescent="0.25">
      <c r="A1466" s="140"/>
      <c r="B1466" s="155"/>
      <c r="O1466" s="8"/>
      <c r="P1466" s="8"/>
      <c r="Q1466" s="8"/>
      <c r="R1466" s="8"/>
      <c r="S1466" s="8"/>
    </row>
    <row r="1467" spans="1:19" x14ac:dyDescent="0.25">
      <c r="A1467" s="140"/>
      <c r="B1467" s="155"/>
      <c r="O1467" s="8"/>
      <c r="P1467" s="8"/>
      <c r="Q1467" s="8"/>
      <c r="R1467" s="8"/>
      <c r="S1467" s="8"/>
    </row>
    <row r="1468" spans="1:19" x14ac:dyDescent="0.25">
      <c r="A1468" s="140"/>
      <c r="B1468" s="155"/>
      <c r="O1468" s="8"/>
      <c r="P1468" s="8"/>
      <c r="Q1468" s="8"/>
      <c r="R1468" s="8"/>
      <c r="S1468" s="8"/>
    </row>
    <row r="1469" spans="1:19" x14ac:dyDescent="0.25">
      <c r="A1469" s="140"/>
      <c r="B1469" s="155"/>
      <c r="O1469" s="8"/>
      <c r="P1469" s="8"/>
      <c r="Q1469" s="8"/>
      <c r="R1469" s="8"/>
      <c r="S1469" s="8"/>
    </row>
    <row r="1470" spans="1:19" x14ac:dyDescent="0.25">
      <c r="A1470" s="140"/>
      <c r="B1470" s="155"/>
      <c r="O1470" s="8"/>
      <c r="P1470" s="8"/>
      <c r="Q1470" s="8"/>
      <c r="R1470" s="8"/>
      <c r="S1470" s="8"/>
    </row>
    <row r="1471" spans="1:19" x14ac:dyDescent="0.25">
      <c r="A1471" s="140"/>
      <c r="B1471" s="155"/>
      <c r="O1471" s="8"/>
      <c r="P1471" s="8"/>
      <c r="Q1471" s="8"/>
      <c r="R1471" s="8"/>
      <c r="S1471" s="8"/>
    </row>
    <row r="1472" spans="1:19" x14ac:dyDescent="0.25">
      <c r="A1472" s="140"/>
      <c r="B1472" s="155"/>
      <c r="O1472" s="8"/>
      <c r="P1472" s="8"/>
      <c r="Q1472" s="8"/>
      <c r="R1472" s="8"/>
      <c r="S1472" s="8"/>
    </row>
    <row r="1473" spans="1:19" x14ac:dyDescent="0.25">
      <c r="A1473" s="140"/>
      <c r="B1473" s="155"/>
      <c r="O1473" s="8"/>
      <c r="P1473" s="8"/>
      <c r="Q1473" s="8"/>
      <c r="R1473" s="8"/>
      <c r="S1473" s="8"/>
    </row>
    <row r="1474" spans="1:19" x14ac:dyDescent="0.25">
      <c r="A1474" s="140"/>
      <c r="B1474" s="155"/>
      <c r="O1474" s="8"/>
      <c r="P1474" s="8"/>
      <c r="Q1474" s="8"/>
      <c r="R1474" s="8"/>
      <c r="S1474" s="8"/>
    </row>
    <row r="1475" spans="1:19" x14ac:dyDescent="0.25">
      <c r="B1475" s="155"/>
    </row>
    <row r="1476" spans="1:19" x14ac:dyDescent="0.25">
      <c r="B1476" s="155"/>
    </row>
    <row r="1477" spans="1:19" x14ac:dyDescent="0.25">
      <c r="B1477" s="155"/>
    </row>
    <row r="1478" spans="1:19" x14ac:dyDescent="0.25">
      <c r="B1478" s="155"/>
    </row>
    <row r="1479" spans="1:19" x14ac:dyDescent="0.25">
      <c r="B1479" s="155"/>
    </row>
    <row r="1480" spans="1:19" x14ac:dyDescent="0.25">
      <c r="B1480" s="155"/>
    </row>
    <row r="1481" spans="1:19" x14ac:dyDescent="0.25">
      <c r="B1481" s="155"/>
    </row>
    <row r="1482" spans="1:19" x14ac:dyDescent="0.25">
      <c r="B1482" s="155"/>
    </row>
    <row r="1483" spans="1:19" x14ac:dyDescent="0.25">
      <c r="B1483" s="155"/>
    </row>
    <row r="1484" spans="1:19" x14ac:dyDescent="0.25">
      <c r="B1484" s="155"/>
    </row>
    <row r="1485" spans="1:19" x14ac:dyDescent="0.25">
      <c r="B1485" s="155"/>
    </row>
    <row r="1486" spans="1:19" x14ac:dyDescent="0.25">
      <c r="B1486" s="155"/>
    </row>
    <row r="1487" spans="1:19" x14ac:dyDescent="0.25">
      <c r="B1487" s="155"/>
    </row>
    <row r="1488" spans="1:19" x14ac:dyDescent="0.25">
      <c r="B1488" s="155"/>
    </row>
    <row r="1489" spans="2:2" x14ac:dyDescent="0.25">
      <c r="B1489" s="155"/>
    </row>
    <row r="1490" spans="2:2" x14ac:dyDescent="0.25">
      <c r="B1490" s="155"/>
    </row>
    <row r="1491" spans="2:2" x14ac:dyDescent="0.25">
      <c r="B1491" s="155"/>
    </row>
    <row r="1492" spans="2:2" x14ac:dyDescent="0.25">
      <c r="B1492" s="155"/>
    </row>
    <row r="1493" spans="2:2" x14ac:dyDescent="0.25">
      <c r="B1493" s="155"/>
    </row>
    <row r="1494" spans="2:2" x14ac:dyDescent="0.25">
      <c r="B1494" s="155"/>
    </row>
    <row r="1495" spans="2:2" x14ac:dyDescent="0.25">
      <c r="B1495" s="155"/>
    </row>
    <row r="1496" spans="2:2" x14ac:dyDescent="0.25">
      <c r="B1496" s="155"/>
    </row>
    <row r="1497" spans="2:2" x14ac:dyDescent="0.25">
      <c r="B1497" s="155"/>
    </row>
    <row r="1498" spans="2:2" x14ac:dyDescent="0.25">
      <c r="B1498" s="155"/>
    </row>
    <row r="1499" spans="2:2" x14ac:dyDescent="0.25">
      <c r="B1499" s="155"/>
    </row>
    <row r="1500" spans="2:2" x14ac:dyDescent="0.25">
      <c r="B1500" s="155"/>
    </row>
    <row r="1501" spans="2:2" x14ac:dyDescent="0.25">
      <c r="B1501" s="155"/>
    </row>
    <row r="1502" spans="2:2" x14ac:dyDescent="0.25">
      <c r="B1502" s="155"/>
    </row>
    <row r="1503" spans="2:2" x14ac:dyDescent="0.25">
      <c r="B1503" s="155"/>
    </row>
    <row r="1504" spans="2:2" x14ac:dyDescent="0.25">
      <c r="B1504" s="155"/>
    </row>
    <row r="1505" spans="2:2" x14ac:dyDescent="0.25">
      <c r="B1505" s="155"/>
    </row>
    <row r="1506" spans="2:2" x14ac:dyDescent="0.25">
      <c r="B1506" s="155"/>
    </row>
    <row r="1507" spans="2:2" x14ac:dyDescent="0.25">
      <c r="B1507" s="155"/>
    </row>
    <row r="1508" spans="2:2" x14ac:dyDescent="0.25">
      <c r="B1508" s="155"/>
    </row>
    <row r="1509" spans="2:2" x14ac:dyDescent="0.25">
      <c r="B1509" s="155"/>
    </row>
    <row r="1510" spans="2:2" x14ac:dyDescent="0.25">
      <c r="B1510" s="155"/>
    </row>
    <row r="1511" spans="2:2" x14ac:dyDescent="0.25">
      <c r="B1511" s="155"/>
    </row>
    <row r="1512" spans="2:2" x14ac:dyDescent="0.25">
      <c r="B1512" s="155"/>
    </row>
    <row r="1513" spans="2:2" x14ac:dyDescent="0.25">
      <c r="B1513" s="155"/>
    </row>
    <row r="1514" spans="2:2" x14ac:dyDescent="0.25">
      <c r="B1514" s="155"/>
    </row>
    <row r="1515" spans="2:2" x14ac:dyDescent="0.25">
      <c r="B1515" s="155"/>
    </row>
    <row r="1516" spans="2:2" x14ac:dyDescent="0.25">
      <c r="B1516" s="155"/>
    </row>
    <row r="1517" spans="2:2" x14ac:dyDescent="0.25">
      <c r="B1517" s="155"/>
    </row>
    <row r="1518" spans="2:2" x14ac:dyDescent="0.25">
      <c r="B1518" s="155"/>
    </row>
    <row r="1519" spans="2:2" x14ac:dyDescent="0.25">
      <c r="B1519" s="155"/>
    </row>
    <row r="1520" spans="2:2" x14ac:dyDescent="0.25">
      <c r="B1520" s="155"/>
    </row>
    <row r="1521" spans="2:2" x14ac:dyDescent="0.25">
      <c r="B1521" s="155"/>
    </row>
    <row r="1522" spans="2:2" x14ac:dyDescent="0.25">
      <c r="B1522" s="155"/>
    </row>
    <row r="1523" spans="2:2" x14ac:dyDescent="0.25">
      <c r="B1523" s="155"/>
    </row>
    <row r="1524" spans="2:2" x14ac:dyDescent="0.25">
      <c r="B1524" s="155"/>
    </row>
    <row r="1525" spans="2:2" x14ac:dyDescent="0.25">
      <c r="B1525" s="155"/>
    </row>
    <row r="1526" spans="2:2" x14ac:dyDescent="0.25">
      <c r="B1526" s="155"/>
    </row>
    <row r="1527" spans="2:2" x14ac:dyDescent="0.25">
      <c r="B1527" s="155"/>
    </row>
    <row r="1528" spans="2:2" x14ac:dyDescent="0.25">
      <c r="B1528" s="155"/>
    </row>
    <row r="1529" spans="2:2" x14ac:dyDescent="0.25">
      <c r="B1529" s="155"/>
    </row>
    <row r="1530" spans="2:2" x14ac:dyDescent="0.25">
      <c r="B1530" s="155"/>
    </row>
    <row r="1531" spans="2:2" x14ac:dyDescent="0.25">
      <c r="B1531" s="155"/>
    </row>
    <row r="1532" spans="2:2" x14ac:dyDescent="0.25">
      <c r="B1532" s="155"/>
    </row>
    <row r="1533" spans="2:2" x14ac:dyDescent="0.25">
      <c r="B1533" s="155"/>
    </row>
    <row r="1534" spans="2:2" x14ac:dyDescent="0.25">
      <c r="B1534" s="155"/>
    </row>
    <row r="1535" spans="2:2" x14ac:dyDescent="0.25">
      <c r="B1535" s="155"/>
    </row>
    <row r="1536" spans="2:2" x14ac:dyDescent="0.25">
      <c r="B1536" s="155"/>
    </row>
    <row r="1537" spans="2:2" x14ac:dyDescent="0.25">
      <c r="B1537" s="155"/>
    </row>
    <row r="1538" spans="2:2" x14ac:dyDescent="0.25">
      <c r="B1538" s="155"/>
    </row>
    <row r="1539" spans="2:2" x14ac:dyDescent="0.25">
      <c r="B1539" s="155"/>
    </row>
    <row r="1540" spans="2:2" x14ac:dyDescent="0.25">
      <c r="B1540" s="155"/>
    </row>
    <row r="1541" spans="2:2" x14ac:dyDescent="0.25">
      <c r="B1541" s="155"/>
    </row>
    <row r="1542" spans="2:2" x14ac:dyDescent="0.25">
      <c r="B1542" s="155"/>
    </row>
    <row r="1543" spans="2:2" x14ac:dyDescent="0.25">
      <c r="B1543" s="155"/>
    </row>
    <row r="1544" spans="2:2" x14ac:dyDescent="0.25">
      <c r="B1544" s="155"/>
    </row>
    <row r="1545" spans="2:2" x14ac:dyDescent="0.25">
      <c r="B1545" s="155"/>
    </row>
    <row r="1546" spans="2:2" x14ac:dyDescent="0.25">
      <c r="B1546" s="155"/>
    </row>
    <row r="1547" spans="2:2" x14ac:dyDescent="0.25">
      <c r="B1547" s="155"/>
    </row>
    <row r="1548" spans="2:2" x14ac:dyDescent="0.25">
      <c r="B1548" s="155"/>
    </row>
    <row r="1549" spans="2:2" x14ac:dyDescent="0.25">
      <c r="B1549" s="155"/>
    </row>
    <row r="1550" spans="2:2" x14ac:dyDescent="0.25">
      <c r="B1550" s="155"/>
    </row>
    <row r="1551" spans="2:2" x14ac:dyDescent="0.25">
      <c r="B1551" s="155"/>
    </row>
    <row r="1552" spans="2:2" x14ac:dyDescent="0.25">
      <c r="B1552" s="155"/>
    </row>
    <row r="1553" spans="2:2" x14ac:dyDescent="0.25">
      <c r="B1553" s="155"/>
    </row>
    <row r="1554" spans="2:2" x14ac:dyDescent="0.25">
      <c r="B1554" s="155"/>
    </row>
    <row r="1555" spans="2:2" x14ac:dyDescent="0.25">
      <c r="B1555" s="155"/>
    </row>
    <row r="1556" spans="2:2" x14ac:dyDescent="0.25">
      <c r="B1556" s="155"/>
    </row>
    <row r="1557" spans="2:2" x14ac:dyDescent="0.25">
      <c r="B1557" s="155"/>
    </row>
    <row r="1558" spans="2:2" x14ac:dyDescent="0.25">
      <c r="B1558" s="155"/>
    </row>
    <row r="1559" spans="2:2" x14ac:dyDescent="0.25">
      <c r="B1559" s="155"/>
    </row>
    <row r="1560" spans="2:2" x14ac:dyDescent="0.25">
      <c r="B1560" s="155"/>
    </row>
    <row r="1561" spans="2:2" x14ac:dyDescent="0.25">
      <c r="B1561" s="155"/>
    </row>
    <row r="1562" spans="2:2" x14ac:dyDescent="0.25">
      <c r="B1562" s="155"/>
    </row>
    <row r="1563" spans="2:2" x14ac:dyDescent="0.25">
      <c r="B1563" s="155"/>
    </row>
    <row r="1564" spans="2:2" x14ac:dyDescent="0.25">
      <c r="B1564" s="155"/>
    </row>
    <row r="1565" spans="2:2" x14ac:dyDescent="0.25">
      <c r="B1565" s="155"/>
    </row>
    <row r="1566" spans="2:2" x14ac:dyDescent="0.25">
      <c r="B1566" s="155"/>
    </row>
    <row r="1567" spans="2:2" x14ac:dyDescent="0.25">
      <c r="B1567" s="155"/>
    </row>
    <row r="1568" spans="2:2" x14ac:dyDescent="0.25">
      <c r="B1568" s="155"/>
    </row>
    <row r="1569" spans="2:2" x14ac:dyDescent="0.25">
      <c r="B1569" s="155"/>
    </row>
    <row r="1570" spans="2:2" x14ac:dyDescent="0.25">
      <c r="B1570" s="155"/>
    </row>
    <row r="1571" spans="2:2" x14ac:dyDescent="0.25">
      <c r="B1571" s="155"/>
    </row>
    <row r="1572" spans="2:2" x14ac:dyDescent="0.25">
      <c r="B1572" s="155"/>
    </row>
    <row r="1573" spans="2:2" x14ac:dyDescent="0.25">
      <c r="B1573" s="155"/>
    </row>
    <row r="1574" spans="2:2" x14ac:dyDescent="0.25">
      <c r="B1574" s="155"/>
    </row>
    <row r="1575" spans="2:2" x14ac:dyDescent="0.25">
      <c r="B1575" s="155"/>
    </row>
    <row r="1576" spans="2:2" x14ac:dyDescent="0.25">
      <c r="B1576" s="155"/>
    </row>
    <row r="1577" spans="2:2" x14ac:dyDescent="0.25">
      <c r="B1577" s="155"/>
    </row>
    <row r="1578" spans="2:2" x14ac:dyDescent="0.25">
      <c r="B1578" s="155"/>
    </row>
    <row r="1579" spans="2:2" x14ac:dyDescent="0.25">
      <c r="B1579" s="155"/>
    </row>
    <row r="1580" spans="2:2" x14ac:dyDescent="0.25">
      <c r="B1580" s="155"/>
    </row>
    <row r="1581" spans="2:2" x14ac:dyDescent="0.25">
      <c r="B1581" s="155"/>
    </row>
    <row r="1582" spans="2:2" x14ac:dyDescent="0.25">
      <c r="B1582" s="155"/>
    </row>
    <row r="1583" spans="2:2" x14ac:dyDescent="0.25">
      <c r="B1583" s="155"/>
    </row>
    <row r="1584" spans="2:2" x14ac:dyDescent="0.25">
      <c r="B1584" s="155"/>
    </row>
    <row r="1585" spans="2:2" x14ac:dyDescent="0.25">
      <c r="B1585" s="155"/>
    </row>
    <row r="1586" spans="2:2" x14ac:dyDescent="0.25">
      <c r="B1586" s="155"/>
    </row>
    <row r="1587" spans="2:2" x14ac:dyDescent="0.25">
      <c r="B1587" s="155"/>
    </row>
    <row r="1588" spans="2:2" x14ac:dyDescent="0.25">
      <c r="B1588" s="155"/>
    </row>
    <row r="1589" spans="2:2" x14ac:dyDescent="0.25">
      <c r="B1589" s="155"/>
    </row>
    <row r="1590" spans="2:2" x14ac:dyDescent="0.25">
      <c r="B1590" s="155"/>
    </row>
    <row r="1591" spans="2:2" x14ac:dyDescent="0.25">
      <c r="B1591" s="155"/>
    </row>
    <row r="1592" spans="2:2" x14ac:dyDescent="0.25">
      <c r="B1592" s="155"/>
    </row>
    <row r="1593" spans="2:2" x14ac:dyDescent="0.25">
      <c r="B1593" s="155"/>
    </row>
    <row r="1594" spans="2:2" x14ac:dyDescent="0.25">
      <c r="B1594" s="155"/>
    </row>
    <row r="1595" spans="2:2" x14ac:dyDescent="0.25">
      <c r="B1595" s="155"/>
    </row>
    <row r="1596" spans="2:2" x14ac:dyDescent="0.25">
      <c r="B1596" s="155"/>
    </row>
    <row r="1597" spans="2:2" x14ac:dyDescent="0.25">
      <c r="B1597" s="155"/>
    </row>
    <row r="1598" spans="2:2" x14ac:dyDescent="0.25">
      <c r="B1598" s="155"/>
    </row>
    <row r="1599" spans="2:2" x14ac:dyDescent="0.25">
      <c r="B1599" s="155"/>
    </row>
    <row r="1600" spans="2:2" x14ac:dyDescent="0.25">
      <c r="B1600" s="155"/>
    </row>
    <row r="1601" spans="2:2" x14ac:dyDescent="0.25">
      <c r="B1601" s="155"/>
    </row>
    <row r="1602" spans="2:2" x14ac:dyDescent="0.25">
      <c r="B1602" s="155"/>
    </row>
    <row r="1603" spans="2:2" x14ac:dyDescent="0.25">
      <c r="B1603" s="155"/>
    </row>
    <row r="1604" spans="2:2" x14ac:dyDescent="0.25">
      <c r="B1604" s="155"/>
    </row>
    <row r="1605" spans="2:2" x14ac:dyDescent="0.25">
      <c r="B1605" s="155"/>
    </row>
    <row r="1606" spans="2:2" x14ac:dyDescent="0.25">
      <c r="B1606" s="155"/>
    </row>
    <row r="1607" spans="2:2" x14ac:dyDescent="0.25">
      <c r="B1607" s="155"/>
    </row>
    <row r="1608" spans="2:2" x14ac:dyDescent="0.25">
      <c r="B1608" s="155"/>
    </row>
    <row r="1609" spans="2:2" x14ac:dyDescent="0.25">
      <c r="B1609" s="155"/>
    </row>
    <row r="1610" spans="2:2" x14ac:dyDescent="0.25">
      <c r="B1610" s="155"/>
    </row>
    <row r="1611" spans="2:2" x14ac:dyDescent="0.25">
      <c r="B1611" s="155"/>
    </row>
    <row r="1612" spans="2:2" x14ac:dyDescent="0.25">
      <c r="B1612" s="155"/>
    </row>
    <row r="1613" spans="2:2" x14ac:dyDescent="0.25">
      <c r="B1613" s="155"/>
    </row>
    <row r="1614" spans="2:2" x14ac:dyDescent="0.25">
      <c r="B1614" s="155"/>
    </row>
    <row r="1615" spans="2:2" x14ac:dyDescent="0.25">
      <c r="B1615" s="155"/>
    </row>
    <row r="1616" spans="2:2" x14ac:dyDescent="0.25">
      <c r="B1616" s="155"/>
    </row>
    <row r="1617" spans="2:2" x14ac:dyDescent="0.25">
      <c r="B1617" s="155"/>
    </row>
    <row r="1618" spans="2:2" x14ac:dyDescent="0.25">
      <c r="B1618" s="155"/>
    </row>
    <row r="1619" spans="2:2" x14ac:dyDescent="0.25">
      <c r="B1619" s="155"/>
    </row>
    <row r="1620" spans="2:2" x14ac:dyDescent="0.25">
      <c r="B1620" s="155"/>
    </row>
    <row r="1621" spans="2:2" x14ac:dyDescent="0.25">
      <c r="B1621" s="155"/>
    </row>
    <row r="1622" spans="2:2" x14ac:dyDescent="0.25">
      <c r="B1622" s="155"/>
    </row>
    <row r="1623" spans="2:2" x14ac:dyDescent="0.25">
      <c r="B1623" s="155"/>
    </row>
    <row r="1624" spans="2:2" x14ac:dyDescent="0.25">
      <c r="B1624" s="155"/>
    </row>
    <row r="1625" spans="2:2" x14ac:dyDescent="0.25">
      <c r="B1625" s="155"/>
    </row>
    <row r="1626" spans="2:2" x14ac:dyDescent="0.25">
      <c r="B1626" s="155"/>
    </row>
    <row r="1627" spans="2:2" x14ac:dyDescent="0.25">
      <c r="B1627" s="155"/>
    </row>
    <row r="1628" spans="2:2" x14ac:dyDescent="0.25">
      <c r="B1628" s="155"/>
    </row>
    <row r="1629" spans="2:2" x14ac:dyDescent="0.25">
      <c r="B1629" s="155"/>
    </row>
    <row r="1630" spans="2:2" x14ac:dyDescent="0.25">
      <c r="B1630" s="155"/>
    </row>
    <row r="1631" spans="2:2" x14ac:dyDescent="0.25">
      <c r="B1631" s="155"/>
    </row>
    <row r="1632" spans="2:2" x14ac:dyDescent="0.25">
      <c r="B1632" s="155"/>
    </row>
    <row r="1633" spans="1:2" x14ac:dyDescent="0.25">
      <c r="B1633" s="155"/>
    </row>
    <row r="1634" spans="1:2" x14ac:dyDescent="0.25">
      <c r="B1634" s="155"/>
    </row>
    <row r="1635" spans="1:2" x14ac:dyDescent="0.25">
      <c r="B1635" s="155"/>
    </row>
    <row r="1636" spans="1:2" x14ac:dyDescent="0.25">
      <c r="B1636" s="155"/>
    </row>
    <row r="1637" spans="1:2" x14ac:dyDescent="0.25">
      <c r="B1637" s="155"/>
    </row>
    <row r="1638" spans="1:2" x14ac:dyDescent="0.25">
      <c r="B1638" s="155"/>
    </row>
    <row r="1639" spans="1:2" x14ac:dyDescent="0.25">
      <c r="B1639" s="155"/>
    </row>
    <row r="1640" spans="1:2" x14ac:dyDescent="0.25">
      <c r="B1640" s="155"/>
    </row>
    <row r="1641" spans="1:2" x14ac:dyDescent="0.25">
      <c r="B1641" s="155"/>
    </row>
    <row r="1642" spans="1:2" x14ac:dyDescent="0.25">
      <c r="B1642" s="155"/>
    </row>
    <row r="1643" spans="1:2" x14ac:dyDescent="0.25">
      <c r="A1643" s="140"/>
      <c r="B1643" s="155"/>
    </row>
    <row r="1644" spans="1:2" x14ac:dyDescent="0.25">
      <c r="A1644" s="140"/>
      <c r="B1644" s="155"/>
    </row>
    <row r="1645" spans="1:2" x14ac:dyDescent="0.25">
      <c r="A1645" s="140"/>
      <c r="B1645" s="155"/>
    </row>
    <row r="1646" spans="1:2" x14ac:dyDescent="0.25">
      <c r="A1646" s="140"/>
      <c r="B1646" s="155"/>
    </row>
    <row r="1647" spans="1:2" x14ac:dyDescent="0.25">
      <c r="A1647" s="140"/>
      <c r="B1647" s="155"/>
    </row>
    <row r="1648" spans="1:2" x14ac:dyDescent="0.25">
      <c r="A1648" s="140"/>
      <c r="B1648" s="155"/>
    </row>
    <row r="1649" spans="1:2" x14ac:dyDescent="0.25">
      <c r="A1649" s="140"/>
      <c r="B1649" s="155"/>
    </row>
    <row r="1650" spans="1:2" x14ac:dyDescent="0.25">
      <c r="A1650" s="140"/>
      <c r="B1650" s="155"/>
    </row>
    <row r="1651" spans="1:2" x14ac:dyDescent="0.25">
      <c r="A1651" s="140"/>
      <c r="B1651" s="155"/>
    </row>
    <row r="1652" spans="1:2" x14ac:dyDescent="0.25">
      <c r="A1652" s="140"/>
      <c r="B1652" s="155"/>
    </row>
    <row r="1653" spans="1:2" x14ac:dyDescent="0.25">
      <c r="A1653" s="140"/>
      <c r="B1653" s="155"/>
    </row>
    <row r="1654" spans="1:2" x14ac:dyDescent="0.25">
      <c r="A1654" s="140"/>
      <c r="B1654" s="155"/>
    </row>
    <row r="1655" spans="1:2" x14ac:dyDescent="0.25">
      <c r="A1655" s="140"/>
      <c r="B1655" s="155"/>
    </row>
    <row r="1656" spans="1:2" x14ac:dyDescent="0.25">
      <c r="A1656" s="140"/>
      <c r="B1656" s="155"/>
    </row>
    <row r="1657" spans="1:2" x14ac:dyDescent="0.25">
      <c r="A1657" s="140"/>
      <c r="B1657" s="155"/>
    </row>
    <row r="1658" spans="1:2" x14ac:dyDescent="0.25">
      <c r="A1658" s="140"/>
      <c r="B1658" s="155"/>
    </row>
    <row r="1659" spans="1:2" x14ac:dyDescent="0.25">
      <c r="A1659" s="140"/>
      <c r="B1659" s="155"/>
    </row>
    <row r="1660" spans="1:2" x14ac:dyDescent="0.25">
      <c r="A1660" s="140"/>
      <c r="B1660" s="155"/>
    </row>
    <row r="1661" spans="1:2" x14ac:dyDescent="0.25">
      <c r="B1661" s="155"/>
    </row>
    <row r="1662" spans="1:2" x14ac:dyDescent="0.25">
      <c r="B1662" s="155"/>
    </row>
    <row r="1663" spans="1:2" x14ac:dyDescent="0.25">
      <c r="B1663" s="155"/>
    </row>
    <row r="1664" spans="1:2" x14ac:dyDescent="0.25">
      <c r="B1664" s="155"/>
    </row>
    <row r="1665" spans="2:2" x14ac:dyDescent="0.25">
      <c r="B1665" s="155"/>
    </row>
    <row r="1666" spans="2:2" x14ac:dyDescent="0.25">
      <c r="B1666" s="155"/>
    </row>
    <row r="1667" spans="2:2" x14ac:dyDescent="0.25">
      <c r="B1667" s="155"/>
    </row>
    <row r="1668" spans="2:2" x14ac:dyDescent="0.25">
      <c r="B1668" s="155"/>
    </row>
    <row r="1669" spans="2:2" x14ac:dyDescent="0.25">
      <c r="B1669" s="155"/>
    </row>
    <row r="1670" spans="2:2" x14ac:dyDescent="0.25">
      <c r="B1670" s="155"/>
    </row>
    <row r="1671" spans="2:2" x14ac:dyDescent="0.25">
      <c r="B1671" s="155"/>
    </row>
    <row r="1672" spans="2:2" x14ac:dyDescent="0.25">
      <c r="B1672" s="155"/>
    </row>
    <row r="1673" spans="2:2" x14ac:dyDescent="0.25">
      <c r="B1673" s="155"/>
    </row>
    <row r="1708" spans="1:7" x14ac:dyDescent="0.25">
      <c r="A1708" s="140"/>
      <c r="C1708" s="7"/>
      <c r="D1708" s="7"/>
      <c r="E1708" s="7"/>
      <c r="F1708" s="7"/>
      <c r="G1708" s="7"/>
    </row>
    <row r="1709" spans="1:7" x14ac:dyDescent="0.25">
      <c r="A1709" s="140"/>
      <c r="C1709" s="7"/>
      <c r="D1709" s="7"/>
      <c r="E1709" s="7"/>
      <c r="F1709" s="7"/>
      <c r="G1709" s="7"/>
    </row>
    <row r="1710" spans="1:7" x14ac:dyDescent="0.25">
      <c r="A1710" s="140"/>
      <c r="C1710" s="7"/>
      <c r="D1710" s="7"/>
      <c r="E1710" s="7"/>
      <c r="F1710" s="7"/>
      <c r="G1710" s="7"/>
    </row>
    <row r="1711" spans="1:7" x14ac:dyDescent="0.25">
      <c r="A1711" s="140"/>
      <c r="C1711" s="7"/>
      <c r="D1711" s="7"/>
      <c r="E1711" s="7"/>
      <c r="F1711" s="7"/>
      <c r="G1711" s="7"/>
    </row>
    <row r="1712" spans="1:7" x14ac:dyDescent="0.25">
      <c r="A1712" s="140"/>
      <c r="C1712" s="7"/>
      <c r="D1712" s="7"/>
      <c r="E1712" s="7"/>
      <c r="F1712" s="7"/>
      <c r="G1712" s="7"/>
    </row>
  </sheetData>
  <pageMargins left="0.7" right="0.7" top="0.75" bottom="0.75" header="0.3" footer="0.3"/>
  <pageSetup paperSize="0" orientation="portrait" horizontalDpi="0" verticalDpi="0" copie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5:CI291"/>
  <sheetViews>
    <sheetView zoomScale="60" zoomScaleNormal="60" workbookViewId="0">
      <pane xSplit="2" ySplit="9" topLeftCell="C122" activePane="bottomRight" state="frozen"/>
      <selection pane="topRight" activeCell="C1" sqref="C1"/>
      <selection pane="bottomLeft" activeCell="A10" sqref="A10"/>
      <selection pane="bottomRight" activeCell="AG142" sqref="AG142"/>
    </sheetView>
  </sheetViews>
  <sheetFormatPr defaultRowHeight="15" x14ac:dyDescent="0.25"/>
  <cols>
    <col min="1" max="1" width="5.140625" style="140" customWidth="1"/>
    <col min="2" max="2" width="85.5703125" style="140" customWidth="1"/>
    <col min="3" max="35" width="9.28515625" style="140" customWidth="1"/>
    <col min="36" max="36" width="9.140625" style="140"/>
    <col min="37" max="37" width="21.28515625" style="140" bestFit="1" customWidth="1"/>
    <col min="38" max="43" width="9.140625" style="140"/>
    <col min="44" max="44" width="33.140625" style="140" customWidth="1"/>
    <col min="45" max="45" width="13.42578125" style="140" customWidth="1"/>
    <col min="46" max="48" width="9.140625" style="140"/>
    <col min="49" max="49" width="16.42578125" style="140" customWidth="1"/>
    <col min="50" max="52" width="9.140625" style="140"/>
    <col min="53" max="53" width="13.42578125" style="140" bestFit="1" customWidth="1"/>
    <col min="54" max="54" width="9.140625" style="140"/>
    <col min="55" max="56" width="12.42578125" style="140" customWidth="1"/>
    <col min="57" max="57" width="14.7109375" style="140" bestFit="1" customWidth="1"/>
    <col min="58" max="60" width="9.140625" style="140"/>
    <col min="61" max="65" width="12" style="140" customWidth="1"/>
    <col min="66" max="16384" width="9.140625" style="140"/>
  </cols>
  <sheetData>
    <row r="5" spans="1:56" x14ac:dyDescent="0.25">
      <c r="AE5" s="140" t="str">
        <f>AE8</f>
        <v>Referentie</v>
      </c>
      <c r="AF5" s="248" t="str">
        <f t="shared" ref="AF5:AI5" si="0">AF8</f>
        <v>Label_B</v>
      </c>
      <c r="AG5" s="248" t="str">
        <f t="shared" si="0"/>
        <v>Label_A+</v>
      </c>
      <c r="AH5" s="248" t="str">
        <f t="shared" si="0"/>
        <v>Label_A+_eWP</v>
      </c>
      <c r="AI5" s="248" t="str">
        <f t="shared" si="0"/>
        <v>Label_B_WP2euro/m3</v>
      </c>
      <c r="AK5" s="103" t="s">
        <v>349</v>
      </c>
    </row>
    <row r="7" spans="1:56" x14ac:dyDescent="0.25">
      <c r="C7" s="101">
        <v>2010</v>
      </c>
      <c r="I7" s="106">
        <v>2020</v>
      </c>
      <c r="P7" s="106">
        <v>2030</v>
      </c>
      <c r="W7" s="106">
        <v>2040</v>
      </c>
      <c r="AD7" s="106">
        <v>2050</v>
      </c>
      <c r="AK7" s="106">
        <v>2050</v>
      </c>
    </row>
    <row r="8" spans="1:56" ht="30" customHeight="1" x14ac:dyDescent="0.25">
      <c r="C8" s="100" t="str">
        <f>ReadMe!C16</f>
        <v>Referentie</v>
      </c>
      <c r="D8" s="250" t="str">
        <f>ReadMe!D16</f>
        <v>Label_B</v>
      </c>
      <c r="E8" s="250" t="str">
        <f>ReadMe!E16</f>
        <v>Label_A+</v>
      </c>
      <c r="F8" s="250" t="str">
        <f>ReadMe!F16</f>
        <v>Label_A+_eWP</v>
      </c>
      <c r="G8" s="250" t="str">
        <f>ReadMe!G16</f>
        <v>Label_B_WP2euro/m3</v>
      </c>
      <c r="H8" s="104"/>
      <c r="J8" s="104" t="str">
        <f>C8</f>
        <v>Referentie</v>
      </c>
      <c r="K8" s="104" t="str">
        <f t="shared" ref="K8:N8" si="1">D8</f>
        <v>Label_B</v>
      </c>
      <c r="L8" s="104" t="str">
        <f t="shared" si="1"/>
        <v>Label_A+</v>
      </c>
      <c r="M8" s="104" t="str">
        <f t="shared" si="1"/>
        <v>Label_A+_eWP</v>
      </c>
      <c r="N8" s="104" t="str">
        <f t="shared" si="1"/>
        <v>Label_B_WP2euro/m3</v>
      </c>
      <c r="Q8" s="104" t="str">
        <f>J8</f>
        <v>Referentie</v>
      </c>
      <c r="R8" s="104" t="str">
        <f t="shared" ref="R8:U8" si="2">K8</f>
        <v>Label_B</v>
      </c>
      <c r="S8" s="104" t="str">
        <f t="shared" si="2"/>
        <v>Label_A+</v>
      </c>
      <c r="T8" s="104" t="str">
        <f t="shared" si="2"/>
        <v>Label_A+_eWP</v>
      </c>
      <c r="U8" s="104" t="str">
        <f t="shared" si="2"/>
        <v>Label_B_WP2euro/m3</v>
      </c>
      <c r="X8" s="104" t="str">
        <f>Q8</f>
        <v>Referentie</v>
      </c>
      <c r="Y8" s="104" t="str">
        <f t="shared" ref="Y8:AB8" si="3">R8</f>
        <v>Label_B</v>
      </c>
      <c r="Z8" s="104" t="str">
        <f t="shared" si="3"/>
        <v>Label_A+</v>
      </c>
      <c r="AA8" s="104" t="str">
        <f t="shared" si="3"/>
        <v>Label_A+_eWP</v>
      </c>
      <c r="AB8" s="104" t="str">
        <f t="shared" si="3"/>
        <v>Label_B_WP2euro/m3</v>
      </c>
      <c r="AE8" s="104" t="str">
        <f>X8</f>
        <v>Referentie</v>
      </c>
      <c r="AF8" s="104" t="str">
        <f t="shared" ref="AF8:AI8" si="4">Y8</f>
        <v>Label_B</v>
      </c>
      <c r="AG8" s="104" t="str">
        <f t="shared" si="4"/>
        <v>Label_A+</v>
      </c>
      <c r="AH8" s="104" t="str">
        <f t="shared" si="4"/>
        <v>Label_A+_eWP</v>
      </c>
      <c r="AI8" s="104" t="str">
        <f t="shared" si="4"/>
        <v>Label_B_WP2euro/m3</v>
      </c>
      <c r="AL8" s="104" t="str">
        <f>AE8</f>
        <v>Referentie</v>
      </c>
      <c r="AM8" s="104" t="str">
        <f t="shared" ref="AM8:AP8" si="5">AF8</f>
        <v>Label_B</v>
      </c>
      <c r="AN8" s="104" t="str">
        <f t="shared" si="5"/>
        <v>Label_A+</v>
      </c>
      <c r="AO8" s="104" t="str">
        <f t="shared" si="5"/>
        <v>Label_A+_eWP</v>
      </c>
      <c r="AP8" s="104" t="str">
        <f t="shared" si="5"/>
        <v>Label_B_WP2euro/m3</v>
      </c>
      <c r="AS8" s="140" t="str">
        <f>AL8</f>
        <v>Referentie</v>
      </c>
      <c r="AT8" s="140" t="str">
        <f t="shared" ref="AT8:AW8" si="6">AM8</f>
        <v>Label_B</v>
      </c>
      <c r="AU8" s="140" t="str">
        <f t="shared" si="6"/>
        <v>Label_A+</v>
      </c>
      <c r="AV8" s="140" t="str">
        <f t="shared" si="6"/>
        <v>Label_A+_eWP</v>
      </c>
      <c r="AW8" s="140" t="str">
        <f t="shared" si="6"/>
        <v>Label_B_WP2euro/m3</v>
      </c>
    </row>
    <row r="9" spans="1:56" x14ac:dyDescent="0.25">
      <c r="A9" s="106" t="s">
        <v>266</v>
      </c>
      <c r="AS9" s="249">
        <f t="shared" ref="AS9:AV9" si="7">IF(LEFT(AS8,14)="niet gebruiken",1,0)</f>
        <v>0</v>
      </c>
      <c r="AT9" s="249">
        <f t="shared" si="7"/>
        <v>0</v>
      </c>
      <c r="AU9" s="249">
        <f t="shared" si="7"/>
        <v>0</v>
      </c>
      <c r="AV9" s="249">
        <f t="shared" si="7"/>
        <v>0</v>
      </c>
      <c r="AW9" s="249">
        <f>IF(LEFT(AW8,14)="niet gebruiken",1,0)</f>
        <v>0</v>
      </c>
      <c r="AX9" s="248" t="str">
        <f t="shared" ref="AX9" si="8">LEFT(AX8,15)</f>
        <v/>
      </c>
    </row>
    <row r="10" spans="1:56" x14ac:dyDescent="0.25">
      <c r="B10" s="14" t="str">
        <f>Run4_Var1!V18</f>
        <v>Aansluitbijdrage gas (incl. BTW)</v>
      </c>
      <c r="C10" s="108">
        <f ca="1">Run4_Var1!W18</f>
        <v>0</v>
      </c>
      <c r="D10" s="108">
        <f ca="1">Run4_Var2!W18</f>
        <v>0</v>
      </c>
      <c r="E10" s="108">
        <f ca="1">Run4_Var3!W18</f>
        <v>0</v>
      </c>
      <c r="F10" s="108">
        <f ca="1">Run4_Var4!W18</f>
        <v>0</v>
      </c>
      <c r="G10" s="108">
        <f ca="1">Run4_Var5!W18</f>
        <v>0</v>
      </c>
      <c r="J10" s="108">
        <f ca="1">Run4_Var1!X18</f>
        <v>0</v>
      </c>
      <c r="K10" s="108">
        <f ca="1">Run4_Var2!X18</f>
        <v>0</v>
      </c>
      <c r="L10" s="108">
        <f ca="1">Run4_Var3!X18</f>
        <v>0</v>
      </c>
      <c r="M10" s="108">
        <f ca="1">Run4_Var4!X18</f>
        <v>0</v>
      </c>
      <c r="N10" s="108">
        <f ca="1">Run4_Var5!X18</f>
        <v>0</v>
      </c>
      <c r="Q10" s="108">
        <f ca="1">Run4_Var1!Y18</f>
        <v>0</v>
      </c>
      <c r="R10" s="108">
        <f ca="1">Run4_Var2!Y18</f>
        <v>0</v>
      </c>
      <c r="S10" s="108">
        <f ca="1">Run4_Var3!Y18</f>
        <v>0</v>
      </c>
      <c r="T10" s="108">
        <f ca="1">Run4_Var4!Y18</f>
        <v>0</v>
      </c>
      <c r="U10" s="108">
        <f ca="1">Run4_Var5!Y18</f>
        <v>0</v>
      </c>
      <c r="X10" s="108">
        <f ca="1">Run4_Var1!Z18</f>
        <v>0</v>
      </c>
      <c r="Y10" s="108">
        <f ca="1">Run4_Var2!Z18</f>
        <v>0</v>
      </c>
      <c r="Z10" s="108">
        <f ca="1">Run4_Var3!Z18</f>
        <v>0</v>
      </c>
      <c r="AA10" s="108">
        <f ca="1">Run4_Var4!Z18</f>
        <v>0</v>
      </c>
      <c r="AB10" s="108">
        <f ca="1">Run4_Var5!Z18</f>
        <v>0</v>
      </c>
      <c r="AE10" s="108">
        <f ca="1">Run4_Var1!AA18</f>
        <v>0</v>
      </c>
      <c r="AF10" s="108">
        <f ca="1">Run4_Var2!AA18</f>
        <v>0</v>
      </c>
      <c r="AG10" s="108">
        <f ca="1">Run4_Var3!AA18</f>
        <v>0</v>
      </c>
      <c r="AH10" s="108">
        <f ca="1">Run4_Var4!AA18</f>
        <v>0</v>
      </c>
      <c r="AI10" s="108">
        <f ca="1">Run4_Var5!AA18</f>
        <v>0</v>
      </c>
      <c r="AR10" s="103" t="s">
        <v>368</v>
      </c>
    </row>
    <row r="11" spans="1:56" x14ac:dyDescent="0.25">
      <c r="B11" s="20" t="str">
        <f>Run4_Var1!V19</f>
        <v>Aansluitbijdrage elektriciteit (incl BTW)</v>
      </c>
      <c r="C11" s="108">
        <f ca="1">Run4_Var1!W19</f>
        <v>0</v>
      </c>
      <c r="D11" s="108">
        <f ca="1">Run4_Var2!W19</f>
        <v>0</v>
      </c>
      <c r="E11" s="108">
        <f ca="1">Run4_Var3!W19</f>
        <v>0</v>
      </c>
      <c r="F11" s="108">
        <f ca="1">Run4_Var4!W19</f>
        <v>0</v>
      </c>
      <c r="G11" s="108">
        <f ca="1">Run4_Var5!W19</f>
        <v>0</v>
      </c>
      <c r="J11" s="108">
        <f ca="1">Run4_Var1!X19</f>
        <v>0</v>
      </c>
      <c r="K11" s="108">
        <f ca="1">Run4_Var2!X19</f>
        <v>0</v>
      </c>
      <c r="L11" s="108">
        <f ca="1">Run4_Var3!X19</f>
        <v>0</v>
      </c>
      <c r="M11" s="108">
        <f ca="1">Run4_Var4!X19</f>
        <v>0</v>
      </c>
      <c r="N11" s="108">
        <f ca="1">Run4_Var5!X19</f>
        <v>0</v>
      </c>
      <c r="Q11" s="108">
        <f ca="1">Run4_Var1!Y19</f>
        <v>0</v>
      </c>
      <c r="R11" s="108">
        <f ca="1">Run4_Var2!Y19</f>
        <v>0</v>
      </c>
      <c r="S11" s="108">
        <f ca="1">Run4_Var3!Y19</f>
        <v>0</v>
      </c>
      <c r="T11" s="108">
        <f ca="1">Run4_Var4!Y19</f>
        <v>0</v>
      </c>
      <c r="U11" s="108">
        <f ca="1">Run4_Var5!Y19</f>
        <v>0</v>
      </c>
      <c r="X11" s="108">
        <f ca="1">Run4_Var1!Z19</f>
        <v>0</v>
      </c>
      <c r="Y11" s="108">
        <f ca="1">Run4_Var2!Z19</f>
        <v>0</v>
      </c>
      <c r="Z11" s="108">
        <f ca="1">Run4_Var3!Z19</f>
        <v>0</v>
      </c>
      <c r="AA11" s="108">
        <f ca="1">Run4_Var4!Z19</f>
        <v>0</v>
      </c>
      <c r="AB11" s="108">
        <f ca="1">Run4_Var5!Z19</f>
        <v>0</v>
      </c>
      <c r="AE11" s="108">
        <f ca="1">Run4_Var1!AA19</f>
        <v>0</v>
      </c>
      <c r="AF11" s="108">
        <f ca="1">Run4_Var2!AA19</f>
        <v>0</v>
      </c>
      <c r="AG11" s="108">
        <f ca="1">Run4_Var3!AA19</f>
        <v>0</v>
      </c>
      <c r="AH11" s="108">
        <f ca="1">Run4_Var4!AA19</f>
        <v>0</v>
      </c>
      <c r="AI11" s="108">
        <f ca="1">Run4_Var5!AA19</f>
        <v>0</v>
      </c>
      <c r="AS11" s="140">
        <f>ReadMe!I6</f>
        <v>1</v>
      </c>
      <c r="AT11" s="140">
        <f>ReadMe!J6</f>
        <v>2</v>
      </c>
      <c r="AU11" s="140">
        <f>ReadMe!K6</f>
        <v>3</v>
      </c>
      <c r="AY11" s="140" t="s">
        <v>1452</v>
      </c>
    </row>
    <row r="12" spans="1:56" x14ac:dyDescent="0.25">
      <c r="B12" s="27" t="str">
        <f>Run4_Var1!V20</f>
        <v>Aansluitbijdrage gebiedsopties (incl BTW)</v>
      </c>
      <c r="C12" s="108">
        <f ca="1">Run4_Var1!W20</f>
        <v>0</v>
      </c>
      <c r="D12" s="108">
        <f ca="1">Run4_Var2!W20</f>
        <v>0</v>
      </c>
      <c r="E12" s="108">
        <f ca="1">Run4_Var3!W20</f>
        <v>0</v>
      </c>
      <c r="F12" s="108">
        <f ca="1">Run4_Var4!W20</f>
        <v>0</v>
      </c>
      <c r="G12" s="108">
        <f ca="1">Run4_Var5!W20</f>
        <v>0</v>
      </c>
      <c r="J12" s="108">
        <f ca="1">Run4_Var1!X20</f>
        <v>0</v>
      </c>
      <c r="K12" s="108">
        <f ca="1">Run4_Var2!X20</f>
        <v>0</v>
      </c>
      <c r="L12" s="108">
        <f ca="1">Run4_Var3!X20</f>
        <v>-4.1889227399999998</v>
      </c>
      <c r="M12" s="108">
        <f ca="1">Run4_Var4!X20</f>
        <v>0</v>
      </c>
      <c r="N12" s="108">
        <f ca="1">Run4_Var5!X20</f>
        <v>-5.2801654899999999</v>
      </c>
      <c r="Q12" s="108">
        <f ca="1">Run4_Var1!Y20</f>
        <v>0</v>
      </c>
      <c r="R12" s="108">
        <f ca="1">Run4_Var2!Y20</f>
        <v>0</v>
      </c>
      <c r="S12" s="108">
        <f ca="1">Run4_Var3!Y20</f>
        <v>-8.0609970499999992</v>
      </c>
      <c r="T12" s="108">
        <f ca="1">Run4_Var4!Y20</f>
        <v>0</v>
      </c>
      <c r="U12" s="108">
        <f ca="1">Run4_Var5!Y20</f>
        <v>-4.8376935300000001</v>
      </c>
      <c r="X12" s="108">
        <f ca="1">Run4_Var1!Z20</f>
        <v>-7.3730996500000007E-2</v>
      </c>
      <c r="Y12" s="108">
        <f ca="1">Run4_Var2!Z20</f>
        <v>0</v>
      </c>
      <c r="Z12" s="108">
        <f ca="1">Run4_Var3!Z20</f>
        <v>-11.7946452</v>
      </c>
      <c r="AA12" s="108">
        <f ca="1">Run4_Var4!Z20</f>
        <v>0</v>
      </c>
      <c r="AB12" s="108">
        <f ca="1">Run4_Var5!Z20</f>
        <v>-4.51321408</v>
      </c>
      <c r="AE12" s="108">
        <f ca="1">Run4_Var1!AA20</f>
        <v>-6.9875780999999998E-2</v>
      </c>
      <c r="AF12" s="108">
        <f ca="1">Run4_Var2!AA20</f>
        <v>-6.8447094E-2</v>
      </c>
      <c r="AG12" s="108">
        <f ca="1">Run4_Var3!AA20</f>
        <v>-15.414981300000001</v>
      </c>
      <c r="AH12" s="108">
        <f ca="1">Run4_Var4!AA20</f>
        <v>0</v>
      </c>
      <c r="AI12" s="108">
        <f ca="1">Run4_Var5!AA20</f>
        <v>-4.27722903</v>
      </c>
      <c r="AS12" s="108" t="str">
        <f>IF(AS$11=1,$AZ12,IF(AS$11=2,$BA12,IF(AS$11=3,$BB12,IF(AS$11=4,$BC12,IF(AS$11=5,$BD12,0)))))</f>
        <v>Referentie</v>
      </c>
      <c r="AT12" s="108" t="str">
        <f t="shared" ref="AT12:AU18" si="9">IF(AT$11=1,$AZ12,IF(AT$11=2,$BA12,IF(AT$11=3,$BB12,IF(AT$11=4,$BC12,IF(AT$11=5,$BD12,0)))))</f>
        <v>Label_B</v>
      </c>
      <c r="AU12" s="108" t="str">
        <f t="shared" si="9"/>
        <v>Label_A+</v>
      </c>
      <c r="AZ12" s="140" t="str">
        <f>AS8</f>
        <v>Referentie</v>
      </c>
      <c r="BA12" s="140" t="str">
        <f t="shared" ref="BA12:BD12" si="10">AT8</f>
        <v>Label_B</v>
      </c>
      <c r="BB12" s="140" t="str">
        <f t="shared" si="10"/>
        <v>Label_A+</v>
      </c>
      <c r="BC12" s="140" t="str">
        <f t="shared" si="10"/>
        <v>Label_A+_eWP</v>
      </c>
      <c r="BD12" s="140" t="str">
        <f t="shared" si="10"/>
        <v>Label_B_WP2euro/m3</v>
      </c>
    </row>
    <row r="13" spans="1:56" x14ac:dyDescent="0.25">
      <c r="B13" s="17" t="str">
        <f>Run4_Var1!V21</f>
        <v>Energieinstallaties gebouw (incl. BTW)</v>
      </c>
      <c r="C13" s="108">
        <f ca="1">Run4_Var1!W21</f>
        <v>0</v>
      </c>
      <c r="D13" s="108">
        <f ca="1">Run4_Var2!W21</f>
        <v>0</v>
      </c>
      <c r="E13" s="108">
        <f ca="1">Run4_Var3!W21</f>
        <v>0</v>
      </c>
      <c r="F13" s="108">
        <f ca="1">Run4_Var4!W21</f>
        <v>0</v>
      </c>
      <c r="G13" s="108">
        <f ca="1">Run4_Var5!W21</f>
        <v>0</v>
      </c>
      <c r="J13" s="108">
        <f ca="1">Run4_Var1!X21</f>
        <v>0</v>
      </c>
      <c r="K13" s="108">
        <f ca="1">Run4_Var2!X21</f>
        <v>0</v>
      </c>
      <c r="L13" s="108">
        <f ca="1">Run4_Var3!X21</f>
        <v>0</v>
      </c>
      <c r="M13" s="108">
        <f ca="1">Run4_Var4!X21</f>
        <v>-147.36253402</v>
      </c>
      <c r="N13" s="108">
        <f ca="1">Run4_Var5!X21</f>
        <v>0</v>
      </c>
      <c r="Q13" s="108">
        <f ca="1">Run4_Var1!Y21</f>
        <v>0</v>
      </c>
      <c r="R13" s="108">
        <f ca="1">Run4_Var2!Y21</f>
        <v>0</v>
      </c>
      <c r="S13" s="108">
        <f ca="1">Run4_Var3!Y21</f>
        <v>0</v>
      </c>
      <c r="T13" s="108">
        <f ca="1">Run4_Var4!Y21</f>
        <v>-124.09476545</v>
      </c>
      <c r="U13" s="108">
        <f ca="1">Run4_Var5!Y21</f>
        <v>0</v>
      </c>
      <c r="X13" s="108">
        <f ca="1">Run4_Var1!Z21</f>
        <v>0</v>
      </c>
      <c r="Y13" s="108">
        <f ca="1">Run4_Var2!Z21</f>
        <v>0</v>
      </c>
      <c r="Z13" s="108">
        <f ca="1">Run4_Var3!Z21</f>
        <v>0</v>
      </c>
      <c r="AA13" s="108">
        <f ca="1">Run4_Var4!Z21</f>
        <v>-109.55241013</v>
      </c>
      <c r="AB13" s="108">
        <f ca="1">Run4_Var5!Z21</f>
        <v>0</v>
      </c>
      <c r="AE13" s="108">
        <f ca="1">Run4_Var1!AA21</f>
        <v>0</v>
      </c>
      <c r="AF13" s="108">
        <f ca="1">Run4_Var2!AA21</f>
        <v>0</v>
      </c>
      <c r="AG13" s="108">
        <f ca="1">Run4_Var3!AA21</f>
        <v>0</v>
      </c>
      <c r="AH13" s="108">
        <f ca="1">Run4_Var4!AA21</f>
        <v>-98.888016249999993</v>
      </c>
      <c r="AI13" s="108">
        <f ca="1">Run4_Var5!AA21</f>
        <v>0</v>
      </c>
      <c r="AR13" s="140" t="s">
        <v>1451</v>
      </c>
      <c r="AS13" s="108">
        <f ca="1">IF(AS$11=1,$AZ13,IF(AS$11=2,$BA13,IF(AS$11=3,$BB13,IF(AS$11=4,$BC13,IF(AS$11=5,$BD13,0)))))</f>
        <v>82.677707152459007</v>
      </c>
      <c r="AT13" s="108">
        <f t="shared" ca="1" si="9"/>
        <v>78.590263393398999</v>
      </c>
      <c r="AU13" s="108">
        <f ca="1">IF(AU$11=1,$AZ13,IF(AU$11=2,$BA13,IF(AU$11=3,$BB13,IF(AU$11=4,$BC13,IF(AU$11=5,$BD13,0)))))</f>
        <v>87.471317541380017</v>
      </c>
      <c r="AY13" s="140" t="s">
        <v>1451</v>
      </c>
      <c r="AZ13" s="252">
        <f t="shared" ref="AZ13:BC13" ca="1" si="11">IF(AS$9=1,0,SUM(AE198:AE199)+SUM(AE213:AE223)+SUM(AE228:AE231)+SUM(AE225:AE226))</f>
        <v>82.677707152459007</v>
      </c>
      <c r="BA13" s="252">
        <f t="shared" ca="1" si="11"/>
        <v>78.590263393398999</v>
      </c>
      <c r="BB13" s="252">
        <f t="shared" ca="1" si="11"/>
        <v>87.471317541380017</v>
      </c>
      <c r="BC13" s="252">
        <f t="shared" ca="1" si="11"/>
        <v>74.00868481400002</v>
      </c>
      <c r="BD13" s="108">
        <f ca="1">IF(AW$9=1,0,SUM(AI198:AI199)+SUM(AI213:AI223)+SUM(AI228:AI231)+SUM(AI225:AI226))</f>
        <v>104.66425321978201</v>
      </c>
    </row>
    <row r="14" spans="1:56" x14ac:dyDescent="0.25">
      <c r="B14" s="22" t="str">
        <f>Run4_Var1!V22</f>
        <v>Schilverbetering (incl BTW)</v>
      </c>
      <c r="C14" s="108">
        <f ca="1">Run4_Var1!W22</f>
        <v>0</v>
      </c>
      <c r="D14" s="108">
        <f ca="1">Run4_Var2!W22</f>
        <v>0</v>
      </c>
      <c r="E14" s="108">
        <f ca="1">Run4_Var3!W22</f>
        <v>0</v>
      </c>
      <c r="F14" s="108">
        <f ca="1">Run4_Var4!W22</f>
        <v>0</v>
      </c>
      <c r="G14" s="108">
        <f ca="1">Run4_Var5!W22</f>
        <v>0</v>
      </c>
      <c r="J14" s="108">
        <f ca="1">Run4_Var1!X22</f>
        <v>-1.58235813</v>
      </c>
      <c r="K14" s="108">
        <f ca="1">Run4_Var2!X22</f>
        <v>-48.209353800000002</v>
      </c>
      <c r="L14" s="108">
        <f ca="1">Run4_Var3!X22</f>
        <v>-94.035464300000001</v>
      </c>
      <c r="M14" s="108">
        <f ca="1">Run4_Var4!X22</f>
        <v>-67.137149199999996</v>
      </c>
      <c r="N14" s="108">
        <f ca="1">Run4_Var5!X22</f>
        <v>-48.209353800000002</v>
      </c>
      <c r="Q14" s="108">
        <f ca="1">Run4_Var1!Y22</f>
        <v>-1.58235813</v>
      </c>
      <c r="R14" s="108">
        <f ca="1">Run4_Var2!Y22</f>
        <v>-48.209353800000002</v>
      </c>
      <c r="S14" s="108">
        <f ca="1">Run4_Var3!Y22</f>
        <v>-94.035464300000001</v>
      </c>
      <c r="T14" s="108">
        <f ca="1">Run4_Var4!Y22</f>
        <v>-67.513615099999996</v>
      </c>
      <c r="U14" s="108">
        <f ca="1">Run4_Var5!Y22</f>
        <v>-48.209353800000002</v>
      </c>
      <c r="X14" s="108">
        <f ca="1">Run4_Var1!Z22</f>
        <v>-1.58235813</v>
      </c>
      <c r="Y14" s="108">
        <f ca="1">Run4_Var2!Z22</f>
        <v>-48.209353800000002</v>
      </c>
      <c r="Z14" s="108">
        <f ca="1">Run4_Var3!Z22</f>
        <v>-94.035464300000001</v>
      </c>
      <c r="AA14" s="108">
        <f ca="1">Run4_Var4!Z22</f>
        <v>-67.513615099999996</v>
      </c>
      <c r="AB14" s="108">
        <f ca="1">Run4_Var5!Z22</f>
        <v>-48.209353800000002</v>
      </c>
      <c r="AE14" s="108">
        <f ca="1">Run4_Var1!AA22</f>
        <v>-1.58235813</v>
      </c>
      <c r="AF14" s="108">
        <f ca="1">Run4_Var2!AA22</f>
        <v>-48.209353800000002</v>
      </c>
      <c r="AG14" s="108">
        <f ca="1">Run4_Var3!AA22</f>
        <v>-94.035464300000001</v>
      </c>
      <c r="AH14" s="108">
        <f ca="1">Run4_Var4!AA22</f>
        <v>-67.513615099999996</v>
      </c>
      <c r="AI14" s="108">
        <f ca="1">Run4_Var5!AA22</f>
        <v>-48.209353800000002</v>
      </c>
      <c r="AR14" s="140" t="s">
        <v>240</v>
      </c>
      <c r="AS14" s="108">
        <f t="shared" ref="AS14:AS18" ca="1" si="12">IF(AS$11=1,$AZ14,IF(AS$11=2,$BA14,IF(AS$11=3,$BB14,IF(AS$11=4,$BC14,IF(AS$11=5,$BD14,0)))))</f>
        <v>144.2598557837</v>
      </c>
      <c r="AT14" s="108">
        <f t="shared" ca="1" si="9"/>
        <v>144.3055282537</v>
      </c>
      <c r="AU14" s="108">
        <f t="shared" ca="1" si="9"/>
        <v>142.8650387614</v>
      </c>
      <c r="AY14" s="140" t="s">
        <v>240</v>
      </c>
      <c r="AZ14" s="108">
        <f ca="1">SUM(AE123:AE125)+AE289+AE290+AE291</f>
        <v>144.2598557837</v>
      </c>
      <c r="BA14" s="108">
        <f ca="1">SUM(AF123:AF125)+AF289+AF290+AF291</f>
        <v>144.3055282537</v>
      </c>
      <c r="BB14" s="108">
        <f ca="1">SUM(AG123:AG125)+AG289+AG290+AG291</f>
        <v>142.8650387614</v>
      </c>
      <c r="BC14" s="108">
        <f ca="1">SUM(AH123:AH125)+AH289+AH290+AH291</f>
        <v>154.68769205659999</v>
      </c>
      <c r="BD14" s="108">
        <f ca="1">SUM(AI123:AI125)+AI289+AI290+AI291</f>
        <v>144.71638595360002</v>
      </c>
    </row>
    <row r="15" spans="1:56" x14ac:dyDescent="0.25">
      <c r="B15" s="36" t="str">
        <f>Run4_Var1!V23</f>
        <v>Vergoeding voor schilverbetering en energieinstallaties</v>
      </c>
      <c r="C15" s="108">
        <f ca="1">Run4_Var1!W23</f>
        <v>0</v>
      </c>
      <c r="D15" s="108">
        <f ca="1">Run4_Var2!W23</f>
        <v>0</v>
      </c>
      <c r="E15" s="108">
        <f ca="1">Run4_Var3!W23</f>
        <v>0</v>
      </c>
      <c r="F15" s="108">
        <f ca="1">Run4_Var4!W23</f>
        <v>0</v>
      </c>
      <c r="G15" s="108">
        <f ca="1">Run4_Var5!W23</f>
        <v>0</v>
      </c>
      <c r="J15" s="108">
        <f ca="1">Run4_Var1!X23</f>
        <v>2.4049236999999999</v>
      </c>
      <c r="K15" s="108">
        <f ca="1">Run4_Var2!X23</f>
        <v>24.8811754</v>
      </c>
      <c r="L15" s="108">
        <f ca="1">Run4_Var3!X23</f>
        <v>38.4904376</v>
      </c>
      <c r="M15" s="108">
        <f ca="1">Run4_Var4!X23</f>
        <v>54.490776599999997</v>
      </c>
      <c r="N15" s="108">
        <f ca="1">Run4_Var5!X23</f>
        <v>24.8811754</v>
      </c>
      <c r="Q15" s="108">
        <f ca="1">Run4_Var1!Y23</f>
        <v>2.4049236999999999</v>
      </c>
      <c r="R15" s="108">
        <f ca="1">Run4_Var2!Y23</f>
        <v>24.8811754</v>
      </c>
      <c r="S15" s="108">
        <f ca="1">Run4_Var3!Y23</f>
        <v>38.4904376</v>
      </c>
      <c r="T15" s="108">
        <f ca="1">Run4_Var4!Y23</f>
        <v>55.0015766</v>
      </c>
      <c r="U15" s="108">
        <f ca="1">Run4_Var5!Y23</f>
        <v>24.8811754</v>
      </c>
      <c r="X15" s="108">
        <f ca="1">Run4_Var1!Z23</f>
        <v>2.4049236999999999</v>
      </c>
      <c r="Y15" s="108">
        <f ca="1">Run4_Var2!Z23</f>
        <v>24.8811754</v>
      </c>
      <c r="Z15" s="108">
        <f ca="1">Run4_Var3!Z23</f>
        <v>38.4904376</v>
      </c>
      <c r="AA15" s="108">
        <f ca="1">Run4_Var4!Z23</f>
        <v>55.0015766</v>
      </c>
      <c r="AB15" s="108">
        <f ca="1">Run4_Var5!Z23</f>
        <v>24.8811754</v>
      </c>
      <c r="AE15" s="108">
        <f ca="1">Run4_Var1!AA23</f>
        <v>2.4049236999999999</v>
      </c>
      <c r="AF15" s="108">
        <f ca="1">Run4_Var2!AA23</f>
        <v>24.8811754</v>
      </c>
      <c r="AG15" s="108">
        <f ca="1">Run4_Var3!AA23</f>
        <v>38.4904376</v>
      </c>
      <c r="AH15" s="108">
        <f ca="1">Run4_Var4!AA23</f>
        <v>55.0015766</v>
      </c>
      <c r="AI15" s="108">
        <f ca="1">Run4_Var5!AA23</f>
        <v>24.8811754</v>
      </c>
      <c r="AR15" s="140" t="s">
        <v>237</v>
      </c>
      <c r="AS15" s="108">
        <f t="shared" ca="1" si="12"/>
        <v>58.549458684420003</v>
      </c>
      <c r="AT15" s="108">
        <f t="shared" ca="1" si="9"/>
        <v>49.917442769347005</v>
      </c>
      <c r="AU15" s="108">
        <f t="shared" ca="1" si="9"/>
        <v>9.8385168422099998</v>
      </c>
      <c r="AY15" s="140" t="s">
        <v>237</v>
      </c>
      <c r="AZ15" s="108">
        <f ca="1">SUM(AE118:AE121)+AE271+AE272+AE273</f>
        <v>58.549458684420003</v>
      </c>
      <c r="BA15" s="108">
        <f ca="1">SUM(AF118:AF121)+AF271+AF272+AF273</f>
        <v>49.917442769347005</v>
      </c>
      <c r="BB15" s="108">
        <f ca="1">SUM(AG118:AG121)+AG271+AG272+AG273</f>
        <v>9.8385168422099998</v>
      </c>
      <c r="BC15" s="108">
        <f ca="1">SUM(AH118:AH121)+AH271+AH272+AH273</f>
        <v>5.0463966400000002</v>
      </c>
      <c r="BD15" s="108">
        <f ca="1">SUM(AI118:AI121)+AI271+AI272+AI273</f>
        <v>11.116739556020999</v>
      </c>
    </row>
    <row r="16" spans="1:56" x14ac:dyDescent="0.25">
      <c r="B16" s="70" t="str">
        <f>Run4_Var1!V24</f>
        <v>Huurverlaging door overgang verketeling naar centrale warmte-opwekking</v>
      </c>
      <c r="C16" s="108">
        <f ca="1">Run4_Var1!W24</f>
        <v>-1.2853600000000001</v>
      </c>
      <c r="D16" s="108">
        <f ca="1">Run4_Var2!W24</f>
        <v>-1.2853600000000001</v>
      </c>
      <c r="E16" s="108">
        <f ca="1">Run4_Var3!W24</f>
        <v>-1.2853600000000001</v>
      </c>
      <c r="F16" s="108">
        <f ca="1">Run4_Var4!W24</f>
        <v>-1.2853600000000001</v>
      </c>
      <c r="G16" s="108">
        <f ca="1">Run4_Var5!W24</f>
        <v>-1.2853600000000001</v>
      </c>
      <c r="J16" s="242">
        <f ca="1">Run4_Var1!X24</f>
        <v>-1.2791999999999999</v>
      </c>
      <c r="K16" s="108">
        <f ca="1">Run4_Var2!X24</f>
        <v>-1.2791999999999999</v>
      </c>
      <c r="L16" s="108">
        <f ca="1">Run4_Var3!X24</f>
        <v>-1.2791999999999999</v>
      </c>
      <c r="M16" s="108">
        <f ca="1">Run4_Var4!X24</f>
        <v>-1.2791999999999999</v>
      </c>
      <c r="N16" s="108">
        <f ca="1">Run4_Var5!X24</f>
        <v>-5.2938400000000003</v>
      </c>
      <c r="Q16" s="108">
        <f ca="1">Run4_Var1!Y24</f>
        <v>-1.2791999999999999</v>
      </c>
      <c r="R16" s="108">
        <f ca="1">Run4_Var2!Y24</f>
        <v>-1.2791999999999999</v>
      </c>
      <c r="S16" s="108">
        <f ca="1">Run4_Var3!Y24</f>
        <v>-1.2791999999999999</v>
      </c>
      <c r="T16" s="108">
        <f ca="1">Run4_Var4!Y24</f>
        <v>-1.2791999999999999</v>
      </c>
      <c r="U16" s="108">
        <f ca="1">Run4_Var5!Y24</f>
        <v>-5.2938400000000003</v>
      </c>
      <c r="X16" s="108">
        <f ca="1">Run4_Var1!Z24</f>
        <v>-1.28416</v>
      </c>
      <c r="Y16" s="108">
        <f ca="1">Run4_Var2!Z24</f>
        <v>-1.2791999999999999</v>
      </c>
      <c r="Z16" s="108">
        <f ca="1">Run4_Var3!Z24</f>
        <v>-1.2791999999999999</v>
      </c>
      <c r="AA16" s="108">
        <f ca="1">Run4_Var4!Z24</f>
        <v>-1.2791999999999999</v>
      </c>
      <c r="AB16" s="108">
        <f ca="1">Run4_Var5!Z24</f>
        <v>-5.2938400000000003</v>
      </c>
      <c r="AE16" s="242">
        <f ca="1">Run4_Var1!AA24</f>
        <v>-1.28416</v>
      </c>
      <c r="AF16" s="108">
        <f ca="1">Run4_Var2!AA24</f>
        <v>-1.2823199999999999</v>
      </c>
      <c r="AG16" s="108">
        <f ca="1">Run4_Var3!AA24</f>
        <v>-1.2791999999999999</v>
      </c>
      <c r="AH16" s="108">
        <f ca="1">Run4_Var4!AA24</f>
        <v>-1.2791999999999999</v>
      </c>
      <c r="AI16" s="108">
        <f ca="1">Run4_Var5!AA24</f>
        <v>-5.2938400000000003</v>
      </c>
      <c r="AR16" s="140" t="s">
        <v>1457</v>
      </c>
      <c r="AS16" s="108">
        <f t="shared" ca="1" si="12"/>
        <v>22.324787670000003</v>
      </c>
      <c r="AT16" s="108">
        <f t="shared" ca="1" si="9"/>
        <v>18.691817839999999</v>
      </c>
      <c r="AU16" s="108">
        <f t="shared" ca="1" si="9"/>
        <v>66.805259290000009</v>
      </c>
      <c r="AY16" s="140" t="s">
        <v>1457</v>
      </c>
      <c r="AZ16" s="108">
        <f ca="1">-AE129</f>
        <v>22.324787670000003</v>
      </c>
      <c r="BA16" s="108">
        <f t="shared" ref="BA16:BD16" ca="1" si="13">-AF129</f>
        <v>18.691817839999999</v>
      </c>
      <c r="BB16" s="108">
        <f t="shared" ca="1" si="13"/>
        <v>66.805259290000009</v>
      </c>
      <c r="BC16" s="108">
        <f t="shared" ca="1" si="13"/>
        <v>13.9932692</v>
      </c>
      <c r="BD16" s="108">
        <f t="shared" ca="1" si="13"/>
        <v>43.296265843999997</v>
      </c>
    </row>
    <row r="17" spans="1:70" x14ac:dyDescent="0.25">
      <c r="B17" s="170" t="s">
        <v>1352</v>
      </c>
      <c r="C17" s="108">
        <f ca="1">Run4_Var1!W25</f>
        <v>0</v>
      </c>
      <c r="D17" s="108">
        <f ca="1">Run4_Var2!W25</f>
        <v>0</v>
      </c>
      <c r="E17" s="108">
        <f ca="1">Run4_Var3!W25</f>
        <v>0</v>
      </c>
      <c r="F17" s="108">
        <f ca="1">Run4_Var4!W25</f>
        <v>0</v>
      </c>
      <c r="G17" s="108">
        <f ca="1">Run4_Var5!W25</f>
        <v>0</v>
      </c>
      <c r="J17" s="108">
        <f ca="1">Run4_Var1!X25</f>
        <v>0</v>
      </c>
      <c r="K17" s="108">
        <f ca="1">Run4_Var2!X25</f>
        <v>0</v>
      </c>
      <c r="L17" s="108">
        <f ca="1">Run4_Var3!X25</f>
        <v>-1.213557869</v>
      </c>
      <c r="M17" s="108">
        <f ca="1">Run4_Var4!X25</f>
        <v>0</v>
      </c>
      <c r="N17" s="108">
        <f ca="1">Run4_Var5!X25</f>
        <v>-1.6748295479999999</v>
      </c>
      <c r="Q17" s="108">
        <f ca="1">Run4_Var1!Y25</f>
        <v>0</v>
      </c>
      <c r="R17" s="108">
        <f ca="1">Run4_Var2!Y25</f>
        <v>0</v>
      </c>
      <c r="S17" s="108">
        <f ca="1">Run4_Var3!Y25</f>
        <v>-9.5902041300000001E-3</v>
      </c>
      <c r="T17" s="108">
        <f ca="1">Run4_Var4!Y25</f>
        <v>0</v>
      </c>
      <c r="U17" s="108">
        <f ca="1">Run4_Var5!Y25</f>
        <v>-1.6748295479999999</v>
      </c>
      <c r="X17" s="108">
        <f ca="1">Run4_Var1!Z25</f>
        <v>-7.9488151769999994E-3</v>
      </c>
      <c r="Y17" s="108">
        <f ca="1">Run4_Var2!Z25</f>
        <v>0</v>
      </c>
      <c r="Z17" s="108">
        <f ca="1">Run4_Var3!Z25</f>
        <v>-5.4215096899999995E-2</v>
      </c>
      <c r="AA17" s="108">
        <f ca="1">Run4_Var4!Z25</f>
        <v>0</v>
      </c>
      <c r="AB17" s="108">
        <f ca="1">Run4_Var5!Z25</f>
        <v>-1.6748295479999999</v>
      </c>
      <c r="AE17" s="108">
        <f ca="1">Run4_Var1!AA25</f>
        <v>-7.9488151769999994E-3</v>
      </c>
      <c r="AF17" s="108">
        <f ca="1">Run4_Var2!AA25</f>
        <v>-7.2295991309999997E-3</v>
      </c>
      <c r="AG17" s="108">
        <f ca="1">Run4_Var3!AA25</f>
        <v>-4.4163806299999997E-2</v>
      </c>
      <c r="AH17" s="108">
        <f ca="1">Run4_Var4!AA25</f>
        <v>0</v>
      </c>
      <c r="AI17" s="108">
        <f ca="1">Run4_Var5!AA25</f>
        <v>-1.6748295479999999</v>
      </c>
      <c r="AL17" s="108"/>
      <c r="AM17" s="108"/>
      <c r="AN17" s="108"/>
      <c r="AO17" s="108"/>
      <c r="AP17" s="108"/>
      <c r="AR17" s="140" t="s">
        <v>1456</v>
      </c>
      <c r="AS17" s="108">
        <f t="shared" ca="1" si="12"/>
        <v>64.596914908543994</v>
      </c>
      <c r="AT17" s="108">
        <f t="shared" ca="1" si="9"/>
        <v>56.947056225940017</v>
      </c>
      <c r="AU17" s="108">
        <f t="shared" ca="1" si="9"/>
        <v>99.49011422129999</v>
      </c>
      <c r="AY17" s="140" t="s">
        <v>1456</v>
      </c>
      <c r="AZ17" s="108">
        <f ca="1">SUM(AE131:AE133)+(-AE134)+(-AE135)+AE129</f>
        <v>64.596914908543994</v>
      </c>
      <c r="BA17" s="108">
        <f t="shared" ref="BA17:BD17" ca="1" si="14">SUM(AF131:AF133)+(-AF134)+(-AF135)+AF129</f>
        <v>56.947056225940017</v>
      </c>
      <c r="BB17" s="108">
        <f t="shared" ca="1" si="14"/>
        <v>99.49011422129999</v>
      </c>
      <c r="BC17" s="108">
        <f t="shared" ca="1" si="14"/>
        <v>43.134919745999994</v>
      </c>
      <c r="BD17" s="108">
        <f t="shared" ca="1" si="14"/>
        <v>310.44599801227002</v>
      </c>
    </row>
    <row r="18" spans="1:70" x14ac:dyDescent="0.25">
      <c r="B18" s="171" t="s">
        <v>252</v>
      </c>
      <c r="C18" s="108">
        <f ca="1">Run4_Var1!W26</f>
        <v>0</v>
      </c>
      <c r="D18" s="108">
        <f ca="1">Run4_Var2!W26</f>
        <v>0</v>
      </c>
      <c r="E18" s="108">
        <f ca="1">Run4_Var3!W26</f>
        <v>0</v>
      </c>
      <c r="F18" s="108">
        <f ca="1">Run4_Var4!W26</f>
        <v>0</v>
      </c>
      <c r="G18" s="108">
        <f ca="1">Run4_Var5!W26</f>
        <v>0</v>
      </c>
      <c r="J18" s="108">
        <f ca="1">Run4_Var1!X26</f>
        <v>0</v>
      </c>
      <c r="K18" s="108">
        <f ca="1">Run4_Var2!X26</f>
        <v>0</v>
      </c>
      <c r="L18" s="108">
        <f ca="1">Run4_Var3!X26</f>
        <v>0</v>
      </c>
      <c r="M18" s="108">
        <f ca="1">Run4_Var4!X26</f>
        <v>0</v>
      </c>
      <c r="N18" s="108">
        <f ca="1">Run4_Var5!X26</f>
        <v>0</v>
      </c>
      <c r="Q18" s="108">
        <f ca="1">Run4_Var1!Y26</f>
        <v>0</v>
      </c>
      <c r="R18" s="108">
        <f ca="1">Run4_Var2!Y26</f>
        <v>0</v>
      </c>
      <c r="S18" s="108">
        <f ca="1">Run4_Var3!Y26</f>
        <v>0</v>
      </c>
      <c r="T18" s="108">
        <f ca="1">Run4_Var4!Y26</f>
        <v>0</v>
      </c>
      <c r="U18" s="108">
        <f ca="1">Run4_Var5!Y26</f>
        <v>0</v>
      </c>
      <c r="X18" s="108">
        <f ca="1">Run4_Var1!Z26</f>
        <v>0</v>
      </c>
      <c r="Y18" s="108">
        <f ca="1">Run4_Var2!Z26</f>
        <v>0</v>
      </c>
      <c r="Z18" s="108">
        <f ca="1">Run4_Var3!Z26</f>
        <v>0</v>
      </c>
      <c r="AA18" s="108">
        <f ca="1">Run4_Var4!Z26</f>
        <v>0</v>
      </c>
      <c r="AB18" s="108">
        <f ca="1">Run4_Var5!Z26</f>
        <v>0</v>
      </c>
      <c r="AE18" s="108">
        <f ca="1">Run4_Var1!AA26</f>
        <v>0</v>
      </c>
      <c r="AF18" s="108">
        <f ca="1">Run4_Var2!AA26</f>
        <v>0</v>
      </c>
      <c r="AG18" s="108">
        <f ca="1">Run4_Var3!AA26</f>
        <v>0</v>
      </c>
      <c r="AH18" s="108">
        <f ca="1">Run4_Var4!AA26</f>
        <v>0</v>
      </c>
      <c r="AI18" s="108">
        <f ca="1">Run4_Var5!AA26</f>
        <v>0</v>
      </c>
      <c r="AL18" s="108"/>
      <c r="AM18" s="108"/>
      <c r="AN18" s="108"/>
      <c r="AO18" s="108"/>
      <c r="AP18" s="108"/>
      <c r="AR18" s="140" t="s">
        <v>1450</v>
      </c>
      <c r="AS18" s="108">
        <f t="shared" ca="1" si="12"/>
        <v>1.772736168</v>
      </c>
      <c r="AT18" s="108">
        <f t="shared" ca="1" si="9"/>
        <v>61.086375327999995</v>
      </c>
      <c r="AU18" s="108">
        <f t="shared" ca="1" si="9"/>
        <v>116.291169379</v>
      </c>
      <c r="AY18" s="140" t="s">
        <v>1450</v>
      </c>
      <c r="AZ18" s="108">
        <f ca="1">AE251+AE253</f>
        <v>1.772736168</v>
      </c>
      <c r="BA18" s="108">
        <f ca="1">AF251+AF253</f>
        <v>61.086375327999995</v>
      </c>
      <c r="BB18" s="108">
        <f ca="1">AG251+AG253</f>
        <v>116.291169379</v>
      </c>
      <c r="BC18" s="108">
        <f ca="1">AH251+AH253</f>
        <v>138.71310871399999</v>
      </c>
      <c r="BD18" s="108">
        <f ca="1">AI251+AI253</f>
        <v>60.385835773161098</v>
      </c>
    </row>
    <row r="19" spans="1:70" x14ac:dyDescent="0.25">
      <c r="A19" s="106" t="s">
        <v>267</v>
      </c>
      <c r="C19" s="102"/>
      <c r="D19" s="102"/>
      <c r="E19" s="102"/>
      <c r="F19" s="102"/>
      <c r="G19" s="102"/>
      <c r="H19" s="106"/>
      <c r="I19" s="106"/>
      <c r="J19" s="102"/>
      <c r="K19" s="102"/>
      <c r="L19" s="102"/>
      <c r="M19" s="102"/>
      <c r="N19" s="102"/>
      <c r="O19" s="106"/>
      <c r="P19" s="106"/>
      <c r="Q19" s="102"/>
      <c r="R19" s="102"/>
      <c r="S19" s="102"/>
      <c r="T19" s="102"/>
      <c r="U19" s="102"/>
      <c r="V19" s="106"/>
      <c r="W19" s="106"/>
      <c r="X19" s="102"/>
      <c r="Y19" s="102"/>
      <c r="Z19" s="102"/>
      <c r="AA19" s="102"/>
      <c r="AB19" s="102"/>
      <c r="AC19" s="106"/>
      <c r="AD19" s="106"/>
      <c r="AE19" s="102"/>
      <c r="AF19" s="102"/>
      <c r="AG19" s="102"/>
      <c r="AH19" s="102"/>
      <c r="AI19" s="102"/>
    </row>
    <row r="20" spans="1:70" x14ac:dyDescent="0.25">
      <c r="B20" s="14" t="str">
        <f>Run4_Var1!V52</f>
        <v>Aardgas verbruik (incl. BTW)</v>
      </c>
      <c r="C20" s="102">
        <f ca="1">Run4_Var1!W52</f>
        <v>-54.429965499999994</v>
      </c>
      <c r="D20" s="102">
        <f ca="1">Run4_Var2!W52</f>
        <v>-54.429965499999994</v>
      </c>
      <c r="E20" s="102">
        <f ca="1">Run4_Var3!W52</f>
        <v>-54.429965499999994</v>
      </c>
      <c r="F20" s="102">
        <f ca="1">Run4_Var4!W52</f>
        <v>-54.429965499999994</v>
      </c>
      <c r="G20" s="102">
        <f ca="1">Run4_Var5!W52</f>
        <v>-54.429965499999994</v>
      </c>
      <c r="H20" s="106"/>
      <c r="I20" s="106"/>
      <c r="J20" s="102">
        <f ca="1">Run4_Var1!X52</f>
        <v>-46.276562300000002</v>
      </c>
      <c r="K20" s="102">
        <f ca="1">Run4_Var2!X52</f>
        <v>-38.702691600000001</v>
      </c>
      <c r="L20" s="102">
        <f ca="1">Run4_Var3!X52</f>
        <v>-6.4904450199999992</v>
      </c>
      <c r="M20" s="102">
        <f ca="1">Run4_Var4!X52</f>
        <v>0</v>
      </c>
      <c r="N20" s="102">
        <f ca="1">Run4_Var5!X52</f>
        <v>-0.16935414469999999</v>
      </c>
      <c r="O20" s="106"/>
      <c r="P20" s="106"/>
      <c r="Q20" s="102">
        <f ca="1">Run4_Var1!Y52</f>
        <v>-37.606204399999996</v>
      </c>
      <c r="R20" s="102">
        <f ca="1">Run4_Var2!Y52</f>
        <v>-31.49481385</v>
      </c>
      <c r="S20" s="102">
        <f ca="1">Run4_Var3!Y52</f>
        <v>-5.1554864600000005</v>
      </c>
      <c r="T20" s="102">
        <f ca="1">Run4_Var4!Y52</f>
        <v>0</v>
      </c>
      <c r="U20" s="102">
        <f ca="1">Run4_Var5!Y52</f>
        <v>-0.13766337989999999</v>
      </c>
      <c r="V20" s="106"/>
      <c r="W20" s="106"/>
      <c r="X20" s="102">
        <f ca="1">Run4_Var1!Z52</f>
        <v>-37.357928400000006</v>
      </c>
      <c r="Y20" s="102">
        <f ca="1">Run4_Var2!Z52</f>
        <v>-31.719594170000001</v>
      </c>
      <c r="Z20" s="102">
        <f ca="1">Run4_Var3!Z52</f>
        <v>-4.5818070799999999</v>
      </c>
      <c r="AA20" s="102">
        <f ca="1">Run4_Var4!Z52</f>
        <v>0</v>
      </c>
      <c r="AB20" s="102">
        <f ca="1">Run4_Var5!Z52</f>
        <v>-0.13849432960000002</v>
      </c>
      <c r="AC20" s="106"/>
      <c r="AD20" s="106"/>
      <c r="AE20" s="102">
        <f ca="1">Run4_Var1!AA52</f>
        <v>-37.522564299999999</v>
      </c>
      <c r="AF20" s="102">
        <f ca="1">Run4_Var2!AA52</f>
        <v>-31.475804799999999</v>
      </c>
      <c r="AG20" s="102">
        <f ca="1">Run4_Var3!AA52</f>
        <v>-4.1461328399999999</v>
      </c>
      <c r="AH20" s="102">
        <f ca="1">Run4_Var4!AA52</f>
        <v>0</v>
      </c>
      <c r="AI20" s="102">
        <f ca="1">Run4_Var5!AA52</f>
        <v>-0.1391495036</v>
      </c>
      <c r="AR20" s="103" t="s">
        <v>1411</v>
      </c>
    </row>
    <row r="21" spans="1:70" x14ac:dyDescent="0.25">
      <c r="B21" s="43" t="str">
        <f>Run4_Var1!V53</f>
        <v>Aardgas vastrecht (incl. BTW)</v>
      </c>
      <c r="C21" s="102">
        <f ca="1">Run4_Var1!W53</f>
        <v>-19.999397039999998</v>
      </c>
      <c r="D21" s="102">
        <f ca="1">Run4_Var2!W53</f>
        <v>-19.999397039999998</v>
      </c>
      <c r="E21" s="102">
        <f ca="1">Run4_Var3!W53</f>
        <v>-19.999397039999998</v>
      </c>
      <c r="F21" s="102">
        <f ca="1">Run4_Var4!W53</f>
        <v>-19.999397039999998</v>
      </c>
      <c r="G21" s="102">
        <f ca="1">Run4_Var5!W53</f>
        <v>-19.999397039999998</v>
      </c>
      <c r="H21" s="106"/>
      <c r="I21" s="106"/>
      <c r="J21" s="102">
        <f ca="1">Run4_Var1!X53</f>
        <v>-20.144844719999998</v>
      </c>
      <c r="K21" s="102">
        <f ca="1">Run4_Var2!X53</f>
        <v>-20.144844719999998</v>
      </c>
      <c r="L21" s="102">
        <f ca="1">Run4_Var3!X53</f>
        <v>-4.2121648799999996</v>
      </c>
      <c r="M21" s="102">
        <f ca="1">Run4_Var4!X53</f>
        <v>0</v>
      </c>
      <c r="N21" s="102">
        <f ca="1">Run4_Var5!X53</f>
        <v>-6.1593839999999997E-2</v>
      </c>
      <c r="O21" s="106"/>
      <c r="P21" s="106"/>
      <c r="Q21" s="102">
        <f ca="1">Run4_Var1!Y53</f>
        <v>-20.144844719999998</v>
      </c>
      <c r="R21" s="102">
        <f ca="1">Run4_Var2!Y53</f>
        <v>-20.144844719999998</v>
      </c>
      <c r="S21" s="102">
        <f ca="1">Run4_Var3!Y53</f>
        <v>-4.0702754399999996</v>
      </c>
      <c r="T21" s="102">
        <f ca="1">Run4_Var4!Y53</f>
        <v>0</v>
      </c>
      <c r="U21" s="102">
        <f ca="1">Run4_Var5!Y53</f>
        <v>-6.1593839999999997E-2</v>
      </c>
      <c r="V21" s="106"/>
      <c r="W21" s="106"/>
      <c r="X21" s="102">
        <f ca="1">Run4_Var1!Z53</f>
        <v>-19.816750799999998</v>
      </c>
      <c r="Y21" s="102">
        <f ca="1">Run4_Var2!Z53</f>
        <v>-20.144844719999998</v>
      </c>
      <c r="Z21" s="102">
        <f ca="1">Run4_Var3!Z53</f>
        <v>-3.5305670400000002</v>
      </c>
      <c r="AA21" s="102">
        <f ca="1">Run4_Var4!Z53</f>
        <v>0</v>
      </c>
      <c r="AB21" s="102">
        <f ca="1">Run4_Var5!Z53</f>
        <v>-6.1593839999999997E-2</v>
      </c>
      <c r="AC21" s="106"/>
      <c r="AD21" s="106"/>
      <c r="AE21" s="102">
        <f ca="1">Run4_Var1!AA53</f>
        <v>-19.816750799999998</v>
      </c>
      <c r="AF21" s="102">
        <f ca="1">Run4_Var2!AA53</f>
        <v>-19.823459039999999</v>
      </c>
      <c r="AG21" s="102">
        <f ca="1">Run4_Var3!AA53</f>
        <v>-3.1459612799999999</v>
      </c>
      <c r="AH21" s="102">
        <f ca="1">Run4_Var4!AA53</f>
        <v>0</v>
      </c>
      <c r="AI21" s="102">
        <f ca="1">Run4_Var5!AA53</f>
        <v>-6.1593839999999997E-2</v>
      </c>
      <c r="AR21" s="135" t="str">
        <f t="shared" ref="AR21:AR26" si="15">B20</f>
        <v>Aardgas verbruik (incl. BTW)</v>
      </c>
      <c r="AS21" s="108">
        <f ca="1">AE20</f>
        <v>-37.522564299999999</v>
      </c>
      <c r="AT21" s="108">
        <f t="shared" ref="AS21:AW26" ca="1" si="16">AF20</f>
        <v>-31.475804799999999</v>
      </c>
      <c r="AU21" s="108">
        <f t="shared" ca="1" si="16"/>
        <v>-4.1461328399999999</v>
      </c>
      <c r="AV21" s="108">
        <f t="shared" ca="1" si="16"/>
        <v>0</v>
      </c>
      <c r="AW21" s="108">
        <f t="shared" ca="1" si="16"/>
        <v>-0.1391495036</v>
      </c>
    </row>
    <row r="22" spans="1:70" x14ac:dyDescent="0.25">
      <c r="B22" s="25" t="str">
        <f>Run4_Var1!V54</f>
        <v>Elektriciteit verbruik (incl. BTW)</v>
      </c>
      <c r="C22" s="102">
        <f ca="1">Run4_Var1!W54</f>
        <v>-32.331402599999997</v>
      </c>
      <c r="D22" s="102">
        <f ca="1">Run4_Var2!W54</f>
        <v>-32.331402599999997</v>
      </c>
      <c r="E22" s="102">
        <f ca="1">Run4_Var3!W54</f>
        <v>-32.331402599999997</v>
      </c>
      <c r="F22" s="102">
        <f ca="1">Run4_Var4!W54</f>
        <v>-32.331402599999997</v>
      </c>
      <c r="G22" s="102">
        <f ca="1">Run4_Var5!W54</f>
        <v>-32.331402599999997</v>
      </c>
      <c r="H22" s="106"/>
      <c r="I22" s="106"/>
      <c r="J22" s="102">
        <f ca="1">Run4_Var1!X54</f>
        <v>-38.477867599999996</v>
      </c>
      <c r="K22" s="102">
        <f ca="1">Run4_Var2!X54</f>
        <v>-38.477867599999996</v>
      </c>
      <c r="L22" s="102">
        <f ca="1">Run4_Var3!X54</f>
        <v>-38.477867599999996</v>
      </c>
      <c r="M22" s="102">
        <f ca="1">Run4_Var4!X54</f>
        <v>-46.670580100000002</v>
      </c>
      <c r="N22" s="102">
        <f ca="1">Run4_Var5!X54</f>
        <v>-38.477867599999996</v>
      </c>
      <c r="O22" s="106"/>
      <c r="P22" s="106"/>
      <c r="Q22" s="102">
        <f ca="1">Run4_Var1!Y54</f>
        <v>-48.5824833</v>
      </c>
      <c r="R22" s="102">
        <f ca="1">Run4_Var2!Y54</f>
        <v>-48.5824833</v>
      </c>
      <c r="S22" s="102">
        <f ca="1">Run4_Var3!Y54</f>
        <v>-48.5824833</v>
      </c>
      <c r="T22" s="102">
        <f ca="1">Run4_Var4!Y54</f>
        <v>-58.672550100000002</v>
      </c>
      <c r="U22" s="102">
        <f ca="1">Run4_Var5!Y54</f>
        <v>-48.5824833</v>
      </c>
      <c r="V22" s="106"/>
      <c r="W22" s="106"/>
      <c r="X22" s="102">
        <f ca="1">Run4_Var1!Z54</f>
        <v>-51.950688499999998</v>
      </c>
      <c r="Y22" s="102">
        <f ca="1">Run4_Var2!Z54</f>
        <v>-51.950688499999998</v>
      </c>
      <c r="Z22" s="102">
        <f ca="1">Run4_Var3!Z54</f>
        <v>-51.950688499999998</v>
      </c>
      <c r="AA22" s="102">
        <f ca="1">Run4_Var4!Z54</f>
        <v>-62.469093999999998</v>
      </c>
      <c r="AB22" s="102">
        <f ca="1">Run4_Var5!Z54</f>
        <v>-51.950688499999998</v>
      </c>
      <c r="AC22" s="106"/>
      <c r="AD22" s="106"/>
      <c r="AE22" s="102">
        <f ca="1">Run4_Var1!AA54</f>
        <v>-54.837721500000001</v>
      </c>
      <c r="AF22" s="102">
        <f ca="1">Run4_Var2!AA54</f>
        <v>-54.837721500000001</v>
      </c>
      <c r="AG22" s="102">
        <f ca="1">Run4_Var3!AA54</f>
        <v>-54.837721500000001</v>
      </c>
      <c r="AH22" s="102">
        <f ca="1">Run4_Var4!AA54</f>
        <v>-65.653820599999989</v>
      </c>
      <c r="AI22" s="102">
        <f ca="1">Run4_Var5!AA54</f>
        <v>-54.837721500000001</v>
      </c>
      <c r="AR22" s="135" t="str">
        <f t="shared" si="15"/>
        <v>Aardgas vastrecht (incl. BTW)</v>
      </c>
      <c r="AS22" s="108">
        <f t="shared" ca="1" si="16"/>
        <v>-19.816750799999998</v>
      </c>
      <c r="AT22" s="108">
        <f t="shared" ca="1" si="16"/>
        <v>-19.823459039999999</v>
      </c>
      <c r="AU22" s="108">
        <f t="shared" ca="1" si="16"/>
        <v>-3.1459612799999999</v>
      </c>
      <c r="AV22" s="108">
        <f t="shared" ca="1" si="16"/>
        <v>0</v>
      </c>
      <c r="AW22" s="108">
        <f t="shared" ca="1" si="16"/>
        <v>-6.1593839999999997E-2</v>
      </c>
    </row>
    <row r="23" spans="1:70" x14ac:dyDescent="0.25">
      <c r="B23" s="20" t="str">
        <f>Run4_Var1!V55</f>
        <v>Elektriciteit vastrecht (incl BTW)</v>
      </c>
      <c r="C23" s="102">
        <f ca="1">Run4_Var1!W55</f>
        <v>-42.233956800000001</v>
      </c>
      <c r="D23" s="102">
        <f ca="1">Run4_Var2!W55</f>
        <v>-42.233956800000001</v>
      </c>
      <c r="E23" s="102">
        <f ca="1">Run4_Var3!W55</f>
        <v>-42.233956800000001</v>
      </c>
      <c r="F23" s="102">
        <f ca="1">Run4_Var4!W55</f>
        <v>-42.233956800000001</v>
      </c>
      <c r="G23" s="102">
        <f ca="1">Run4_Var5!W55</f>
        <v>-42.233956800000001</v>
      </c>
      <c r="H23" s="106"/>
      <c r="I23" s="106"/>
      <c r="J23" s="102">
        <f ca="1">Run4_Var1!X55</f>
        <v>-42.556668000000002</v>
      </c>
      <c r="K23" s="102">
        <f ca="1">Run4_Var2!X55</f>
        <v>-42.556668000000002</v>
      </c>
      <c r="L23" s="102">
        <f ca="1">Run4_Var3!X55</f>
        <v>-42.556668000000002</v>
      </c>
      <c r="M23" s="102">
        <f ca="1">Run4_Var4!X55</f>
        <v>-42.556668000000002</v>
      </c>
      <c r="N23" s="102">
        <f ca="1">Run4_Var5!X55</f>
        <v>-42.556668000000002</v>
      </c>
      <c r="O23" s="106"/>
      <c r="P23" s="106"/>
      <c r="Q23" s="102">
        <f ca="1">Run4_Var1!Y55</f>
        <v>-42.556668000000002</v>
      </c>
      <c r="R23" s="102">
        <f ca="1">Run4_Var2!Y55</f>
        <v>-42.556668000000002</v>
      </c>
      <c r="S23" s="102">
        <f ca="1">Run4_Var3!Y55</f>
        <v>-42.556668000000002</v>
      </c>
      <c r="T23" s="102">
        <f ca="1">Run4_Var4!Y55</f>
        <v>-42.556668000000002</v>
      </c>
      <c r="U23" s="102">
        <f ca="1">Run4_Var5!Y55</f>
        <v>-42.556668000000002</v>
      </c>
      <c r="V23" s="106"/>
      <c r="W23" s="106"/>
      <c r="X23" s="102">
        <f ca="1">Run4_Var1!Z55</f>
        <v>-42.556668000000002</v>
      </c>
      <c r="Y23" s="102">
        <f ca="1">Run4_Var2!Z55</f>
        <v>-42.556668000000002</v>
      </c>
      <c r="Z23" s="102">
        <f ca="1">Run4_Var3!Z55</f>
        <v>-42.556668000000002</v>
      </c>
      <c r="AA23" s="102">
        <f ca="1">Run4_Var4!Z55</f>
        <v>-42.556668000000002</v>
      </c>
      <c r="AB23" s="102">
        <f ca="1">Run4_Var5!Z55</f>
        <v>-42.556668000000002</v>
      </c>
      <c r="AC23" s="106"/>
      <c r="AD23" s="106"/>
      <c r="AE23" s="102">
        <f ca="1">Run4_Var1!AA55</f>
        <v>-42.556668000000002</v>
      </c>
      <c r="AF23" s="102">
        <f ca="1">Run4_Var2!AA55</f>
        <v>-42.556668000000002</v>
      </c>
      <c r="AG23" s="102">
        <f ca="1">Run4_Var3!AA55</f>
        <v>-42.556668000000002</v>
      </c>
      <c r="AH23" s="102">
        <f ca="1">Run4_Var4!AA55</f>
        <v>-42.556668000000002</v>
      </c>
      <c r="AI23" s="102">
        <f ca="1">Run4_Var5!AA55</f>
        <v>-42.556668000000002</v>
      </c>
      <c r="AR23" s="135" t="str">
        <f t="shared" si="15"/>
        <v>Elektriciteit verbruik (incl. BTW)</v>
      </c>
      <c r="AS23" s="108">
        <f t="shared" ca="1" si="16"/>
        <v>-54.837721500000001</v>
      </c>
      <c r="AT23" s="108">
        <f t="shared" ca="1" si="16"/>
        <v>-54.837721500000001</v>
      </c>
      <c r="AU23" s="108">
        <f t="shared" ca="1" si="16"/>
        <v>-54.837721500000001</v>
      </c>
      <c r="AV23" s="108">
        <f t="shared" ca="1" si="16"/>
        <v>-65.653820599999989</v>
      </c>
      <c r="AW23" s="108">
        <f t="shared" ca="1" si="16"/>
        <v>-54.837721500000001</v>
      </c>
    </row>
    <row r="24" spans="1:70" x14ac:dyDescent="0.25">
      <c r="B24" s="47" t="str">
        <f>Run4_Var1!V56</f>
        <v>Energieheffing (aardgas en elektriciteit)</v>
      </c>
      <c r="C24" s="102">
        <f ca="1">Run4_Var1!W56</f>
        <v>-62.626249000000001</v>
      </c>
      <c r="D24" s="102">
        <f ca="1">Run4_Var2!W56</f>
        <v>-62.626249000000001</v>
      </c>
      <c r="E24" s="102">
        <f ca="1">Run4_Var3!W56</f>
        <v>-62.626249000000001</v>
      </c>
      <c r="F24" s="102">
        <f ca="1">Run4_Var4!W56</f>
        <v>-62.626249000000001</v>
      </c>
      <c r="G24" s="102">
        <f ca="1">Run4_Var5!W56</f>
        <v>-62.626249000000001</v>
      </c>
      <c r="H24" s="106"/>
      <c r="I24" s="106"/>
      <c r="J24" s="102">
        <f ca="1">Run4_Var1!X56</f>
        <v>-59.1142933</v>
      </c>
      <c r="K24" s="102">
        <f ca="1">Run4_Var2!X56</f>
        <v>-55.4270268</v>
      </c>
      <c r="L24" s="102">
        <f ca="1">Run4_Var3!X56</f>
        <v>-39.744802919999998</v>
      </c>
      <c r="M24" s="102">
        <f ca="1">Run4_Var4!X56</f>
        <v>-44.374673100000003</v>
      </c>
      <c r="N24" s="102">
        <f ca="1">Run4_Var5!X56</f>
        <v>-36.667440343999999</v>
      </c>
      <c r="O24" s="106"/>
      <c r="P24" s="106"/>
      <c r="Q24" s="102">
        <f ca="1">Run4_Var1!Y56</f>
        <v>-58.637180799999996</v>
      </c>
      <c r="R24" s="102">
        <f ca="1">Run4_Var2!Y56</f>
        <v>-55.053475899999995</v>
      </c>
      <c r="S24" s="102">
        <f ca="1">Run4_Var3!Y56</f>
        <v>-39.608156909999998</v>
      </c>
      <c r="T24" s="102">
        <f ca="1">Run4_Var4!Y56</f>
        <v>-44.183306899999998</v>
      </c>
      <c r="U24" s="102">
        <f ca="1">Run4_Var5!Y56</f>
        <v>-36.665717378799997</v>
      </c>
      <c r="V24" s="106"/>
      <c r="W24" s="106"/>
      <c r="X24" s="102">
        <f ca="1">Run4_Var1!Z56</f>
        <v>-57.897280100000003</v>
      </c>
      <c r="Y24" s="102">
        <f ca="1">Run4_Var2!Z56</f>
        <v>-54.680672299999998</v>
      </c>
      <c r="Z24" s="102">
        <f ca="1">Run4_Var3!Z56</f>
        <v>-39.198862559999995</v>
      </c>
      <c r="AA24" s="102">
        <f ca="1">Run4_Var4!Z56</f>
        <v>-43.992319700000003</v>
      </c>
      <c r="AB24" s="102">
        <f ca="1">Run4_Var5!Z56</f>
        <v>-36.664001395</v>
      </c>
      <c r="AC24" s="106"/>
      <c r="AD24" s="106"/>
      <c r="AE24" s="102">
        <f ca="1">Run4_Var1!AA56</f>
        <v>-57.425804900000003</v>
      </c>
      <c r="AF24" s="102">
        <f ca="1">Run4_Var2!AA56</f>
        <v>-54.0673089</v>
      </c>
      <c r="AG24" s="102">
        <f ca="1">Run4_Var3!AA56</f>
        <v>-38.887840359999998</v>
      </c>
      <c r="AH24" s="102">
        <f ca="1">Run4_Var4!AA56</f>
        <v>-43.8009536</v>
      </c>
      <c r="AI24" s="102">
        <f ca="1">Run4_Var5!AA56</f>
        <v>-36.662278430199997</v>
      </c>
      <c r="AR24" s="135" t="str">
        <f t="shared" si="15"/>
        <v>Elektriciteit vastrecht (incl BTW)</v>
      </c>
      <c r="AS24" s="108">
        <f t="shared" ca="1" si="16"/>
        <v>-42.556668000000002</v>
      </c>
      <c r="AT24" s="108">
        <f t="shared" ca="1" si="16"/>
        <v>-42.556668000000002</v>
      </c>
      <c r="AU24" s="108">
        <f t="shared" ca="1" si="16"/>
        <v>-42.556668000000002</v>
      </c>
      <c r="AV24" s="108">
        <f t="shared" ca="1" si="16"/>
        <v>-42.556668000000002</v>
      </c>
      <c r="AW24" s="108">
        <f t="shared" ca="1" si="16"/>
        <v>-42.556668000000002</v>
      </c>
    </row>
    <row r="25" spans="1:70" x14ac:dyDescent="0.25">
      <c r="B25" s="51" t="str">
        <f>Run4_Var1!V57</f>
        <v>Vastrecht gebiedsopties exclusief WKO (incl. BTW)</v>
      </c>
      <c r="C25" s="102">
        <f ca="1">Run4_Var1!W57</f>
        <v>-11.05296186</v>
      </c>
      <c r="D25" s="102">
        <f ca="1">Run4_Var2!W57</f>
        <v>-11.05296186</v>
      </c>
      <c r="E25" s="102">
        <f ca="1">Run4_Var3!W57</f>
        <v>-11.05296186</v>
      </c>
      <c r="F25" s="102">
        <f ca="1">Run4_Var4!W57</f>
        <v>-11.05296186</v>
      </c>
      <c r="G25" s="102">
        <f ca="1">Run4_Var5!W57</f>
        <v>-11.05296186</v>
      </c>
      <c r="H25" s="106"/>
      <c r="I25" s="106"/>
      <c r="J25" s="102">
        <f ca="1">Run4_Var1!X57</f>
        <v>-9.9756102099999993</v>
      </c>
      <c r="K25" s="102">
        <f ca="1">Run4_Var2!X57</f>
        <v>-9.9756102099999993</v>
      </c>
      <c r="L25" s="102">
        <f ca="1">Run4_Var3!X57</f>
        <v>-9.9756102099999993</v>
      </c>
      <c r="M25" s="102">
        <f ca="1">Run4_Var4!X57</f>
        <v>-9.9756102099999993</v>
      </c>
      <c r="N25" s="102">
        <f ca="1">Run4_Var5!X57</f>
        <v>-30.747653970000002</v>
      </c>
      <c r="O25" s="106"/>
      <c r="P25" s="106"/>
      <c r="Q25" s="102">
        <f ca="1">Run4_Var1!Y57</f>
        <v>-9.1396652199999995</v>
      </c>
      <c r="R25" s="102">
        <f ca="1">Run4_Var2!Y57</f>
        <v>-9.1396652199999995</v>
      </c>
      <c r="S25" s="102">
        <f ca="1">Run4_Var3!Y57</f>
        <v>-9.1396652199999995</v>
      </c>
      <c r="T25" s="102">
        <f ca="1">Run4_Var4!Y57</f>
        <v>-9.1396652199999995</v>
      </c>
      <c r="U25" s="102">
        <f ca="1">Run4_Var5!Y57</f>
        <v>-28.171034930000001</v>
      </c>
      <c r="V25" s="106"/>
      <c r="W25" s="106"/>
      <c r="X25" s="102">
        <f ca="1">Run4_Var1!Z57</f>
        <v>-8.8166948600000001</v>
      </c>
      <c r="Y25" s="102">
        <f ca="1">Run4_Var2!Z57</f>
        <v>-8.5266388899999992</v>
      </c>
      <c r="Z25" s="102">
        <f ca="1">Run4_Var3!Z57</f>
        <v>-8.5266388899999992</v>
      </c>
      <c r="AA25" s="102">
        <f ca="1">Run4_Var4!Z57</f>
        <v>-8.5266388899999992</v>
      </c>
      <c r="AB25" s="102">
        <f ca="1">Run4_Var5!Z57</f>
        <v>-26.28151429</v>
      </c>
      <c r="AC25" s="106"/>
      <c r="AD25" s="106"/>
      <c r="AE25" s="102">
        <f ca="1">Run4_Var1!AA57</f>
        <v>-8.3556912000000008</v>
      </c>
      <c r="AF25" s="102">
        <f ca="1">Run4_Var2!AA57</f>
        <v>-8.3500707900000002</v>
      </c>
      <c r="AG25" s="102">
        <f ca="1">Run4_Var3!AA57</f>
        <v>-8.0808015599999994</v>
      </c>
      <c r="AH25" s="102">
        <f ca="1">Run4_Var4!AA57</f>
        <v>-8.0808015599999994</v>
      </c>
      <c r="AI25" s="102">
        <f ca="1">Run4_Var5!AA57</f>
        <v>-24.907317460000002</v>
      </c>
      <c r="AR25" s="135" t="str">
        <f t="shared" si="15"/>
        <v>Energieheffing (aardgas en elektriciteit)</v>
      </c>
      <c r="AS25" s="108">
        <f ca="1">IF(AS$9=1,0,AE24+$BM$43+$BM$44)</f>
        <v>-2.0230910720000015</v>
      </c>
      <c r="AT25" s="252">
        <f ca="1">IF(AT$9=1,0,AF24+$BM$43+$BM$44)</f>
        <v>1.3354049280000009</v>
      </c>
      <c r="AU25" s="252">
        <f t="shared" ref="AU25:AW25" ca="1" si="17">IF(AU$9=1,0,AG24+$BM$43+$BM$44)</f>
        <v>16.514873468000005</v>
      </c>
      <c r="AV25" s="252">
        <f t="shared" ca="1" si="17"/>
        <v>11.601760228000002</v>
      </c>
      <c r="AW25" s="252">
        <f t="shared" ca="1" si="17"/>
        <v>18.740435397800006</v>
      </c>
    </row>
    <row r="26" spans="1:70" x14ac:dyDescent="0.25">
      <c r="B26" s="54" t="str">
        <f>Run4_Var1!V58</f>
        <v>Warmte en koudelevering gebiedsopties inclusief WKO (incl. BTW)</v>
      </c>
      <c r="C26" s="102">
        <f ca="1">Run4_Var1!W58</f>
        <v>-31.332622659999998</v>
      </c>
      <c r="D26" s="102">
        <f ca="1">Run4_Var2!W58</f>
        <v>-31.332622659999998</v>
      </c>
      <c r="E26" s="102">
        <f ca="1">Run4_Var3!W58</f>
        <v>-31.332622659999998</v>
      </c>
      <c r="F26" s="102">
        <f ca="1">Run4_Var4!W58</f>
        <v>-31.332622659999998</v>
      </c>
      <c r="G26" s="102">
        <f ca="1">Run4_Var5!W58</f>
        <v>-31.332622659999998</v>
      </c>
      <c r="H26" s="106"/>
      <c r="I26" s="106"/>
      <c r="J26" s="102">
        <f ca="1">Run4_Var1!X58</f>
        <v>-29.95623681</v>
      </c>
      <c r="K26" s="102">
        <f ca="1">Run4_Var2!X58</f>
        <v>-26.58311509</v>
      </c>
      <c r="L26" s="102">
        <f ca="1">Run4_Var3!X58</f>
        <v>-88.97936181</v>
      </c>
      <c r="M26" s="102">
        <f ca="1">Run4_Var4!X58</f>
        <v>-30.515258750000001</v>
      </c>
      <c r="N26" s="102">
        <f ca="1">Run4_Var5!X58</f>
        <v>-264.60589640000001</v>
      </c>
      <c r="O26" s="106"/>
      <c r="P26" s="106"/>
      <c r="Q26" s="102">
        <f ca="1">Run4_Var1!Y58</f>
        <v>-25.98591729</v>
      </c>
      <c r="R26" s="102">
        <f ca="1">Run4_Var2!Y58</f>
        <v>-23.084298570000001</v>
      </c>
      <c r="S26" s="102">
        <f ca="1">Run4_Var3!Y58</f>
        <v>-81.885544249999995</v>
      </c>
      <c r="T26" s="102">
        <f ca="1">Run4_Var4!Y58</f>
        <v>-26.135223179999997</v>
      </c>
      <c r="U26" s="102">
        <f ca="1">Run4_Var5!Y58</f>
        <v>-258.75538929999999</v>
      </c>
      <c r="V26" s="106"/>
      <c r="W26" s="106"/>
      <c r="X26" s="102">
        <f ca="1">Run4_Var1!Z58</f>
        <v>-26.604576260000002</v>
      </c>
      <c r="Y26" s="102">
        <f ca="1">Run4_Var2!Z58</f>
        <v>-23.019407599999997</v>
      </c>
      <c r="Z26" s="102">
        <f ca="1">Run4_Var3!Z58</f>
        <v>-83.175065439999997</v>
      </c>
      <c r="AA26" s="102">
        <f ca="1">Run4_Var4!Z58</f>
        <v>-26.035211</v>
      </c>
      <c r="AB26" s="102">
        <f ca="1">Run4_Var5!Z58</f>
        <v>-252.91617099999999</v>
      </c>
      <c r="AC26" s="106"/>
      <c r="AD26" s="106"/>
      <c r="AE26" s="102">
        <f ca="1">Run4_Var1!AA58</f>
        <v>-26.479437320000002</v>
      </c>
      <c r="AF26" s="102">
        <f ca="1">Run4_Var2!AA58</f>
        <v>-23.612603329999999</v>
      </c>
      <c r="AG26" s="102">
        <f ca="1">Run4_Var3!AA58</f>
        <v>-84.070939769999995</v>
      </c>
      <c r="AH26" s="102">
        <f ca="1">Run4_Var4!AA58</f>
        <v>-25.914897789999998</v>
      </c>
      <c r="AI26" s="102">
        <f ca="1">Run4_Var5!AA58</f>
        <v>-247.06566359999999</v>
      </c>
      <c r="AR26" s="135" t="str">
        <f t="shared" si="15"/>
        <v>Vastrecht gebiedsopties exclusief WKO (incl. BTW)</v>
      </c>
      <c r="AS26" s="108">
        <f t="shared" ca="1" si="16"/>
        <v>-8.3556912000000008</v>
      </c>
      <c r="AT26" s="108">
        <f t="shared" ca="1" si="16"/>
        <v>-8.3500707900000002</v>
      </c>
      <c r="AU26" s="108">
        <f t="shared" ca="1" si="16"/>
        <v>-8.0808015599999994</v>
      </c>
      <c r="AV26" s="108">
        <f t="shared" ca="1" si="16"/>
        <v>-8.0808015599999994</v>
      </c>
      <c r="AW26" s="108">
        <f t="shared" ca="1" si="16"/>
        <v>-24.907317460000002</v>
      </c>
    </row>
    <row r="27" spans="1:70" x14ac:dyDescent="0.25">
      <c r="B27" s="36" t="str">
        <f>Run4_Var1!V59</f>
        <v>Vergoeding voor schilverbetering en gebouwinstallaties</v>
      </c>
      <c r="C27" s="102">
        <f ca="1">Run4_Var1!W59</f>
        <v>0</v>
      </c>
      <c r="D27" s="102">
        <f ca="1">Run4_Var2!W59</f>
        <v>0</v>
      </c>
      <c r="E27" s="102">
        <f ca="1">Run4_Var3!W59</f>
        <v>0</v>
      </c>
      <c r="F27" s="102">
        <f ca="1">Run4_Var4!W59</f>
        <v>0</v>
      </c>
      <c r="G27" s="102">
        <f ca="1">Run4_Var5!W59</f>
        <v>0</v>
      </c>
      <c r="H27" s="106"/>
      <c r="I27" s="106"/>
      <c r="J27" s="102">
        <f ca="1">Run4_Var1!X59</f>
        <v>-2.4049236999999999</v>
      </c>
      <c r="K27" s="102">
        <f ca="1">Run4_Var2!X59</f>
        <v>-24.8811754</v>
      </c>
      <c r="L27" s="102">
        <f ca="1">Run4_Var3!X59</f>
        <v>-38.4904376</v>
      </c>
      <c r="M27" s="102">
        <f ca="1">Run4_Var4!X59</f>
        <v>-54.490776599999997</v>
      </c>
      <c r="N27" s="102">
        <f ca="1">Run4_Var5!X59</f>
        <v>-24.8811754</v>
      </c>
      <c r="O27" s="106"/>
      <c r="P27" s="106"/>
      <c r="Q27" s="102">
        <f ca="1">Run4_Var1!Y59</f>
        <v>-2.4049236999999999</v>
      </c>
      <c r="R27" s="102">
        <f ca="1">Run4_Var2!Y59</f>
        <v>-24.8811754</v>
      </c>
      <c r="S27" s="102">
        <f ca="1">Run4_Var3!Y59</f>
        <v>-38.4904376</v>
      </c>
      <c r="T27" s="102">
        <f ca="1">Run4_Var4!Y59</f>
        <v>-55.0015766</v>
      </c>
      <c r="U27" s="102">
        <f ca="1">Run4_Var5!Y59</f>
        <v>-24.8811754</v>
      </c>
      <c r="V27" s="106"/>
      <c r="W27" s="106"/>
      <c r="X27" s="102">
        <f ca="1">Run4_Var1!Z59</f>
        <v>-2.4049236999999999</v>
      </c>
      <c r="Y27" s="102">
        <f ca="1">Run4_Var2!Z59</f>
        <v>-24.8811754</v>
      </c>
      <c r="Z27" s="102">
        <f ca="1">Run4_Var3!Z59</f>
        <v>-38.4904376</v>
      </c>
      <c r="AA27" s="102">
        <f ca="1">Run4_Var4!Z59</f>
        <v>-55.0015766</v>
      </c>
      <c r="AB27" s="102">
        <f ca="1">Run4_Var5!Z59</f>
        <v>-24.8811754</v>
      </c>
      <c r="AC27" s="106"/>
      <c r="AD27" s="106"/>
      <c r="AE27" s="102">
        <f ca="1">Run4_Var1!AA59</f>
        <v>-2.4049236999999999</v>
      </c>
      <c r="AF27" s="102">
        <f ca="1">Run4_Var2!AA59</f>
        <v>-24.8811754</v>
      </c>
      <c r="AG27" s="102">
        <f ca="1">Run4_Var3!AA59</f>
        <v>-38.4904376</v>
      </c>
      <c r="AH27" s="102">
        <f ca="1">Run4_Var4!AA59</f>
        <v>-55.0015766</v>
      </c>
      <c r="AI27" s="102">
        <f ca="1">Run4_Var5!AA59</f>
        <v>-24.8811754</v>
      </c>
      <c r="AL27" s="108"/>
      <c r="AR27" s="135" t="s">
        <v>1441</v>
      </c>
      <c r="AS27" s="108">
        <f ca="1">AE26-AS28</f>
        <v>-26.479437320000002</v>
      </c>
      <c r="AT27" s="108">
        <f ca="1">AF26-AT28</f>
        <v>-23.612603329999999</v>
      </c>
      <c r="AU27" s="108">
        <f ca="1">AG26-AU28</f>
        <v>-63.165189769999998</v>
      </c>
      <c r="AV27" s="108">
        <f ca="1">AH26-AV28</f>
        <v>-25.914897789999998</v>
      </c>
      <c r="AW27" s="108">
        <f ca="1">AI26-AW28</f>
        <v>-247.06566359999999</v>
      </c>
    </row>
    <row r="28" spans="1:70" x14ac:dyDescent="0.25">
      <c r="B28" s="70" t="str">
        <f>Run4_Var1!V60</f>
        <v>Comfortverbetering koude</v>
      </c>
      <c r="C28" s="102">
        <f ca="1">Run4_Var1!W60</f>
        <v>0</v>
      </c>
      <c r="D28" s="102">
        <f ca="1">Run4_Var2!W60</f>
        <v>0</v>
      </c>
      <c r="E28" s="102">
        <f ca="1">Run4_Var3!W60</f>
        <v>0</v>
      </c>
      <c r="F28" s="102">
        <f ca="1">Run4_Var4!W60</f>
        <v>0</v>
      </c>
      <c r="G28" s="102">
        <f ca="1">Run4_Var5!W60</f>
        <v>0</v>
      </c>
      <c r="H28" s="106"/>
      <c r="I28" s="106"/>
      <c r="J28" s="102">
        <f ca="1">Run4_Var1!X60</f>
        <v>0</v>
      </c>
      <c r="K28" s="102">
        <f ca="1">Run4_Var2!X60</f>
        <v>0</v>
      </c>
      <c r="L28" s="102">
        <f ca="1">Run4_Var3!X60</f>
        <v>19.5945</v>
      </c>
      <c r="M28" s="102">
        <f ca="1">Run4_Var4!X60</f>
        <v>0</v>
      </c>
      <c r="N28" s="102">
        <f ca="1">Run4_Var5!X60</f>
        <v>0</v>
      </c>
      <c r="O28" s="106"/>
      <c r="P28" s="106"/>
      <c r="Q28" s="102">
        <f ca="1">Run4_Var1!Y60</f>
        <v>0</v>
      </c>
      <c r="R28" s="102">
        <f ca="1">Run4_Var2!Y60</f>
        <v>0</v>
      </c>
      <c r="S28" s="102">
        <f ca="1">Run4_Var3!Y60</f>
        <v>19.768999999999998</v>
      </c>
      <c r="T28" s="102">
        <f ca="1">Run4_Var4!Y60</f>
        <v>0</v>
      </c>
      <c r="U28" s="102">
        <f ca="1">Run4_Var5!Y60</f>
        <v>0</v>
      </c>
      <c r="V28" s="106"/>
      <c r="W28" s="106"/>
      <c r="X28" s="102">
        <f ca="1">Run4_Var1!Z60</f>
        <v>0</v>
      </c>
      <c r="Y28" s="102">
        <f ca="1">Run4_Var2!Z60</f>
        <v>0</v>
      </c>
      <c r="Z28" s="102">
        <f ca="1">Run4_Var3!Z60</f>
        <v>20.432749999999999</v>
      </c>
      <c r="AA28" s="102">
        <f ca="1">Run4_Var4!Z60</f>
        <v>0</v>
      </c>
      <c r="AB28" s="102">
        <f ca="1">Run4_Var5!Z60</f>
        <v>0</v>
      </c>
      <c r="AC28" s="106"/>
      <c r="AD28" s="106"/>
      <c r="AE28" s="102">
        <f ca="1">Run4_Var1!AA60</f>
        <v>0</v>
      </c>
      <c r="AF28" s="102">
        <f ca="1">Run4_Var2!AA60</f>
        <v>0</v>
      </c>
      <c r="AG28" s="102">
        <f ca="1">Run4_Var3!AA60</f>
        <v>20.905750000000001</v>
      </c>
      <c r="AH28" s="102">
        <f ca="1">Run4_Var4!AA60</f>
        <v>0</v>
      </c>
      <c r="AI28" s="102">
        <f ca="1">Run4_Var5!AA60</f>
        <v>0</v>
      </c>
      <c r="AR28" s="108" t="s">
        <v>1440</v>
      </c>
      <c r="AS28" s="108">
        <f ca="1">-AE28</f>
        <v>0</v>
      </c>
      <c r="AT28" s="108">
        <f ca="1">-AF28</f>
        <v>0</v>
      </c>
      <c r="AU28" s="108">
        <f ca="1">-AG28</f>
        <v>-20.905750000000001</v>
      </c>
      <c r="AV28" s="108">
        <f ca="1">-AH28</f>
        <v>0</v>
      </c>
      <c r="AW28" s="108">
        <f ca="1">-AI28</f>
        <v>0</v>
      </c>
    </row>
    <row r="29" spans="1:70" x14ac:dyDescent="0.25">
      <c r="A29" s="106" t="s">
        <v>262</v>
      </c>
      <c r="C29" s="102"/>
      <c r="D29" s="102"/>
      <c r="E29" s="102"/>
      <c r="F29" s="102"/>
      <c r="G29" s="102"/>
      <c r="H29" s="106"/>
      <c r="I29" s="106"/>
      <c r="J29" s="102"/>
      <c r="K29" s="102"/>
      <c r="L29" s="102"/>
      <c r="M29" s="102"/>
      <c r="N29" s="102"/>
      <c r="O29" s="106"/>
      <c r="P29" s="106"/>
      <c r="Q29" s="102"/>
      <c r="R29" s="102"/>
      <c r="S29" s="102"/>
      <c r="T29" s="102"/>
      <c r="U29" s="102"/>
      <c r="V29" s="106"/>
      <c r="W29" s="106"/>
      <c r="X29" s="102"/>
      <c r="Y29" s="102"/>
      <c r="Z29" s="102"/>
      <c r="AA29" s="102"/>
      <c r="AB29" s="102"/>
      <c r="AC29" s="106"/>
      <c r="AD29" s="106"/>
      <c r="AE29" s="102"/>
      <c r="AF29" s="102"/>
      <c r="AG29" s="102"/>
      <c r="AH29" s="102"/>
      <c r="AI29" s="102"/>
      <c r="AR29" s="108" t="str">
        <f>B27</f>
        <v>Vergoeding voor schilverbetering en gebouwinstallaties</v>
      </c>
      <c r="AS29" s="108">
        <f ca="1">AE27</f>
        <v>-2.4049236999999999</v>
      </c>
      <c r="AT29" s="108">
        <f ca="1">AF27</f>
        <v>-24.8811754</v>
      </c>
      <c r="AU29" s="108">
        <f ca="1">AG27</f>
        <v>-38.4904376</v>
      </c>
      <c r="AV29" s="108">
        <f ca="1">AH27</f>
        <v>-55.0015766</v>
      </c>
      <c r="AW29" s="108">
        <f ca="1">AI27</f>
        <v>-24.8811754</v>
      </c>
    </row>
    <row r="30" spans="1:70" x14ac:dyDescent="0.25">
      <c r="B30" s="14" t="str">
        <f>Run4_Var1!V86</f>
        <v>Aansluitbijdrage gas (incl. BTW)</v>
      </c>
      <c r="C30" s="102">
        <f ca="1">Run4_Var1!W86</f>
        <v>0</v>
      </c>
      <c r="D30" s="102">
        <f ca="1">Run4_Var2!W86</f>
        <v>0</v>
      </c>
      <c r="E30" s="102">
        <f ca="1">Run4_Var3!W86</f>
        <v>0</v>
      </c>
      <c r="F30" s="102">
        <f ca="1">Run4_Var4!W86</f>
        <v>0</v>
      </c>
      <c r="G30" s="102">
        <f ca="1">Run4_Var5!W86</f>
        <v>0</v>
      </c>
      <c r="H30" s="106"/>
      <c r="I30" s="106"/>
      <c r="J30" s="102">
        <f ca="1">Run4_Var1!X86</f>
        <v>-2.4486903800000001E-2</v>
      </c>
      <c r="K30" s="102">
        <f ca="1">Run4_Var2!X86</f>
        <v>-2.81230102E-2</v>
      </c>
      <c r="L30" s="102">
        <f ca="1">Run4_Var3!X86</f>
        <v>-1.9430443400000001E-2</v>
      </c>
      <c r="M30" s="102">
        <f ca="1">Run4_Var4!X86</f>
        <v>0</v>
      </c>
      <c r="N30" s="102">
        <f ca="1">Run4_Var5!X86</f>
        <v>-7.9539826700000002E-4</v>
      </c>
      <c r="O30" s="106"/>
      <c r="P30" s="106"/>
      <c r="Q30" s="102">
        <f ca="1">Run4_Var1!Y86</f>
        <v>-2.4486903800000001E-2</v>
      </c>
      <c r="R30" s="102">
        <f ca="1">Run4_Var2!Y86</f>
        <v>-2.81230102E-2</v>
      </c>
      <c r="S30" s="102">
        <f ca="1">Run4_Var3!Y86</f>
        <v>-1.9146372599999999E-2</v>
      </c>
      <c r="T30" s="102">
        <f ca="1">Run4_Var4!Y86</f>
        <v>0</v>
      </c>
      <c r="U30" s="102">
        <f ca="1">Run4_Var5!Y86</f>
        <v>-7.9539826700000002E-4</v>
      </c>
      <c r="V30" s="106"/>
      <c r="W30" s="106"/>
      <c r="X30" s="102">
        <f ca="1">Run4_Var1!Z86</f>
        <v>-2.40323905E-2</v>
      </c>
      <c r="Y30" s="102">
        <f ca="1">Run4_Var2!Z86</f>
        <v>-2.81230102E-2</v>
      </c>
      <c r="Z30" s="102">
        <f ca="1">Run4_Var3!Z86</f>
        <v>-1.8691859299999999E-2</v>
      </c>
      <c r="AA30" s="102">
        <f ca="1">Run4_Var4!Z86</f>
        <v>0</v>
      </c>
      <c r="AB30" s="102">
        <f ca="1">Run4_Var5!Z86</f>
        <v>-7.9539826700000002E-4</v>
      </c>
      <c r="AC30" s="106"/>
      <c r="AD30" s="106"/>
      <c r="AE30" s="102">
        <f ca="1">Run4_Var1!AA86</f>
        <v>-2.3236992200000001E-2</v>
      </c>
      <c r="AF30" s="102">
        <f ca="1">Run4_Var2!AA86</f>
        <v>-2.6873098599999999E-2</v>
      </c>
      <c r="AG30" s="102">
        <f ca="1">Run4_Var3!AA86</f>
        <v>-1.7896460999999999E-2</v>
      </c>
      <c r="AH30" s="102">
        <f ca="1">Run4_Var4!AA86</f>
        <v>0</v>
      </c>
      <c r="AI30" s="102">
        <f ca="1">Run4_Var5!AA86</f>
        <v>-7.9539826700000002E-4</v>
      </c>
      <c r="AR30" s="108" t="str">
        <f>B16</f>
        <v>Huurverlaging door overgang verketeling naar centrale warmte-opwekking</v>
      </c>
      <c r="AS30" s="242">
        <f ca="1">-AE16</f>
        <v>1.28416</v>
      </c>
      <c r="AT30" s="242">
        <f ca="1">-AF16</f>
        <v>1.2823199999999999</v>
      </c>
      <c r="AU30" s="242">
        <f ca="1">-AG16</f>
        <v>1.2791999999999999</v>
      </c>
      <c r="AV30" s="242">
        <f ca="1">-AH16</f>
        <v>1.2791999999999999</v>
      </c>
      <c r="AW30" s="242">
        <f ca="1">-AI16</f>
        <v>5.2938400000000003</v>
      </c>
      <c r="BE30" s="106" t="s">
        <v>1461</v>
      </c>
      <c r="BO30" s="140" t="s">
        <v>1462</v>
      </c>
      <c r="BR30" s="140" t="s">
        <v>1464</v>
      </c>
    </row>
    <row r="31" spans="1:70" x14ac:dyDescent="0.25">
      <c r="B31" s="20" t="str">
        <f>Run4_Var1!V87</f>
        <v>Aansluitbijdrage elektriciteit (incl BTW)</v>
      </c>
      <c r="C31" s="102">
        <f ca="1">Run4_Var1!W87</f>
        <v>0</v>
      </c>
      <c r="D31" s="102">
        <f ca="1">Run4_Var2!W87</f>
        <v>0</v>
      </c>
      <c r="E31" s="102">
        <f ca="1">Run4_Var3!W87</f>
        <v>0</v>
      </c>
      <c r="F31" s="102">
        <f ca="1">Run4_Var4!W87</f>
        <v>0</v>
      </c>
      <c r="G31" s="102">
        <f ca="1">Run4_Var5!W87</f>
        <v>0</v>
      </c>
      <c r="H31" s="106"/>
      <c r="I31" s="106"/>
      <c r="J31" s="102">
        <f ca="1">Run4_Var1!X87</f>
        <v>-0.72785051700000003</v>
      </c>
      <c r="K31" s="102">
        <f ca="1">Run4_Var2!X87</f>
        <v>-0.72785051700000003</v>
      </c>
      <c r="L31" s="102">
        <f ca="1">Run4_Var3!X87</f>
        <v>-0.72785051700000003</v>
      </c>
      <c r="M31" s="102">
        <f ca="1">Run4_Var4!X87</f>
        <v>-0.72785051700000003</v>
      </c>
      <c r="N31" s="102">
        <f ca="1">Run4_Var5!X87</f>
        <v>-0.72785051700000003</v>
      </c>
      <c r="O31" s="106"/>
      <c r="P31" s="106"/>
      <c r="Q31" s="102">
        <f ca="1">Run4_Var1!Y87</f>
        <v>-0.72785051700000003</v>
      </c>
      <c r="R31" s="102">
        <f ca="1">Run4_Var2!Y87</f>
        <v>-0.72785051700000003</v>
      </c>
      <c r="S31" s="102">
        <f ca="1">Run4_Var3!Y87</f>
        <v>-0.72785051700000003</v>
      </c>
      <c r="T31" s="102">
        <f ca="1">Run4_Var4!Y87</f>
        <v>-0.72785051700000003</v>
      </c>
      <c r="U31" s="102">
        <f ca="1">Run4_Var5!Y87</f>
        <v>-0.72785051700000003</v>
      </c>
      <c r="V31" s="106"/>
      <c r="W31" s="106"/>
      <c r="X31" s="102">
        <f ca="1">Run4_Var1!Z87</f>
        <v>-0.72785051700000003</v>
      </c>
      <c r="Y31" s="102">
        <f ca="1">Run4_Var2!Z87</f>
        <v>-0.72785051700000003</v>
      </c>
      <c r="Z31" s="102">
        <f ca="1">Run4_Var3!Z87</f>
        <v>-0.72785051700000003</v>
      </c>
      <c r="AA31" s="102">
        <f ca="1">Run4_Var4!Z87</f>
        <v>-0.72785051700000003</v>
      </c>
      <c r="AB31" s="102">
        <f ca="1">Run4_Var5!Z87</f>
        <v>-0.72785051700000003</v>
      </c>
      <c r="AC31" s="106"/>
      <c r="AD31" s="106"/>
      <c r="AE31" s="102">
        <f ca="1">Run4_Var1!AA87</f>
        <v>-0.72785051700000003</v>
      </c>
      <c r="AF31" s="102">
        <f ca="1">Run4_Var2!AA87</f>
        <v>-0.72785051700000003</v>
      </c>
      <c r="AG31" s="102">
        <f ca="1">Run4_Var3!AA87</f>
        <v>-0.72785051700000003</v>
      </c>
      <c r="AH31" s="102">
        <f ca="1">Run4_Var4!AA87</f>
        <v>-0.72785051700000003</v>
      </c>
      <c r="AI31" s="102">
        <f ca="1">Run4_Var5!AA87</f>
        <v>-0.72785051700000003</v>
      </c>
      <c r="BG31" s="140" t="s">
        <v>1472</v>
      </c>
      <c r="BI31" s="252">
        <v>7919095</v>
      </c>
      <c r="BJ31" s="252">
        <v>8678521.1099999975</v>
      </c>
      <c r="BK31" s="252">
        <v>9356985.0800000001</v>
      </c>
      <c r="BL31" s="252">
        <v>9758809.0599999987</v>
      </c>
      <c r="BM31" s="252">
        <v>10152609.039999999</v>
      </c>
      <c r="BO31" s="140" t="s">
        <v>1463</v>
      </c>
      <c r="BR31" s="140" t="s">
        <v>1465</v>
      </c>
    </row>
    <row r="32" spans="1:70" x14ac:dyDescent="0.25">
      <c r="B32" s="27" t="str">
        <f>Run4_Var1!V88</f>
        <v>Aansluitbijdrage gebiedsopties (incl BTW)</v>
      </c>
      <c r="C32" s="102">
        <f ca="1">Run4_Var1!W88</f>
        <v>0</v>
      </c>
      <c r="D32" s="102">
        <f ca="1">Run4_Var2!W88</f>
        <v>0</v>
      </c>
      <c r="E32" s="102">
        <f ca="1">Run4_Var3!W88</f>
        <v>0</v>
      </c>
      <c r="F32" s="102">
        <f ca="1">Run4_Var4!W88</f>
        <v>0</v>
      </c>
      <c r="G32" s="102">
        <f ca="1">Run4_Var5!W88</f>
        <v>0</v>
      </c>
      <c r="H32" s="106"/>
      <c r="I32" s="106"/>
      <c r="J32" s="102">
        <f ca="1">Run4_Var1!X88</f>
        <v>-2.9781961099999998</v>
      </c>
      <c r="K32" s="102">
        <f ca="1">Run4_Var2!X88</f>
        <v>-2.9536558099999999</v>
      </c>
      <c r="L32" s="102">
        <f ca="1">Run4_Var3!X88</f>
        <v>-3.01232247</v>
      </c>
      <c r="M32" s="102">
        <f ca="1">Run4_Var4!X88</f>
        <v>0</v>
      </c>
      <c r="N32" s="102">
        <f ca="1">Run4_Var5!X88</f>
        <v>-3.1380915379999998</v>
      </c>
      <c r="O32" s="106"/>
      <c r="P32" s="106"/>
      <c r="Q32" s="102">
        <f ca="1">Run4_Var1!Y88</f>
        <v>-5.7068227199999999</v>
      </c>
      <c r="R32" s="102">
        <f ca="1">Run4_Var2!Y88</f>
        <v>-5.6597985599999996</v>
      </c>
      <c r="S32" s="102">
        <f ca="1">Run4_Var3!Y88</f>
        <v>-5.77397224</v>
      </c>
      <c r="T32" s="102">
        <f ca="1">Run4_Var4!Y88</f>
        <v>0</v>
      </c>
      <c r="U32" s="102">
        <f ca="1">Run4_Var5!Y88</f>
        <v>-2.8950619703</v>
      </c>
      <c r="V32" s="106"/>
      <c r="W32" s="106"/>
      <c r="X32" s="102">
        <f ca="1">Run4_Var1!Z88</f>
        <v>-8.255053653960001</v>
      </c>
      <c r="Y32" s="102">
        <f ca="1">Run4_Var2!Z88</f>
        <v>-8.18443173</v>
      </c>
      <c r="Z32" s="102">
        <f ca="1">Run4_Var3!Z88</f>
        <v>-8.3530113700000008</v>
      </c>
      <c r="AA32" s="102">
        <f ca="1">Run4_Var4!Z88</f>
        <v>0</v>
      </c>
      <c r="AB32" s="102">
        <f ca="1">Run4_Var5!Z88</f>
        <v>-2.7204864911</v>
      </c>
      <c r="AC32" s="106"/>
      <c r="AD32" s="106"/>
      <c r="AE32" s="102">
        <f ca="1">Run4_Var1!AA88</f>
        <v>-10.67177027728</v>
      </c>
      <c r="AF32" s="102">
        <f ca="1">Run4_Var2!AA88</f>
        <v>-10.583891377280001</v>
      </c>
      <c r="AG32" s="102">
        <f ca="1">Run4_Var3!AA88</f>
        <v>-10.801547299999999</v>
      </c>
      <c r="AH32" s="102">
        <f ca="1">Run4_Var4!AA88</f>
        <v>0</v>
      </c>
      <c r="AI32" s="102">
        <f ca="1">Run4_Var5!AA88</f>
        <v>-2.5972794234000003</v>
      </c>
      <c r="BG32" s="140" t="s">
        <v>1477</v>
      </c>
      <c r="BI32" s="257">
        <v>7917521</v>
      </c>
      <c r="BJ32" s="257">
        <v>7656977</v>
      </c>
      <c r="BK32" s="257">
        <v>7403341</v>
      </c>
      <c r="BL32" s="257">
        <v>7142267</v>
      </c>
      <c r="BM32" s="257">
        <v>6897623</v>
      </c>
      <c r="BO32" s="140" t="s">
        <v>1481</v>
      </c>
      <c r="BR32" s="140" t="s">
        <v>1480</v>
      </c>
    </row>
    <row r="33" spans="1:65" x14ac:dyDescent="0.25">
      <c r="B33" s="17" t="str">
        <f>Run4_Var1!V89</f>
        <v>Energieinstallaties gebouw (incl. BTW)</v>
      </c>
      <c r="C33" s="102">
        <f ca="1">Run4_Var1!W89</f>
        <v>0</v>
      </c>
      <c r="D33" s="102">
        <f ca="1">Run4_Var2!W89</f>
        <v>0</v>
      </c>
      <c r="E33" s="102">
        <f ca="1">Run4_Var3!W89</f>
        <v>0</v>
      </c>
      <c r="F33" s="102">
        <f ca="1">Run4_Var4!W89</f>
        <v>0</v>
      </c>
      <c r="G33" s="102">
        <f ca="1">Run4_Var5!W89</f>
        <v>0</v>
      </c>
      <c r="H33" s="106"/>
      <c r="I33" s="106"/>
      <c r="J33" s="102">
        <f ca="1">Run4_Var1!X89</f>
        <v>0</v>
      </c>
      <c r="K33" s="102">
        <f ca="1">Run4_Var2!X89</f>
        <v>0</v>
      </c>
      <c r="L33" s="102">
        <f ca="1">Run4_Var3!X89</f>
        <v>0</v>
      </c>
      <c r="M33" s="102">
        <f ca="1">Run4_Var4!X89</f>
        <v>-5.6400477200000001</v>
      </c>
      <c r="N33" s="102">
        <f ca="1">Run4_Var5!X89</f>
        <v>0</v>
      </c>
      <c r="O33" s="106"/>
      <c r="P33" s="106"/>
      <c r="Q33" s="102">
        <f ca="1">Run4_Var1!Y89</f>
        <v>0</v>
      </c>
      <c r="R33" s="102">
        <f ca="1">Run4_Var2!Y89</f>
        <v>0</v>
      </c>
      <c r="S33" s="102">
        <f ca="1">Run4_Var3!Y89</f>
        <v>0</v>
      </c>
      <c r="T33" s="102">
        <f ca="1">Run4_Var4!Y89</f>
        <v>-4.7495138699999995</v>
      </c>
      <c r="U33" s="102">
        <f ca="1">Run4_Var5!Y89</f>
        <v>0</v>
      </c>
      <c r="V33" s="106"/>
      <c r="W33" s="106"/>
      <c r="X33" s="102">
        <f ca="1">Run4_Var1!Z89</f>
        <v>0</v>
      </c>
      <c r="Y33" s="102">
        <f ca="1">Run4_Var2!Z89</f>
        <v>0</v>
      </c>
      <c r="Z33" s="102">
        <f ca="1">Run4_Var3!Z89</f>
        <v>0</v>
      </c>
      <c r="AA33" s="102">
        <f ca="1">Run4_Var4!Z89</f>
        <v>-4.1929302149999996</v>
      </c>
      <c r="AB33" s="102">
        <f ca="1">Run4_Var5!Z89</f>
        <v>0</v>
      </c>
      <c r="AC33" s="106"/>
      <c r="AD33" s="106"/>
      <c r="AE33" s="102">
        <f ca="1">Run4_Var1!AA89</f>
        <v>0</v>
      </c>
      <c r="AF33" s="102">
        <f ca="1">Run4_Var2!AA89</f>
        <v>0</v>
      </c>
      <c r="AG33" s="102">
        <f ca="1">Run4_Var3!AA89</f>
        <v>0</v>
      </c>
      <c r="AH33" s="102">
        <f ca="1">Run4_Var4!AA89</f>
        <v>-3.7847688700000002</v>
      </c>
      <c r="AI33" s="102">
        <f ca="1">Run4_Var5!AA89</f>
        <v>0</v>
      </c>
      <c r="AR33" s="103" t="s">
        <v>369</v>
      </c>
      <c r="BG33" s="140" t="s">
        <v>1478</v>
      </c>
      <c r="BI33" s="252">
        <f>BI31-BI32</f>
        <v>1574</v>
      </c>
      <c r="BJ33" s="252">
        <f t="shared" ref="BJ33:BM33" si="18">BJ31-BJ32</f>
        <v>1021544.1099999975</v>
      </c>
      <c r="BK33" s="252">
        <f t="shared" si="18"/>
        <v>1953644.08</v>
      </c>
      <c r="BL33" s="252">
        <f t="shared" si="18"/>
        <v>2616542.0599999987</v>
      </c>
      <c r="BM33" s="252">
        <f t="shared" si="18"/>
        <v>3254986.0399999991</v>
      </c>
    </row>
    <row r="34" spans="1:65" x14ac:dyDescent="0.25">
      <c r="B34" s="22" t="str">
        <f>Run4_Var1!V90</f>
        <v>Schilverbetering (incl BTW)</v>
      </c>
      <c r="C34" s="102">
        <f ca="1">Run4_Var1!W90</f>
        <v>0</v>
      </c>
      <c r="D34" s="102">
        <f ca="1">Run4_Var2!W90</f>
        <v>0</v>
      </c>
      <c r="E34" s="102">
        <f ca="1">Run4_Var3!W90</f>
        <v>0</v>
      </c>
      <c r="F34" s="102">
        <f ca="1">Run4_Var4!W90</f>
        <v>0</v>
      </c>
      <c r="G34" s="102">
        <f ca="1">Run4_Var5!W90</f>
        <v>0</v>
      </c>
      <c r="H34" s="106"/>
      <c r="I34" s="106"/>
      <c r="J34" s="102">
        <f ca="1">Run4_Var1!X90</f>
        <v>0</v>
      </c>
      <c r="K34" s="102">
        <f ca="1">Run4_Var2!X90</f>
        <v>0</v>
      </c>
      <c r="L34" s="102">
        <f ca="1">Run4_Var3!X90</f>
        <v>0</v>
      </c>
      <c r="M34" s="102">
        <f ca="1">Run4_Var4!X90</f>
        <v>0</v>
      </c>
      <c r="N34" s="102">
        <f ca="1">Run4_Var5!X90</f>
        <v>0</v>
      </c>
      <c r="O34" s="106"/>
      <c r="P34" s="106"/>
      <c r="Q34" s="102">
        <f ca="1">Run4_Var1!Y90</f>
        <v>0</v>
      </c>
      <c r="R34" s="102">
        <f ca="1">Run4_Var2!Y90</f>
        <v>0</v>
      </c>
      <c r="S34" s="102">
        <f ca="1">Run4_Var3!Y90</f>
        <v>0</v>
      </c>
      <c r="T34" s="102">
        <f ca="1">Run4_Var4!Y90</f>
        <v>0</v>
      </c>
      <c r="U34" s="102">
        <f ca="1">Run4_Var5!Y90</f>
        <v>0</v>
      </c>
      <c r="V34" s="106"/>
      <c r="W34" s="106"/>
      <c r="X34" s="102">
        <f ca="1">Run4_Var1!Z90</f>
        <v>0</v>
      </c>
      <c r="Y34" s="102">
        <f ca="1">Run4_Var2!Z90</f>
        <v>0</v>
      </c>
      <c r="Z34" s="102">
        <f ca="1">Run4_Var3!Z90</f>
        <v>0</v>
      </c>
      <c r="AA34" s="102">
        <f ca="1">Run4_Var4!Z90</f>
        <v>0</v>
      </c>
      <c r="AB34" s="102">
        <f ca="1">Run4_Var5!Z90</f>
        <v>0</v>
      </c>
      <c r="AC34" s="106"/>
      <c r="AD34" s="106"/>
      <c r="AE34" s="102">
        <f ca="1">Run4_Var1!AA90</f>
        <v>0</v>
      </c>
      <c r="AF34" s="102">
        <f ca="1">Run4_Var2!AA90</f>
        <v>0</v>
      </c>
      <c r="AG34" s="102">
        <f ca="1">Run4_Var3!AA90</f>
        <v>0</v>
      </c>
      <c r="AH34" s="102">
        <f ca="1">Run4_Var4!AA90</f>
        <v>0</v>
      </c>
      <c r="AI34" s="102">
        <f ca="1">Run4_Var5!AA90</f>
        <v>0</v>
      </c>
      <c r="AR34" s="106" t="s">
        <v>1460</v>
      </c>
    </row>
    <row r="35" spans="1:65" x14ac:dyDescent="0.25">
      <c r="B35" s="36" t="str">
        <f>Run4_Var1!V91</f>
        <v>Vergoeding voor schilverbetering en energieinstallaties</v>
      </c>
      <c r="C35" s="102">
        <f ca="1">Run4_Var1!W91</f>
        <v>0</v>
      </c>
      <c r="D35" s="102">
        <f ca="1">Run4_Var2!W91</f>
        <v>0</v>
      </c>
      <c r="E35" s="102">
        <f ca="1">Run4_Var3!W91</f>
        <v>0</v>
      </c>
      <c r="F35" s="102">
        <f ca="1">Run4_Var4!W91</f>
        <v>0</v>
      </c>
      <c r="G35" s="102">
        <f ca="1">Run4_Var5!W91</f>
        <v>0</v>
      </c>
      <c r="H35" s="106"/>
      <c r="I35" s="106"/>
      <c r="J35" s="102">
        <f ca="1">Run4_Var1!X91</f>
        <v>0</v>
      </c>
      <c r="K35" s="102">
        <f ca="1">Run4_Var2!X91</f>
        <v>0</v>
      </c>
      <c r="L35" s="102">
        <f ca="1">Run4_Var3!X91</f>
        <v>0</v>
      </c>
      <c r="M35" s="102">
        <f ca="1">Run4_Var4!X91</f>
        <v>0</v>
      </c>
      <c r="N35" s="102">
        <f ca="1">Run4_Var5!X91</f>
        <v>0</v>
      </c>
      <c r="O35" s="106"/>
      <c r="P35" s="106"/>
      <c r="Q35" s="102">
        <f ca="1">Run4_Var1!Y91</f>
        <v>0</v>
      </c>
      <c r="R35" s="102">
        <f ca="1">Run4_Var2!Y91</f>
        <v>0</v>
      </c>
      <c r="S35" s="102">
        <f ca="1">Run4_Var3!Y91</f>
        <v>0</v>
      </c>
      <c r="T35" s="102">
        <f ca="1">Run4_Var4!Y91</f>
        <v>0</v>
      </c>
      <c r="U35" s="102">
        <f ca="1">Run4_Var5!Y91</f>
        <v>0</v>
      </c>
      <c r="V35" s="106"/>
      <c r="W35" s="106"/>
      <c r="X35" s="102">
        <f ca="1">Run4_Var1!Z91</f>
        <v>0</v>
      </c>
      <c r="Y35" s="102">
        <f ca="1">Run4_Var2!Z91</f>
        <v>0</v>
      </c>
      <c r="Z35" s="102">
        <f ca="1">Run4_Var3!Z91</f>
        <v>0</v>
      </c>
      <c r="AA35" s="102">
        <f ca="1">Run4_Var4!Z91</f>
        <v>0</v>
      </c>
      <c r="AB35" s="102">
        <f ca="1">Run4_Var5!Z91</f>
        <v>0</v>
      </c>
      <c r="AC35" s="106"/>
      <c r="AD35" s="106"/>
      <c r="AE35" s="102">
        <f ca="1">Run4_Var1!AA91</f>
        <v>0</v>
      </c>
      <c r="AF35" s="102">
        <f ca="1">Run4_Var2!AA91</f>
        <v>0</v>
      </c>
      <c r="AG35" s="102">
        <f ca="1">Run4_Var3!AA91</f>
        <v>0</v>
      </c>
      <c r="AH35" s="102">
        <f ca="1">Run4_Var4!AA91</f>
        <v>0</v>
      </c>
      <c r="AI35" s="102">
        <f ca="1">Run4_Var5!AA91</f>
        <v>0</v>
      </c>
      <c r="AS35" s="140">
        <v>2050</v>
      </c>
      <c r="AT35" s="140">
        <v>2050</v>
      </c>
      <c r="AU35" s="248">
        <v>2050</v>
      </c>
      <c r="AV35" s="248">
        <v>2050</v>
      </c>
      <c r="AW35" s="248">
        <v>2050</v>
      </c>
      <c r="BE35" s="140" t="s">
        <v>1479</v>
      </c>
    </row>
    <row r="36" spans="1:65" x14ac:dyDescent="0.25">
      <c r="B36" s="171" t="str">
        <f>Run4_Var1!V92</f>
        <v>Subsidie</v>
      </c>
      <c r="C36" s="102">
        <f ca="1">Run4_Var1!W92</f>
        <v>0</v>
      </c>
      <c r="D36" s="102">
        <f ca="1">Run4_Var2!W92</f>
        <v>0</v>
      </c>
      <c r="E36" s="102">
        <f ca="1">Run4_Var3!W92</f>
        <v>0</v>
      </c>
      <c r="F36" s="102">
        <f ca="1">Run4_Var4!W92</f>
        <v>0</v>
      </c>
      <c r="G36" s="102">
        <f ca="1">Run4_Var5!W92</f>
        <v>0</v>
      </c>
      <c r="H36" s="106"/>
      <c r="I36" s="106"/>
      <c r="J36" s="102">
        <f ca="1">Run4_Var1!X92</f>
        <v>0</v>
      </c>
      <c r="K36" s="102">
        <f ca="1">Run4_Var2!X92</f>
        <v>0</v>
      </c>
      <c r="L36" s="102">
        <f ca="1">Run4_Var3!X92</f>
        <v>0</v>
      </c>
      <c r="M36" s="102">
        <f ca="1">Run4_Var4!X92</f>
        <v>0</v>
      </c>
      <c r="N36" s="102">
        <f ca="1">Run4_Var5!X92</f>
        <v>0</v>
      </c>
      <c r="O36" s="106"/>
      <c r="P36" s="106"/>
      <c r="Q36" s="102">
        <f ca="1">Run4_Var1!Y92</f>
        <v>0</v>
      </c>
      <c r="R36" s="102">
        <f ca="1">Run4_Var2!Y92</f>
        <v>0</v>
      </c>
      <c r="S36" s="102">
        <f ca="1">Run4_Var3!Y92</f>
        <v>0</v>
      </c>
      <c r="T36" s="102">
        <f ca="1">Run4_Var4!Y92</f>
        <v>0</v>
      </c>
      <c r="U36" s="102">
        <f ca="1">Run4_Var5!Y92</f>
        <v>0</v>
      </c>
      <c r="V36" s="106"/>
      <c r="W36" s="106"/>
      <c r="X36" s="102">
        <f ca="1">Run4_Var1!Z92</f>
        <v>0</v>
      </c>
      <c r="Y36" s="102">
        <f ca="1">Run4_Var2!Z92</f>
        <v>0</v>
      </c>
      <c r="Z36" s="102">
        <f ca="1">Run4_Var3!Z92</f>
        <v>0</v>
      </c>
      <c r="AA36" s="102">
        <f ca="1">Run4_Var4!Z92</f>
        <v>0</v>
      </c>
      <c r="AB36" s="102">
        <f ca="1">Run4_Var5!Z92</f>
        <v>0</v>
      </c>
      <c r="AC36" s="106"/>
      <c r="AD36" s="106"/>
      <c r="AE36" s="102">
        <f ca="1">Run4_Var1!AA92</f>
        <v>0</v>
      </c>
      <c r="AF36" s="102">
        <f ca="1">Run4_Var2!AA92</f>
        <v>0</v>
      </c>
      <c r="AG36" s="102">
        <f ca="1">Run4_Var3!AA92</f>
        <v>0</v>
      </c>
      <c r="AH36" s="102">
        <f ca="1">Run4_Var4!AA92</f>
        <v>0</v>
      </c>
      <c r="AI36" s="102">
        <f ca="1">Run4_Var5!AA92</f>
        <v>0</v>
      </c>
      <c r="AR36" s="140" t="s">
        <v>1407</v>
      </c>
      <c r="AS36" s="252">
        <f t="shared" ref="AS36:AV36" ca="1" si="19">IF(AS$9=1,0,SUM(AE228:AE231))</f>
        <v>25.66495248895</v>
      </c>
      <c r="AT36" s="252">
        <f t="shared" ca="1" si="19"/>
        <v>19.348512918209995</v>
      </c>
      <c r="AU36" s="252">
        <f t="shared" ca="1" si="19"/>
        <v>14.802140648149996</v>
      </c>
      <c r="AV36" s="252">
        <f t="shared" ca="1" si="19"/>
        <v>7.4979183950000063</v>
      </c>
      <c r="AW36" s="108">
        <f ca="1">IF(AW$9=1,0,SUM(AI228:AI231))</f>
        <v>4.8777465221699963</v>
      </c>
    </row>
    <row r="37" spans="1:65" s="106" customFormat="1" x14ac:dyDescent="0.25">
      <c r="A37" s="106" t="s">
        <v>263</v>
      </c>
      <c r="C37" s="102"/>
      <c r="D37" s="102"/>
      <c r="E37" s="102"/>
      <c r="F37" s="102"/>
      <c r="G37" s="102"/>
      <c r="J37" s="102"/>
      <c r="K37" s="102"/>
      <c r="L37" s="102"/>
      <c r="M37" s="102"/>
      <c r="N37" s="102"/>
      <c r="Q37" s="102"/>
      <c r="R37" s="102"/>
      <c r="S37" s="102"/>
      <c r="T37" s="102"/>
      <c r="U37" s="102"/>
      <c r="X37" s="102"/>
      <c r="Y37" s="102"/>
      <c r="Z37" s="102"/>
      <c r="AA37" s="102"/>
      <c r="AB37" s="102"/>
      <c r="AE37" s="102"/>
      <c r="AF37" s="102"/>
      <c r="AG37" s="102"/>
      <c r="AH37" s="102"/>
      <c r="AI37" s="102"/>
      <c r="AR37" s="140" t="s">
        <v>239</v>
      </c>
      <c r="AS37" s="252">
        <f t="shared" ref="AS37:AV37" ca="1" si="20">IF(AS$9=1,0,SUM(AE213:AE221))</f>
        <v>31.655673004609003</v>
      </c>
      <c r="AT37" s="252">
        <f t="shared" ca="1" si="20"/>
        <v>34.680242451288997</v>
      </c>
      <c r="AU37" s="252">
        <f t="shared" ca="1" si="20"/>
        <v>31.259582860030005</v>
      </c>
      <c r="AV37" s="252">
        <f t="shared" ca="1" si="20"/>
        <v>43.096891091000003</v>
      </c>
      <c r="AW37" s="108">
        <f ca="1">IF(AW$9=1,0,SUM(AI213:AI221))</f>
        <v>22.184345747222004</v>
      </c>
      <c r="BE37" s="140" t="s">
        <v>1385</v>
      </c>
      <c r="BF37" s="140"/>
      <c r="BI37" s="140">
        <v>2010</v>
      </c>
      <c r="BJ37" s="140">
        <v>2020</v>
      </c>
      <c r="BK37" s="140">
        <v>2030</v>
      </c>
      <c r="BL37" s="140">
        <v>2040</v>
      </c>
      <c r="BM37" s="140">
        <v>2050</v>
      </c>
    </row>
    <row r="38" spans="1:65" x14ac:dyDescent="0.25">
      <c r="B38" s="14" t="s">
        <v>275</v>
      </c>
      <c r="C38" s="102">
        <f ca="1">Run4_Var1!W110</f>
        <v>0</v>
      </c>
      <c r="D38" s="102">
        <f ca="1">Run4_Var2!W110</f>
        <v>0</v>
      </c>
      <c r="E38" s="102">
        <f ca="1">Run4_Var3!W110</f>
        <v>0</v>
      </c>
      <c r="F38" s="102">
        <f ca="1">Run4_Var4!W110</f>
        <v>0</v>
      </c>
      <c r="G38" s="102">
        <f ca="1">Run4_Var5!W110</f>
        <v>0</v>
      </c>
      <c r="H38" s="106"/>
      <c r="I38" s="106"/>
      <c r="J38" s="102">
        <f ca="1">Run4_Var1!X110</f>
        <v>-0.1276462226</v>
      </c>
      <c r="K38" s="102">
        <f ca="1">Run4_Var2!X110</f>
        <v>-0.14897645349999999</v>
      </c>
      <c r="L38" s="102">
        <f ca="1">Run4_Var3!X110</f>
        <v>-9.6651347800000009E-2</v>
      </c>
      <c r="M38" s="102">
        <f ca="1">Run4_Var4!X110</f>
        <v>0</v>
      </c>
      <c r="N38" s="102">
        <f ca="1">Run4_Var5!X110</f>
        <v>-3.6015417340000003E-3</v>
      </c>
      <c r="O38" s="106"/>
      <c r="P38" s="106"/>
      <c r="Q38" s="102">
        <f ca="1">Run4_Var1!Y110</f>
        <v>-0.1031123261</v>
      </c>
      <c r="R38" s="102">
        <f ca="1">Run4_Var2!Y110</f>
        <v>-0.12032179730000001</v>
      </c>
      <c r="S38" s="102">
        <f ca="1">Run4_Var3!Y110</f>
        <v>-7.6508758600000004E-2</v>
      </c>
      <c r="T38" s="102">
        <f ca="1">Run4_Var4!Y110</f>
        <v>0</v>
      </c>
      <c r="U38" s="102">
        <f ca="1">Run4_Var5!Y110</f>
        <v>-2.9073978020000002E-3</v>
      </c>
      <c r="V38" s="106"/>
      <c r="W38" s="106"/>
      <c r="X38" s="102">
        <f ca="1">Run4_Var1!Z110</f>
        <v>-0.10227172239999999</v>
      </c>
      <c r="Y38" s="102">
        <f ca="1">Run4_Var2!Z110</f>
        <v>-0.12139303309999999</v>
      </c>
      <c r="Z38" s="102">
        <f ca="1">Run4_Var3!Z110</f>
        <v>-7.5436582200000005E-2</v>
      </c>
      <c r="AA38" s="102">
        <f ca="1">Run4_Var4!Z110</f>
        <v>0</v>
      </c>
      <c r="AB38" s="102">
        <f ca="1">Run4_Var5!Z110</f>
        <v>-2.93482236E-3</v>
      </c>
      <c r="AC38" s="106"/>
      <c r="AD38" s="106"/>
      <c r="AE38" s="102">
        <f ca="1">Run4_Var1!AA110</f>
        <v>-0.1000966781</v>
      </c>
      <c r="AF38" s="102">
        <f ca="1">Run4_Var2!AA110</f>
        <v>-0.11758873410000001</v>
      </c>
      <c r="AG38" s="102">
        <f ca="1">Run4_Var3!AA110</f>
        <v>-7.3062612999999998E-2</v>
      </c>
      <c r="AH38" s="102">
        <f ca="1">Run4_Var4!AA110</f>
        <v>0</v>
      </c>
      <c r="AI38" s="102">
        <f ca="1">Run4_Var5!AA110</f>
        <v>-2.9587291280000001E-3</v>
      </c>
      <c r="AR38" s="140" t="s">
        <v>250</v>
      </c>
      <c r="AS38" s="108">
        <f ca="1">SUM(AE198:AE199)</f>
        <v>12.7126153</v>
      </c>
      <c r="AT38" s="108">
        <f ca="1">SUM(AF198:AF199)</f>
        <v>12.401539790000001</v>
      </c>
      <c r="AU38" s="108">
        <f ca="1">SUM(AG198:AG199)</f>
        <v>17.92299143</v>
      </c>
      <c r="AV38" s="108">
        <f ca="1">SUM(AH198:AH199)</f>
        <v>11.733700430000001</v>
      </c>
      <c r="AW38" s="108">
        <f ca="1">SUM(AI198:AI199)</f>
        <v>20.947659459999997</v>
      </c>
      <c r="BE38" s="140" t="s">
        <v>1458</v>
      </c>
      <c r="BI38" s="262">
        <v>147321</v>
      </c>
      <c r="BJ38" s="262">
        <v>147321</v>
      </c>
      <c r="BK38" s="262">
        <v>147321</v>
      </c>
      <c r="BL38" s="262">
        <v>147321</v>
      </c>
      <c r="BM38" s="262">
        <v>147321</v>
      </c>
    </row>
    <row r="39" spans="1:65" x14ac:dyDescent="0.25">
      <c r="B39" s="43" t="s">
        <v>276</v>
      </c>
      <c r="C39" s="102">
        <f ca="1">Run4_Var1!W111</f>
        <v>0</v>
      </c>
      <c r="D39" s="102">
        <f ca="1">Run4_Var2!W111</f>
        <v>0</v>
      </c>
      <c r="E39" s="102">
        <f ca="1">Run4_Var3!W111</f>
        <v>0</v>
      </c>
      <c r="F39" s="102">
        <f ca="1">Run4_Var4!W111</f>
        <v>0</v>
      </c>
      <c r="G39" s="102">
        <f ca="1">Run4_Var5!W111</f>
        <v>0</v>
      </c>
      <c r="H39" s="106"/>
      <c r="I39" s="106"/>
      <c r="J39" s="102">
        <f ca="1">Run4_Var1!X111</f>
        <v>-8.7613679999999999E-2</v>
      </c>
      <c r="K39" s="102">
        <f ca="1">Run4_Var2!X111</f>
        <v>-0.10062359999999999</v>
      </c>
      <c r="L39" s="102">
        <f ca="1">Run4_Var3!X111</f>
        <v>-6.9521760000000002E-2</v>
      </c>
      <c r="M39" s="102">
        <f ca="1">Run4_Var4!X111</f>
        <v>0</v>
      </c>
      <c r="N39" s="102">
        <f ca="1">Run4_Var5!X111</f>
        <v>-2.84592E-3</v>
      </c>
      <c r="O39" s="106"/>
      <c r="P39" s="106"/>
      <c r="Q39" s="102">
        <f ca="1">Run4_Var1!Y111</f>
        <v>-8.7613679999999999E-2</v>
      </c>
      <c r="R39" s="102">
        <f ca="1">Run4_Var2!Y111</f>
        <v>-0.10062359999999999</v>
      </c>
      <c r="S39" s="102">
        <f ca="1">Run4_Var3!Y111</f>
        <v>-6.8505360000000001E-2</v>
      </c>
      <c r="T39" s="102">
        <f ca="1">Run4_Var4!Y111</f>
        <v>0</v>
      </c>
      <c r="U39" s="102">
        <f ca="1">Run4_Var5!Y111</f>
        <v>-2.84592E-3</v>
      </c>
      <c r="V39" s="106"/>
      <c r="W39" s="106"/>
      <c r="X39" s="102">
        <f ca="1">Run4_Var1!Z111</f>
        <v>-8.5987439999999998E-2</v>
      </c>
      <c r="Y39" s="102">
        <f ca="1">Run4_Var2!Z111</f>
        <v>-0.10062359999999999</v>
      </c>
      <c r="Z39" s="102">
        <f ca="1">Run4_Var3!Z111</f>
        <v>-6.687912E-2</v>
      </c>
      <c r="AA39" s="102">
        <f ca="1">Run4_Var4!Z111</f>
        <v>0</v>
      </c>
      <c r="AB39" s="102">
        <f ca="1">Run4_Var5!Z111</f>
        <v>-2.84592E-3</v>
      </c>
      <c r="AC39" s="106"/>
      <c r="AD39" s="106"/>
      <c r="AE39" s="102">
        <f ca="1">Run4_Var1!AA111</f>
        <v>-8.3141519999999997E-2</v>
      </c>
      <c r="AF39" s="102">
        <f ca="1">Run4_Var2!AA111</f>
        <v>-9.6151440000000005E-2</v>
      </c>
      <c r="AG39" s="102">
        <f ca="1">Run4_Var3!AA111</f>
        <v>-6.4033199999999998E-2</v>
      </c>
      <c r="AH39" s="102">
        <f ca="1">Run4_Var4!AA111</f>
        <v>0</v>
      </c>
      <c r="AI39" s="102">
        <f ca="1">Run4_Var5!AA111</f>
        <v>-2.84592E-3</v>
      </c>
      <c r="AR39" s="140" t="s">
        <v>334</v>
      </c>
      <c r="AS39" s="108">
        <f ca="1">SUM(AE225:AE226)</f>
        <v>4.3482975048999997</v>
      </c>
      <c r="AT39" s="108">
        <f ca="1">SUM(AF225:AF226)</f>
        <v>4.3482803559000001</v>
      </c>
      <c r="AU39" s="108">
        <f ca="1">SUM(AG225:AG226)</f>
        <v>5.1275468232000012</v>
      </c>
      <c r="AV39" s="108">
        <f ca="1">SUM(AH225:AH226)</f>
        <v>4.7646574080000006</v>
      </c>
      <c r="AW39" s="108">
        <f ca="1">SUM(AI225:AI226)</f>
        <v>4.2556179589900003</v>
      </c>
      <c r="BE39" s="140" t="s">
        <v>1459</v>
      </c>
      <c r="BI39" s="263">
        <v>12101</v>
      </c>
      <c r="BJ39" s="252">
        <v>12101</v>
      </c>
      <c r="BK39" s="252">
        <v>12101</v>
      </c>
      <c r="BL39" s="252">
        <v>12101</v>
      </c>
      <c r="BM39" s="252">
        <v>12101</v>
      </c>
    </row>
    <row r="40" spans="1:65" x14ac:dyDescent="0.25">
      <c r="B40" s="25" t="s">
        <v>277</v>
      </c>
      <c r="C40" s="102">
        <f ca="1">Run4_Var1!W112</f>
        <v>0</v>
      </c>
      <c r="D40" s="102">
        <f ca="1">Run4_Var2!W112</f>
        <v>0</v>
      </c>
      <c r="E40" s="102">
        <f ca="1">Run4_Var3!W112</f>
        <v>0</v>
      </c>
      <c r="F40" s="102">
        <f ca="1">Run4_Var4!W112</f>
        <v>0</v>
      </c>
      <c r="G40" s="102">
        <f ca="1">Run4_Var5!W112</f>
        <v>0</v>
      </c>
      <c r="H40" s="106"/>
      <c r="I40" s="106"/>
      <c r="J40" s="102">
        <f ca="1">Run4_Var1!X112</f>
        <v>-6.2740212199999998</v>
      </c>
      <c r="K40" s="102">
        <f ca="1">Run4_Var2!X112</f>
        <v>-6.2740212199999998</v>
      </c>
      <c r="L40" s="102">
        <f ca="1">Run4_Var3!X112</f>
        <v>-6.2740212199999998</v>
      </c>
      <c r="M40" s="102">
        <f ca="1">Run4_Var4!X112</f>
        <v>-7.3143647600000001</v>
      </c>
      <c r="N40" s="102">
        <f ca="1">Run4_Var5!X112</f>
        <v>-6.2740212199999998</v>
      </c>
      <c r="O40" s="106"/>
      <c r="P40" s="106"/>
      <c r="Q40" s="102">
        <f ca="1">Run4_Var1!Y112</f>
        <v>-7.7836002200000003</v>
      </c>
      <c r="R40" s="102">
        <f ca="1">Run4_Var2!Y112</f>
        <v>-7.7836002200000003</v>
      </c>
      <c r="S40" s="102">
        <f ca="1">Run4_Var3!Y112</f>
        <v>-7.7836002200000003</v>
      </c>
      <c r="T40" s="102">
        <f ca="1">Run4_Var4!Y112</f>
        <v>-9.0411354999999993</v>
      </c>
      <c r="U40" s="102">
        <f ca="1">Run4_Var5!Y112</f>
        <v>-7.7836002200000003</v>
      </c>
      <c r="V40" s="106"/>
      <c r="W40" s="106"/>
      <c r="X40" s="102">
        <f ca="1">Run4_Var1!Z112</f>
        <v>-8.2867932199999998</v>
      </c>
      <c r="Y40" s="102">
        <f ca="1">Run4_Var2!Z112</f>
        <v>-8.2867932199999998</v>
      </c>
      <c r="Z40" s="102">
        <f ca="1">Run4_Var3!Z112</f>
        <v>-8.2867932199999998</v>
      </c>
      <c r="AA40" s="102">
        <f ca="1">Run4_Var4!Z112</f>
        <v>-9.5887823000000001</v>
      </c>
      <c r="AB40" s="102">
        <f ca="1">Run4_Var5!Z112</f>
        <v>-8.2867932199999998</v>
      </c>
      <c r="AC40" s="106"/>
      <c r="AD40" s="106"/>
      <c r="AE40" s="102">
        <f ca="1">Run4_Var1!AA112</f>
        <v>-8.7181015100000003</v>
      </c>
      <c r="AF40" s="102">
        <f ca="1">Run4_Var2!AA112</f>
        <v>-8.7181015100000003</v>
      </c>
      <c r="AG40" s="102">
        <f ca="1">Run4_Var3!AA112</f>
        <v>-8.7181015100000003</v>
      </c>
      <c r="AH40" s="102">
        <f ca="1">Run4_Var4!AA112</f>
        <v>-10.04965636</v>
      </c>
      <c r="AI40" s="102">
        <f ca="1">Run4_Var5!AA112</f>
        <v>-8.7181015100000003</v>
      </c>
    </row>
    <row r="41" spans="1:65" x14ac:dyDescent="0.25">
      <c r="B41" s="20" t="s">
        <v>614</v>
      </c>
      <c r="C41" s="102">
        <f ca="1">Run4_Var1!W113</f>
        <v>0</v>
      </c>
      <c r="D41" s="102">
        <f ca="1">Run4_Var2!W113</f>
        <v>0</v>
      </c>
      <c r="E41" s="102">
        <f ca="1">Run4_Var3!W113</f>
        <v>0</v>
      </c>
      <c r="F41" s="102">
        <f ca="1">Run4_Var4!W113</f>
        <v>0</v>
      </c>
      <c r="G41" s="102">
        <f ca="1">Run4_Var5!W113</f>
        <v>0</v>
      </c>
      <c r="H41" s="106"/>
      <c r="I41" s="106"/>
      <c r="J41" s="102">
        <f ca="1">Run4_Var1!X113</f>
        <v>-5.3291303999999995</v>
      </c>
      <c r="K41" s="102">
        <f ca="1">Run4_Var2!X113</f>
        <v>-5.3291303999999995</v>
      </c>
      <c r="L41" s="102">
        <f ca="1">Run4_Var3!X113</f>
        <v>-5.3291303999999995</v>
      </c>
      <c r="M41" s="102">
        <f ca="1">Run4_Var4!X113</f>
        <v>-5.3291303999999995</v>
      </c>
      <c r="N41" s="102">
        <f ca="1">Run4_Var5!X113</f>
        <v>-5.3291303999999995</v>
      </c>
      <c r="O41" s="106"/>
      <c r="P41" s="106"/>
      <c r="Q41" s="102">
        <f ca="1">Run4_Var1!Y113</f>
        <v>-5.3291303999999995</v>
      </c>
      <c r="R41" s="102">
        <f ca="1">Run4_Var2!Y113</f>
        <v>-5.3291303999999995</v>
      </c>
      <c r="S41" s="102">
        <f ca="1">Run4_Var3!Y113</f>
        <v>-5.3291303999999995</v>
      </c>
      <c r="T41" s="102">
        <f ca="1">Run4_Var4!Y113</f>
        <v>-5.3291303999999995</v>
      </c>
      <c r="U41" s="102">
        <f ca="1">Run4_Var5!Y113</f>
        <v>-5.3291303999999995</v>
      </c>
      <c r="V41" s="106"/>
      <c r="W41" s="106"/>
      <c r="X41" s="102">
        <f ca="1">Run4_Var1!Z113</f>
        <v>-5.3291303999999995</v>
      </c>
      <c r="Y41" s="102">
        <f ca="1">Run4_Var2!Z113</f>
        <v>-5.3291303999999995</v>
      </c>
      <c r="Z41" s="102">
        <f ca="1">Run4_Var3!Z113</f>
        <v>-5.3291303999999995</v>
      </c>
      <c r="AA41" s="102">
        <f ca="1">Run4_Var4!Z113</f>
        <v>-5.3291303999999995</v>
      </c>
      <c r="AB41" s="102">
        <f ca="1">Run4_Var5!Z113</f>
        <v>-5.3291303999999995</v>
      </c>
      <c r="AC41" s="106"/>
      <c r="AD41" s="106"/>
      <c r="AE41" s="102">
        <f ca="1">Run4_Var1!AA113</f>
        <v>-5.3291303999999995</v>
      </c>
      <c r="AF41" s="102">
        <f ca="1">Run4_Var2!AA113</f>
        <v>-5.3291303999999995</v>
      </c>
      <c r="AG41" s="102">
        <f ca="1">Run4_Var3!AA113</f>
        <v>-5.3291303999999995</v>
      </c>
      <c r="AH41" s="102">
        <f ca="1">Run4_Var4!AA113</f>
        <v>-5.3291303999999995</v>
      </c>
      <c r="AI41" s="102">
        <f ca="1">Run4_Var5!AA113</f>
        <v>-5.3291303999999995</v>
      </c>
      <c r="BE41" s="140" t="s">
        <v>1466</v>
      </c>
      <c r="BI41" s="140">
        <v>318.60000000000002</v>
      </c>
      <c r="BJ41" s="140">
        <v>310.8</v>
      </c>
      <c r="BK41" s="140">
        <v>310.8</v>
      </c>
      <c r="BL41" s="140">
        <v>310.8</v>
      </c>
      <c r="BM41" s="140">
        <v>310.8</v>
      </c>
    </row>
    <row r="42" spans="1:65" x14ac:dyDescent="0.25">
      <c r="B42" s="47" t="s">
        <v>278</v>
      </c>
      <c r="C42" s="102">
        <f ca="1">Run4_Var1!W114</f>
        <v>0</v>
      </c>
      <c r="D42" s="102">
        <f ca="1">Run4_Var2!W114</f>
        <v>0</v>
      </c>
      <c r="E42" s="102">
        <f ca="1">Run4_Var3!W114</f>
        <v>0</v>
      </c>
      <c r="F42" s="102">
        <f ca="1">Run4_Var4!W114</f>
        <v>0</v>
      </c>
      <c r="G42" s="102">
        <f ca="1">Run4_Var5!W114</f>
        <v>0</v>
      </c>
      <c r="H42" s="106"/>
      <c r="I42" s="106"/>
      <c r="J42" s="102">
        <f ca="1">Run4_Var1!X114</f>
        <v>-0.80950426149999999</v>
      </c>
      <c r="K42" s="102">
        <f ca="1">Run4_Var2!X114</f>
        <v>-0.8203344306</v>
      </c>
      <c r="L42" s="102">
        <f ca="1">Run4_Var3!X114</f>
        <v>-0.79372774899999998</v>
      </c>
      <c r="M42" s="102">
        <f ca="1">Run4_Var4!X114</f>
        <v>-0.85102408900000004</v>
      </c>
      <c r="N42" s="102">
        <f ca="1">Run4_Var5!X114</f>
        <v>-0.74681704464999998</v>
      </c>
      <c r="O42" s="106"/>
      <c r="P42" s="106"/>
      <c r="Q42" s="102">
        <f ca="1">Run4_Var1!Y114</f>
        <v>-0.80825575249999992</v>
      </c>
      <c r="R42" s="102">
        <f ca="1">Run4_Var2!Y114</f>
        <v>-0.81887373099999994</v>
      </c>
      <c r="S42" s="102">
        <f ca="1">Run4_Var3!Y114</f>
        <v>-0.7918443087</v>
      </c>
      <c r="T42" s="102">
        <f ca="1">Run4_Var4!Y114</f>
        <v>-0.84768105400000004</v>
      </c>
      <c r="U42" s="102">
        <f ca="1">Run4_Var5!Y114</f>
        <v>-0.74678222463999999</v>
      </c>
      <c r="V42" s="106"/>
      <c r="W42" s="106"/>
      <c r="X42" s="102">
        <f ca="1">Run4_Var1!Z114</f>
        <v>-0.80600626789999996</v>
      </c>
      <c r="Y42" s="102">
        <f ca="1">Run4_Var2!Z114</f>
        <v>-0.81741666239999999</v>
      </c>
      <c r="Z42" s="102">
        <f ca="1">Run4_Var3!Z114</f>
        <v>-0.78992372349999995</v>
      </c>
      <c r="AA42" s="102">
        <f ca="1">Run4_Var4!Z114</f>
        <v>-0.84434452900000001</v>
      </c>
      <c r="AB42" s="102">
        <f ca="1">Run4_Var5!Z114</f>
        <v>-0.74674753160999996</v>
      </c>
      <c r="AC42" s="106"/>
      <c r="AD42" s="106"/>
      <c r="AE42" s="102">
        <f ca="1">Run4_Var1!AA114</f>
        <v>-0.80305333579999993</v>
      </c>
      <c r="AF42" s="102">
        <f ca="1">Run4_Var2!AA114</f>
        <v>-0.81324746419999994</v>
      </c>
      <c r="AG42" s="102">
        <f ca="1">Run4_Var3!AA114</f>
        <v>-0.78730048990000001</v>
      </c>
      <c r="AH42" s="102">
        <f ca="1">Run4_Var4!AA114</f>
        <v>-0.84269375999999996</v>
      </c>
      <c r="AI42" s="102">
        <f ca="1">Run4_Var5!AA114</f>
        <v>-0.74671271142999995</v>
      </c>
      <c r="BE42" s="87" t="s">
        <v>1467</v>
      </c>
      <c r="BF42" s="108"/>
    </row>
    <row r="43" spans="1:65" x14ac:dyDescent="0.25">
      <c r="B43" s="51" t="s">
        <v>280</v>
      </c>
      <c r="C43" s="102">
        <f ca="1">Run4_Var1!W115</f>
        <v>0</v>
      </c>
      <c r="D43" s="102">
        <f ca="1">Run4_Var2!W115</f>
        <v>0</v>
      </c>
      <c r="E43" s="102">
        <f ca="1">Run4_Var3!W115</f>
        <v>0</v>
      </c>
      <c r="F43" s="102">
        <f ca="1">Run4_Var4!W115</f>
        <v>0</v>
      </c>
      <c r="G43" s="102">
        <f ca="1">Run4_Var5!W115</f>
        <v>0</v>
      </c>
      <c r="H43" s="106"/>
      <c r="I43" s="106"/>
      <c r="J43" s="102">
        <f ca="1">Run4_Var1!X115</f>
        <v>-2.1346872279999998</v>
      </c>
      <c r="K43" s="102">
        <f ca="1">Run4_Var2!X115</f>
        <v>-2.1346872279999998</v>
      </c>
      <c r="L43" s="102">
        <f ca="1">Run4_Var3!X115</f>
        <v>-2.1346872279999998</v>
      </c>
      <c r="M43" s="102">
        <f ca="1">Run4_Var4!X115</f>
        <v>-2.1346872279999998</v>
      </c>
      <c r="N43" s="102">
        <f ca="1">Run4_Var5!X115</f>
        <v>-3.8444554399999999</v>
      </c>
      <c r="O43" s="106"/>
      <c r="P43" s="106"/>
      <c r="Q43" s="102">
        <f ca="1">Run4_Var1!Y115</f>
        <v>-1.9558028240000001</v>
      </c>
      <c r="R43" s="102">
        <f ca="1">Run4_Var2!Y115</f>
        <v>-1.9558028240000001</v>
      </c>
      <c r="S43" s="102">
        <f ca="1">Run4_Var3!Y115</f>
        <v>-1.9558028240000001</v>
      </c>
      <c r="T43" s="102">
        <f ca="1">Run4_Var4!Y115</f>
        <v>-1.9558028240000001</v>
      </c>
      <c r="U43" s="102">
        <f ca="1">Run4_Var5!Y115</f>
        <v>-3.5222943670000002</v>
      </c>
      <c r="V43" s="106"/>
      <c r="W43" s="106"/>
      <c r="X43" s="102">
        <f ca="1">Run4_Var1!Z115</f>
        <v>-1.8260586270000001</v>
      </c>
      <c r="Y43" s="102">
        <f ca="1">Run4_Var2!Z115</f>
        <v>-1.8246209280000001</v>
      </c>
      <c r="Z43" s="102">
        <f ca="1">Run4_Var3!Z115</f>
        <v>-1.8246209280000001</v>
      </c>
      <c r="AA43" s="102">
        <f ca="1">Run4_Var4!Z115</f>
        <v>-1.8246209280000001</v>
      </c>
      <c r="AB43" s="102">
        <f ca="1">Run4_Var5!Z115</f>
        <v>-3.2860429140000003</v>
      </c>
      <c r="AC43" s="106"/>
      <c r="AD43" s="106"/>
      <c r="AE43" s="102">
        <f ca="1">Run4_Var1!AA115</f>
        <v>-1.7305784450000001</v>
      </c>
      <c r="AF43" s="102">
        <f ca="1">Run4_Var2!AA115</f>
        <v>-1.7305784450000001</v>
      </c>
      <c r="AG43" s="102">
        <f ca="1">Run4_Var3!AA115</f>
        <v>-1.729215913</v>
      </c>
      <c r="AH43" s="102">
        <f ca="1">Run4_Var4!AA115</f>
        <v>-1.729215913</v>
      </c>
      <c r="AI43" s="102">
        <f ca="1">Run4_Var5!AA115</f>
        <v>-3.1142236739999998</v>
      </c>
      <c r="BE43" s="140" t="s">
        <v>1468</v>
      </c>
      <c r="BI43" s="108">
        <f>(BI38*BI41)/1000000</f>
        <v>46.9364706</v>
      </c>
      <c r="BJ43" s="108">
        <f>(BJ38*BJ41)/1000000</f>
        <v>45.787366800000001</v>
      </c>
      <c r="BK43" s="108">
        <f>(BK38*BK41)/1000000</f>
        <v>45.787366800000001</v>
      </c>
      <c r="BL43" s="108">
        <f>(BL38*BL41)/1000000</f>
        <v>45.787366800000001</v>
      </c>
      <c r="BM43" s="108">
        <f>(BM38*BM41)/1000000</f>
        <v>45.787366800000001</v>
      </c>
    </row>
    <row r="44" spans="1:65" x14ac:dyDescent="0.25">
      <c r="B44" s="54" t="s">
        <v>279</v>
      </c>
      <c r="C44" s="102">
        <f ca="1">Run4_Var1!W116</f>
        <v>0</v>
      </c>
      <c r="D44" s="102">
        <f ca="1">Run4_Var2!W116</f>
        <v>0</v>
      </c>
      <c r="E44" s="102">
        <f ca="1">Run4_Var3!W116</f>
        <v>0</v>
      </c>
      <c r="F44" s="102">
        <f ca="1">Run4_Var4!W116</f>
        <v>0</v>
      </c>
      <c r="G44" s="102">
        <f ca="1">Run4_Var5!W116</f>
        <v>0</v>
      </c>
      <c r="H44" s="106"/>
      <c r="I44" s="106"/>
      <c r="J44" s="102">
        <f ca="1">Run4_Var1!X116</f>
        <v>-12.736428010999999</v>
      </c>
      <c r="K44" s="102">
        <f ca="1">Run4_Var2!X116</f>
        <v>-12.825167082</v>
      </c>
      <c r="L44" s="102">
        <f ca="1">Run4_Var3!X116</f>
        <v>-13.475338612000002</v>
      </c>
      <c r="M44" s="102">
        <f ca="1">Run4_Var4!X116</f>
        <v>-4.7704323210000004</v>
      </c>
      <c r="N44" s="102">
        <f ca="1">Run4_Var5!X116</f>
        <v>-28.717400636200001</v>
      </c>
      <c r="O44" s="106"/>
      <c r="P44" s="106"/>
      <c r="Q44" s="102">
        <f ca="1">Run4_Var1!Y116</f>
        <v>-11.446196620999999</v>
      </c>
      <c r="R44" s="102">
        <f ca="1">Run4_Var2!Y116</f>
        <v>-11.522083962</v>
      </c>
      <c r="S44" s="102">
        <f ca="1">Run4_Var3!Y116</f>
        <v>-12.100041173000001</v>
      </c>
      <c r="T44" s="102">
        <f ca="1">Run4_Var4!Y116</f>
        <v>-4.1480642230000004</v>
      </c>
      <c r="U44" s="102">
        <f ca="1">Run4_Var5!Y116</f>
        <v>-28.087730667300001</v>
      </c>
      <c r="V44" s="106"/>
      <c r="W44" s="106"/>
      <c r="X44" s="102">
        <f ca="1">Run4_Var1!Z116</f>
        <v>-11.325933985999999</v>
      </c>
      <c r="Y44" s="102">
        <f ca="1">Run4_Var2!Z116</f>
        <v>-11.401716759999999</v>
      </c>
      <c r="Z44" s="102">
        <f ca="1">Run4_Var3!Z116</f>
        <v>-11.987377756000001</v>
      </c>
      <c r="AA44" s="102">
        <f ca="1">Run4_Var4!Z116</f>
        <v>-4.1363707449999998</v>
      </c>
      <c r="AB44" s="102">
        <f ca="1">Run4_Var5!Z116</f>
        <v>-27.459414696600003</v>
      </c>
      <c r="AC44" s="106"/>
      <c r="AD44" s="106"/>
      <c r="AE44" s="102">
        <f ca="1">Run4_Var1!AA116</f>
        <v>-11.236027889000001</v>
      </c>
      <c r="AF44" s="102">
        <f ca="1">Run4_Var2!AA116</f>
        <v>-11.316948972999999</v>
      </c>
      <c r="AG44" s="102">
        <f ca="1">Run4_Var3!AA116</f>
        <v>-11.902173616999999</v>
      </c>
      <c r="AH44" s="102">
        <f ca="1">Run4_Var4!AA116</f>
        <v>-4.1216379070000002</v>
      </c>
      <c r="AI44" s="102">
        <f ca="1">Run4_Var5!AA116</f>
        <v>-26.830172206899999</v>
      </c>
      <c r="BE44" s="140" t="s">
        <v>1469</v>
      </c>
      <c r="BI44" s="108">
        <f>BI43*0.21</f>
        <v>9.8566588260000003</v>
      </c>
      <c r="BJ44" s="108">
        <f t="shared" ref="BJ44:BM44" si="21">BJ43*0.21</f>
        <v>9.6153470280000004</v>
      </c>
      <c r="BK44" s="108">
        <f t="shared" si="21"/>
        <v>9.6153470280000004</v>
      </c>
      <c r="BL44" s="108">
        <f t="shared" si="21"/>
        <v>9.6153470280000004</v>
      </c>
      <c r="BM44" s="108">
        <f t="shared" si="21"/>
        <v>9.6153470280000004</v>
      </c>
    </row>
    <row r="45" spans="1:65" x14ac:dyDescent="0.25">
      <c r="B45" s="36" t="s">
        <v>1354</v>
      </c>
      <c r="C45" s="102">
        <f ca="1">Run4_Var1!W117</f>
        <v>0</v>
      </c>
      <c r="D45" s="102">
        <f ca="1">Run4_Var2!W117</f>
        <v>0</v>
      </c>
      <c r="E45" s="102">
        <f ca="1">Run4_Var3!W117</f>
        <v>0</v>
      </c>
      <c r="F45" s="102">
        <f ca="1">Run4_Var4!W117</f>
        <v>0</v>
      </c>
      <c r="G45" s="102">
        <f ca="1">Run4_Var5!W117</f>
        <v>0</v>
      </c>
      <c r="H45" s="106"/>
      <c r="I45" s="106"/>
      <c r="J45" s="102">
        <f ca="1">Run4_Var1!X117</f>
        <v>0</v>
      </c>
      <c r="K45" s="102">
        <f ca="1">Run4_Var2!X117</f>
        <v>0</v>
      </c>
      <c r="L45" s="102">
        <f ca="1">Run4_Var3!X117</f>
        <v>0</v>
      </c>
      <c r="M45" s="102">
        <f ca="1">Run4_Var4!X117</f>
        <v>0</v>
      </c>
      <c r="N45" s="102">
        <f ca="1">Run4_Var5!X117</f>
        <v>0</v>
      </c>
      <c r="O45" s="106"/>
      <c r="P45" s="106"/>
      <c r="Q45" s="102">
        <f ca="1">Run4_Var1!Y117</f>
        <v>0</v>
      </c>
      <c r="R45" s="102">
        <f ca="1">Run4_Var2!Y117</f>
        <v>0</v>
      </c>
      <c r="S45" s="102">
        <f ca="1">Run4_Var3!Y117</f>
        <v>0</v>
      </c>
      <c r="T45" s="102">
        <f ca="1">Run4_Var4!Y117</f>
        <v>0</v>
      </c>
      <c r="U45" s="102">
        <f ca="1">Run4_Var5!Y117</f>
        <v>0</v>
      </c>
      <c r="V45" s="106"/>
      <c r="W45" s="106"/>
      <c r="X45" s="102">
        <f ca="1">Run4_Var1!Z117</f>
        <v>0</v>
      </c>
      <c r="Y45" s="102">
        <f ca="1">Run4_Var2!Z117</f>
        <v>0</v>
      </c>
      <c r="Z45" s="102">
        <f ca="1">Run4_Var3!Z117</f>
        <v>0</v>
      </c>
      <c r="AA45" s="102">
        <f ca="1">Run4_Var4!Z117</f>
        <v>0</v>
      </c>
      <c r="AB45" s="102">
        <f ca="1">Run4_Var5!Z117</f>
        <v>0</v>
      </c>
      <c r="AC45" s="106"/>
      <c r="AD45" s="106"/>
      <c r="AE45" s="102">
        <f ca="1">Run4_Var1!AA117</f>
        <v>0</v>
      </c>
      <c r="AF45" s="102">
        <f ca="1">Run4_Var2!AA117</f>
        <v>0</v>
      </c>
      <c r="AG45" s="102">
        <f ca="1">Run4_Var3!AA117</f>
        <v>0</v>
      </c>
      <c r="AH45" s="102">
        <f ca="1">Run4_Var4!AA117</f>
        <v>0</v>
      </c>
      <c r="AI45" s="102">
        <f ca="1">Run4_Var5!AA117</f>
        <v>0</v>
      </c>
      <c r="BE45" s="87" t="s">
        <v>1470</v>
      </c>
    </row>
    <row r="46" spans="1:65" x14ac:dyDescent="0.25">
      <c r="B46" s="70" t="s">
        <v>1355</v>
      </c>
      <c r="C46" s="102">
        <f ca="1">Run4_Var1!W118</f>
        <v>0</v>
      </c>
      <c r="D46" s="102">
        <f ca="1">Run4_Var2!W118</f>
        <v>0</v>
      </c>
      <c r="E46" s="102">
        <f ca="1">Run4_Var3!W118</f>
        <v>0</v>
      </c>
      <c r="F46" s="102">
        <f ca="1">Run4_Var4!W118</f>
        <v>0</v>
      </c>
      <c r="G46" s="102">
        <f ca="1">Run4_Var5!W118</f>
        <v>0</v>
      </c>
      <c r="H46" s="106"/>
      <c r="I46" s="106"/>
      <c r="J46" s="102">
        <f ca="1">Run4_Var1!X118</f>
        <v>1.9417500000000001</v>
      </c>
      <c r="K46" s="102">
        <f ca="1">Run4_Var2!X118</f>
        <v>1.9257500000000001</v>
      </c>
      <c r="L46" s="102">
        <f ca="1">Run4_Var3!X118</f>
        <v>1.964</v>
      </c>
      <c r="M46" s="102">
        <f ca="1">Run4_Var4!X118</f>
        <v>0</v>
      </c>
      <c r="N46" s="102">
        <f ca="1">Run4_Var5!X118</f>
        <v>1.2999999999999999E-2</v>
      </c>
      <c r="O46" s="106"/>
      <c r="P46" s="106"/>
      <c r="Q46" s="102">
        <f ca="1">Run4_Var1!Y118</f>
        <v>1.9417500000000001</v>
      </c>
      <c r="R46" s="102">
        <f ca="1">Run4_Var2!Y118</f>
        <v>1.9257500000000001</v>
      </c>
      <c r="S46" s="102">
        <f ca="1">Run4_Var3!Y118</f>
        <v>1.9652499999999999</v>
      </c>
      <c r="T46" s="102">
        <f ca="1">Run4_Var4!Y118</f>
        <v>0</v>
      </c>
      <c r="U46" s="102">
        <f ca="1">Run4_Var5!Y118</f>
        <v>1.2999999999999999E-2</v>
      </c>
      <c r="V46" s="106"/>
      <c r="W46" s="106"/>
      <c r="X46" s="102">
        <f ca="1">Run4_Var1!Z118</f>
        <v>1.9417500000000001</v>
      </c>
      <c r="Y46" s="102">
        <f ca="1">Run4_Var2!Z118</f>
        <v>1.9257500000000001</v>
      </c>
      <c r="Z46" s="102">
        <f ca="1">Run4_Var3!Z118</f>
        <v>1.9672499999999999</v>
      </c>
      <c r="AA46" s="102">
        <f ca="1">Run4_Var4!Z118</f>
        <v>0</v>
      </c>
      <c r="AB46" s="102">
        <f ca="1">Run4_Var5!Z118</f>
        <v>1.2999999999999999E-2</v>
      </c>
      <c r="AC46" s="106"/>
      <c r="AD46" s="106"/>
      <c r="AE46" s="102">
        <f ca="1">Run4_Var1!AA118</f>
        <v>1.9452499999999999</v>
      </c>
      <c r="AF46" s="102">
        <f ca="1">Run4_Var2!AA118</f>
        <v>1.9292499999999999</v>
      </c>
      <c r="AG46" s="102">
        <f ca="1">Run4_Var3!AA118</f>
        <v>1.97075</v>
      </c>
      <c r="AH46" s="102">
        <f ca="1">Run4_Var4!AA118</f>
        <v>0</v>
      </c>
      <c r="AI46" s="102">
        <f ca="1">Run4_Var5!AA118</f>
        <v>1.2999999999999999E-2</v>
      </c>
      <c r="BE46" s="140" t="s">
        <v>1471</v>
      </c>
      <c r="BI46" s="108">
        <f>BI39*BI41/1000000</f>
        <v>3.8553785999999999</v>
      </c>
      <c r="BJ46" s="108">
        <f>BJ39*BJ41/1000000</f>
        <v>3.7609908000000001</v>
      </c>
      <c r="BK46" s="108">
        <f>BK39*BK41/1000000</f>
        <v>3.7609908000000001</v>
      </c>
      <c r="BL46" s="108">
        <f>BL39*BL41/1000000</f>
        <v>3.7609908000000001</v>
      </c>
      <c r="BM46" s="108">
        <f>BM39*BM41/1000000</f>
        <v>3.7609908000000001</v>
      </c>
    </row>
    <row r="47" spans="1:65" s="106" customFormat="1" x14ac:dyDescent="0.25">
      <c r="A47" s="106" t="s">
        <v>264</v>
      </c>
      <c r="C47" s="102"/>
      <c r="D47" s="102"/>
      <c r="E47" s="102"/>
      <c r="F47" s="102"/>
      <c r="G47" s="102"/>
      <c r="J47" s="102"/>
      <c r="K47" s="102"/>
      <c r="L47" s="102"/>
      <c r="M47" s="102"/>
      <c r="N47" s="102"/>
      <c r="Q47" s="102"/>
      <c r="R47" s="102"/>
      <c r="S47" s="102"/>
      <c r="T47" s="102"/>
      <c r="U47" s="102"/>
      <c r="X47" s="102"/>
      <c r="Y47" s="102"/>
      <c r="Z47" s="102"/>
      <c r="AA47" s="102"/>
      <c r="AB47" s="102"/>
      <c r="AE47" s="102"/>
      <c r="AF47" s="102"/>
      <c r="AG47" s="102"/>
      <c r="AH47" s="102"/>
      <c r="AI47" s="102"/>
      <c r="BE47" s="87" t="s">
        <v>1472</v>
      </c>
    </row>
    <row r="48" spans="1:65" x14ac:dyDescent="0.25">
      <c r="B48" s="14" t="str">
        <f>Run4_Var1!V144</f>
        <v xml:space="preserve">Aansluitbijdrage gas </v>
      </c>
      <c r="C48" s="102">
        <f ca="1">Run4_Var1!W144</f>
        <v>0</v>
      </c>
      <c r="D48" s="102">
        <f ca="1">Run4_Var2!W144</f>
        <v>0</v>
      </c>
      <c r="E48" s="102">
        <f ca="1">Run4_Var3!W144</f>
        <v>0</v>
      </c>
      <c r="F48" s="102">
        <f ca="1">Run4_Var4!W144</f>
        <v>0</v>
      </c>
      <c r="G48" s="102">
        <f ca="1">Run4_Var5!W144</f>
        <v>0</v>
      </c>
      <c r="H48" s="106"/>
      <c r="I48" s="106"/>
      <c r="J48" s="102">
        <f ca="1">Run4_Var1!X144</f>
        <v>0</v>
      </c>
      <c r="K48" s="102">
        <f ca="1">Run4_Var2!X144</f>
        <v>0</v>
      </c>
      <c r="L48" s="102">
        <f ca="1">Run4_Var3!X144</f>
        <v>0</v>
      </c>
      <c r="M48" s="102">
        <f ca="1">Run4_Var4!X144</f>
        <v>0</v>
      </c>
      <c r="N48" s="102">
        <f ca="1">Run4_Var5!X144</f>
        <v>0</v>
      </c>
      <c r="O48" s="106"/>
      <c r="P48" s="106"/>
      <c r="Q48" s="102">
        <f ca="1">Run4_Var1!Y144</f>
        <v>0</v>
      </c>
      <c r="R48" s="102">
        <f ca="1">Run4_Var2!Y144</f>
        <v>0</v>
      </c>
      <c r="S48" s="102">
        <f ca="1">Run4_Var3!Y144</f>
        <v>0</v>
      </c>
      <c r="T48" s="102">
        <f ca="1">Run4_Var4!Y144</f>
        <v>0</v>
      </c>
      <c r="U48" s="102">
        <f ca="1">Run4_Var5!Y144</f>
        <v>0</v>
      </c>
      <c r="V48" s="106"/>
      <c r="W48" s="106"/>
      <c r="X48" s="102">
        <f ca="1">Run4_Var1!Z144</f>
        <v>0</v>
      </c>
      <c r="Y48" s="102">
        <f ca="1">Run4_Var2!Z144</f>
        <v>0</v>
      </c>
      <c r="Z48" s="102">
        <f ca="1">Run4_Var3!Z144</f>
        <v>0</v>
      </c>
      <c r="AA48" s="102">
        <f ca="1">Run4_Var4!Z144</f>
        <v>0</v>
      </c>
      <c r="AB48" s="102">
        <f ca="1">Run4_Var5!Z144</f>
        <v>0</v>
      </c>
      <c r="AC48" s="106"/>
      <c r="AD48" s="106"/>
      <c r="AE48" s="102">
        <f ca="1">Run4_Var1!AA144</f>
        <v>0</v>
      </c>
      <c r="AF48" s="102">
        <f ca="1">Run4_Var2!AA144</f>
        <v>0</v>
      </c>
      <c r="AG48" s="102">
        <f ca="1">Run4_Var3!AA144</f>
        <v>0</v>
      </c>
      <c r="AH48" s="102">
        <f ca="1">Run4_Var4!AA144</f>
        <v>0</v>
      </c>
      <c r="AI48" s="102">
        <f ca="1">Run4_Var5!AA144</f>
        <v>0</v>
      </c>
      <c r="BE48" s="140" t="s">
        <v>1473</v>
      </c>
      <c r="BF48" s="108"/>
      <c r="BG48" s="108"/>
      <c r="BI48" s="108">
        <f>BI43+BI46</f>
        <v>50.791849200000001</v>
      </c>
      <c r="BJ48" s="108">
        <f>BJ43+BJ46</f>
        <v>49.548357600000003</v>
      </c>
      <c r="BK48" s="108">
        <f>BK43+BK46</f>
        <v>49.548357600000003</v>
      </c>
      <c r="BL48" s="108">
        <f>BL43+BL46</f>
        <v>49.548357600000003</v>
      </c>
      <c r="BM48" s="108">
        <f>BM43+BM46</f>
        <v>49.548357600000003</v>
      </c>
    </row>
    <row r="49" spans="1:87" x14ac:dyDescent="0.25">
      <c r="B49" s="27" t="str">
        <f>Run4_Var1!V145</f>
        <v>Aansluitbijdrage gebiedsopties</v>
      </c>
      <c r="C49" s="102">
        <f ca="1">Run4_Var1!W145</f>
        <v>0</v>
      </c>
      <c r="D49" s="102">
        <f ca="1">Run4_Var2!W145</f>
        <v>0</v>
      </c>
      <c r="E49" s="102">
        <f ca="1">Run4_Var3!W145</f>
        <v>0</v>
      </c>
      <c r="F49" s="102">
        <f ca="1">Run4_Var4!W145</f>
        <v>0</v>
      </c>
      <c r="G49" s="102">
        <f ca="1">Run4_Var5!W145</f>
        <v>0</v>
      </c>
      <c r="H49" s="106"/>
      <c r="I49" s="106"/>
      <c r="J49" s="102">
        <f ca="1">Run4_Var1!X145</f>
        <v>-0.13256978999999999</v>
      </c>
      <c r="K49" s="102">
        <f ca="1">Run4_Var2!X145</f>
        <v>-0.13256377599999999</v>
      </c>
      <c r="L49" s="102">
        <f ca="1">Run4_Var3!X145</f>
        <v>-1.68806992</v>
      </c>
      <c r="M49" s="102">
        <f ca="1">Run4_Var4!X145</f>
        <v>0</v>
      </c>
      <c r="N49" s="102">
        <f ca="1">Run4_Var5!X145</f>
        <v>-3.1936637173099998</v>
      </c>
      <c r="O49" s="106"/>
      <c r="P49" s="106"/>
      <c r="Q49" s="102">
        <f ca="1">Run4_Var1!Y145</f>
        <v>-0.25403037899999997</v>
      </c>
      <c r="R49" s="102">
        <f ca="1">Run4_Var2!Y145</f>
        <v>-0.25401885600000002</v>
      </c>
      <c r="S49" s="102">
        <f ca="1">Run4_Var3!Y145</f>
        <v>-3.3980710599999999</v>
      </c>
      <c r="T49" s="102">
        <f ca="1">Run4_Var4!Y145</f>
        <v>0</v>
      </c>
      <c r="U49" s="102">
        <f ca="1">Run4_Var5!Y145</f>
        <v>-2.9272041820599997</v>
      </c>
      <c r="V49" s="106"/>
      <c r="W49" s="106"/>
      <c r="X49" s="102">
        <f ca="1">Run4_Var1!Z145</f>
        <v>-1.535918616</v>
      </c>
      <c r="Y49" s="102">
        <f ca="1">Run4_Var2!Z145</f>
        <v>-0.36732755900000003</v>
      </c>
      <c r="Z49" s="102">
        <f ca="1">Run4_Var3!Z145</f>
        <v>-5.3288761600000001</v>
      </c>
      <c r="AA49" s="102">
        <f ca="1">Run4_Var4!Z145</f>
        <v>0</v>
      </c>
      <c r="AB49" s="102">
        <f ca="1">Run4_Var5!Z145</f>
        <v>-2.7320137332600001</v>
      </c>
      <c r="AC49" s="106"/>
      <c r="AD49" s="106"/>
      <c r="AE49" s="102">
        <f ca="1">Run4_Var1!AA145</f>
        <v>-1.590492829</v>
      </c>
      <c r="AF49" s="102">
        <f ca="1">Run4_Var2!AA145</f>
        <v>-1.612162544</v>
      </c>
      <c r="AG49" s="102">
        <f ca="1">Run4_Var3!AA145</f>
        <v>-7.31776173</v>
      </c>
      <c r="AH49" s="102">
        <f ca="1">Run4_Var4!AA145</f>
        <v>0</v>
      </c>
      <c r="AI49" s="102">
        <f ca="1">Run4_Var5!AA145</f>
        <v>-2.5902767314099999</v>
      </c>
      <c r="BE49" s="155" t="s">
        <v>1474</v>
      </c>
      <c r="BI49" s="108">
        <f>BI44</f>
        <v>9.8566588260000003</v>
      </c>
      <c r="BJ49" s="108">
        <f>BJ44</f>
        <v>9.6153470280000004</v>
      </c>
      <c r="BK49" s="108">
        <f>BK44</f>
        <v>9.6153470280000004</v>
      </c>
      <c r="BL49" s="108">
        <f>BL44</f>
        <v>9.6153470280000004</v>
      </c>
      <c r="BM49" s="108">
        <f>BM44</f>
        <v>9.6153470280000004</v>
      </c>
    </row>
    <row r="50" spans="1:87" x14ac:dyDescent="0.25">
      <c r="B50" s="20" t="str">
        <f>Run4_Var1!V146</f>
        <v>Aansluitbijdrage elektriciteit</v>
      </c>
      <c r="C50" s="102">
        <f ca="1">Run4_Var1!W146</f>
        <v>0</v>
      </c>
      <c r="D50" s="102">
        <f ca="1">Run4_Var2!W146</f>
        <v>0</v>
      </c>
      <c r="E50" s="102">
        <f ca="1">Run4_Var3!W146</f>
        <v>0</v>
      </c>
      <c r="F50" s="102">
        <f ca="1">Run4_Var4!W146</f>
        <v>0</v>
      </c>
      <c r="G50" s="102">
        <f ca="1">Run4_Var5!W146</f>
        <v>0</v>
      </c>
      <c r="H50" s="106"/>
      <c r="I50" s="106"/>
      <c r="J50" s="102">
        <f ca="1">Run4_Var1!X146</f>
        <v>0</v>
      </c>
      <c r="K50" s="102">
        <f ca="1">Run4_Var2!X146</f>
        <v>0</v>
      </c>
      <c r="L50" s="102">
        <f ca="1">Run4_Var3!X146</f>
        <v>0</v>
      </c>
      <c r="M50" s="102">
        <f ca="1">Run4_Var4!X146</f>
        <v>0</v>
      </c>
      <c r="N50" s="102">
        <f ca="1">Run4_Var5!X146</f>
        <v>0</v>
      </c>
      <c r="O50" s="106"/>
      <c r="P50" s="106"/>
      <c r="Q50" s="102">
        <f ca="1">Run4_Var1!Y146</f>
        <v>0</v>
      </c>
      <c r="R50" s="102">
        <f ca="1">Run4_Var2!Y146</f>
        <v>0</v>
      </c>
      <c r="S50" s="102">
        <f ca="1">Run4_Var3!Y146</f>
        <v>0</v>
      </c>
      <c r="T50" s="102">
        <f ca="1">Run4_Var4!Y146</f>
        <v>0</v>
      </c>
      <c r="U50" s="102">
        <f ca="1">Run4_Var5!Y146</f>
        <v>0</v>
      </c>
      <c r="V50" s="106"/>
      <c r="W50" s="106"/>
      <c r="X50" s="102">
        <f ca="1">Run4_Var1!Z146</f>
        <v>0</v>
      </c>
      <c r="Y50" s="102">
        <f ca="1">Run4_Var2!Z146</f>
        <v>0</v>
      </c>
      <c r="Z50" s="102">
        <f ca="1">Run4_Var3!Z146</f>
        <v>0</v>
      </c>
      <c r="AA50" s="102">
        <f ca="1">Run4_Var4!Z146</f>
        <v>0</v>
      </c>
      <c r="AB50" s="102">
        <f ca="1">Run4_Var5!Z146</f>
        <v>0</v>
      </c>
      <c r="AC50" s="106"/>
      <c r="AD50" s="106"/>
      <c r="AE50" s="102">
        <f ca="1">Run4_Var1!AA146</f>
        <v>0</v>
      </c>
      <c r="AF50" s="102">
        <f ca="1">Run4_Var2!AA146</f>
        <v>0</v>
      </c>
      <c r="AG50" s="102">
        <f ca="1">Run4_Var3!AA146</f>
        <v>0</v>
      </c>
      <c r="AH50" s="102">
        <f ca="1">Run4_Var4!AA146</f>
        <v>0</v>
      </c>
      <c r="AI50" s="102">
        <f ca="1">Run4_Var5!AA146</f>
        <v>0</v>
      </c>
    </row>
    <row r="51" spans="1:87" x14ac:dyDescent="0.25">
      <c r="B51" s="17" t="str">
        <f>Run4_Var1!V147</f>
        <v>Energieinstallaties gebouw</v>
      </c>
      <c r="C51" s="102">
        <f ca="1">Run4_Var1!W147</f>
        <v>0</v>
      </c>
      <c r="D51" s="102">
        <f ca="1">Run4_Var2!W147</f>
        <v>0</v>
      </c>
      <c r="E51" s="102">
        <f ca="1">Run4_Var3!W147</f>
        <v>0</v>
      </c>
      <c r="F51" s="102">
        <f ca="1">Run4_Var4!W147</f>
        <v>0</v>
      </c>
      <c r="G51" s="102">
        <f ca="1">Run4_Var5!W147</f>
        <v>0</v>
      </c>
      <c r="H51" s="106"/>
      <c r="I51" s="106"/>
      <c r="J51" s="102">
        <f ca="1">Run4_Var1!X147</f>
        <v>-3.248561677E-3</v>
      </c>
      <c r="K51" s="102">
        <f ca="1">Run4_Var2!X147</f>
        <v>0</v>
      </c>
      <c r="L51" s="102">
        <f ca="1">Run4_Var3!X147</f>
        <v>0</v>
      </c>
      <c r="M51" s="102">
        <f ca="1">Run4_Var4!X147</f>
        <v>-24.852120360000001</v>
      </c>
      <c r="N51" s="102">
        <f ca="1">Run4_Var5!X147</f>
        <v>0</v>
      </c>
      <c r="O51" s="106"/>
      <c r="P51" s="106"/>
      <c r="Q51" s="102">
        <f ca="1">Run4_Var1!Y147</f>
        <v>-1.203467561E-2</v>
      </c>
      <c r="R51" s="102">
        <f ca="1">Run4_Var2!Y147</f>
        <v>-9.194030110000001E-2</v>
      </c>
      <c r="S51" s="102">
        <f ca="1">Run4_Var3!Y147</f>
        <v>-0.99497678199999995</v>
      </c>
      <c r="T51" s="102">
        <f ca="1">Run4_Var4!Y147</f>
        <v>-20.928101380000001</v>
      </c>
      <c r="U51" s="102">
        <f ca="1">Run4_Var5!Y147</f>
        <v>0</v>
      </c>
      <c r="V51" s="106"/>
      <c r="W51" s="106"/>
      <c r="X51" s="102">
        <f ca="1">Run4_Var1!Z147</f>
        <v>-7.5547928900000005E-2</v>
      </c>
      <c r="Y51" s="102">
        <f ca="1">Run4_Var2!Z147</f>
        <v>-0.52315248800000003</v>
      </c>
      <c r="Z51" s="102">
        <f ca="1">Run4_Var3!Z147</f>
        <v>-1.4105277620000001</v>
      </c>
      <c r="AA51" s="102">
        <f ca="1">Run4_Var4!Z147</f>
        <v>-18.47558944</v>
      </c>
      <c r="AB51" s="102">
        <f ca="1">Run4_Var5!Z147</f>
        <v>0</v>
      </c>
      <c r="AC51" s="106"/>
      <c r="AD51" s="106"/>
      <c r="AE51" s="102">
        <f ca="1">Run4_Var1!AA147</f>
        <v>-0.20476940460000001</v>
      </c>
      <c r="AF51" s="102">
        <f ca="1">Run4_Var2!AA147</f>
        <v>-0.76356196799999998</v>
      </c>
      <c r="AG51" s="102">
        <f ca="1">Run4_Var3!AA147</f>
        <v>-1.814928324</v>
      </c>
      <c r="AH51" s="102">
        <f ca="1">Run4_Var4!AA147</f>
        <v>-16.677080799999999</v>
      </c>
      <c r="AI51" s="102">
        <f ca="1">Run4_Var5!AA147</f>
        <v>-1.2552528959999999E-4</v>
      </c>
      <c r="BF51" s="108"/>
      <c r="BG51" s="108"/>
    </row>
    <row r="52" spans="1:87" x14ac:dyDescent="0.25">
      <c r="B52" s="22" t="str">
        <f>Run4_Var1!V148</f>
        <v>Schilverbetering</v>
      </c>
      <c r="C52" s="102">
        <f ca="1">Run4_Var1!W148</f>
        <v>0</v>
      </c>
      <c r="D52" s="102">
        <f ca="1">Run4_Var2!W148</f>
        <v>0</v>
      </c>
      <c r="E52" s="102">
        <f ca="1">Run4_Var3!W148</f>
        <v>0</v>
      </c>
      <c r="F52" s="102">
        <f ca="1">Run4_Var4!W148</f>
        <v>0</v>
      </c>
      <c r="G52" s="102">
        <f ca="1">Run4_Var5!W148</f>
        <v>0</v>
      </c>
      <c r="H52" s="106"/>
      <c r="I52" s="106"/>
      <c r="J52" s="102">
        <f ca="1">Run4_Var1!X148</f>
        <v>-6.2053444299999998E-3</v>
      </c>
      <c r="K52" s="102">
        <f ca="1">Run4_Var2!X148</f>
        <v>-37.917579099999998</v>
      </c>
      <c r="L52" s="102">
        <f ca="1">Run4_Var3!X148</f>
        <v>-70.161344200000002</v>
      </c>
      <c r="M52" s="102">
        <f ca="1">Run4_Var4!X148</f>
        <v>-43.5555521</v>
      </c>
      <c r="N52" s="102">
        <f ca="1">Run4_Var5!X148</f>
        <v>-37.917579099999998</v>
      </c>
      <c r="O52" s="106"/>
      <c r="P52" s="106"/>
      <c r="Q52" s="102">
        <f ca="1">Run4_Var1!Y148</f>
        <v>-2.4070036100000001E-2</v>
      </c>
      <c r="R52" s="102">
        <f ca="1">Run4_Var2!Y148</f>
        <v>-37.964837000000003</v>
      </c>
      <c r="S52" s="102">
        <f ca="1">Run4_Var3!Y148</f>
        <v>-70.161344200000002</v>
      </c>
      <c r="T52" s="102">
        <f ca="1">Run4_Var4!Y148</f>
        <v>-43.5555521</v>
      </c>
      <c r="U52" s="102">
        <f ca="1">Run4_Var5!Y148</f>
        <v>-37.917579099999998</v>
      </c>
      <c r="V52" s="106"/>
      <c r="W52" s="106"/>
      <c r="X52" s="102">
        <f ca="1">Run4_Var1!Z148</f>
        <v>-0.31849728399999999</v>
      </c>
      <c r="Y52" s="102">
        <f ca="1">Run4_Var2!Z148</f>
        <v>-38.219294499999997</v>
      </c>
      <c r="Z52" s="102">
        <f ca="1">Run4_Var3!Z148</f>
        <v>-70.161344200000002</v>
      </c>
      <c r="AA52" s="102">
        <f ca="1">Run4_Var4!Z148</f>
        <v>-43.582388700000003</v>
      </c>
      <c r="AB52" s="102">
        <f ca="1">Run4_Var5!Z148</f>
        <v>-37.917579099999998</v>
      </c>
      <c r="AC52" s="106"/>
      <c r="AD52" s="106"/>
      <c r="AE52" s="102">
        <f ca="1">Run4_Var1!AA148</f>
        <v>-0.75352855399999996</v>
      </c>
      <c r="AF52" s="102">
        <f ca="1">Run4_Var2!AA148</f>
        <v>-38.361512099999999</v>
      </c>
      <c r="AG52" s="102">
        <f ca="1">Run4_Var3!AA148</f>
        <v>-70.161344200000002</v>
      </c>
      <c r="AH52" s="102">
        <f ca="1">Run4_Var4!AA148</f>
        <v>-43.825908300000002</v>
      </c>
      <c r="AI52" s="102">
        <f ca="1">Run4_Var5!AA148</f>
        <v>-37.917673899999997</v>
      </c>
      <c r="AR52" s="103" t="s">
        <v>722</v>
      </c>
      <c r="AS52" s="248">
        <v>2050</v>
      </c>
      <c r="AT52" s="248">
        <v>2050</v>
      </c>
      <c r="AU52" s="248">
        <v>2050</v>
      </c>
      <c r="AV52" s="248">
        <v>2050</v>
      </c>
      <c r="AW52" s="248">
        <v>2050</v>
      </c>
    </row>
    <row r="53" spans="1:87" x14ac:dyDescent="0.25">
      <c r="B53" s="36" t="str">
        <f>Run4_Var1!V149</f>
        <v>Vergoeding voor schilverbetering en energieinstallaties</v>
      </c>
      <c r="C53" s="102">
        <f ca="1">Run4_Var1!W149</f>
        <v>0</v>
      </c>
      <c r="D53" s="102">
        <f ca="1">Run4_Var2!W149</f>
        <v>0</v>
      </c>
      <c r="E53" s="102">
        <f ca="1">Run4_Var3!W149</f>
        <v>0</v>
      </c>
      <c r="F53" s="102">
        <f ca="1">Run4_Var4!W149</f>
        <v>0</v>
      </c>
      <c r="G53" s="102">
        <f ca="1">Run4_Var5!W149</f>
        <v>0</v>
      </c>
      <c r="H53" s="106"/>
      <c r="I53" s="106"/>
      <c r="J53" s="102">
        <f ca="1">Run4_Var1!X149</f>
        <v>9.2831674400000001E-3</v>
      </c>
      <c r="K53" s="102">
        <f ca="1">Run4_Var2!X149</f>
        <v>11.1171819</v>
      </c>
      <c r="L53" s="102">
        <f ca="1">Run4_Var3!X149</f>
        <v>15.6447824</v>
      </c>
      <c r="M53" s="102">
        <f ca="1">Run4_Var4!X149</f>
        <v>22.1509006</v>
      </c>
      <c r="N53" s="102">
        <f ca="1">Run4_Var5!X149</f>
        <v>11.1171819</v>
      </c>
      <c r="O53" s="106"/>
      <c r="P53" s="106"/>
      <c r="Q53" s="102">
        <f ca="1">Run4_Var1!Y149</f>
        <v>3.56667778E-2</v>
      </c>
      <c r="R53" s="102">
        <f ca="1">Run4_Var2!Y149</f>
        <v>11.251492300000001</v>
      </c>
      <c r="S53" s="102">
        <f ca="1">Run4_Var3!Y149</f>
        <v>16.657264300000001</v>
      </c>
      <c r="T53" s="102">
        <f ca="1">Run4_Var4!Y149</f>
        <v>22.1509006</v>
      </c>
      <c r="U53" s="102">
        <f ca="1">Run4_Var5!Y149</f>
        <v>11.1171819</v>
      </c>
      <c r="V53" s="106"/>
      <c r="W53" s="106"/>
      <c r="X53" s="102">
        <f ca="1">Run4_Var1!Z149</f>
        <v>0.39734537800000003</v>
      </c>
      <c r="Y53" s="102">
        <f ca="1">Run4_Var2!Z149</f>
        <v>11.914419199999999</v>
      </c>
      <c r="Z53" s="102">
        <f ca="1">Run4_Var3!Z149</f>
        <v>17.1284533</v>
      </c>
      <c r="AA53" s="102">
        <f ca="1">Run4_Var4!Z149</f>
        <v>22.1783319</v>
      </c>
      <c r="AB53" s="102">
        <f ca="1">Run4_Var5!Z149</f>
        <v>11.1171819</v>
      </c>
      <c r="AC53" s="106"/>
      <c r="AD53" s="106"/>
      <c r="AE53" s="102">
        <f ca="1">Run4_Var1!AA149</f>
        <v>0.97840245699999995</v>
      </c>
      <c r="AF53" s="102">
        <f ca="1">Run4_Var2!AA149</f>
        <v>12.3172149</v>
      </c>
      <c r="AG53" s="102">
        <f ca="1">Run4_Var3!AA149</f>
        <v>17.6017282</v>
      </c>
      <c r="AH53" s="102">
        <f ca="1">Run4_Var4!AA149</f>
        <v>22.442031</v>
      </c>
      <c r="AI53" s="102">
        <f ca="1">Run4_Var5!AA149</f>
        <v>11.1173977</v>
      </c>
      <c r="AR53" s="8" t="s">
        <v>271</v>
      </c>
      <c r="AS53" s="108">
        <f t="shared" ref="AS53:AW59" ca="1" si="22">AE10</f>
        <v>0</v>
      </c>
      <c r="AT53" s="108">
        <f t="shared" ca="1" si="22"/>
        <v>0</v>
      </c>
      <c r="AU53" s="108">
        <f t="shared" ca="1" si="22"/>
        <v>0</v>
      </c>
      <c r="AV53" s="108">
        <f t="shared" ca="1" si="22"/>
        <v>0</v>
      </c>
      <c r="AW53" s="108">
        <f t="shared" ca="1" si="22"/>
        <v>0</v>
      </c>
      <c r="BG53" s="108"/>
    </row>
    <row r="54" spans="1:87" x14ac:dyDescent="0.25">
      <c r="B54" s="171" t="str">
        <f>Run4_Var1!V150</f>
        <v>Subsidie</v>
      </c>
      <c r="C54" s="102">
        <f ca="1">Run4_Var1!W150</f>
        <v>0</v>
      </c>
      <c r="D54" s="102">
        <f ca="1">Run4_Var2!W150</f>
        <v>0</v>
      </c>
      <c r="E54" s="102">
        <f ca="1">Run4_Var3!W150</f>
        <v>0</v>
      </c>
      <c r="F54" s="102">
        <f ca="1">Run4_Var4!W150</f>
        <v>0</v>
      </c>
      <c r="G54" s="102">
        <f ca="1">Run4_Var5!W150</f>
        <v>0</v>
      </c>
      <c r="H54" s="106"/>
      <c r="I54" s="106"/>
      <c r="J54" s="102">
        <f ca="1">Run4_Var1!X150</f>
        <v>0</v>
      </c>
      <c r="K54" s="102">
        <f ca="1">Run4_Var2!X150</f>
        <v>0</v>
      </c>
      <c r="L54" s="102">
        <f ca="1">Run4_Var3!X150</f>
        <v>0</v>
      </c>
      <c r="M54" s="102">
        <f ca="1">Run4_Var4!X150</f>
        <v>0</v>
      </c>
      <c r="N54" s="102">
        <f ca="1">Run4_Var5!X150</f>
        <v>0</v>
      </c>
      <c r="O54" s="106"/>
      <c r="P54" s="106"/>
      <c r="Q54" s="102">
        <f ca="1">Run4_Var1!Y150</f>
        <v>0</v>
      </c>
      <c r="R54" s="102">
        <f ca="1">Run4_Var2!Y150</f>
        <v>0</v>
      </c>
      <c r="S54" s="102">
        <f ca="1">Run4_Var3!Y150</f>
        <v>0</v>
      </c>
      <c r="T54" s="102">
        <f ca="1">Run4_Var4!Y150</f>
        <v>0</v>
      </c>
      <c r="U54" s="102">
        <f ca="1">Run4_Var5!Y150</f>
        <v>0</v>
      </c>
      <c r="V54" s="106"/>
      <c r="W54" s="106"/>
      <c r="X54" s="102">
        <f ca="1">Run4_Var1!Z150</f>
        <v>0</v>
      </c>
      <c r="Y54" s="102">
        <f ca="1">Run4_Var2!Z150</f>
        <v>0</v>
      </c>
      <c r="Z54" s="102">
        <f ca="1">Run4_Var3!Z150</f>
        <v>0</v>
      </c>
      <c r="AA54" s="102">
        <f ca="1">Run4_Var4!Z150</f>
        <v>0</v>
      </c>
      <c r="AB54" s="102">
        <f ca="1">Run4_Var5!Z150</f>
        <v>0</v>
      </c>
      <c r="AC54" s="106"/>
      <c r="AD54" s="106"/>
      <c r="AE54" s="102">
        <f ca="1">Run4_Var1!AA150</f>
        <v>0</v>
      </c>
      <c r="AF54" s="102">
        <f ca="1">Run4_Var2!AA150</f>
        <v>0</v>
      </c>
      <c r="AG54" s="102">
        <f ca="1">Run4_Var3!AA150</f>
        <v>0</v>
      </c>
      <c r="AH54" s="102">
        <f ca="1">Run4_Var4!AA150</f>
        <v>0</v>
      </c>
      <c r="AI54" s="102">
        <f ca="1">Run4_Var5!AA150</f>
        <v>0</v>
      </c>
      <c r="AR54" s="8" t="s">
        <v>613</v>
      </c>
      <c r="AS54" s="108">
        <f t="shared" ca="1" si="22"/>
        <v>0</v>
      </c>
      <c r="AT54" s="108">
        <f t="shared" ca="1" si="22"/>
        <v>0</v>
      </c>
      <c r="AU54" s="108">
        <f t="shared" ca="1" si="22"/>
        <v>0</v>
      </c>
      <c r="AV54" s="108">
        <f t="shared" ca="1" si="22"/>
        <v>0</v>
      </c>
      <c r="AW54" s="108">
        <f t="shared" ca="1" si="22"/>
        <v>0</v>
      </c>
    </row>
    <row r="55" spans="1:87" s="106" customFormat="1" x14ac:dyDescent="0.25">
      <c r="A55" s="106" t="s">
        <v>265</v>
      </c>
      <c r="C55" s="102"/>
      <c r="D55" s="102"/>
      <c r="E55" s="102"/>
      <c r="F55" s="102"/>
      <c r="G55" s="102"/>
      <c r="J55" s="102"/>
      <c r="K55" s="102"/>
      <c r="L55" s="102"/>
      <c r="M55" s="102"/>
      <c r="N55" s="102"/>
      <c r="Q55" s="102"/>
      <c r="R55" s="102"/>
      <c r="S55" s="102"/>
      <c r="T55" s="102"/>
      <c r="U55" s="102"/>
      <c r="X55" s="102"/>
      <c r="Y55" s="102"/>
      <c r="Z55" s="102"/>
      <c r="AA55" s="102"/>
      <c r="AB55" s="102"/>
      <c r="AE55" s="102"/>
      <c r="AF55" s="102"/>
      <c r="AG55" s="102"/>
      <c r="AH55" s="102"/>
      <c r="AI55" s="102"/>
      <c r="AL55" s="155"/>
      <c r="AM55" s="155"/>
      <c r="AN55" s="155"/>
      <c r="AO55" s="155"/>
      <c r="AP55" s="155"/>
      <c r="AQ55" s="155"/>
      <c r="AR55" s="2" t="s">
        <v>281</v>
      </c>
      <c r="AS55" s="108">
        <f t="shared" ca="1" si="22"/>
        <v>-6.9875780999999998E-2</v>
      </c>
      <c r="AT55" s="108">
        <f t="shared" ca="1" si="22"/>
        <v>-6.8447094E-2</v>
      </c>
      <c r="AU55" s="108">
        <f t="shared" ca="1" si="22"/>
        <v>-15.414981300000001</v>
      </c>
      <c r="AV55" s="108">
        <f t="shared" ca="1" si="22"/>
        <v>0</v>
      </c>
      <c r="AW55" s="108">
        <f t="shared" ca="1" si="22"/>
        <v>-4.27722903</v>
      </c>
      <c r="AX55" s="140"/>
      <c r="AY55" s="140"/>
      <c r="AZ55" s="140"/>
      <c r="BA55" s="140"/>
      <c r="BB55" s="140"/>
      <c r="BC55" s="140"/>
      <c r="BD55" s="140"/>
      <c r="BE55" s="140"/>
      <c r="BF55" s="140"/>
      <c r="BG55" s="140"/>
      <c r="BH55" s="140"/>
      <c r="BI55" s="140"/>
      <c r="BJ55" s="140"/>
      <c r="BK55" s="140"/>
      <c r="BL55" s="140"/>
      <c r="BM55" s="140"/>
      <c r="BN55" s="140"/>
      <c r="BO55" s="140"/>
      <c r="BP55" s="140"/>
      <c r="BQ55" s="140"/>
      <c r="BR55" s="140"/>
      <c r="BS55" s="140"/>
      <c r="BT55" s="140"/>
      <c r="BU55" s="140"/>
      <c r="BV55" s="140"/>
      <c r="BW55" s="140"/>
      <c r="BX55" s="140"/>
      <c r="BY55" s="140"/>
      <c r="BZ55" s="140"/>
      <c r="CA55" s="140"/>
      <c r="CB55" s="140"/>
      <c r="CC55" s="140"/>
      <c r="CD55" s="140"/>
      <c r="CE55" s="140"/>
      <c r="CF55" s="140"/>
      <c r="CG55" s="140"/>
      <c r="CH55" s="140"/>
      <c r="CI55" s="140"/>
    </row>
    <row r="56" spans="1:87" x14ac:dyDescent="0.25">
      <c r="B56" s="14" t="str">
        <f>Run4_Var1!V167</f>
        <v>Aardgas</v>
      </c>
      <c r="C56" s="102">
        <f ca="1">Run4_Var1!W167</f>
        <v>-13.909022800000001</v>
      </c>
      <c r="D56" s="102">
        <f ca="1">Run4_Var2!W167</f>
        <v>-13.909022800000001</v>
      </c>
      <c r="E56" s="102">
        <f ca="1">Run4_Var3!W167</f>
        <v>-13.909022800000001</v>
      </c>
      <c r="F56" s="102">
        <f ca="1">Run4_Var4!W167</f>
        <v>-13.909022800000001</v>
      </c>
      <c r="G56" s="102">
        <f ca="1">Run4_Var5!W167</f>
        <v>-13.909022800000001</v>
      </c>
      <c r="H56" s="106"/>
      <c r="I56" s="106"/>
      <c r="J56" s="102">
        <f ca="1">Run4_Var1!X167</f>
        <v>-10.663595900000001</v>
      </c>
      <c r="K56" s="102">
        <f ca="1">Run4_Var2!X167</f>
        <v>-6.0331073200000001</v>
      </c>
      <c r="L56" s="102">
        <f ca="1">Run4_Var3!X167</f>
        <v>-1.8259080299999999</v>
      </c>
      <c r="M56" s="102">
        <f ca="1">Run4_Var4!X167</f>
        <v>0</v>
      </c>
      <c r="N56" s="102">
        <f ca="1">Run4_Var5!X167</f>
        <v>-1.34579838E-2</v>
      </c>
      <c r="O56" s="106"/>
      <c r="P56" s="106"/>
      <c r="Q56" s="102">
        <f ca="1">Run4_Var1!Y167</f>
        <v>-8.2520398499999992</v>
      </c>
      <c r="R56" s="102">
        <f ca="1">Run4_Var2!Y167</f>
        <v>-4.6647177500000003</v>
      </c>
      <c r="S56" s="102">
        <f ca="1">Run4_Var3!Y167</f>
        <v>-1.09164452</v>
      </c>
      <c r="T56" s="102">
        <f ca="1">Run4_Var4!Y167</f>
        <v>0</v>
      </c>
      <c r="U56" s="102">
        <f ca="1">Run4_Var5!Y167</f>
        <v>-1.0580422000000001E-2</v>
      </c>
      <c r="V56" s="106"/>
      <c r="W56" s="106"/>
      <c r="X56" s="102">
        <f ca="1">Run4_Var1!Z167</f>
        <v>-4.9880943899999997</v>
      </c>
      <c r="Y56" s="102">
        <f ca="1">Run4_Var2!Z167</f>
        <v>-4.62139641</v>
      </c>
      <c r="Z56" s="102">
        <f ca="1">Run4_Var3!Z167</f>
        <v>-0.68660390299999996</v>
      </c>
      <c r="AA56" s="102">
        <f ca="1">Run4_Var4!Z167</f>
        <v>0</v>
      </c>
      <c r="AB56" s="102">
        <f ca="1">Run4_Var5!Z167</f>
        <v>-1.06273189E-2</v>
      </c>
      <c r="AC56" s="106"/>
      <c r="AD56" s="106"/>
      <c r="AE56" s="102">
        <f ca="1">Run4_Var1!AA167</f>
        <v>-4.8735683999999999</v>
      </c>
      <c r="AF56" s="102">
        <f ca="1">Run4_Var2!AA167</f>
        <v>-2.6023399</v>
      </c>
      <c r="AG56" s="102">
        <f ca="1">Run4_Var3!AA167</f>
        <v>-0.44047250799999998</v>
      </c>
      <c r="AH56" s="102">
        <f ca="1">Run4_Var4!AA167</f>
        <v>0</v>
      </c>
      <c r="AI56" s="102">
        <f ca="1">Run4_Var5!AA167</f>
        <v>-1.06410364E-2</v>
      </c>
      <c r="AR56" s="2" t="s">
        <v>273</v>
      </c>
      <c r="AS56" s="108">
        <f t="shared" ca="1" si="22"/>
        <v>0</v>
      </c>
      <c r="AT56" s="108">
        <f t="shared" ca="1" si="22"/>
        <v>0</v>
      </c>
      <c r="AU56" s="108">
        <f t="shared" ca="1" si="22"/>
        <v>0</v>
      </c>
      <c r="AV56" s="108">
        <f t="shared" ca="1" si="22"/>
        <v>-98.888016249999993</v>
      </c>
      <c r="AW56" s="108">
        <f t="shared" ca="1" si="22"/>
        <v>0</v>
      </c>
    </row>
    <row r="57" spans="1:87" x14ac:dyDescent="0.25">
      <c r="B57" s="43" t="str">
        <f>Run4_Var1!V168</f>
        <v>Aardgas vastrecht</v>
      </c>
      <c r="C57" s="102">
        <f ca="1">Run4_Var1!W168</f>
        <v>-6.7028102399999998</v>
      </c>
      <c r="D57" s="102">
        <f ca="1">Run4_Var2!W168</f>
        <v>-6.7028102399999998</v>
      </c>
      <c r="E57" s="102">
        <f ca="1">Run4_Var3!W168</f>
        <v>-6.7028102399999998</v>
      </c>
      <c r="F57" s="102">
        <f ca="1">Run4_Var4!W168</f>
        <v>-6.7028102399999998</v>
      </c>
      <c r="G57" s="102">
        <f ca="1">Run4_Var5!W168</f>
        <v>-6.7028102399999998</v>
      </c>
      <c r="H57" s="106"/>
      <c r="I57" s="106"/>
      <c r="J57" s="102">
        <f ca="1">Run4_Var1!X168</f>
        <v>-6.4306099200000002</v>
      </c>
      <c r="K57" s="102">
        <f ca="1">Run4_Var2!X168</f>
        <v>-6.4315003199999996</v>
      </c>
      <c r="L57" s="102">
        <f ca="1">Run4_Var3!X168</f>
        <v>-3.65270808</v>
      </c>
      <c r="M57" s="102">
        <f ca="1">Run4_Var4!X168</f>
        <v>0</v>
      </c>
      <c r="N57" s="102">
        <f ca="1">Run4_Var5!X168</f>
        <v>-1.304016E-2</v>
      </c>
      <c r="O57" s="106"/>
      <c r="P57" s="106"/>
      <c r="Q57" s="102">
        <f ca="1">Run4_Var1!Y168</f>
        <v>-6.42763464</v>
      </c>
      <c r="R57" s="102">
        <f ca="1">Run4_Var2!Y168</f>
        <v>-6.4020835199999997</v>
      </c>
      <c r="S57" s="102">
        <f ca="1">Run4_Var3!Y168</f>
        <v>-2.9013263999999999</v>
      </c>
      <c r="T57" s="102">
        <f ca="1">Run4_Var4!Y168</f>
        <v>0</v>
      </c>
      <c r="U57" s="102">
        <f ca="1">Run4_Var5!Y168</f>
        <v>-1.304016E-2</v>
      </c>
      <c r="V57" s="106"/>
      <c r="W57" s="106"/>
      <c r="X57" s="102">
        <f ca="1">Run4_Var1!Z168</f>
        <v>-3.7405754400000002</v>
      </c>
      <c r="Y57" s="102">
        <f ca="1">Run4_Var2!Z168</f>
        <v>-6.2418955199999999</v>
      </c>
      <c r="Z57" s="102">
        <f ca="1">Run4_Var3!Z168</f>
        <v>-1.7219512800000001</v>
      </c>
      <c r="AA57" s="102">
        <f ca="1">Run4_Var4!Z168</f>
        <v>0</v>
      </c>
      <c r="AB57" s="102">
        <f ca="1">Run4_Var5!Z168</f>
        <v>-1.304016E-2</v>
      </c>
      <c r="AC57" s="106"/>
      <c r="AD57" s="106"/>
      <c r="AE57" s="102">
        <f ca="1">Run4_Var1!AA168</f>
        <v>-3.6857385599999999</v>
      </c>
      <c r="AF57" s="102">
        <f ca="1">Run4_Var2!AA168</f>
        <v>-3.3673970400000002</v>
      </c>
      <c r="AG57" s="102">
        <f ca="1">Run4_Var3!AA168</f>
        <v>-1.0122688799999999</v>
      </c>
      <c r="AH57" s="102">
        <f ca="1">Run4_Var4!AA168</f>
        <v>0</v>
      </c>
      <c r="AI57" s="102">
        <f ca="1">Run4_Var5!AA168</f>
        <v>-1.298976E-2</v>
      </c>
      <c r="AR57" s="2" t="s">
        <v>1350</v>
      </c>
      <c r="AS57" s="108">
        <f t="shared" ca="1" si="22"/>
        <v>-1.58235813</v>
      </c>
      <c r="AT57" s="108">
        <f t="shared" ca="1" si="22"/>
        <v>-48.209353800000002</v>
      </c>
      <c r="AU57" s="108">
        <f t="shared" ca="1" si="22"/>
        <v>-94.035464300000001</v>
      </c>
      <c r="AV57" s="108">
        <f t="shared" ca="1" si="22"/>
        <v>-67.513615099999996</v>
      </c>
      <c r="AW57" s="108">
        <f t="shared" ca="1" si="22"/>
        <v>-48.209353800000002</v>
      </c>
    </row>
    <row r="58" spans="1:87" x14ac:dyDescent="0.25">
      <c r="B58" s="25" t="str">
        <f>Run4_Var1!V169</f>
        <v>Elektriciteit</v>
      </c>
      <c r="C58" s="102">
        <f ca="1">Run4_Var1!W169</f>
        <v>-26.214173599999999</v>
      </c>
      <c r="D58" s="102">
        <f ca="1">Run4_Var2!W169</f>
        <v>-26.214173599999999</v>
      </c>
      <c r="E58" s="102">
        <f ca="1">Run4_Var3!W169</f>
        <v>-26.214173599999999</v>
      </c>
      <c r="F58" s="102">
        <f ca="1">Run4_Var4!W169</f>
        <v>-26.214173599999999</v>
      </c>
      <c r="G58" s="102">
        <f ca="1">Run4_Var5!W169</f>
        <v>-26.214173599999999</v>
      </c>
      <c r="H58" s="106"/>
      <c r="I58" s="106"/>
      <c r="J58" s="102">
        <f ca="1">Run4_Var1!X169</f>
        <v>-31.230233599999998</v>
      </c>
      <c r="K58" s="102">
        <f ca="1">Run4_Var2!X169</f>
        <v>-31.229670500000001</v>
      </c>
      <c r="L58" s="102">
        <f ca="1">Run4_Var3!X169</f>
        <v>-30.408421499999999</v>
      </c>
      <c r="M58" s="102">
        <f ca="1">Run4_Var4!X169</f>
        <v>-32.690021600000001</v>
      </c>
      <c r="N58" s="102">
        <f ca="1">Run4_Var5!X169</f>
        <v>-31.370396299999999</v>
      </c>
      <c r="O58" s="106"/>
      <c r="P58" s="106"/>
      <c r="Q58" s="102">
        <f ca="1">Run4_Var1!Y169</f>
        <v>-39.030882099999999</v>
      </c>
      <c r="R58" s="102">
        <f ca="1">Run4_Var2!Y169</f>
        <v>-39.034490900000002</v>
      </c>
      <c r="S58" s="102">
        <f ca="1">Run4_Var3!Y169</f>
        <v>-37.900997400000001</v>
      </c>
      <c r="T58" s="102">
        <f ca="1">Run4_Var4!Y169</f>
        <v>-40.781163200000002</v>
      </c>
      <c r="U58" s="102">
        <f ca="1">Run4_Var5!Y169</f>
        <v>-39.204365199999998</v>
      </c>
      <c r="V58" s="106"/>
      <c r="W58" s="106"/>
      <c r="X58" s="102">
        <f ca="1">Run4_Var1!Z169</f>
        <v>-41.615710100000001</v>
      </c>
      <c r="Y58" s="102">
        <f ca="1">Run4_Var2!Z169</f>
        <v>-41.654030499999998</v>
      </c>
      <c r="Z58" s="102">
        <f ca="1">Run4_Var3!Z169</f>
        <v>-40.307186700000003</v>
      </c>
      <c r="AA58" s="102">
        <f ca="1">Run4_Var4!Z169</f>
        <v>-43.420602199999998</v>
      </c>
      <c r="AB58" s="102">
        <f ca="1">Run4_Var5!Z169</f>
        <v>-41.815688199999997</v>
      </c>
      <c r="AC58" s="106"/>
      <c r="AD58" s="106"/>
      <c r="AE58" s="102">
        <f ca="1">Run4_Var1!AA169</f>
        <v>-43.8586332</v>
      </c>
      <c r="AF58" s="102">
        <f ca="1">Run4_Var2!AA169</f>
        <v>-43.906335599999998</v>
      </c>
      <c r="AG58" s="102">
        <f ca="1">Run4_Var3!AA169</f>
        <v>-42.409535499999997</v>
      </c>
      <c r="AH58" s="102">
        <f ca="1">Run4_Var4!AA169</f>
        <v>-45.663567299999997</v>
      </c>
      <c r="AI58" s="102">
        <f ca="1">Run4_Var5!AA169</f>
        <v>-44.053963500000002</v>
      </c>
      <c r="AR58" s="8" t="s">
        <v>274</v>
      </c>
      <c r="AS58" s="108">
        <f t="shared" ca="1" si="22"/>
        <v>2.4049236999999999</v>
      </c>
      <c r="AT58" s="108">
        <f t="shared" ca="1" si="22"/>
        <v>24.8811754</v>
      </c>
      <c r="AU58" s="108">
        <f t="shared" ca="1" si="22"/>
        <v>38.4904376</v>
      </c>
      <c r="AV58" s="108">
        <f t="shared" ca="1" si="22"/>
        <v>55.0015766</v>
      </c>
      <c r="AW58" s="108">
        <f t="shared" ca="1" si="22"/>
        <v>24.8811754</v>
      </c>
    </row>
    <row r="59" spans="1:87" x14ac:dyDescent="0.25">
      <c r="B59" s="20" t="str">
        <f>Run4_Var1!V170</f>
        <v>Elektriciteit vastrecht</v>
      </c>
      <c r="C59" s="102">
        <f ca="1">Run4_Var1!W170</f>
        <v>-15.8499336</v>
      </c>
      <c r="D59" s="102">
        <f ca="1">Run4_Var2!W170</f>
        <v>-15.8499336</v>
      </c>
      <c r="E59" s="102">
        <f ca="1">Run4_Var3!W170</f>
        <v>-15.8499336</v>
      </c>
      <c r="F59" s="102">
        <f ca="1">Run4_Var4!W170</f>
        <v>-15.8499336</v>
      </c>
      <c r="G59" s="102">
        <f ca="1">Run4_Var5!W170</f>
        <v>-15.8499336</v>
      </c>
      <c r="H59" s="106"/>
      <c r="I59" s="106"/>
      <c r="J59" s="102">
        <f ca="1">Run4_Var1!X170</f>
        <v>-15.820632</v>
      </c>
      <c r="K59" s="102">
        <f ca="1">Run4_Var2!X170</f>
        <v>-15.820632</v>
      </c>
      <c r="L59" s="102">
        <f ca="1">Run4_Var3!X170</f>
        <v>-15.820632</v>
      </c>
      <c r="M59" s="102">
        <f ca="1">Run4_Var4!X170</f>
        <v>-15.820632</v>
      </c>
      <c r="N59" s="102">
        <f ca="1">Run4_Var5!X170</f>
        <v>-15.820632</v>
      </c>
      <c r="O59" s="106"/>
      <c r="P59" s="106"/>
      <c r="Q59" s="102">
        <f ca="1">Run4_Var1!Y170</f>
        <v>-15.820632</v>
      </c>
      <c r="R59" s="102">
        <f ca="1">Run4_Var2!Y170</f>
        <v>-15.820632</v>
      </c>
      <c r="S59" s="102">
        <f ca="1">Run4_Var3!Y170</f>
        <v>-15.820632</v>
      </c>
      <c r="T59" s="102">
        <f ca="1">Run4_Var4!Y170</f>
        <v>-15.820632</v>
      </c>
      <c r="U59" s="102">
        <f ca="1">Run4_Var5!Y170</f>
        <v>-15.820632</v>
      </c>
      <c r="V59" s="106"/>
      <c r="W59" s="106"/>
      <c r="X59" s="102">
        <f ca="1">Run4_Var1!Z170</f>
        <v>-15.820632</v>
      </c>
      <c r="Y59" s="102">
        <f ca="1">Run4_Var2!Z170</f>
        <v>-15.820632</v>
      </c>
      <c r="Z59" s="102">
        <f ca="1">Run4_Var3!Z170</f>
        <v>-15.820632</v>
      </c>
      <c r="AA59" s="102">
        <f ca="1">Run4_Var4!Z170</f>
        <v>-15.820632</v>
      </c>
      <c r="AB59" s="102">
        <f ca="1">Run4_Var5!Z170</f>
        <v>-15.820632</v>
      </c>
      <c r="AC59" s="106"/>
      <c r="AD59" s="106"/>
      <c r="AE59" s="102">
        <f ca="1">Run4_Var1!AA170</f>
        <v>-15.820632</v>
      </c>
      <c r="AF59" s="102">
        <f ca="1">Run4_Var2!AA170</f>
        <v>-15.820632</v>
      </c>
      <c r="AG59" s="102">
        <f ca="1">Run4_Var3!AA170</f>
        <v>-15.820632</v>
      </c>
      <c r="AH59" s="102">
        <f ca="1">Run4_Var4!AA170</f>
        <v>-15.820632</v>
      </c>
      <c r="AI59" s="102">
        <f ca="1">Run4_Var5!AA170</f>
        <v>-15.820632</v>
      </c>
      <c r="AR59" s="8" t="s">
        <v>1433</v>
      </c>
      <c r="AS59" s="108">
        <f t="shared" ca="1" si="22"/>
        <v>-1.28416</v>
      </c>
      <c r="AT59" s="108">
        <f t="shared" ca="1" si="22"/>
        <v>-1.2823199999999999</v>
      </c>
      <c r="AU59" s="108">
        <f t="shared" ca="1" si="22"/>
        <v>-1.2791999999999999</v>
      </c>
      <c r="AV59" s="108">
        <f t="shared" ca="1" si="22"/>
        <v>-1.2791999999999999</v>
      </c>
      <c r="AW59" s="108">
        <f t="shared" ca="1" si="22"/>
        <v>-5.2938400000000003</v>
      </c>
    </row>
    <row r="60" spans="1:87" x14ac:dyDescent="0.25">
      <c r="B60" s="47" t="str">
        <f>Run4_Var1!V171</f>
        <v>Energieheffing (aardgas en elektriciteit)</v>
      </c>
      <c r="C60" s="102">
        <f ca="1">Run4_Var1!W171</f>
        <v>-12.223576489999999</v>
      </c>
      <c r="D60" s="102">
        <f ca="1">Run4_Var2!W171</f>
        <v>-12.223576489999999</v>
      </c>
      <c r="E60" s="102">
        <f ca="1">Run4_Var3!W171</f>
        <v>-12.223576489999999</v>
      </c>
      <c r="F60" s="102">
        <f ca="1">Run4_Var4!W171</f>
        <v>-12.223576489999999</v>
      </c>
      <c r="G60" s="102">
        <f ca="1">Run4_Var5!W171</f>
        <v>-12.223576489999999</v>
      </c>
      <c r="H60" s="106"/>
      <c r="I60" s="106"/>
      <c r="J60" s="102">
        <f ca="1">Run4_Var1!X171</f>
        <v>-13.90134585</v>
      </c>
      <c r="K60" s="102">
        <f ca="1">Run4_Var2!X171</f>
        <v>-11.45825093</v>
      </c>
      <c r="L60" s="102">
        <f ca="1">Run4_Var3!X171</f>
        <v>-8.9278898499999997</v>
      </c>
      <c r="M60" s="102">
        <f ca="1">Run4_Var4!X171</f>
        <v>-8.1158664599999994</v>
      </c>
      <c r="N60" s="102">
        <f ca="1">Run4_Var5!X171</f>
        <v>-7.9739188201799998</v>
      </c>
      <c r="O60" s="106"/>
      <c r="P60" s="106"/>
      <c r="Q60" s="102">
        <f ca="1">Run4_Var1!Y171</f>
        <v>-13.730364229999999</v>
      </c>
      <c r="R60" s="102">
        <f ca="1">Run4_Var2!Y171</f>
        <v>-11.354708540000001</v>
      </c>
      <c r="S60" s="102">
        <f ca="1">Run4_Var3!Y171</f>
        <v>-8.6099013309999997</v>
      </c>
      <c r="T60" s="102">
        <f ca="1">Run4_Var4!Y171</f>
        <v>-8.1073757900000007</v>
      </c>
      <c r="U60" s="102">
        <f ca="1">Run4_Var5!Y171</f>
        <v>-7.9736802230899997</v>
      </c>
      <c r="V60" s="106"/>
      <c r="W60" s="106"/>
      <c r="X60" s="102">
        <f ca="1">Run4_Var1!Z171</f>
        <v>-11.765344880000001</v>
      </c>
      <c r="Y60" s="102">
        <f ca="1">Run4_Var2!Z171</f>
        <v>-11.206355800000001</v>
      </c>
      <c r="Z60" s="102">
        <f ca="1">Run4_Var3!Z171</f>
        <v>-8.2352713190000006</v>
      </c>
      <c r="AA60" s="102">
        <f ca="1">Run4_Var4!Z171</f>
        <v>-8.0998179199999996</v>
      </c>
      <c r="AB60" s="102">
        <f ca="1">Run4_Var5!Z171</f>
        <v>-7.9734424976099998</v>
      </c>
      <c r="AC60" s="106"/>
      <c r="AD60" s="106"/>
      <c r="AE60" s="102">
        <f ca="1">Run4_Var1!AA171</f>
        <v>-11.55999888</v>
      </c>
      <c r="AF60" s="102">
        <f ca="1">Run4_Var2!AA171</f>
        <v>-9.92515006</v>
      </c>
      <c r="AG60" s="102">
        <f ca="1">Run4_Var3!AA171</f>
        <v>-8.04580348</v>
      </c>
      <c r="AH60" s="102">
        <f ca="1">Run4_Var4!AA171</f>
        <v>-8.0879036699999993</v>
      </c>
      <c r="AI60" s="102">
        <f ca="1">Run4_Var5!AA171</f>
        <v>-7.9731923396900006</v>
      </c>
      <c r="AR60" s="2" t="s">
        <v>1352</v>
      </c>
      <c r="AS60" s="108">
        <f ca="1">AE17+X17+Q17+J17+C17</f>
        <v>-1.5897630353999999E-2</v>
      </c>
      <c r="AT60" s="108">
        <f ca="1">AF17+Y17+R17+K17+D17</f>
        <v>-7.2295991309999997E-3</v>
      </c>
      <c r="AU60" s="108">
        <f ca="1">AG17+Z17+S17+L17+E17</f>
        <v>-1.3215269763299999</v>
      </c>
      <c r="AV60" s="108">
        <f ca="1">AH17+AA17+T17+M17+F17</f>
        <v>0</v>
      </c>
      <c r="AW60" s="108">
        <f ca="1">AI17+AB17+U17+N17+G17</f>
        <v>-6.6993181919999998</v>
      </c>
      <c r="AX60" s="106"/>
      <c r="AY60" s="106"/>
      <c r="AZ60" s="106"/>
      <c r="BA60" s="106"/>
      <c r="BB60" s="106"/>
      <c r="BC60" s="106"/>
      <c r="BD60" s="106"/>
      <c r="BE60" s="106"/>
      <c r="BF60" s="106"/>
      <c r="BG60" s="106"/>
      <c r="BH60" s="106"/>
      <c r="BI60" s="106"/>
      <c r="BJ60" s="106"/>
      <c r="BK60" s="106"/>
      <c r="BL60" s="106"/>
      <c r="BM60" s="106"/>
      <c r="BN60" s="106"/>
      <c r="BO60" s="106"/>
      <c r="BP60" s="106"/>
      <c r="BQ60" s="106"/>
      <c r="BR60" s="106"/>
      <c r="BS60" s="106"/>
      <c r="BT60" s="106"/>
      <c r="BU60" s="106"/>
      <c r="BV60" s="106"/>
      <c r="BW60" s="106"/>
      <c r="BX60" s="106"/>
      <c r="BY60" s="106"/>
      <c r="BZ60" s="106"/>
      <c r="CA60" s="106"/>
      <c r="CB60" s="106"/>
      <c r="CC60" s="106"/>
      <c r="CD60" s="106"/>
      <c r="CE60" s="106"/>
      <c r="CF60" s="106"/>
      <c r="CG60" s="106"/>
      <c r="CH60" s="106"/>
      <c r="CI60" s="106"/>
    </row>
    <row r="61" spans="1:87" x14ac:dyDescent="0.25">
      <c r="B61" s="51" t="str">
        <f>Run4_Var1!V172</f>
        <v xml:space="preserve">Vastrecht gebiedsopties </v>
      </c>
      <c r="C61" s="102">
        <f ca="1">Run4_Var1!W172</f>
        <v>-9.1480222599999994</v>
      </c>
      <c r="D61" s="102">
        <f ca="1">Run4_Var2!W172</f>
        <v>-9.1480222599999994</v>
      </c>
      <c r="E61" s="102">
        <f ca="1">Run4_Var3!W172</f>
        <v>-9.1480222599999994</v>
      </c>
      <c r="F61" s="102">
        <f ca="1">Run4_Var4!W172</f>
        <v>-9.1480222599999994</v>
      </c>
      <c r="G61" s="102">
        <f ca="1">Run4_Var5!W172</f>
        <v>-9.1480222599999994</v>
      </c>
      <c r="H61" s="106"/>
      <c r="I61" s="106"/>
      <c r="J61" s="102">
        <f ca="1">Run4_Var1!X172</f>
        <v>-9.1147382300000004</v>
      </c>
      <c r="K61" s="102">
        <f ca="1">Run4_Var2!X172</f>
        <v>-9.1147382300000004</v>
      </c>
      <c r="L61" s="102">
        <f ca="1">Run4_Var3!X172</f>
        <v>-9.1147382300000004</v>
      </c>
      <c r="M61" s="102">
        <f ca="1">Run4_Var4!X172</f>
        <v>-9.1147382300000004</v>
      </c>
      <c r="N61" s="102">
        <f ca="1">Run4_Var5!X172</f>
        <v>-22.314696380000001</v>
      </c>
      <c r="O61" s="106"/>
      <c r="P61" s="106"/>
      <c r="Q61" s="102">
        <f ca="1">Run4_Var1!Y172</f>
        <v>-9.1147382300000004</v>
      </c>
      <c r="R61" s="102">
        <f ca="1">Run4_Var2!Y172</f>
        <v>-9.1147382300000004</v>
      </c>
      <c r="S61" s="102">
        <f ca="1">Run4_Var3!Y172</f>
        <v>-9.1147382300000004</v>
      </c>
      <c r="T61" s="102">
        <f ca="1">Run4_Var4!Y172</f>
        <v>-9.1147382300000004</v>
      </c>
      <c r="U61" s="102">
        <f ca="1">Run4_Var5!Y172</f>
        <v>-22.314696380000001</v>
      </c>
      <c r="V61" s="106"/>
      <c r="W61" s="106"/>
      <c r="X61" s="102">
        <f ca="1">Run4_Var1!Z172</f>
        <v>-13.4992719</v>
      </c>
      <c r="Y61" s="102">
        <f ca="1">Run4_Var2!Z172</f>
        <v>-9.1147382300000004</v>
      </c>
      <c r="Z61" s="102">
        <f ca="1">Run4_Var3!Z172</f>
        <v>-9.1147382300000004</v>
      </c>
      <c r="AA61" s="102">
        <f ca="1">Run4_Var4!Z172</f>
        <v>-9.1147382300000004</v>
      </c>
      <c r="AB61" s="102">
        <f ca="1">Run4_Var5!Z172</f>
        <v>-22.314696380000001</v>
      </c>
      <c r="AC61" s="106"/>
      <c r="AD61" s="106"/>
      <c r="AE61" s="102">
        <f ca="1">Run4_Var1!AA172</f>
        <v>-13.4992719</v>
      </c>
      <c r="AF61" s="102">
        <f ca="1">Run4_Var2!AA172</f>
        <v>-13.547542999999999</v>
      </c>
      <c r="AG61" s="102">
        <f ca="1">Run4_Var3!AA172</f>
        <v>-9.1147382300000004</v>
      </c>
      <c r="AH61" s="102">
        <f ca="1">Run4_Var4!AA172</f>
        <v>-9.1147382300000004</v>
      </c>
      <c r="AI61" s="102">
        <f ca="1">Run4_Var5!AA172</f>
        <v>-22.314696380000001</v>
      </c>
      <c r="AR61" s="8" t="s">
        <v>252</v>
      </c>
      <c r="AS61" s="108">
        <f ca="1">AE18</f>
        <v>0</v>
      </c>
      <c r="AT61" s="108">
        <f ca="1">AF18</f>
        <v>0</v>
      </c>
      <c r="AU61" s="108">
        <f ca="1">AG18</f>
        <v>0</v>
      </c>
      <c r="AV61" s="108">
        <f ca="1">AH18</f>
        <v>0</v>
      </c>
      <c r="AW61" s="108">
        <f ca="1">AI18</f>
        <v>0</v>
      </c>
    </row>
    <row r="62" spans="1:87" x14ac:dyDescent="0.25">
      <c r="B62" s="54" t="str">
        <f>Run4_Var1!V173</f>
        <v>Warmtelevering door gebiedsopties</v>
      </c>
      <c r="C62" s="102">
        <f ca="1">Run4_Var1!W173</f>
        <v>-15.6318415</v>
      </c>
      <c r="D62" s="102">
        <f ca="1">Run4_Var2!W173</f>
        <v>-15.6318415</v>
      </c>
      <c r="E62" s="102">
        <f ca="1">Run4_Var3!W173</f>
        <v>-15.6318415</v>
      </c>
      <c r="F62" s="102">
        <f ca="1">Run4_Var4!W173</f>
        <v>-15.6318415</v>
      </c>
      <c r="G62" s="102">
        <f ca="1">Run4_Var5!W173</f>
        <v>-15.6318415</v>
      </c>
      <c r="H62" s="106"/>
      <c r="I62" s="106"/>
      <c r="J62" s="102">
        <f ca="1">Run4_Var1!X173</f>
        <v>-15.79868475</v>
      </c>
      <c r="K62" s="102">
        <f ca="1">Run4_Var2!X173</f>
        <v>-7.8049700599999996</v>
      </c>
      <c r="L62" s="102">
        <f ca="1">Run4_Var3!X173</f>
        <v>-16.15051502</v>
      </c>
      <c r="M62" s="102">
        <f ca="1">Run4_Var4!X173</f>
        <v>-14.345778899999999</v>
      </c>
      <c r="N62" s="102">
        <f ca="1">Run4_Var5!X173</f>
        <v>-60.791280396700003</v>
      </c>
      <c r="O62" s="106"/>
      <c r="P62" s="106"/>
      <c r="Q62" s="102">
        <f ca="1">Run4_Var1!Y173</f>
        <v>-13.75180505</v>
      </c>
      <c r="R62" s="102">
        <f ca="1">Run4_Var2!Y173</f>
        <v>-6.8724976</v>
      </c>
      <c r="S62" s="102">
        <f ca="1">Run4_Var3!Y173</f>
        <v>-16.487521659999999</v>
      </c>
      <c r="T62" s="102">
        <f ca="1">Run4_Var4!Y173</f>
        <v>-12.361454200000001</v>
      </c>
      <c r="U62" s="102">
        <f ca="1">Run4_Var5!Y173</f>
        <v>-59.174816578600002</v>
      </c>
      <c r="V62" s="106"/>
      <c r="W62" s="106"/>
      <c r="X62" s="102">
        <f ca="1">Run4_Var1!Z173</f>
        <v>-20.047470760000003</v>
      </c>
      <c r="Y62" s="102">
        <f ca="1">Run4_Var2!Z173</f>
        <v>-6.8251987700000001</v>
      </c>
      <c r="Z62" s="102">
        <f ca="1">Run4_Var3!Z173</f>
        <v>-18.792688309999999</v>
      </c>
      <c r="AA62" s="102">
        <f ca="1">Run4_Var4!Z173</f>
        <v>-12.1905413</v>
      </c>
      <c r="AB62" s="102">
        <f ca="1">Run4_Var5!Z173</f>
        <v>-57.559301135999995</v>
      </c>
      <c r="AC62" s="106"/>
      <c r="AD62" s="106"/>
      <c r="AE62" s="102">
        <f ca="1">Run4_Var1!AA173</f>
        <v>-19.477299240000001</v>
      </c>
      <c r="AF62" s="102">
        <f ca="1">Run4_Var2!AA173</f>
        <v>-10.688123749999999</v>
      </c>
      <c r="AG62" s="102">
        <f ca="1">Run4_Var3!AA173</f>
        <v>-19.84001554</v>
      </c>
      <c r="AH62" s="102">
        <f ca="1">Run4_Var4!AA173</f>
        <v>-11.6870276</v>
      </c>
      <c r="AI62" s="102">
        <f ca="1">Run4_Var5!AA173</f>
        <v>-55.941327640300003</v>
      </c>
      <c r="AS62" s="108">
        <f ca="1">AS55+AS57+AS59+AS56</f>
        <v>-2.9363939109999997</v>
      </c>
      <c r="AT62" s="108">
        <f t="shared" ref="AT62:AW62" ca="1" si="23">AT55+AT57+AT59+AT56</f>
        <v>-49.560120894000001</v>
      </c>
      <c r="AU62" s="108">
        <f t="shared" ca="1" si="23"/>
        <v>-110.7296456</v>
      </c>
      <c r="AV62" s="108">
        <f t="shared" ca="1" si="23"/>
        <v>-167.68083135000001</v>
      </c>
      <c r="AW62" s="108">
        <f t="shared" ca="1" si="23"/>
        <v>-57.780422830000006</v>
      </c>
    </row>
    <row r="63" spans="1:87" x14ac:dyDescent="0.25">
      <c r="B63" s="36" t="str">
        <f>Run4_Var1!V174</f>
        <v>Vergoeding voor schilverbetering en gebouwinstallaties</v>
      </c>
      <c r="C63" s="102">
        <f ca="1">Run4_Var1!W174</f>
        <v>0</v>
      </c>
      <c r="D63" s="102">
        <f ca="1">Run4_Var2!W174</f>
        <v>0</v>
      </c>
      <c r="E63" s="102">
        <f ca="1">Run4_Var3!W174</f>
        <v>0</v>
      </c>
      <c r="F63" s="102">
        <f ca="1">Run4_Var4!W174</f>
        <v>0</v>
      </c>
      <c r="G63" s="102">
        <f ca="1">Run4_Var5!W174</f>
        <v>0</v>
      </c>
      <c r="H63" s="106"/>
      <c r="I63" s="106"/>
      <c r="J63" s="102">
        <f ca="1">Run4_Var1!X174</f>
        <v>-9.2831674400000001E-3</v>
      </c>
      <c r="K63" s="102">
        <f ca="1">Run4_Var2!X174</f>
        <v>-11.1171819</v>
      </c>
      <c r="L63" s="102">
        <f ca="1">Run4_Var3!X174</f>
        <v>-15.6447824</v>
      </c>
      <c r="M63" s="102">
        <f ca="1">Run4_Var4!X174</f>
        <v>-22.1509006</v>
      </c>
      <c r="N63" s="102">
        <f ca="1">Run4_Var5!X174</f>
        <v>-11.1171819</v>
      </c>
      <c r="O63" s="106"/>
      <c r="P63" s="106"/>
      <c r="Q63" s="102">
        <f ca="1">Run4_Var1!Y174</f>
        <v>-3.56667778E-2</v>
      </c>
      <c r="R63" s="102">
        <f ca="1">Run4_Var2!Y174</f>
        <v>-11.251492300000001</v>
      </c>
      <c r="S63" s="102">
        <f ca="1">Run4_Var3!Y174</f>
        <v>-16.657264300000001</v>
      </c>
      <c r="T63" s="102">
        <f ca="1">Run4_Var4!Y174</f>
        <v>-22.1509006</v>
      </c>
      <c r="U63" s="102">
        <f ca="1">Run4_Var5!Y174</f>
        <v>-11.1171819</v>
      </c>
      <c r="V63" s="106"/>
      <c r="W63" s="106"/>
      <c r="X63" s="102">
        <f ca="1">Run4_Var1!Z174</f>
        <v>-0.39734537800000003</v>
      </c>
      <c r="Y63" s="102">
        <f ca="1">Run4_Var2!Z174</f>
        <v>-11.914419199999999</v>
      </c>
      <c r="Z63" s="102">
        <f ca="1">Run4_Var3!Z174</f>
        <v>-17.1284533</v>
      </c>
      <c r="AA63" s="102">
        <f ca="1">Run4_Var4!Z174</f>
        <v>-22.1783319</v>
      </c>
      <c r="AB63" s="102">
        <f ca="1">Run4_Var5!Z174</f>
        <v>-11.1171819</v>
      </c>
      <c r="AC63" s="106"/>
      <c r="AD63" s="106"/>
      <c r="AE63" s="102">
        <f ca="1">Run4_Var1!AA174</f>
        <v>-0.97840245699999995</v>
      </c>
      <c r="AF63" s="102">
        <f ca="1">Run4_Var2!AA174</f>
        <v>-12.3172149</v>
      </c>
      <c r="AG63" s="102">
        <f ca="1">Run4_Var3!AA174</f>
        <v>-17.6017282</v>
      </c>
      <c r="AH63" s="102">
        <f ca="1">Run4_Var4!AA174</f>
        <v>-22.442031</v>
      </c>
      <c r="AI63" s="102">
        <f ca="1">Run4_Var5!AA174</f>
        <v>-11.1173977</v>
      </c>
      <c r="AS63" s="140">
        <f ca="1">AS58/AS62</f>
        <v>-0.81900581900505109</v>
      </c>
      <c r="AT63" s="140">
        <f ca="1">AT58/AT62</f>
        <v>-0.50204024831207061</v>
      </c>
      <c r="AU63" s="140">
        <f t="shared" ref="AU63:AW63" ca="1" si="24">AU58/AU62</f>
        <v>-0.3476073403056209</v>
      </c>
      <c r="AV63" s="140">
        <f t="shared" ca="1" si="24"/>
        <v>-0.32801350134766016</v>
      </c>
      <c r="AW63" s="140">
        <f t="shared" ca="1" si="24"/>
        <v>-0.43061601458342941</v>
      </c>
    </row>
    <row r="64" spans="1:87" x14ac:dyDescent="0.25">
      <c r="B64" s="70" t="str">
        <f>Run4_Var1!V175</f>
        <v>Comfortverbetering koude</v>
      </c>
      <c r="C64" s="102">
        <f ca="1">Run4_Var1!W175</f>
        <v>0</v>
      </c>
      <c r="D64" s="102">
        <f ca="1">Run4_Var2!W175</f>
        <v>0</v>
      </c>
      <c r="E64" s="102">
        <f ca="1">Run4_Var3!W175</f>
        <v>0</v>
      </c>
      <c r="F64" s="102">
        <f ca="1">Run4_Var4!W175</f>
        <v>0</v>
      </c>
      <c r="G64" s="102">
        <f ca="1">Run4_Var5!W175</f>
        <v>0</v>
      </c>
      <c r="H64" s="106"/>
      <c r="I64" s="106"/>
      <c r="J64" s="102">
        <f ca="1">Run4_Var1!X175</f>
        <v>0</v>
      </c>
      <c r="K64" s="102">
        <f ca="1">Run4_Var2!X175</f>
        <v>0</v>
      </c>
      <c r="L64" s="102">
        <f ca="1">Run4_Var3!X175</f>
        <v>0</v>
      </c>
      <c r="M64" s="102">
        <f ca="1">Run4_Var4!X175</f>
        <v>0</v>
      </c>
      <c r="N64" s="102">
        <f ca="1">Run4_Var5!X175</f>
        <v>0</v>
      </c>
      <c r="O64" s="106"/>
      <c r="P64" s="106"/>
      <c r="Q64" s="102">
        <f ca="1">Run4_Var1!Y175</f>
        <v>0</v>
      </c>
      <c r="R64" s="102">
        <f ca="1">Run4_Var2!Y175</f>
        <v>0</v>
      </c>
      <c r="S64" s="102">
        <f ca="1">Run4_Var3!Y175</f>
        <v>0</v>
      </c>
      <c r="T64" s="102">
        <f ca="1">Run4_Var4!Y175</f>
        <v>0</v>
      </c>
      <c r="U64" s="102">
        <f ca="1">Run4_Var5!Y175</f>
        <v>0</v>
      </c>
      <c r="V64" s="106"/>
      <c r="W64" s="106"/>
      <c r="X64" s="102">
        <f ca="1">Run4_Var1!Z175</f>
        <v>0</v>
      </c>
      <c r="Y64" s="102">
        <f ca="1">Run4_Var2!Z175</f>
        <v>0</v>
      </c>
      <c r="Z64" s="102">
        <f ca="1">Run4_Var3!Z175</f>
        <v>0</v>
      </c>
      <c r="AA64" s="102">
        <f ca="1">Run4_Var4!Z175</f>
        <v>0</v>
      </c>
      <c r="AB64" s="102">
        <f ca="1">Run4_Var5!Z175</f>
        <v>0</v>
      </c>
      <c r="AC64" s="106"/>
      <c r="AD64" s="106"/>
      <c r="AE64" s="102">
        <f ca="1">Run4_Var1!AA175</f>
        <v>0</v>
      </c>
      <c r="AF64" s="102">
        <f ca="1">Run4_Var2!AA175</f>
        <v>0</v>
      </c>
      <c r="AG64" s="102">
        <f ca="1">Run4_Var3!AA175</f>
        <v>0</v>
      </c>
      <c r="AH64" s="102">
        <f ca="1">Run4_Var4!AA175</f>
        <v>0</v>
      </c>
      <c r="AI64" s="102">
        <f ca="1">Run4_Var5!AA175</f>
        <v>0</v>
      </c>
    </row>
    <row r="65" spans="1:87" s="106" customFormat="1" x14ac:dyDescent="0.25">
      <c r="A65" s="106" t="s">
        <v>260</v>
      </c>
      <c r="C65" s="102"/>
      <c r="D65" s="102"/>
      <c r="E65" s="102"/>
      <c r="F65" s="102"/>
      <c r="G65" s="102"/>
      <c r="J65" s="102"/>
      <c r="K65" s="102"/>
      <c r="L65" s="102"/>
      <c r="M65" s="102"/>
      <c r="N65" s="102"/>
      <c r="Q65" s="102"/>
      <c r="R65" s="102"/>
      <c r="S65" s="102"/>
      <c r="T65" s="102"/>
      <c r="U65" s="102"/>
      <c r="X65" s="102"/>
      <c r="Y65" s="102"/>
      <c r="Z65" s="102"/>
      <c r="AA65" s="102"/>
      <c r="AB65" s="102"/>
      <c r="AE65" s="102"/>
      <c r="AF65" s="102"/>
      <c r="AG65" s="102"/>
      <c r="AH65" s="102"/>
      <c r="AI65" s="102"/>
      <c r="AR65" s="140"/>
      <c r="AS65" s="140"/>
      <c r="AT65" s="140"/>
      <c r="AU65" s="140"/>
      <c r="AV65" s="140"/>
      <c r="AW65" s="140">
        <f>10/1.5</f>
        <v>6.666666666666667</v>
      </c>
      <c r="AX65" s="140"/>
      <c r="AY65" s="140"/>
      <c r="AZ65" s="140"/>
      <c r="BA65" s="140"/>
      <c r="BB65" s="140"/>
      <c r="BC65" s="140"/>
      <c r="BD65" s="140"/>
      <c r="BE65" s="140"/>
      <c r="BF65" s="140"/>
      <c r="BG65" s="140"/>
      <c r="BH65" s="140"/>
      <c r="BI65" s="140"/>
      <c r="BJ65" s="140"/>
      <c r="BK65" s="140"/>
      <c r="BL65" s="140"/>
      <c r="BM65" s="140"/>
      <c r="BN65" s="140"/>
      <c r="BO65" s="140"/>
      <c r="BP65" s="140"/>
      <c r="BQ65" s="140"/>
      <c r="BR65" s="140"/>
      <c r="BS65" s="140"/>
      <c r="BT65" s="140"/>
      <c r="BU65" s="140"/>
      <c r="BV65" s="140"/>
      <c r="BW65" s="140"/>
      <c r="BX65" s="140"/>
      <c r="BY65" s="140"/>
      <c r="BZ65" s="140"/>
      <c r="CA65" s="140"/>
      <c r="CB65" s="140"/>
      <c r="CC65" s="140"/>
      <c r="CD65" s="140"/>
      <c r="CE65" s="140"/>
      <c r="CF65" s="140"/>
      <c r="CG65" s="140"/>
      <c r="CH65" s="140"/>
      <c r="CI65" s="140"/>
    </row>
    <row r="66" spans="1:87" x14ac:dyDescent="0.25">
      <c r="B66" s="14" t="str">
        <f>Run4_Var1!V188</f>
        <v xml:space="preserve">Aansluitbijdrage gas </v>
      </c>
      <c r="C66" s="102">
        <f ca="1">Run4_Var1!W188</f>
        <v>0</v>
      </c>
      <c r="D66" s="102">
        <f ca="1">Run4_Var2!W188</f>
        <v>0</v>
      </c>
      <c r="E66" s="102">
        <f ca="1">Run4_Var3!W188</f>
        <v>0</v>
      </c>
      <c r="F66" s="102">
        <f ca="1">Run4_Var4!W188</f>
        <v>0</v>
      </c>
      <c r="G66" s="102">
        <f ca="1">Run4_Var5!W188</f>
        <v>0</v>
      </c>
      <c r="H66" s="106"/>
      <c r="I66" s="106"/>
      <c r="J66" s="102">
        <f ca="1">Run4_Var1!X188</f>
        <v>-6.0509691000000003E-3</v>
      </c>
      <c r="K66" s="102">
        <f ca="1">Run4_Var2!X188</f>
        <v>-6.0509691000000003E-3</v>
      </c>
      <c r="L66" s="102">
        <f ca="1">Run4_Var3!X188</f>
        <v>-6.0509691000000003E-3</v>
      </c>
      <c r="M66" s="102">
        <f ca="1">Run4_Var4!X188</f>
        <v>0</v>
      </c>
      <c r="N66" s="102">
        <f ca="1">Run4_Var5!X188</f>
        <v>0</v>
      </c>
      <c r="O66" s="106"/>
      <c r="P66" s="106"/>
      <c r="Q66" s="102">
        <f ca="1">Run4_Var1!Y188</f>
        <v>-6.0509691000000003E-3</v>
      </c>
      <c r="R66" s="102">
        <f ca="1">Run4_Var2!Y188</f>
        <v>-6.0509691000000003E-3</v>
      </c>
      <c r="S66" s="102">
        <f ca="1">Run4_Var3!Y188</f>
        <v>-6.0509691000000003E-3</v>
      </c>
      <c r="T66" s="102">
        <f ca="1">Run4_Var4!Y188</f>
        <v>0</v>
      </c>
      <c r="U66" s="102">
        <f ca="1">Run4_Var5!Y188</f>
        <v>0</v>
      </c>
      <c r="V66" s="106"/>
      <c r="W66" s="106"/>
      <c r="X66" s="102">
        <f ca="1">Run4_Var1!Z188</f>
        <v>-5.0956811799999996E-3</v>
      </c>
      <c r="Y66" s="102">
        <f ca="1">Run4_Var2!Z188</f>
        <v>-6.0509691000000003E-3</v>
      </c>
      <c r="Z66" s="102">
        <f ca="1">Run4_Var3!Z188</f>
        <v>-5.0761855100000001E-3</v>
      </c>
      <c r="AA66" s="102">
        <f ca="1">Run4_Var4!Z188</f>
        <v>0</v>
      </c>
      <c r="AB66" s="102">
        <f ca="1">Run4_Var5!Z188</f>
        <v>0</v>
      </c>
      <c r="AC66" s="106"/>
      <c r="AD66" s="106"/>
      <c r="AE66" s="102">
        <f ca="1">Run4_Var1!AA188</f>
        <v>-3.2119119099999999E-3</v>
      </c>
      <c r="AF66" s="102">
        <f ca="1">Run4_Var2!AA188</f>
        <v>-1.6815016800000001E-3</v>
      </c>
      <c r="AG66" s="102">
        <f ca="1">Run4_Var3!AA188</f>
        <v>-3.1924162399999999E-3</v>
      </c>
      <c r="AH66" s="102">
        <f ca="1">Run4_Var4!AA188</f>
        <v>0</v>
      </c>
      <c r="AI66" s="102">
        <f ca="1">Run4_Var5!AA188</f>
        <v>0</v>
      </c>
    </row>
    <row r="67" spans="1:87" x14ac:dyDescent="0.25">
      <c r="B67" s="27" t="str">
        <f>Run4_Var1!V189</f>
        <v>Aansluitbijdrage gebiedsopties</v>
      </c>
      <c r="C67" s="102">
        <f ca="1">Run4_Var1!W189</f>
        <v>0</v>
      </c>
      <c r="D67" s="102">
        <f ca="1">Run4_Var2!W189</f>
        <v>0</v>
      </c>
      <c r="E67" s="102">
        <f ca="1">Run4_Var3!W189</f>
        <v>0</v>
      </c>
      <c r="F67" s="102">
        <f ca="1">Run4_Var4!W189</f>
        <v>0</v>
      </c>
      <c r="G67" s="102">
        <f ca="1">Run4_Var5!W189</f>
        <v>0</v>
      </c>
      <c r="H67" s="106"/>
      <c r="I67" s="106"/>
      <c r="J67" s="102">
        <f ca="1">Run4_Var1!X189</f>
        <v>-6.0953270400000002E-2</v>
      </c>
      <c r="K67" s="102">
        <f ca="1">Run4_Var2!X189</f>
        <v>-6.0953270400000002E-2</v>
      </c>
      <c r="L67" s="102">
        <f ca="1">Run4_Var3!X189</f>
        <v>-6.0953270400000002E-2</v>
      </c>
      <c r="M67" s="102">
        <f ca="1">Run4_Var4!X189</f>
        <v>0</v>
      </c>
      <c r="N67" s="102">
        <f ca="1">Run4_Var5!X189</f>
        <v>-6.9746394569999995E-2</v>
      </c>
      <c r="O67" s="106"/>
      <c r="P67" s="106"/>
      <c r="Q67" s="102">
        <f ca="1">Run4_Var1!Y189</f>
        <v>-0.11679872500000001</v>
      </c>
      <c r="R67" s="102">
        <f ca="1">Run4_Var2!Y189</f>
        <v>-0.11679872500000001</v>
      </c>
      <c r="S67" s="102">
        <f ca="1">Run4_Var3!Y189</f>
        <v>-0.11679872500000001</v>
      </c>
      <c r="T67" s="102">
        <f ca="1">Run4_Var4!Y189</f>
        <v>0</v>
      </c>
      <c r="U67" s="102">
        <f ca="1">Run4_Var5!Y189</f>
        <v>-6.6953640029999997E-2</v>
      </c>
      <c r="V67" s="106"/>
      <c r="W67" s="106"/>
      <c r="X67" s="102">
        <f ca="1">Run4_Var1!Z189</f>
        <v>-0.17001364585000001</v>
      </c>
      <c r="Y67" s="102">
        <f ca="1">Run4_Var2!Z189</f>
        <v>-0.16889844700000001</v>
      </c>
      <c r="Z67" s="102">
        <f ca="1">Run4_Var3!Z189</f>
        <v>-0.17024831600000001</v>
      </c>
      <c r="AA67" s="102">
        <f ca="1">Run4_Var4!Z189</f>
        <v>0</v>
      </c>
      <c r="AB67" s="102">
        <f ca="1">Run4_Var5!Z189</f>
        <v>-6.5463716929999999E-2</v>
      </c>
      <c r="AC67" s="106"/>
      <c r="AD67" s="106"/>
      <c r="AE67" s="102">
        <f ca="1">Run4_Var1!AA189</f>
        <v>-0.22180311179999998</v>
      </c>
      <c r="AF67" s="102">
        <f ca="1">Run4_Var2!AA189</f>
        <v>-0.22347553340999998</v>
      </c>
      <c r="AG67" s="102">
        <f ca="1">Run4_Var3!AA189</f>
        <v>-0.22337537900000001</v>
      </c>
      <c r="AH67" s="102">
        <f ca="1">Run4_Var4!AA189</f>
        <v>0</v>
      </c>
      <c r="AI67" s="102">
        <f ca="1">Run4_Var5!AA189</f>
        <v>-6.495518010000001E-2</v>
      </c>
      <c r="AS67" s="108">
        <f ca="1">AS56+AS57</f>
        <v>-1.58235813</v>
      </c>
      <c r="AT67" s="108">
        <f t="shared" ref="AT67:AW67" ca="1" si="25">AT56+AT57</f>
        <v>-48.209353800000002</v>
      </c>
      <c r="AU67" s="108">
        <f t="shared" ca="1" si="25"/>
        <v>-94.035464300000001</v>
      </c>
      <c r="AV67" s="108">
        <f t="shared" ca="1" si="25"/>
        <v>-166.40163135</v>
      </c>
      <c r="AW67" s="108">
        <f t="shared" ca="1" si="25"/>
        <v>-48.209353800000002</v>
      </c>
    </row>
    <row r="68" spans="1:87" x14ac:dyDescent="0.25">
      <c r="B68" s="20" t="str">
        <f>Run4_Var1!V190</f>
        <v>Aansluitbijdrage elektriciteit</v>
      </c>
      <c r="C68" s="102">
        <f ca="1">Run4_Var1!W190</f>
        <v>0</v>
      </c>
      <c r="D68" s="102">
        <f ca="1">Run4_Var2!W190</f>
        <v>0</v>
      </c>
      <c r="E68" s="102">
        <f ca="1">Run4_Var3!W190</f>
        <v>0</v>
      </c>
      <c r="F68" s="102">
        <f ca="1">Run4_Var4!W190</f>
        <v>0</v>
      </c>
      <c r="G68" s="102">
        <f ca="1">Run4_Var5!W190</f>
        <v>0</v>
      </c>
      <c r="H68" s="106"/>
      <c r="I68" s="106"/>
      <c r="J68" s="102">
        <f ca="1">Run4_Var1!X190</f>
        <v>-9.5540976E-2</v>
      </c>
      <c r="K68" s="102">
        <f ca="1">Run4_Var2!X190</f>
        <v>-9.5540976E-2</v>
      </c>
      <c r="L68" s="102">
        <f ca="1">Run4_Var3!X190</f>
        <v>-9.5540976E-2</v>
      </c>
      <c r="M68" s="102">
        <f ca="1">Run4_Var4!X190</f>
        <v>-9.5540976E-2</v>
      </c>
      <c r="N68" s="102">
        <f ca="1">Run4_Var5!X190</f>
        <v>-9.5540976E-2</v>
      </c>
      <c r="O68" s="106"/>
      <c r="P68" s="106"/>
      <c r="Q68" s="102">
        <f ca="1">Run4_Var1!Y190</f>
        <v>-9.5540976E-2</v>
      </c>
      <c r="R68" s="102">
        <f ca="1">Run4_Var2!Y190</f>
        <v>-9.5540976E-2</v>
      </c>
      <c r="S68" s="102">
        <f ca="1">Run4_Var3!Y190</f>
        <v>-9.5540976E-2</v>
      </c>
      <c r="T68" s="102">
        <f ca="1">Run4_Var4!Y190</f>
        <v>-9.5540976E-2</v>
      </c>
      <c r="U68" s="102">
        <f ca="1">Run4_Var5!Y190</f>
        <v>-9.5540976E-2</v>
      </c>
      <c r="V68" s="106"/>
      <c r="W68" s="106"/>
      <c r="X68" s="102">
        <f ca="1">Run4_Var1!Z190</f>
        <v>-9.5540976E-2</v>
      </c>
      <c r="Y68" s="102">
        <f ca="1">Run4_Var2!Z190</f>
        <v>-9.5540976E-2</v>
      </c>
      <c r="Z68" s="102">
        <f ca="1">Run4_Var3!Z190</f>
        <v>-9.5540976E-2</v>
      </c>
      <c r="AA68" s="102">
        <f ca="1">Run4_Var4!Z190</f>
        <v>-9.5540976E-2</v>
      </c>
      <c r="AB68" s="102">
        <f ca="1">Run4_Var5!Z190</f>
        <v>-9.5540976E-2</v>
      </c>
      <c r="AC68" s="106"/>
      <c r="AD68" s="106"/>
      <c r="AE68" s="102">
        <f ca="1">Run4_Var1!AA190</f>
        <v>-9.5540976E-2</v>
      </c>
      <c r="AF68" s="102">
        <f ca="1">Run4_Var2!AA190</f>
        <v>-9.5540976E-2</v>
      </c>
      <c r="AG68" s="102">
        <f ca="1">Run4_Var3!AA190</f>
        <v>-9.5540976E-2</v>
      </c>
      <c r="AH68" s="102">
        <f ca="1">Run4_Var4!AA190</f>
        <v>-9.5540976E-2</v>
      </c>
      <c r="AI68" s="102">
        <f ca="1">Run4_Var5!AA190</f>
        <v>-9.5540976E-2</v>
      </c>
      <c r="AS68" s="162">
        <f ca="1">-AS58/AS67</f>
        <v>1.5198352726888698</v>
      </c>
      <c r="AT68" s="162">
        <f t="shared" ref="AT68:AW68" ca="1" si="26">-AT58/AT67</f>
        <v>0.51610680166387124</v>
      </c>
      <c r="AU68" s="162">
        <f t="shared" ca="1" si="26"/>
        <v>0.40931831289953019</v>
      </c>
      <c r="AV68" s="162">
        <f t="shared" ca="1" si="26"/>
        <v>0.33053508041824853</v>
      </c>
      <c r="AW68" s="162">
        <f t="shared" ca="1" si="26"/>
        <v>0.51610680166387124</v>
      </c>
      <c r="AX68" s="106"/>
      <c r="AY68" s="106"/>
      <c r="AZ68" s="106"/>
      <c r="BA68" s="106"/>
      <c r="BB68" s="106"/>
      <c r="BC68" s="106"/>
      <c r="BD68" s="106"/>
      <c r="BE68" s="106"/>
      <c r="BF68" s="106"/>
      <c r="BG68" s="106"/>
      <c r="BH68" s="106"/>
      <c r="BI68" s="106"/>
      <c r="BJ68" s="106"/>
      <c r="BK68" s="106"/>
      <c r="BL68" s="106"/>
      <c r="BM68" s="106"/>
      <c r="BN68" s="106"/>
      <c r="BO68" s="106"/>
      <c r="BP68" s="106"/>
      <c r="BQ68" s="106"/>
      <c r="BR68" s="106"/>
      <c r="BS68" s="106"/>
      <c r="BT68" s="106"/>
      <c r="BU68" s="106"/>
      <c r="BV68" s="106"/>
      <c r="BW68" s="106"/>
      <c r="BX68" s="106"/>
      <c r="BY68" s="106"/>
      <c r="BZ68" s="106"/>
      <c r="CA68" s="106"/>
      <c r="CB68" s="106"/>
      <c r="CC68" s="106"/>
      <c r="CD68" s="106"/>
      <c r="CE68" s="106"/>
      <c r="CF68" s="106"/>
      <c r="CG68" s="106"/>
      <c r="CH68" s="106"/>
      <c r="CI68" s="106"/>
    </row>
    <row r="69" spans="1:87" x14ac:dyDescent="0.25">
      <c r="B69" s="17" t="str">
        <f>Run4_Var1!V191</f>
        <v>Energieinstallaties gebouw</v>
      </c>
      <c r="C69" s="102">
        <f ca="1">Run4_Var1!W191</f>
        <v>0</v>
      </c>
      <c r="D69" s="102">
        <f ca="1">Run4_Var2!W191</f>
        <v>0</v>
      </c>
      <c r="E69" s="102">
        <f ca="1">Run4_Var3!W191</f>
        <v>0</v>
      </c>
      <c r="F69" s="102">
        <f ca="1">Run4_Var4!W191</f>
        <v>0</v>
      </c>
      <c r="G69" s="102">
        <f ca="1">Run4_Var5!W191</f>
        <v>0</v>
      </c>
      <c r="H69" s="106"/>
      <c r="I69" s="106"/>
      <c r="J69" s="102">
        <f ca="1">Run4_Var1!X191</f>
        <v>0</v>
      </c>
      <c r="K69" s="102">
        <f ca="1">Run4_Var2!X191</f>
        <v>0</v>
      </c>
      <c r="L69" s="102">
        <f ca="1">Run4_Var3!X191</f>
        <v>0</v>
      </c>
      <c r="M69" s="102">
        <f ca="1">Run4_Var4!X191</f>
        <v>-0.52141686700000001</v>
      </c>
      <c r="N69" s="102">
        <f ca="1">Run4_Var5!X191</f>
        <v>0</v>
      </c>
      <c r="O69" s="106"/>
      <c r="P69" s="106"/>
      <c r="Q69" s="102">
        <f ca="1">Run4_Var1!Y191</f>
        <v>0</v>
      </c>
      <c r="R69" s="102">
        <f ca="1">Run4_Var2!Y191</f>
        <v>0</v>
      </c>
      <c r="S69" s="102">
        <f ca="1">Run4_Var3!Y191</f>
        <v>0</v>
      </c>
      <c r="T69" s="102">
        <f ca="1">Run4_Var4!Y191</f>
        <v>-0.43908788799999998</v>
      </c>
      <c r="U69" s="102">
        <f ca="1">Run4_Var5!Y191</f>
        <v>0</v>
      </c>
      <c r="V69" s="106"/>
      <c r="W69" s="106"/>
      <c r="X69" s="102">
        <f ca="1">Run4_Var1!Z191</f>
        <v>0</v>
      </c>
      <c r="Y69" s="102">
        <f ca="1">Run4_Var2!Z191</f>
        <v>0</v>
      </c>
      <c r="Z69" s="102">
        <f ca="1">Run4_Var3!Z191</f>
        <v>0</v>
      </c>
      <c r="AA69" s="102">
        <f ca="1">Run4_Var4!Z191</f>
        <v>-0.38763227700000003</v>
      </c>
      <c r="AB69" s="102">
        <f ca="1">Run4_Var5!Z191</f>
        <v>0</v>
      </c>
      <c r="AC69" s="106"/>
      <c r="AD69" s="106"/>
      <c r="AE69" s="102">
        <f ca="1">Run4_Var1!AA191</f>
        <v>0</v>
      </c>
      <c r="AF69" s="102">
        <f ca="1">Run4_Var2!AA191</f>
        <v>0</v>
      </c>
      <c r="AG69" s="102">
        <f ca="1">Run4_Var3!AA191</f>
        <v>0</v>
      </c>
      <c r="AH69" s="102">
        <f ca="1">Run4_Var4!AA191</f>
        <v>-0.34989816100000004</v>
      </c>
      <c r="AI69" s="102">
        <f ca="1">Run4_Var5!AA191</f>
        <v>0</v>
      </c>
    </row>
    <row r="70" spans="1:87" x14ac:dyDescent="0.25">
      <c r="B70" s="22" t="str">
        <f>Run4_Var1!V192</f>
        <v>Schilverbetering</v>
      </c>
      <c r="C70" s="102">
        <f ca="1">Run4_Var1!W192</f>
        <v>0</v>
      </c>
      <c r="D70" s="102">
        <f ca="1">Run4_Var2!W192</f>
        <v>0</v>
      </c>
      <c r="E70" s="102">
        <f ca="1">Run4_Var3!W192</f>
        <v>0</v>
      </c>
      <c r="F70" s="102">
        <f ca="1">Run4_Var4!W192</f>
        <v>0</v>
      </c>
      <c r="G70" s="102">
        <f ca="1">Run4_Var5!W192</f>
        <v>0</v>
      </c>
      <c r="H70" s="106"/>
      <c r="I70" s="106"/>
      <c r="J70" s="102">
        <f ca="1">Run4_Var1!X192</f>
        <v>0</v>
      </c>
      <c r="K70" s="102">
        <f ca="1">Run4_Var2!X192</f>
        <v>0</v>
      </c>
      <c r="L70" s="102">
        <f ca="1">Run4_Var3!X192</f>
        <v>0</v>
      </c>
      <c r="M70" s="102">
        <f ca="1">Run4_Var4!X192</f>
        <v>0</v>
      </c>
      <c r="N70" s="102">
        <f ca="1">Run4_Var5!X192</f>
        <v>0</v>
      </c>
      <c r="O70" s="106"/>
      <c r="P70" s="106"/>
      <c r="Q70" s="102">
        <f ca="1">Run4_Var1!Y192</f>
        <v>0</v>
      </c>
      <c r="R70" s="102">
        <f ca="1">Run4_Var2!Y192</f>
        <v>0</v>
      </c>
      <c r="S70" s="102">
        <f ca="1">Run4_Var3!Y192</f>
        <v>0</v>
      </c>
      <c r="T70" s="102">
        <f ca="1">Run4_Var4!Y192</f>
        <v>0</v>
      </c>
      <c r="U70" s="102">
        <f ca="1">Run4_Var5!Y192</f>
        <v>0</v>
      </c>
      <c r="V70" s="106"/>
      <c r="W70" s="106"/>
      <c r="X70" s="102">
        <f ca="1">Run4_Var1!Z192</f>
        <v>0</v>
      </c>
      <c r="Y70" s="102">
        <f ca="1">Run4_Var2!Z192</f>
        <v>0</v>
      </c>
      <c r="Z70" s="102">
        <f ca="1">Run4_Var3!Z192</f>
        <v>0</v>
      </c>
      <c r="AA70" s="102">
        <f ca="1">Run4_Var4!Z192</f>
        <v>0</v>
      </c>
      <c r="AB70" s="102">
        <f ca="1">Run4_Var5!Z192</f>
        <v>0</v>
      </c>
      <c r="AC70" s="106"/>
      <c r="AD70" s="106"/>
      <c r="AE70" s="102">
        <f ca="1">Run4_Var1!AA192</f>
        <v>0</v>
      </c>
      <c r="AF70" s="102">
        <f ca="1">Run4_Var2!AA192</f>
        <v>0</v>
      </c>
      <c r="AG70" s="102">
        <f ca="1">Run4_Var3!AA192</f>
        <v>0</v>
      </c>
      <c r="AH70" s="102">
        <f ca="1">Run4_Var4!AA192</f>
        <v>0</v>
      </c>
      <c r="AI70" s="102">
        <f ca="1">Run4_Var5!AA192</f>
        <v>0</v>
      </c>
      <c r="AR70" s="103" t="s">
        <v>721</v>
      </c>
      <c r="AS70" s="106"/>
      <c r="AT70" s="106"/>
      <c r="AU70" s="106"/>
      <c r="AV70" s="106"/>
      <c r="AW70" s="106"/>
    </row>
    <row r="71" spans="1:87" x14ac:dyDescent="0.25">
      <c r="B71" s="36" t="str">
        <f>Run4_Var1!V193</f>
        <v>Vergoeding voor schilverbetering en energieinstallaties</v>
      </c>
      <c r="C71" s="102">
        <f ca="1">Run4_Var1!W193</f>
        <v>0</v>
      </c>
      <c r="D71" s="102">
        <f ca="1">Run4_Var2!W193</f>
        <v>0</v>
      </c>
      <c r="E71" s="102">
        <f ca="1">Run4_Var3!W193</f>
        <v>0</v>
      </c>
      <c r="F71" s="102">
        <f ca="1">Run4_Var4!W193</f>
        <v>0</v>
      </c>
      <c r="G71" s="102">
        <f ca="1">Run4_Var5!W193</f>
        <v>0</v>
      </c>
      <c r="H71" s="106"/>
      <c r="I71" s="106"/>
      <c r="J71" s="102">
        <f ca="1">Run4_Var1!X193</f>
        <v>0</v>
      </c>
      <c r="K71" s="102">
        <f ca="1">Run4_Var2!X193</f>
        <v>0</v>
      </c>
      <c r="L71" s="102">
        <f ca="1">Run4_Var3!X193</f>
        <v>0</v>
      </c>
      <c r="M71" s="102">
        <f ca="1">Run4_Var4!X193</f>
        <v>0</v>
      </c>
      <c r="N71" s="102">
        <f ca="1">Run4_Var5!X193</f>
        <v>0</v>
      </c>
      <c r="O71" s="106"/>
      <c r="P71" s="106"/>
      <c r="Q71" s="102">
        <f ca="1">Run4_Var1!Y193</f>
        <v>0</v>
      </c>
      <c r="R71" s="102">
        <f ca="1">Run4_Var2!Y193</f>
        <v>0</v>
      </c>
      <c r="S71" s="102">
        <f ca="1">Run4_Var3!Y193</f>
        <v>0</v>
      </c>
      <c r="T71" s="102">
        <f ca="1">Run4_Var4!Y193</f>
        <v>0</v>
      </c>
      <c r="U71" s="102">
        <f ca="1">Run4_Var5!Y193</f>
        <v>0</v>
      </c>
      <c r="V71" s="106"/>
      <c r="W71" s="106"/>
      <c r="X71" s="102">
        <f ca="1">Run4_Var1!Z193</f>
        <v>0</v>
      </c>
      <c r="Y71" s="102">
        <f ca="1">Run4_Var2!Z193</f>
        <v>0</v>
      </c>
      <c r="Z71" s="102">
        <f ca="1">Run4_Var3!Z193</f>
        <v>0</v>
      </c>
      <c r="AA71" s="102">
        <f ca="1">Run4_Var4!Z193</f>
        <v>0</v>
      </c>
      <c r="AB71" s="102">
        <f ca="1">Run4_Var5!Z193</f>
        <v>0</v>
      </c>
      <c r="AC71" s="106"/>
      <c r="AD71" s="106"/>
      <c r="AE71" s="102">
        <f ca="1">Run4_Var1!AA193</f>
        <v>0</v>
      </c>
      <c r="AF71" s="102">
        <f ca="1">Run4_Var2!AA193</f>
        <v>0</v>
      </c>
      <c r="AG71" s="102">
        <f ca="1">Run4_Var3!AA193</f>
        <v>0</v>
      </c>
      <c r="AH71" s="102">
        <f ca="1">Run4_Var4!AA193</f>
        <v>0</v>
      </c>
      <c r="AI71" s="102">
        <f ca="1">Run4_Var5!AA193</f>
        <v>0</v>
      </c>
      <c r="AR71" s="140" t="s">
        <v>1405</v>
      </c>
      <c r="AS71" s="108">
        <f ca="1">AE119</f>
        <v>32.348144502809994</v>
      </c>
      <c r="AT71" s="108">
        <f ca="1">AF119</f>
        <v>25.672018278029999</v>
      </c>
      <c r="AU71" s="108">
        <f ca="1">AG119</f>
        <v>3.5284859593300002</v>
      </c>
      <c r="AV71" s="108">
        <f ca="1">AH119</f>
        <v>0</v>
      </c>
      <c r="AW71" s="108">
        <f ca="1">AI119</f>
        <v>0.11437323229</v>
      </c>
    </row>
    <row r="72" spans="1:87" x14ac:dyDescent="0.25">
      <c r="B72" s="171" t="str">
        <f>Run4_Var1!V194</f>
        <v>Subsidie</v>
      </c>
      <c r="C72" s="102">
        <f ca="1">Run4_Var1!W194</f>
        <v>0</v>
      </c>
      <c r="D72" s="102">
        <f ca="1">Run4_Var2!W194</f>
        <v>0</v>
      </c>
      <c r="E72" s="102">
        <f ca="1">Run4_Var3!W194</f>
        <v>0</v>
      </c>
      <c r="F72" s="102">
        <f ca="1">Run4_Var4!W194</f>
        <v>0</v>
      </c>
      <c r="G72" s="102">
        <f ca="1">Run4_Var5!W194</f>
        <v>0</v>
      </c>
      <c r="H72" s="106"/>
      <c r="I72" s="106"/>
      <c r="J72" s="102">
        <f ca="1">Run4_Var1!X194</f>
        <v>0</v>
      </c>
      <c r="K72" s="102">
        <f ca="1">Run4_Var2!X194</f>
        <v>0</v>
      </c>
      <c r="L72" s="102">
        <f ca="1">Run4_Var3!X194</f>
        <v>0</v>
      </c>
      <c r="M72" s="102">
        <f ca="1">Run4_Var4!X194</f>
        <v>0</v>
      </c>
      <c r="N72" s="102">
        <f ca="1">Run4_Var5!X194</f>
        <v>0</v>
      </c>
      <c r="O72" s="106"/>
      <c r="P72" s="106"/>
      <c r="Q72" s="102">
        <f ca="1">Run4_Var1!Y194</f>
        <v>0</v>
      </c>
      <c r="R72" s="102">
        <f ca="1">Run4_Var2!Y194</f>
        <v>0</v>
      </c>
      <c r="S72" s="102">
        <f ca="1">Run4_Var3!Y194</f>
        <v>0</v>
      </c>
      <c r="T72" s="102">
        <f ca="1">Run4_Var4!Y194</f>
        <v>0</v>
      </c>
      <c r="U72" s="102">
        <f ca="1">Run4_Var5!Y194</f>
        <v>0</v>
      </c>
      <c r="V72" s="106"/>
      <c r="W72" s="106"/>
      <c r="X72" s="102">
        <f ca="1">Run4_Var1!Z194</f>
        <v>0</v>
      </c>
      <c r="Y72" s="102">
        <f ca="1">Run4_Var2!Z194</f>
        <v>0</v>
      </c>
      <c r="Z72" s="102">
        <f ca="1">Run4_Var3!Z194</f>
        <v>0</v>
      </c>
      <c r="AA72" s="102">
        <f ca="1">Run4_Var4!Z194</f>
        <v>0</v>
      </c>
      <c r="AB72" s="102">
        <f ca="1">Run4_Var5!Z194</f>
        <v>0</v>
      </c>
      <c r="AC72" s="106"/>
      <c r="AD72" s="106"/>
      <c r="AE72" s="102">
        <f ca="1">Run4_Var1!AA194</f>
        <v>0</v>
      </c>
      <c r="AF72" s="102">
        <f ca="1">Run4_Var2!AA194</f>
        <v>0</v>
      </c>
      <c r="AG72" s="102">
        <f ca="1">Run4_Var3!AA194</f>
        <v>0</v>
      </c>
      <c r="AH72" s="102">
        <f ca="1">Run4_Var4!AA194</f>
        <v>0</v>
      </c>
      <c r="AI72" s="102">
        <f ca="1">Run4_Var5!AA194</f>
        <v>0</v>
      </c>
      <c r="AR72" s="140" t="s">
        <v>1401</v>
      </c>
      <c r="AS72" s="108">
        <f t="shared" ref="AS72:AW74" ca="1" si="27">AE271</f>
        <v>15.876956545750001</v>
      </c>
      <c r="AT72" s="108">
        <f t="shared" ca="1" si="27"/>
        <v>12.640569747590002</v>
      </c>
      <c r="AU72" s="108">
        <f t="shared" ca="1" si="27"/>
        <v>1.73072052799</v>
      </c>
      <c r="AV72" s="108">
        <f t="shared" ca="1" si="27"/>
        <v>0</v>
      </c>
      <c r="AW72" s="108">
        <f t="shared" ca="1" si="27"/>
        <v>5.6447939959999999E-2</v>
      </c>
    </row>
    <row r="73" spans="1:87" s="106" customFormat="1" x14ac:dyDescent="0.25">
      <c r="A73" s="106" t="s">
        <v>261</v>
      </c>
      <c r="C73" s="102"/>
      <c r="D73" s="102"/>
      <c r="E73" s="102"/>
      <c r="F73" s="102"/>
      <c r="G73" s="102"/>
      <c r="J73" s="102"/>
      <c r="K73" s="102"/>
      <c r="L73" s="102"/>
      <c r="M73" s="102"/>
      <c r="N73" s="102"/>
      <c r="Q73" s="102"/>
      <c r="R73" s="102"/>
      <c r="S73" s="102"/>
      <c r="T73" s="102"/>
      <c r="U73" s="102"/>
      <c r="X73" s="102"/>
      <c r="Y73" s="102"/>
      <c r="Z73" s="102"/>
      <c r="AA73" s="102"/>
      <c r="AB73" s="102"/>
      <c r="AE73" s="102"/>
      <c r="AF73" s="102"/>
      <c r="AG73" s="102"/>
      <c r="AH73" s="102"/>
      <c r="AI73" s="102"/>
      <c r="AR73" s="140" t="s">
        <v>1402</v>
      </c>
      <c r="AS73" s="108">
        <f t="shared" ca="1" si="27"/>
        <v>20.143001760000001</v>
      </c>
      <c r="AT73" s="108">
        <f t="shared" ca="1" si="27"/>
        <v>19.835681040000001</v>
      </c>
      <c r="AU73" s="108">
        <f t="shared" ca="1" si="27"/>
        <v>3.6761608799999994</v>
      </c>
      <c r="AV73" s="108">
        <f t="shared" ca="1" si="27"/>
        <v>0</v>
      </c>
      <c r="AW73" s="108">
        <f t="shared" ca="1" si="27"/>
        <v>6.6245760000000001E-2</v>
      </c>
      <c r="AX73" s="140"/>
      <c r="AY73" s="140"/>
      <c r="AZ73" s="140"/>
      <c r="BA73" s="140"/>
      <c r="BB73" s="140"/>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c r="CG73" s="140"/>
      <c r="CH73" s="140"/>
      <c r="CI73" s="140"/>
    </row>
    <row r="74" spans="1:87" x14ac:dyDescent="0.25">
      <c r="B74" s="14" t="str">
        <f>Run4_Var1!V211</f>
        <v>Aardgas</v>
      </c>
      <c r="C74" s="102">
        <f ca="1">Run4_Var1!W211</f>
        <v>0</v>
      </c>
      <c r="D74" s="102">
        <f ca="1">Run4_Var2!W211</f>
        <v>0</v>
      </c>
      <c r="E74" s="102">
        <f ca="1">Run4_Var3!W211</f>
        <v>0</v>
      </c>
      <c r="F74" s="102">
        <f ca="1">Run4_Var4!W211</f>
        <v>0</v>
      </c>
      <c r="G74" s="102">
        <f ca="1">Run4_Var5!W211</f>
        <v>0</v>
      </c>
      <c r="H74" s="106"/>
      <c r="I74" s="106"/>
      <c r="J74" s="102">
        <f ca="1">Run4_Var1!X211</f>
        <v>-1.9358151899999999E-2</v>
      </c>
      <c r="K74" s="102">
        <f ca="1">Run4_Var2!X211</f>
        <v>-1.9358151899999999E-2</v>
      </c>
      <c r="L74" s="102">
        <f ca="1">Run4_Var3!X211</f>
        <v>-1.9358151899999999E-2</v>
      </c>
      <c r="M74" s="102">
        <f ca="1">Run4_Var4!X211</f>
        <v>0</v>
      </c>
      <c r="N74" s="102">
        <f ca="1">Run4_Var5!X211</f>
        <v>0</v>
      </c>
      <c r="O74" s="106"/>
      <c r="P74" s="106"/>
      <c r="Q74" s="102">
        <f ca="1">Run4_Var1!Y211</f>
        <v>-1.51684258E-2</v>
      </c>
      <c r="R74" s="102">
        <f ca="1">Run4_Var2!Y211</f>
        <v>-1.51684258E-2</v>
      </c>
      <c r="S74" s="102">
        <f ca="1">Run4_Var3!Y211</f>
        <v>-1.51684258E-2</v>
      </c>
      <c r="T74" s="102">
        <f ca="1">Run4_Var4!Y211</f>
        <v>0</v>
      </c>
      <c r="U74" s="102">
        <f ca="1">Run4_Var5!Y211</f>
        <v>0</v>
      </c>
      <c r="V74" s="106"/>
      <c r="W74" s="106"/>
      <c r="X74" s="102">
        <f ca="1">Run4_Var1!Z211</f>
        <v>-1.2144352000000001E-2</v>
      </c>
      <c r="Y74" s="102">
        <f ca="1">Run4_Var2!Z211</f>
        <v>-1.52739208E-2</v>
      </c>
      <c r="Z74" s="102">
        <f ca="1">Run4_Var3!Z211</f>
        <v>-1.17084831E-2</v>
      </c>
      <c r="AA74" s="102">
        <f ca="1">Run4_Var4!Z211</f>
        <v>0</v>
      </c>
      <c r="AB74" s="102">
        <f ca="1">Run4_Var5!Z211</f>
        <v>0</v>
      </c>
      <c r="AC74" s="106"/>
      <c r="AD74" s="106"/>
      <c r="AE74" s="102">
        <f ca="1">Run4_Var1!AA211</f>
        <v>-8.5458601099999993E-3</v>
      </c>
      <c r="AF74" s="102">
        <f ca="1">Run4_Var2!AA211</f>
        <v>-5.4035196299999999E-3</v>
      </c>
      <c r="AG74" s="102">
        <f ca="1">Run4_Var3!AA211</f>
        <v>-8.0863962300000009E-3</v>
      </c>
      <c r="AH74" s="102">
        <f ca="1">Run4_Var4!AA211</f>
        <v>0</v>
      </c>
      <c r="AI74" s="102">
        <f ca="1">Run4_Var5!AA211</f>
        <v>0</v>
      </c>
      <c r="AR74" s="140" t="s">
        <v>1403</v>
      </c>
      <c r="AS74" s="108">
        <f t="shared" ca="1" si="27"/>
        <v>1.6965121610000002E-2</v>
      </c>
      <c r="AT74" s="108">
        <f t="shared" ca="1" si="27"/>
        <v>1.8462071317000003E-2</v>
      </c>
      <c r="AU74" s="108">
        <f t="shared" ca="1" si="27"/>
        <v>1.3475322880000001E-2</v>
      </c>
      <c r="AV74" s="108">
        <f t="shared" ca="1" si="27"/>
        <v>0</v>
      </c>
      <c r="AW74" s="108">
        <f t="shared" ca="1" si="27"/>
        <v>5.1810373100000002E-4</v>
      </c>
    </row>
    <row r="75" spans="1:87" x14ac:dyDescent="0.25">
      <c r="B75" s="43" t="str">
        <f>Run4_Var1!V212</f>
        <v>Aardgas vastrecht</v>
      </c>
      <c r="C75" s="102">
        <f ca="1">Run4_Var1!W212</f>
        <v>0</v>
      </c>
      <c r="D75" s="102">
        <f ca="1">Run4_Var2!W212</f>
        <v>0</v>
      </c>
      <c r="E75" s="102">
        <f ca="1">Run4_Var3!W212</f>
        <v>0</v>
      </c>
      <c r="F75" s="102">
        <f ca="1">Run4_Var4!W212</f>
        <v>0</v>
      </c>
      <c r="G75" s="102">
        <f ca="1">Run4_Var5!W212</f>
        <v>0</v>
      </c>
      <c r="H75" s="106"/>
      <c r="I75" s="106"/>
      <c r="J75" s="102">
        <f ca="1">Run4_Var1!X212</f>
        <v>-2.0857199999999999E-2</v>
      </c>
      <c r="K75" s="102">
        <f ca="1">Run4_Var2!X212</f>
        <v>-2.0857199999999999E-2</v>
      </c>
      <c r="L75" s="102">
        <f ca="1">Run4_Var3!X212</f>
        <v>-2.0857199999999999E-2</v>
      </c>
      <c r="M75" s="102">
        <f ca="1">Run4_Var4!X212</f>
        <v>0</v>
      </c>
      <c r="N75" s="102">
        <f ca="1">Run4_Var5!X212</f>
        <v>0</v>
      </c>
      <c r="O75" s="106"/>
      <c r="P75" s="106"/>
      <c r="Q75" s="102">
        <f ca="1">Run4_Var1!Y212</f>
        <v>-2.0857199999999999E-2</v>
      </c>
      <c r="R75" s="102">
        <f ca="1">Run4_Var2!Y212</f>
        <v>-2.0857199999999999E-2</v>
      </c>
      <c r="S75" s="102">
        <f ca="1">Run4_Var3!Y212</f>
        <v>-2.0857199999999999E-2</v>
      </c>
      <c r="T75" s="102">
        <f ca="1">Run4_Var4!Y212</f>
        <v>0</v>
      </c>
      <c r="U75" s="102">
        <f ca="1">Run4_Var5!Y212</f>
        <v>0</v>
      </c>
      <c r="V75" s="106"/>
      <c r="W75" s="106"/>
      <c r="X75" s="102">
        <f ca="1">Run4_Var1!Z212</f>
        <v>-1.7564400000000001E-2</v>
      </c>
      <c r="Y75" s="102">
        <f ca="1">Run4_Var2!Z212</f>
        <v>-2.0857199999999999E-2</v>
      </c>
      <c r="Z75" s="102">
        <f ca="1">Run4_Var3!Z212</f>
        <v>-1.7497200000000001E-2</v>
      </c>
      <c r="AA75" s="102">
        <f ca="1">Run4_Var4!Z212</f>
        <v>0</v>
      </c>
      <c r="AB75" s="102">
        <f ca="1">Run4_Var5!Z212</f>
        <v>0</v>
      </c>
      <c r="AC75" s="106"/>
      <c r="AD75" s="106"/>
      <c r="AE75" s="102">
        <f ca="1">Run4_Var1!AA212</f>
        <v>-1.10712E-2</v>
      </c>
      <c r="AF75" s="102">
        <f ca="1">Run4_Var2!AA212</f>
        <v>-5.7959999999999999E-3</v>
      </c>
      <c r="AG75" s="102">
        <f ca="1">Run4_Var3!AA212</f>
        <v>-1.1004E-2</v>
      </c>
      <c r="AH75" s="102">
        <f ca="1">Run4_Var4!AA212</f>
        <v>0</v>
      </c>
      <c r="AI75" s="102">
        <f ca="1">Run4_Var5!AA212</f>
        <v>0</v>
      </c>
      <c r="AR75" s="155" t="s">
        <v>1404</v>
      </c>
      <c r="AS75" s="154">
        <f ca="1">AE121</f>
        <v>6.0413473</v>
      </c>
      <c r="AT75" s="154">
        <f ca="1">AF121</f>
        <v>4.3912813799999997</v>
      </c>
      <c r="AU75" s="154">
        <f ca="1">AG121</f>
        <v>2.62039468</v>
      </c>
      <c r="AV75" s="154">
        <f ca="1">AH121</f>
        <v>5.0463966400000002</v>
      </c>
      <c r="AW75" s="154">
        <f ca="1">AI121</f>
        <v>10.93560246</v>
      </c>
    </row>
    <row r="76" spans="1:87" x14ac:dyDescent="0.25">
      <c r="B76" s="25" t="str">
        <f>Run4_Var1!V213</f>
        <v>Elektriciteit</v>
      </c>
      <c r="C76" s="102">
        <f ca="1">Run4_Var1!W213</f>
        <v>0</v>
      </c>
      <c r="D76" s="102">
        <f ca="1">Run4_Var2!W213</f>
        <v>0</v>
      </c>
      <c r="E76" s="102">
        <f ca="1">Run4_Var3!W213</f>
        <v>0</v>
      </c>
      <c r="F76" s="102">
        <f ca="1">Run4_Var4!W213</f>
        <v>0</v>
      </c>
      <c r="G76" s="102">
        <f ca="1">Run4_Var5!W213</f>
        <v>0</v>
      </c>
      <c r="H76" s="106"/>
      <c r="I76" s="106"/>
      <c r="J76" s="102">
        <f ca="1">Run4_Var1!X213</f>
        <v>-1.57017853</v>
      </c>
      <c r="K76" s="102">
        <f ca="1">Run4_Var2!X213</f>
        <v>-1.57017853</v>
      </c>
      <c r="L76" s="102">
        <f ca="1">Run4_Var3!X213</f>
        <v>-1.57017853</v>
      </c>
      <c r="M76" s="102">
        <f ca="1">Run4_Var4!X213</f>
        <v>-1.8481852700000001</v>
      </c>
      <c r="N76" s="102">
        <f ca="1">Run4_Var5!X213</f>
        <v>-1.76833621</v>
      </c>
      <c r="O76" s="106"/>
      <c r="P76" s="106"/>
      <c r="Q76" s="102">
        <f ca="1">Run4_Var1!Y213</f>
        <v>-1.95810499</v>
      </c>
      <c r="R76" s="102">
        <f ca="1">Run4_Var2!Y213</f>
        <v>-1.95810499</v>
      </c>
      <c r="S76" s="102">
        <f ca="1">Run4_Var3!Y213</f>
        <v>-1.95810499</v>
      </c>
      <c r="T76" s="102">
        <f ca="1">Run4_Var4!Y213</f>
        <v>-2.3017921000000001</v>
      </c>
      <c r="U76" s="102">
        <f ca="1">Run4_Var5!Y213</f>
        <v>-2.2052192700000002</v>
      </c>
      <c r="V76" s="106"/>
      <c r="W76" s="106"/>
      <c r="X76" s="102">
        <f ca="1">Run4_Var1!Z213</f>
        <v>-2.0874138100000001</v>
      </c>
      <c r="Y76" s="102">
        <f ca="1">Run4_Var2!Z213</f>
        <v>-2.0874138100000001</v>
      </c>
      <c r="Z76" s="102">
        <f ca="1">Run4_Var3!Z213</f>
        <v>-2.0800303900000001</v>
      </c>
      <c r="AA76" s="102">
        <f ca="1">Run4_Var4!Z213</f>
        <v>-2.4506031400000001</v>
      </c>
      <c r="AB76" s="102">
        <f ca="1">Run4_Var5!Z213</f>
        <v>-2.3508469600000002</v>
      </c>
      <c r="AC76" s="106"/>
      <c r="AD76" s="106"/>
      <c r="AE76" s="102">
        <f ca="1">Run4_Var1!AA213</f>
        <v>-2.1943844399999999</v>
      </c>
      <c r="AF76" s="102">
        <f ca="1">Run4_Var2!AA213</f>
        <v>-2.1943844399999999</v>
      </c>
      <c r="AG76" s="102">
        <f ca="1">Run4_Var3!AA213</f>
        <v>-2.1865976100000002</v>
      </c>
      <c r="AH76" s="102">
        <f ca="1">Run4_Var4!AA213</f>
        <v>-2.5773516299999999</v>
      </c>
      <c r="AI76" s="102">
        <f ca="1">Run4_Var5!AA213</f>
        <v>-2.4756706899999998</v>
      </c>
    </row>
    <row r="77" spans="1:87" x14ac:dyDescent="0.25">
      <c r="B77" s="20" t="str">
        <f>Run4_Var1!V214</f>
        <v>Elektriciteit vastrecht</v>
      </c>
      <c r="C77" s="102">
        <f ca="1">Run4_Var1!W214</f>
        <v>0</v>
      </c>
      <c r="D77" s="102">
        <f ca="1">Run4_Var2!W214</f>
        <v>0</v>
      </c>
      <c r="E77" s="102">
        <f ca="1">Run4_Var3!W214</f>
        <v>0</v>
      </c>
      <c r="F77" s="102">
        <f ca="1">Run4_Var4!W214</f>
        <v>0</v>
      </c>
      <c r="G77" s="102">
        <f ca="1">Run4_Var5!W214</f>
        <v>0</v>
      </c>
      <c r="H77" s="106"/>
      <c r="I77" s="106"/>
      <c r="J77" s="102">
        <f ca="1">Run4_Var1!X214</f>
        <v>-0.47045999999999999</v>
      </c>
      <c r="K77" s="102">
        <f ca="1">Run4_Var2!X214</f>
        <v>-0.47045999999999999</v>
      </c>
      <c r="L77" s="102">
        <f ca="1">Run4_Var3!X214</f>
        <v>-0.47045999999999999</v>
      </c>
      <c r="M77" s="102">
        <f ca="1">Run4_Var4!X214</f>
        <v>-0.47045999999999999</v>
      </c>
      <c r="N77" s="102">
        <f ca="1">Run4_Var5!X214</f>
        <v>-0.47045999999999999</v>
      </c>
      <c r="O77" s="106"/>
      <c r="P77" s="106"/>
      <c r="Q77" s="102">
        <f ca="1">Run4_Var1!Y214</f>
        <v>-0.47045999999999999</v>
      </c>
      <c r="R77" s="102">
        <f ca="1">Run4_Var2!Y214</f>
        <v>-0.47045999999999999</v>
      </c>
      <c r="S77" s="102">
        <f ca="1">Run4_Var3!Y214</f>
        <v>-0.47045999999999999</v>
      </c>
      <c r="T77" s="102">
        <f ca="1">Run4_Var4!Y214</f>
        <v>-0.47045999999999999</v>
      </c>
      <c r="U77" s="102">
        <f ca="1">Run4_Var5!Y214</f>
        <v>-0.47045999999999999</v>
      </c>
      <c r="V77" s="106"/>
      <c r="W77" s="106"/>
      <c r="X77" s="102">
        <f ca="1">Run4_Var1!Z214</f>
        <v>-0.47045999999999999</v>
      </c>
      <c r="Y77" s="102">
        <f ca="1">Run4_Var2!Z214</f>
        <v>-0.47045999999999999</v>
      </c>
      <c r="Z77" s="102">
        <f ca="1">Run4_Var3!Z214</f>
        <v>-0.47045999999999999</v>
      </c>
      <c r="AA77" s="102">
        <f ca="1">Run4_Var4!Z214</f>
        <v>-0.47045999999999999</v>
      </c>
      <c r="AB77" s="102">
        <f ca="1">Run4_Var5!Z214</f>
        <v>-0.47045999999999999</v>
      </c>
      <c r="AC77" s="106"/>
      <c r="AD77" s="106"/>
      <c r="AE77" s="102">
        <f ca="1">Run4_Var1!AA214</f>
        <v>-0.47045999999999999</v>
      </c>
      <c r="AF77" s="102">
        <f ca="1">Run4_Var2!AA214</f>
        <v>-0.47045999999999999</v>
      </c>
      <c r="AG77" s="102">
        <f ca="1">Run4_Var3!AA214</f>
        <v>-0.47045999999999999</v>
      </c>
      <c r="AH77" s="102">
        <f ca="1">Run4_Var4!AA214</f>
        <v>-0.47045999999999999</v>
      </c>
      <c r="AI77" s="102">
        <f ca="1">Run4_Var5!AA214</f>
        <v>-0.47045999999999999</v>
      </c>
      <c r="AR77" s="103" t="s">
        <v>1414</v>
      </c>
    </row>
    <row r="78" spans="1:87" x14ac:dyDescent="0.25">
      <c r="B78" s="47" t="str">
        <f>Run4_Var1!V215</f>
        <v>Energieheffing (aardgas en elektriciteit)</v>
      </c>
      <c r="C78" s="102">
        <f ca="1">Run4_Var1!W215</f>
        <v>0</v>
      </c>
      <c r="D78" s="102">
        <f ca="1">Run4_Var2!W215</f>
        <v>0</v>
      </c>
      <c r="E78" s="102">
        <f ca="1">Run4_Var3!W215</f>
        <v>0</v>
      </c>
      <c r="F78" s="102">
        <f ca="1">Run4_Var4!W215</f>
        <v>0</v>
      </c>
      <c r="G78" s="102">
        <f ca="1">Run4_Var5!W215</f>
        <v>0</v>
      </c>
      <c r="H78" s="106"/>
      <c r="I78" s="106"/>
      <c r="J78" s="102">
        <f ca="1">Run4_Var1!X215</f>
        <v>-0.23486278660000001</v>
      </c>
      <c r="K78" s="102">
        <f ca="1">Run4_Var2!X215</f>
        <v>-0.23486278660000001</v>
      </c>
      <c r="L78" s="102">
        <f ca="1">Run4_Var3!X215</f>
        <v>-0.23486278660000001</v>
      </c>
      <c r="M78" s="102">
        <f ca="1">Run4_Var4!X215</f>
        <v>-0.26092027400000001</v>
      </c>
      <c r="N78" s="102">
        <f ca="1">Run4_Var5!X215</f>
        <v>-0.24964746500000001</v>
      </c>
      <c r="O78" s="106"/>
      <c r="P78" s="106"/>
      <c r="Q78" s="102">
        <f ca="1">Run4_Var1!Y215</f>
        <v>-0.23453403740000001</v>
      </c>
      <c r="R78" s="102">
        <f ca="1">Run4_Var2!Y215</f>
        <v>-0.23453403740000001</v>
      </c>
      <c r="S78" s="102">
        <f ca="1">Run4_Var3!Y215</f>
        <v>-0.23453403740000001</v>
      </c>
      <c r="T78" s="102">
        <f ca="1">Run4_Var4!Y215</f>
        <v>-0.26058023800000002</v>
      </c>
      <c r="U78" s="102">
        <f ca="1">Run4_Var5!Y215</f>
        <v>-0.24964746500000001</v>
      </c>
      <c r="V78" s="106"/>
      <c r="W78" s="106"/>
      <c r="X78" s="102">
        <f ca="1">Run4_Var1!Z215</f>
        <v>-0.23166683292000001</v>
      </c>
      <c r="Y78" s="102">
        <f ca="1">Run4_Var2!Z215</f>
        <v>-0.23420613060000001</v>
      </c>
      <c r="Z78" s="102">
        <f ca="1">Run4_Var3!Z215</f>
        <v>-0.23148142375</v>
      </c>
      <c r="AA78" s="102">
        <f ca="1">Run4_Var4!Z215</f>
        <v>-0.26024104199999998</v>
      </c>
      <c r="AB78" s="102">
        <f ca="1">Run4_Var5!Z215</f>
        <v>-0.24964746500000001</v>
      </c>
      <c r="AC78" s="106"/>
      <c r="AD78" s="106"/>
      <c r="AE78" s="102">
        <f ca="1">Run4_Var1!AA215</f>
        <v>-0.22807225815000001</v>
      </c>
      <c r="AF78" s="102">
        <f ca="1">Run4_Var2!AA215</f>
        <v>-0.22554736001</v>
      </c>
      <c r="AG78" s="102">
        <f ca="1">Run4_Var3!AA215</f>
        <v>-0.22788270825000001</v>
      </c>
      <c r="AH78" s="102">
        <f ca="1">Run4_Var4!AA215</f>
        <v>-0.25990100500000002</v>
      </c>
      <c r="AI78" s="102">
        <f ca="1">Run4_Var5!AA215</f>
        <v>-0.24964746500000001</v>
      </c>
      <c r="AR78" s="108" t="str">
        <f t="shared" ref="AR78:AW81" si="28">AR21</f>
        <v>Aardgas verbruik (incl. BTW)</v>
      </c>
      <c r="AS78" s="108">
        <f t="shared" ca="1" si="28"/>
        <v>-37.522564299999999</v>
      </c>
      <c r="AT78" s="108">
        <f t="shared" ca="1" si="28"/>
        <v>-31.475804799999999</v>
      </c>
      <c r="AU78" s="108">
        <f t="shared" ca="1" si="28"/>
        <v>-4.1461328399999999</v>
      </c>
      <c r="AV78" s="108">
        <f t="shared" ca="1" si="28"/>
        <v>0</v>
      </c>
      <c r="AW78" s="108">
        <f t="shared" ca="1" si="28"/>
        <v>-0.1391495036</v>
      </c>
      <c r="CI78" s="106"/>
    </row>
    <row r="79" spans="1:87" x14ac:dyDescent="0.25">
      <c r="B79" s="51" t="str">
        <f>Run4_Var1!V216</f>
        <v xml:space="preserve">Vastrecht gebiedsopties </v>
      </c>
      <c r="C79" s="102">
        <f ca="1">Run4_Var1!W216</f>
        <v>0</v>
      </c>
      <c r="D79" s="102">
        <f ca="1">Run4_Var2!W216</f>
        <v>0</v>
      </c>
      <c r="E79" s="102">
        <f ca="1">Run4_Var3!W216</f>
        <v>0</v>
      </c>
      <c r="F79" s="102">
        <f ca="1">Run4_Var4!W216</f>
        <v>0</v>
      </c>
      <c r="G79" s="102">
        <f ca="1">Run4_Var5!W216</f>
        <v>0</v>
      </c>
      <c r="H79" s="106"/>
      <c r="I79" s="106"/>
      <c r="J79" s="102">
        <f ca="1">Run4_Var1!X216</f>
        <v>-0.181965349</v>
      </c>
      <c r="K79" s="102">
        <f ca="1">Run4_Var2!X216</f>
        <v>-0.181965349</v>
      </c>
      <c r="L79" s="102">
        <f ca="1">Run4_Var3!X216</f>
        <v>-0.181965349</v>
      </c>
      <c r="M79" s="102">
        <f ca="1">Run4_Var4!X216</f>
        <v>-0.181965349</v>
      </c>
      <c r="N79" s="102">
        <f ca="1">Run4_Var5!X216</f>
        <v>-0.37883221300000003</v>
      </c>
      <c r="O79" s="106"/>
      <c r="P79" s="106"/>
      <c r="Q79" s="102">
        <f ca="1">Run4_Var1!Y216</f>
        <v>-0.181965349</v>
      </c>
      <c r="R79" s="102">
        <f ca="1">Run4_Var2!Y216</f>
        <v>-0.181965349</v>
      </c>
      <c r="S79" s="102">
        <f ca="1">Run4_Var3!Y216</f>
        <v>-0.181965349</v>
      </c>
      <c r="T79" s="102">
        <f ca="1">Run4_Var4!Y216</f>
        <v>-0.181965349</v>
      </c>
      <c r="U79" s="102">
        <f ca="1">Run4_Var5!Y216</f>
        <v>-0.37883221300000003</v>
      </c>
      <c r="V79" s="106"/>
      <c r="W79" s="106"/>
      <c r="X79" s="102">
        <f ca="1">Run4_Var1!Z216</f>
        <v>-0.18938328500000001</v>
      </c>
      <c r="Y79" s="102">
        <f ca="1">Run4_Var2!Z216</f>
        <v>-0.181965349</v>
      </c>
      <c r="Z79" s="102">
        <f ca="1">Run4_Var3!Z216</f>
        <v>-0.181965349</v>
      </c>
      <c r="AA79" s="102">
        <f ca="1">Run4_Var4!Z216</f>
        <v>-0.181965349</v>
      </c>
      <c r="AB79" s="102">
        <f ca="1">Run4_Var5!Z216</f>
        <v>-0.37883221300000003</v>
      </c>
      <c r="AC79" s="106"/>
      <c r="AD79" s="106"/>
      <c r="AE79" s="102">
        <f ca="1">Run4_Var1!AA216</f>
        <v>-0.18938328500000001</v>
      </c>
      <c r="AF79" s="102">
        <f ca="1">Run4_Var2!AA216</f>
        <v>-0.199904102</v>
      </c>
      <c r="AG79" s="102">
        <f ca="1">Run4_Var3!AA216</f>
        <v>-0.181965349</v>
      </c>
      <c r="AH79" s="102">
        <f ca="1">Run4_Var4!AA216</f>
        <v>-0.181965349</v>
      </c>
      <c r="AI79" s="102">
        <f ca="1">Run4_Var5!AA216</f>
        <v>-0.37883221300000003</v>
      </c>
      <c r="AR79" s="108" t="str">
        <f t="shared" si="28"/>
        <v>Aardgas vastrecht (incl. BTW)</v>
      </c>
      <c r="AS79" s="108">
        <f t="shared" ca="1" si="28"/>
        <v>-19.816750799999998</v>
      </c>
      <c r="AT79" s="108">
        <f t="shared" ca="1" si="28"/>
        <v>-19.823459039999999</v>
      </c>
      <c r="AU79" s="108">
        <f t="shared" ca="1" si="28"/>
        <v>-3.1459612799999999</v>
      </c>
      <c r="AV79" s="108">
        <f t="shared" ca="1" si="28"/>
        <v>0</v>
      </c>
      <c r="AW79" s="108">
        <f t="shared" ca="1" si="28"/>
        <v>-6.1593839999999997E-2</v>
      </c>
    </row>
    <row r="80" spans="1:87" x14ac:dyDescent="0.25">
      <c r="B80" s="54" t="str">
        <f>Run4_Var1!V217</f>
        <v>Warmtelevering door gebiedsopties</v>
      </c>
      <c r="C80" s="102">
        <f ca="1">Run4_Var1!W217</f>
        <v>0</v>
      </c>
      <c r="D80" s="102">
        <f ca="1">Run4_Var2!W217</f>
        <v>0</v>
      </c>
      <c r="E80" s="102">
        <f ca="1">Run4_Var3!W217</f>
        <v>0</v>
      </c>
      <c r="F80" s="102">
        <f ca="1">Run4_Var4!W217</f>
        <v>0</v>
      </c>
      <c r="G80" s="102">
        <f ca="1">Run4_Var5!W217</f>
        <v>0</v>
      </c>
      <c r="H80" s="106"/>
      <c r="I80" s="106"/>
      <c r="J80" s="102">
        <f ca="1">Run4_Var1!X217</f>
        <v>-0.93208511700000007</v>
      </c>
      <c r="K80" s="102">
        <f ca="1">Run4_Var2!X217</f>
        <v>-0.93957400899999999</v>
      </c>
      <c r="L80" s="102">
        <f ca="1">Run4_Var3!X217</f>
        <v>-0.94887587499999992</v>
      </c>
      <c r="M80" s="102">
        <f ca="1">Run4_Var4!X217</f>
        <v>-0.25832855500000002</v>
      </c>
      <c r="N80" s="102">
        <f ca="1">Run4_Var5!X217</f>
        <v>-1.992897801</v>
      </c>
      <c r="O80" s="106"/>
      <c r="P80" s="106"/>
      <c r="Q80" s="102">
        <f ca="1">Run4_Var1!Y217</f>
        <v>-0.9086578030000001</v>
      </c>
      <c r="R80" s="102">
        <f ca="1">Run4_Var2!Y217</f>
        <v>-0.91545840000000001</v>
      </c>
      <c r="S80" s="102">
        <f ca="1">Run4_Var3!Y217</f>
        <v>-0.92003684499999994</v>
      </c>
      <c r="T80" s="102">
        <f ca="1">Run4_Var4!Y217</f>
        <v>-0.222811017</v>
      </c>
      <c r="U80" s="102">
        <f ca="1">Run4_Var5!Y217</f>
        <v>-1.9438159605000001</v>
      </c>
      <c r="V80" s="106"/>
      <c r="W80" s="106"/>
      <c r="X80" s="102">
        <f ca="1">Run4_Var1!Z217</f>
        <v>-0.92712647299999995</v>
      </c>
      <c r="Y80" s="102">
        <f ca="1">Run4_Var2!Z217</f>
        <v>-0.92830305099999999</v>
      </c>
      <c r="Z80" s="102">
        <f ca="1">Run4_Var3!Z217</f>
        <v>-0.95535324399999999</v>
      </c>
      <c r="AA80" s="102">
        <f ca="1">Run4_Var4!Z217</f>
        <v>-0.220622284</v>
      </c>
      <c r="AB80" s="102">
        <f ca="1">Run4_Var5!Z217</f>
        <v>-1.894391838</v>
      </c>
      <c r="AC80" s="106"/>
      <c r="AD80" s="106"/>
      <c r="AE80" s="102">
        <f ca="1">Run4_Var1!AA217</f>
        <v>-0.96191449899999992</v>
      </c>
      <c r="AF80" s="102">
        <f ca="1">Run4_Var2!AA217</f>
        <v>-0.97479272199999989</v>
      </c>
      <c r="AG80" s="102">
        <f ca="1">Run4_Var3!AA217</f>
        <v>-0.99142502499999996</v>
      </c>
      <c r="AH80" s="102">
        <f ca="1">Run4_Var4!AA217</f>
        <v>-0.21828208700000001</v>
      </c>
      <c r="AI80" s="102">
        <f ca="1">Run4_Var5!AA217</f>
        <v>-1.8448226585</v>
      </c>
      <c r="AR80" s="108" t="str">
        <f t="shared" si="28"/>
        <v>Elektriciteit verbruik (incl. BTW)</v>
      </c>
      <c r="AS80" s="108">
        <f t="shared" ca="1" si="28"/>
        <v>-54.837721500000001</v>
      </c>
      <c r="AT80" s="108">
        <f t="shared" ca="1" si="28"/>
        <v>-54.837721500000001</v>
      </c>
      <c r="AU80" s="108">
        <f t="shared" ca="1" si="28"/>
        <v>-54.837721500000001</v>
      </c>
      <c r="AV80" s="108">
        <f t="shared" ca="1" si="28"/>
        <v>-65.653820599999989</v>
      </c>
      <c r="AW80" s="108">
        <f t="shared" ca="1" si="28"/>
        <v>-54.837721500000001</v>
      </c>
    </row>
    <row r="81" spans="1:87" x14ac:dyDescent="0.25">
      <c r="B81" s="36" t="str">
        <f>Run4_Var1!V218</f>
        <v>Vergoeding voor schilverbetering en gebouwinstallaties</v>
      </c>
      <c r="C81" s="102">
        <f ca="1">Run4_Var1!W218</f>
        <v>0</v>
      </c>
      <c r="D81" s="102">
        <f ca="1">Run4_Var2!W218</f>
        <v>0</v>
      </c>
      <c r="E81" s="102">
        <f ca="1">Run4_Var3!W218</f>
        <v>0</v>
      </c>
      <c r="F81" s="102">
        <f ca="1">Run4_Var4!W218</f>
        <v>0</v>
      </c>
      <c r="G81" s="102">
        <f ca="1">Run4_Var5!W218</f>
        <v>0</v>
      </c>
      <c r="H81" s="106"/>
      <c r="I81" s="106"/>
      <c r="J81" s="102">
        <f ca="1">Run4_Var1!X218</f>
        <v>0</v>
      </c>
      <c r="K81" s="102">
        <f ca="1">Run4_Var2!X218</f>
        <v>0</v>
      </c>
      <c r="L81" s="102">
        <f ca="1">Run4_Var3!X218</f>
        <v>0</v>
      </c>
      <c r="M81" s="102">
        <f ca="1">Run4_Var4!X218</f>
        <v>0</v>
      </c>
      <c r="N81" s="102">
        <f ca="1">Run4_Var5!X218</f>
        <v>0</v>
      </c>
      <c r="O81" s="106"/>
      <c r="P81" s="106"/>
      <c r="Q81" s="102">
        <f ca="1">Run4_Var1!Y218</f>
        <v>0</v>
      </c>
      <c r="R81" s="102">
        <f ca="1">Run4_Var2!Y218</f>
        <v>0</v>
      </c>
      <c r="S81" s="102">
        <f ca="1">Run4_Var3!Y218</f>
        <v>0</v>
      </c>
      <c r="T81" s="102">
        <f ca="1">Run4_Var4!Y218</f>
        <v>0</v>
      </c>
      <c r="U81" s="102">
        <f ca="1">Run4_Var5!Y218</f>
        <v>0</v>
      </c>
      <c r="V81" s="106"/>
      <c r="W81" s="106"/>
      <c r="X81" s="102">
        <f ca="1">Run4_Var1!Z218</f>
        <v>0</v>
      </c>
      <c r="Y81" s="102">
        <f ca="1">Run4_Var2!Z218</f>
        <v>0</v>
      </c>
      <c r="Z81" s="102">
        <f ca="1">Run4_Var3!Z218</f>
        <v>0</v>
      </c>
      <c r="AA81" s="102">
        <f ca="1">Run4_Var4!Z218</f>
        <v>0</v>
      </c>
      <c r="AB81" s="102">
        <f ca="1">Run4_Var5!Z218</f>
        <v>0</v>
      </c>
      <c r="AC81" s="106"/>
      <c r="AD81" s="106"/>
      <c r="AE81" s="102">
        <f ca="1">Run4_Var1!AA218</f>
        <v>0</v>
      </c>
      <c r="AF81" s="102">
        <f ca="1">Run4_Var2!AA218</f>
        <v>0</v>
      </c>
      <c r="AG81" s="102">
        <f ca="1">Run4_Var3!AA218</f>
        <v>0</v>
      </c>
      <c r="AH81" s="102">
        <f ca="1">Run4_Var4!AA218</f>
        <v>0</v>
      </c>
      <c r="AI81" s="102">
        <f ca="1">Run4_Var5!AA218</f>
        <v>0</v>
      </c>
      <c r="AR81" s="108" t="str">
        <f t="shared" si="28"/>
        <v>Elektriciteit vastrecht (incl BTW)</v>
      </c>
      <c r="AS81" s="108">
        <f t="shared" ca="1" si="28"/>
        <v>-42.556668000000002</v>
      </c>
      <c r="AT81" s="108">
        <f t="shared" ca="1" si="28"/>
        <v>-42.556668000000002</v>
      </c>
      <c r="AU81" s="108">
        <f t="shared" ca="1" si="28"/>
        <v>-42.556668000000002</v>
      </c>
      <c r="AV81" s="108">
        <f t="shared" ca="1" si="28"/>
        <v>-42.556668000000002</v>
      </c>
      <c r="AW81" s="108">
        <f t="shared" ca="1" si="28"/>
        <v>-42.556668000000002</v>
      </c>
    </row>
    <row r="82" spans="1:87" x14ac:dyDescent="0.25">
      <c r="B82" s="70" t="str">
        <f>Run4_Var1!V219</f>
        <v>Comfortverbetering koude</v>
      </c>
      <c r="C82" s="102">
        <f ca="1">Run4_Var1!W219</f>
        <v>0</v>
      </c>
      <c r="D82" s="102">
        <f ca="1">Run4_Var2!W219</f>
        <v>0</v>
      </c>
      <c r="E82" s="102">
        <f ca="1">Run4_Var3!W219</f>
        <v>0</v>
      </c>
      <c r="F82" s="102">
        <f ca="1">Run4_Var4!W219</f>
        <v>0</v>
      </c>
      <c r="G82" s="102">
        <f ca="1">Run4_Var5!W219</f>
        <v>0</v>
      </c>
      <c r="H82" s="106"/>
      <c r="I82" s="106"/>
      <c r="J82" s="102">
        <f ca="1">Run4_Var1!X219</f>
        <v>0</v>
      </c>
      <c r="K82" s="102">
        <f ca="1">Run4_Var2!X219</f>
        <v>0</v>
      </c>
      <c r="L82" s="102">
        <f ca="1">Run4_Var3!X219</f>
        <v>0</v>
      </c>
      <c r="M82" s="102">
        <f ca="1">Run4_Var4!X219</f>
        <v>0</v>
      </c>
      <c r="N82" s="102">
        <f ca="1">Run4_Var5!X219</f>
        <v>0</v>
      </c>
      <c r="O82" s="106"/>
      <c r="P82" s="106"/>
      <c r="Q82" s="102">
        <f ca="1">Run4_Var1!Y219</f>
        <v>0</v>
      </c>
      <c r="R82" s="102">
        <f ca="1">Run4_Var2!Y219</f>
        <v>0</v>
      </c>
      <c r="S82" s="102">
        <f ca="1">Run4_Var3!Y219</f>
        <v>0</v>
      </c>
      <c r="T82" s="102">
        <f ca="1">Run4_Var4!Y219</f>
        <v>0</v>
      </c>
      <c r="U82" s="102">
        <f ca="1">Run4_Var5!Y219</f>
        <v>0</v>
      </c>
      <c r="V82" s="106"/>
      <c r="W82" s="106"/>
      <c r="X82" s="102">
        <f ca="1">Run4_Var1!Z219</f>
        <v>0</v>
      </c>
      <c r="Y82" s="102">
        <f ca="1">Run4_Var2!Z219</f>
        <v>0</v>
      </c>
      <c r="Z82" s="102">
        <f ca="1">Run4_Var3!Z219</f>
        <v>0</v>
      </c>
      <c r="AA82" s="102">
        <f ca="1">Run4_Var4!Z219</f>
        <v>0</v>
      </c>
      <c r="AB82" s="102">
        <f ca="1">Run4_Var5!Z219</f>
        <v>0</v>
      </c>
      <c r="AC82" s="106"/>
      <c r="AD82" s="106"/>
      <c r="AE82" s="102">
        <f ca="1">Run4_Var1!AA219</f>
        <v>0</v>
      </c>
      <c r="AF82" s="102">
        <f ca="1">Run4_Var2!AA219</f>
        <v>0</v>
      </c>
      <c r="AG82" s="102">
        <f ca="1">Run4_Var3!AA219</f>
        <v>0</v>
      </c>
      <c r="AH82" s="102">
        <f ca="1">Run4_Var4!AA219</f>
        <v>0</v>
      </c>
      <c r="AI82" s="102">
        <f ca="1">Run4_Var5!AA219</f>
        <v>0</v>
      </c>
      <c r="AR82" s="154" t="str">
        <f t="shared" ref="AR82:AW82" si="29">AR27</f>
        <v>Warmtelevering gebiedsopties inclusief WKO (incl. BTW)</v>
      </c>
      <c r="AS82" s="154">
        <f t="shared" ca="1" si="29"/>
        <v>-26.479437320000002</v>
      </c>
      <c r="AT82" s="154">
        <f t="shared" ca="1" si="29"/>
        <v>-23.612603329999999</v>
      </c>
      <c r="AU82" s="154">
        <f t="shared" ca="1" si="29"/>
        <v>-63.165189769999998</v>
      </c>
      <c r="AV82" s="154">
        <f t="shared" ca="1" si="29"/>
        <v>-25.914897789999998</v>
      </c>
      <c r="AW82" s="154">
        <f t="shared" ca="1" si="29"/>
        <v>-247.06566359999999</v>
      </c>
    </row>
    <row r="83" spans="1:87" s="106" customFormat="1" x14ac:dyDescent="0.25">
      <c r="A83" s="106" t="s">
        <v>256</v>
      </c>
      <c r="C83" s="102"/>
      <c r="D83" s="102"/>
      <c r="E83" s="102"/>
      <c r="F83" s="102"/>
      <c r="G83" s="102"/>
      <c r="J83" s="102"/>
      <c r="K83" s="102"/>
      <c r="L83" s="102"/>
      <c r="M83" s="102"/>
      <c r="N83" s="102"/>
      <c r="Q83" s="102"/>
      <c r="R83" s="102"/>
      <c r="S83" s="102"/>
      <c r="T83" s="102"/>
      <c r="U83" s="102"/>
      <c r="X83" s="102"/>
      <c r="Y83" s="102"/>
      <c r="Z83" s="102"/>
      <c r="AA83" s="102"/>
      <c r="AB83" s="102"/>
      <c r="AE83" s="102"/>
      <c r="AF83" s="102"/>
      <c r="AG83" s="102"/>
      <c r="AH83" s="102"/>
      <c r="AI83" s="102"/>
      <c r="AR83" s="154" t="str">
        <f t="shared" ref="AR83:AW83" si="30">AR26</f>
        <v>Vastrecht gebiedsopties exclusief WKO (incl. BTW)</v>
      </c>
      <c r="AS83" s="154">
        <f t="shared" ca="1" si="30"/>
        <v>-8.3556912000000008</v>
      </c>
      <c r="AT83" s="154">
        <f t="shared" ca="1" si="30"/>
        <v>-8.3500707900000002</v>
      </c>
      <c r="AU83" s="154">
        <f t="shared" ca="1" si="30"/>
        <v>-8.0808015599999994</v>
      </c>
      <c r="AV83" s="154">
        <f t="shared" ca="1" si="30"/>
        <v>-8.0808015599999994</v>
      </c>
      <c r="AW83" s="154">
        <f t="shared" ca="1" si="30"/>
        <v>-24.907317460000002</v>
      </c>
      <c r="CI83" s="140"/>
    </row>
    <row r="84" spans="1:87" x14ac:dyDescent="0.25">
      <c r="B84" s="14" t="str">
        <f>Run4_Var1!V232</f>
        <v xml:space="preserve">Aansluitbijdrage gas </v>
      </c>
      <c r="C84" s="102">
        <f ca="1">Run4_Var1!W232</f>
        <v>0</v>
      </c>
      <c r="D84" s="102">
        <f ca="1">Run4_Var2!W232</f>
        <v>0</v>
      </c>
      <c r="E84" s="102">
        <f ca="1">Run4_Var3!W232</f>
        <v>0</v>
      </c>
      <c r="F84" s="102">
        <f ca="1">Run4_Var4!W232</f>
        <v>0</v>
      </c>
      <c r="G84" s="102">
        <f ca="1">Run4_Var5!W232</f>
        <v>0</v>
      </c>
      <c r="H84" s="106"/>
      <c r="I84" s="106"/>
      <c r="J84" s="102">
        <f ca="1">Run4_Var1!X232</f>
        <v>0</v>
      </c>
      <c r="K84" s="102">
        <f ca="1">Run4_Var2!X232</f>
        <v>0</v>
      </c>
      <c r="L84" s="102">
        <f ca="1">Run4_Var3!X232</f>
        <v>0</v>
      </c>
      <c r="M84" s="102">
        <f ca="1">Run4_Var4!X232</f>
        <v>0</v>
      </c>
      <c r="N84" s="102">
        <f ca="1">Run4_Var5!X232</f>
        <v>0</v>
      </c>
      <c r="O84" s="106"/>
      <c r="P84" s="106"/>
      <c r="Q84" s="102">
        <f ca="1">Run4_Var1!Y232</f>
        <v>0</v>
      </c>
      <c r="R84" s="102">
        <f ca="1">Run4_Var2!Y232</f>
        <v>0</v>
      </c>
      <c r="S84" s="102">
        <f ca="1">Run4_Var3!Y232</f>
        <v>0</v>
      </c>
      <c r="T84" s="102">
        <f ca="1">Run4_Var4!Y232</f>
        <v>0</v>
      </c>
      <c r="U84" s="102">
        <f ca="1">Run4_Var5!Y232</f>
        <v>0</v>
      </c>
      <c r="V84" s="106"/>
      <c r="W84" s="106"/>
      <c r="X84" s="102">
        <f ca="1">Run4_Var1!Z232</f>
        <v>0</v>
      </c>
      <c r="Y84" s="102">
        <f ca="1">Run4_Var2!Z232</f>
        <v>0</v>
      </c>
      <c r="Z84" s="102">
        <f ca="1">Run4_Var3!Z232</f>
        <v>0</v>
      </c>
      <c r="AA84" s="102">
        <f ca="1">Run4_Var4!Z232</f>
        <v>0</v>
      </c>
      <c r="AB84" s="102">
        <f ca="1">Run4_Var5!Z232</f>
        <v>0</v>
      </c>
      <c r="AC84" s="106"/>
      <c r="AD84" s="106"/>
      <c r="AE84" s="102">
        <f ca="1">Run4_Var1!AA232</f>
        <v>0</v>
      </c>
      <c r="AF84" s="102">
        <f ca="1">Run4_Var2!AA232</f>
        <v>0</v>
      </c>
      <c r="AG84" s="102">
        <f ca="1">Run4_Var3!AA232</f>
        <v>0</v>
      </c>
      <c r="AH84" s="102">
        <f ca="1">Run4_Var4!AA232</f>
        <v>0</v>
      </c>
      <c r="AI84" s="102">
        <f ca="1">Run4_Var5!AA232</f>
        <v>0</v>
      </c>
      <c r="AR84" s="108" t="str">
        <f t="shared" ref="AR84:AW84" si="31">AR55</f>
        <v>Aansluitbijdrage gebiedsopties (incl BTW)</v>
      </c>
      <c r="AS84" s="108">
        <f t="shared" ca="1" si="31"/>
        <v>-6.9875780999999998E-2</v>
      </c>
      <c r="AT84" s="108">
        <f t="shared" ca="1" si="31"/>
        <v>-6.8447094E-2</v>
      </c>
      <c r="AU84" s="108">
        <f t="shared" ca="1" si="31"/>
        <v>-15.414981300000001</v>
      </c>
      <c r="AV84" s="108">
        <f t="shared" ca="1" si="31"/>
        <v>0</v>
      </c>
      <c r="AW84" s="108">
        <f t="shared" ca="1" si="31"/>
        <v>-4.27722903</v>
      </c>
    </row>
    <row r="85" spans="1:87" x14ac:dyDescent="0.25">
      <c r="B85" s="27" t="str">
        <f>Run4_Var1!V233</f>
        <v>Aansluitbijdrage gebiedsopties</v>
      </c>
      <c r="C85" s="102">
        <f ca="1">Run4_Var1!W233</f>
        <v>0</v>
      </c>
      <c r="D85" s="102">
        <f ca="1">Run4_Var2!W233</f>
        <v>0</v>
      </c>
      <c r="E85" s="102">
        <f ca="1">Run4_Var3!W233</f>
        <v>0</v>
      </c>
      <c r="F85" s="102">
        <f ca="1">Run4_Var4!W233</f>
        <v>0</v>
      </c>
      <c r="G85" s="102">
        <f ca="1">Run4_Var5!W233</f>
        <v>0</v>
      </c>
      <c r="H85" s="106"/>
      <c r="I85" s="106"/>
      <c r="J85" s="102">
        <f ca="1">Run4_Var1!X233</f>
        <v>0</v>
      </c>
      <c r="K85" s="102">
        <f ca="1">Run4_Var2!X233</f>
        <v>0</v>
      </c>
      <c r="L85" s="102">
        <f ca="1">Run4_Var3!X233</f>
        <v>0</v>
      </c>
      <c r="M85" s="102">
        <f ca="1">Run4_Var4!X233</f>
        <v>0</v>
      </c>
      <c r="N85" s="102">
        <f ca="1">Run4_Var5!X233</f>
        <v>0</v>
      </c>
      <c r="O85" s="106"/>
      <c r="P85" s="106"/>
      <c r="Q85" s="102">
        <f ca="1">Run4_Var1!Y233</f>
        <v>0</v>
      </c>
      <c r="R85" s="102">
        <f ca="1">Run4_Var2!Y233</f>
        <v>0</v>
      </c>
      <c r="S85" s="102">
        <f ca="1">Run4_Var3!Y233</f>
        <v>0</v>
      </c>
      <c r="T85" s="102">
        <f ca="1">Run4_Var4!Y233</f>
        <v>0</v>
      </c>
      <c r="U85" s="102">
        <f ca="1">Run4_Var5!Y233</f>
        <v>0</v>
      </c>
      <c r="V85" s="106"/>
      <c r="W85" s="106"/>
      <c r="X85" s="102">
        <f ca="1">Run4_Var1!Z233</f>
        <v>0</v>
      </c>
      <c r="Y85" s="102">
        <f ca="1">Run4_Var2!Z233</f>
        <v>0</v>
      </c>
      <c r="Z85" s="102">
        <f ca="1">Run4_Var3!Z233</f>
        <v>0</v>
      </c>
      <c r="AA85" s="102">
        <f ca="1">Run4_Var4!Z233</f>
        <v>0</v>
      </c>
      <c r="AB85" s="102">
        <f ca="1">Run4_Var5!Z233</f>
        <v>0</v>
      </c>
      <c r="AC85" s="106"/>
      <c r="AD85" s="106"/>
      <c r="AE85" s="102">
        <f ca="1">Run4_Var1!AA233</f>
        <v>0</v>
      </c>
      <c r="AF85" s="102">
        <f ca="1">Run4_Var2!AA233</f>
        <v>0</v>
      </c>
      <c r="AG85" s="102">
        <f ca="1">Run4_Var3!AA233</f>
        <v>0</v>
      </c>
      <c r="AH85" s="102">
        <f ca="1">Run4_Var4!AA233</f>
        <v>0</v>
      </c>
      <c r="AI85" s="102">
        <f ca="1">Run4_Var5!AA233</f>
        <v>0</v>
      </c>
      <c r="AR85" s="108" t="str">
        <f t="shared" ref="AR85:AW85" si="32">AR25</f>
        <v>Energieheffing (aardgas en elektriciteit)</v>
      </c>
      <c r="AS85" s="108">
        <f t="shared" ca="1" si="32"/>
        <v>-2.0230910720000015</v>
      </c>
      <c r="AT85" s="108">
        <f ca="1">AT25</f>
        <v>1.3354049280000009</v>
      </c>
      <c r="AU85" s="108">
        <f t="shared" ca="1" si="32"/>
        <v>16.514873468000005</v>
      </c>
      <c r="AV85" s="108">
        <f t="shared" ca="1" si="32"/>
        <v>11.601760228000002</v>
      </c>
      <c r="AW85" s="108">
        <f t="shared" ca="1" si="32"/>
        <v>18.740435397800006</v>
      </c>
    </row>
    <row r="86" spans="1:87" x14ac:dyDescent="0.25">
      <c r="B86" s="20" t="str">
        <f>Run4_Var1!V234</f>
        <v>Aansluitbijdrage elektriciteit</v>
      </c>
      <c r="C86" s="102">
        <f ca="1">Run4_Var1!W234</f>
        <v>0</v>
      </c>
      <c r="D86" s="102">
        <f ca="1">Run4_Var2!W234</f>
        <v>0</v>
      </c>
      <c r="E86" s="102">
        <f ca="1">Run4_Var3!W234</f>
        <v>0</v>
      </c>
      <c r="F86" s="102">
        <f ca="1">Run4_Var4!W234</f>
        <v>0</v>
      </c>
      <c r="G86" s="102">
        <f ca="1">Run4_Var5!W234</f>
        <v>0</v>
      </c>
      <c r="H86" s="106"/>
      <c r="I86" s="106"/>
      <c r="J86" s="102">
        <f ca="1">Run4_Var1!X234</f>
        <v>0</v>
      </c>
      <c r="K86" s="102">
        <f ca="1">Run4_Var2!X234</f>
        <v>0</v>
      </c>
      <c r="L86" s="102">
        <f ca="1">Run4_Var3!X234</f>
        <v>0</v>
      </c>
      <c r="M86" s="102">
        <f ca="1">Run4_Var4!X234</f>
        <v>0</v>
      </c>
      <c r="N86" s="102">
        <f ca="1">Run4_Var5!X234</f>
        <v>0</v>
      </c>
      <c r="O86" s="106"/>
      <c r="P86" s="106"/>
      <c r="Q86" s="102">
        <f ca="1">Run4_Var1!Y234</f>
        <v>0</v>
      </c>
      <c r="R86" s="102">
        <f ca="1">Run4_Var2!Y234</f>
        <v>0</v>
      </c>
      <c r="S86" s="102">
        <f ca="1">Run4_Var3!Y234</f>
        <v>0</v>
      </c>
      <c r="T86" s="102">
        <f ca="1">Run4_Var4!Y234</f>
        <v>0</v>
      </c>
      <c r="U86" s="102">
        <f ca="1">Run4_Var5!Y234</f>
        <v>0</v>
      </c>
      <c r="V86" s="106"/>
      <c r="W86" s="106"/>
      <c r="X86" s="102">
        <f ca="1">Run4_Var1!Z234</f>
        <v>0</v>
      </c>
      <c r="Y86" s="102">
        <f ca="1">Run4_Var2!Z234</f>
        <v>0</v>
      </c>
      <c r="Z86" s="102">
        <f ca="1">Run4_Var3!Z234</f>
        <v>0</v>
      </c>
      <c r="AA86" s="102">
        <f ca="1">Run4_Var4!Z234</f>
        <v>0</v>
      </c>
      <c r="AB86" s="102">
        <f ca="1">Run4_Var5!Z234</f>
        <v>0</v>
      </c>
      <c r="AC86" s="106"/>
      <c r="AD86" s="106"/>
      <c r="AE86" s="102">
        <f ca="1">Run4_Var1!AA234</f>
        <v>0</v>
      </c>
      <c r="AF86" s="102">
        <f ca="1">Run4_Var2!AA234</f>
        <v>0</v>
      </c>
      <c r="AG86" s="102">
        <f ca="1">Run4_Var3!AA234</f>
        <v>0</v>
      </c>
      <c r="AH86" s="102">
        <f ca="1">Run4_Var4!AA234</f>
        <v>0</v>
      </c>
      <c r="AI86" s="102">
        <f ca="1">Run4_Var5!AA234</f>
        <v>0</v>
      </c>
      <c r="AR86" s="108" t="str">
        <f t="shared" ref="AR86:AW87" si="33">AR56</f>
        <v>Lokale Opwekking (incl. BTW)</v>
      </c>
      <c r="AS86" s="108">
        <f t="shared" ca="1" si="33"/>
        <v>0</v>
      </c>
      <c r="AT86" s="108">
        <f t="shared" ca="1" si="33"/>
        <v>0</v>
      </c>
      <c r="AU86" s="108">
        <f t="shared" ca="1" si="33"/>
        <v>0</v>
      </c>
      <c r="AV86" s="108">
        <f t="shared" ca="1" si="33"/>
        <v>-98.888016249999993</v>
      </c>
      <c r="AW86" s="108">
        <f t="shared" ca="1" si="33"/>
        <v>0</v>
      </c>
      <c r="CI86" s="106"/>
    </row>
    <row r="87" spans="1:87" x14ac:dyDescent="0.25">
      <c r="B87" s="17" t="str">
        <f>Run4_Var1!V235</f>
        <v>Energieinstallaties gebouw</v>
      </c>
      <c r="C87" s="102">
        <f ca="1">Run4_Var1!W235</f>
        <v>0</v>
      </c>
      <c r="D87" s="102">
        <f ca="1">Run4_Var2!W235</f>
        <v>0</v>
      </c>
      <c r="E87" s="102">
        <f ca="1">Run4_Var3!W235</f>
        <v>0</v>
      </c>
      <c r="F87" s="102">
        <f ca="1">Run4_Var4!W235</f>
        <v>0</v>
      </c>
      <c r="G87" s="102">
        <f ca="1">Run4_Var5!W235</f>
        <v>0</v>
      </c>
      <c r="H87" s="106"/>
      <c r="I87" s="106"/>
      <c r="J87" s="102">
        <f ca="1">Run4_Var1!X235</f>
        <v>0</v>
      </c>
      <c r="K87" s="102">
        <f ca="1">Run4_Var2!X235</f>
        <v>0</v>
      </c>
      <c r="L87" s="102">
        <f ca="1">Run4_Var3!X235</f>
        <v>0</v>
      </c>
      <c r="M87" s="102">
        <f ca="1">Run4_Var4!X235</f>
        <v>0</v>
      </c>
      <c r="N87" s="102">
        <f ca="1">Run4_Var5!X235</f>
        <v>0</v>
      </c>
      <c r="O87" s="106"/>
      <c r="P87" s="106"/>
      <c r="Q87" s="102">
        <f ca="1">Run4_Var1!Y235</f>
        <v>0</v>
      </c>
      <c r="R87" s="102">
        <f ca="1">Run4_Var2!Y235</f>
        <v>0</v>
      </c>
      <c r="S87" s="102">
        <f ca="1">Run4_Var3!Y235</f>
        <v>0</v>
      </c>
      <c r="T87" s="102">
        <f ca="1">Run4_Var4!Y235</f>
        <v>0</v>
      </c>
      <c r="U87" s="102">
        <f ca="1">Run4_Var5!Y235</f>
        <v>0</v>
      </c>
      <c r="V87" s="106"/>
      <c r="W87" s="106"/>
      <c r="X87" s="102">
        <f ca="1">Run4_Var1!Z235</f>
        <v>0</v>
      </c>
      <c r="Y87" s="102">
        <f ca="1">Run4_Var2!Z235</f>
        <v>0</v>
      </c>
      <c r="Z87" s="102">
        <f ca="1">Run4_Var3!Z235</f>
        <v>0</v>
      </c>
      <c r="AA87" s="102">
        <f ca="1">Run4_Var4!Z235</f>
        <v>0</v>
      </c>
      <c r="AB87" s="102">
        <f ca="1">Run4_Var5!Z235</f>
        <v>0</v>
      </c>
      <c r="AC87" s="106"/>
      <c r="AD87" s="106"/>
      <c r="AE87" s="102">
        <f ca="1">Run4_Var1!AA235</f>
        <v>0</v>
      </c>
      <c r="AF87" s="102">
        <f ca="1">Run4_Var2!AA235</f>
        <v>0</v>
      </c>
      <c r="AG87" s="102">
        <f ca="1">Run4_Var3!AA235</f>
        <v>0</v>
      </c>
      <c r="AH87" s="102">
        <f ca="1">Run4_Var4!AA235</f>
        <v>0</v>
      </c>
      <c r="AI87" s="102">
        <f ca="1">Run4_Var5!AA235</f>
        <v>0</v>
      </c>
      <c r="AR87" s="108" t="str">
        <f t="shared" si="33"/>
        <v>Schilverbetering (incl BTW)</v>
      </c>
      <c r="AS87" s="108">
        <f t="shared" ca="1" si="33"/>
        <v>-1.58235813</v>
      </c>
      <c r="AT87" s="108">
        <f t="shared" ca="1" si="33"/>
        <v>-48.209353800000002</v>
      </c>
      <c r="AU87" s="108">
        <f t="shared" ca="1" si="33"/>
        <v>-94.035464300000001</v>
      </c>
      <c r="AV87" s="108">
        <f t="shared" ca="1" si="33"/>
        <v>-67.513615099999996</v>
      </c>
      <c r="AW87" s="108">
        <f t="shared" ca="1" si="33"/>
        <v>-48.209353800000002</v>
      </c>
    </row>
    <row r="88" spans="1:87" x14ac:dyDescent="0.25">
      <c r="B88" s="22" t="str">
        <f>Run4_Var1!V236</f>
        <v>Schilverbetering</v>
      </c>
      <c r="C88" s="102">
        <f ca="1">Run4_Var1!W236</f>
        <v>0</v>
      </c>
      <c r="D88" s="102">
        <f ca="1">Run4_Var2!W236</f>
        <v>0</v>
      </c>
      <c r="E88" s="102">
        <f ca="1">Run4_Var3!W236</f>
        <v>0</v>
      </c>
      <c r="F88" s="102">
        <f ca="1">Run4_Var4!W236</f>
        <v>0</v>
      </c>
      <c r="G88" s="102">
        <f ca="1">Run4_Var5!W236</f>
        <v>0</v>
      </c>
      <c r="H88" s="106"/>
      <c r="I88" s="106"/>
      <c r="J88" s="102">
        <f ca="1">Run4_Var1!X236</f>
        <v>0</v>
      </c>
      <c r="K88" s="102">
        <f ca="1">Run4_Var2!X236</f>
        <v>0</v>
      </c>
      <c r="L88" s="102">
        <f ca="1">Run4_Var3!X236</f>
        <v>0</v>
      </c>
      <c r="M88" s="102">
        <f ca="1">Run4_Var4!X236</f>
        <v>0</v>
      </c>
      <c r="N88" s="102">
        <f ca="1">Run4_Var5!X236</f>
        <v>0</v>
      </c>
      <c r="O88" s="106"/>
      <c r="P88" s="106"/>
      <c r="Q88" s="102">
        <f ca="1">Run4_Var1!Y236</f>
        <v>0</v>
      </c>
      <c r="R88" s="102">
        <f ca="1">Run4_Var2!Y236</f>
        <v>0</v>
      </c>
      <c r="S88" s="102">
        <f ca="1">Run4_Var3!Y236</f>
        <v>0</v>
      </c>
      <c r="T88" s="102">
        <f ca="1">Run4_Var4!Y236</f>
        <v>0</v>
      </c>
      <c r="U88" s="102">
        <f ca="1">Run4_Var5!Y236</f>
        <v>0</v>
      </c>
      <c r="V88" s="106"/>
      <c r="W88" s="106"/>
      <c r="X88" s="102">
        <f ca="1">Run4_Var1!Z236</f>
        <v>0</v>
      </c>
      <c r="Y88" s="102">
        <f ca="1">Run4_Var2!Z236</f>
        <v>0</v>
      </c>
      <c r="Z88" s="102">
        <f ca="1">Run4_Var3!Z236</f>
        <v>0</v>
      </c>
      <c r="AA88" s="102">
        <f ca="1">Run4_Var4!Z236</f>
        <v>0</v>
      </c>
      <c r="AB88" s="102">
        <f ca="1">Run4_Var5!Z236</f>
        <v>0</v>
      </c>
      <c r="AC88" s="106"/>
      <c r="AD88" s="106"/>
      <c r="AE88" s="102">
        <f ca="1">Run4_Var1!AA236</f>
        <v>0</v>
      </c>
      <c r="AF88" s="102">
        <f ca="1">Run4_Var2!AA236</f>
        <v>0</v>
      </c>
      <c r="AG88" s="102">
        <f ca="1">Run4_Var3!AA236</f>
        <v>0</v>
      </c>
      <c r="AH88" s="102">
        <f ca="1">Run4_Var4!AA236</f>
        <v>0</v>
      </c>
      <c r="AI88" s="102">
        <f ca="1">Run4_Var5!AA236</f>
        <v>0</v>
      </c>
      <c r="AR88" s="140" t="str">
        <f t="shared" ref="AR88:AW88" si="34">AR60</f>
        <v>Projectmanagement en ongeriefsvergoeding</v>
      </c>
      <c r="AS88" s="140">
        <f t="shared" ca="1" si="34"/>
        <v>-1.5897630353999999E-2</v>
      </c>
      <c r="AT88" s="140">
        <f t="shared" ca="1" si="34"/>
        <v>-7.2295991309999997E-3</v>
      </c>
      <c r="AU88" s="140">
        <f t="shared" ca="1" si="34"/>
        <v>-1.3215269763299999</v>
      </c>
      <c r="AV88" s="140">
        <f t="shared" ca="1" si="34"/>
        <v>0</v>
      </c>
      <c r="AW88" s="140">
        <f t="shared" ca="1" si="34"/>
        <v>-6.6993181919999998</v>
      </c>
    </row>
    <row r="89" spans="1:87" x14ac:dyDescent="0.25">
      <c r="B89" s="36" t="str">
        <f>Run4_Var1!V237</f>
        <v>Vergoeding voor schilverbetering en energieinstallaties</v>
      </c>
      <c r="C89" s="102">
        <f ca="1">Run4_Var1!W237</f>
        <v>0</v>
      </c>
      <c r="D89" s="102">
        <f ca="1">Run4_Var2!W237</f>
        <v>0</v>
      </c>
      <c r="E89" s="102">
        <f ca="1">Run4_Var3!W237</f>
        <v>0</v>
      </c>
      <c r="F89" s="102">
        <f ca="1">Run4_Var4!W237</f>
        <v>0</v>
      </c>
      <c r="G89" s="102">
        <f ca="1">Run4_Var5!W237</f>
        <v>0</v>
      </c>
      <c r="H89" s="106"/>
      <c r="I89" s="106"/>
      <c r="J89" s="102">
        <f ca="1">Run4_Var1!X237</f>
        <v>0</v>
      </c>
      <c r="K89" s="102">
        <f ca="1">Run4_Var2!X237</f>
        <v>0</v>
      </c>
      <c r="L89" s="102">
        <f ca="1">Run4_Var3!X237</f>
        <v>0</v>
      </c>
      <c r="M89" s="102">
        <f ca="1">Run4_Var4!X237</f>
        <v>0</v>
      </c>
      <c r="N89" s="102">
        <f ca="1">Run4_Var5!X237</f>
        <v>0</v>
      </c>
      <c r="O89" s="106"/>
      <c r="P89" s="106"/>
      <c r="Q89" s="102">
        <f ca="1">Run4_Var1!Y237</f>
        <v>0</v>
      </c>
      <c r="R89" s="102">
        <f ca="1">Run4_Var2!Y237</f>
        <v>0</v>
      </c>
      <c r="S89" s="102">
        <f ca="1">Run4_Var3!Y237</f>
        <v>0</v>
      </c>
      <c r="T89" s="102">
        <f ca="1">Run4_Var4!Y237</f>
        <v>0</v>
      </c>
      <c r="U89" s="102">
        <f ca="1">Run4_Var5!Y237</f>
        <v>0</v>
      </c>
      <c r="V89" s="106"/>
      <c r="W89" s="106"/>
      <c r="X89" s="102">
        <f ca="1">Run4_Var1!Z237</f>
        <v>0</v>
      </c>
      <c r="Y89" s="102">
        <f ca="1">Run4_Var2!Z237</f>
        <v>0</v>
      </c>
      <c r="Z89" s="102">
        <f ca="1">Run4_Var3!Z237</f>
        <v>0</v>
      </c>
      <c r="AA89" s="102">
        <f ca="1">Run4_Var4!Z237</f>
        <v>0</v>
      </c>
      <c r="AB89" s="102">
        <f ca="1">Run4_Var5!Z237</f>
        <v>0</v>
      </c>
      <c r="AC89" s="106"/>
      <c r="AD89" s="106"/>
      <c r="AE89" s="102">
        <f ca="1">Run4_Var1!AA237</f>
        <v>0</v>
      </c>
      <c r="AF89" s="102">
        <f ca="1">Run4_Var2!AA237</f>
        <v>0</v>
      </c>
      <c r="AG89" s="102">
        <f ca="1">Run4_Var3!AA237</f>
        <v>0</v>
      </c>
      <c r="AH89" s="102">
        <f ca="1">Run4_Var4!AA237</f>
        <v>0</v>
      </c>
      <c r="AI89" s="102">
        <f ca="1">Run4_Var5!AA237</f>
        <v>0</v>
      </c>
      <c r="AR89" s="103" t="s">
        <v>1416</v>
      </c>
      <c r="AS89" s="106"/>
    </row>
    <row r="90" spans="1:87" x14ac:dyDescent="0.25">
      <c r="B90" s="171" t="str">
        <f>Run4_Var1!V238</f>
        <v>Subsidie</v>
      </c>
      <c r="C90" s="102">
        <f ca="1">Run4_Var1!W238</f>
        <v>0</v>
      </c>
      <c r="D90" s="102">
        <f ca="1">Run4_Var2!W238</f>
        <v>0</v>
      </c>
      <c r="E90" s="102">
        <f ca="1">Run4_Var3!W238</f>
        <v>0</v>
      </c>
      <c r="F90" s="102">
        <f ca="1">Run4_Var4!W238</f>
        <v>0</v>
      </c>
      <c r="G90" s="102">
        <f ca="1">Run4_Var5!W238</f>
        <v>0</v>
      </c>
      <c r="H90" s="106"/>
      <c r="I90" s="106"/>
      <c r="J90" s="102">
        <f ca="1">Run4_Var1!X238</f>
        <v>0</v>
      </c>
      <c r="K90" s="102">
        <f ca="1">Run4_Var2!X238</f>
        <v>0</v>
      </c>
      <c r="L90" s="102">
        <f ca="1">Run4_Var3!X238</f>
        <v>0</v>
      </c>
      <c r="M90" s="102">
        <f ca="1">Run4_Var4!X238</f>
        <v>0</v>
      </c>
      <c r="N90" s="102">
        <f ca="1">Run4_Var5!X238</f>
        <v>0</v>
      </c>
      <c r="O90" s="106"/>
      <c r="P90" s="106"/>
      <c r="Q90" s="102">
        <f ca="1">Run4_Var1!Y238</f>
        <v>0</v>
      </c>
      <c r="R90" s="102">
        <f ca="1">Run4_Var2!Y238</f>
        <v>0</v>
      </c>
      <c r="S90" s="102">
        <f ca="1">Run4_Var3!Y238</f>
        <v>0</v>
      </c>
      <c r="T90" s="102">
        <f ca="1">Run4_Var4!Y238</f>
        <v>0</v>
      </c>
      <c r="U90" s="102">
        <f ca="1">Run4_Var5!Y238</f>
        <v>0</v>
      </c>
      <c r="V90" s="106"/>
      <c r="W90" s="106"/>
      <c r="X90" s="102">
        <f ca="1">Run4_Var1!Z238</f>
        <v>0</v>
      </c>
      <c r="Y90" s="102">
        <f ca="1">Run4_Var2!Z238</f>
        <v>0</v>
      </c>
      <c r="Z90" s="102">
        <f ca="1">Run4_Var3!Z238</f>
        <v>0</v>
      </c>
      <c r="AA90" s="102">
        <f ca="1">Run4_Var4!Z238</f>
        <v>0</v>
      </c>
      <c r="AB90" s="102">
        <f ca="1">Run4_Var5!Z238</f>
        <v>0</v>
      </c>
      <c r="AC90" s="106"/>
      <c r="AD90" s="106"/>
      <c r="AE90" s="102">
        <f ca="1">Run4_Var1!AA238</f>
        <v>0</v>
      </c>
      <c r="AF90" s="102">
        <f ca="1">Run4_Var2!AA238</f>
        <v>0</v>
      </c>
      <c r="AG90" s="102">
        <f ca="1">Run4_Var3!AA238</f>
        <v>0</v>
      </c>
      <c r="AH90" s="102">
        <f ca="1">Run4_Var4!AA238</f>
        <v>0</v>
      </c>
      <c r="AI90" s="102">
        <f ca="1">Run4_Var5!AA238</f>
        <v>0</v>
      </c>
      <c r="AR90" s="140" t="s">
        <v>1448</v>
      </c>
      <c r="AS90" s="140">
        <f>ReadMe!K17</f>
        <v>1</v>
      </c>
    </row>
    <row r="91" spans="1:87" s="106" customFormat="1" x14ac:dyDescent="0.25">
      <c r="A91" s="106" t="s">
        <v>257</v>
      </c>
      <c r="C91" s="102"/>
      <c r="D91" s="102"/>
      <c r="E91" s="102"/>
      <c r="F91" s="102"/>
      <c r="G91" s="102"/>
      <c r="J91" s="102"/>
      <c r="K91" s="102"/>
      <c r="L91" s="102"/>
      <c r="M91" s="102"/>
      <c r="N91" s="102"/>
      <c r="Q91" s="102"/>
      <c r="R91" s="102"/>
      <c r="S91" s="102"/>
      <c r="T91" s="102"/>
      <c r="U91" s="102"/>
      <c r="X91" s="102"/>
      <c r="Y91" s="102"/>
      <c r="Z91" s="102"/>
      <c r="AA91" s="102"/>
      <c r="AB91" s="102"/>
      <c r="AE91" s="102"/>
      <c r="AF91" s="102"/>
      <c r="AG91" s="102"/>
      <c r="AH91" s="102"/>
      <c r="AI91" s="102"/>
      <c r="AR91" s="140" t="s">
        <v>1442</v>
      </c>
      <c r="AY91" s="155" t="str">
        <f>AS8</f>
        <v>Referentie</v>
      </c>
      <c r="AZ91" s="155"/>
      <c r="BA91" s="155"/>
      <c r="BB91" s="155"/>
      <c r="BC91" s="155"/>
      <c r="BD91" s="155"/>
      <c r="BE91" s="155"/>
      <c r="BF91" s="155" t="str">
        <f>AT8</f>
        <v>Label_B</v>
      </c>
      <c r="BG91" s="155"/>
      <c r="BH91" s="155"/>
      <c r="BI91" s="155"/>
      <c r="BJ91" s="155"/>
      <c r="BK91" s="155"/>
      <c r="BL91" s="155"/>
      <c r="BM91" s="155" t="str">
        <f>AU8</f>
        <v>Label_A+</v>
      </c>
      <c r="BN91" s="155"/>
      <c r="BO91" s="155"/>
      <c r="BP91" s="155"/>
      <c r="BQ91" s="155"/>
      <c r="BR91" s="155"/>
      <c r="BS91" s="155"/>
      <c r="BT91" s="155" t="str">
        <f>AV8</f>
        <v>Label_A+_eWP</v>
      </c>
      <c r="BU91" s="155"/>
      <c r="BV91" s="155"/>
      <c r="BW91" s="155"/>
      <c r="BX91" s="155"/>
      <c r="BY91" s="155"/>
      <c r="BZ91" s="155"/>
      <c r="CA91" s="155" t="str">
        <f>AW8</f>
        <v>Label_B_WP2euro/m3</v>
      </c>
      <c r="CI91" s="140"/>
    </row>
    <row r="92" spans="1:87" x14ac:dyDescent="0.25">
      <c r="B92" s="14" t="str">
        <f>Run4_Var1!V254</f>
        <v>Aardgas</v>
      </c>
      <c r="C92" s="102">
        <f ca="1">Run4_Var1!W254</f>
        <v>0</v>
      </c>
      <c r="D92" s="102">
        <f ca="1">Run4_Var2!W254</f>
        <v>0</v>
      </c>
      <c r="E92" s="102">
        <f ca="1">Run4_Var3!W254</f>
        <v>0</v>
      </c>
      <c r="F92" s="102">
        <f ca="1">Run4_Var4!W254</f>
        <v>0</v>
      </c>
      <c r="G92" s="102">
        <f ca="1">Run4_Var5!W254</f>
        <v>0</v>
      </c>
      <c r="H92" s="106"/>
      <c r="I92" s="106"/>
      <c r="J92" s="102">
        <f ca="1">Run4_Var1!X254</f>
        <v>0</v>
      </c>
      <c r="K92" s="102">
        <f ca="1">Run4_Var2!X254</f>
        <v>0</v>
      </c>
      <c r="L92" s="102">
        <f ca="1">Run4_Var3!X254</f>
        <v>0</v>
      </c>
      <c r="M92" s="102">
        <f ca="1">Run4_Var4!X254</f>
        <v>0</v>
      </c>
      <c r="N92" s="102">
        <f ca="1">Run4_Var5!X254</f>
        <v>0</v>
      </c>
      <c r="O92" s="106"/>
      <c r="P92" s="106"/>
      <c r="Q92" s="102">
        <f ca="1">Run4_Var1!Y254</f>
        <v>0</v>
      </c>
      <c r="R92" s="102">
        <f ca="1">Run4_Var2!Y254</f>
        <v>0</v>
      </c>
      <c r="S92" s="102">
        <f ca="1">Run4_Var3!Y254</f>
        <v>0</v>
      </c>
      <c r="T92" s="102">
        <f ca="1">Run4_Var4!Y254</f>
        <v>0</v>
      </c>
      <c r="U92" s="102">
        <f ca="1">Run4_Var5!Y254</f>
        <v>0</v>
      </c>
      <c r="V92" s="106"/>
      <c r="W92" s="106"/>
      <c r="X92" s="102">
        <f ca="1">Run4_Var1!Z254</f>
        <v>0</v>
      </c>
      <c r="Y92" s="102">
        <f ca="1">Run4_Var2!Z254</f>
        <v>0</v>
      </c>
      <c r="Z92" s="102">
        <f ca="1">Run4_Var3!Z254</f>
        <v>0</v>
      </c>
      <c r="AA92" s="102">
        <f ca="1">Run4_Var4!Z254</f>
        <v>0</v>
      </c>
      <c r="AB92" s="102">
        <f ca="1">Run4_Var5!Z254</f>
        <v>0</v>
      </c>
      <c r="AC92" s="106"/>
      <c r="AD92" s="106"/>
      <c r="AE92" s="102">
        <f ca="1">Run4_Var1!AA254</f>
        <v>0</v>
      </c>
      <c r="AF92" s="102">
        <f ca="1">Run4_Var2!AA254</f>
        <v>0</v>
      </c>
      <c r="AG92" s="102">
        <f ca="1">Run4_Var3!AA254</f>
        <v>0</v>
      </c>
      <c r="AH92" s="102">
        <f ca="1">Run4_Var4!AA254</f>
        <v>0</v>
      </c>
      <c r="AI92" s="102">
        <f ca="1">Run4_Var5!AA254</f>
        <v>0</v>
      </c>
      <c r="AS92" s="140" t="s">
        <v>251</v>
      </c>
      <c r="AT92" s="140" t="s">
        <v>351</v>
      </c>
      <c r="AU92" s="140" t="s">
        <v>679</v>
      </c>
      <c r="AV92" s="140" t="s">
        <v>1364</v>
      </c>
      <c r="AW92" s="140" t="s">
        <v>681</v>
      </c>
      <c r="AZ92" s="140" t="s">
        <v>251</v>
      </c>
      <c r="BA92" s="140" t="s">
        <v>351</v>
      </c>
      <c r="BB92" s="140" t="s">
        <v>679</v>
      </c>
      <c r="BC92" s="140" t="s">
        <v>1364</v>
      </c>
      <c r="BD92" s="140" t="s">
        <v>681</v>
      </c>
      <c r="BG92" s="140" t="s">
        <v>251</v>
      </c>
      <c r="BH92" s="140" t="s">
        <v>351</v>
      </c>
      <c r="BI92" s="140" t="s">
        <v>679</v>
      </c>
      <c r="BJ92" s="140" t="s">
        <v>1364</v>
      </c>
      <c r="BK92" s="140" t="s">
        <v>681</v>
      </c>
      <c r="BN92" s="140" t="s">
        <v>251</v>
      </c>
      <c r="BO92" s="140" t="s">
        <v>351</v>
      </c>
      <c r="BP92" s="140" t="s">
        <v>679</v>
      </c>
      <c r="BQ92" s="140" t="s">
        <v>1364</v>
      </c>
      <c r="BR92" s="140" t="s">
        <v>681</v>
      </c>
      <c r="BU92" s="140" t="s">
        <v>251</v>
      </c>
      <c r="BV92" s="140" t="s">
        <v>351</v>
      </c>
      <c r="BW92" s="140" t="s">
        <v>679</v>
      </c>
      <c r="BX92" s="140" t="s">
        <v>1364</v>
      </c>
      <c r="BY92" s="140" t="s">
        <v>681</v>
      </c>
      <c r="CB92" s="140" t="s">
        <v>251</v>
      </c>
      <c r="CC92" s="140" t="s">
        <v>351</v>
      </c>
      <c r="CD92" s="140" t="s">
        <v>679</v>
      </c>
      <c r="CE92" s="140" t="s">
        <v>1364</v>
      </c>
      <c r="CF92" s="140" t="s">
        <v>681</v>
      </c>
    </row>
    <row r="93" spans="1:87" x14ac:dyDescent="0.25">
      <c r="B93" s="43" t="str">
        <f>Run4_Var1!V255</f>
        <v>Aardgas vastrecht</v>
      </c>
      <c r="C93" s="102">
        <f ca="1">Run4_Var1!W255</f>
        <v>0</v>
      </c>
      <c r="D93" s="102">
        <f ca="1">Run4_Var2!W255</f>
        <v>0</v>
      </c>
      <c r="E93" s="102">
        <f ca="1">Run4_Var3!W255</f>
        <v>0</v>
      </c>
      <c r="F93" s="102">
        <f ca="1">Run4_Var4!W255</f>
        <v>0</v>
      </c>
      <c r="G93" s="102">
        <f ca="1">Run4_Var5!W255</f>
        <v>0</v>
      </c>
      <c r="H93" s="106"/>
      <c r="I93" s="106"/>
      <c r="J93" s="102">
        <f ca="1">Run4_Var1!X255</f>
        <v>0</v>
      </c>
      <c r="K93" s="102">
        <f ca="1">Run4_Var2!X255</f>
        <v>0</v>
      </c>
      <c r="L93" s="102">
        <f ca="1">Run4_Var3!X255</f>
        <v>0</v>
      </c>
      <c r="M93" s="102">
        <f ca="1">Run4_Var4!X255</f>
        <v>0</v>
      </c>
      <c r="N93" s="102">
        <f ca="1">Run4_Var5!X255</f>
        <v>0</v>
      </c>
      <c r="O93" s="106"/>
      <c r="P93" s="106"/>
      <c r="Q93" s="102">
        <f ca="1">Run4_Var1!Y255</f>
        <v>0</v>
      </c>
      <c r="R93" s="102">
        <f ca="1">Run4_Var2!Y255</f>
        <v>0</v>
      </c>
      <c r="S93" s="102">
        <f ca="1">Run4_Var3!Y255</f>
        <v>0</v>
      </c>
      <c r="T93" s="102">
        <f ca="1">Run4_Var4!Y255</f>
        <v>0</v>
      </c>
      <c r="U93" s="102">
        <f ca="1">Run4_Var5!Y255</f>
        <v>0</v>
      </c>
      <c r="V93" s="106"/>
      <c r="W93" s="106"/>
      <c r="X93" s="102">
        <f ca="1">Run4_Var1!Z255</f>
        <v>0</v>
      </c>
      <c r="Y93" s="102">
        <f ca="1">Run4_Var2!Z255</f>
        <v>0</v>
      </c>
      <c r="Z93" s="102">
        <f ca="1">Run4_Var3!Z255</f>
        <v>0</v>
      </c>
      <c r="AA93" s="102">
        <f ca="1">Run4_Var4!Z255</f>
        <v>0</v>
      </c>
      <c r="AB93" s="102">
        <f ca="1">Run4_Var5!Z255</f>
        <v>0</v>
      </c>
      <c r="AC93" s="106"/>
      <c r="AD93" s="106"/>
      <c r="AE93" s="102">
        <f ca="1">Run4_Var1!AA255</f>
        <v>0</v>
      </c>
      <c r="AF93" s="102">
        <f ca="1">Run4_Var2!AA255</f>
        <v>0</v>
      </c>
      <c r="AG93" s="102">
        <f ca="1">Run4_Var3!AA255</f>
        <v>0</v>
      </c>
      <c r="AH93" s="102">
        <f ca="1">Run4_Var4!AA255</f>
        <v>0</v>
      </c>
      <c r="AI93" s="102">
        <f ca="1">Run4_Var5!AA255</f>
        <v>0</v>
      </c>
      <c r="AR93" s="155" t="s">
        <v>1408</v>
      </c>
      <c r="AS93" s="108">
        <f t="shared" ref="AS93:AW96" ca="1" si="35">-IF($AS$90=1,AZ93,IF($AS$90=2,BG93,IF($AS$90=3,BN93,IF($AS$90=4,BU93,IF($AS$90=5,CB93,0)))))</f>
        <v>-0.29330148299999997</v>
      </c>
      <c r="AT93" s="108">
        <f t="shared" ca="1" si="35"/>
        <v>0</v>
      </c>
      <c r="AU93" s="108">
        <f t="shared" ca="1" si="35"/>
        <v>0</v>
      </c>
      <c r="AV93" s="108">
        <f t="shared" ca="1" si="35"/>
        <v>-10.3651473</v>
      </c>
      <c r="AW93" s="108">
        <f t="shared" ca="1" si="35"/>
        <v>0</v>
      </c>
      <c r="AX93" s="106"/>
      <c r="AY93" s="155" t="s">
        <v>1408</v>
      </c>
      <c r="AZ93" s="154">
        <f ca="1">-AE154</f>
        <v>0.29330148299999997</v>
      </c>
      <c r="BA93" s="154">
        <f ca="1">-AE166</f>
        <v>0</v>
      </c>
      <c r="BB93" s="154">
        <f ca="1">-AE160</f>
        <v>0</v>
      </c>
      <c r="BC93" s="154">
        <f ca="1">-AE172</f>
        <v>10.3651473</v>
      </c>
      <c r="BD93" s="154">
        <f ca="1">-AE177</f>
        <v>0</v>
      </c>
      <c r="BE93" s="106"/>
      <c r="BF93" s="155" t="s">
        <v>1408</v>
      </c>
      <c r="BG93" s="154">
        <f ca="1">-AF154</f>
        <v>0.24902370600000001</v>
      </c>
      <c r="BH93" s="154">
        <f ca="1">-AF166</f>
        <v>0</v>
      </c>
      <c r="BI93" s="154">
        <f ca="1">-AF160</f>
        <v>0</v>
      </c>
      <c r="BJ93" s="154">
        <f ca="1">-AF172</f>
        <v>10.2248856</v>
      </c>
      <c r="BK93" s="154">
        <f ca="1">-AF177</f>
        <v>0</v>
      </c>
      <c r="BL93" s="106"/>
      <c r="BM93" s="155" t="s">
        <v>1408</v>
      </c>
      <c r="BN93" s="154">
        <f ca="1">-AG154</f>
        <v>0</v>
      </c>
      <c r="BO93" s="154">
        <f ca="1">-AG166</f>
        <v>0</v>
      </c>
      <c r="BP93" s="154">
        <f ca="1">-AG160</f>
        <v>0</v>
      </c>
      <c r="BQ93" s="154">
        <f ca="1">-AG172</f>
        <v>106.65909499999999</v>
      </c>
      <c r="BR93" s="154">
        <f ca="1">-AG177</f>
        <v>0</v>
      </c>
      <c r="BS93" s="106"/>
      <c r="BT93" s="155" t="s">
        <v>1408</v>
      </c>
      <c r="BU93" s="154">
        <f ca="1">-AH154</f>
        <v>0</v>
      </c>
      <c r="BV93" s="154">
        <f ca="1">-AH166</f>
        <v>0</v>
      </c>
      <c r="BW93" s="154">
        <f ca="1">-AH160</f>
        <v>0</v>
      </c>
      <c r="BX93" s="154">
        <f ca="1">-AH172</f>
        <v>0</v>
      </c>
      <c r="BY93" s="154">
        <f ca="1">-AH177</f>
        <v>0</v>
      </c>
      <c r="BZ93" s="106"/>
      <c r="CA93" s="155" t="s">
        <v>1408</v>
      </c>
      <c r="CB93" s="154">
        <f ca="1">-AI154</f>
        <v>1.2269693800000001</v>
      </c>
      <c r="CC93" s="154">
        <f ca="1">-AI166</f>
        <v>16.489201399999999</v>
      </c>
      <c r="CD93" s="154">
        <f ca="1">-AI160</f>
        <v>0</v>
      </c>
      <c r="CE93" s="154">
        <f ca="1">-AI172</f>
        <v>0.133157581</v>
      </c>
      <c r="CF93" s="154">
        <f ca="1">-AI177</f>
        <v>0</v>
      </c>
    </row>
    <row r="94" spans="1:87" x14ac:dyDescent="0.25">
      <c r="B94" s="25" t="str">
        <f>Run4_Var1!V256</f>
        <v>Elektriciteit</v>
      </c>
      <c r="C94" s="102">
        <f ca="1">Run4_Var1!W256</f>
        <v>0</v>
      </c>
      <c r="D94" s="102">
        <f ca="1">Run4_Var2!W256</f>
        <v>0</v>
      </c>
      <c r="E94" s="102">
        <f ca="1">Run4_Var3!W256</f>
        <v>0</v>
      </c>
      <c r="F94" s="102">
        <f ca="1">Run4_Var4!W256</f>
        <v>0</v>
      </c>
      <c r="G94" s="102">
        <f ca="1">Run4_Var5!W256</f>
        <v>0</v>
      </c>
      <c r="H94" s="106"/>
      <c r="I94" s="106"/>
      <c r="J94" s="102">
        <f ca="1">Run4_Var1!X256</f>
        <v>0</v>
      </c>
      <c r="K94" s="102">
        <f ca="1">Run4_Var2!X256</f>
        <v>0</v>
      </c>
      <c r="L94" s="102">
        <f ca="1">Run4_Var3!X256</f>
        <v>0</v>
      </c>
      <c r="M94" s="102">
        <f ca="1">Run4_Var4!X256</f>
        <v>0</v>
      </c>
      <c r="N94" s="102">
        <f ca="1">Run4_Var5!X256</f>
        <v>0</v>
      </c>
      <c r="O94" s="106"/>
      <c r="P94" s="106"/>
      <c r="Q94" s="102">
        <f ca="1">Run4_Var1!Y256</f>
        <v>0</v>
      </c>
      <c r="R94" s="102">
        <f ca="1">Run4_Var2!Y256</f>
        <v>0</v>
      </c>
      <c r="S94" s="102">
        <f ca="1">Run4_Var3!Y256</f>
        <v>0</v>
      </c>
      <c r="T94" s="102">
        <f ca="1">Run4_Var4!Y256</f>
        <v>0</v>
      </c>
      <c r="U94" s="102">
        <f ca="1">Run4_Var5!Y256</f>
        <v>0</v>
      </c>
      <c r="V94" s="106"/>
      <c r="W94" s="106"/>
      <c r="X94" s="102">
        <f ca="1">Run4_Var1!Z256</f>
        <v>0</v>
      </c>
      <c r="Y94" s="102">
        <f ca="1">Run4_Var2!Z256</f>
        <v>0</v>
      </c>
      <c r="Z94" s="102">
        <f ca="1">Run4_Var3!Z256</f>
        <v>0</v>
      </c>
      <c r="AA94" s="102">
        <f ca="1">Run4_Var4!Z256</f>
        <v>0</v>
      </c>
      <c r="AB94" s="102">
        <f ca="1">Run4_Var5!Z256</f>
        <v>0</v>
      </c>
      <c r="AC94" s="106"/>
      <c r="AD94" s="106"/>
      <c r="AE94" s="102">
        <f ca="1">Run4_Var1!AA256</f>
        <v>0</v>
      </c>
      <c r="AF94" s="102">
        <f ca="1">Run4_Var2!AA256</f>
        <v>0</v>
      </c>
      <c r="AG94" s="102">
        <f ca="1">Run4_Var3!AA256</f>
        <v>0</v>
      </c>
      <c r="AH94" s="102">
        <f ca="1">Run4_Var4!AA256</f>
        <v>0</v>
      </c>
      <c r="AI94" s="102">
        <f ca="1">Run4_Var5!AA256</f>
        <v>0</v>
      </c>
      <c r="AR94" s="140" t="s">
        <v>1394</v>
      </c>
      <c r="AS94" s="108">
        <f t="shared" ca="1" si="35"/>
        <v>-0.46500047900000002</v>
      </c>
      <c r="AT94" s="108">
        <f t="shared" ca="1" si="35"/>
        <v>0</v>
      </c>
      <c r="AU94" s="108">
        <f t="shared" ca="1" si="35"/>
        <v>0</v>
      </c>
      <c r="AV94" s="108">
        <f t="shared" ca="1" si="35"/>
        <v>-3.18380199E-2</v>
      </c>
      <c r="AW94" s="108">
        <f t="shared" ca="1" si="35"/>
        <v>0</v>
      </c>
      <c r="AY94" s="140" t="s">
        <v>1394</v>
      </c>
      <c r="AZ94" s="154">
        <f ca="1">-AE155</f>
        <v>0.46500047900000002</v>
      </c>
      <c r="BA94" s="154">
        <f ca="1">-AE167</f>
        <v>0</v>
      </c>
      <c r="BB94" s="154">
        <f ca="1">-AE161</f>
        <v>0</v>
      </c>
      <c r="BC94" s="154">
        <f ca="1">-AE173</f>
        <v>3.18380199E-2</v>
      </c>
      <c r="BD94" s="154">
        <f ca="1">-AE178</f>
        <v>0</v>
      </c>
      <c r="BF94" s="140" t="s">
        <v>1394</v>
      </c>
      <c r="BG94" s="154">
        <f ca="1">-AF155</f>
        <v>0.47087602200000001</v>
      </c>
      <c r="BH94" s="154">
        <f ca="1">-AF167</f>
        <v>0</v>
      </c>
      <c r="BI94" s="154">
        <f ca="1">-AF161</f>
        <v>0</v>
      </c>
      <c r="BJ94" s="154">
        <f ca="1">-AF173</f>
        <v>3.1008351900000002E-2</v>
      </c>
      <c r="BK94" s="154">
        <f ca="1">-AF178</f>
        <v>0</v>
      </c>
      <c r="BM94" s="140" t="s">
        <v>1394</v>
      </c>
      <c r="BN94" s="154">
        <f ca="1">-AG155</f>
        <v>0.32522842299999999</v>
      </c>
      <c r="BO94" s="154">
        <f ca="1">-AG167</f>
        <v>0</v>
      </c>
      <c r="BP94" s="154">
        <f ca="1">-AG161</f>
        <v>0</v>
      </c>
      <c r="BQ94" s="154">
        <f ca="1">-AG173</f>
        <v>0.37291366300000001</v>
      </c>
      <c r="BR94" s="154">
        <f ca="1">-AG178</f>
        <v>0</v>
      </c>
      <c r="BT94" s="140" t="s">
        <v>1394</v>
      </c>
      <c r="BU94" s="154">
        <f ca="1">-AH155</f>
        <v>0.32522842299999999</v>
      </c>
      <c r="BV94" s="154">
        <f ca="1">-AH167</f>
        <v>0</v>
      </c>
      <c r="BW94" s="154">
        <f ca="1">-AH161</f>
        <v>0</v>
      </c>
      <c r="BX94" s="154">
        <f ca="1">-AH173</f>
        <v>0</v>
      </c>
      <c r="BY94" s="154">
        <f ca="1">-AH178</f>
        <v>0</v>
      </c>
      <c r="CA94" s="140" t="s">
        <v>1394</v>
      </c>
      <c r="CB94" s="154">
        <f ca="1">-AI155</f>
        <v>0.64838241900000004</v>
      </c>
      <c r="CC94" s="154">
        <f ca="1">-AI167</f>
        <v>0.66011411200000003</v>
      </c>
      <c r="CD94" s="154">
        <f ca="1">-AI161</f>
        <v>0</v>
      </c>
      <c r="CE94" s="154">
        <f ca="1">-AI173</f>
        <v>3.9009899999999998E-4</v>
      </c>
      <c r="CF94" s="154">
        <f ca="1">-AI178</f>
        <v>0</v>
      </c>
    </row>
    <row r="95" spans="1:87" x14ac:dyDescent="0.25">
      <c r="B95" s="20" t="str">
        <f>Run4_Var1!V257</f>
        <v>Elektriciteit vastrecht (incl BTW)</v>
      </c>
      <c r="C95" s="102">
        <f ca="1">Run4_Var1!W257</f>
        <v>0</v>
      </c>
      <c r="D95" s="102">
        <f ca="1">Run4_Var2!W257</f>
        <v>0</v>
      </c>
      <c r="E95" s="102">
        <f ca="1">Run4_Var3!W257</f>
        <v>0</v>
      </c>
      <c r="F95" s="102">
        <f ca="1">Run4_Var4!W257</f>
        <v>0</v>
      </c>
      <c r="G95" s="102">
        <f ca="1">Run4_Var5!W257</f>
        <v>0</v>
      </c>
      <c r="H95" s="106"/>
      <c r="I95" s="106"/>
      <c r="J95" s="102">
        <f ca="1">Run4_Var1!X257</f>
        <v>0</v>
      </c>
      <c r="K95" s="102">
        <f ca="1">Run4_Var2!X257</f>
        <v>0</v>
      </c>
      <c r="L95" s="102">
        <f ca="1">Run4_Var3!X257</f>
        <v>0</v>
      </c>
      <c r="M95" s="102">
        <f ca="1">Run4_Var4!X257</f>
        <v>0</v>
      </c>
      <c r="N95" s="102">
        <f ca="1">Run4_Var5!X257</f>
        <v>0</v>
      </c>
      <c r="O95" s="106"/>
      <c r="P95" s="106"/>
      <c r="Q95" s="102">
        <f ca="1">Run4_Var1!Y257</f>
        <v>0</v>
      </c>
      <c r="R95" s="102">
        <f ca="1">Run4_Var2!Y257</f>
        <v>0</v>
      </c>
      <c r="S95" s="102">
        <f ca="1">Run4_Var3!Y257</f>
        <v>0</v>
      </c>
      <c r="T95" s="102">
        <f ca="1">Run4_Var4!Y257</f>
        <v>0</v>
      </c>
      <c r="U95" s="102">
        <f ca="1">Run4_Var5!Y257</f>
        <v>0</v>
      </c>
      <c r="V95" s="106"/>
      <c r="W95" s="106"/>
      <c r="X95" s="102">
        <f ca="1">Run4_Var1!Z257</f>
        <v>0</v>
      </c>
      <c r="Y95" s="102">
        <f ca="1">Run4_Var2!Z257</f>
        <v>0</v>
      </c>
      <c r="Z95" s="102">
        <f ca="1">Run4_Var3!Z257</f>
        <v>0</v>
      </c>
      <c r="AA95" s="102">
        <f ca="1">Run4_Var4!Z257</f>
        <v>0</v>
      </c>
      <c r="AB95" s="102">
        <f ca="1">Run4_Var5!Z257</f>
        <v>0</v>
      </c>
      <c r="AC95" s="106"/>
      <c r="AD95" s="106"/>
      <c r="AE95" s="102">
        <f ca="1">Run4_Var1!AA257</f>
        <v>0</v>
      </c>
      <c r="AF95" s="102">
        <f ca="1">Run4_Var2!AA257</f>
        <v>0</v>
      </c>
      <c r="AG95" s="102">
        <f ca="1">Run4_Var3!AA257</f>
        <v>0</v>
      </c>
      <c r="AH95" s="102">
        <f ca="1">Run4_Var4!AA257</f>
        <v>0</v>
      </c>
      <c r="AI95" s="102">
        <f ca="1">Run4_Var5!AA257</f>
        <v>0</v>
      </c>
      <c r="AR95" s="140" t="s">
        <v>1395</v>
      </c>
      <c r="AS95" s="108">
        <f t="shared" ca="1" si="35"/>
        <v>-0.46500047900000002</v>
      </c>
      <c r="AT95" s="108">
        <f t="shared" ca="1" si="35"/>
        <v>0</v>
      </c>
      <c r="AU95" s="108">
        <f t="shared" ca="1" si="35"/>
        <v>0</v>
      </c>
      <c r="AV95" s="108">
        <f t="shared" si="35"/>
        <v>0</v>
      </c>
      <c r="AW95" s="108">
        <f t="shared" ca="1" si="35"/>
        <v>0</v>
      </c>
      <c r="AY95" s="140" t="s">
        <v>1395</v>
      </c>
      <c r="AZ95" s="154">
        <f ca="1">-AE156</f>
        <v>0.46500047900000002</v>
      </c>
      <c r="BA95" s="154">
        <f ca="1">-AE168</f>
        <v>0</v>
      </c>
      <c r="BB95" s="154">
        <f ca="1">-AE162</f>
        <v>0</v>
      </c>
      <c r="BC95" s="154">
        <v>0</v>
      </c>
      <c r="BD95" s="154">
        <f ca="1">-AE179</f>
        <v>0</v>
      </c>
      <c r="BF95" s="140" t="s">
        <v>1395</v>
      </c>
      <c r="BG95" s="154">
        <f ca="1">-AF156</f>
        <v>0.47087602200000001</v>
      </c>
      <c r="BH95" s="154">
        <f ca="1">-AF168</f>
        <v>0</v>
      </c>
      <c r="BI95" s="154">
        <f ca="1">-AF162</f>
        <v>0</v>
      </c>
      <c r="BJ95" s="154">
        <v>0</v>
      </c>
      <c r="BK95" s="154">
        <f ca="1">-AF179</f>
        <v>0</v>
      </c>
      <c r="BM95" s="140" t="s">
        <v>1395</v>
      </c>
      <c r="BN95" s="154">
        <f ca="1">-AG156</f>
        <v>0.32522842299999999</v>
      </c>
      <c r="BO95" s="154">
        <f ca="1">-AG168</f>
        <v>0</v>
      </c>
      <c r="BP95" s="154">
        <f ca="1">-AG162</f>
        <v>0</v>
      </c>
      <c r="BQ95" s="154">
        <v>0</v>
      </c>
      <c r="BR95" s="154">
        <f ca="1">-AG179</f>
        <v>0</v>
      </c>
      <c r="BT95" s="140" t="s">
        <v>1395</v>
      </c>
      <c r="BU95" s="154">
        <f ca="1">-AH156</f>
        <v>0.32522842299999999</v>
      </c>
      <c r="BV95" s="154">
        <f ca="1">-AH168</f>
        <v>0</v>
      </c>
      <c r="BW95" s="154">
        <f ca="1">-AH162</f>
        <v>0</v>
      </c>
      <c r="BX95" s="154">
        <v>0</v>
      </c>
      <c r="BY95" s="154">
        <f ca="1">-AH179</f>
        <v>0</v>
      </c>
      <c r="CA95" s="140" t="s">
        <v>1395</v>
      </c>
      <c r="CB95" s="154">
        <f ca="1">-AI156</f>
        <v>0.64838241900000004</v>
      </c>
      <c r="CC95" s="154">
        <f ca="1">-AI168</f>
        <v>0.66011411200000003</v>
      </c>
      <c r="CD95" s="154">
        <f ca="1">-AI162</f>
        <v>0</v>
      </c>
      <c r="CE95" s="154">
        <v>0</v>
      </c>
      <c r="CF95" s="154">
        <f ca="1">-AI179</f>
        <v>0</v>
      </c>
    </row>
    <row r="96" spans="1:87" x14ac:dyDescent="0.25">
      <c r="B96" s="47" t="str">
        <f>Run4_Var1!V258</f>
        <v>Energieheffing (aardgas en elektriciteit)</v>
      </c>
      <c r="C96" s="102">
        <f ca="1">Run4_Var1!W258</f>
        <v>0</v>
      </c>
      <c r="D96" s="102">
        <f ca="1">Run4_Var2!W258</f>
        <v>0</v>
      </c>
      <c r="E96" s="102">
        <f ca="1">Run4_Var3!W258</f>
        <v>0</v>
      </c>
      <c r="F96" s="102">
        <f ca="1">Run4_Var4!W258</f>
        <v>0</v>
      </c>
      <c r="G96" s="102">
        <f ca="1">Run4_Var5!W258</f>
        <v>0</v>
      </c>
      <c r="H96" s="106"/>
      <c r="I96" s="106"/>
      <c r="J96" s="102">
        <f ca="1">Run4_Var1!X258</f>
        <v>0</v>
      </c>
      <c r="K96" s="102">
        <f ca="1">Run4_Var2!X258</f>
        <v>0</v>
      </c>
      <c r="L96" s="102">
        <f ca="1">Run4_Var3!X258</f>
        <v>0</v>
      </c>
      <c r="M96" s="102">
        <f ca="1">Run4_Var4!X258</f>
        <v>0</v>
      </c>
      <c r="N96" s="102">
        <f ca="1">Run4_Var5!X258</f>
        <v>0</v>
      </c>
      <c r="O96" s="106"/>
      <c r="P96" s="106"/>
      <c r="Q96" s="102">
        <f ca="1">Run4_Var1!Y258</f>
        <v>0</v>
      </c>
      <c r="R96" s="102">
        <f ca="1">Run4_Var2!Y258</f>
        <v>0</v>
      </c>
      <c r="S96" s="102">
        <f ca="1">Run4_Var3!Y258</f>
        <v>0</v>
      </c>
      <c r="T96" s="102">
        <f ca="1">Run4_Var4!Y258</f>
        <v>0</v>
      </c>
      <c r="U96" s="102">
        <f ca="1">Run4_Var5!Y258</f>
        <v>0</v>
      </c>
      <c r="V96" s="106"/>
      <c r="W96" s="106"/>
      <c r="X96" s="102">
        <f ca="1">Run4_Var1!Z258</f>
        <v>0</v>
      </c>
      <c r="Y96" s="102">
        <f ca="1">Run4_Var2!Z258</f>
        <v>0</v>
      </c>
      <c r="Z96" s="102">
        <f ca="1">Run4_Var3!Z258</f>
        <v>0</v>
      </c>
      <c r="AA96" s="102">
        <f ca="1">Run4_Var4!Z258</f>
        <v>0</v>
      </c>
      <c r="AB96" s="102">
        <f ca="1">Run4_Var5!Z258</f>
        <v>0</v>
      </c>
      <c r="AC96" s="106"/>
      <c r="AD96" s="106"/>
      <c r="AE96" s="102">
        <f ca="1">Run4_Var1!AA258</f>
        <v>0</v>
      </c>
      <c r="AF96" s="102">
        <f ca="1">Run4_Var2!AA258</f>
        <v>0</v>
      </c>
      <c r="AG96" s="102">
        <f ca="1">Run4_Var3!AA258</f>
        <v>0</v>
      </c>
      <c r="AH96" s="102">
        <f ca="1">Run4_Var4!AA258</f>
        <v>0</v>
      </c>
      <c r="AI96" s="102">
        <f ca="1">Run4_Var5!AA258</f>
        <v>0</v>
      </c>
      <c r="AR96" s="140" t="s">
        <v>1435</v>
      </c>
      <c r="AS96" s="108">
        <f t="shared" ca="1" si="35"/>
        <v>-15.4509942</v>
      </c>
      <c r="AT96" s="108">
        <f t="shared" ca="1" si="35"/>
        <v>0</v>
      </c>
      <c r="AU96" s="108">
        <f t="shared" ca="1" si="35"/>
        <v>0</v>
      </c>
      <c r="AV96" s="108">
        <f t="shared" ca="1" si="35"/>
        <v>-3.0526457950000001</v>
      </c>
      <c r="AW96" s="108">
        <f t="shared" ca="1" si="35"/>
        <v>0</v>
      </c>
      <c r="AY96" s="140" t="s">
        <v>1435</v>
      </c>
      <c r="AZ96" s="154">
        <f ca="1">-AE157</f>
        <v>15.4509942</v>
      </c>
      <c r="BA96" s="154">
        <f ca="1">-AE169</f>
        <v>0</v>
      </c>
      <c r="BB96" s="154">
        <f ca="1">-AE163</f>
        <v>0</v>
      </c>
      <c r="BC96" s="154">
        <f ca="1">-AE174</f>
        <v>3.0526457950000001</v>
      </c>
      <c r="BD96" s="154">
        <f ca="1">-AE180</f>
        <v>0</v>
      </c>
      <c r="BF96" s="140" t="s">
        <v>1435</v>
      </c>
      <c r="BG96" s="154">
        <f ca="1">-AF157</f>
        <v>11.917897399999999</v>
      </c>
      <c r="BH96" s="154">
        <f ca="1">-AF169</f>
        <v>0</v>
      </c>
      <c r="BI96" s="154">
        <f ca="1">-AF163</f>
        <v>0</v>
      </c>
      <c r="BJ96" s="154">
        <f ca="1">-AF174</f>
        <v>2.9990060140000003</v>
      </c>
      <c r="BK96" s="154">
        <f ca="1">-AF180</f>
        <v>0</v>
      </c>
      <c r="BM96" s="140" t="s">
        <v>1435</v>
      </c>
      <c r="BN96" s="154">
        <f ca="1">-AG157</f>
        <v>7.2342045400000003</v>
      </c>
      <c r="BO96" s="154">
        <f ca="1">-AG169</f>
        <v>0</v>
      </c>
      <c r="BP96" s="154">
        <f ca="1">-AG163</f>
        <v>0</v>
      </c>
      <c r="BQ96" s="154">
        <f ca="1">-AG174</f>
        <v>33.996275300000001</v>
      </c>
      <c r="BR96" s="154">
        <f ca="1">-AG180</f>
        <v>0</v>
      </c>
      <c r="BT96" s="140" t="s">
        <v>1435</v>
      </c>
      <c r="BU96" s="154">
        <f ca="1">-AH157</f>
        <v>13.3428123</v>
      </c>
      <c r="BV96" s="154">
        <f ca="1">-AH169</f>
        <v>0</v>
      </c>
      <c r="BW96" s="154">
        <f ca="1">-AH163</f>
        <v>0</v>
      </c>
      <c r="BX96" s="154">
        <f ca="1">-AH174</f>
        <v>0</v>
      </c>
      <c r="BY96" s="154">
        <f ca="1">-AH180</f>
        <v>0</v>
      </c>
      <c r="CA96" s="140" t="s">
        <v>1435</v>
      </c>
      <c r="CB96" s="154">
        <f ca="1">-AI157</f>
        <v>22.796931499999999</v>
      </c>
      <c r="CC96" s="154">
        <f ca="1">-AI169</f>
        <v>1.7000050099999999E-4</v>
      </c>
      <c r="CD96" s="154">
        <f ca="1">-AI163</f>
        <v>0</v>
      </c>
      <c r="CE96" s="154">
        <f ca="1">-AI174</f>
        <v>3.2452863550000002E-2</v>
      </c>
      <c r="CF96" s="154">
        <f ca="1">-AI180</f>
        <v>0</v>
      </c>
      <c r="CI96" s="106"/>
    </row>
    <row r="97" spans="1:87" x14ac:dyDescent="0.25">
      <c r="B97" s="51" t="str">
        <f>Run4_Var1!V259</f>
        <v xml:space="preserve">Vastrecht gebiedsopties </v>
      </c>
      <c r="C97" s="102">
        <f ca="1">Run4_Var1!W259</f>
        <v>0</v>
      </c>
      <c r="D97" s="102">
        <f ca="1">Run4_Var2!W259</f>
        <v>0</v>
      </c>
      <c r="E97" s="102">
        <f ca="1">Run4_Var3!W259</f>
        <v>0</v>
      </c>
      <c r="F97" s="102">
        <f ca="1">Run4_Var4!W259</f>
        <v>0</v>
      </c>
      <c r="G97" s="102">
        <f ca="1">Run4_Var5!W259</f>
        <v>0</v>
      </c>
      <c r="H97" s="106"/>
      <c r="I97" s="106"/>
      <c r="J97" s="102">
        <f ca="1">Run4_Var1!X259</f>
        <v>0</v>
      </c>
      <c r="K97" s="102">
        <f ca="1">Run4_Var2!X259</f>
        <v>0</v>
      </c>
      <c r="L97" s="102">
        <f ca="1">Run4_Var3!X259</f>
        <v>0</v>
      </c>
      <c r="M97" s="102">
        <f ca="1">Run4_Var4!X259</f>
        <v>0</v>
      </c>
      <c r="N97" s="102">
        <f ca="1">Run4_Var5!X259</f>
        <v>0</v>
      </c>
      <c r="O97" s="106"/>
      <c r="P97" s="106"/>
      <c r="Q97" s="102">
        <f ca="1">Run4_Var1!Y259</f>
        <v>0</v>
      </c>
      <c r="R97" s="102">
        <f ca="1">Run4_Var2!Y259</f>
        <v>0</v>
      </c>
      <c r="S97" s="102">
        <f ca="1">Run4_Var3!Y259</f>
        <v>0</v>
      </c>
      <c r="T97" s="102">
        <f ca="1">Run4_Var4!Y259</f>
        <v>0</v>
      </c>
      <c r="U97" s="102">
        <f ca="1">Run4_Var5!Y259</f>
        <v>0</v>
      </c>
      <c r="V97" s="106"/>
      <c r="W97" s="106"/>
      <c r="X97" s="102">
        <f ca="1">Run4_Var1!Z259</f>
        <v>0</v>
      </c>
      <c r="Y97" s="102">
        <f ca="1">Run4_Var2!Z259</f>
        <v>0</v>
      </c>
      <c r="Z97" s="102">
        <f ca="1">Run4_Var3!Z259</f>
        <v>0</v>
      </c>
      <c r="AA97" s="102">
        <f ca="1">Run4_Var4!Z259</f>
        <v>0</v>
      </c>
      <c r="AB97" s="102">
        <f ca="1">Run4_Var5!Z259</f>
        <v>0</v>
      </c>
      <c r="AC97" s="106"/>
      <c r="AD97" s="106"/>
      <c r="AE97" s="102">
        <f ca="1">Run4_Var1!AA259</f>
        <v>0</v>
      </c>
      <c r="AF97" s="102">
        <f ca="1">Run4_Var2!AA259</f>
        <v>0</v>
      </c>
      <c r="AG97" s="102">
        <f ca="1">Run4_Var3!AA259</f>
        <v>0</v>
      </c>
      <c r="AH97" s="102">
        <f ca="1">Run4_Var4!AA259</f>
        <v>0</v>
      </c>
      <c r="AI97" s="102">
        <f ca="1">Run4_Var5!AA259</f>
        <v>0</v>
      </c>
    </row>
    <row r="98" spans="1:87" x14ac:dyDescent="0.25">
      <c r="B98" s="54" t="str">
        <f>Run4_Var1!V260</f>
        <v>Warmtelevering door gebiedsopties</v>
      </c>
      <c r="C98" s="102">
        <f ca="1">Run4_Var1!W260</f>
        <v>0</v>
      </c>
      <c r="D98" s="102">
        <f ca="1">Run4_Var2!W260</f>
        <v>0</v>
      </c>
      <c r="E98" s="102">
        <f ca="1">Run4_Var3!W260</f>
        <v>0</v>
      </c>
      <c r="F98" s="102">
        <f ca="1">Run4_Var4!W260</f>
        <v>0</v>
      </c>
      <c r="G98" s="102">
        <f ca="1">Run4_Var5!W260</f>
        <v>0</v>
      </c>
      <c r="H98" s="106"/>
      <c r="I98" s="106"/>
      <c r="J98" s="102">
        <f ca="1">Run4_Var1!X260</f>
        <v>0</v>
      </c>
      <c r="K98" s="102">
        <f ca="1">Run4_Var2!X260</f>
        <v>0</v>
      </c>
      <c r="L98" s="102">
        <f ca="1">Run4_Var3!X260</f>
        <v>0</v>
      </c>
      <c r="M98" s="102">
        <f ca="1">Run4_Var4!X260</f>
        <v>0</v>
      </c>
      <c r="N98" s="102">
        <f ca="1">Run4_Var5!X260</f>
        <v>0</v>
      </c>
      <c r="O98" s="106"/>
      <c r="P98" s="106"/>
      <c r="Q98" s="102">
        <f ca="1">Run4_Var1!Y260</f>
        <v>0</v>
      </c>
      <c r="R98" s="102">
        <f ca="1">Run4_Var2!Y260</f>
        <v>0</v>
      </c>
      <c r="S98" s="102">
        <f ca="1">Run4_Var3!Y260</f>
        <v>0</v>
      </c>
      <c r="T98" s="102">
        <f ca="1">Run4_Var4!Y260</f>
        <v>0</v>
      </c>
      <c r="U98" s="102">
        <f ca="1">Run4_Var5!Y260</f>
        <v>0</v>
      </c>
      <c r="V98" s="106"/>
      <c r="W98" s="106"/>
      <c r="X98" s="102">
        <f ca="1">Run4_Var1!Z260</f>
        <v>0</v>
      </c>
      <c r="Y98" s="102">
        <f ca="1">Run4_Var2!Z260</f>
        <v>0</v>
      </c>
      <c r="Z98" s="102">
        <f ca="1">Run4_Var3!Z260</f>
        <v>0</v>
      </c>
      <c r="AA98" s="102">
        <f ca="1">Run4_Var4!Z260</f>
        <v>0</v>
      </c>
      <c r="AB98" s="102">
        <f ca="1">Run4_Var5!Z260</f>
        <v>0</v>
      </c>
      <c r="AC98" s="106"/>
      <c r="AD98" s="106"/>
      <c r="AE98" s="102">
        <f ca="1">Run4_Var1!AA260</f>
        <v>0</v>
      </c>
      <c r="AF98" s="102">
        <f ca="1">Run4_Var2!AA260</f>
        <v>0</v>
      </c>
      <c r="AG98" s="102">
        <f ca="1">Run4_Var3!AA260</f>
        <v>0</v>
      </c>
      <c r="AH98" s="102">
        <f ca="1">Run4_Var4!AA260</f>
        <v>0</v>
      </c>
      <c r="AI98" s="102">
        <f ca="1">Run4_Var5!AA260</f>
        <v>0</v>
      </c>
      <c r="AR98" s="103" t="s">
        <v>1421</v>
      </c>
    </row>
    <row r="99" spans="1:87" x14ac:dyDescent="0.25">
      <c r="B99" s="36" t="str">
        <f>Run4_Var1!V261</f>
        <v>Vergoeding voor schilverbetering en gebouwinstallaties</v>
      </c>
      <c r="C99" s="102">
        <f ca="1">Run4_Var1!W261</f>
        <v>0</v>
      </c>
      <c r="D99" s="102">
        <f ca="1">Run4_Var2!W261</f>
        <v>0</v>
      </c>
      <c r="E99" s="102">
        <f ca="1">Run4_Var3!W261</f>
        <v>0</v>
      </c>
      <c r="F99" s="102">
        <f ca="1">Run4_Var4!W261</f>
        <v>0</v>
      </c>
      <c r="G99" s="102">
        <f ca="1">Run4_Var5!W261</f>
        <v>0</v>
      </c>
      <c r="H99" s="106"/>
      <c r="I99" s="106"/>
      <c r="J99" s="102">
        <f ca="1">Run4_Var1!X261</f>
        <v>0</v>
      </c>
      <c r="K99" s="102">
        <f ca="1">Run4_Var2!X261</f>
        <v>0</v>
      </c>
      <c r="L99" s="102">
        <f ca="1">Run4_Var3!X261</f>
        <v>0</v>
      </c>
      <c r="M99" s="102">
        <f ca="1">Run4_Var4!X261</f>
        <v>0</v>
      </c>
      <c r="N99" s="102">
        <f ca="1">Run4_Var5!X261</f>
        <v>0</v>
      </c>
      <c r="O99" s="106"/>
      <c r="P99" s="106"/>
      <c r="Q99" s="102">
        <f ca="1">Run4_Var1!Y261</f>
        <v>0</v>
      </c>
      <c r="R99" s="102">
        <f ca="1">Run4_Var2!Y261</f>
        <v>0</v>
      </c>
      <c r="S99" s="102">
        <f ca="1">Run4_Var3!Y261</f>
        <v>0</v>
      </c>
      <c r="T99" s="102">
        <f ca="1">Run4_Var4!Y261</f>
        <v>0</v>
      </c>
      <c r="U99" s="102">
        <f ca="1">Run4_Var5!Y261</f>
        <v>0</v>
      </c>
      <c r="V99" s="106"/>
      <c r="W99" s="106"/>
      <c r="X99" s="102">
        <f ca="1">Run4_Var1!Z261</f>
        <v>0</v>
      </c>
      <c r="Y99" s="102">
        <f ca="1">Run4_Var2!Z261</f>
        <v>0</v>
      </c>
      <c r="Z99" s="102">
        <f ca="1">Run4_Var3!Z261</f>
        <v>0</v>
      </c>
      <c r="AA99" s="102">
        <f ca="1">Run4_Var4!Z261</f>
        <v>0</v>
      </c>
      <c r="AB99" s="102">
        <f ca="1">Run4_Var5!Z261</f>
        <v>0</v>
      </c>
      <c r="AC99" s="106"/>
      <c r="AD99" s="106"/>
      <c r="AE99" s="102">
        <f ca="1">Run4_Var1!AA261</f>
        <v>0</v>
      </c>
      <c r="AF99" s="102">
        <f ca="1">Run4_Var2!AA261</f>
        <v>0</v>
      </c>
      <c r="AG99" s="102">
        <f ca="1">Run4_Var3!AA261</f>
        <v>0</v>
      </c>
      <c r="AH99" s="102">
        <f ca="1">Run4_Var4!AA261</f>
        <v>0</v>
      </c>
      <c r="AI99" s="102">
        <f ca="1">Run4_Var5!AA261</f>
        <v>0</v>
      </c>
      <c r="AR99" s="140" t="s">
        <v>1448</v>
      </c>
      <c r="AS99" s="140">
        <f>ReadMe!K37</f>
        <v>2</v>
      </c>
    </row>
    <row r="100" spans="1:87" s="106" customFormat="1" x14ac:dyDescent="0.25">
      <c r="A100" s="106" t="s">
        <v>258</v>
      </c>
      <c r="C100" s="102"/>
      <c r="D100" s="102"/>
      <c r="E100" s="102"/>
      <c r="F100" s="102"/>
      <c r="G100" s="102"/>
      <c r="J100" s="102"/>
      <c r="K100" s="102"/>
      <c r="L100" s="102"/>
      <c r="M100" s="102"/>
      <c r="N100" s="102"/>
      <c r="Q100" s="102"/>
      <c r="R100" s="102"/>
      <c r="S100" s="102"/>
      <c r="T100" s="102"/>
      <c r="U100" s="102"/>
      <c r="X100" s="102"/>
      <c r="Y100" s="102"/>
      <c r="Z100" s="102"/>
      <c r="AA100" s="102"/>
      <c r="AB100" s="102"/>
      <c r="AE100" s="102"/>
      <c r="AF100" s="102"/>
      <c r="AG100" s="102"/>
      <c r="AH100" s="102"/>
      <c r="AI100" s="102"/>
      <c r="AR100" s="140" t="s">
        <v>1442</v>
      </c>
      <c r="AS100" s="140"/>
      <c r="AT100" s="140"/>
      <c r="AU100" s="140"/>
      <c r="AV100" s="140"/>
      <c r="AW100" s="140"/>
      <c r="AX100" s="140"/>
      <c r="AY100" s="140" t="str">
        <f>AS8</f>
        <v>Referentie</v>
      </c>
      <c r="AZ100" s="140"/>
      <c r="BA100" s="140"/>
      <c r="BB100" s="140"/>
      <c r="BC100" s="140"/>
      <c r="BD100" s="140"/>
      <c r="BE100" s="140"/>
      <c r="BF100" s="140" t="str">
        <f>AT8</f>
        <v>Label_B</v>
      </c>
      <c r="BG100" s="140"/>
      <c r="BH100" s="140"/>
      <c r="BI100" s="140"/>
      <c r="BJ100" s="140"/>
      <c r="BK100" s="140"/>
      <c r="BL100" s="140"/>
      <c r="BM100" s="140" t="str">
        <f>AU8</f>
        <v>Label_A+</v>
      </c>
      <c r="BN100" s="140"/>
      <c r="BO100" s="140"/>
      <c r="BP100" s="140"/>
      <c r="BQ100" s="140"/>
      <c r="BR100" s="140"/>
      <c r="BS100" s="140"/>
      <c r="BT100" s="140" t="str">
        <f>AV8</f>
        <v>Label_A+_eWP</v>
      </c>
      <c r="BU100" s="140"/>
      <c r="BV100" s="140"/>
      <c r="BW100" s="140"/>
      <c r="BX100" s="140"/>
      <c r="BY100" s="140"/>
      <c r="BZ100" s="140"/>
      <c r="CA100" s="140" t="str">
        <f>AW8</f>
        <v>Label_B_WP2euro/m3</v>
      </c>
      <c r="CB100" s="140"/>
      <c r="CC100" s="140"/>
      <c r="CD100" s="140"/>
      <c r="CE100" s="140"/>
      <c r="CF100" s="140"/>
      <c r="CG100" s="140"/>
      <c r="CH100" s="140"/>
      <c r="CI100" s="140"/>
    </row>
    <row r="101" spans="1:87" x14ac:dyDescent="0.25">
      <c r="B101" s="14" t="str">
        <f>Run4_Var1!V273</f>
        <v xml:space="preserve">Aansluitbijdrage gas </v>
      </c>
      <c r="C101" s="102">
        <f ca="1">Run4_Var1!W273</f>
        <v>0</v>
      </c>
      <c r="D101" s="102">
        <f ca="1">Run4_Var2!W273</f>
        <v>0</v>
      </c>
      <c r="E101" s="102">
        <f ca="1">Run4_Var3!W273</f>
        <v>0</v>
      </c>
      <c r="F101" s="102">
        <f ca="1">Run4_Var4!W273</f>
        <v>0</v>
      </c>
      <c r="G101" s="102">
        <f ca="1">Run4_Var5!W273</f>
        <v>0</v>
      </c>
      <c r="H101" s="106"/>
      <c r="I101" s="106"/>
      <c r="J101" s="102">
        <f ca="1">Run4_Var1!X273</f>
        <v>0</v>
      </c>
      <c r="K101" s="102">
        <f ca="1">Run4_Var2!X273</f>
        <v>0</v>
      </c>
      <c r="L101" s="102">
        <f ca="1">Run4_Var3!X273</f>
        <v>0</v>
      </c>
      <c r="M101" s="102">
        <f ca="1">Run4_Var4!X273</f>
        <v>0</v>
      </c>
      <c r="N101" s="102">
        <f ca="1">Run4_Var5!X273</f>
        <v>0</v>
      </c>
      <c r="O101" s="106"/>
      <c r="P101" s="106"/>
      <c r="Q101" s="102">
        <f ca="1">Run4_Var1!Y273</f>
        <v>0</v>
      </c>
      <c r="R101" s="102">
        <f ca="1">Run4_Var2!Y273</f>
        <v>0</v>
      </c>
      <c r="S101" s="102">
        <f ca="1">Run4_Var3!Y273</f>
        <v>0</v>
      </c>
      <c r="T101" s="102">
        <f ca="1">Run4_Var4!Y273</f>
        <v>0</v>
      </c>
      <c r="U101" s="102">
        <f ca="1">Run4_Var5!Y273</f>
        <v>0</v>
      </c>
      <c r="V101" s="106"/>
      <c r="W101" s="106"/>
      <c r="X101" s="102">
        <f ca="1">Run4_Var1!Z273</f>
        <v>0</v>
      </c>
      <c r="Y101" s="102">
        <f ca="1">Run4_Var2!Z273</f>
        <v>0</v>
      </c>
      <c r="Z101" s="102">
        <f ca="1">Run4_Var3!Z273</f>
        <v>0</v>
      </c>
      <c r="AA101" s="102">
        <f ca="1">Run4_Var4!Z273</f>
        <v>0</v>
      </c>
      <c r="AB101" s="102">
        <f ca="1">Run4_Var5!Z273</f>
        <v>0</v>
      </c>
      <c r="AC101" s="106"/>
      <c r="AD101" s="106"/>
      <c r="AE101" s="102">
        <f ca="1">Run4_Var1!AA273</f>
        <v>0</v>
      </c>
      <c r="AF101" s="102">
        <f ca="1">Run4_Var2!AA273</f>
        <v>0</v>
      </c>
      <c r="AG101" s="102">
        <f ca="1">Run4_Var3!AA273</f>
        <v>0</v>
      </c>
      <c r="AH101" s="102">
        <f ca="1">Run4_Var4!AA273</f>
        <v>0</v>
      </c>
      <c r="AI101" s="102">
        <f ca="1">Run4_Var5!AA273</f>
        <v>0</v>
      </c>
      <c r="AS101" s="140">
        <v>2013</v>
      </c>
      <c r="AT101" s="140">
        <v>2020</v>
      </c>
      <c r="AU101" s="140">
        <v>2030</v>
      </c>
      <c r="AV101" s="140">
        <v>2040</v>
      </c>
      <c r="AW101" s="140">
        <v>2050</v>
      </c>
      <c r="AZ101" s="140">
        <v>2013</v>
      </c>
      <c r="BA101" s="140">
        <v>2020</v>
      </c>
      <c r="BB101" s="140">
        <v>2030</v>
      </c>
      <c r="BC101" s="140">
        <v>2040</v>
      </c>
      <c r="BD101" s="140">
        <v>2050</v>
      </c>
      <c r="BG101" s="140">
        <v>2013</v>
      </c>
      <c r="BH101" s="140">
        <v>2020</v>
      </c>
      <c r="BI101" s="140">
        <v>2030</v>
      </c>
      <c r="BJ101" s="140">
        <v>2040</v>
      </c>
      <c r="BK101" s="140">
        <v>2050</v>
      </c>
      <c r="BN101" s="140">
        <v>2013</v>
      </c>
      <c r="BO101" s="140">
        <v>2020</v>
      </c>
      <c r="BP101" s="140">
        <v>2030</v>
      </c>
      <c r="BQ101" s="140">
        <v>2040</v>
      </c>
      <c r="BR101" s="140">
        <v>2050</v>
      </c>
      <c r="BU101" s="140">
        <v>2010</v>
      </c>
      <c r="BV101" s="140">
        <v>2020</v>
      </c>
      <c r="BW101" s="140">
        <v>2030</v>
      </c>
      <c r="BX101" s="140">
        <v>2040</v>
      </c>
      <c r="BY101" s="140">
        <v>2050</v>
      </c>
      <c r="CB101" s="140">
        <v>2013</v>
      </c>
      <c r="CC101" s="140">
        <v>2020</v>
      </c>
      <c r="CD101" s="140">
        <v>2030</v>
      </c>
      <c r="CE101" s="140">
        <v>2040</v>
      </c>
      <c r="CF101" s="140">
        <v>2050</v>
      </c>
      <c r="CG101" s="106"/>
      <c r="CH101" s="106"/>
    </row>
    <row r="102" spans="1:87" x14ac:dyDescent="0.25">
      <c r="B102" s="27" t="str">
        <f>Run4_Var1!V274</f>
        <v>Aansluitbijdrage gebiedsopties</v>
      </c>
      <c r="C102" s="102">
        <f ca="1">Run4_Var1!W274</f>
        <v>0</v>
      </c>
      <c r="D102" s="102">
        <f ca="1">Run4_Var2!W274</f>
        <v>0</v>
      </c>
      <c r="E102" s="102">
        <f ca="1">Run4_Var3!W274</f>
        <v>0</v>
      </c>
      <c r="F102" s="102">
        <f ca="1">Run4_Var4!W274</f>
        <v>0</v>
      </c>
      <c r="G102" s="102">
        <f ca="1">Run4_Var5!W274</f>
        <v>0</v>
      </c>
      <c r="H102" s="106"/>
      <c r="I102" s="106"/>
      <c r="J102" s="102">
        <f ca="1">Run4_Var1!X274</f>
        <v>0</v>
      </c>
      <c r="K102" s="102">
        <f ca="1">Run4_Var2!X274</f>
        <v>0</v>
      </c>
      <c r="L102" s="102">
        <f ca="1">Run4_Var3!X274</f>
        <v>0</v>
      </c>
      <c r="M102" s="102">
        <f ca="1">Run4_Var4!X274</f>
        <v>0</v>
      </c>
      <c r="N102" s="102">
        <f ca="1">Run4_Var5!X274</f>
        <v>0</v>
      </c>
      <c r="O102" s="106"/>
      <c r="P102" s="106"/>
      <c r="Q102" s="102">
        <f ca="1">Run4_Var1!Y274</f>
        <v>0</v>
      </c>
      <c r="R102" s="102">
        <f ca="1">Run4_Var2!Y274</f>
        <v>0</v>
      </c>
      <c r="S102" s="102">
        <f ca="1">Run4_Var3!Y274</f>
        <v>0</v>
      </c>
      <c r="T102" s="102">
        <f ca="1">Run4_Var4!Y274</f>
        <v>0</v>
      </c>
      <c r="U102" s="102">
        <f ca="1">Run4_Var5!Y274</f>
        <v>0</v>
      </c>
      <c r="V102" s="106"/>
      <c r="W102" s="106"/>
      <c r="X102" s="102">
        <f ca="1">Run4_Var1!Z274</f>
        <v>0</v>
      </c>
      <c r="Y102" s="102">
        <f ca="1">Run4_Var2!Z274</f>
        <v>0</v>
      </c>
      <c r="Z102" s="102">
        <f ca="1">Run4_Var3!Z274</f>
        <v>0</v>
      </c>
      <c r="AA102" s="102">
        <f ca="1">Run4_Var4!Z274</f>
        <v>0</v>
      </c>
      <c r="AB102" s="102">
        <f ca="1">Run4_Var5!Z274</f>
        <v>0</v>
      </c>
      <c r="AC102" s="106"/>
      <c r="AD102" s="106"/>
      <c r="AE102" s="102">
        <f ca="1">Run4_Var1!AA274</f>
        <v>0</v>
      </c>
      <c r="AF102" s="102">
        <f ca="1">Run4_Var2!AA274</f>
        <v>0</v>
      </c>
      <c r="AG102" s="102">
        <f ca="1">Run4_Var3!AA274</f>
        <v>0</v>
      </c>
      <c r="AH102" s="102">
        <f ca="1">Run4_Var4!AA274</f>
        <v>0</v>
      </c>
      <c r="AI102" s="102">
        <f ca="1">Run4_Var5!AA274</f>
        <v>0</v>
      </c>
      <c r="AR102" s="96" t="s">
        <v>1408</v>
      </c>
      <c r="AS102" s="108">
        <f t="shared" ref="AS102:AW107" ca="1" si="36">IF($AS$99=1,AZ102,IF($AS$99=2,BG102,IF($AS$99=3,BN102,IF($AS$99=4,BU102,IF($AS$99=5,CB102,0)))))</f>
        <v>-13.990016000000001</v>
      </c>
      <c r="AT102" s="108">
        <f t="shared" ca="1" si="36"/>
        <v>-14.8036329</v>
      </c>
      <c r="AU102" s="108">
        <f t="shared" ca="1" si="36"/>
        <v>-14.779784299999999</v>
      </c>
      <c r="AV102" s="108">
        <f t="shared" ca="1" si="36"/>
        <v>-14.6440948</v>
      </c>
      <c r="AW102" s="108">
        <f t="shared" ca="1" si="36"/>
        <v>-14.4108547</v>
      </c>
      <c r="AY102" s="96" t="s">
        <v>1408</v>
      </c>
      <c r="AZ102" s="108">
        <f t="shared" ref="AZ102:AZ107" ca="1" si="37">C268</f>
        <v>-13.990016000000001</v>
      </c>
      <c r="BA102" s="108">
        <f t="shared" ref="BA102:BA107" ca="1" si="38">J268</f>
        <v>-14.8022498</v>
      </c>
      <c r="BB102" s="108">
        <f t="shared" ref="BB102:BB107" ca="1" si="39">Q268</f>
        <v>-14.8011979</v>
      </c>
      <c r="BC102" s="108">
        <f t="shared" ref="BC102:BC107" ca="1" si="40">X268</f>
        <v>-14.6229993</v>
      </c>
      <c r="BD102" s="108">
        <f t="shared" ref="BD102:BD107" ca="1" si="41">AE268</f>
        <v>-14.613125999999999</v>
      </c>
      <c r="BF102" s="96" t="s">
        <v>1408</v>
      </c>
      <c r="BG102" s="108">
        <f t="shared" ref="BG102:BG107" ca="1" si="42">D268</f>
        <v>-13.990016000000001</v>
      </c>
      <c r="BH102" s="108">
        <f t="shared" ref="BH102:BH107" ca="1" si="43">K268</f>
        <v>-14.8036329</v>
      </c>
      <c r="BI102" s="108">
        <f t="shared" ref="BI102:BI107" ca="1" si="44">R268</f>
        <v>-14.779784299999999</v>
      </c>
      <c r="BJ102" s="108">
        <f ca="1">Y268</f>
        <v>-14.6440948</v>
      </c>
      <c r="BK102" s="108">
        <f t="shared" ref="BK102:BK107" ca="1" si="45">AF268</f>
        <v>-14.4108547</v>
      </c>
      <c r="BM102" s="96" t="s">
        <v>1408</v>
      </c>
      <c r="BN102" s="108">
        <f t="shared" ref="BN102:BN107" ca="1" si="46">E268</f>
        <v>-13.990016000000001</v>
      </c>
      <c r="BO102" s="108">
        <f t="shared" ref="BO102:BO107" ca="1" si="47">L268</f>
        <v>-14.6740458</v>
      </c>
      <c r="BP102" s="108">
        <f t="shared" ref="BP102:BP107" ca="1" si="48">S268</f>
        <v>-14.5825561</v>
      </c>
      <c r="BQ102" s="108">
        <f t="shared" ref="BQ102:BQ107" ca="1" si="49">Z268</f>
        <v>-14.524809599999999</v>
      </c>
      <c r="BR102" s="108">
        <f t="shared" ref="BR102:BR107" ca="1" si="50">AG268</f>
        <v>-14.472168099999999</v>
      </c>
      <c r="BT102" s="96" t="s">
        <v>1408</v>
      </c>
      <c r="BU102" s="108">
        <f t="shared" ref="BU102:BU107" ca="1" si="51">F268</f>
        <v>-13.990016000000001</v>
      </c>
      <c r="BV102" s="108">
        <f t="shared" ref="BV102:BV107" ca="1" si="52">M268</f>
        <v>-13.990016000000001</v>
      </c>
      <c r="BW102" s="108">
        <f t="shared" ref="BW102:BW107" ca="1" si="53">T268</f>
        <v>-13.990016000000001</v>
      </c>
      <c r="BX102" s="108">
        <f t="shared" ref="BX102:BX107" ca="1" si="54">AA268</f>
        <v>-13.990016000000001</v>
      </c>
      <c r="BY102" s="108">
        <f t="shared" ref="BY102:BY107" ca="1" si="55">AH268</f>
        <v>-13.990016000000001</v>
      </c>
      <c r="CA102" s="96" t="s">
        <v>1408</v>
      </c>
      <c r="CB102" s="108">
        <f t="shared" ref="CB102:CB107" ca="1" si="56">G268</f>
        <v>-13.990016000000001</v>
      </c>
      <c r="CC102" s="108">
        <f t="shared" ref="CC102:CC107" ca="1" si="57">N268</f>
        <v>-13.9970886</v>
      </c>
      <c r="CD102" s="108">
        <f t="shared" ref="CD102:CD107" ca="1" si="58">U268</f>
        <v>-13.9970886</v>
      </c>
      <c r="CE102" s="108">
        <f t="shared" ref="CE102:CE107" ca="1" si="59">AB268</f>
        <v>-13.9970886</v>
      </c>
      <c r="CF102" s="108">
        <f t="shared" ref="CF102:CF107" ca="1" si="60">AI268</f>
        <v>-13.9970886</v>
      </c>
    </row>
    <row r="103" spans="1:87" x14ac:dyDescent="0.25">
      <c r="B103" s="20" t="str">
        <f>Run4_Var1!V275</f>
        <v>Aansluitbijdrage elektriciteit</v>
      </c>
      <c r="C103" s="102">
        <f ca="1">Run4_Var1!W275</f>
        <v>0</v>
      </c>
      <c r="D103" s="102">
        <f ca="1">Run4_Var2!W275</f>
        <v>0</v>
      </c>
      <c r="E103" s="102">
        <f ca="1">Run4_Var3!W275</f>
        <v>0</v>
      </c>
      <c r="F103" s="102">
        <f ca="1">Run4_Var4!W275</f>
        <v>0</v>
      </c>
      <c r="G103" s="102">
        <f ca="1">Run4_Var5!W275</f>
        <v>0</v>
      </c>
      <c r="H103" s="106"/>
      <c r="I103" s="106"/>
      <c r="J103" s="102">
        <f ca="1">Run4_Var1!X275</f>
        <v>0</v>
      </c>
      <c r="K103" s="102">
        <f ca="1">Run4_Var2!X275</f>
        <v>0</v>
      </c>
      <c r="L103" s="102">
        <f ca="1">Run4_Var3!X275</f>
        <v>0</v>
      </c>
      <c r="M103" s="102">
        <f ca="1">Run4_Var4!X275</f>
        <v>0</v>
      </c>
      <c r="N103" s="102">
        <f ca="1">Run4_Var5!X275</f>
        <v>0</v>
      </c>
      <c r="O103" s="106"/>
      <c r="P103" s="106"/>
      <c r="Q103" s="102">
        <f ca="1">Run4_Var1!Y275</f>
        <v>0</v>
      </c>
      <c r="R103" s="102">
        <f ca="1">Run4_Var2!Y275</f>
        <v>0</v>
      </c>
      <c r="S103" s="102">
        <f ca="1">Run4_Var3!Y275</f>
        <v>0</v>
      </c>
      <c r="T103" s="102">
        <f ca="1">Run4_Var4!Y275</f>
        <v>0</v>
      </c>
      <c r="U103" s="102">
        <f ca="1">Run4_Var5!Y275</f>
        <v>0</v>
      </c>
      <c r="V103" s="106"/>
      <c r="W103" s="106"/>
      <c r="X103" s="102">
        <f ca="1">Run4_Var1!Z275</f>
        <v>0</v>
      </c>
      <c r="Y103" s="102">
        <f ca="1">Run4_Var2!Z275</f>
        <v>0</v>
      </c>
      <c r="Z103" s="102">
        <f ca="1">Run4_Var3!Z275</f>
        <v>0</v>
      </c>
      <c r="AA103" s="102">
        <f ca="1">Run4_Var4!Z275</f>
        <v>0</v>
      </c>
      <c r="AB103" s="102">
        <f ca="1">Run4_Var5!Z275</f>
        <v>0</v>
      </c>
      <c r="AC103" s="106"/>
      <c r="AD103" s="106"/>
      <c r="AE103" s="102">
        <f ca="1">Run4_Var1!AA275</f>
        <v>0</v>
      </c>
      <c r="AF103" s="102">
        <f ca="1">Run4_Var2!AA275</f>
        <v>0</v>
      </c>
      <c r="AG103" s="102">
        <f ca="1">Run4_Var3!AA275</f>
        <v>0</v>
      </c>
      <c r="AH103" s="102">
        <f ca="1">Run4_Var4!AA275</f>
        <v>0</v>
      </c>
      <c r="AI103" s="102">
        <f ca="1">Run4_Var5!AA275</f>
        <v>0</v>
      </c>
      <c r="AR103" s="92" t="s">
        <v>1409</v>
      </c>
      <c r="AS103" s="108">
        <f t="shared" ca="1" si="36"/>
        <v>0</v>
      </c>
      <c r="AT103" s="108">
        <f t="shared" ca="1" si="36"/>
        <v>0</v>
      </c>
      <c r="AU103" s="108">
        <f t="shared" ca="1" si="36"/>
        <v>0</v>
      </c>
      <c r="AV103" s="108">
        <f t="shared" ca="1" si="36"/>
        <v>0</v>
      </c>
      <c r="AW103" s="108">
        <f t="shared" ca="1" si="36"/>
        <v>-0.78942994300000002</v>
      </c>
      <c r="AX103" s="106"/>
      <c r="AY103" s="92" t="s">
        <v>1409</v>
      </c>
      <c r="AZ103" s="108">
        <f t="shared" ca="1" si="37"/>
        <v>0</v>
      </c>
      <c r="BA103" s="108">
        <f t="shared" ca="1" si="38"/>
        <v>0</v>
      </c>
      <c r="BB103" s="108">
        <f t="shared" ca="1" si="39"/>
        <v>0</v>
      </c>
      <c r="BC103" s="108">
        <f t="shared" ca="1" si="40"/>
        <v>-0.77764551900000001</v>
      </c>
      <c r="BD103" s="108">
        <f t="shared" ca="1" si="41"/>
        <v>-0.77764551900000001</v>
      </c>
      <c r="BE103" s="106"/>
      <c r="BF103" s="92" t="s">
        <v>1409</v>
      </c>
      <c r="BG103" s="108">
        <f t="shared" ca="1" si="42"/>
        <v>0</v>
      </c>
      <c r="BH103" s="108">
        <f t="shared" ca="1" si="43"/>
        <v>0</v>
      </c>
      <c r="BI103" s="108">
        <f t="shared" ca="1" si="44"/>
        <v>0</v>
      </c>
      <c r="BJ103" s="108">
        <f ca="1">+Y269</f>
        <v>0</v>
      </c>
      <c r="BK103" s="108">
        <f t="shared" ca="1" si="45"/>
        <v>-0.78942994300000002</v>
      </c>
      <c r="BL103" s="106"/>
      <c r="BM103" s="92" t="s">
        <v>1409</v>
      </c>
      <c r="BN103" s="108">
        <f t="shared" ca="1" si="46"/>
        <v>0</v>
      </c>
      <c r="BO103" s="108">
        <f t="shared" ca="1" si="47"/>
        <v>0</v>
      </c>
      <c r="BP103" s="108">
        <f t="shared" ca="1" si="48"/>
        <v>-5.18433238E-2</v>
      </c>
      <c r="BQ103" s="108">
        <f t="shared" ca="1" si="49"/>
        <v>-5.18433238E-2</v>
      </c>
      <c r="BR103" s="108">
        <f t="shared" ca="1" si="50"/>
        <v>-5.18433238E-2</v>
      </c>
      <c r="BS103" s="106"/>
      <c r="BT103" s="92" t="s">
        <v>1409</v>
      </c>
      <c r="BU103" s="108">
        <f t="shared" ca="1" si="51"/>
        <v>0</v>
      </c>
      <c r="BV103" s="108">
        <f t="shared" ca="1" si="52"/>
        <v>-20.985023999999999</v>
      </c>
      <c r="BW103" s="108">
        <f t="shared" ca="1" si="53"/>
        <v>-20.985023999999999</v>
      </c>
      <c r="BX103" s="108">
        <f t="shared" ca="1" si="54"/>
        <v>-20.985023999999999</v>
      </c>
      <c r="BY103" s="108">
        <f t="shared" ca="1" si="55"/>
        <v>-20.985023999999999</v>
      </c>
      <c r="BZ103" s="106"/>
      <c r="CA103" s="92" t="s">
        <v>1409</v>
      </c>
      <c r="CB103" s="108">
        <f t="shared" ca="1" si="56"/>
        <v>0</v>
      </c>
      <c r="CC103" s="108">
        <f t="shared" ca="1" si="57"/>
        <v>-20.745722700000002</v>
      </c>
      <c r="CD103" s="108">
        <f t="shared" ca="1" si="58"/>
        <v>-20.745722700000002</v>
      </c>
      <c r="CE103" s="108">
        <f t="shared" ca="1" si="59"/>
        <v>-20.745722700000002</v>
      </c>
      <c r="CF103" s="108">
        <f t="shared" ca="1" si="60"/>
        <v>-20.745722700000002</v>
      </c>
    </row>
    <row r="104" spans="1:87" x14ac:dyDescent="0.25">
      <c r="B104" s="17" t="str">
        <f>Run4_Var1!V276</f>
        <v>Energieinstallaties gebouw</v>
      </c>
      <c r="C104" s="102">
        <f ca="1">Run4_Var1!W276</f>
        <v>0</v>
      </c>
      <c r="D104" s="102">
        <f ca="1">Run4_Var2!W276</f>
        <v>0</v>
      </c>
      <c r="E104" s="102">
        <f ca="1">Run4_Var3!W276</f>
        <v>0</v>
      </c>
      <c r="F104" s="102">
        <f ca="1">Run4_Var4!W276</f>
        <v>0</v>
      </c>
      <c r="G104" s="102">
        <f ca="1">Run4_Var5!W276</f>
        <v>0</v>
      </c>
      <c r="H104" s="106"/>
      <c r="I104" s="106"/>
      <c r="J104" s="102">
        <f ca="1">Run4_Var1!X276</f>
        <v>0</v>
      </c>
      <c r="K104" s="102">
        <f ca="1">Run4_Var2!X276</f>
        <v>0</v>
      </c>
      <c r="L104" s="102">
        <f ca="1">Run4_Var3!X276</f>
        <v>0</v>
      </c>
      <c r="M104" s="102">
        <f ca="1">Run4_Var4!X276</f>
        <v>0</v>
      </c>
      <c r="N104" s="102">
        <f ca="1">Run4_Var5!X276</f>
        <v>0</v>
      </c>
      <c r="O104" s="106"/>
      <c r="P104" s="106"/>
      <c r="Q104" s="102">
        <f ca="1">Run4_Var1!Y276</f>
        <v>0</v>
      </c>
      <c r="R104" s="102">
        <f ca="1">Run4_Var2!Y276</f>
        <v>0</v>
      </c>
      <c r="S104" s="102">
        <f ca="1">Run4_Var3!Y276</f>
        <v>0</v>
      </c>
      <c r="T104" s="102">
        <f ca="1">Run4_Var4!Y276</f>
        <v>0</v>
      </c>
      <c r="U104" s="102">
        <f ca="1">Run4_Var5!Y276</f>
        <v>0</v>
      </c>
      <c r="V104" s="106"/>
      <c r="W104" s="106"/>
      <c r="X104" s="102">
        <f ca="1">Run4_Var1!Z276</f>
        <v>0</v>
      </c>
      <c r="Y104" s="102">
        <f ca="1">Run4_Var2!Z276</f>
        <v>0</v>
      </c>
      <c r="Z104" s="102">
        <f ca="1">Run4_Var3!Z276</f>
        <v>0</v>
      </c>
      <c r="AA104" s="102">
        <f ca="1">Run4_Var4!Z276</f>
        <v>0</v>
      </c>
      <c r="AB104" s="102">
        <f ca="1">Run4_Var5!Z276</f>
        <v>0</v>
      </c>
      <c r="AC104" s="106"/>
      <c r="AD104" s="106"/>
      <c r="AE104" s="102">
        <f ca="1">Run4_Var1!AA276</f>
        <v>0</v>
      </c>
      <c r="AF104" s="102">
        <f ca="1">Run4_Var2!AA276</f>
        <v>0</v>
      </c>
      <c r="AG104" s="102">
        <f ca="1">Run4_Var3!AA276</f>
        <v>0</v>
      </c>
      <c r="AH104" s="102">
        <f ca="1">Run4_Var4!AA276</f>
        <v>0</v>
      </c>
      <c r="AI104" s="102">
        <f ca="1">Run4_Var5!AA276</f>
        <v>0</v>
      </c>
      <c r="AR104" s="34" t="s">
        <v>249</v>
      </c>
      <c r="AS104" s="108">
        <f t="shared" ca="1" si="36"/>
        <v>-29.6259163</v>
      </c>
      <c r="AT104" s="108">
        <f t="shared" ca="1" si="36"/>
        <v>-31.3035441</v>
      </c>
      <c r="AU104" s="108">
        <f t="shared" ca="1" si="36"/>
        <v>-31.141345999999999</v>
      </c>
      <c r="AV104" s="108">
        <f t="shared" ca="1" si="36"/>
        <v>-30.470976499999999</v>
      </c>
      <c r="AW104" s="108">
        <f t="shared" ca="1" si="36"/>
        <v>-28.783589299999999</v>
      </c>
      <c r="AY104" s="34" t="s">
        <v>249</v>
      </c>
      <c r="AZ104" s="108">
        <f t="shared" ca="1" si="37"/>
        <v>-29.6259163</v>
      </c>
      <c r="BA104" s="108">
        <f t="shared" ca="1" si="38"/>
        <v>-31.298256899999998</v>
      </c>
      <c r="BB104" s="108">
        <f t="shared" ca="1" si="39"/>
        <v>-31.2900016</v>
      </c>
      <c r="BC104" s="108">
        <f t="shared" ca="1" si="40"/>
        <v>-29.7728407</v>
      </c>
      <c r="BD104" s="108">
        <f t="shared" ca="1" si="41"/>
        <v>-29.682565499999999</v>
      </c>
      <c r="BF104" s="34" t="s">
        <v>249</v>
      </c>
      <c r="BG104" s="108">
        <f t="shared" ca="1" si="42"/>
        <v>-29.6259163</v>
      </c>
      <c r="BH104" s="108">
        <f t="shared" ca="1" si="43"/>
        <v>-31.3035441</v>
      </c>
      <c r="BI104" s="108">
        <f t="shared" ca="1" si="44"/>
        <v>-31.141345999999999</v>
      </c>
      <c r="BJ104" s="108">
        <f ca="1">+Y270</f>
        <v>-30.470976499999999</v>
      </c>
      <c r="BK104" s="108">
        <f t="shared" ca="1" si="45"/>
        <v>-28.783589299999999</v>
      </c>
      <c r="BM104" s="34" t="s">
        <v>249</v>
      </c>
      <c r="BN104" s="108">
        <f t="shared" ca="1" si="46"/>
        <v>-29.6259163</v>
      </c>
      <c r="BO104" s="108">
        <f t="shared" ca="1" si="47"/>
        <v>-30.078982</v>
      </c>
      <c r="BP104" s="108">
        <f t="shared" ca="1" si="48"/>
        <v>-29.453473200000001</v>
      </c>
      <c r="BQ104" s="108">
        <f t="shared" ca="1" si="49"/>
        <v>-29.142071999999999</v>
      </c>
      <c r="BR104" s="108">
        <f t="shared" ca="1" si="50"/>
        <v>-28.919807299999999</v>
      </c>
      <c r="BT104" s="34" t="s">
        <v>249</v>
      </c>
      <c r="BU104" s="108">
        <f t="shared" ca="1" si="51"/>
        <v>-29.6259163</v>
      </c>
      <c r="BV104" s="108">
        <f t="shared" ca="1" si="52"/>
        <v>0</v>
      </c>
      <c r="BW104" s="108">
        <f t="shared" ca="1" si="53"/>
        <v>0</v>
      </c>
      <c r="BX104" s="108">
        <f t="shared" ca="1" si="54"/>
        <v>0</v>
      </c>
      <c r="BY104" s="108">
        <f t="shared" ca="1" si="55"/>
        <v>0</v>
      </c>
      <c r="CA104" s="34" t="s">
        <v>249</v>
      </c>
      <c r="CB104" s="108">
        <f t="shared" ca="1" si="56"/>
        <v>-29.6259163</v>
      </c>
      <c r="CC104" s="108">
        <f t="shared" ca="1" si="57"/>
        <v>-0.35281441400000002</v>
      </c>
      <c r="CD104" s="108">
        <f t="shared" ca="1" si="58"/>
        <v>-0.35281441400000002</v>
      </c>
      <c r="CE104" s="108">
        <f t="shared" ca="1" si="59"/>
        <v>-0.35281441400000002</v>
      </c>
      <c r="CF104" s="108">
        <f t="shared" ca="1" si="60"/>
        <v>-0.35255519200000002</v>
      </c>
      <c r="CI104" s="106"/>
    </row>
    <row r="105" spans="1:87" x14ac:dyDescent="0.25">
      <c r="B105" s="22" t="str">
        <f>Run4_Var1!V277</f>
        <v>Schilverbetering</v>
      </c>
      <c r="C105" s="102">
        <f ca="1">Run4_Var1!W277</f>
        <v>0</v>
      </c>
      <c r="D105" s="102">
        <f ca="1">Run4_Var2!W277</f>
        <v>0</v>
      </c>
      <c r="E105" s="102">
        <f ca="1">Run4_Var3!W277</f>
        <v>0</v>
      </c>
      <c r="F105" s="102">
        <f ca="1">Run4_Var4!W277</f>
        <v>0</v>
      </c>
      <c r="G105" s="102">
        <f ca="1">Run4_Var5!W277</f>
        <v>0</v>
      </c>
      <c r="H105" s="106"/>
      <c r="I105" s="106"/>
      <c r="J105" s="102">
        <f ca="1">Run4_Var1!X277</f>
        <v>0</v>
      </c>
      <c r="K105" s="102">
        <f ca="1">Run4_Var2!X277</f>
        <v>0</v>
      </c>
      <c r="L105" s="102">
        <f ca="1">Run4_Var3!X277</f>
        <v>0</v>
      </c>
      <c r="M105" s="102">
        <f ca="1">Run4_Var4!X277</f>
        <v>0</v>
      </c>
      <c r="N105" s="102">
        <f ca="1">Run4_Var5!X277</f>
        <v>0</v>
      </c>
      <c r="O105" s="106"/>
      <c r="P105" s="106"/>
      <c r="Q105" s="102">
        <f ca="1">Run4_Var1!Y277</f>
        <v>0</v>
      </c>
      <c r="R105" s="102">
        <f ca="1">Run4_Var2!Y277</f>
        <v>0</v>
      </c>
      <c r="S105" s="102">
        <f ca="1">Run4_Var3!Y277</f>
        <v>0</v>
      </c>
      <c r="T105" s="102">
        <f ca="1">Run4_Var4!Y277</f>
        <v>0</v>
      </c>
      <c r="U105" s="102">
        <f ca="1">Run4_Var5!Y277</f>
        <v>0</v>
      </c>
      <c r="V105" s="106"/>
      <c r="W105" s="106"/>
      <c r="X105" s="102">
        <f ca="1">Run4_Var1!Z277</f>
        <v>0</v>
      </c>
      <c r="Y105" s="102">
        <f ca="1">Run4_Var2!Z277</f>
        <v>0</v>
      </c>
      <c r="Z105" s="102">
        <f ca="1">Run4_Var3!Z277</f>
        <v>0</v>
      </c>
      <c r="AA105" s="102">
        <f ca="1">Run4_Var4!Z277</f>
        <v>0</v>
      </c>
      <c r="AB105" s="102">
        <f ca="1">Run4_Var5!Z277</f>
        <v>0</v>
      </c>
      <c r="AC105" s="106"/>
      <c r="AD105" s="106"/>
      <c r="AE105" s="102">
        <f ca="1">Run4_Var1!AA277</f>
        <v>0</v>
      </c>
      <c r="AF105" s="102">
        <f ca="1">Run4_Var2!AA277</f>
        <v>0</v>
      </c>
      <c r="AG105" s="102">
        <f ca="1">Run4_Var3!AA277</f>
        <v>0</v>
      </c>
      <c r="AH105" s="102">
        <f ca="1">Run4_Var4!AA277</f>
        <v>0</v>
      </c>
      <c r="AI105" s="102">
        <f ca="1">Run4_Var5!AA277</f>
        <v>0</v>
      </c>
      <c r="AR105" s="83" t="s">
        <v>1410</v>
      </c>
      <c r="AS105" s="108">
        <f t="shared" ca="1" si="36"/>
        <v>20.106906120000001</v>
      </c>
      <c r="AT105" s="108">
        <f t="shared" ca="1" si="36"/>
        <v>14.630669557750002</v>
      </c>
      <c r="AU105" s="108">
        <f t="shared" ca="1" si="36"/>
        <v>14.317061272469999</v>
      </c>
      <c r="AV105" s="108">
        <f t="shared" ca="1" si="36"/>
        <v>13.97467823659</v>
      </c>
      <c r="AW105" s="108">
        <f t="shared" ca="1" si="36"/>
        <v>12.640569747590002</v>
      </c>
      <c r="AY105" s="83" t="s">
        <v>1410</v>
      </c>
      <c r="AZ105" s="108">
        <f t="shared" ca="1" si="37"/>
        <v>20.106906120000001</v>
      </c>
      <c r="BA105" s="108">
        <f t="shared" ca="1" si="38"/>
        <v>18.78399772685</v>
      </c>
      <c r="BB105" s="108">
        <f t="shared" ca="1" si="39"/>
        <v>18.35802737897</v>
      </c>
      <c r="BC105" s="108">
        <f t="shared" ca="1" si="40"/>
        <v>16.318540231390003</v>
      </c>
      <c r="BD105" s="108">
        <f t="shared" ca="1" si="41"/>
        <v>15.876956545750001</v>
      </c>
      <c r="BF105" s="83" t="s">
        <v>1410</v>
      </c>
      <c r="BG105" s="108">
        <f t="shared" ca="1" si="42"/>
        <v>20.106906120000001</v>
      </c>
      <c r="BH105" s="108">
        <f t="shared" ca="1" si="43"/>
        <v>14.630669557750002</v>
      </c>
      <c r="BI105" s="108">
        <f t="shared" ca="1" si="44"/>
        <v>14.317061272469999</v>
      </c>
      <c r="BJ105" s="108">
        <f ca="1">+Y271</f>
        <v>13.97467823659</v>
      </c>
      <c r="BK105" s="108">
        <f t="shared" ca="1" si="45"/>
        <v>12.640569747590002</v>
      </c>
      <c r="BM105" s="83" t="s">
        <v>1410</v>
      </c>
      <c r="BN105" s="108">
        <f t="shared" ca="1" si="46"/>
        <v>20.106906120000001</v>
      </c>
      <c r="BO105" s="108">
        <f t="shared" ca="1" si="47"/>
        <v>2.8281116238499999</v>
      </c>
      <c r="BP105" s="108">
        <f t="shared" ca="1" si="48"/>
        <v>2.5460844605700004</v>
      </c>
      <c r="BQ105" s="108">
        <f t="shared" ca="1" si="49"/>
        <v>2.0612389656699999</v>
      </c>
      <c r="BR105" s="108">
        <f t="shared" ca="1" si="50"/>
        <v>1.73072052799</v>
      </c>
      <c r="BT105" s="83" t="s">
        <v>1410</v>
      </c>
      <c r="BU105" s="108">
        <f t="shared" ca="1" si="51"/>
        <v>20.106906120000001</v>
      </c>
      <c r="BV105" s="108">
        <f t="shared" ca="1" si="52"/>
        <v>0</v>
      </c>
      <c r="BW105" s="108">
        <f t="shared" ca="1" si="53"/>
        <v>0</v>
      </c>
      <c r="BX105" s="108">
        <f t="shared" ca="1" si="54"/>
        <v>0</v>
      </c>
      <c r="BY105" s="108">
        <f t="shared" ca="1" si="55"/>
        <v>0</v>
      </c>
      <c r="CA105" s="83" t="s">
        <v>1410</v>
      </c>
      <c r="CB105" s="108">
        <f t="shared" ca="1" si="56"/>
        <v>20.106906120000001</v>
      </c>
      <c r="CC105" s="108">
        <f t="shared" ca="1" si="57"/>
        <v>6.0319866680000001E-2</v>
      </c>
      <c r="CD105" s="108">
        <f t="shared" ca="1" si="58"/>
        <v>5.9029709440000001E-2</v>
      </c>
      <c r="CE105" s="108">
        <f t="shared" ca="1" si="59"/>
        <v>5.7744714799999999E-2</v>
      </c>
      <c r="CF105" s="108">
        <f t="shared" ca="1" si="60"/>
        <v>5.6447939959999999E-2</v>
      </c>
    </row>
    <row r="106" spans="1:87" x14ac:dyDescent="0.25">
      <c r="B106" s="36" t="str">
        <f>Run4_Var1!V278</f>
        <v>Vergoeding voor schilverbetering en energieinstallaties</v>
      </c>
      <c r="C106" s="102">
        <f ca="1">Run4_Var1!W278</f>
        <v>0</v>
      </c>
      <c r="D106" s="102">
        <f ca="1">Run4_Var2!W278</f>
        <v>0</v>
      </c>
      <c r="E106" s="102">
        <f ca="1">Run4_Var3!W278</f>
        <v>0</v>
      </c>
      <c r="F106" s="102">
        <f ca="1">Run4_Var4!W278</f>
        <v>0</v>
      </c>
      <c r="G106" s="102">
        <f ca="1">Run4_Var5!W278</f>
        <v>0</v>
      </c>
      <c r="H106" s="106"/>
      <c r="I106" s="106"/>
      <c r="J106" s="102">
        <f ca="1">Run4_Var1!X278</f>
        <v>0</v>
      </c>
      <c r="K106" s="102">
        <f ca="1">Run4_Var2!X278</f>
        <v>0</v>
      </c>
      <c r="L106" s="102">
        <f ca="1">Run4_Var3!X278</f>
        <v>0</v>
      </c>
      <c r="M106" s="102">
        <f ca="1">Run4_Var4!X278</f>
        <v>0</v>
      </c>
      <c r="N106" s="102">
        <f ca="1">Run4_Var5!X278</f>
        <v>0</v>
      </c>
      <c r="O106" s="106"/>
      <c r="P106" s="106"/>
      <c r="Q106" s="102">
        <f ca="1">Run4_Var1!Y278</f>
        <v>0</v>
      </c>
      <c r="R106" s="102">
        <f ca="1">Run4_Var2!Y278</f>
        <v>0</v>
      </c>
      <c r="S106" s="102">
        <f ca="1">Run4_Var3!Y278</f>
        <v>0</v>
      </c>
      <c r="T106" s="102">
        <f ca="1">Run4_Var4!Y278</f>
        <v>0</v>
      </c>
      <c r="U106" s="102">
        <f ca="1">Run4_Var5!Y278</f>
        <v>0</v>
      </c>
      <c r="V106" s="106"/>
      <c r="W106" s="106"/>
      <c r="X106" s="102">
        <f ca="1">Run4_Var1!Z278</f>
        <v>0</v>
      </c>
      <c r="Y106" s="102">
        <f ca="1">Run4_Var2!Z278</f>
        <v>0</v>
      </c>
      <c r="Z106" s="102">
        <f ca="1">Run4_Var3!Z278</f>
        <v>0</v>
      </c>
      <c r="AA106" s="102">
        <f ca="1">Run4_Var4!Z278</f>
        <v>0</v>
      </c>
      <c r="AB106" s="102">
        <f ca="1">Run4_Var5!Z278</f>
        <v>0</v>
      </c>
      <c r="AC106" s="106"/>
      <c r="AD106" s="106"/>
      <c r="AE106" s="102">
        <f ca="1">Run4_Var1!AA278</f>
        <v>0</v>
      </c>
      <c r="AF106" s="102">
        <f ca="1">Run4_Var2!AA278</f>
        <v>0</v>
      </c>
      <c r="AG106" s="102">
        <f ca="1">Run4_Var3!AA278</f>
        <v>0</v>
      </c>
      <c r="AH106" s="102">
        <f ca="1">Run4_Var4!AA278</f>
        <v>0</v>
      </c>
      <c r="AI106" s="102">
        <f ca="1">Run4_Var5!AA278</f>
        <v>0</v>
      </c>
      <c r="AR106" s="98" t="s">
        <v>1402</v>
      </c>
      <c r="AS106" s="108">
        <f t="shared" ca="1" si="36"/>
        <v>23.509026239999997</v>
      </c>
      <c r="AT106" s="108">
        <f t="shared" ca="1" si="36"/>
        <v>23.184149519999995</v>
      </c>
      <c r="AU106" s="108">
        <f t="shared" ca="1" si="36"/>
        <v>23.154732719999995</v>
      </c>
      <c r="AV106" s="108">
        <f t="shared" ca="1" si="36"/>
        <v>22.994544719999997</v>
      </c>
      <c r="AW106" s="108">
        <f t="shared" ca="1" si="36"/>
        <v>19.835681040000001</v>
      </c>
      <c r="AY106" s="98" t="s">
        <v>1402</v>
      </c>
      <c r="AZ106" s="108">
        <f t="shared" ca="1" si="37"/>
        <v>23.509026239999997</v>
      </c>
      <c r="BA106" s="108">
        <f t="shared" ca="1" si="38"/>
        <v>23.172507119999995</v>
      </c>
      <c r="BB106" s="108">
        <f t="shared" ca="1" si="39"/>
        <v>23.169531839999998</v>
      </c>
      <c r="BC106" s="108">
        <f t="shared" ca="1" si="40"/>
        <v>20.20668384</v>
      </c>
      <c r="BD106" s="108">
        <f t="shared" ca="1" si="41"/>
        <v>20.143001760000001</v>
      </c>
      <c r="BF106" s="98" t="s">
        <v>1402</v>
      </c>
      <c r="BG106" s="108">
        <f t="shared" ca="1" si="42"/>
        <v>23.509026239999997</v>
      </c>
      <c r="BH106" s="108">
        <f t="shared" ca="1" si="43"/>
        <v>23.184149519999995</v>
      </c>
      <c r="BI106" s="108">
        <f t="shared" ca="1" si="44"/>
        <v>23.154732719999995</v>
      </c>
      <c r="BJ106" s="108">
        <f ca="1">+Y272</f>
        <v>22.994544719999997</v>
      </c>
      <c r="BK106" s="108">
        <f t="shared" ca="1" si="45"/>
        <v>19.835681040000001</v>
      </c>
      <c r="BM106" s="98" t="s">
        <v>1402</v>
      </c>
      <c r="BN106" s="108">
        <f t="shared" ca="1" si="46"/>
        <v>23.509026239999997</v>
      </c>
      <c r="BO106" s="108">
        <f t="shared" ca="1" si="47"/>
        <v>7.2121492800000002</v>
      </c>
      <c r="BP106" s="108">
        <f t="shared" ca="1" si="48"/>
        <v>6.3426635999999998</v>
      </c>
      <c r="BQ106" s="108">
        <f t="shared" ca="1" si="49"/>
        <v>4.71254448</v>
      </c>
      <c r="BR106" s="108">
        <f t="shared" ca="1" si="50"/>
        <v>3.6761608799999994</v>
      </c>
      <c r="BT106" s="98" t="s">
        <v>1402</v>
      </c>
      <c r="BU106" s="108">
        <f t="shared" ca="1" si="51"/>
        <v>23.509026239999997</v>
      </c>
      <c r="BV106" s="108">
        <f t="shared" ca="1" si="52"/>
        <v>0</v>
      </c>
      <c r="BW106" s="108">
        <f t="shared" ca="1" si="53"/>
        <v>0</v>
      </c>
      <c r="BX106" s="108">
        <f t="shared" ca="1" si="54"/>
        <v>0</v>
      </c>
      <c r="BY106" s="108">
        <f t="shared" ca="1" si="55"/>
        <v>0</v>
      </c>
      <c r="CA106" s="98" t="s">
        <v>1402</v>
      </c>
      <c r="CB106" s="108">
        <f t="shared" ca="1" si="56"/>
        <v>23.509026239999997</v>
      </c>
      <c r="CC106" s="108">
        <f t="shared" ca="1" si="57"/>
        <v>6.6296159999999993E-2</v>
      </c>
      <c r="CD106" s="108">
        <f t="shared" ca="1" si="58"/>
        <v>6.6296159999999993E-2</v>
      </c>
      <c r="CE106" s="108">
        <f t="shared" ca="1" si="59"/>
        <v>6.6296159999999993E-2</v>
      </c>
      <c r="CF106" s="108">
        <f t="shared" ca="1" si="60"/>
        <v>6.6245760000000001E-2</v>
      </c>
    </row>
    <row r="107" spans="1:87" x14ac:dyDescent="0.25">
      <c r="B107" s="171" t="str">
        <f>Run4_Var1!V279</f>
        <v>Subsidie</v>
      </c>
      <c r="C107" s="102">
        <f ca="1">Run4_Var1!W279</f>
        <v>0</v>
      </c>
      <c r="D107" s="102">
        <f ca="1">Run4_Var2!W279</f>
        <v>0</v>
      </c>
      <c r="E107" s="102">
        <f ca="1">Run4_Var3!W279</f>
        <v>0</v>
      </c>
      <c r="F107" s="102">
        <f ca="1">Run4_Var4!W279</f>
        <v>0</v>
      </c>
      <c r="G107" s="102">
        <f ca="1">Run4_Var5!W279</f>
        <v>0</v>
      </c>
      <c r="H107" s="106"/>
      <c r="I107" s="106"/>
      <c r="J107" s="102">
        <f ca="1">Run4_Var1!X279</f>
        <v>0</v>
      </c>
      <c r="K107" s="102">
        <f ca="1">Run4_Var2!X279</f>
        <v>0</v>
      </c>
      <c r="L107" s="102">
        <f ca="1">Run4_Var3!X279</f>
        <v>0</v>
      </c>
      <c r="M107" s="102">
        <f ca="1">Run4_Var4!X279</f>
        <v>0</v>
      </c>
      <c r="N107" s="102">
        <f ca="1">Run4_Var5!X279</f>
        <v>0</v>
      </c>
      <c r="O107" s="106"/>
      <c r="P107" s="106"/>
      <c r="Q107" s="102">
        <f ca="1">Run4_Var1!Y279</f>
        <v>0</v>
      </c>
      <c r="R107" s="102">
        <f ca="1">Run4_Var2!Y279</f>
        <v>0</v>
      </c>
      <c r="S107" s="102">
        <f ca="1">Run4_Var3!Y279</f>
        <v>0</v>
      </c>
      <c r="T107" s="102">
        <f ca="1">Run4_Var4!Y279</f>
        <v>0</v>
      </c>
      <c r="U107" s="102">
        <f ca="1">Run4_Var5!Y279</f>
        <v>0</v>
      </c>
      <c r="V107" s="106"/>
      <c r="W107" s="106"/>
      <c r="X107" s="102">
        <f ca="1">Run4_Var1!Z279</f>
        <v>0</v>
      </c>
      <c r="Y107" s="102">
        <f ca="1">Run4_Var2!Z279</f>
        <v>0</v>
      </c>
      <c r="Z107" s="102">
        <f ca="1">Run4_Var3!Z279</f>
        <v>0</v>
      </c>
      <c r="AA107" s="102">
        <f ca="1">Run4_Var4!Z279</f>
        <v>0</v>
      </c>
      <c r="AB107" s="102">
        <f ca="1">Run4_Var5!Z279</f>
        <v>0</v>
      </c>
      <c r="AC107" s="106"/>
      <c r="AD107" s="106"/>
      <c r="AE107" s="102">
        <f ca="1">Run4_Var1!AA279</f>
        <v>0</v>
      </c>
      <c r="AF107" s="102">
        <f ca="1">Run4_Var2!AA279</f>
        <v>0</v>
      </c>
      <c r="AG107" s="102">
        <f ca="1">Run4_Var3!AA279</f>
        <v>0</v>
      </c>
      <c r="AH107" s="102">
        <f ca="1">Run4_Var4!AA279</f>
        <v>0</v>
      </c>
      <c r="AI107" s="102">
        <f ca="1">Run4_Var5!AA279</f>
        <v>0</v>
      </c>
      <c r="AR107" s="66" t="s">
        <v>1403</v>
      </c>
      <c r="AS107" s="108">
        <f t="shared" ca="1" si="36"/>
        <v>0</v>
      </c>
      <c r="AT107" s="108">
        <f t="shared" ca="1" si="36"/>
        <v>2.1764520000000002E-2</v>
      </c>
      <c r="AU107" s="108">
        <f t="shared" ca="1" si="36"/>
        <v>2.1764520000000002E-2</v>
      </c>
      <c r="AV107" s="108">
        <f t="shared" ca="1" si="36"/>
        <v>2.1764520000000002E-2</v>
      </c>
      <c r="AW107" s="108">
        <f t="shared" ca="1" si="36"/>
        <v>1.8462071317000003E-2</v>
      </c>
      <c r="AY107" s="66" t="s">
        <v>1403</v>
      </c>
      <c r="AZ107" s="108">
        <f t="shared" ca="1" si="37"/>
        <v>0</v>
      </c>
      <c r="BA107" s="108">
        <f t="shared" ca="1" si="38"/>
        <v>1.9396045800000001E-2</v>
      </c>
      <c r="BB107" s="108">
        <f t="shared" ca="1" si="39"/>
        <v>1.9396045800000001E-2</v>
      </c>
      <c r="BC107" s="108">
        <f t="shared" ca="1" si="40"/>
        <v>1.8555977689999999E-2</v>
      </c>
      <c r="BD107" s="108">
        <f t="shared" ca="1" si="41"/>
        <v>1.6965121610000002E-2</v>
      </c>
      <c r="BF107" s="66" t="s">
        <v>1403</v>
      </c>
      <c r="BG107" s="108">
        <f t="shared" ca="1" si="42"/>
        <v>0</v>
      </c>
      <c r="BH107" s="108">
        <f t="shared" ca="1" si="43"/>
        <v>2.1764520000000002E-2</v>
      </c>
      <c r="BI107" s="108">
        <f t="shared" ca="1" si="44"/>
        <v>2.1764520000000002E-2</v>
      </c>
      <c r="BJ107" s="108">
        <f ca="1">+Y273</f>
        <v>2.1764520000000002E-2</v>
      </c>
      <c r="BK107" s="108">
        <f t="shared" ca="1" si="45"/>
        <v>1.8462071317000003E-2</v>
      </c>
      <c r="BM107" s="66" t="s">
        <v>1403</v>
      </c>
      <c r="BN107" s="108">
        <f t="shared" ca="1" si="46"/>
        <v>0</v>
      </c>
      <c r="BO107" s="108">
        <f t="shared" ca="1" si="47"/>
        <v>1.6102386400000002E-2</v>
      </c>
      <c r="BP107" s="108">
        <f t="shared" ca="1" si="48"/>
        <v>1.5917349399999999E-2</v>
      </c>
      <c r="BQ107" s="108">
        <f t="shared" ca="1" si="49"/>
        <v>1.5066178959999999E-2</v>
      </c>
      <c r="BR107" s="108">
        <f t="shared" ca="1" si="50"/>
        <v>1.3475322880000001E-2</v>
      </c>
      <c r="BT107" s="66" t="s">
        <v>1403</v>
      </c>
      <c r="BU107" s="108">
        <f t="shared" ca="1" si="51"/>
        <v>0</v>
      </c>
      <c r="BV107" s="108">
        <f t="shared" ca="1" si="52"/>
        <v>0</v>
      </c>
      <c r="BW107" s="108">
        <f t="shared" ca="1" si="53"/>
        <v>0</v>
      </c>
      <c r="BX107" s="108">
        <f t="shared" ca="1" si="54"/>
        <v>0</v>
      </c>
      <c r="BY107" s="108">
        <f t="shared" ca="1" si="55"/>
        <v>0</v>
      </c>
      <c r="CA107" s="66" t="s">
        <v>1403</v>
      </c>
      <c r="CB107" s="108">
        <f t="shared" ca="1" si="56"/>
        <v>0</v>
      </c>
      <c r="CC107" s="108">
        <f t="shared" ca="1" si="57"/>
        <v>5.1810373100000002E-4</v>
      </c>
      <c r="CD107" s="108">
        <f t="shared" ca="1" si="58"/>
        <v>5.1810373100000002E-4</v>
      </c>
      <c r="CE107" s="108">
        <f t="shared" ca="1" si="59"/>
        <v>5.1810373100000002E-4</v>
      </c>
      <c r="CF107" s="108">
        <f t="shared" ca="1" si="60"/>
        <v>5.1810373100000002E-4</v>
      </c>
    </row>
    <row r="108" spans="1:87" s="106" customFormat="1" x14ac:dyDescent="0.25">
      <c r="A108" s="106" t="s">
        <v>259</v>
      </c>
      <c r="C108" s="102"/>
      <c r="D108" s="102"/>
      <c r="E108" s="102"/>
      <c r="F108" s="102"/>
      <c r="G108" s="102"/>
      <c r="J108" s="102"/>
      <c r="K108" s="102"/>
      <c r="L108" s="102"/>
      <c r="M108" s="102"/>
      <c r="N108" s="102"/>
      <c r="Q108" s="102"/>
      <c r="R108" s="102"/>
      <c r="S108" s="102"/>
      <c r="T108" s="102"/>
      <c r="U108" s="102"/>
      <c r="X108" s="102"/>
      <c r="Y108" s="102"/>
      <c r="Z108" s="102"/>
      <c r="AA108" s="102"/>
      <c r="AB108" s="102"/>
      <c r="AE108" s="102"/>
      <c r="AF108" s="102"/>
      <c r="AG108" s="102"/>
      <c r="AH108" s="102"/>
      <c r="AI108" s="102"/>
      <c r="AR108" s="140"/>
      <c r="AS108" s="140"/>
      <c r="AT108" s="140"/>
      <c r="AU108" s="140"/>
      <c r="AV108" s="140"/>
      <c r="AW108" s="140"/>
      <c r="AX108" s="140"/>
      <c r="AY108" s="140"/>
      <c r="AZ108" s="140"/>
      <c r="BA108" s="140"/>
      <c r="BB108" s="140"/>
      <c r="BC108" s="140"/>
      <c r="BD108" s="140"/>
      <c r="BE108" s="140"/>
      <c r="BF108" s="140"/>
      <c r="BG108" s="140"/>
      <c r="BH108" s="140"/>
      <c r="BI108" s="140"/>
      <c r="BJ108" s="140"/>
      <c r="BK108" s="140"/>
      <c r="BL108" s="140"/>
      <c r="BM108" s="140"/>
      <c r="BN108" s="140"/>
      <c r="BO108" s="140"/>
      <c r="BP108" s="140"/>
      <c r="BQ108" s="140"/>
      <c r="BR108" s="140"/>
      <c r="BS108" s="140"/>
      <c r="BT108" s="140"/>
      <c r="BU108" s="140"/>
      <c r="BV108" s="140"/>
      <c r="BW108" s="140"/>
      <c r="BX108" s="140"/>
      <c r="BY108" s="140"/>
      <c r="BZ108" s="140"/>
      <c r="CA108" s="140"/>
      <c r="CB108" s="140"/>
      <c r="CC108" s="140"/>
      <c r="CD108" s="140"/>
      <c r="CE108" s="140"/>
      <c r="CF108" s="140"/>
      <c r="CG108" s="140"/>
      <c r="CH108" s="140"/>
      <c r="CI108" s="140"/>
    </row>
    <row r="109" spans="1:87" x14ac:dyDescent="0.25">
      <c r="B109" s="14" t="str">
        <f>Run4_Var1!V295</f>
        <v>Aardgas commodity</v>
      </c>
      <c r="C109" s="102">
        <f ca="1">Run4_Var1!W295</f>
        <v>0</v>
      </c>
      <c r="D109" s="102">
        <f ca="1">Run4_Var2!W295</f>
        <v>0</v>
      </c>
      <c r="E109" s="102">
        <f ca="1">Run4_Var3!W295</f>
        <v>0</v>
      </c>
      <c r="F109" s="102">
        <f ca="1">Run4_Var4!W295</f>
        <v>0</v>
      </c>
      <c r="G109" s="102">
        <f ca="1">Run4_Var5!W295</f>
        <v>0</v>
      </c>
      <c r="H109" s="106"/>
      <c r="I109" s="106"/>
      <c r="J109" s="102">
        <f ca="1">Run4_Var1!X295</f>
        <v>0</v>
      </c>
      <c r="K109" s="102">
        <f ca="1">Run4_Var2!X295</f>
        <v>0</v>
      </c>
      <c r="L109" s="102">
        <f ca="1">Run4_Var3!X295</f>
        <v>0</v>
      </c>
      <c r="M109" s="102">
        <f ca="1">Run4_Var4!X295</f>
        <v>0</v>
      </c>
      <c r="N109" s="102">
        <f ca="1">Run4_Var5!X295</f>
        <v>0</v>
      </c>
      <c r="O109" s="106"/>
      <c r="P109" s="106"/>
      <c r="Q109" s="102">
        <f ca="1">Run4_Var1!Y295</f>
        <v>0</v>
      </c>
      <c r="R109" s="102">
        <f ca="1">Run4_Var2!Y295</f>
        <v>0</v>
      </c>
      <c r="S109" s="102">
        <f ca="1">Run4_Var3!Y295</f>
        <v>0</v>
      </c>
      <c r="T109" s="102">
        <f ca="1">Run4_Var4!Y295</f>
        <v>0</v>
      </c>
      <c r="U109" s="102">
        <f ca="1">Run4_Var5!Y295</f>
        <v>0</v>
      </c>
      <c r="V109" s="106"/>
      <c r="W109" s="106"/>
      <c r="X109" s="102">
        <f ca="1">Run4_Var1!Z295</f>
        <v>0</v>
      </c>
      <c r="Y109" s="102">
        <f ca="1">Run4_Var2!Z295</f>
        <v>0</v>
      </c>
      <c r="Z109" s="102">
        <f ca="1">Run4_Var3!Z295</f>
        <v>0</v>
      </c>
      <c r="AA109" s="102">
        <f ca="1">Run4_Var4!Z295</f>
        <v>0</v>
      </c>
      <c r="AB109" s="102">
        <f ca="1">Run4_Var5!Z295</f>
        <v>0</v>
      </c>
      <c r="AC109" s="106"/>
      <c r="AD109" s="106"/>
      <c r="AE109" s="102">
        <f ca="1">Run4_Var1!AA295</f>
        <v>0</v>
      </c>
      <c r="AF109" s="102">
        <f ca="1">Run4_Var2!AA295</f>
        <v>0</v>
      </c>
      <c r="AG109" s="102">
        <f ca="1">Run4_Var3!AA295</f>
        <v>0</v>
      </c>
      <c r="AH109" s="102">
        <f ca="1">Run4_Var4!AA295</f>
        <v>0</v>
      </c>
      <c r="AI109" s="102">
        <f ca="1">Run4_Var5!AA295</f>
        <v>0</v>
      </c>
      <c r="AR109" s="103" t="s">
        <v>1418</v>
      </c>
      <c r="AS109" s="140">
        <v>2050</v>
      </c>
      <c r="AT109" s="140">
        <v>2050</v>
      </c>
      <c r="AU109" s="140">
        <v>2050</v>
      </c>
      <c r="AV109" s="140">
        <v>2050</v>
      </c>
      <c r="AW109" s="140">
        <v>2050</v>
      </c>
      <c r="CG109" s="106"/>
      <c r="CH109" s="106"/>
    </row>
    <row r="110" spans="1:87" x14ac:dyDescent="0.25">
      <c r="B110" s="43" t="str">
        <f>Run4_Var1!V296</f>
        <v>Aardgas vastrecht</v>
      </c>
      <c r="C110" s="102">
        <f ca="1">Run4_Var1!W296</f>
        <v>0</v>
      </c>
      <c r="D110" s="102">
        <f ca="1">Run4_Var2!W296</f>
        <v>0</v>
      </c>
      <c r="E110" s="102">
        <f ca="1">Run4_Var3!W296</f>
        <v>0</v>
      </c>
      <c r="F110" s="102">
        <f ca="1">Run4_Var4!W296</f>
        <v>0</v>
      </c>
      <c r="G110" s="102">
        <f ca="1">Run4_Var5!W296</f>
        <v>0</v>
      </c>
      <c r="H110" s="106"/>
      <c r="I110" s="106"/>
      <c r="J110" s="102">
        <f ca="1">Run4_Var1!X296</f>
        <v>0</v>
      </c>
      <c r="K110" s="102">
        <f ca="1">Run4_Var2!X296</f>
        <v>0</v>
      </c>
      <c r="L110" s="102">
        <f ca="1">Run4_Var3!X296</f>
        <v>0</v>
      </c>
      <c r="M110" s="102">
        <f ca="1">Run4_Var4!X296</f>
        <v>0</v>
      </c>
      <c r="N110" s="102">
        <f ca="1">Run4_Var5!X296</f>
        <v>0</v>
      </c>
      <c r="O110" s="106"/>
      <c r="P110" s="106"/>
      <c r="Q110" s="102">
        <f ca="1">Run4_Var1!Y296</f>
        <v>0</v>
      </c>
      <c r="R110" s="102">
        <f ca="1">Run4_Var2!Y296</f>
        <v>0</v>
      </c>
      <c r="S110" s="102">
        <f ca="1">Run4_Var3!Y296</f>
        <v>0</v>
      </c>
      <c r="T110" s="102">
        <f ca="1">Run4_Var4!Y296</f>
        <v>0</v>
      </c>
      <c r="U110" s="102">
        <f ca="1">Run4_Var5!Y296</f>
        <v>0</v>
      </c>
      <c r="V110" s="106"/>
      <c r="W110" s="106"/>
      <c r="X110" s="102">
        <f ca="1">Run4_Var1!Z296</f>
        <v>0</v>
      </c>
      <c r="Y110" s="102">
        <f ca="1">Run4_Var2!Z296</f>
        <v>0</v>
      </c>
      <c r="Z110" s="102">
        <f ca="1">Run4_Var3!Z296</f>
        <v>0</v>
      </c>
      <c r="AA110" s="102">
        <f ca="1">Run4_Var4!Z296</f>
        <v>0</v>
      </c>
      <c r="AB110" s="102">
        <f ca="1">Run4_Var5!Z296</f>
        <v>0</v>
      </c>
      <c r="AC110" s="106"/>
      <c r="AD110" s="106"/>
      <c r="AE110" s="102">
        <f ca="1">Run4_Var1!AA296</f>
        <v>0</v>
      </c>
      <c r="AF110" s="102">
        <f ca="1">Run4_Var2!AA296</f>
        <v>0</v>
      </c>
      <c r="AG110" s="102">
        <f ca="1">Run4_Var3!AA296</f>
        <v>0</v>
      </c>
      <c r="AH110" s="102">
        <f ca="1">Run4_Var4!AA296</f>
        <v>0</v>
      </c>
      <c r="AI110" s="102">
        <f ca="1">Run4_Var5!AA296</f>
        <v>0</v>
      </c>
      <c r="AR110" s="140" t="s">
        <v>1419</v>
      </c>
      <c r="AS110" s="108">
        <f ca="1">AE124</f>
        <v>92.099734299999994</v>
      </c>
      <c r="AT110" s="108">
        <f ca="1">AF124</f>
        <v>92.147436699999986</v>
      </c>
      <c r="AU110" s="108">
        <f ca="1">AG124</f>
        <v>90.642849769999998</v>
      </c>
      <c r="AV110" s="108">
        <f ca="1">AH124</f>
        <v>103.05770491999999</v>
      </c>
      <c r="AW110" s="108">
        <f ca="1">AI124</f>
        <v>92.576350849999997</v>
      </c>
    </row>
    <row r="111" spans="1:87" x14ac:dyDescent="0.25">
      <c r="B111" s="25" t="str">
        <f>Run4_Var1!V297</f>
        <v>Elektriciteit</v>
      </c>
      <c r="C111" s="102">
        <f ca="1">Run4_Var1!W297</f>
        <v>0</v>
      </c>
      <c r="D111" s="102">
        <f ca="1">Run4_Var2!W297</f>
        <v>0</v>
      </c>
      <c r="E111" s="102">
        <f ca="1">Run4_Var3!W297</f>
        <v>0</v>
      </c>
      <c r="F111" s="102">
        <f ca="1">Run4_Var4!W297</f>
        <v>0</v>
      </c>
      <c r="G111" s="102">
        <f ca="1">Run4_Var5!W297</f>
        <v>0</v>
      </c>
      <c r="H111" s="106"/>
      <c r="I111" s="106"/>
      <c r="J111" s="102">
        <f ca="1">Run4_Var1!X297</f>
        <v>0</v>
      </c>
      <c r="K111" s="102">
        <f ca="1">Run4_Var2!X297</f>
        <v>0</v>
      </c>
      <c r="L111" s="102">
        <f ca="1">Run4_Var3!X297</f>
        <v>0</v>
      </c>
      <c r="M111" s="102">
        <f ca="1">Run4_Var4!X297</f>
        <v>0</v>
      </c>
      <c r="N111" s="102">
        <f ca="1">Run4_Var5!X297</f>
        <v>0</v>
      </c>
      <c r="O111" s="106"/>
      <c r="P111" s="106"/>
      <c r="Q111" s="102">
        <f ca="1">Run4_Var1!Y297</f>
        <v>0</v>
      </c>
      <c r="R111" s="102">
        <f ca="1">Run4_Var2!Y297</f>
        <v>0</v>
      </c>
      <c r="S111" s="102">
        <f ca="1">Run4_Var3!Y297</f>
        <v>0</v>
      </c>
      <c r="T111" s="102">
        <f ca="1">Run4_Var4!Y297</f>
        <v>0</v>
      </c>
      <c r="U111" s="102">
        <f ca="1">Run4_Var5!Y297</f>
        <v>0</v>
      </c>
      <c r="V111" s="106"/>
      <c r="W111" s="106"/>
      <c r="X111" s="102">
        <f ca="1">Run4_Var1!Z297</f>
        <v>0</v>
      </c>
      <c r="Y111" s="102">
        <f ca="1">Run4_Var2!Z297</f>
        <v>0</v>
      </c>
      <c r="Z111" s="102">
        <f ca="1">Run4_Var3!Z297</f>
        <v>0</v>
      </c>
      <c r="AA111" s="102">
        <f ca="1">Run4_Var4!Z297</f>
        <v>0</v>
      </c>
      <c r="AB111" s="102">
        <f ca="1">Run4_Var5!Z297</f>
        <v>0</v>
      </c>
      <c r="AC111" s="106"/>
      <c r="AD111" s="106"/>
      <c r="AE111" s="102">
        <f ca="1">Run4_Var1!AA297</f>
        <v>0</v>
      </c>
      <c r="AF111" s="102">
        <f ca="1">Run4_Var2!AA297</f>
        <v>0</v>
      </c>
      <c r="AG111" s="102">
        <f ca="1">Run4_Var3!AA297</f>
        <v>0</v>
      </c>
      <c r="AH111" s="102">
        <f ca="1">Run4_Var4!AA297</f>
        <v>0</v>
      </c>
      <c r="AI111" s="102">
        <f ca="1">Run4_Var5!AA297</f>
        <v>0</v>
      </c>
      <c r="AR111" s="140" t="s">
        <v>1402</v>
      </c>
      <c r="AS111" s="108">
        <f ca="1">AE290</f>
        <v>55.866132000000007</v>
      </c>
      <c r="AT111" s="108">
        <f ca="1">AF290</f>
        <v>55.866132000000007</v>
      </c>
      <c r="AU111" s="108">
        <f ca="1">AG290</f>
        <v>55.866132000000007</v>
      </c>
      <c r="AV111" s="108">
        <f ca="1">AH290</f>
        <v>55.866132000000007</v>
      </c>
      <c r="AW111" s="108">
        <f ca="1">AI290</f>
        <v>55.866132000000007</v>
      </c>
      <c r="AX111" s="106"/>
      <c r="AY111" s="106"/>
      <c r="AZ111" s="106"/>
      <c r="BA111" s="106"/>
      <c r="BB111" s="106"/>
      <c r="BC111" s="106"/>
      <c r="BD111" s="106"/>
      <c r="BE111" s="106"/>
      <c r="BF111" s="106"/>
      <c r="BG111" s="106"/>
      <c r="BH111" s="106"/>
      <c r="BI111" s="106"/>
      <c r="BJ111" s="106"/>
      <c r="BK111" s="106"/>
      <c r="BL111" s="106"/>
      <c r="BM111" s="106"/>
      <c r="BN111" s="106"/>
      <c r="BO111" s="106"/>
      <c r="BP111" s="106"/>
      <c r="BQ111" s="106"/>
      <c r="BR111" s="106"/>
      <c r="BS111" s="106"/>
      <c r="BT111" s="106"/>
      <c r="BU111" s="106"/>
      <c r="BV111" s="106"/>
      <c r="BW111" s="106"/>
      <c r="BX111" s="106"/>
      <c r="BY111" s="106"/>
      <c r="BZ111" s="106"/>
      <c r="CA111" s="106"/>
      <c r="CB111" s="106"/>
      <c r="CC111" s="106"/>
      <c r="CD111" s="106"/>
      <c r="CE111" s="106"/>
      <c r="CF111" s="106"/>
    </row>
    <row r="112" spans="1:87" x14ac:dyDescent="0.25">
      <c r="B112" s="20" t="str">
        <f>Run4_Var1!V298</f>
        <v>Elektriciteit vastrecht</v>
      </c>
      <c r="C112" s="102">
        <f ca="1">Run4_Var1!W298</f>
        <v>0</v>
      </c>
      <c r="D112" s="102">
        <f ca="1">Run4_Var2!W298</f>
        <v>0</v>
      </c>
      <c r="E112" s="102">
        <f ca="1">Run4_Var3!W298</f>
        <v>0</v>
      </c>
      <c r="F112" s="102">
        <f ca="1">Run4_Var4!W298</f>
        <v>0</v>
      </c>
      <c r="G112" s="102">
        <f ca="1">Run4_Var5!W298</f>
        <v>0</v>
      </c>
      <c r="H112" s="106"/>
      <c r="I112" s="106"/>
      <c r="J112" s="102">
        <f ca="1">Run4_Var1!X298</f>
        <v>0</v>
      </c>
      <c r="K112" s="102">
        <f ca="1">Run4_Var2!X298</f>
        <v>0</v>
      </c>
      <c r="L112" s="102">
        <f ca="1">Run4_Var3!X298</f>
        <v>0</v>
      </c>
      <c r="M112" s="102">
        <f ca="1">Run4_Var4!X298</f>
        <v>0</v>
      </c>
      <c r="N112" s="102">
        <f ca="1">Run4_Var5!X298</f>
        <v>0</v>
      </c>
      <c r="O112" s="106"/>
      <c r="P112" s="106"/>
      <c r="Q112" s="102">
        <f ca="1">Run4_Var1!Y298</f>
        <v>0</v>
      </c>
      <c r="R112" s="102">
        <f ca="1">Run4_Var2!Y298</f>
        <v>0</v>
      </c>
      <c r="S112" s="102">
        <f ca="1">Run4_Var3!Y298</f>
        <v>0</v>
      </c>
      <c r="T112" s="102">
        <f ca="1">Run4_Var4!Y298</f>
        <v>0</v>
      </c>
      <c r="U112" s="102">
        <f ca="1">Run4_Var5!Y298</f>
        <v>0</v>
      </c>
      <c r="V112" s="106"/>
      <c r="W112" s="106"/>
      <c r="X112" s="102">
        <f ca="1">Run4_Var1!Z298</f>
        <v>0</v>
      </c>
      <c r="Y112" s="102">
        <f ca="1">Run4_Var2!Z298</f>
        <v>0</v>
      </c>
      <c r="Z112" s="102">
        <f ca="1">Run4_Var3!Z298</f>
        <v>0</v>
      </c>
      <c r="AA112" s="102">
        <f ca="1">Run4_Var4!Z298</f>
        <v>0</v>
      </c>
      <c r="AB112" s="102">
        <f ca="1">Run4_Var5!Z298</f>
        <v>0</v>
      </c>
      <c r="AC112" s="106"/>
      <c r="AD112" s="106"/>
      <c r="AE112" s="102">
        <f ca="1">Run4_Var1!AA298</f>
        <v>0</v>
      </c>
      <c r="AF112" s="102">
        <f ca="1">Run4_Var2!AA298</f>
        <v>0</v>
      </c>
      <c r="AG112" s="102">
        <f ca="1">Run4_Var3!AA298</f>
        <v>0</v>
      </c>
      <c r="AH112" s="102">
        <f ca="1">Run4_Var4!AA298</f>
        <v>0</v>
      </c>
      <c r="AI112" s="102">
        <f ca="1">Run4_Var5!AA298</f>
        <v>0</v>
      </c>
      <c r="AR112" s="140" t="s">
        <v>1401</v>
      </c>
      <c r="AS112" s="108">
        <f ca="1">AE289</f>
        <v>9.1030824030000002</v>
      </c>
      <c r="AT112" s="108">
        <f ca="1">AF289</f>
        <v>9.110998103</v>
      </c>
      <c r="AU112" s="108">
        <f ca="1">AG289</f>
        <v>8.8627210170000001</v>
      </c>
      <c r="AV112" s="108">
        <f ca="1">AH289</f>
        <v>9.6704197479999987</v>
      </c>
      <c r="AW112" s="108">
        <f ca="1">AI289</f>
        <v>9.1860058329999994</v>
      </c>
    </row>
    <row r="113" spans="1:87" x14ac:dyDescent="0.25">
      <c r="B113" s="47" t="str">
        <f>Run4_Var1!V299</f>
        <v>Energieheffing (aardgas en elektriciteit)</v>
      </c>
      <c r="C113" s="102">
        <f ca="1">Run4_Var1!W299</f>
        <v>0</v>
      </c>
      <c r="D113" s="102">
        <f ca="1">Run4_Var2!W299</f>
        <v>0</v>
      </c>
      <c r="E113" s="102">
        <f ca="1">Run4_Var3!W299</f>
        <v>0</v>
      </c>
      <c r="F113" s="102">
        <f ca="1">Run4_Var4!W299</f>
        <v>0</v>
      </c>
      <c r="G113" s="102">
        <f ca="1">Run4_Var5!W299</f>
        <v>0</v>
      </c>
      <c r="H113" s="106"/>
      <c r="I113" s="106"/>
      <c r="J113" s="102">
        <f ca="1">Run4_Var1!X299</f>
        <v>0</v>
      </c>
      <c r="K113" s="102">
        <f ca="1">Run4_Var2!X299</f>
        <v>0</v>
      </c>
      <c r="L113" s="102">
        <f ca="1">Run4_Var3!X299</f>
        <v>0</v>
      </c>
      <c r="M113" s="102">
        <f ca="1">Run4_Var4!X299</f>
        <v>0</v>
      </c>
      <c r="N113" s="102">
        <f ca="1">Run4_Var5!X299</f>
        <v>0</v>
      </c>
      <c r="O113" s="106"/>
      <c r="P113" s="106"/>
      <c r="Q113" s="102">
        <f ca="1">Run4_Var1!Y299</f>
        <v>0</v>
      </c>
      <c r="R113" s="102">
        <f ca="1">Run4_Var2!Y299</f>
        <v>0</v>
      </c>
      <c r="S113" s="102">
        <f ca="1">Run4_Var3!Y299</f>
        <v>0</v>
      </c>
      <c r="T113" s="102">
        <f ca="1">Run4_Var4!Y299</f>
        <v>0</v>
      </c>
      <c r="U113" s="102">
        <f ca="1">Run4_Var5!Y299</f>
        <v>0</v>
      </c>
      <c r="V113" s="106"/>
      <c r="W113" s="106"/>
      <c r="X113" s="102">
        <f ca="1">Run4_Var1!Z299</f>
        <v>0</v>
      </c>
      <c r="Y113" s="102">
        <f ca="1">Run4_Var2!Z299</f>
        <v>0</v>
      </c>
      <c r="Z113" s="102">
        <f ca="1">Run4_Var3!Z299</f>
        <v>0</v>
      </c>
      <c r="AA113" s="102">
        <f ca="1">Run4_Var4!Z299</f>
        <v>0</v>
      </c>
      <c r="AB113" s="102">
        <f ca="1">Run4_Var5!Z299</f>
        <v>0</v>
      </c>
      <c r="AC113" s="106"/>
      <c r="AD113" s="106"/>
      <c r="AE113" s="102">
        <f ca="1">Run4_Var1!AA299</f>
        <v>0</v>
      </c>
      <c r="AF113" s="102">
        <f ca="1">Run4_Var2!AA299</f>
        <v>0</v>
      </c>
      <c r="AG113" s="102">
        <f ca="1">Run4_Var3!AA299</f>
        <v>0</v>
      </c>
      <c r="AH113" s="102">
        <f ca="1">Run4_Var4!AA299</f>
        <v>0</v>
      </c>
      <c r="AI113" s="102">
        <f ca="1">Run4_Var5!AA299</f>
        <v>0</v>
      </c>
      <c r="AR113" s="140" t="s">
        <v>1403</v>
      </c>
      <c r="AS113" s="108">
        <f ca="1">AE291</f>
        <v>0.52851254459999997</v>
      </c>
      <c r="AT113" s="108">
        <f ca="1">AF291</f>
        <v>0.52851254459999997</v>
      </c>
      <c r="AU113" s="108">
        <f ca="1">AG291</f>
        <v>0.52851254459999997</v>
      </c>
      <c r="AV113" s="108">
        <f ca="1">AH291</f>
        <v>0.52851254459999997</v>
      </c>
      <c r="AW113" s="108">
        <f ca="1">AI291</f>
        <v>0.52851254459999997</v>
      </c>
      <c r="CI113" s="106"/>
    </row>
    <row r="114" spans="1:87" x14ac:dyDescent="0.25">
      <c r="B114" s="51" t="str">
        <f>Run4_Var1!V300</f>
        <v xml:space="preserve">Vastrecht gebiedsopties </v>
      </c>
      <c r="C114" s="102">
        <f ca="1">Run4_Var1!W300</f>
        <v>0</v>
      </c>
      <c r="D114" s="102">
        <f ca="1">Run4_Var2!W300</f>
        <v>0</v>
      </c>
      <c r="E114" s="102">
        <f ca="1">Run4_Var3!W300</f>
        <v>0</v>
      </c>
      <c r="F114" s="102">
        <f ca="1">Run4_Var4!W300</f>
        <v>0</v>
      </c>
      <c r="G114" s="102">
        <f ca="1">Run4_Var5!W300</f>
        <v>0</v>
      </c>
      <c r="H114" s="106"/>
      <c r="I114" s="106"/>
      <c r="J114" s="102">
        <f ca="1">Run4_Var1!X300</f>
        <v>0</v>
      </c>
      <c r="K114" s="102">
        <f ca="1">Run4_Var2!X300</f>
        <v>0</v>
      </c>
      <c r="L114" s="102">
        <f ca="1">Run4_Var3!X300</f>
        <v>0</v>
      </c>
      <c r="M114" s="102">
        <f ca="1">Run4_Var4!X300</f>
        <v>0</v>
      </c>
      <c r="N114" s="102">
        <f ca="1">Run4_Var5!X300</f>
        <v>0</v>
      </c>
      <c r="O114" s="106"/>
      <c r="P114" s="106"/>
      <c r="Q114" s="102">
        <f ca="1">Run4_Var1!Y300</f>
        <v>0</v>
      </c>
      <c r="R114" s="102">
        <f ca="1">Run4_Var2!Y300</f>
        <v>0</v>
      </c>
      <c r="S114" s="102">
        <f ca="1">Run4_Var3!Y300</f>
        <v>0</v>
      </c>
      <c r="T114" s="102">
        <f ca="1">Run4_Var4!Y300</f>
        <v>0</v>
      </c>
      <c r="U114" s="102">
        <f ca="1">Run4_Var5!Y300</f>
        <v>0</v>
      </c>
      <c r="V114" s="106"/>
      <c r="W114" s="106"/>
      <c r="X114" s="102">
        <f ca="1">Run4_Var1!Z300</f>
        <v>0</v>
      </c>
      <c r="Y114" s="102">
        <f ca="1">Run4_Var2!Z300</f>
        <v>0</v>
      </c>
      <c r="Z114" s="102">
        <f ca="1">Run4_Var3!Z300</f>
        <v>0</v>
      </c>
      <c r="AA114" s="102">
        <f ca="1">Run4_Var4!Z300</f>
        <v>0</v>
      </c>
      <c r="AB114" s="102">
        <f ca="1">Run4_Var5!Z300</f>
        <v>0</v>
      </c>
      <c r="AC114" s="106"/>
      <c r="AD114" s="106"/>
      <c r="AE114" s="102">
        <f ca="1">Run4_Var1!AA300</f>
        <v>0</v>
      </c>
      <c r="AF114" s="102">
        <f ca="1">Run4_Var2!AA300</f>
        <v>0</v>
      </c>
      <c r="AG114" s="102">
        <f ca="1">Run4_Var3!AA300</f>
        <v>0</v>
      </c>
      <c r="AH114" s="102">
        <f ca="1">Run4_Var4!AA300</f>
        <v>0</v>
      </c>
      <c r="AI114" s="102">
        <f ca="1">Run4_Var5!AA300</f>
        <v>0</v>
      </c>
      <c r="AR114" s="155" t="s">
        <v>1420</v>
      </c>
      <c r="AS114" s="154">
        <f ca="1">-Run4_Var1!G566</f>
        <v>2.7105406300000001</v>
      </c>
      <c r="AT114" s="154">
        <f ca="1">-Run4_Var2!G566</f>
        <v>2.6618223900000002</v>
      </c>
      <c r="AU114" s="154">
        <f ca="1">-Run4_Var3!G566</f>
        <v>19.700114200000002</v>
      </c>
      <c r="AV114" s="154">
        <f ca="1">-Run4_Var4!G566</f>
        <v>0</v>
      </c>
      <c r="AW114" s="154">
        <f ca="1">-Run4_Var5!G566</f>
        <v>2.50321877E-2</v>
      </c>
    </row>
    <row r="115" spans="1:87" x14ac:dyDescent="0.25">
      <c r="B115" s="54" t="str">
        <f>Run4_Var1!V301</f>
        <v xml:space="preserve">Warmtelevering door gebiedsopties </v>
      </c>
      <c r="C115" s="102">
        <f ca="1">Run4_Var1!W301</f>
        <v>0</v>
      </c>
      <c r="D115" s="102">
        <f ca="1">Run4_Var2!W301</f>
        <v>0</v>
      </c>
      <c r="E115" s="102">
        <f ca="1">Run4_Var3!W301</f>
        <v>0</v>
      </c>
      <c r="F115" s="102">
        <f ca="1">Run4_Var4!W301</f>
        <v>0</v>
      </c>
      <c r="G115" s="102">
        <f ca="1">Run4_Var5!W301</f>
        <v>0</v>
      </c>
      <c r="H115" s="106"/>
      <c r="I115" s="106"/>
      <c r="J115" s="102">
        <f ca="1">Run4_Var1!X301</f>
        <v>0</v>
      </c>
      <c r="K115" s="102">
        <f ca="1">Run4_Var2!X301</f>
        <v>0</v>
      </c>
      <c r="L115" s="102">
        <f ca="1">Run4_Var3!X301</f>
        <v>0</v>
      </c>
      <c r="M115" s="102">
        <f ca="1">Run4_Var4!X301</f>
        <v>0</v>
      </c>
      <c r="N115" s="102">
        <f ca="1">Run4_Var5!X301</f>
        <v>0</v>
      </c>
      <c r="O115" s="106"/>
      <c r="P115" s="106"/>
      <c r="Q115" s="102">
        <f ca="1">Run4_Var1!Y301</f>
        <v>0</v>
      </c>
      <c r="R115" s="102">
        <f ca="1">Run4_Var2!Y301</f>
        <v>0</v>
      </c>
      <c r="S115" s="102">
        <f ca="1">Run4_Var3!Y301</f>
        <v>0</v>
      </c>
      <c r="T115" s="102">
        <f ca="1">Run4_Var4!Y301</f>
        <v>0</v>
      </c>
      <c r="U115" s="102">
        <f ca="1">Run4_Var5!Y301</f>
        <v>0</v>
      </c>
      <c r="V115" s="106"/>
      <c r="W115" s="106"/>
      <c r="X115" s="102">
        <f ca="1">Run4_Var1!Z301</f>
        <v>0</v>
      </c>
      <c r="Y115" s="102">
        <f ca="1">Run4_Var2!Z301</f>
        <v>0</v>
      </c>
      <c r="Z115" s="102">
        <f ca="1">Run4_Var3!Z301</f>
        <v>0</v>
      </c>
      <c r="AA115" s="102">
        <f ca="1">Run4_Var4!Z301</f>
        <v>0</v>
      </c>
      <c r="AB115" s="102">
        <f ca="1">Run4_Var5!Z301</f>
        <v>0</v>
      </c>
      <c r="AC115" s="106"/>
      <c r="AD115" s="106"/>
      <c r="AE115" s="102">
        <f ca="1">Run4_Var1!AA301</f>
        <v>0</v>
      </c>
      <c r="AF115" s="102">
        <f ca="1">Run4_Var2!AA301</f>
        <v>0</v>
      </c>
      <c r="AG115" s="102">
        <f ca="1">Run4_Var3!AA301</f>
        <v>0</v>
      </c>
      <c r="AH115" s="102">
        <f ca="1">Run4_Var4!AA301</f>
        <v>0</v>
      </c>
      <c r="AI115" s="102">
        <f ca="1">Run4_Var5!AA301</f>
        <v>0</v>
      </c>
    </row>
    <row r="116" spans="1:87" ht="15.75" thickBot="1" x14ac:dyDescent="0.3">
      <c r="B116" s="36" t="str">
        <f>Run4_Var1!V302</f>
        <v>Vergoeding voor schilverbetering en zonnepanelen/collectoren</v>
      </c>
      <c r="C116" s="102">
        <f ca="1">Run4_Var1!W302</f>
        <v>0</v>
      </c>
      <c r="D116" s="102">
        <f ca="1">Run4_Var2!W302</f>
        <v>0</v>
      </c>
      <c r="E116" s="102">
        <f ca="1">Run4_Var3!W302</f>
        <v>0</v>
      </c>
      <c r="F116" s="102">
        <f ca="1">Run4_Var4!W302</f>
        <v>0</v>
      </c>
      <c r="G116" s="102">
        <f ca="1">Run4_Var5!W302</f>
        <v>0</v>
      </c>
      <c r="H116" s="106"/>
      <c r="I116" s="106"/>
      <c r="J116" s="102">
        <f ca="1">Run4_Var1!X302</f>
        <v>0</v>
      </c>
      <c r="K116" s="102">
        <f ca="1">Run4_Var2!X302</f>
        <v>0</v>
      </c>
      <c r="L116" s="102">
        <f ca="1">Run4_Var3!X302</f>
        <v>0</v>
      </c>
      <c r="M116" s="102">
        <f ca="1">Run4_Var4!X302</f>
        <v>0</v>
      </c>
      <c r="N116" s="102">
        <f ca="1">Run4_Var5!X302</f>
        <v>0</v>
      </c>
      <c r="O116" s="106"/>
      <c r="P116" s="106"/>
      <c r="Q116" s="102">
        <f ca="1">Run4_Var1!Y302</f>
        <v>0</v>
      </c>
      <c r="R116" s="102">
        <f ca="1">Run4_Var2!Y302</f>
        <v>0</v>
      </c>
      <c r="S116" s="102">
        <f ca="1">Run4_Var3!Y302</f>
        <v>0</v>
      </c>
      <c r="T116" s="102">
        <f ca="1">Run4_Var4!Y302</f>
        <v>0</v>
      </c>
      <c r="U116" s="102">
        <f ca="1">Run4_Var5!Y302</f>
        <v>0</v>
      </c>
      <c r="V116" s="106"/>
      <c r="W116" s="106"/>
      <c r="X116" s="102">
        <f ca="1">Run4_Var1!Z302</f>
        <v>0</v>
      </c>
      <c r="Y116" s="102">
        <f ca="1">Run4_Var2!Z302</f>
        <v>0</v>
      </c>
      <c r="Z116" s="102">
        <f ca="1">Run4_Var3!Z302</f>
        <v>0</v>
      </c>
      <c r="AA116" s="102">
        <f ca="1">Run4_Var4!Z302</f>
        <v>0</v>
      </c>
      <c r="AB116" s="102">
        <f ca="1">Run4_Var5!Z302</f>
        <v>0</v>
      </c>
      <c r="AC116" s="106"/>
      <c r="AD116" s="106"/>
      <c r="AE116" s="102">
        <f ca="1">Run4_Var1!AA302</f>
        <v>0</v>
      </c>
      <c r="AF116" s="102">
        <f ca="1">Run4_Var2!AA302</f>
        <v>0</v>
      </c>
      <c r="AG116" s="102">
        <f ca="1">Run4_Var3!AA302</f>
        <v>0</v>
      </c>
      <c r="AH116" s="102">
        <f ca="1">Run4_Var4!AA302</f>
        <v>0</v>
      </c>
      <c r="AI116" s="102">
        <f ca="1">Run4_Var5!AA302</f>
        <v>0</v>
      </c>
      <c r="AR116" s="103" t="s">
        <v>1449</v>
      </c>
    </row>
    <row r="117" spans="1:87" s="106" customFormat="1" x14ac:dyDescent="0.25">
      <c r="A117" s="157" t="s">
        <v>237</v>
      </c>
      <c r="B117" s="157"/>
      <c r="C117" s="102"/>
      <c r="D117" s="102"/>
      <c r="E117" s="102"/>
      <c r="F117" s="102"/>
      <c r="G117" s="102"/>
      <c r="J117" s="102"/>
      <c r="K117" s="102"/>
      <c r="L117" s="102"/>
      <c r="M117" s="102"/>
      <c r="N117" s="102"/>
      <c r="Q117" s="102"/>
      <c r="R117" s="102"/>
      <c r="S117" s="102"/>
      <c r="T117" s="102"/>
      <c r="U117" s="102"/>
      <c r="X117" s="102"/>
      <c r="Y117" s="102"/>
      <c r="Z117" s="102"/>
      <c r="AA117" s="102"/>
      <c r="AB117" s="102"/>
      <c r="AE117" s="102"/>
      <c r="AF117" s="102"/>
      <c r="AG117" s="102"/>
      <c r="AH117" s="102"/>
      <c r="AI117" s="102"/>
      <c r="AR117" s="140" t="s">
        <v>1448</v>
      </c>
      <c r="AS117" s="140">
        <f>ReadMe!K38</f>
        <v>1</v>
      </c>
      <c r="AT117" s="140"/>
      <c r="AU117" s="140"/>
      <c r="AV117" s="140"/>
      <c r="AW117" s="140"/>
      <c r="AX117" s="140"/>
      <c r="AY117" s="140"/>
      <c r="AZ117" s="140"/>
      <c r="BA117" s="140"/>
      <c r="BB117" s="140"/>
      <c r="BC117" s="140"/>
      <c r="BD117" s="140"/>
      <c r="BE117" s="140"/>
      <c r="BF117" s="140"/>
      <c r="BG117" s="140"/>
      <c r="BH117" s="140"/>
      <c r="BI117" s="140"/>
      <c r="BJ117" s="140"/>
      <c r="BK117" s="140"/>
      <c r="BL117" s="140"/>
      <c r="BM117" s="140"/>
      <c r="BN117" s="140"/>
      <c r="BO117" s="140"/>
      <c r="BP117" s="140"/>
      <c r="BQ117" s="140"/>
      <c r="BR117" s="140"/>
      <c r="BS117" s="140"/>
      <c r="BT117" s="140"/>
      <c r="BU117" s="140"/>
      <c r="BV117" s="140"/>
      <c r="BW117" s="140"/>
      <c r="BX117" s="140"/>
      <c r="BY117" s="140"/>
      <c r="BZ117" s="140"/>
      <c r="CA117" s="140"/>
      <c r="CB117" s="140"/>
      <c r="CC117" s="140"/>
      <c r="CD117" s="140"/>
      <c r="CE117" s="140"/>
      <c r="CF117" s="140"/>
      <c r="CG117" s="140"/>
      <c r="CH117" s="140"/>
      <c r="CI117" s="140"/>
    </row>
    <row r="118" spans="1:87" x14ac:dyDescent="0.25">
      <c r="B118" s="63" t="str">
        <f>Run4_Var1!V324</f>
        <v>EmissieRechten, voor alle bebouwingstypes</v>
      </c>
      <c r="C118" s="108">
        <f ca="1">Run4_Var1!W324</f>
        <v>0</v>
      </c>
      <c r="D118" s="108">
        <f ca="1">Run4_Var2!W324</f>
        <v>0</v>
      </c>
      <c r="E118" s="108">
        <f ca="1">Run4_Var3!W324</f>
        <v>0</v>
      </c>
      <c r="F118" s="108">
        <f ca="1">Run4_Var4!W324</f>
        <v>0</v>
      </c>
      <c r="G118" s="108">
        <f ca="1">Run4_Var5!W324</f>
        <v>0</v>
      </c>
      <c r="J118" s="108">
        <f ca="1">Run4_Var1!X324</f>
        <v>0</v>
      </c>
      <c r="K118" s="108">
        <f ca="1">Run4_Var2!X324</f>
        <v>0</v>
      </c>
      <c r="L118" s="108">
        <f ca="1">Run4_Var3!X324</f>
        <v>0</v>
      </c>
      <c r="M118" s="108">
        <f ca="1">Run4_Var4!X324</f>
        <v>0</v>
      </c>
      <c r="N118" s="108">
        <f ca="1">Run4_Var5!X324</f>
        <v>0</v>
      </c>
      <c r="Q118" s="108">
        <f ca="1">Run4_Var1!Y324</f>
        <v>0</v>
      </c>
      <c r="R118" s="108">
        <f ca="1">Run4_Var2!Y324</f>
        <v>0</v>
      </c>
      <c r="S118" s="108">
        <f ca="1">Run4_Var3!Y324</f>
        <v>0</v>
      </c>
      <c r="T118" s="108">
        <f ca="1">Run4_Var4!Y324</f>
        <v>0</v>
      </c>
      <c r="U118" s="108">
        <f ca="1">Run4_Var5!Y324</f>
        <v>0</v>
      </c>
      <c r="X118" s="108">
        <f ca="1">Run4_Var1!Z324</f>
        <v>0</v>
      </c>
      <c r="Y118" s="108">
        <f ca="1">Run4_Var2!Z324</f>
        <v>0</v>
      </c>
      <c r="Z118" s="108">
        <f ca="1">Run4_Var3!Z324</f>
        <v>0</v>
      </c>
      <c r="AA118" s="108">
        <f ca="1">Run4_Var4!Z324</f>
        <v>0</v>
      </c>
      <c r="AB118" s="108">
        <f ca="1">Run4_Var5!Z324</f>
        <v>0</v>
      </c>
      <c r="AE118" s="108">
        <f ca="1">Run4_Var1!AA324</f>
        <v>0</v>
      </c>
      <c r="AF118" s="108">
        <f ca="1">Run4_Var2!AA324</f>
        <v>0</v>
      </c>
      <c r="AG118" s="108">
        <f ca="1">Run4_Var3!AA324</f>
        <v>0</v>
      </c>
      <c r="AH118" s="108">
        <f ca="1">Run4_Var4!AA324</f>
        <v>0</v>
      </c>
      <c r="AI118" s="108">
        <f ca="1">Run4_Var5!AA324</f>
        <v>0</v>
      </c>
      <c r="AR118" s="140" t="s">
        <v>1442</v>
      </c>
      <c r="AY118" s="140" t="str">
        <f>AS8</f>
        <v>Referentie</v>
      </c>
      <c r="BF118" s="140" t="str">
        <f>AT8</f>
        <v>Label_B</v>
      </c>
      <c r="BM118" s="140" t="str">
        <f>AU8</f>
        <v>Label_A+</v>
      </c>
      <c r="BT118" s="140" t="str">
        <f>AV8</f>
        <v>Label_A+_eWP</v>
      </c>
      <c r="CA118" s="140" t="str">
        <f>AW8</f>
        <v>Label_B_WP2euro/m3</v>
      </c>
    </row>
    <row r="119" spans="1:87" x14ac:dyDescent="0.25">
      <c r="B119" s="14" t="str">
        <f>Run4_Var1!V325</f>
        <v>Aardgasinkomsten (Commodity, variabele netwerkkosten en Emissierechten), voor alle bebouwingstypes</v>
      </c>
      <c r="C119" s="108">
        <f ca="1">Run4_Var1!W325</f>
        <v>56.7593964</v>
      </c>
      <c r="D119" s="108">
        <f ca="1">Run4_Var2!W325</f>
        <v>56.7593964</v>
      </c>
      <c r="E119" s="108">
        <f ca="1">Run4_Var3!W325</f>
        <v>56.7593964</v>
      </c>
      <c r="F119" s="108">
        <f ca="1">Run4_Var4!W325</f>
        <v>56.7593964</v>
      </c>
      <c r="G119" s="108">
        <f ca="1">Run4_Var5!W325</f>
        <v>56.7593964</v>
      </c>
      <c r="J119" s="108">
        <f ca="1">Run4_Var1!X325</f>
        <v>45.112298631000009</v>
      </c>
      <c r="K119" s="108">
        <f ca="1">Run4_Var2!X325</f>
        <v>34.878100224900003</v>
      </c>
      <c r="L119" s="108">
        <f ca="1">Run4_Var3!X325</f>
        <v>6.7322916243999993</v>
      </c>
      <c r="M119" s="108">
        <f ca="1">Run4_Var4!X325</f>
        <v>0</v>
      </c>
      <c r="N119" s="108">
        <f ca="1">Run4_Var5!X325</f>
        <v>0.14176996636</v>
      </c>
      <c r="Q119" s="108">
        <f ca="1">Run4_Var1!Y325</f>
        <v>35.593713190799996</v>
      </c>
      <c r="R119" s="108">
        <f ca="1">Run4_Var2!Y325</f>
        <v>27.5900003046</v>
      </c>
      <c r="S119" s="108">
        <f ca="1">Run4_Var3!Y325</f>
        <v>4.8979623884999999</v>
      </c>
      <c r="T119" s="108">
        <f ca="1">Run4_Var4!Y325</f>
        <v>0</v>
      </c>
      <c r="U119" s="108">
        <f ca="1">Run4_Var5!Y325</f>
        <v>0.11243308733000001</v>
      </c>
      <c r="X119" s="108">
        <f ca="1">Run4_Var1!Z325</f>
        <v>32.249665049599997</v>
      </c>
      <c r="Y119" s="108">
        <f ca="1">Run4_Var2!Z325</f>
        <v>27.798392958099999</v>
      </c>
      <c r="Z119" s="108">
        <f ca="1">Run4_Var3!Z325</f>
        <v>4.0858284272999992</v>
      </c>
      <c r="AA119" s="108">
        <f ca="1">Run4_Var4!Z325</f>
        <v>0</v>
      </c>
      <c r="AB119" s="108">
        <f ca="1">Run4_Var5!Z325</f>
        <v>0.11349322096</v>
      </c>
      <c r="AE119" s="108">
        <f ca="1">Run4_Var1!AA325</f>
        <v>32.348144502809994</v>
      </c>
      <c r="AF119" s="108">
        <f ca="1">Run4_Var2!AA325</f>
        <v>25.672018278029999</v>
      </c>
      <c r="AG119" s="108">
        <f ca="1">Run4_Var3!AA325</f>
        <v>3.5284859593300002</v>
      </c>
      <c r="AH119" s="108">
        <f ca="1">Run4_Var4!AA325</f>
        <v>0</v>
      </c>
      <c r="AI119" s="108">
        <f ca="1">Run4_Var5!AA325</f>
        <v>0.11437323229</v>
      </c>
      <c r="AS119" s="140">
        <v>2013</v>
      </c>
      <c r="AT119" s="140">
        <v>2020</v>
      </c>
      <c r="AU119" s="140">
        <v>2030</v>
      </c>
      <c r="AV119" s="140">
        <v>2040</v>
      </c>
      <c r="AW119" s="140">
        <v>2050</v>
      </c>
      <c r="AZ119" s="140">
        <v>2013</v>
      </c>
      <c r="BA119" s="140">
        <v>2020</v>
      </c>
      <c r="BB119" s="140">
        <v>2030</v>
      </c>
      <c r="BC119" s="140">
        <v>2040</v>
      </c>
      <c r="BD119" s="140">
        <v>2050</v>
      </c>
      <c r="BG119" s="140">
        <v>2013</v>
      </c>
      <c r="BH119" s="140">
        <v>2020</v>
      </c>
      <c r="BI119" s="140">
        <v>2030</v>
      </c>
      <c r="BJ119" s="140">
        <v>2040</v>
      </c>
      <c r="BK119" s="140">
        <v>2050</v>
      </c>
      <c r="BN119" s="140">
        <v>2013</v>
      </c>
      <c r="BO119" s="140">
        <v>2020</v>
      </c>
      <c r="BP119" s="140">
        <v>2030</v>
      </c>
      <c r="BQ119" s="140">
        <v>2040</v>
      </c>
      <c r="BR119" s="140">
        <v>2050</v>
      </c>
      <c r="BU119" s="140">
        <v>2013</v>
      </c>
      <c r="BV119" s="140">
        <v>2020</v>
      </c>
      <c r="BW119" s="140">
        <v>2030</v>
      </c>
      <c r="BX119" s="140">
        <v>2040</v>
      </c>
      <c r="BY119" s="140">
        <v>2050</v>
      </c>
      <c r="CB119" s="140">
        <v>2013</v>
      </c>
      <c r="CC119" s="140">
        <v>2020</v>
      </c>
      <c r="CD119" s="140">
        <v>2030</v>
      </c>
      <c r="CE119" s="140">
        <v>2040</v>
      </c>
      <c r="CF119" s="140">
        <v>2050</v>
      </c>
      <c r="CG119" s="106"/>
      <c r="CH119" s="106"/>
    </row>
    <row r="120" spans="1:87" x14ac:dyDescent="0.25">
      <c r="B120" s="43" t="str">
        <f>Run4_Var1!V326</f>
        <v>Variabele netwerkkosten aardgas, voor alle bebouwingstypes</v>
      </c>
      <c r="C120" s="108">
        <f ca="1">Run4_Var1!W326</f>
        <v>-20.106906120000001</v>
      </c>
      <c r="D120" s="108">
        <f ca="1">Run4_Var2!W326</f>
        <v>-20.106906120000001</v>
      </c>
      <c r="E120" s="108">
        <f ca="1">Run4_Var3!W326</f>
        <v>-20.106906120000001</v>
      </c>
      <c r="F120" s="108">
        <f ca="1">Run4_Var4!W326</f>
        <v>-20.106906120000001</v>
      </c>
      <c r="G120" s="108">
        <f ca="1">Run4_Var5!W326</f>
        <v>-20.106906120000001</v>
      </c>
      <c r="J120" s="108">
        <f ca="1">Run4_Var1!X326</f>
        <v>-18.78399772685</v>
      </c>
      <c r="K120" s="108">
        <f ca="1">Run4_Var2!X326</f>
        <v>-14.630669557750002</v>
      </c>
      <c r="L120" s="108">
        <f ca="1">Run4_Var3!X326</f>
        <v>-2.8281116238499999</v>
      </c>
      <c r="M120" s="108">
        <f ca="1">Run4_Var4!X326</f>
        <v>0</v>
      </c>
      <c r="N120" s="108">
        <f ca="1">Run4_Var5!X326</f>
        <v>-6.0319866680000001E-2</v>
      </c>
      <c r="Q120" s="108">
        <f ca="1">Run4_Var1!Y326</f>
        <v>-18.35802737897</v>
      </c>
      <c r="R120" s="108">
        <f ca="1">Run4_Var2!Y326</f>
        <v>-14.317061272469999</v>
      </c>
      <c r="S120" s="108">
        <f ca="1">Run4_Var3!Y326</f>
        <v>-2.5460844605700004</v>
      </c>
      <c r="T120" s="108">
        <f ca="1">Run4_Var4!Y326</f>
        <v>0</v>
      </c>
      <c r="U120" s="108">
        <f ca="1">Run4_Var5!Y326</f>
        <v>-5.9029709440000001E-2</v>
      </c>
      <c r="X120" s="108">
        <f ca="1">Run4_Var1!Z326</f>
        <v>-16.318540231390003</v>
      </c>
      <c r="Y120" s="108">
        <f ca="1">Run4_Var2!Z326</f>
        <v>-13.97467823659</v>
      </c>
      <c r="Z120" s="108">
        <f ca="1">Run4_Var3!Z326</f>
        <v>-2.0612389656699999</v>
      </c>
      <c r="AA120" s="108">
        <f ca="1">Run4_Var4!Z326</f>
        <v>0</v>
      </c>
      <c r="AB120" s="108">
        <f ca="1">Run4_Var5!Z326</f>
        <v>-5.7744714799999999E-2</v>
      </c>
      <c r="AE120" s="108">
        <f ca="1">Run4_Var1!AA326</f>
        <v>-15.876956545750001</v>
      </c>
      <c r="AF120" s="108">
        <f ca="1">Run4_Var2!AA326</f>
        <v>-12.640569747590002</v>
      </c>
      <c r="AG120" s="108">
        <f ca="1">Run4_Var3!AA326</f>
        <v>-1.73072052799</v>
      </c>
      <c r="AH120" s="108">
        <f ca="1">Run4_Var4!AA326</f>
        <v>0</v>
      </c>
      <c r="AI120" s="108">
        <f ca="1">Run4_Var5!AA326</f>
        <v>-5.6447939959999999E-2</v>
      </c>
      <c r="AR120" s="96" t="s">
        <v>1408</v>
      </c>
      <c r="AS120" s="108">
        <f t="shared" ref="AS120:AW125" ca="1" si="61">IF($AS$117=1,AZ120,IF($AS$117=2,BG120,IF($AS$117=3,BN120,IF($AS$117=4,BU120,IF($AS$117=5,CB120,0)))))</f>
        <v>-10.4301844</v>
      </c>
      <c r="AT120" s="108">
        <f t="shared" ca="1" si="61"/>
        <v>-10.515091399999999</v>
      </c>
      <c r="AU120" s="108">
        <f t="shared" ca="1" si="61"/>
        <v>-10.515086800000001</v>
      </c>
      <c r="AV120" s="108">
        <f t="shared" ca="1" si="61"/>
        <v>-10.514975400000001</v>
      </c>
      <c r="AW120" s="108">
        <f t="shared" ca="1" si="61"/>
        <v>-10.514807299999999</v>
      </c>
      <c r="AY120" s="96" t="s">
        <v>1408</v>
      </c>
      <c r="AZ120" s="108">
        <f t="shared" ref="AZ120:AZ125" ca="1" si="62">C286</f>
        <v>-10.4301844</v>
      </c>
      <c r="BA120" s="108">
        <f t="shared" ref="BA120:BA125" ca="1" si="63">J286</f>
        <v>-10.515091399999999</v>
      </c>
      <c r="BB120" s="108">
        <f t="shared" ref="BB120:BB125" ca="1" si="64">Q286</f>
        <v>-10.515086800000001</v>
      </c>
      <c r="BC120" s="108">
        <f t="shared" ref="BC120:BC125" ca="1" si="65">X286</f>
        <v>-10.514975400000001</v>
      </c>
      <c r="BD120" s="108">
        <f t="shared" ref="BD120:BD125" ca="1" si="66">AE286</f>
        <v>-10.514807299999999</v>
      </c>
      <c r="BF120" s="96" t="s">
        <v>1408</v>
      </c>
      <c r="BG120" s="108">
        <f t="shared" ref="BG120:BG125" ca="1" si="67">D286</f>
        <v>-10.4301844</v>
      </c>
      <c r="BH120" s="108">
        <f t="shared" ref="BH120:BH125" ca="1" si="68">K286</f>
        <v>-10.515108100000001</v>
      </c>
      <c r="BI120" s="108">
        <f t="shared" ref="BI120:BI125" ca="1" si="69">R286</f>
        <v>-10.5150673</v>
      </c>
      <c r="BJ120" s="108">
        <f t="shared" ref="BJ120:BJ125" ca="1" si="70">Y286</f>
        <v>-10.5148335</v>
      </c>
      <c r="BK120" s="108">
        <f t="shared" ref="BK120:BK125" ca="1" si="71">AF286</f>
        <v>-10.5145816</v>
      </c>
      <c r="BM120" s="96" t="s">
        <v>1408</v>
      </c>
      <c r="BN120" s="108">
        <f t="shared" ref="BN120:BN125" ca="1" si="72">E286</f>
        <v>-10.4301844</v>
      </c>
      <c r="BO120" s="108">
        <f t="shared" ref="BO120:BO125" ca="1" si="73">L286</f>
        <v>-10.4894569</v>
      </c>
      <c r="BP120" s="108">
        <f t="shared" ref="BP120:BP125" ca="1" si="74">S286</f>
        <v>-10.486197199999999</v>
      </c>
      <c r="BQ120" s="108">
        <f t="shared" ref="BQ120:BQ125" ca="1" si="75">Z286</f>
        <v>-10.480506</v>
      </c>
      <c r="BR120" s="108">
        <f t="shared" ref="BR120:BR125" ca="1" si="76">AG286</f>
        <v>-10.476464099999999</v>
      </c>
      <c r="BT120" s="96" t="s">
        <v>1408</v>
      </c>
      <c r="BU120" s="108">
        <f t="shared" ref="BU120:BU125" ca="1" si="77">F286</f>
        <v>-10.4301844</v>
      </c>
      <c r="BV120" s="108">
        <f t="shared" ref="BV120:BV125" ca="1" si="78">M286</f>
        <v>-10.462454899999999</v>
      </c>
      <c r="BW120" s="108">
        <f t="shared" ref="BW120:BW125" ca="1" si="79">T286</f>
        <v>-10.462454899999999</v>
      </c>
      <c r="BX120" s="108">
        <f t="shared" ref="BX120:BX125" ca="1" si="80">AA286</f>
        <v>-10.462454899999999</v>
      </c>
      <c r="BY120" s="108">
        <f t="shared" ref="BY120:BY125" ca="1" si="81">AH286</f>
        <v>-10.462454899999999</v>
      </c>
      <c r="CA120" s="96" t="s">
        <v>1408</v>
      </c>
      <c r="CB120" s="108">
        <f t="shared" ref="CB120:CB125" ca="1" si="82">G286</f>
        <v>-10.4301844</v>
      </c>
      <c r="CC120" s="108">
        <f t="shared" ref="CC120:CC125" ca="1" si="83">N286</f>
        <v>-10.517612099999999</v>
      </c>
      <c r="CD120" s="108">
        <f t="shared" ref="CD120:CD125" ca="1" si="84">U286</f>
        <v>-10.517612099999999</v>
      </c>
      <c r="CE120" s="108">
        <f t="shared" ref="CE120:CE125" ca="1" si="85">AB286</f>
        <v>-10.517612099999999</v>
      </c>
      <c r="CF120" s="108">
        <f t="shared" ref="CF120:CF125" ca="1" si="86">AI286</f>
        <v>-10.5176116</v>
      </c>
    </row>
    <row r="121" spans="1:87" x14ac:dyDescent="0.25">
      <c r="B121" s="30" t="str">
        <f>Run4_Var1!V327</f>
        <v>Bijstook, voor alle gebiedsopties</v>
      </c>
      <c r="C121" s="108">
        <f ca="1">Run4_Var1!W327</f>
        <v>6.74976048</v>
      </c>
      <c r="D121" s="108">
        <f ca="1">Run4_Var2!W327</f>
        <v>6.74976048</v>
      </c>
      <c r="E121" s="108">
        <f ca="1">Run4_Var3!W327</f>
        <v>6.74976048</v>
      </c>
      <c r="F121" s="108">
        <f ca="1">Run4_Var4!W327</f>
        <v>6.74976048</v>
      </c>
      <c r="G121" s="108">
        <f ca="1">Run4_Var5!W327</f>
        <v>6.74976048</v>
      </c>
      <c r="J121" s="108">
        <f ca="1">Run4_Var1!X327</f>
        <v>6.4336752300000004</v>
      </c>
      <c r="K121" s="108">
        <f ca="1">Run4_Var2!X327</f>
        <v>4.7113632799999996</v>
      </c>
      <c r="L121" s="108">
        <f ca="1">Run4_Var3!X327</f>
        <v>3.2655472300000001</v>
      </c>
      <c r="M121" s="108">
        <f ca="1">Run4_Var4!X327</f>
        <v>6.4861230499999998</v>
      </c>
      <c r="N121" s="108">
        <f ca="1">Run4_Var5!X327</f>
        <v>13.724325819999999</v>
      </c>
      <c r="Q121" s="108">
        <f ca="1">Run4_Var1!Y327</f>
        <v>5.0326705499999997</v>
      </c>
      <c r="R121" s="108">
        <f ca="1">Run4_Var2!Y327</f>
        <v>3.69051616</v>
      </c>
      <c r="S121" s="108">
        <f ca="1">Run4_Var3!Y327</f>
        <v>2.5638169400000002</v>
      </c>
      <c r="T121" s="108">
        <f ca="1">Run4_Var4!Y327</f>
        <v>5.0337529400000003</v>
      </c>
      <c r="U121" s="108">
        <f ca="1">Run4_Var5!Y327</f>
        <v>10.75095005</v>
      </c>
      <c r="X121" s="108">
        <f ca="1">Run4_Var1!Z327</f>
        <v>6.0595447599999996</v>
      </c>
      <c r="Y121" s="108">
        <f ca="1">Run4_Var2!Z327</f>
        <v>3.7250657899999999</v>
      </c>
      <c r="Z121" s="108">
        <f ca="1">Run4_Var3!Z327</f>
        <v>2.5939873200000001</v>
      </c>
      <c r="AA121" s="108">
        <f ca="1">Run4_Var4!Z327</f>
        <v>5.0681900899999999</v>
      </c>
      <c r="AB121" s="108">
        <f ca="1">Run4_Var5!Z327</f>
        <v>10.852042919999999</v>
      </c>
      <c r="AE121" s="108">
        <f ca="1">Run4_Var1!AA327</f>
        <v>6.0413473</v>
      </c>
      <c r="AF121" s="108">
        <f ca="1">Run4_Var2!AA327</f>
        <v>4.3912813799999997</v>
      </c>
      <c r="AG121" s="108">
        <f ca="1">Run4_Var3!AA327</f>
        <v>2.62039468</v>
      </c>
      <c r="AH121" s="108">
        <f ca="1">Run4_Var4!AA327</f>
        <v>5.0463966400000002</v>
      </c>
      <c r="AI121" s="108">
        <f ca="1">Run4_Var5!AA327</f>
        <v>10.93560246</v>
      </c>
      <c r="AR121" s="92" t="s">
        <v>1428</v>
      </c>
      <c r="AS121" s="108">
        <f t="shared" ca="1" si="61"/>
        <v>0</v>
      </c>
      <c r="AT121" s="108">
        <f t="shared" ca="1" si="61"/>
        <v>-4.12225591E-2</v>
      </c>
      <c r="AU121" s="108">
        <f t="shared" ca="1" si="61"/>
        <v>-4.1310869899999998E-2</v>
      </c>
      <c r="AV121" s="108">
        <f t="shared" ca="1" si="61"/>
        <v>-4.2417736300000002E-2</v>
      </c>
      <c r="AW121" s="108">
        <f t="shared" ca="1" si="61"/>
        <v>-4.4623115599999999E-2</v>
      </c>
      <c r="AX121" s="106"/>
      <c r="AY121" s="92" t="s">
        <v>1428</v>
      </c>
      <c r="AZ121" s="108">
        <f t="shared" ca="1" si="62"/>
        <v>0</v>
      </c>
      <c r="BA121" s="108">
        <f t="shared" ca="1" si="63"/>
        <v>-4.12225591E-2</v>
      </c>
      <c r="BB121" s="108">
        <f t="shared" ca="1" si="64"/>
        <v>-4.1310869899999998E-2</v>
      </c>
      <c r="BC121" s="108">
        <f t="shared" ca="1" si="65"/>
        <v>-4.2417736300000002E-2</v>
      </c>
      <c r="BD121" s="108">
        <f t="shared" ca="1" si="66"/>
        <v>-4.4623115599999999E-2</v>
      </c>
      <c r="BE121" s="106"/>
      <c r="BF121" s="92" t="s">
        <v>1428</v>
      </c>
      <c r="BG121" s="108">
        <f t="shared" ca="1" si="67"/>
        <v>0</v>
      </c>
      <c r="BH121" s="108">
        <f t="shared" ca="1" si="68"/>
        <v>-4.0976995500000002E-2</v>
      </c>
      <c r="BI121" s="108">
        <f t="shared" ca="1" si="69"/>
        <v>-4.1801917199999997E-2</v>
      </c>
      <c r="BJ121" s="108">
        <f t="shared" ca="1" si="70"/>
        <v>-4.6480516899999998E-2</v>
      </c>
      <c r="BK121" s="108">
        <f t="shared" ca="1" si="71"/>
        <v>-5.0319885199999997E-2</v>
      </c>
      <c r="BL121" s="106"/>
      <c r="BM121" s="92" t="s">
        <v>1428</v>
      </c>
      <c r="BN121" s="108">
        <f t="shared" ca="1" si="72"/>
        <v>0</v>
      </c>
      <c r="BO121" s="108">
        <f t="shared" ca="1" si="73"/>
        <v>-0.45567022299999999</v>
      </c>
      <c r="BP121" s="108">
        <f t="shared" ca="1" si="74"/>
        <v>-0.471856622</v>
      </c>
      <c r="BQ121" s="108">
        <f t="shared" ca="1" si="75"/>
        <v>-0.49952556199999998</v>
      </c>
      <c r="BR121" s="108">
        <f t="shared" ca="1" si="76"/>
        <v>-0.51759039699999998</v>
      </c>
      <c r="BS121" s="106"/>
      <c r="BT121" s="92" t="s">
        <v>1428</v>
      </c>
      <c r="BU121" s="108">
        <f t="shared" ca="1" si="77"/>
        <v>0</v>
      </c>
      <c r="BV121" s="108">
        <f t="shared" ca="1" si="78"/>
        <v>-0.60307088499999995</v>
      </c>
      <c r="BW121" s="108">
        <f t="shared" ca="1" si="79"/>
        <v>-0.60307088499999995</v>
      </c>
      <c r="BX121" s="108">
        <f t="shared" ca="1" si="80"/>
        <v>-0.60307088499999995</v>
      </c>
      <c r="BY121" s="108">
        <f t="shared" ca="1" si="81"/>
        <v>-0.60307088499999995</v>
      </c>
      <c r="BZ121" s="106"/>
      <c r="CA121" s="92" t="s">
        <v>1428</v>
      </c>
      <c r="CB121" s="108">
        <f t="shared" ca="1" si="82"/>
        <v>0</v>
      </c>
      <c r="CC121" s="108">
        <f t="shared" ca="1" si="83"/>
        <v>-1.2056445900000001E-3</v>
      </c>
      <c r="CD121" s="108">
        <f t="shared" ca="1" si="84"/>
        <v>-1.2056445900000001E-3</v>
      </c>
      <c r="CE121" s="108">
        <f t="shared" ca="1" si="85"/>
        <v>-1.2056445900000001E-3</v>
      </c>
      <c r="CF121" s="108">
        <f t="shared" ca="1" si="86"/>
        <v>-1.21539994E-3</v>
      </c>
      <c r="CI121" s="106"/>
    </row>
    <row r="122" spans="1:87" s="106" customFormat="1" x14ac:dyDescent="0.25">
      <c r="A122" s="106" t="s">
        <v>240</v>
      </c>
      <c r="C122" s="102"/>
      <c r="D122" s="102"/>
      <c r="E122" s="102"/>
      <c r="F122" s="102"/>
      <c r="G122" s="102"/>
      <c r="J122" s="102"/>
      <c r="K122" s="102"/>
      <c r="L122" s="102"/>
      <c r="M122" s="102"/>
      <c r="N122" s="102"/>
      <c r="Q122" s="102"/>
      <c r="R122" s="102"/>
      <c r="S122" s="102"/>
      <c r="T122" s="102"/>
      <c r="U122" s="102"/>
      <c r="X122" s="102"/>
      <c r="Y122" s="102"/>
      <c r="Z122" s="102"/>
      <c r="AA122" s="102"/>
      <c r="AB122" s="102"/>
      <c r="AE122" s="102"/>
      <c r="AF122" s="102"/>
      <c r="AG122" s="102"/>
      <c r="AH122" s="102"/>
      <c r="AI122" s="102"/>
      <c r="AR122" s="34" t="s">
        <v>249</v>
      </c>
      <c r="AS122" s="108">
        <f t="shared" ca="1" si="61"/>
        <v>-48.4258563</v>
      </c>
      <c r="AT122" s="108">
        <f t="shared" ca="1" si="61"/>
        <v>-48.820067299999998</v>
      </c>
      <c r="AU122" s="108">
        <f t="shared" ca="1" si="61"/>
        <v>-48.820045999999998</v>
      </c>
      <c r="AV122" s="108">
        <f t="shared" ca="1" si="61"/>
        <v>-48.819528499999997</v>
      </c>
      <c r="AW122" s="108">
        <f t="shared" ca="1" si="61"/>
        <v>-48.818748300000003</v>
      </c>
      <c r="AX122" s="140"/>
      <c r="AY122" s="34" t="s">
        <v>249</v>
      </c>
      <c r="AZ122" s="108">
        <f t="shared" ca="1" si="62"/>
        <v>-48.4258563</v>
      </c>
      <c r="BA122" s="108">
        <f t="shared" ca="1" si="63"/>
        <v>-48.820067299999998</v>
      </c>
      <c r="BB122" s="108">
        <f t="shared" ca="1" si="64"/>
        <v>-48.820045999999998</v>
      </c>
      <c r="BC122" s="108">
        <f t="shared" ca="1" si="65"/>
        <v>-48.819528499999997</v>
      </c>
      <c r="BD122" s="108">
        <f t="shared" ca="1" si="66"/>
        <v>-48.818748300000003</v>
      </c>
      <c r="BE122" s="140"/>
      <c r="BF122" s="34" t="s">
        <v>249</v>
      </c>
      <c r="BG122" s="108">
        <f t="shared" ca="1" si="67"/>
        <v>-48.4258563</v>
      </c>
      <c r="BH122" s="108">
        <f t="shared" ca="1" si="68"/>
        <v>-48.820144800000001</v>
      </c>
      <c r="BI122" s="108">
        <f t="shared" ca="1" si="69"/>
        <v>-48.819955499999999</v>
      </c>
      <c r="BJ122" s="108">
        <f t="shared" ca="1" si="70"/>
        <v>-48.8188697</v>
      </c>
      <c r="BK122" s="108">
        <f t="shared" ca="1" si="71"/>
        <v>-48.817700299999998</v>
      </c>
      <c r="BL122" s="140"/>
      <c r="BM122" s="34" t="s">
        <v>249</v>
      </c>
      <c r="BN122" s="108">
        <f t="shared" ca="1" si="72"/>
        <v>-48.4258563</v>
      </c>
      <c r="BO122" s="108">
        <f t="shared" ca="1" si="73"/>
        <v>-48.701049699999999</v>
      </c>
      <c r="BP122" s="108">
        <f t="shared" ca="1" si="74"/>
        <v>-48.685915600000001</v>
      </c>
      <c r="BQ122" s="108">
        <f t="shared" ca="1" si="75"/>
        <v>-48.659492</v>
      </c>
      <c r="BR122" s="108">
        <f t="shared" ca="1" si="76"/>
        <v>-48.640726000000001</v>
      </c>
      <c r="BS122" s="140"/>
      <c r="BT122" s="34" t="s">
        <v>249</v>
      </c>
      <c r="BU122" s="108">
        <f t="shared" ca="1" si="77"/>
        <v>-48.4258563</v>
      </c>
      <c r="BV122" s="108">
        <f t="shared" ca="1" si="78"/>
        <v>-48.575683499999997</v>
      </c>
      <c r="BW122" s="108">
        <f t="shared" ca="1" si="79"/>
        <v>-48.575683499999997</v>
      </c>
      <c r="BX122" s="108">
        <f t="shared" ca="1" si="80"/>
        <v>-48.575683499999997</v>
      </c>
      <c r="BY122" s="108">
        <f t="shared" ca="1" si="81"/>
        <v>-48.575683499999997</v>
      </c>
      <c r="BZ122" s="140"/>
      <c r="CA122" s="34" t="s">
        <v>249</v>
      </c>
      <c r="CB122" s="108">
        <f t="shared" ca="1" si="82"/>
        <v>-48.4258563</v>
      </c>
      <c r="CC122" s="108">
        <f t="shared" ca="1" si="83"/>
        <v>-48.831770400000003</v>
      </c>
      <c r="CD122" s="108">
        <f t="shared" ca="1" si="84"/>
        <v>-48.831770400000003</v>
      </c>
      <c r="CE122" s="108">
        <f t="shared" ca="1" si="85"/>
        <v>-48.831770400000003</v>
      </c>
      <c r="CF122" s="108">
        <f t="shared" ca="1" si="86"/>
        <v>-48.831768199999999</v>
      </c>
      <c r="CG122" s="140"/>
      <c r="CH122" s="140"/>
      <c r="CI122" s="140"/>
    </row>
    <row r="123" spans="1:87" x14ac:dyDescent="0.25">
      <c r="B123" s="63" t="str">
        <f>Run4_Var1!V348</f>
        <v>EmissieRechten, voor alle bebouwingstypes</v>
      </c>
      <c r="C123" s="102">
        <f ca="1">Run4_Var1!W348</f>
        <v>-1.550319067</v>
      </c>
      <c r="D123" s="102">
        <f ca="1">Run4_Var2!W348</f>
        <v>-1.550319067</v>
      </c>
      <c r="E123" s="102">
        <f ca="1">Run4_Var3!W348</f>
        <v>-1.550319067</v>
      </c>
      <c r="F123" s="102">
        <f ca="1">Run4_Var4!W348</f>
        <v>-1.550319067</v>
      </c>
      <c r="G123" s="102">
        <f ca="1">Run4_Var5!W348</f>
        <v>-1.550319067</v>
      </c>
      <c r="H123" s="106"/>
      <c r="I123" s="106"/>
      <c r="J123" s="102">
        <f ca="1">Run4_Var1!X348</f>
        <v>-0.84693671739999998</v>
      </c>
      <c r="K123" s="102">
        <f ca="1">Run4_Var2!X348</f>
        <v>-0.84693280439999996</v>
      </c>
      <c r="L123" s="102">
        <f ca="1">Run4_Var3!X348</f>
        <v>-0.83705742240000003</v>
      </c>
      <c r="M123" s="102">
        <f ca="1">Run4_Var4!X348</f>
        <v>-0.96210989330000007</v>
      </c>
      <c r="N123" s="102">
        <f ca="1">Run4_Var5!X348</f>
        <v>-0.85092190420000013</v>
      </c>
      <c r="O123" s="106"/>
      <c r="P123" s="106"/>
      <c r="Q123" s="102">
        <f ca="1">Run4_Var1!Y348</f>
        <v>-1.6939007020999999</v>
      </c>
      <c r="R123" s="102">
        <f ca="1">Run4_Var2!Y348</f>
        <v>-1.6939846260999998</v>
      </c>
      <c r="S123" s="102">
        <f ca="1">Run4_Var3!Y348</f>
        <v>-1.6722289780999999</v>
      </c>
      <c r="T123" s="102">
        <f ca="1">Run4_Var4!Y348</f>
        <v>-1.9180969937000001</v>
      </c>
      <c r="U123" s="102">
        <f ca="1">Run4_Var5!Y348</f>
        <v>-1.7018438068000001</v>
      </c>
      <c r="V123" s="106"/>
      <c r="W123" s="106"/>
      <c r="X123" s="102">
        <f ca="1">Run4_Var1!Z348</f>
        <v>-3.3872442232999997</v>
      </c>
      <c r="Y123" s="102">
        <f ca="1">Run4_Var2!Z348</f>
        <v>-3.3885851933</v>
      </c>
      <c r="Z123" s="102">
        <f ca="1">Run4_Var3!Z348</f>
        <v>-3.3399549610000001</v>
      </c>
      <c r="AA123" s="102">
        <f ca="1">Run4_Var4!Z348</f>
        <v>-3.8239715059000003</v>
      </c>
      <c r="AB123" s="102">
        <f ca="1">Run4_Var5!Z348</f>
        <v>-3.4036876106</v>
      </c>
      <c r="AC123" s="106"/>
      <c r="AD123" s="106"/>
      <c r="AE123" s="102">
        <f ca="1">Run4_Var1!AA348</f>
        <v>-4.2345230609</v>
      </c>
      <c r="AF123" s="102">
        <f ca="1">Run4_Var2!AA348</f>
        <v>-4.2365529908999999</v>
      </c>
      <c r="AG123" s="102">
        <f ca="1">Run4_Var3!AA348</f>
        <v>-4.1724555532000007</v>
      </c>
      <c r="AH123" s="102">
        <f ca="1">Run4_Var4!AA348</f>
        <v>-4.7646574080000006</v>
      </c>
      <c r="AI123" s="102">
        <f ca="1">Run4_Var5!AA348</f>
        <v>-4.2546094410000004</v>
      </c>
      <c r="AR123" s="83" t="s">
        <v>1410</v>
      </c>
      <c r="AS123" s="108">
        <f t="shared" ca="1" si="61"/>
        <v>7.5153870899999999</v>
      </c>
      <c r="AT123" s="108">
        <f t="shared" ca="1" si="61"/>
        <v>9.1027373799999989</v>
      </c>
      <c r="AU123" s="108">
        <f t="shared" ca="1" si="61"/>
        <v>9.1029904100000003</v>
      </c>
      <c r="AV123" s="108">
        <f t="shared" ca="1" si="61"/>
        <v>9.1007925800000002</v>
      </c>
      <c r="AW123" s="108">
        <f t="shared" ca="1" si="61"/>
        <v>9.1030824030000002</v>
      </c>
      <c r="AY123" s="83" t="s">
        <v>1410</v>
      </c>
      <c r="AZ123" s="108">
        <f t="shared" ca="1" si="62"/>
        <v>7.5153870899999999</v>
      </c>
      <c r="BA123" s="108">
        <f t="shared" ca="1" si="63"/>
        <v>9.1027373799999989</v>
      </c>
      <c r="BB123" s="108">
        <f t="shared" ca="1" si="64"/>
        <v>9.1029904100000003</v>
      </c>
      <c r="BC123" s="108">
        <f t="shared" ca="1" si="65"/>
        <v>9.1007925800000002</v>
      </c>
      <c r="BD123" s="108">
        <f t="shared" ca="1" si="66"/>
        <v>9.1030824030000002</v>
      </c>
      <c r="BF123" s="83" t="s">
        <v>1410</v>
      </c>
      <c r="BG123" s="108">
        <f t="shared" ca="1" si="67"/>
        <v>7.5153870899999999</v>
      </c>
      <c r="BH123" s="108">
        <f t="shared" ca="1" si="68"/>
        <v>9.10242474</v>
      </c>
      <c r="BI123" s="108">
        <f t="shared" ca="1" si="69"/>
        <v>9.1030324199999981</v>
      </c>
      <c r="BJ123" s="108">
        <f t="shared" ca="1" si="70"/>
        <v>9.1082706800000004</v>
      </c>
      <c r="BK123" s="108">
        <f t="shared" ca="1" si="71"/>
        <v>9.110998103</v>
      </c>
      <c r="BM123" s="83" t="s">
        <v>1410</v>
      </c>
      <c r="BN123" s="108">
        <f t="shared" ca="1" si="72"/>
        <v>7.5153870899999999</v>
      </c>
      <c r="BO123" s="108">
        <f t="shared" ca="1" si="73"/>
        <v>8.913200149999998</v>
      </c>
      <c r="BP123" s="108">
        <f t="shared" ca="1" si="74"/>
        <v>8.8941540000000003</v>
      </c>
      <c r="BQ123" s="108">
        <f t="shared" ca="1" si="75"/>
        <v>8.8725387730000005</v>
      </c>
      <c r="BR123" s="108">
        <f t="shared" ca="1" si="76"/>
        <v>8.8627210170000001</v>
      </c>
      <c r="BT123" s="83" t="s">
        <v>1410</v>
      </c>
      <c r="BU123" s="108">
        <f t="shared" ca="1" si="77"/>
        <v>7.5153870899999999</v>
      </c>
      <c r="BV123" s="108">
        <f t="shared" ca="1" si="78"/>
        <v>9.7297426189999996</v>
      </c>
      <c r="BW123" s="108">
        <f t="shared" ca="1" si="79"/>
        <v>9.7102613169999987</v>
      </c>
      <c r="BX123" s="108">
        <f t="shared" ca="1" si="80"/>
        <v>9.6902546730000001</v>
      </c>
      <c r="BY123" s="108">
        <f t="shared" ca="1" si="81"/>
        <v>9.6704197479999987</v>
      </c>
      <c r="CA123" s="83" t="s">
        <v>1410</v>
      </c>
      <c r="CB123" s="108">
        <f t="shared" ca="1" si="82"/>
        <v>7.5153870899999999</v>
      </c>
      <c r="CC123" s="108">
        <f t="shared" ca="1" si="83"/>
        <v>9.1860058329999994</v>
      </c>
      <c r="CD123" s="108">
        <f t="shared" ca="1" si="84"/>
        <v>9.1860058329999994</v>
      </c>
      <c r="CE123" s="108">
        <f t="shared" ca="1" si="85"/>
        <v>9.1860058329999994</v>
      </c>
      <c r="CF123" s="108">
        <f t="shared" ca="1" si="86"/>
        <v>9.1860058329999994</v>
      </c>
    </row>
    <row r="124" spans="1:87" x14ac:dyDescent="0.25">
      <c r="B124" s="25" t="str">
        <f>Run4_Var1!V349</f>
        <v>Elektriciteitsinkomsten (Commodity, variabele netwerkkosten en emissierechten), voor alle bebouwingstypes</v>
      </c>
      <c r="C124" s="102">
        <f ca="1">Run4_Var1!W349</f>
        <v>46.273363699999997</v>
      </c>
      <c r="D124" s="102">
        <f ca="1">Run4_Var2!W349</f>
        <v>46.273363699999997</v>
      </c>
      <c r="E124" s="102">
        <f ca="1">Run4_Var3!W349</f>
        <v>46.273363699999997</v>
      </c>
      <c r="F124" s="102">
        <f ca="1">Run4_Var4!W349</f>
        <v>46.273363699999997</v>
      </c>
      <c r="G124" s="102">
        <f ca="1">Run4_Var5!W349</f>
        <v>46.273363699999997</v>
      </c>
      <c r="H124" s="106"/>
      <c r="I124" s="106"/>
      <c r="J124" s="102">
        <f ca="1">Run4_Var1!X349</f>
        <v>63.306687329999995</v>
      </c>
      <c r="K124" s="102">
        <f ca="1">Run4_Var2!X349</f>
        <v>63.306124230000002</v>
      </c>
      <c r="L124" s="102">
        <f ca="1">Run4_Var3!X349</f>
        <v>62.484875229999993</v>
      </c>
      <c r="M124" s="102">
        <f ca="1">Run4_Var4!X349</f>
        <v>71.304775829999997</v>
      </c>
      <c r="N124" s="102">
        <f ca="1">Run4_Var5!X349</f>
        <v>63.645007710000002</v>
      </c>
      <c r="O124" s="106"/>
      <c r="P124" s="106"/>
      <c r="Q124" s="102">
        <f ca="1">Run4_Var1!Y349</f>
        <v>81.093770239999998</v>
      </c>
      <c r="R124" s="102">
        <f ca="1">Run4_Var2!Y349</f>
        <v>81.097379040000007</v>
      </c>
      <c r="S124" s="102">
        <f ca="1">Run4_Var3!Y349</f>
        <v>79.963885539999993</v>
      </c>
      <c r="T124" s="102">
        <f ca="1">Run4_Var4!Y349</f>
        <v>91.229383510000005</v>
      </c>
      <c r="U124" s="102">
        <f ca="1">Run4_Var5!Y349</f>
        <v>81.514367620000002</v>
      </c>
      <c r="V124" s="106"/>
      <c r="W124" s="106"/>
      <c r="X124" s="102">
        <f ca="1">Run4_Var1!Z349</f>
        <v>87.00740974</v>
      </c>
      <c r="Y124" s="102">
        <f ca="1">Run4_Var2!Z349</f>
        <v>87.045730140000003</v>
      </c>
      <c r="Z124" s="102">
        <f ca="1">Run4_Var3!Z349</f>
        <v>85.691502920000005</v>
      </c>
      <c r="AA124" s="102">
        <f ca="1">Run4_Var4!Z349</f>
        <v>97.641599380000002</v>
      </c>
      <c r="AB124" s="102">
        <f ca="1">Run4_Var5!Z349</f>
        <v>87.470820989999993</v>
      </c>
      <c r="AC124" s="106"/>
      <c r="AD124" s="106"/>
      <c r="AE124" s="102">
        <f ca="1">Run4_Var1!AA349</f>
        <v>92.099734299999994</v>
      </c>
      <c r="AF124" s="102">
        <f ca="1">Run4_Var2!AA349</f>
        <v>92.147436699999986</v>
      </c>
      <c r="AG124" s="102">
        <f ca="1">Run4_Var3!AA349</f>
        <v>90.642849769999998</v>
      </c>
      <c r="AH124" s="102">
        <f ca="1">Run4_Var4!AA349</f>
        <v>103.05770491999999</v>
      </c>
      <c r="AI124" s="102">
        <f ca="1">Run4_Var5!AA349</f>
        <v>92.576350849999997</v>
      </c>
      <c r="AR124" s="98" t="s">
        <v>1402</v>
      </c>
      <c r="AS124" s="108">
        <f t="shared" ca="1" si="61"/>
        <v>51.340653600000003</v>
      </c>
      <c r="AT124" s="108">
        <f t="shared" ca="1" si="61"/>
        <v>55.866132000000007</v>
      </c>
      <c r="AU124" s="108">
        <f t="shared" ca="1" si="61"/>
        <v>55.866132000000007</v>
      </c>
      <c r="AV124" s="108">
        <f t="shared" ca="1" si="61"/>
        <v>55.866132000000007</v>
      </c>
      <c r="AW124" s="108">
        <f t="shared" ca="1" si="61"/>
        <v>55.866132000000007</v>
      </c>
      <c r="AY124" s="98" t="s">
        <v>1402</v>
      </c>
      <c r="AZ124" s="108">
        <f t="shared" ca="1" si="62"/>
        <v>51.340653600000003</v>
      </c>
      <c r="BA124" s="108">
        <f t="shared" ca="1" si="63"/>
        <v>55.866132000000007</v>
      </c>
      <c r="BB124" s="108">
        <f t="shared" ca="1" si="64"/>
        <v>55.866132000000007</v>
      </c>
      <c r="BC124" s="108">
        <f t="shared" ca="1" si="65"/>
        <v>55.866132000000007</v>
      </c>
      <c r="BD124" s="108">
        <f t="shared" ca="1" si="66"/>
        <v>55.866132000000007</v>
      </c>
      <c r="BF124" s="98" t="s">
        <v>1402</v>
      </c>
      <c r="BG124" s="108">
        <f t="shared" ca="1" si="67"/>
        <v>51.340653600000003</v>
      </c>
      <c r="BH124" s="108">
        <f t="shared" ca="1" si="68"/>
        <v>55.866132000000007</v>
      </c>
      <c r="BI124" s="108">
        <f t="shared" ca="1" si="69"/>
        <v>55.866132000000007</v>
      </c>
      <c r="BJ124" s="108">
        <f t="shared" ca="1" si="70"/>
        <v>55.866132000000007</v>
      </c>
      <c r="BK124" s="108">
        <f t="shared" ca="1" si="71"/>
        <v>55.866132000000007</v>
      </c>
      <c r="BM124" s="98" t="s">
        <v>1402</v>
      </c>
      <c r="BN124" s="108">
        <f t="shared" ca="1" si="72"/>
        <v>51.340653600000003</v>
      </c>
      <c r="BO124" s="108">
        <f t="shared" ca="1" si="73"/>
        <v>55.866132000000007</v>
      </c>
      <c r="BP124" s="108">
        <f t="shared" ca="1" si="74"/>
        <v>55.866132000000007</v>
      </c>
      <c r="BQ124" s="108">
        <f t="shared" ca="1" si="75"/>
        <v>55.866132000000007</v>
      </c>
      <c r="BR124" s="108">
        <f t="shared" ca="1" si="76"/>
        <v>55.866132000000007</v>
      </c>
      <c r="BT124" s="98" t="s">
        <v>1402</v>
      </c>
      <c r="BU124" s="108">
        <f t="shared" ca="1" si="77"/>
        <v>51.340653600000003</v>
      </c>
      <c r="BV124" s="108">
        <f t="shared" ca="1" si="78"/>
        <v>55.866132000000007</v>
      </c>
      <c r="BW124" s="108">
        <f t="shared" ca="1" si="79"/>
        <v>55.866132000000007</v>
      </c>
      <c r="BX124" s="108">
        <f t="shared" ca="1" si="80"/>
        <v>55.866132000000007</v>
      </c>
      <c r="BY124" s="108">
        <f t="shared" ca="1" si="81"/>
        <v>55.866132000000007</v>
      </c>
      <c r="CA124" s="98" t="s">
        <v>1402</v>
      </c>
      <c r="CB124" s="108">
        <f t="shared" ca="1" si="82"/>
        <v>51.340653600000003</v>
      </c>
      <c r="CC124" s="108">
        <f t="shared" ca="1" si="83"/>
        <v>55.866132000000007</v>
      </c>
      <c r="CD124" s="108">
        <f t="shared" ca="1" si="84"/>
        <v>55.866132000000007</v>
      </c>
      <c r="CE124" s="108">
        <f t="shared" ca="1" si="85"/>
        <v>55.866132000000007</v>
      </c>
      <c r="CF124" s="108">
        <f t="shared" ca="1" si="86"/>
        <v>55.866132000000007</v>
      </c>
    </row>
    <row r="125" spans="1:87" x14ac:dyDescent="0.25">
      <c r="B125" s="43" t="str">
        <f>Run4_Var1!V350</f>
        <v>Verbruiksafhankelijke netwerkinkomsten Elektriciteit, voor alle bebouwingstypes</v>
      </c>
      <c r="C125" s="102">
        <f ca="1">Run4_Var1!W350</f>
        <v>-7.5153870899999999</v>
      </c>
      <c r="D125" s="102">
        <f ca="1">Run4_Var2!W350</f>
        <v>-7.5153870899999999</v>
      </c>
      <c r="E125" s="102">
        <f ca="1">Run4_Var3!W350</f>
        <v>-7.5153870899999999</v>
      </c>
      <c r="F125" s="102">
        <f ca="1">Run4_Var4!W350</f>
        <v>-7.5153870899999999</v>
      </c>
      <c r="G125" s="102">
        <f ca="1">Run4_Var5!W350</f>
        <v>-7.5153870899999999</v>
      </c>
      <c r="H125" s="106"/>
      <c r="I125" s="106"/>
      <c r="J125" s="102">
        <f ca="1">Run4_Var1!X350</f>
        <v>-9.1027373799999989</v>
      </c>
      <c r="K125" s="102">
        <f ca="1">Run4_Var2!X350</f>
        <v>-9.10242474</v>
      </c>
      <c r="L125" s="102">
        <f ca="1">Run4_Var3!X350</f>
        <v>-8.913200149999998</v>
      </c>
      <c r="M125" s="102">
        <f ca="1">Run4_Var4!X350</f>
        <v>-9.7297426189999996</v>
      </c>
      <c r="N125" s="102">
        <f ca="1">Run4_Var5!X350</f>
        <v>-9.1860058329999994</v>
      </c>
      <c r="O125" s="106"/>
      <c r="P125" s="106"/>
      <c r="Q125" s="102">
        <f ca="1">Run4_Var1!Y350</f>
        <v>-9.1029904100000003</v>
      </c>
      <c r="R125" s="102">
        <f ca="1">Run4_Var2!Y350</f>
        <v>-9.1030324199999981</v>
      </c>
      <c r="S125" s="102">
        <f ca="1">Run4_Var3!Y350</f>
        <v>-8.8941540000000003</v>
      </c>
      <c r="T125" s="102">
        <f ca="1">Run4_Var4!Y350</f>
        <v>-9.7102613169999987</v>
      </c>
      <c r="U125" s="102">
        <f ca="1">Run4_Var5!Y350</f>
        <v>-9.1860058329999994</v>
      </c>
      <c r="V125" s="106"/>
      <c r="W125" s="106"/>
      <c r="X125" s="102">
        <f ca="1">Run4_Var1!Z350</f>
        <v>-9.1007925800000002</v>
      </c>
      <c r="Y125" s="102">
        <f ca="1">Run4_Var2!Z350</f>
        <v>-9.1082706800000004</v>
      </c>
      <c r="Z125" s="102">
        <f ca="1">Run4_Var3!Z350</f>
        <v>-8.8725387730000005</v>
      </c>
      <c r="AA125" s="102">
        <f ca="1">Run4_Var4!Z350</f>
        <v>-9.6902546730000001</v>
      </c>
      <c r="AB125" s="102">
        <f ca="1">Run4_Var5!Z350</f>
        <v>-9.1860058329999994</v>
      </c>
      <c r="AC125" s="106"/>
      <c r="AD125" s="106"/>
      <c r="AE125" s="102">
        <f ca="1">Run4_Var1!AA350</f>
        <v>-9.1030824030000002</v>
      </c>
      <c r="AF125" s="102">
        <f ca="1">Run4_Var2!AA350</f>
        <v>-9.110998103</v>
      </c>
      <c r="AG125" s="102">
        <f ca="1">Run4_Var3!AA350</f>
        <v>-8.8627210170000001</v>
      </c>
      <c r="AH125" s="102">
        <f ca="1">Run4_Var4!AA350</f>
        <v>-9.6704197479999987</v>
      </c>
      <c r="AI125" s="102">
        <f ca="1">Run4_Var5!AA350</f>
        <v>-9.1860058329999994</v>
      </c>
      <c r="AR125" s="66" t="s">
        <v>1403</v>
      </c>
      <c r="AS125" s="108">
        <f t="shared" ca="1" si="61"/>
        <v>0</v>
      </c>
      <c r="AT125" s="108">
        <f t="shared" ca="1" si="61"/>
        <v>0.52851254459999997</v>
      </c>
      <c r="AU125" s="108">
        <f t="shared" ca="1" si="61"/>
        <v>0.52851254459999997</v>
      </c>
      <c r="AV125" s="108">
        <f t="shared" ca="1" si="61"/>
        <v>0.52851254459999997</v>
      </c>
      <c r="AW125" s="108">
        <f t="shared" ca="1" si="61"/>
        <v>0.52851254459999997</v>
      </c>
      <c r="AY125" s="66" t="s">
        <v>1403</v>
      </c>
      <c r="AZ125" s="108">
        <f t="shared" ca="1" si="62"/>
        <v>0</v>
      </c>
      <c r="BA125" s="108">
        <f t="shared" ca="1" si="63"/>
        <v>0.52851254459999997</v>
      </c>
      <c r="BB125" s="108">
        <f t="shared" ca="1" si="64"/>
        <v>0.52851254459999997</v>
      </c>
      <c r="BC125" s="108">
        <f t="shared" ca="1" si="65"/>
        <v>0.52851254459999997</v>
      </c>
      <c r="BD125" s="108">
        <f t="shared" ca="1" si="66"/>
        <v>0.52851254459999997</v>
      </c>
      <c r="BF125" s="66" t="s">
        <v>1403</v>
      </c>
      <c r="BG125" s="108">
        <f t="shared" ca="1" si="67"/>
        <v>0</v>
      </c>
      <c r="BH125" s="108">
        <f t="shared" ca="1" si="68"/>
        <v>0.52851254459999997</v>
      </c>
      <c r="BI125" s="108">
        <f t="shared" ca="1" si="69"/>
        <v>0.52851254459999997</v>
      </c>
      <c r="BJ125" s="108">
        <f t="shared" ca="1" si="70"/>
        <v>0.52851254459999997</v>
      </c>
      <c r="BK125" s="108">
        <f t="shared" ca="1" si="71"/>
        <v>0.52851254459999997</v>
      </c>
      <c r="BM125" s="66" t="s">
        <v>1403</v>
      </c>
      <c r="BN125" s="108">
        <f t="shared" ca="1" si="72"/>
        <v>0</v>
      </c>
      <c r="BO125" s="108">
        <f t="shared" ca="1" si="73"/>
        <v>0.52851254459999997</v>
      </c>
      <c r="BP125" s="108">
        <f t="shared" ca="1" si="74"/>
        <v>0.52851254459999997</v>
      </c>
      <c r="BQ125" s="108">
        <f t="shared" ca="1" si="75"/>
        <v>0.52851254459999997</v>
      </c>
      <c r="BR125" s="108">
        <f t="shared" ca="1" si="76"/>
        <v>0.52851254459999997</v>
      </c>
      <c r="BT125" s="66" t="s">
        <v>1403</v>
      </c>
      <c r="BU125" s="108">
        <f t="shared" ca="1" si="77"/>
        <v>0</v>
      </c>
      <c r="BV125" s="108">
        <f t="shared" ca="1" si="78"/>
        <v>0.52851254459999997</v>
      </c>
      <c r="BW125" s="108">
        <f t="shared" ca="1" si="79"/>
        <v>0.52851254459999997</v>
      </c>
      <c r="BX125" s="108">
        <f t="shared" ca="1" si="80"/>
        <v>0.52851254459999997</v>
      </c>
      <c r="BY125" s="108">
        <f t="shared" ca="1" si="81"/>
        <v>0.52851254459999997</v>
      </c>
      <c r="CA125" s="66" t="s">
        <v>1403</v>
      </c>
      <c r="CB125" s="108">
        <f t="shared" ca="1" si="82"/>
        <v>0</v>
      </c>
      <c r="CC125" s="108">
        <f t="shared" ca="1" si="83"/>
        <v>0.52851254459999997</v>
      </c>
      <c r="CD125" s="108">
        <f t="shared" ca="1" si="84"/>
        <v>0.52851254459999997</v>
      </c>
      <c r="CE125" s="108">
        <f t="shared" ca="1" si="85"/>
        <v>0.52851254459999997</v>
      </c>
      <c r="CF125" s="108">
        <f t="shared" ca="1" si="86"/>
        <v>0.52851254459999997</v>
      </c>
    </row>
    <row r="126" spans="1:87" s="106" customFormat="1" x14ac:dyDescent="0.25">
      <c r="A126" s="106" t="s">
        <v>248</v>
      </c>
      <c r="C126" s="102"/>
      <c r="D126" s="102"/>
      <c r="E126" s="102"/>
      <c r="F126" s="102"/>
      <c r="G126" s="102"/>
      <c r="J126" s="102"/>
      <c r="K126" s="102"/>
      <c r="L126" s="102"/>
      <c r="M126" s="102"/>
      <c r="N126" s="102"/>
      <c r="Q126" s="102"/>
      <c r="R126" s="102"/>
      <c r="S126" s="102"/>
      <c r="T126" s="102"/>
      <c r="U126" s="102"/>
      <c r="X126" s="102"/>
      <c r="Y126" s="102"/>
      <c r="Z126" s="102"/>
      <c r="AA126" s="102"/>
      <c r="AB126" s="102"/>
      <c r="AE126" s="102"/>
      <c r="AF126" s="102"/>
      <c r="AG126" s="102"/>
      <c r="AH126" s="102"/>
      <c r="AI126" s="102"/>
      <c r="AR126" s="140"/>
      <c r="AS126" s="108"/>
      <c r="AT126" s="140"/>
      <c r="AU126" s="140"/>
      <c r="AV126" s="140"/>
      <c r="AW126" s="140"/>
      <c r="AX126" s="140"/>
      <c r="AY126" s="140"/>
      <c r="AZ126" s="140"/>
      <c r="BA126" s="140"/>
      <c r="BB126" s="140"/>
      <c r="BC126" s="140"/>
      <c r="BD126" s="140"/>
      <c r="BE126" s="140"/>
      <c r="BF126" s="140"/>
      <c r="BG126" s="140"/>
      <c r="BH126" s="140"/>
      <c r="BI126" s="140"/>
      <c r="BJ126" s="140"/>
      <c r="BK126" s="140"/>
      <c r="BL126" s="140"/>
      <c r="BM126" s="140"/>
      <c r="BN126" s="140"/>
      <c r="BO126" s="140"/>
      <c r="BP126" s="140"/>
      <c r="BQ126" s="140"/>
      <c r="BR126" s="140"/>
      <c r="BS126" s="140"/>
      <c r="BT126" s="140"/>
      <c r="BU126" s="140"/>
      <c r="BV126" s="140"/>
      <c r="BW126" s="140"/>
      <c r="BX126" s="140"/>
      <c r="BY126" s="140"/>
      <c r="BZ126" s="140"/>
      <c r="CA126" s="140"/>
      <c r="CB126" s="140"/>
      <c r="CC126" s="140"/>
      <c r="CD126" s="140"/>
      <c r="CE126" s="140"/>
      <c r="CF126" s="140"/>
      <c r="CG126" s="140"/>
      <c r="CH126" s="140"/>
      <c r="CI126" s="140"/>
    </row>
    <row r="127" spans="1:87" x14ac:dyDescent="0.25">
      <c r="B127" s="66" t="str">
        <f>Run4_Var1!V369</f>
        <v>Wijkdistributie</v>
      </c>
      <c r="C127" s="102">
        <f ca="1">Run4_Var1!W369</f>
        <v>-32.881487800000002</v>
      </c>
      <c r="D127" s="102">
        <f ca="1">Run4_Var2!W369</f>
        <v>-32.881487800000002</v>
      </c>
      <c r="E127" s="102">
        <f ca="1">Run4_Var3!W369</f>
        <v>-32.881487800000002</v>
      </c>
      <c r="F127" s="102">
        <f ca="1">Run4_Var4!W369</f>
        <v>-32.881487800000002</v>
      </c>
      <c r="G127" s="102">
        <f ca="1">Run4_Var5!W369</f>
        <v>-32.881487800000002</v>
      </c>
      <c r="H127" s="106"/>
      <c r="I127" s="106"/>
      <c r="J127" s="102">
        <f ca="1">Run4_Var1!X369</f>
        <v>-36.103557053999999</v>
      </c>
      <c r="K127" s="102">
        <f ca="1">Run4_Var2!X369</f>
        <v>-33.173950691000002</v>
      </c>
      <c r="L127" s="102">
        <f ca="1">Run4_Var3!X369</f>
        <v>-46.409419900000003</v>
      </c>
      <c r="M127" s="102">
        <f ca="1">Run4_Var4!X369</f>
        <v>-35.558939799999997</v>
      </c>
      <c r="N127" s="102">
        <f ca="1">Run4_Var5!X369</f>
        <v>-150.93530502799999</v>
      </c>
      <c r="O127" s="106"/>
      <c r="P127" s="106"/>
      <c r="Q127" s="102">
        <f ca="1">Run4_Var1!Y369</f>
        <v>-33.557470707</v>
      </c>
      <c r="R127" s="102">
        <f ca="1">Run4_Var2!Y369</f>
        <v>-31.022609382000002</v>
      </c>
      <c r="S127" s="102">
        <f ca="1">Run4_Var3!Y369</f>
        <v>-55.147406199999999</v>
      </c>
      <c r="T127" s="102">
        <f ca="1">Run4_Var4!Y369</f>
        <v>-32.805990999999999</v>
      </c>
      <c r="U127" s="102">
        <f ca="1">Run4_Var5!Y369</f>
        <v>-144.43336805589999</v>
      </c>
      <c r="V127" s="106"/>
      <c r="W127" s="106"/>
      <c r="X127" s="102">
        <f ca="1">Run4_Var1!Z369</f>
        <v>-41.138999761000001</v>
      </c>
      <c r="Y127" s="102">
        <f ca="1">Run4_Var2!Z369</f>
        <v>-30.336088573000001</v>
      </c>
      <c r="Z127" s="102">
        <f ca="1">Run4_Var3!Z369</f>
        <v>-65.715978700000008</v>
      </c>
      <c r="AA127" s="102">
        <f ca="1">Run4_Var4!Z369</f>
        <v>-31.9800285</v>
      </c>
      <c r="AB127" s="102">
        <f ca="1">Run4_Var5!Z369</f>
        <v>-142.18575508390001</v>
      </c>
      <c r="AC127" s="106"/>
      <c r="AD127" s="106"/>
      <c r="AE127" s="102">
        <f ca="1">Run4_Var1!AA369</f>
        <v>-40.302138894000002</v>
      </c>
      <c r="AF127" s="102">
        <f ca="1">Run4_Var2!AA369</f>
        <v>-37.210125744000003</v>
      </c>
      <c r="AG127" s="102">
        <f ca="1">Run4_Var3!AA369</f>
        <v>-76.871437100000009</v>
      </c>
      <c r="AH127" s="102">
        <f ca="1">Run4_Var4!AA369</f>
        <v>-31.2602735</v>
      </c>
      <c r="AI127" s="102">
        <f ca="1">Run4_Var5!AA369</f>
        <v>-140.49500711190001</v>
      </c>
      <c r="AR127" s="106" t="s">
        <v>1407</v>
      </c>
      <c r="AS127" s="140">
        <v>2050</v>
      </c>
      <c r="AT127" s="140">
        <v>2050</v>
      </c>
      <c r="AU127" s="140">
        <v>2050</v>
      </c>
      <c r="AV127" s="140">
        <v>2050</v>
      </c>
      <c r="AW127" s="140">
        <v>2050</v>
      </c>
      <c r="CG127" s="106"/>
      <c r="CH127" s="106"/>
    </row>
    <row r="128" spans="1:87" x14ac:dyDescent="0.25">
      <c r="B128" s="36" t="str">
        <f>Run4_Var1!V370</f>
        <v>Primair transport</v>
      </c>
      <c r="C128" s="102">
        <f ca="1">Run4_Var1!W370</f>
        <v>-10.296169799999999</v>
      </c>
      <c r="D128" s="102">
        <f ca="1">Run4_Var2!W370</f>
        <v>-10.296169799999999</v>
      </c>
      <c r="E128" s="102">
        <f ca="1">Run4_Var3!W370</f>
        <v>-10.296169799999999</v>
      </c>
      <c r="F128" s="102">
        <f ca="1">Run4_Var4!W370</f>
        <v>-10.296169799999999</v>
      </c>
      <c r="G128" s="102">
        <f ca="1">Run4_Var5!W370</f>
        <v>-10.296169799999999</v>
      </c>
      <c r="H128" s="106"/>
      <c r="I128" s="106"/>
      <c r="J128" s="102">
        <f ca="1">Run4_Var1!X370</f>
        <v>-8.5741425899999992</v>
      </c>
      <c r="K128" s="102">
        <f ca="1">Run4_Var2!X370</f>
        <v>-8.5741425899999992</v>
      </c>
      <c r="L128" s="102">
        <f ca="1">Run4_Var3!X370</f>
        <v>-8.5741425899999992</v>
      </c>
      <c r="M128" s="102">
        <f ca="1">Run4_Var4!X370</f>
        <v>-8.5741425899999992</v>
      </c>
      <c r="N128" s="102">
        <f ca="1">Run4_Var5!X370</f>
        <v>-15.131649299999999</v>
      </c>
      <c r="O128" s="106"/>
      <c r="P128" s="106"/>
      <c r="Q128" s="102">
        <f ca="1">Run4_Var1!Y370</f>
        <v>-6.8000100899999998</v>
      </c>
      <c r="R128" s="102">
        <f ca="1">Run4_Var2!Y370</f>
        <v>-8.1752425899999999</v>
      </c>
      <c r="S128" s="102">
        <f ca="1">Run4_Var3!Y370</f>
        <v>-8.1752425899999999</v>
      </c>
      <c r="T128" s="102">
        <f ca="1">Run4_Var4!Y370</f>
        <v>-8.1752425899999999</v>
      </c>
      <c r="U128" s="102">
        <f ca="1">Run4_Var5!Y370</f>
        <v>-17.418249500000002</v>
      </c>
      <c r="V128" s="106"/>
      <c r="W128" s="106"/>
      <c r="X128" s="102">
        <f ca="1">Run4_Var1!Z370</f>
        <v>-8.0108891999999994</v>
      </c>
      <c r="Y128" s="102">
        <f ca="1">Run4_Var2!Z370</f>
        <v>-6.6841193299999997</v>
      </c>
      <c r="Z128" s="102">
        <f ca="1">Run4_Var3!Z370</f>
        <v>-7.9259300899999996</v>
      </c>
      <c r="AA128" s="102">
        <f ca="1">Run4_Var4!Z370</f>
        <v>-7.9259300899999996</v>
      </c>
      <c r="AB128" s="102">
        <f ca="1">Run4_Var5!Z370</f>
        <v>-16.896860700000001</v>
      </c>
      <c r="AC128" s="106"/>
      <c r="AD128" s="106"/>
      <c r="AE128" s="102">
        <f ca="1">Run4_Var1!AA370</f>
        <v>-9.3919745999999993</v>
      </c>
      <c r="AF128" s="102">
        <f ca="1">Run4_Var2!AA370</f>
        <v>-7.7998312700000003</v>
      </c>
      <c r="AG128" s="102">
        <f ca="1">Run4_Var3!AA370</f>
        <v>-7.7431009199999998</v>
      </c>
      <c r="AH128" s="102">
        <f ca="1">Run4_Var4!AA370</f>
        <v>-7.7431009199999998</v>
      </c>
      <c r="AI128" s="102">
        <f ca="1">Run4_Var5!AA370</f>
        <v>-16.514508899999999</v>
      </c>
      <c r="AR128" s="140" t="s">
        <v>1436</v>
      </c>
      <c r="AS128" s="108">
        <f ca="1">AE228</f>
        <v>24.51792627395</v>
      </c>
      <c r="AT128" s="108">
        <f t="shared" ref="AS128:AW131" ca="1" si="87">AF228</f>
        <v>19.521333964209997</v>
      </c>
      <c r="AU128" s="108">
        <f t="shared" ca="1" si="87"/>
        <v>2.6423024551499994</v>
      </c>
      <c r="AV128" s="108">
        <f t="shared" ca="1" si="87"/>
        <v>0</v>
      </c>
      <c r="AW128" s="108">
        <f ca="1">AI228</f>
        <v>8.7269026319999998E-2</v>
      </c>
    </row>
    <row r="129" spans="1:87" x14ac:dyDescent="0.25">
      <c r="B129" s="32" t="str">
        <f>Run4_Var1!V371</f>
        <v>Gebiedsopties</v>
      </c>
      <c r="C129" s="102">
        <f ca="1">Run4_Var1!W371</f>
        <v>-14.5235845</v>
      </c>
      <c r="D129" s="102">
        <f ca="1">Run4_Var2!W371</f>
        <v>-14.5235845</v>
      </c>
      <c r="E129" s="102">
        <f ca="1">Run4_Var3!W371</f>
        <v>-14.5235845</v>
      </c>
      <c r="F129" s="102">
        <f ca="1">Run4_Var4!W371</f>
        <v>-14.5235845</v>
      </c>
      <c r="G129" s="102">
        <f ca="1">Run4_Var5!W371</f>
        <v>-14.5235845</v>
      </c>
      <c r="H129" s="106"/>
      <c r="I129" s="106"/>
      <c r="J129" s="102">
        <f ca="1">Run4_Var1!X371</f>
        <v>-19.014414039999998</v>
      </c>
      <c r="K129" s="102">
        <f ca="1">Run4_Var2!X371</f>
        <v>-15.26092785</v>
      </c>
      <c r="L129" s="102">
        <f ca="1">Run4_Var3!X371</f>
        <v>-58.710077890000001</v>
      </c>
      <c r="M129" s="102">
        <f ca="1">Run4_Var4!X371</f>
        <v>-14.1549476</v>
      </c>
      <c r="N129" s="102">
        <f ca="1">Run4_Var5!X371</f>
        <v>-39.827666329599992</v>
      </c>
      <c r="O129" s="106"/>
      <c r="P129" s="106"/>
      <c r="Q129" s="264">
        <f ca="1">Run4_Var1!Y371-AL168</f>
        <v>-18.96830959</v>
      </c>
      <c r="R129" s="264">
        <f ca="1">Run4_Var2!Y371-AM168</f>
        <v>-13.562740460000001</v>
      </c>
      <c r="S129" s="264">
        <f ca="1">Run4_Var3!Y371-AN168</f>
        <v>-61.044008599999998</v>
      </c>
      <c r="T129" s="102">
        <f ca="1">Run4_Var4!Y371</f>
        <v>-10.9915225</v>
      </c>
      <c r="U129" s="102">
        <f ca="1">Run4_Var5!Y371</f>
        <v>-35.503541832600007</v>
      </c>
      <c r="V129" s="106"/>
      <c r="W129" s="106"/>
      <c r="X129" s="264">
        <f ca="1">Run4_Var1!Z371-AS168</f>
        <v>-20.61837577</v>
      </c>
      <c r="Y129" s="264">
        <f ca="1">Run4_Var2!Z371-AT168</f>
        <v>-15.013169479999998</v>
      </c>
      <c r="Z129" s="264">
        <f ca="1">Run4_Var3!Z371-AU168</f>
        <v>-64.145075149999997</v>
      </c>
      <c r="AA129" s="102">
        <f ca="1">Run4_Var4!Z371</f>
        <v>-12.367936200000001</v>
      </c>
      <c r="AB129" s="102">
        <f ca="1">Run4_Var5!Z371</f>
        <v>-38.908838443</v>
      </c>
      <c r="AC129" s="106"/>
      <c r="AD129" s="106"/>
      <c r="AE129" s="264">
        <f ca="1">Run4_Var1!AA371-AZ168</f>
        <v>-22.324787670000003</v>
      </c>
      <c r="AF129" s="264">
        <f ca="1">Run4_Var2!AA371-BA168</f>
        <v>-18.691817839999999</v>
      </c>
      <c r="AG129" s="264">
        <f ca="1">Run4_Var3!AA371-BB168</f>
        <v>-66.805259290000009</v>
      </c>
      <c r="AH129" s="102">
        <f ca="1">Run4_Var4!AA371</f>
        <v>-13.9932692</v>
      </c>
      <c r="AI129" s="102">
        <f ca="1">Run4_Var5!AA371</f>
        <v>-43.296265843999997</v>
      </c>
      <c r="AR129" s="140" t="s">
        <v>1437</v>
      </c>
      <c r="AS129" s="252">
        <f t="shared" ref="AS129:AV129" ca="1" si="88">IF(AS$9=1,0,AE229)</f>
        <v>-4.0493544999999997</v>
      </c>
      <c r="AT129" s="252">
        <f t="shared" ca="1" si="88"/>
        <v>-4.0384377800000024</v>
      </c>
      <c r="AU129" s="252">
        <f t="shared" ca="1" si="88"/>
        <v>-4.2418330170000047</v>
      </c>
      <c r="AV129" s="252">
        <f t="shared" ca="1" si="88"/>
        <v>3.4430944350000061</v>
      </c>
      <c r="AW129" s="108">
        <f ca="1">IF(AW$9=1,0,AI229)</f>
        <v>-4.0037956800000032</v>
      </c>
      <c r="AX129" s="106"/>
      <c r="AY129" s="106"/>
      <c r="AZ129" s="106"/>
      <c r="BA129" s="106"/>
      <c r="BB129" s="106"/>
      <c r="BC129" s="106"/>
      <c r="BD129" s="106"/>
      <c r="BE129" s="106"/>
      <c r="BF129" s="106"/>
      <c r="BG129" s="106"/>
      <c r="BH129" s="106"/>
      <c r="BI129" s="106"/>
      <c r="BJ129" s="106"/>
      <c r="BK129" s="106"/>
      <c r="BL129" s="106"/>
      <c r="BM129" s="106"/>
      <c r="BN129" s="106"/>
      <c r="BO129" s="106"/>
      <c r="BP129" s="106"/>
      <c r="BQ129" s="106"/>
      <c r="BR129" s="106"/>
      <c r="BS129" s="106"/>
      <c r="BT129" s="106"/>
      <c r="BU129" s="106"/>
      <c r="BV129" s="106"/>
      <c r="BW129" s="106"/>
      <c r="BX129" s="106"/>
      <c r="BY129" s="106"/>
      <c r="BZ129" s="106"/>
      <c r="CA129" s="106"/>
      <c r="CB129" s="106"/>
      <c r="CC129" s="106"/>
      <c r="CD129" s="106"/>
      <c r="CE129" s="106"/>
      <c r="CF129" s="106"/>
    </row>
    <row r="130" spans="1:87" x14ac:dyDescent="0.25">
      <c r="B130" s="47" t="str">
        <f>Run4_Var1!V372</f>
        <v>Administratiekosten leverancier</v>
      </c>
      <c r="C130" s="102">
        <f ca="1">Run4_Var1!W372</f>
        <v>-1.8436225500000001</v>
      </c>
      <c r="D130" s="102">
        <f ca="1">Run4_Var2!W372</f>
        <v>-1.8436225500000001</v>
      </c>
      <c r="E130" s="102">
        <f ca="1">Run4_Var3!W372</f>
        <v>-1.8436225500000001</v>
      </c>
      <c r="F130" s="102">
        <f ca="1">Run4_Var4!W372</f>
        <v>-1.8436225500000001</v>
      </c>
      <c r="G130" s="102">
        <f ca="1">Run4_Var5!W372</f>
        <v>-1.8436225500000001</v>
      </c>
      <c r="H130" s="106"/>
      <c r="I130" s="106"/>
      <c r="J130" s="102">
        <f ca="1">Run4_Var1!X372</f>
        <v>-1.93052139</v>
      </c>
      <c r="K130" s="102">
        <f ca="1">Run4_Var2!X372</f>
        <v>-1.93052139</v>
      </c>
      <c r="L130" s="102">
        <f ca="1">Run4_Var3!X372</f>
        <v>-1.93052139</v>
      </c>
      <c r="M130" s="102">
        <f ca="1">Run4_Var4!X372</f>
        <v>-1.93052139</v>
      </c>
      <c r="N130" s="102">
        <f ca="1">Run4_Var5!X372</f>
        <v>-5.1282048800000002</v>
      </c>
      <c r="O130" s="106"/>
      <c r="P130" s="106"/>
      <c r="Q130" s="102">
        <f ca="1">Run4_Var1!Y372</f>
        <v>-1.84665119</v>
      </c>
      <c r="R130" s="102">
        <f ca="1">Run4_Var2!Y372</f>
        <v>-1.84665119</v>
      </c>
      <c r="S130" s="102">
        <f ca="1">Run4_Var3!Y372</f>
        <v>-1.84665119</v>
      </c>
      <c r="T130" s="102">
        <f ca="1">Run4_Var4!Y372</f>
        <v>-1.84665119</v>
      </c>
      <c r="U130" s="102">
        <f ca="1">Run4_Var5!Y372</f>
        <v>-4.8886362700000001</v>
      </c>
      <c r="V130" s="106"/>
      <c r="W130" s="106"/>
      <c r="X130" s="102">
        <f ca="1">Run4_Var1!Z372</f>
        <v>-2.2484319199999998</v>
      </c>
      <c r="Y130" s="102">
        <f ca="1">Run4_Var2!Z372</f>
        <v>-1.78514638</v>
      </c>
      <c r="Z130" s="102">
        <f ca="1">Run4_Var3!Z372</f>
        <v>-1.78514638</v>
      </c>
      <c r="AA130" s="102">
        <f ca="1">Run4_Var4!Z372</f>
        <v>-1.78514638</v>
      </c>
      <c r="AB130" s="102">
        <f ca="1">Run4_Var5!Z372</f>
        <v>-4.7129526300000002</v>
      </c>
      <c r="AC130" s="106"/>
      <c r="AD130" s="106"/>
      <c r="AE130" s="102">
        <f ca="1">Run4_Var1!AA372</f>
        <v>-2.2024415199999998</v>
      </c>
      <c r="AF130" s="102">
        <f ca="1">Run4_Var2!AA372</f>
        <v>-2.2078562100000001</v>
      </c>
      <c r="AG130" s="102">
        <f ca="1">Run4_Var3!AA372</f>
        <v>-1.7404156</v>
      </c>
      <c r="AH130" s="102">
        <f ca="1">Run4_Var4!AA372</f>
        <v>-1.7404156</v>
      </c>
      <c r="AI130" s="102">
        <f ca="1">Run4_Var5!AA372</f>
        <v>-4.5851826999999998</v>
      </c>
      <c r="AR130" s="140" t="s">
        <v>1438</v>
      </c>
      <c r="AS130" s="108">
        <f t="shared" ca="1" si="87"/>
        <v>4.8542755499999997</v>
      </c>
      <c r="AT130" s="108">
        <f t="shared" ca="1" si="87"/>
        <v>3.5284331099999999</v>
      </c>
      <c r="AU130" s="108">
        <f t="shared" ca="1" si="87"/>
        <v>2.10551011</v>
      </c>
      <c r="AV130" s="108">
        <f t="shared" ca="1" si="87"/>
        <v>4.0548239600000002</v>
      </c>
      <c r="AW130" s="108">
        <f t="shared" ca="1" si="87"/>
        <v>8.7868525000000002</v>
      </c>
      <c r="CI130" s="106"/>
    </row>
    <row r="131" spans="1:87" x14ac:dyDescent="0.25">
      <c r="B131" s="57" t="str">
        <f>Run4_Var1!V373</f>
        <v>Aansluitbijdrage gebiedsopties</v>
      </c>
      <c r="C131" s="102">
        <f ca="1">Run4_Var1!W373</f>
        <v>0</v>
      </c>
      <c r="D131" s="102">
        <f ca="1">Run4_Var2!W373</f>
        <v>0</v>
      </c>
      <c r="E131" s="102">
        <f ca="1">Run4_Var3!W373</f>
        <v>0</v>
      </c>
      <c r="F131" s="102">
        <f ca="1">Run4_Var4!W373</f>
        <v>0</v>
      </c>
      <c r="G131" s="102">
        <f ca="1">Run4_Var5!W373</f>
        <v>0</v>
      </c>
      <c r="H131" s="106"/>
      <c r="I131" s="106"/>
      <c r="J131" s="102">
        <f ca="1">Run4_Var1!X373</f>
        <v>2.7521640641</v>
      </c>
      <c r="K131" s="102">
        <f ca="1">Run4_Var2!X373</f>
        <v>2.7307957971000003</v>
      </c>
      <c r="L131" s="102">
        <f ca="1">Run4_Var3!X373</f>
        <v>7.7107379260999993</v>
      </c>
      <c r="M131" s="102">
        <f ca="1">Run4_Var4!X373</f>
        <v>0</v>
      </c>
      <c r="N131" s="102">
        <f ca="1">Run4_Var5!X373</f>
        <v>10.018546628073002</v>
      </c>
      <c r="O131" s="106"/>
      <c r="P131" s="106"/>
      <c r="Q131" s="102">
        <f ca="1">Run4_Var1!Y373</f>
        <v>5.2736998457000013</v>
      </c>
      <c r="R131" s="102">
        <f ca="1">Run4_Var2!Y373</f>
        <v>5.2327539577</v>
      </c>
      <c r="S131" s="102">
        <f ca="1">Run4_Var3!Y373</f>
        <v>14.941294265700002</v>
      </c>
      <c r="T131" s="102">
        <f ca="1">Run4_Var4!Y373</f>
        <v>0</v>
      </c>
      <c r="U131" s="102">
        <f ca="1">Run4_Var5!Y373</f>
        <v>9.1998381853400009</v>
      </c>
      <c r="V131" s="106"/>
      <c r="W131" s="106"/>
      <c r="X131" s="102">
        <f ca="1">Run4_Var1!Z373</f>
        <v>8.6567845666740002</v>
      </c>
      <c r="Y131" s="102">
        <f ca="1">Run4_Var2!Z373</f>
        <v>7.5668978470000008</v>
      </c>
      <c r="Z131" s="102">
        <f ca="1">Run4_Var3!Z373</f>
        <v>22.072415267999997</v>
      </c>
      <c r="AA131" s="102">
        <f ca="1">Run4_Var4!Z373</f>
        <v>0</v>
      </c>
      <c r="AB131" s="102">
        <f ca="1">Run4_Var5!Z373</f>
        <v>8.6032619559099999</v>
      </c>
      <c r="AC131" s="106"/>
      <c r="AD131" s="106"/>
      <c r="AE131" s="102">
        <f ca="1">Run4_Var1!AA373</f>
        <v>10.844954501544001</v>
      </c>
      <c r="AF131" s="102">
        <f ca="1">Run4_Var2!AA373</f>
        <v>10.78645023324</v>
      </c>
      <c r="AG131" s="102">
        <f ca="1">Run4_Var3!AA373</f>
        <v>29.038896981000001</v>
      </c>
      <c r="AH131" s="102">
        <f ca="1">Run4_Var4!AA373</f>
        <v>0</v>
      </c>
      <c r="AI131" s="102">
        <f ca="1">Run4_Var5!AA373</f>
        <v>8.1733140010699987</v>
      </c>
      <c r="AR131" s="155" t="s">
        <v>1439</v>
      </c>
      <c r="AS131" s="108">
        <f t="shared" ca="1" si="87"/>
        <v>0.34210516499999999</v>
      </c>
      <c r="AT131" s="108">
        <f t="shared" ca="1" si="87"/>
        <v>0.33718362400000002</v>
      </c>
      <c r="AU131" s="108">
        <f t="shared" ca="1" si="87"/>
        <v>14.296161100000001</v>
      </c>
      <c r="AV131" s="108">
        <f t="shared" ca="1" si="87"/>
        <v>0</v>
      </c>
      <c r="AW131" s="108">
        <f t="shared" ca="1" si="87"/>
        <v>7.4206758499999999E-3</v>
      </c>
    </row>
    <row r="132" spans="1:87" x14ac:dyDescent="0.25">
      <c r="B132" s="51" t="str">
        <f>Run4_Var1!V374</f>
        <v>Vastrecht gebiedsopties</v>
      </c>
      <c r="C132" s="102">
        <f ca="1">Run4_Var1!W374</f>
        <v>18.436225499999999</v>
      </c>
      <c r="D132" s="102">
        <f ca="1">Run4_Var2!W374</f>
        <v>18.436225499999999</v>
      </c>
      <c r="E132" s="102">
        <f ca="1">Run4_Var3!W374</f>
        <v>18.436225499999999</v>
      </c>
      <c r="F132" s="102">
        <f ca="1">Run4_Var4!W374</f>
        <v>18.436225499999999</v>
      </c>
      <c r="G132" s="102">
        <f ca="1">Run4_Var5!W374</f>
        <v>18.436225499999999</v>
      </c>
      <c r="H132" s="106"/>
      <c r="I132" s="106"/>
      <c r="J132" s="102">
        <f ca="1">Run4_Var1!X374</f>
        <v>19.305213858999998</v>
      </c>
      <c r="K132" s="102">
        <f ca="1">Run4_Var2!X374</f>
        <v>19.305213858999998</v>
      </c>
      <c r="L132" s="102">
        <f ca="1">Run4_Var3!X374</f>
        <v>19.305213858999998</v>
      </c>
      <c r="M132" s="102">
        <f ca="1">Run4_Var4!X374</f>
        <v>19.305213858999998</v>
      </c>
      <c r="N132" s="102">
        <f ca="1">Run4_Var5!X374</f>
        <v>51.282048773999989</v>
      </c>
      <c r="O132" s="106"/>
      <c r="P132" s="106"/>
      <c r="Q132" s="102">
        <f ca="1">Run4_Var1!Y374</f>
        <v>18.466511878999999</v>
      </c>
      <c r="R132" s="102">
        <f ca="1">Run4_Var2!Y374</f>
        <v>18.466511878999999</v>
      </c>
      <c r="S132" s="102">
        <f ca="1">Run4_Var3!Y374</f>
        <v>18.466511878999999</v>
      </c>
      <c r="T132" s="102">
        <f ca="1">Run4_Var4!Y374</f>
        <v>18.466511878999999</v>
      </c>
      <c r="U132" s="102">
        <f ca="1">Run4_Var5!Y374</f>
        <v>48.886362722999998</v>
      </c>
      <c r="V132" s="106"/>
      <c r="W132" s="106"/>
      <c r="X132" s="102">
        <f ca="1">Run4_Var1!Z374</f>
        <v>22.484319225000004</v>
      </c>
      <c r="Y132" s="102">
        <f ca="1">Run4_Var2!Z374</f>
        <v>17.851463758999998</v>
      </c>
      <c r="Z132" s="102">
        <f ca="1">Run4_Var3!Z374</f>
        <v>17.851463758999998</v>
      </c>
      <c r="AA132" s="102">
        <f ca="1">Run4_Var4!Z374</f>
        <v>17.851463758999998</v>
      </c>
      <c r="AB132" s="102">
        <f ca="1">Run4_Var5!Z374</f>
        <v>47.129526287999994</v>
      </c>
      <c r="AC132" s="106"/>
      <c r="AD132" s="106"/>
      <c r="AE132" s="102">
        <f ca="1">Run4_Var1!AA374</f>
        <v>22.024415225000002</v>
      </c>
      <c r="AF132" s="102">
        <f ca="1">Run4_Var2!AA374</f>
        <v>22.078562172000002</v>
      </c>
      <c r="AG132" s="102">
        <f ca="1">Run4_Var3!AA374</f>
        <v>17.404156038999997</v>
      </c>
      <c r="AH132" s="102">
        <f ca="1">Run4_Var4!AA374</f>
        <v>17.404156038999997</v>
      </c>
      <c r="AI132" s="102">
        <f ca="1">Run4_Var5!AA374</f>
        <v>45.851827055999998</v>
      </c>
    </row>
    <row r="133" spans="1:87" x14ac:dyDescent="0.25">
      <c r="B133" s="54" t="str">
        <f>Run4_Var1!V375</f>
        <v>Warmtelevering gebiedsopties</v>
      </c>
      <c r="C133" s="102">
        <f ca="1">Run4_Var1!W375</f>
        <v>41.961776499999999</v>
      </c>
      <c r="D133" s="102">
        <f ca="1">Run4_Var2!W375</f>
        <v>41.961776499999999</v>
      </c>
      <c r="E133" s="102">
        <f ca="1">Run4_Var3!W375</f>
        <v>41.961776499999999</v>
      </c>
      <c r="F133" s="102">
        <f ca="1">Run4_Var4!W375</f>
        <v>41.961776499999999</v>
      </c>
      <c r="G133" s="102">
        <f ca="1">Run4_Var5!W375</f>
        <v>41.961776499999999</v>
      </c>
      <c r="H133" s="106"/>
      <c r="I133" s="106"/>
      <c r="J133" s="102">
        <f ca="1">Run4_Var1!X375</f>
        <v>52.013963926999999</v>
      </c>
      <c r="K133" s="102">
        <f ca="1">Run4_Var2!X375</f>
        <v>41.313372309000002</v>
      </c>
      <c r="L133" s="102">
        <f ca="1">Run4_Var3!X375</f>
        <v>101.772697075</v>
      </c>
      <c r="M133" s="102">
        <f ca="1">Run4_Var4!X375</f>
        <v>43.765835604999999</v>
      </c>
      <c r="N133" s="102">
        <f ca="1">Run4_Var5!X375</f>
        <v>305.20012626049993</v>
      </c>
      <c r="O133" s="106"/>
      <c r="P133" s="106"/>
      <c r="Q133" s="102">
        <f ca="1">Run4_Var1!Y375</f>
        <v>45.596094182999998</v>
      </c>
      <c r="R133" s="102">
        <f ca="1">Run4_Var2!Y375</f>
        <v>36.388272139999998</v>
      </c>
      <c r="S133" s="102">
        <f ca="1">Run4_Var3!Y375</f>
        <v>95.081596035000004</v>
      </c>
      <c r="T133" s="102">
        <f ca="1">Run4_Var4!Y375</f>
        <v>37.611775467000001</v>
      </c>
      <c r="U133" s="102">
        <f ca="1">Run4_Var5!Y375</f>
        <v>298.17906229440007</v>
      </c>
      <c r="V133" s="106"/>
      <c r="W133" s="106"/>
      <c r="X133" s="102">
        <f ca="1">Run4_Var1!Z375</f>
        <v>52.322126353000002</v>
      </c>
      <c r="Y133" s="102">
        <f ca="1">Run4_Var2!Z375</f>
        <v>36.200712031000002</v>
      </c>
      <c r="Z133" s="102">
        <f ca="1">Run4_Var3!Z375</f>
        <v>98.394688823999999</v>
      </c>
      <c r="AA133" s="102">
        <f ca="1">Run4_Var4!Z375</f>
        <v>37.346355103999997</v>
      </c>
      <c r="AB133" s="102">
        <f ca="1">Run4_Var5!Z375</f>
        <v>291.16905302329997</v>
      </c>
      <c r="AC133" s="106"/>
      <c r="AD133" s="106"/>
      <c r="AE133" s="102">
        <f ca="1">Run4_Var1!AA375</f>
        <v>51.609019699000001</v>
      </c>
      <c r="AF133" s="102">
        <f ca="1">Run4_Var2!AA375</f>
        <v>40.530315062</v>
      </c>
      <c r="AG133" s="102">
        <f ca="1">Run4_Var3!AA375</f>
        <v>100.148063185</v>
      </c>
      <c r="AH133" s="102">
        <f ca="1">Run4_Var4!AA375</f>
        <v>36.728892906999995</v>
      </c>
      <c r="AI133" s="102">
        <f ca="1">Run4_Var5!AA375</f>
        <v>284.14634524529998</v>
      </c>
      <c r="AR133" s="251" t="s">
        <v>239</v>
      </c>
      <c r="AS133" s="248">
        <v>2050</v>
      </c>
      <c r="AT133" s="248">
        <v>2050</v>
      </c>
      <c r="AU133" s="248">
        <v>2050</v>
      </c>
      <c r="AV133" s="248">
        <v>2050</v>
      </c>
      <c r="AW133" s="248">
        <v>2050</v>
      </c>
    </row>
    <row r="134" spans="1:87" x14ac:dyDescent="0.25">
      <c r="B134" s="195" t="str">
        <f>Run4_Var1!V376</f>
        <v>Woningeigenaar</v>
      </c>
      <c r="C134" s="102">
        <f ca="1">Run4_Var1!W376</f>
        <v>-1.2853600000000001</v>
      </c>
      <c r="D134" s="102">
        <f ca="1">Run4_Var2!W376</f>
        <v>-1.2853600000000001</v>
      </c>
      <c r="E134" s="102">
        <f ca="1">Run4_Var3!W376</f>
        <v>-1.2853600000000001</v>
      </c>
      <c r="F134" s="102">
        <f ca="1">Run4_Var4!W376</f>
        <v>-1.2853600000000001</v>
      </c>
      <c r="G134" s="102">
        <f ca="1">Run4_Var5!W376</f>
        <v>-1.2853600000000001</v>
      </c>
      <c r="H134" s="106"/>
      <c r="I134" s="106"/>
      <c r="J134" s="102">
        <f ca="1">Run4_Var1!X376</f>
        <v>-1.2791999999999999</v>
      </c>
      <c r="K134" s="102">
        <f ca="1">Run4_Var2!X376</f>
        <v>-1.2791999999999999</v>
      </c>
      <c r="L134" s="102">
        <f ca="1">Run4_Var3!X376</f>
        <v>-2.4927578700000002</v>
      </c>
      <c r="M134" s="102">
        <f ca="1">Run4_Var4!X376</f>
        <v>-1.2791999999999999</v>
      </c>
      <c r="N134" s="102">
        <f ca="1">Run4_Var5!X376</f>
        <v>-6.9686695399999996</v>
      </c>
      <c r="O134" s="106"/>
      <c r="P134" s="106"/>
      <c r="Q134" s="102">
        <f ca="1">Run4_Var1!Y376</f>
        <v>-1.2791999999999999</v>
      </c>
      <c r="R134" s="102">
        <f ca="1">Run4_Var2!Y376</f>
        <v>-1.2791999999999999</v>
      </c>
      <c r="S134" s="102">
        <f ca="1">Run4_Var3!Y376</f>
        <v>-1.2887902041299999</v>
      </c>
      <c r="T134" s="102">
        <f ca="1">Run4_Var4!Y376</f>
        <v>-1.2791999999999999</v>
      </c>
      <c r="U134" s="102">
        <f ca="1">Run4_Var5!Y376</f>
        <v>-6.9686695399999996</v>
      </c>
      <c r="V134" s="106"/>
      <c r="W134" s="106"/>
      <c r="X134" s="102">
        <f ca="1">Run4_Var1!Z376</f>
        <v>-1.2921088199999999</v>
      </c>
      <c r="Y134" s="102">
        <f ca="1">Run4_Var2!Z376</f>
        <v>-1.2791999999999999</v>
      </c>
      <c r="Z134" s="102">
        <f ca="1">Run4_Var3!Z376</f>
        <v>-1.3334150968999998</v>
      </c>
      <c r="AA134" s="102">
        <f ca="1">Run4_Var4!Z376</f>
        <v>-1.2791999999999999</v>
      </c>
      <c r="AB134" s="102">
        <f ca="1">Run4_Var5!Z376</f>
        <v>-6.9686695399999996</v>
      </c>
      <c r="AC134" s="106"/>
      <c r="AD134" s="106"/>
      <c r="AE134" s="102">
        <f ca="1">Run4_Var1!AA376</f>
        <v>-1.2921088199999999</v>
      </c>
      <c r="AF134" s="102">
        <f ca="1">Run4_Var2!AA376</f>
        <v>-1.2895496</v>
      </c>
      <c r="AG134" s="102">
        <f ca="1">Run4_Var3!AA376</f>
        <v>-1.3233638062999999</v>
      </c>
      <c r="AH134" s="102">
        <f ca="1">Run4_Var4!AA376</f>
        <v>-1.2791999999999999</v>
      </c>
      <c r="AI134" s="102">
        <f ca="1">Run4_Var5!AA376</f>
        <v>-6.9686695399999996</v>
      </c>
      <c r="AR134" s="140" t="s">
        <v>328</v>
      </c>
      <c r="AS134" s="252">
        <f ca="1">IF(AS$9=1,0,AE213)</f>
        <v>10.1566307354</v>
      </c>
      <c r="AT134" s="252">
        <f t="shared" ref="AT134:AW144" ca="1" si="89">IF(AT$9=1,0,AF213)</f>
        <v>8.5291186756999995</v>
      </c>
      <c r="AU134" s="252">
        <f t="shared" ca="1" si="89"/>
        <v>1.1392683979</v>
      </c>
      <c r="AV134" s="252">
        <f t="shared" ca="1" si="89"/>
        <v>0</v>
      </c>
      <c r="AW134" s="252">
        <f t="shared" ca="1" si="89"/>
        <v>3.8376036837999998E-2</v>
      </c>
    </row>
    <row r="135" spans="1:87" x14ac:dyDescent="0.25">
      <c r="B135" s="197" t="str">
        <f>Run4_Var1!V377</f>
        <v>Inpandige distributie</v>
      </c>
      <c r="C135" s="102">
        <f ca="1">Run4_Var1!W377</f>
        <v>-1.4298299999999999</v>
      </c>
      <c r="D135" s="102">
        <f ca="1">Run4_Var2!W377</f>
        <v>-1.4298299999999999</v>
      </c>
      <c r="E135" s="102">
        <f ca="1">Run4_Var3!W377</f>
        <v>-1.4298299999999999</v>
      </c>
      <c r="F135" s="102">
        <f ca="1">Run4_Var4!W377</f>
        <v>-1.4298299999999999</v>
      </c>
      <c r="G135" s="102">
        <f ca="1">Run4_Var5!W377</f>
        <v>-1.4298299999999999</v>
      </c>
      <c r="H135" s="106"/>
      <c r="I135" s="106"/>
      <c r="J135" s="102">
        <f ca="1">Run4_Var1!X377</f>
        <v>-3.2586423099999999</v>
      </c>
      <c r="K135" s="102">
        <f ca="1">Run4_Var2!X377</f>
        <v>-3.2469064400000001</v>
      </c>
      <c r="L135" s="102">
        <f ca="1">Run4_Var3!X377</f>
        <v>-24.495709600000001</v>
      </c>
      <c r="M135" s="102">
        <f ca="1">Run4_Var4!X377</f>
        <v>-1.71594</v>
      </c>
      <c r="N135" s="102">
        <f ca="1">Run4_Var5!X377</f>
        <v>-8.6071291531000007</v>
      </c>
      <c r="O135" s="106"/>
      <c r="P135" s="106"/>
      <c r="Q135" s="102">
        <f ca="1">Run4_Var1!Y377</f>
        <v>-3.01505774</v>
      </c>
      <c r="R135" s="102">
        <f ca="1">Run4_Var2!Y377</f>
        <v>-3.0051748900000002</v>
      </c>
      <c r="S135" s="102">
        <f ca="1">Run4_Var3!Y377</f>
        <v>-21.230962299999998</v>
      </c>
      <c r="T135" s="102">
        <f ca="1">Run4_Var4!Y377</f>
        <v>-1.71594</v>
      </c>
      <c r="U135" s="102">
        <f ca="1">Run4_Var5!Y377</f>
        <v>-8.6047190062999999</v>
      </c>
      <c r="V135" s="106"/>
      <c r="W135" s="106"/>
      <c r="X135" s="102">
        <f ca="1">Run4_Var1!Z377</f>
        <v>-1.2597098929999999</v>
      </c>
      <c r="Y135" s="102">
        <f ca="1">Run4_Var2!Z377</f>
        <v>-2.8540926799999999</v>
      </c>
      <c r="Z135" s="102">
        <f ca="1">Run4_Var3!Z377</f>
        <v>-19.720644</v>
      </c>
      <c r="AA135" s="102">
        <f ca="1">Run4_Var4!Z377</f>
        <v>-1.71594</v>
      </c>
      <c r="AB135" s="102">
        <f ca="1">Run4_Var5!Z377</f>
        <v>-8.6032126645000009</v>
      </c>
      <c r="AC135" s="106"/>
      <c r="AD135" s="106"/>
      <c r="AE135" s="102">
        <f ca="1">Run4_Var1!AA377</f>
        <v>-1.1512043329999999</v>
      </c>
      <c r="AF135" s="102">
        <f ca="1">Run4_Var2!AA377</f>
        <v>-0.95399699869999988</v>
      </c>
      <c r="AG135" s="102">
        <f ca="1">Run4_Var3!AA377</f>
        <v>-18.380893499999999</v>
      </c>
      <c r="AH135" s="102">
        <f ca="1">Run4_Var4!AA377</f>
        <v>-1.71594</v>
      </c>
      <c r="AI135" s="102">
        <f ca="1">Run4_Var5!AA377</f>
        <v>-8.6021080139000006</v>
      </c>
      <c r="AR135" s="140" t="s">
        <v>329</v>
      </c>
      <c r="AS135" s="252">
        <f t="shared" ref="AS135:AS144" ca="1" si="90">IF(AS$9=1,0,AE214)</f>
        <v>3.4537003200000003</v>
      </c>
      <c r="AT135" s="252">
        <f t="shared" ca="1" si="89"/>
        <v>3.4571224800000002</v>
      </c>
      <c r="AU135" s="252">
        <f t="shared" ca="1" si="89"/>
        <v>0.55710648000000007</v>
      </c>
      <c r="AV135" s="252">
        <f t="shared" ca="1" si="89"/>
        <v>0</v>
      </c>
      <c r="AW135" s="252">
        <f t="shared" ca="1" si="89"/>
        <v>1.1183760000000001E-2</v>
      </c>
      <c r="CI135" s="106"/>
    </row>
    <row r="136" spans="1:87" s="106" customFormat="1" x14ac:dyDescent="0.25">
      <c r="A136" s="106" t="s">
        <v>616</v>
      </c>
      <c r="C136" s="102"/>
      <c r="D136" s="102"/>
      <c r="E136" s="102"/>
      <c r="F136" s="102"/>
      <c r="G136" s="102"/>
      <c r="J136" s="102"/>
      <c r="K136" s="102"/>
      <c r="L136" s="102"/>
      <c r="M136" s="102"/>
      <c r="N136" s="102"/>
      <c r="Q136" s="102"/>
      <c r="R136" s="102"/>
      <c r="S136" s="102"/>
      <c r="T136" s="102"/>
      <c r="U136" s="102"/>
      <c r="X136" s="102"/>
      <c r="Y136" s="102"/>
      <c r="Z136" s="102"/>
      <c r="AA136" s="102"/>
      <c r="AB136" s="102"/>
      <c r="AE136" s="102"/>
      <c r="AF136" s="102"/>
      <c r="AG136" s="102"/>
      <c r="AH136" s="102"/>
      <c r="AI136" s="102"/>
      <c r="AR136" s="253" t="s">
        <v>330</v>
      </c>
      <c r="AS136" s="252">
        <f t="shared" ca="1" si="90"/>
        <v>3.17856639E-3</v>
      </c>
      <c r="AT136" s="252">
        <f t="shared" ca="1" si="89"/>
        <v>3.6759459699999999E-3</v>
      </c>
      <c r="AU136" s="252">
        <f t="shared" ca="1" si="89"/>
        <v>2.4480401300000002E-3</v>
      </c>
      <c r="AV136" s="252">
        <f t="shared" ca="1" si="89"/>
        <v>0</v>
      </c>
      <c r="AW136" s="252">
        <f t="shared" ca="1" si="89"/>
        <v>1.08801784E-4</v>
      </c>
      <c r="CI136" s="140"/>
    </row>
    <row r="137" spans="1:87" x14ac:dyDescent="0.25">
      <c r="B137" s="57" t="str">
        <f>Run4_Var1!V467</f>
        <v xml:space="preserve">Kapitaallasten investering </v>
      </c>
      <c r="C137" s="102">
        <f ca="1">Run4_Var1!W467</f>
        <v>0</v>
      </c>
      <c r="D137" s="102">
        <f ca="1">Run4_Var2!W467</f>
        <v>0</v>
      </c>
      <c r="E137" s="102">
        <f ca="1">Run4_Var3!W467</f>
        <v>0</v>
      </c>
      <c r="F137" s="102">
        <f ca="1">Run4_Var4!W467</f>
        <v>0</v>
      </c>
      <c r="G137" s="102">
        <f ca="1">Run4_Var5!W467</f>
        <v>0</v>
      </c>
      <c r="H137" s="106"/>
      <c r="I137" s="106"/>
      <c r="J137" s="102">
        <f ca="1">Run4_Var1!X467</f>
        <v>-0.120357754</v>
      </c>
      <c r="K137" s="102">
        <f ca="1">Run4_Var2!X467</f>
        <v>-0.101668591</v>
      </c>
      <c r="L137" s="102">
        <f ca="1">Run4_Var3!X467</f>
        <v>-10.4508782</v>
      </c>
      <c r="M137" s="102">
        <f ca="1">Run4_Var4!X467</f>
        <v>0</v>
      </c>
      <c r="N137" s="102">
        <f ca="1">Run4_Var5!X467</f>
        <v>-57.548248827999998</v>
      </c>
      <c r="O137" s="106"/>
      <c r="P137" s="106"/>
      <c r="Q137" s="102">
        <f ca="1">Run4_Var1!Y467</f>
        <v>-0.240715507</v>
      </c>
      <c r="R137" s="102">
        <f ca="1">Run4_Var2!Y467</f>
        <v>-0.20333718200000001</v>
      </c>
      <c r="S137" s="102">
        <f ca="1">Run4_Var3!Y467</f>
        <v>-21.0445873</v>
      </c>
      <c r="T137" s="102">
        <f ca="1">Run4_Var4!Y467</f>
        <v>0</v>
      </c>
      <c r="U137" s="102">
        <f ca="1">Run4_Var5!Y467</f>
        <v>-57.561471855900002</v>
      </c>
      <c r="V137" s="106"/>
      <c r="W137" s="106"/>
      <c r="X137" s="102">
        <f ca="1">Run4_Var1!Z467</f>
        <v>-3.5246935910000001</v>
      </c>
      <c r="Y137" s="102">
        <f ca="1">Run4_Var2!Z467</f>
        <v>-0.30500577299999998</v>
      </c>
      <c r="Z137" s="102">
        <f ca="1">Run4_Var3!Z467</f>
        <v>-32.198605100000002</v>
      </c>
      <c r="AA137" s="102">
        <f ca="1">Run4_Var4!Z467</f>
        <v>0</v>
      </c>
      <c r="AB137" s="102">
        <f ca="1">Run4_Var5!Z467</f>
        <v>-57.574694883900001</v>
      </c>
      <c r="AC137" s="106"/>
      <c r="AD137" s="106"/>
      <c r="AE137" s="102">
        <f ca="1">Run4_Var1!AA467</f>
        <v>-3.6461149239999999</v>
      </c>
      <c r="AF137" s="102">
        <f ca="1">Run4_Var2!AA467</f>
        <v>-3.4119842839999999</v>
      </c>
      <c r="AG137" s="102">
        <f ca="1">Run4_Var3!AA467</f>
        <v>-43.797188400000003</v>
      </c>
      <c r="AH137" s="102">
        <f ca="1">Run4_Var4!AA467</f>
        <v>0</v>
      </c>
      <c r="AI137" s="102">
        <f ca="1">Run4_Var5!AA467</f>
        <v>-57.5879179119</v>
      </c>
      <c r="AR137" s="253" t="s">
        <v>1476</v>
      </c>
      <c r="AS137" s="252">
        <f t="shared" ca="1" si="90"/>
        <v>7.8937593219999993</v>
      </c>
      <c r="AT137" s="252">
        <f t="shared" ca="1" si="89"/>
        <v>7.8937593219999993</v>
      </c>
      <c r="AU137" s="252">
        <f t="shared" ca="1" si="89"/>
        <v>7.8937593219999993</v>
      </c>
      <c r="AV137" s="252">
        <f t="shared" ca="1" si="89"/>
        <v>11.271343942</v>
      </c>
      <c r="AW137" s="252">
        <f t="shared" ca="1" si="89"/>
        <v>7.8937593219999993</v>
      </c>
    </row>
    <row r="138" spans="1:87" x14ac:dyDescent="0.25">
      <c r="B138" s="70" t="str">
        <f>Run4_Var1!V468</f>
        <v>Onderhoud en beheer</v>
      </c>
      <c r="C138" s="102">
        <f ca="1">Run4_Var1!W468</f>
        <v>-10.4762691</v>
      </c>
      <c r="D138" s="102">
        <f ca="1">Run4_Var2!W468</f>
        <v>-10.4762691</v>
      </c>
      <c r="E138" s="102">
        <f ca="1">Run4_Var3!W468</f>
        <v>-10.4762691</v>
      </c>
      <c r="F138" s="102">
        <f ca="1">Run4_Var4!W468</f>
        <v>-10.4762691</v>
      </c>
      <c r="G138" s="102">
        <f ca="1">Run4_Var5!W468</f>
        <v>-10.4762691</v>
      </c>
      <c r="H138" s="106"/>
      <c r="I138" s="106"/>
      <c r="J138" s="102">
        <f ca="1">Run4_Var1!X468</f>
        <v>-10.4437947</v>
      </c>
      <c r="K138" s="102">
        <f ca="1">Run4_Var2!X468</f>
        <v>-10.4437947</v>
      </c>
      <c r="L138" s="102">
        <f ca="1">Run4_Var3!X468</f>
        <v>-10.4437947</v>
      </c>
      <c r="M138" s="102">
        <f ca="1">Run4_Var4!X468</f>
        <v>-10.4437947</v>
      </c>
      <c r="N138" s="102">
        <f ca="1">Run4_Var5!X468</f>
        <v>-30.882194509999998</v>
      </c>
      <c r="O138" s="106"/>
      <c r="P138" s="106"/>
      <c r="Q138" s="102">
        <f ca="1">Run4_Var1!Y468</f>
        <v>-9.7102238500000002</v>
      </c>
      <c r="R138" s="102">
        <f ca="1">Run4_Var2!Y468</f>
        <v>-9.7102238500000002</v>
      </c>
      <c r="S138" s="102">
        <f ca="1">Run4_Var3!Y468</f>
        <v>-9.7102238500000002</v>
      </c>
      <c r="T138" s="102">
        <f ca="1">Run4_Var4!Y468</f>
        <v>-9.7102238500000002</v>
      </c>
      <c r="U138" s="102">
        <f ca="1">Run4_Var5!Y468</f>
        <v>-28.769279430000001</v>
      </c>
      <c r="V138" s="106"/>
      <c r="W138" s="106"/>
      <c r="X138" s="102">
        <f ca="1">Run4_Var1!Z468</f>
        <v>-10.991980399999999</v>
      </c>
      <c r="Y138" s="102">
        <f ca="1">Run4_Var2!Z468</f>
        <v>-9.2393630099999999</v>
      </c>
      <c r="Z138" s="102">
        <f ca="1">Run4_Var3!Z468</f>
        <v>-9.2393630099999999</v>
      </c>
      <c r="AA138" s="102">
        <f ca="1">Run4_Var4!Z468</f>
        <v>-9.2393630099999999</v>
      </c>
      <c r="AB138" s="102">
        <f ca="1">Run4_Var5!Z468</f>
        <v>-27.41507769</v>
      </c>
      <c r="AC138" s="106"/>
      <c r="AD138" s="106"/>
      <c r="AE138" s="102">
        <f ca="1">Run4_Var1!AA468</f>
        <v>-10.5082228</v>
      </c>
      <c r="AF138" s="102">
        <f ca="1">Run4_Var2!AA468</f>
        <v>-10.5666511</v>
      </c>
      <c r="AG138" s="102">
        <f ca="1">Run4_Var3!AA468</f>
        <v>-8.8945729199999999</v>
      </c>
      <c r="AH138" s="102">
        <f ca="1">Run4_Var4!AA468</f>
        <v>-8.8945729199999999</v>
      </c>
      <c r="AI138" s="102">
        <f ca="1">Run4_Var5!AA468</f>
        <v>-26.423376140000002</v>
      </c>
      <c r="AR138" s="253" t="s">
        <v>1381</v>
      </c>
      <c r="AS138" s="252">
        <f t="shared" ca="1" si="90"/>
        <v>8.310758400000001</v>
      </c>
      <c r="AT138" s="252">
        <f t="shared" ca="1" si="89"/>
        <v>8.310758400000001</v>
      </c>
      <c r="AU138" s="252">
        <f t="shared" ca="1" si="89"/>
        <v>8.310758400000001</v>
      </c>
      <c r="AV138" s="252">
        <f t="shared" ca="1" si="89"/>
        <v>8.310758400000001</v>
      </c>
      <c r="AW138" s="252">
        <f t="shared" ca="1" si="89"/>
        <v>8.310758400000001</v>
      </c>
    </row>
    <row r="139" spans="1:87" x14ac:dyDescent="0.25">
      <c r="B139" s="47" t="str">
        <f>Run4_Var1!V469</f>
        <v>Administratie</v>
      </c>
      <c r="C139" s="102">
        <f ca="1">Run4_Var1!W469</f>
        <v>-8.08690569</v>
      </c>
      <c r="D139" s="102">
        <f ca="1">Run4_Var2!W469</f>
        <v>-8.08690569</v>
      </c>
      <c r="E139" s="102">
        <f ca="1">Run4_Var3!W469</f>
        <v>-8.08690569</v>
      </c>
      <c r="F139" s="102">
        <f ca="1">Run4_Var4!W469</f>
        <v>-8.08690569</v>
      </c>
      <c r="G139" s="102">
        <f ca="1">Run4_Var5!W469</f>
        <v>-8.08690569</v>
      </c>
      <c r="H139" s="106"/>
      <c r="I139" s="106"/>
      <c r="J139" s="102">
        <f ca="1">Run4_Var1!X469</f>
        <v>-8.4826706299999994</v>
      </c>
      <c r="K139" s="102">
        <f ca="1">Run4_Var2!X469</f>
        <v>-8.4826706299999994</v>
      </c>
      <c r="L139" s="102">
        <f ca="1">Run4_Var3!X469</f>
        <v>-8.4826706299999994</v>
      </c>
      <c r="M139" s="102">
        <f ca="1">Run4_Var4!X469</f>
        <v>-8.4826706299999994</v>
      </c>
      <c r="N139" s="102">
        <f ca="1">Run4_Var5!X469</f>
        <v>-25.174319400000002</v>
      </c>
      <c r="O139" s="106"/>
      <c r="P139" s="106"/>
      <c r="Q139" s="102">
        <f ca="1">Run4_Var1!Y469</f>
        <v>-8.0587509799999992</v>
      </c>
      <c r="R139" s="102">
        <f ca="1">Run4_Var2!Y469</f>
        <v>-8.0587509799999992</v>
      </c>
      <c r="S139" s="102">
        <f ca="1">Run4_Var3!Y469</f>
        <v>-8.0587509799999992</v>
      </c>
      <c r="T139" s="102">
        <f ca="1">Run4_Var4!Y469</f>
        <v>-8.0587509799999992</v>
      </c>
      <c r="U139" s="102">
        <f ca="1">Run4_Var5!Y469</f>
        <v>-23.962647709999999</v>
      </c>
      <c r="V139" s="106"/>
      <c r="W139" s="106"/>
      <c r="X139" s="102">
        <f ca="1">Run4_Var1!Z469</f>
        <v>-8.9389432099999997</v>
      </c>
      <c r="Y139" s="102">
        <f ca="1">Run4_Var2!Z469</f>
        <v>-7.7814221200000002</v>
      </c>
      <c r="Z139" s="102">
        <f ca="1">Run4_Var3!Z469</f>
        <v>-7.7814221200000002</v>
      </c>
      <c r="AA139" s="102">
        <f ca="1">Run4_Var4!Z469</f>
        <v>-7.7814221200000002</v>
      </c>
      <c r="AB139" s="102">
        <f ca="1">Run4_Var5!Z469</f>
        <v>-23.171723230000001</v>
      </c>
      <c r="AC139" s="106"/>
      <c r="AD139" s="106"/>
      <c r="AE139" s="102">
        <f ca="1">Run4_Var1!AA469</f>
        <v>-8.6550387900000008</v>
      </c>
      <c r="AF139" s="102">
        <f ca="1">Run4_Var2!AA469</f>
        <v>-8.6887820399999995</v>
      </c>
      <c r="AG139" s="102">
        <f ca="1">Run4_Var3!AA469</f>
        <v>-7.5785554800000003</v>
      </c>
      <c r="AH139" s="102">
        <f ca="1">Run4_Var4!AA469</f>
        <v>-7.5785554800000003</v>
      </c>
      <c r="AI139" s="102">
        <f ca="1">Run4_Var5!AA469</f>
        <v>-22.59309163</v>
      </c>
      <c r="AR139" s="253" t="s">
        <v>611</v>
      </c>
      <c r="AS139" s="252">
        <f t="shared" ca="1" si="90"/>
        <v>9.9561990000000003E-2</v>
      </c>
      <c r="AT139" s="252">
        <f t="shared" ca="1" si="89"/>
        <v>9.9561990000000003E-2</v>
      </c>
      <c r="AU139" s="252">
        <f t="shared" ca="1" si="89"/>
        <v>9.9561990000000003E-2</v>
      </c>
      <c r="AV139" s="252">
        <f t="shared" ca="1" si="89"/>
        <v>9.9561990000000003E-2</v>
      </c>
      <c r="AW139" s="252">
        <f t="shared" ca="1" si="89"/>
        <v>9.9561990000000003E-2</v>
      </c>
      <c r="CI139" s="106"/>
    </row>
    <row r="140" spans="1:87" x14ac:dyDescent="0.25">
      <c r="B140" s="74" t="str">
        <f>Run4_Var1!V470</f>
        <v>Precario</v>
      </c>
      <c r="C140" s="102">
        <f ca="1">Run4_Var1!W470</f>
        <v>-5.0373923200000004</v>
      </c>
      <c r="D140" s="102">
        <f ca="1">Run4_Var2!W470</f>
        <v>-5.0373923200000004</v>
      </c>
      <c r="E140" s="102">
        <f ca="1">Run4_Var3!W470</f>
        <v>-5.0373923200000004</v>
      </c>
      <c r="F140" s="102">
        <f ca="1">Run4_Var4!W470</f>
        <v>-5.0373923200000004</v>
      </c>
      <c r="G140" s="102">
        <f ca="1">Run4_Var5!W470</f>
        <v>-5.0373923200000004</v>
      </c>
      <c r="H140" s="106"/>
      <c r="I140" s="106"/>
      <c r="J140" s="102">
        <f ca="1">Run4_Var1!X470</f>
        <v>-6.1986995100000009</v>
      </c>
      <c r="K140" s="102">
        <f ca="1">Run4_Var2!X470</f>
        <v>-6.1945070100000006</v>
      </c>
      <c r="L140" s="102">
        <f ca="1">Run4_Var3!X470</f>
        <v>-11.520852510000001</v>
      </c>
      <c r="M140" s="102">
        <f ca="1">Run4_Var4!X470</f>
        <v>-5.6859245100000004</v>
      </c>
      <c r="N140" s="102">
        <f ca="1">Run4_Var5!X470</f>
        <v>-14.168166619999999</v>
      </c>
      <c r="O140" s="106"/>
      <c r="P140" s="106"/>
      <c r="Q140" s="102">
        <f ca="1">Run4_Var1!Y470</f>
        <v>-6.1986995100000009</v>
      </c>
      <c r="R140" s="102">
        <f ca="1">Run4_Var2!Y470</f>
        <v>-6.1945070100000006</v>
      </c>
      <c r="S140" s="102">
        <f ca="1">Run4_Var3!Y470</f>
        <v>-11.57109801</v>
      </c>
      <c r="T140" s="102">
        <f ca="1">Run4_Var4!Y470</f>
        <v>-5.6859245100000004</v>
      </c>
      <c r="U140" s="102">
        <f ca="1">Run4_Var5!Y470</f>
        <v>-14.168166619999999</v>
      </c>
      <c r="V140" s="106"/>
      <c r="W140" s="106"/>
      <c r="X140" s="102">
        <f ca="1">Run4_Var1!Z470</f>
        <v>-6.5961721100000004</v>
      </c>
      <c r="Y140" s="102">
        <f ca="1">Run4_Var2!Z470</f>
        <v>-6.1945070100000006</v>
      </c>
      <c r="Z140" s="102">
        <f ca="1">Run4_Var3!Z470</f>
        <v>-11.75034351</v>
      </c>
      <c r="AA140" s="102">
        <f ca="1">Run4_Var4!Z470</f>
        <v>-5.6859245100000004</v>
      </c>
      <c r="AB140" s="102">
        <f ca="1">Run4_Var5!Z470</f>
        <v>-14.168166619999999</v>
      </c>
      <c r="AC140" s="106"/>
      <c r="AD140" s="106"/>
      <c r="AE140" s="102">
        <f ca="1">Run4_Var1!AA470</f>
        <v>-6.5971396100000002</v>
      </c>
      <c r="AF140" s="102">
        <f ca="1">Run4_Var2!AA470</f>
        <v>-6.6229938700000002</v>
      </c>
      <c r="AG140" s="102">
        <f ca="1">Run4_Var3!AA470</f>
        <v>-11.87521551</v>
      </c>
      <c r="AH140" s="102">
        <f ca="1">Run4_Var4!AA470</f>
        <v>-5.6859245100000004</v>
      </c>
      <c r="AI140" s="102">
        <f ca="1">Run4_Var5!AA470</f>
        <v>-14.168166619999999</v>
      </c>
      <c r="AR140" s="253" t="s">
        <v>1400</v>
      </c>
      <c r="AS140" s="252">
        <f t="shared" ca="1" si="90"/>
        <v>0</v>
      </c>
      <c r="AT140" s="252">
        <f t="shared" ca="1" si="89"/>
        <v>0</v>
      </c>
      <c r="AU140" s="252">
        <f t="shared" ca="1" si="89"/>
        <v>0</v>
      </c>
      <c r="AV140" s="252">
        <f t="shared" ca="1" si="89"/>
        <v>16.665895439</v>
      </c>
      <c r="AW140" s="252">
        <f t="shared" ca="1" si="89"/>
        <v>0</v>
      </c>
    </row>
    <row r="141" spans="1:87" x14ac:dyDescent="0.25">
      <c r="B141" s="30" t="str">
        <f>Run4_Var1!V471</f>
        <v>Bijstook</v>
      </c>
      <c r="C141" s="102">
        <f ca="1">Run4_Var1!W471</f>
        <v>-6.74976048</v>
      </c>
      <c r="D141" s="102">
        <f ca="1">Run4_Var2!W471</f>
        <v>-6.74976048</v>
      </c>
      <c r="E141" s="102">
        <f ca="1">Run4_Var3!W471</f>
        <v>-6.74976048</v>
      </c>
      <c r="F141" s="102">
        <f ca="1">Run4_Var4!W471</f>
        <v>-6.74976048</v>
      </c>
      <c r="G141" s="102">
        <f ca="1">Run4_Var5!W471</f>
        <v>-6.74976048</v>
      </c>
      <c r="H141" s="106"/>
      <c r="I141" s="106"/>
      <c r="J141" s="102">
        <f ca="1">Run4_Var1!X471</f>
        <v>-6.4336752300000004</v>
      </c>
      <c r="K141" s="102">
        <f ca="1">Run4_Var2!X471</f>
        <v>-4.7113632799999996</v>
      </c>
      <c r="L141" s="102">
        <f ca="1">Run4_Var3!X471</f>
        <v>-3.2655472300000001</v>
      </c>
      <c r="M141" s="102">
        <f ca="1">Run4_Var4!X471</f>
        <v>-6.4861230499999998</v>
      </c>
      <c r="N141" s="102">
        <f ca="1">Run4_Var5!X471</f>
        <v>-13.724325819999999</v>
      </c>
      <c r="O141" s="106"/>
      <c r="P141" s="106"/>
      <c r="Q141" s="102">
        <f ca="1">Run4_Var1!Y471</f>
        <v>-5.0326705499999997</v>
      </c>
      <c r="R141" s="102">
        <f ca="1">Run4_Var2!Y471</f>
        <v>-3.69051616</v>
      </c>
      <c r="S141" s="102">
        <f ca="1">Run4_Var3!Y471</f>
        <v>-2.5638169400000002</v>
      </c>
      <c r="T141" s="102">
        <f ca="1">Run4_Var4!Y471</f>
        <v>-5.0337529400000003</v>
      </c>
      <c r="U141" s="102">
        <f ca="1">Run4_Var5!Y471</f>
        <v>-10.75095005</v>
      </c>
      <c r="V141" s="106"/>
      <c r="W141" s="106"/>
      <c r="X141" s="102">
        <f ca="1">Run4_Var1!Z471</f>
        <v>-6.0595447599999996</v>
      </c>
      <c r="Y141" s="102">
        <f ca="1">Run4_Var2!Z471</f>
        <v>-3.7250657899999999</v>
      </c>
      <c r="Z141" s="102">
        <f ca="1">Run4_Var3!Z471</f>
        <v>-2.5939873200000001</v>
      </c>
      <c r="AA141" s="102">
        <f ca="1">Run4_Var4!Z471</f>
        <v>-5.0681900899999999</v>
      </c>
      <c r="AB141" s="102">
        <f ca="1">Run4_Var5!Z471</f>
        <v>-10.852042919999999</v>
      </c>
      <c r="AC141" s="106"/>
      <c r="AD141" s="106"/>
      <c r="AE141" s="102">
        <f ca="1">Run4_Var1!AA471</f>
        <v>-6.0413473</v>
      </c>
      <c r="AF141" s="102">
        <f ca="1">Run4_Var2!AA471</f>
        <v>-4.3912813799999997</v>
      </c>
      <c r="AG141" s="102">
        <f ca="1">Run4_Var3!AA471</f>
        <v>-2.62039468</v>
      </c>
      <c r="AH141" s="102">
        <f ca="1">Run4_Var4!AA471</f>
        <v>-5.0463966400000002</v>
      </c>
      <c r="AI141" s="102">
        <f ca="1">Run4_Var5!AA471</f>
        <v>-10.93560246</v>
      </c>
      <c r="AR141" s="253" t="s">
        <v>1383</v>
      </c>
      <c r="AS141" s="252">
        <f t="shared" ca="1" si="90"/>
        <v>0.15818823000000001</v>
      </c>
      <c r="AT141" s="252">
        <f t="shared" ca="1" si="89"/>
        <v>4.8194856899999996</v>
      </c>
      <c r="AU141" s="252">
        <f t="shared" ca="1" si="89"/>
        <v>9.4007187200000004</v>
      </c>
      <c r="AV141" s="252">
        <f t="shared" ca="1" si="89"/>
        <v>6.7493313199999996</v>
      </c>
      <c r="AW141" s="252">
        <f t="shared" ca="1" si="89"/>
        <v>4.8194856899999996</v>
      </c>
    </row>
    <row r="142" spans="1:87" x14ac:dyDescent="0.25">
      <c r="B142" s="76" t="str">
        <f>Run4_Var1!V472</f>
        <v>Energieheffing bijstook</v>
      </c>
      <c r="C142" s="102">
        <f ca="1">Run4_Var1!W472</f>
        <v>-2.5311601800000001</v>
      </c>
      <c r="D142" s="102">
        <f ca="1">Run4_Var2!W472</f>
        <v>-2.5311601800000001</v>
      </c>
      <c r="E142" s="102">
        <f ca="1">Run4_Var3!W472</f>
        <v>-2.5311601800000001</v>
      </c>
      <c r="F142" s="102">
        <f ca="1">Run4_Var4!W472</f>
        <v>-2.5311601800000001</v>
      </c>
      <c r="G142" s="102">
        <f ca="1">Run4_Var5!W472</f>
        <v>-2.5311601800000001</v>
      </c>
      <c r="H142" s="106"/>
      <c r="I142" s="106"/>
      <c r="J142" s="102">
        <f ca="1">Run4_Var1!X472</f>
        <v>-4.4243592400000002</v>
      </c>
      <c r="K142" s="102">
        <f ca="1">Run4_Var2!X472</f>
        <v>-3.2399465200000002</v>
      </c>
      <c r="L142" s="102">
        <f ca="1">Run4_Var3!X472</f>
        <v>-2.2456766199999998</v>
      </c>
      <c r="M142" s="102">
        <f ca="1">Run4_Var4!X472</f>
        <v>-4.4604269700000003</v>
      </c>
      <c r="N142" s="102">
        <f ca="1">Run4_Var5!X472</f>
        <v>-9.4380498899999985</v>
      </c>
      <c r="O142" s="106"/>
      <c r="P142" s="106"/>
      <c r="Q142" s="102">
        <f ca="1">Run4_Var1!Y472</f>
        <v>-4.3164103200000001</v>
      </c>
      <c r="R142" s="102">
        <f ca="1">Run4_Var2!Y472</f>
        <v>-3.1652741600000001</v>
      </c>
      <c r="S142" s="102">
        <f ca="1">Run4_Var3!Y472</f>
        <v>-2.1989291400000002</v>
      </c>
      <c r="T142" s="102">
        <f ca="1">Run4_Var4!Y472</f>
        <v>-4.3173386699999998</v>
      </c>
      <c r="U142" s="102">
        <f ca="1">Run4_Var5!Y472</f>
        <v>-9.2208522899999998</v>
      </c>
      <c r="V142" s="106"/>
      <c r="W142" s="106"/>
      <c r="X142" s="102">
        <f ca="1">Run4_Var1!Z472</f>
        <v>-5.0276657599999997</v>
      </c>
      <c r="Y142" s="102">
        <f ca="1">Run4_Var2!Z472</f>
        <v>-3.0907248799999998</v>
      </c>
      <c r="Z142" s="102">
        <f ca="1">Run4_Var3!Z472</f>
        <v>-2.1522576</v>
      </c>
      <c r="AA142" s="102">
        <f ca="1">Run4_Var4!Z472</f>
        <v>-4.2051287400000001</v>
      </c>
      <c r="AB142" s="102">
        <f ca="1">Run4_Var5!Z472</f>
        <v>-9.0040501099999997</v>
      </c>
      <c r="AC142" s="106"/>
      <c r="AD142" s="106"/>
      <c r="AE142" s="102">
        <f ca="1">Run4_Var1!AA472</f>
        <v>-4.8542755499999997</v>
      </c>
      <c r="AF142" s="102">
        <f ca="1">Run4_Var2!AA472</f>
        <v>-3.5284331099999999</v>
      </c>
      <c r="AG142" s="102">
        <f ca="1">Run4_Var3!AA472</f>
        <v>-2.10551011</v>
      </c>
      <c r="AH142" s="102">
        <f ca="1">Run4_Var4!AA472</f>
        <v>-4.0548239600000002</v>
      </c>
      <c r="AI142" s="102">
        <f ca="1">Run4_Var5!AA472</f>
        <v>-8.7868525000000002</v>
      </c>
      <c r="AR142" s="253" t="s">
        <v>283</v>
      </c>
      <c r="AS142" s="252">
        <f t="shared" ca="1" si="90"/>
        <v>1.579895440819</v>
      </c>
      <c r="AT142" s="252">
        <f t="shared" ca="1" si="89"/>
        <v>1.5667599476189999</v>
      </c>
      <c r="AU142" s="252">
        <f t="shared" ca="1" si="89"/>
        <v>3.8559615100000002</v>
      </c>
      <c r="AV142" s="252">
        <f t="shared" ca="1" si="89"/>
        <v>0</v>
      </c>
      <c r="AW142" s="252">
        <f t="shared" ca="1" si="89"/>
        <v>1.0111117466000001</v>
      </c>
    </row>
    <row r="143" spans="1:87" x14ac:dyDescent="0.25">
      <c r="B143" s="66" t="str">
        <f>Run4_Var1!V473</f>
        <v>Verrekening met leverancier</v>
      </c>
      <c r="C143" s="102">
        <f ca="1">Run4_Var1!W473</f>
        <v>32.881487800000002</v>
      </c>
      <c r="D143" s="102">
        <f ca="1">Run4_Var2!W473</f>
        <v>32.881487800000002</v>
      </c>
      <c r="E143" s="102">
        <f ca="1">Run4_Var3!W473</f>
        <v>32.881487800000002</v>
      </c>
      <c r="F143" s="102">
        <f ca="1">Run4_Var4!W473</f>
        <v>32.881487800000002</v>
      </c>
      <c r="G143" s="102">
        <f ca="1">Run4_Var5!W473</f>
        <v>32.881487800000002</v>
      </c>
      <c r="H143" s="106"/>
      <c r="I143" s="106"/>
      <c r="J143" s="102">
        <f ca="1">Run4_Var1!X473</f>
        <v>36.103557053999999</v>
      </c>
      <c r="K143" s="102">
        <f ca="1">Run4_Var2!X473</f>
        <v>33.173950691000002</v>
      </c>
      <c r="L143" s="102">
        <f ca="1">Run4_Var3!X473</f>
        <v>46.409419900000003</v>
      </c>
      <c r="M143" s="102">
        <f ca="1">Run4_Var4!X473</f>
        <v>35.558939799999997</v>
      </c>
      <c r="N143" s="102">
        <f ca="1">Run4_Var5!X473</f>
        <v>150.93530502799999</v>
      </c>
      <c r="O143" s="106"/>
      <c r="P143" s="106"/>
      <c r="Q143" s="102">
        <f ca="1">Run4_Var1!Y473</f>
        <v>33.557470707</v>
      </c>
      <c r="R143" s="102">
        <f ca="1">Run4_Var2!Y473</f>
        <v>31.022609382000002</v>
      </c>
      <c r="S143" s="102">
        <f ca="1">Run4_Var3!Y473</f>
        <v>55.147406199999999</v>
      </c>
      <c r="T143" s="102">
        <f ca="1">Run4_Var4!Y473</f>
        <v>32.805990999999999</v>
      </c>
      <c r="U143" s="102">
        <f ca="1">Run4_Var5!Y473</f>
        <v>144.43336805589999</v>
      </c>
      <c r="V143" s="106"/>
      <c r="W143" s="106"/>
      <c r="X143" s="102">
        <f ca="1">Run4_Var1!Z473</f>
        <v>41.138999761000001</v>
      </c>
      <c r="Y143" s="102">
        <f ca="1">Run4_Var2!Z473</f>
        <v>30.336088573000001</v>
      </c>
      <c r="Z143" s="102">
        <f ca="1">Run4_Var3!Z473</f>
        <v>65.715978700000008</v>
      </c>
      <c r="AA143" s="102">
        <f ca="1">Run4_Var4!Z473</f>
        <v>31.9800285</v>
      </c>
      <c r="AB143" s="102">
        <f ca="1">Run4_Var5!Z473</f>
        <v>142.18575508390001</v>
      </c>
      <c r="AC143" s="106"/>
      <c r="AD143" s="106"/>
      <c r="AE143" s="102">
        <f ca="1">Run4_Var1!AA473</f>
        <v>40.302138894000002</v>
      </c>
      <c r="AF143" s="102">
        <f ca="1">Run4_Var2!AA473</f>
        <v>37.210125744000003</v>
      </c>
      <c r="AG143" s="102">
        <f ca="1">Run4_Var3!AA473</f>
        <v>76.871437100000009</v>
      </c>
      <c r="AH143" s="102">
        <f ca="1">Run4_Var4!AA473</f>
        <v>31.2602735</v>
      </c>
      <c r="AI143" s="102">
        <f ca="1">Run4_Var5!AA473</f>
        <v>140.49500711190001</v>
      </c>
      <c r="AR143" s="253" t="s">
        <v>301</v>
      </c>
      <c r="AS143" s="252">
        <f t="shared" ca="1" si="90"/>
        <v>1.7505096050000002</v>
      </c>
      <c r="AT143" s="252">
        <f t="shared" ca="1" si="89"/>
        <v>1.749534165</v>
      </c>
      <c r="AU143" s="252">
        <f t="shared" ca="1" si="89"/>
        <v>1.7025650130000001</v>
      </c>
      <c r="AV143" s="252">
        <f t="shared" ca="1" si="89"/>
        <v>1.7025650130000001</v>
      </c>
      <c r="AW143" s="252">
        <f t="shared" ca="1" si="89"/>
        <v>4.863242671000001</v>
      </c>
    </row>
    <row r="144" spans="1:87" x14ac:dyDescent="0.25">
      <c r="B144" s="36" t="str">
        <f>Run4_Var1!V474</f>
        <v>Subsidie investering</v>
      </c>
      <c r="C144" s="102">
        <f ca="1">Run4_Var1!W474</f>
        <v>0</v>
      </c>
      <c r="D144" s="102">
        <f ca="1">Run4_Var2!W474</f>
        <v>0</v>
      </c>
      <c r="E144" s="102">
        <f ca="1">Run4_Var3!W474</f>
        <v>0</v>
      </c>
      <c r="F144" s="102">
        <f ca="1">Run4_Var4!W474</f>
        <v>0</v>
      </c>
      <c r="G144" s="102">
        <f ca="1">Run4_Var5!W474</f>
        <v>0</v>
      </c>
      <c r="H144" s="106"/>
      <c r="I144" s="106"/>
      <c r="J144" s="102">
        <f ca="1">Run4_Var1!X474</f>
        <v>0</v>
      </c>
      <c r="K144" s="102">
        <f ca="1">Run4_Var2!X474</f>
        <v>0</v>
      </c>
      <c r="L144" s="102">
        <f ca="1">Run4_Var3!X474</f>
        <v>0</v>
      </c>
      <c r="M144" s="102">
        <f ca="1">Run4_Var4!X474</f>
        <v>0</v>
      </c>
      <c r="N144" s="102">
        <f ca="1">Run4_Var5!X474</f>
        <v>0</v>
      </c>
      <c r="O144" s="106"/>
      <c r="P144" s="106"/>
      <c r="Q144" s="102">
        <f ca="1">Run4_Var1!Y474</f>
        <v>0</v>
      </c>
      <c r="R144" s="102">
        <f ca="1">Run4_Var2!Y474</f>
        <v>0</v>
      </c>
      <c r="S144" s="102">
        <f ca="1">Run4_Var3!Y474</f>
        <v>0</v>
      </c>
      <c r="T144" s="102">
        <f ca="1">Run4_Var4!Y474</f>
        <v>0</v>
      </c>
      <c r="U144" s="102">
        <f ca="1">Run4_Var5!Y474</f>
        <v>0</v>
      </c>
      <c r="V144" s="106"/>
      <c r="W144" s="106"/>
      <c r="X144" s="102">
        <f ca="1">Run4_Var1!Z474</f>
        <v>0</v>
      </c>
      <c r="Y144" s="102">
        <f ca="1">Run4_Var2!Z474</f>
        <v>0</v>
      </c>
      <c r="Z144" s="102">
        <f ca="1">Run4_Var3!Z474</f>
        <v>0</v>
      </c>
      <c r="AA144" s="102">
        <f ca="1">Run4_Var4!Z474</f>
        <v>0</v>
      </c>
      <c r="AB144" s="102">
        <f ca="1">Run4_Var5!Z474</f>
        <v>0</v>
      </c>
      <c r="AC144" s="106"/>
      <c r="AD144" s="106"/>
      <c r="AE144" s="102">
        <f ca="1">Run4_Var1!AA474</f>
        <v>0</v>
      </c>
      <c r="AF144" s="102">
        <f ca="1">Run4_Var2!AA474</f>
        <v>0</v>
      </c>
      <c r="AG144" s="102">
        <f ca="1">Run4_Var3!AA474</f>
        <v>0</v>
      </c>
      <c r="AH144" s="102">
        <f ca="1">Run4_Var4!AA474</f>
        <v>0</v>
      </c>
      <c r="AI144" s="102">
        <f ca="1">Run4_Var5!AA474</f>
        <v>0</v>
      </c>
      <c r="AR144" s="253" t="s">
        <v>333</v>
      </c>
      <c r="AS144" s="252">
        <f t="shared" ca="1" si="90"/>
        <v>6.5456592489999998</v>
      </c>
      <c r="AT144" s="252">
        <f t="shared" ca="1" si="89"/>
        <v>6.0621537129999998</v>
      </c>
      <c r="AU144" s="252">
        <f t="shared" ca="1" si="89"/>
        <v>16.656490767000001</v>
      </c>
      <c r="AV144" s="252">
        <f t="shared" ca="1" si="89"/>
        <v>5.212952477</v>
      </c>
      <c r="AW144" s="252">
        <f t="shared" ca="1" si="89"/>
        <v>47.535640860400008</v>
      </c>
      <c r="AX144" s="106"/>
      <c r="AY144" s="106"/>
      <c r="AZ144" s="106"/>
      <c r="BA144" s="106"/>
      <c r="BB144" s="106"/>
      <c r="BC144" s="106"/>
      <c r="BD144" s="106"/>
      <c r="BE144" s="106"/>
      <c r="BF144" s="106"/>
      <c r="BG144" s="106"/>
      <c r="BH144" s="106"/>
      <c r="BI144" s="106"/>
      <c r="BJ144" s="106"/>
      <c r="BK144" s="106"/>
      <c r="BL144" s="106"/>
      <c r="BM144" s="106"/>
      <c r="BN144" s="106"/>
      <c r="BO144" s="106"/>
      <c r="BP144" s="106"/>
      <c r="BQ144" s="106"/>
      <c r="BR144" s="106"/>
      <c r="BS144" s="106"/>
      <c r="BT144" s="106"/>
      <c r="BU144" s="106"/>
      <c r="BV144" s="106"/>
      <c r="BW144" s="106"/>
      <c r="BX144" s="106"/>
      <c r="BY144" s="106"/>
      <c r="BZ144" s="106"/>
      <c r="CA144" s="106"/>
      <c r="CB144" s="106"/>
      <c r="CC144" s="106"/>
      <c r="CD144" s="106"/>
      <c r="CE144" s="106"/>
      <c r="CF144" s="106"/>
      <c r="CG144" s="106"/>
      <c r="CH144" s="106"/>
    </row>
    <row r="145" spans="1:87" x14ac:dyDescent="0.25">
      <c r="B145" s="200" t="str">
        <f>Run4_Var1!V475</f>
        <v>Subsidie afschrijving</v>
      </c>
      <c r="C145" s="102">
        <f ca="1">Run4_Var1!W475</f>
        <v>0</v>
      </c>
      <c r="D145" s="102">
        <f ca="1">Run4_Var2!W475</f>
        <v>0</v>
      </c>
      <c r="E145" s="102">
        <f ca="1">Run4_Var3!W475</f>
        <v>0</v>
      </c>
      <c r="F145" s="102">
        <f ca="1">Run4_Var4!W475</f>
        <v>0</v>
      </c>
      <c r="G145" s="102">
        <f ca="1">Run4_Var5!W475</f>
        <v>0</v>
      </c>
      <c r="H145" s="106"/>
      <c r="I145" s="106"/>
      <c r="J145" s="102">
        <f ca="1">Run4_Var1!X475</f>
        <v>0</v>
      </c>
      <c r="K145" s="102">
        <f ca="1">Run4_Var2!X475</f>
        <v>0</v>
      </c>
      <c r="L145" s="102">
        <f ca="1">Run4_Var3!X475</f>
        <v>0</v>
      </c>
      <c r="M145" s="102">
        <f ca="1">Run4_Var4!X475</f>
        <v>0</v>
      </c>
      <c r="N145" s="102">
        <f ca="1">Run4_Var5!X475</f>
        <v>0</v>
      </c>
      <c r="O145" s="106"/>
      <c r="P145" s="106"/>
      <c r="Q145" s="102">
        <f ca="1">Run4_Var1!Y475</f>
        <v>0</v>
      </c>
      <c r="R145" s="102">
        <f ca="1">Run4_Var2!Y475</f>
        <v>0</v>
      </c>
      <c r="S145" s="102">
        <f ca="1">Run4_Var3!Y475</f>
        <v>0</v>
      </c>
      <c r="T145" s="102">
        <f ca="1">Run4_Var4!Y475</f>
        <v>0</v>
      </c>
      <c r="U145" s="102">
        <f ca="1">Run4_Var5!Y475</f>
        <v>0</v>
      </c>
      <c r="V145" s="106"/>
      <c r="W145" s="106"/>
      <c r="X145" s="102">
        <f ca="1">Run4_Var1!Z475</f>
        <v>0</v>
      </c>
      <c r="Y145" s="102">
        <f ca="1">Run4_Var2!Z475</f>
        <v>0</v>
      </c>
      <c r="Z145" s="102">
        <f ca="1">Run4_Var3!Z475</f>
        <v>0</v>
      </c>
      <c r="AA145" s="102">
        <f ca="1">Run4_Var4!Z475</f>
        <v>0</v>
      </c>
      <c r="AB145" s="102">
        <f ca="1">Run4_Var5!Z475</f>
        <v>0</v>
      </c>
      <c r="AC145" s="106"/>
      <c r="AD145" s="106"/>
      <c r="AE145" s="102">
        <f ca="1">Run4_Var1!AA475</f>
        <v>0</v>
      </c>
      <c r="AF145" s="102">
        <f ca="1">Run4_Var2!AA475</f>
        <v>0</v>
      </c>
      <c r="AG145" s="102">
        <f ca="1">Run4_Var3!AA475</f>
        <v>0</v>
      </c>
      <c r="AH145" s="102">
        <f ca="1">Run4_Var4!AA475</f>
        <v>0</v>
      </c>
      <c r="AI145" s="102">
        <f ca="1">Run4_Var5!AA475</f>
        <v>0</v>
      </c>
      <c r="AR145" s="253"/>
    </row>
    <row r="146" spans="1:87" s="106" customFormat="1" x14ac:dyDescent="0.25">
      <c r="A146" s="106" t="s">
        <v>596</v>
      </c>
      <c r="C146" s="102"/>
      <c r="D146" s="102"/>
      <c r="E146" s="102"/>
      <c r="F146" s="102"/>
      <c r="G146" s="102"/>
      <c r="J146" s="102"/>
      <c r="K146" s="102"/>
      <c r="L146" s="102"/>
      <c r="M146" s="102"/>
      <c r="N146" s="102"/>
      <c r="Q146" s="102"/>
      <c r="R146" s="102"/>
      <c r="S146" s="102"/>
      <c r="T146" s="102"/>
      <c r="U146" s="102"/>
      <c r="X146" s="102"/>
      <c r="Y146" s="102"/>
      <c r="Z146" s="102"/>
      <c r="AA146" s="102"/>
      <c r="AB146" s="102"/>
      <c r="AE146" s="102"/>
      <c r="AF146" s="102"/>
      <c r="AG146" s="102"/>
      <c r="AH146" s="102"/>
      <c r="AI146" s="102"/>
      <c r="AR146" s="140"/>
      <c r="AS146" s="140"/>
      <c r="AT146" s="140"/>
      <c r="AU146" s="140"/>
      <c r="AV146" s="140"/>
      <c r="AW146" s="140"/>
      <c r="AX146" s="140"/>
      <c r="AY146" s="140"/>
      <c r="AZ146" s="140"/>
      <c r="BA146" s="140"/>
      <c r="BB146" s="140"/>
      <c r="BC146" s="140"/>
      <c r="BD146" s="140"/>
      <c r="BE146" s="140"/>
      <c r="BF146" s="140"/>
      <c r="BG146" s="140"/>
      <c r="BH146" s="140"/>
      <c r="BI146" s="140"/>
      <c r="BJ146" s="140"/>
      <c r="BK146" s="140"/>
      <c r="BL146" s="140"/>
      <c r="BM146" s="140"/>
      <c r="BN146" s="140"/>
      <c r="BO146" s="140"/>
      <c r="BP146" s="140"/>
      <c r="BQ146" s="140"/>
      <c r="BR146" s="140"/>
      <c r="BS146" s="140"/>
      <c r="BT146" s="140"/>
      <c r="BU146" s="140"/>
      <c r="BV146" s="140"/>
      <c r="BW146" s="140"/>
      <c r="BX146" s="140"/>
      <c r="BY146" s="140"/>
      <c r="BZ146" s="140"/>
      <c r="CA146" s="140"/>
      <c r="CB146" s="140"/>
      <c r="CC146" s="140"/>
      <c r="CD146" s="140"/>
      <c r="CE146" s="140"/>
      <c r="CF146" s="140"/>
      <c r="CG146" s="140"/>
      <c r="CH146" s="140"/>
      <c r="CI146" s="140"/>
    </row>
    <row r="147" spans="1:87" x14ac:dyDescent="0.25">
      <c r="B147" s="57" t="str">
        <f>Run4_Var1!V507</f>
        <v>Kapitaallasten investering primair transport voor gebiedsopties</v>
      </c>
      <c r="C147" s="102">
        <f ca="1">Run4_Var1!W507</f>
        <v>0</v>
      </c>
      <c r="D147" s="102">
        <f ca="1">Run4_Var2!W507</f>
        <v>0</v>
      </c>
      <c r="E147" s="102">
        <f ca="1">Run4_Var3!W507</f>
        <v>0</v>
      </c>
      <c r="F147" s="102">
        <f ca="1">Run4_Var4!W507</f>
        <v>0</v>
      </c>
      <c r="G147" s="102">
        <f ca="1">Run4_Var5!W507</f>
        <v>0</v>
      </c>
      <c r="H147" s="106"/>
      <c r="I147" s="106"/>
      <c r="J147" s="102">
        <f ca="1">Run4_Var1!X507</f>
        <v>0</v>
      </c>
      <c r="K147" s="102">
        <f ca="1">Run4_Var2!X507</f>
        <v>0</v>
      </c>
      <c r="L147" s="102">
        <f ca="1">Run4_Var3!X507</f>
        <v>0</v>
      </c>
      <c r="M147" s="102">
        <f ca="1">Run4_Var4!X507</f>
        <v>0</v>
      </c>
      <c r="N147" s="102">
        <f ca="1">Run4_Var5!X507</f>
        <v>-6.1895722800000001</v>
      </c>
      <c r="O147" s="106"/>
      <c r="P147" s="106"/>
      <c r="Q147" s="102">
        <f ca="1">Run4_Var1!Y507</f>
        <v>0</v>
      </c>
      <c r="R147" s="102">
        <f ca="1">Run4_Var2!Y507</f>
        <v>0</v>
      </c>
      <c r="S147" s="102">
        <f ca="1">Run4_Var3!Y507</f>
        <v>0</v>
      </c>
      <c r="T147" s="102">
        <f ca="1">Run4_Var4!Y507</f>
        <v>0</v>
      </c>
      <c r="U147" s="102">
        <f ca="1">Run4_Var5!Y507</f>
        <v>-6.1895722800000001</v>
      </c>
      <c r="V147" s="106"/>
      <c r="W147" s="106"/>
      <c r="X147" s="102">
        <f ca="1">Run4_Var1!Z507</f>
        <v>-1.1346671500000001</v>
      </c>
      <c r="Y147" s="102">
        <f ca="1">Run4_Var2!Z507</f>
        <v>0</v>
      </c>
      <c r="Z147" s="102">
        <f ca="1">Run4_Var3!Z507</f>
        <v>0</v>
      </c>
      <c r="AA147" s="102">
        <f ca="1">Run4_Var4!Z507</f>
        <v>0</v>
      </c>
      <c r="AB147" s="102">
        <f ca="1">Run4_Var5!Z507</f>
        <v>-6.1895722800000001</v>
      </c>
      <c r="AC147" s="106"/>
      <c r="AD147" s="106"/>
      <c r="AE147" s="102">
        <f ca="1">Run4_Var1!AA507</f>
        <v>-1.1346671500000001</v>
      </c>
      <c r="AF147" s="102">
        <f ca="1">Run4_Var2!AA507</f>
        <v>-1.0415504</v>
      </c>
      <c r="AG147" s="102">
        <f ca="1">Run4_Var3!AA507</f>
        <v>0</v>
      </c>
      <c r="AH147" s="102">
        <f ca="1">Run4_Var4!AA507</f>
        <v>0</v>
      </c>
      <c r="AI147" s="102">
        <f ca="1">Run4_Var5!AA507</f>
        <v>-6.1895722800000001</v>
      </c>
    </row>
    <row r="148" spans="1:87" x14ac:dyDescent="0.25">
      <c r="B148" s="70" t="str">
        <f>Run4_Var1!V508</f>
        <v>Onderhoud en Beheer primair transport</v>
      </c>
      <c r="C148" s="102">
        <f ca="1">Run4_Var1!W508</f>
        <v>-1.5953268700000001</v>
      </c>
      <c r="D148" s="102">
        <f ca="1">Run4_Var2!W508</f>
        <v>-1.5953268700000001</v>
      </c>
      <c r="E148" s="102">
        <f ca="1">Run4_Var3!W508</f>
        <v>-1.5953268700000001</v>
      </c>
      <c r="F148" s="102">
        <f ca="1">Run4_Var4!W508</f>
        <v>-1.5953268700000001</v>
      </c>
      <c r="G148" s="102">
        <f ca="1">Run4_Var5!W508</f>
        <v>-1.5953268700000001</v>
      </c>
      <c r="H148" s="106"/>
      <c r="I148" s="106"/>
      <c r="J148" s="102">
        <f ca="1">Run4_Var1!X508</f>
        <v>-1.2631833299999999</v>
      </c>
      <c r="K148" s="102">
        <f ca="1">Run4_Var2!X508</f>
        <v>-1.2631833299999999</v>
      </c>
      <c r="L148" s="102">
        <f ca="1">Run4_Var3!X508</f>
        <v>-1.2631833299999999</v>
      </c>
      <c r="M148" s="102">
        <f ca="1">Run4_Var4!X508</f>
        <v>-1.2631833299999999</v>
      </c>
      <c r="N148" s="102">
        <f ca="1">Run4_Var5!X508</f>
        <v>-1.3835759400000001</v>
      </c>
      <c r="O148" s="106"/>
      <c r="P148" s="106"/>
      <c r="Q148" s="102">
        <f ca="1">Run4_Var1!Y508</f>
        <v>-0.49615873100000002</v>
      </c>
      <c r="R148" s="102">
        <f ca="1">Run4_Var2!Y508</f>
        <v>-1.06373333</v>
      </c>
      <c r="S148" s="102">
        <f ca="1">Run4_Var3!Y508</f>
        <v>-1.06373333</v>
      </c>
      <c r="T148" s="102">
        <f ca="1">Run4_Var4!Y508</f>
        <v>-1.06373333</v>
      </c>
      <c r="U148" s="102">
        <f ca="1">Run4_Var5!Y508</f>
        <v>-2.2245921800000001</v>
      </c>
      <c r="V148" s="106"/>
      <c r="W148" s="106"/>
      <c r="X148" s="102">
        <f ca="1">Run4_Var1!Z508</f>
        <v>-0.52814741099999996</v>
      </c>
      <c r="Y148" s="102">
        <f ca="1">Run4_Var2!Z508</f>
        <v>-0.43821334899999997</v>
      </c>
      <c r="Z148" s="102">
        <f ca="1">Run4_Var3!Z508</f>
        <v>-0.93907708400000001</v>
      </c>
      <c r="AA148" s="102">
        <f ca="1">Run4_Var4!Z508</f>
        <v>-0.93907708400000001</v>
      </c>
      <c r="AB148" s="102">
        <f ca="1">Run4_Var5!Z508</f>
        <v>-1.9638977900000001</v>
      </c>
      <c r="AC148" s="106"/>
      <c r="AD148" s="106"/>
      <c r="AE148" s="102">
        <f ca="1">Run4_Var1!AA508</f>
        <v>-1.07091588</v>
      </c>
      <c r="AF148" s="102">
        <f ca="1">Run4_Var2!AA508</f>
        <v>-0.489867477</v>
      </c>
      <c r="AG148" s="102">
        <f ca="1">Run4_Var3!AA508</f>
        <v>-0.84766249999999999</v>
      </c>
      <c r="AH148" s="102">
        <f ca="1">Run4_Var4!AA508</f>
        <v>-0.84766249999999999</v>
      </c>
      <c r="AI148" s="102">
        <f ca="1">Run4_Var5!AA508</f>
        <v>-1.7727219000000001</v>
      </c>
    </row>
    <row r="149" spans="1:87" x14ac:dyDescent="0.25">
      <c r="B149" s="47" t="str">
        <f>Run4_Var1!V509</f>
        <v>Administratiekosten primair transport</v>
      </c>
      <c r="C149" s="102">
        <f ca="1">Run4_Var1!W509</f>
        <v>-1.5953268700000001</v>
      </c>
      <c r="D149" s="102">
        <f ca="1">Run4_Var2!W509</f>
        <v>-1.5953268700000001</v>
      </c>
      <c r="E149" s="102">
        <f ca="1">Run4_Var3!W509</f>
        <v>-1.5953268700000001</v>
      </c>
      <c r="F149" s="102">
        <f ca="1">Run4_Var4!W509</f>
        <v>-1.5953268700000001</v>
      </c>
      <c r="G149" s="102">
        <f ca="1">Run4_Var5!W509</f>
        <v>-1.5953268700000001</v>
      </c>
      <c r="H149" s="106"/>
      <c r="I149" s="106"/>
      <c r="J149" s="102">
        <f ca="1">Run4_Var1!X509</f>
        <v>-1.2631833299999999</v>
      </c>
      <c r="K149" s="102">
        <f ca="1">Run4_Var2!X509</f>
        <v>-1.2631833299999999</v>
      </c>
      <c r="L149" s="102">
        <f ca="1">Run4_Var3!X509</f>
        <v>-1.2631833299999999</v>
      </c>
      <c r="M149" s="102">
        <f ca="1">Run4_Var4!X509</f>
        <v>-1.2631833299999999</v>
      </c>
      <c r="N149" s="102">
        <f ca="1">Run4_Var5!X509</f>
        <v>-1.3835759400000001</v>
      </c>
      <c r="O149" s="106"/>
      <c r="P149" s="106"/>
      <c r="Q149" s="102">
        <f ca="1">Run4_Var1!Y509</f>
        <v>-0.49615873100000002</v>
      </c>
      <c r="R149" s="102">
        <f ca="1">Run4_Var2!Y509</f>
        <v>-1.06373333</v>
      </c>
      <c r="S149" s="102">
        <f ca="1">Run4_Var3!Y509</f>
        <v>-1.06373333</v>
      </c>
      <c r="T149" s="102">
        <f ca="1">Run4_Var4!Y509</f>
        <v>-1.06373333</v>
      </c>
      <c r="U149" s="102">
        <f ca="1">Run4_Var5!Y509</f>
        <v>-2.2245921800000001</v>
      </c>
      <c r="V149" s="106"/>
      <c r="W149" s="106"/>
      <c r="X149" s="102">
        <f ca="1">Run4_Var1!Z509</f>
        <v>-0.52814741099999996</v>
      </c>
      <c r="Y149" s="102">
        <f ca="1">Run4_Var2!Z509</f>
        <v>-0.43821334899999997</v>
      </c>
      <c r="Z149" s="102">
        <f ca="1">Run4_Var3!Z509</f>
        <v>-0.93907708400000001</v>
      </c>
      <c r="AA149" s="102">
        <f ca="1">Run4_Var4!Z509</f>
        <v>-0.93907708400000001</v>
      </c>
      <c r="AB149" s="102">
        <f ca="1">Run4_Var5!Z509</f>
        <v>-1.9638977900000001</v>
      </c>
      <c r="AC149" s="106"/>
      <c r="AD149" s="106"/>
      <c r="AE149" s="102">
        <f ca="1">Run4_Var1!AA509</f>
        <v>-1.07091588</v>
      </c>
      <c r="AF149" s="102">
        <f ca="1">Run4_Var2!AA509</f>
        <v>-0.489867477</v>
      </c>
      <c r="AG149" s="102">
        <f ca="1">Run4_Var3!AA509</f>
        <v>-0.84766249999999999</v>
      </c>
      <c r="AH149" s="102">
        <f ca="1">Run4_Var4!AA509</f>
        <v>-0.84766249999999999</v>
      </c>
      <c r="AI149" s="102">
        <f ca="1">Run4_Var5!AA509</f>
        <v>-1.7727219000000001</v>
      </c>
      <c r="CI149" s="106"/>
    </row>
    <row r="150" spans="1:87" x14ac:dyDescent="0.25">
      <c r="B150" s="74" t="str">
        <f>Run4_Var1!V510</f>
        <v>Precario kosten primair transport</v>
      </c>
      <c r="C150" s="102">
        <f ca="1">Run4_Var1!W510</f>
        <v>-7.1055160300000004</v>
      </c>
      <c r="D150" s="102">
        <f ca="1">Run4_Var2!W510</f>
        <v>-7.1055160300000004</v>
      </c>
      <c r="E150" s="102">
        <f ca="1">Run4_Var3!W510</f>
        <v>-7.1055160300000004</v>
      </c>
      <c r="F150" s="102">
        <f ca="1">Run4_Var4!W510</f>
        <v>-7.1055160300000004</v>
      </c>
      <c r="G150" s="102">
        <f ca="1">Run4_Var5!W510</f>
        <v>-7.1055160300000004</v>
      </c>
      <c r="H150" s="106"/>
      <c r="I150" s="106"/>
      <c r="J150" s="102">
        <f ca="1">Run4_Var1!X510</f>
        <v>-6.0477759200000003</v>
      </c>
      <c r="K150" s="102">
        <f ca="1">Run4_Var2!X510</f>
        <v>-6.0477759200000003</v>
      </c>
      <c r="L150" s="102">
        <f ca="1">Run4_Var3!X510</f>
        <v>-6.0477759200000003</v>
      </c>
      <c r="M150" s="102">
        <f ca="1">Run4_Var4!X510</f>
        <v>-6.0477759200000003</v>
      </c>
      <c r="N150" s="102">
        <f ca="1">Run4_Var5!X510</f>
        <v>-6.1749250900000003</v>
      </c>
      <c r="O150" s="106"/>
      <c r="P150" s="106"/>
      <c r="Q150" s="102">
        <f ca="1">Run4_Var1!Y510</f>
        <v>-5.80769263</v>
      </c>
      <c r="R150" s="102">
        <f ca="1">Run4_Var2!Y510</f>
        <v>-6.0477759200000003</v>
      </c>
      <c r="S150" s="102">
        <f ca="1">Run4_Var3!Y510</f>
        <v>-6.0477759200000003</v>
      </c>
      <c r="T150" s="102">
        <f ca="1">Run4_Var4!Y510</f>
        <v>-6.0477759200000003</v>
      </c>
      <c r="U150" s="102">
        <f ca="1">Run4_Var5!Y510</f>
        <v>-6.7794928399999996</v>
      </c>
      <c r="V150" s="106"/>
      <c r="W150" s="106"/>
      <c r="X150" s="102">
        <f ca="1">Run4_Var1!Z510</f>
        <v>-5.8199272300000002</v>
      </c>
      <c r="Y150" s="102">
        <f ca="1">Run4_Var2!Z510</f>
        <v>-5.80769263</v>
      </c>
      <c r="Z150" s="102">
        <f ca="1">Run4_Var3!Z510</f>
        <v>-6.0477759200000003</v>
      </c>
      <c r="AA150" s="102">
        <f ca="1">Run4_Var4!Z510</f>
        <v>-6.0477759200000003</v>
      </c>
      <c r="AB150" s="102">
        <f ca="1">Run4_Var5!Z510</f>
        <v>-6.7794928399999996</v>
      </c>
      <c r="AC150" s="106"/>
      <c r="AD150" s="106"/>
      <c r="AE150" s="102">
        <f ca="1">Run4_Var1!AA510</f>
        <v>-6.1154756900000002</v>
      </c>
      <c r="AF150" s="102">
        <f ca="1">Run4_Var2!AA510</f>
        <v>-5.77854592</v>
      </c>
      <c r="AG150" s="102">
        <f ca="1">Run4_Var3!AA510</f>
        <v>-6.0477759200000003</v>
      </c>
      <c r="AH150" s="102">
        <f ca="1">Run4_Var4!AA510</f>
        <v>-6.0477759200000003</v>
      </c>
      <c r="AI150" s="102">
        <f ca="1">Run4_Var5!AA510</f>
        <v>-6.7794928399999996</v>
      </c>
    </row>
    <row r="151" spans="1:87" x14ac:dyDescent="0.25">
      <c r="B151" s="36" t="str">
        <f>Run4_Var1!V511</f>
        <v>Verrekening van primair transport met leverancier</v>
      </c>
      <c r="C151" s="102">
        <f ca="1">Run4_Var1!W511</f>
        <v>10.296169799999999</v>
      </c>
      <c r="D151" s="102">
        <f ca="1">Run4_Var2!W511</f>
        <v>10.296169799999999</v>
      </c>
      <c r="E151" s="102">
        <f ca="1">Run4_Var3!W511</f>
        <v>10.296169799999999</v>
      </c>
      <c r="F151" s="102">
        <f ca="1">Run4_Var4!W511</f>
        <v>10.296169799999999</v>
      </c>
      <c r="G151" s="102">
        <f ca="1">Run4_Var5!W511</f>
        <v>10.296169799999999</v>
      </c>
      <c r="H151" s="106"/>
      <c r="I151" s="106"/>
      <c r="J151" s="102">
        <f ca="1">Run4_Var1!X511</f>
        <v>8.5741425899999992</v>
      </c>
      <c r="K151" s="102">
        <f ca="1">Run4_Var2!X511</f>
        <v>8.5741425899999992</v>
      </c>
      <c r="L151" s="102">
        <f ca="1">Run4_Var3!X511</f>
        <v>8.5741425899999992</v>
      </c>
      <c r="M151" s="102">
        <f ca="1">Run4_Var4!X511</f>
        <v>8.5741425899999992</v>
      </c>
      <c r="N151" s="102">
        <f ca="1">Run4_Var5!X511</f>
        <v>15.131649299999999</v>
      </c>
      <c r="O151" s="106"/>
      <c r="P151" s="106"/>
      <c r="Q151" s="102">
        <f ca="1">Run4_Var1!Y511</f>
        <v>6.8000100899999998</v>
      </c>
      <c r="R151" s="102">
        <f ca="1">Run4_Var2!Y511</f>
        <v>8.1752425899999999</v>
      </c>
      <c r="S151" s="102">
        <f ca="1">Run4_Var3!Y511</f>
        <v>8.1752425899999999</v>
      </c>
      <c r="T151" s="102">
        <f ca="1">Run4_Var4!Y511</f>
        <v>8.1752425899999999</v>
      </c>
      <c r="U151" s="102">
        <f ca="1">Run4_Var5!Y511</f>
        <v>17.418249500000002</v>
      </c>
      <c r="V151" s="106"/>
      <c r="W151" s="106"/>
      <c r="X151" s="102">
        <f ca="1">Run4_Var1!Z511</f>
        <v>8.0108891999999994</v>
      </c>
      <c r="Y151" s="102">
        <f ca="1">Run4_Var2!Z511</f>
        <v>6.6841193299999997</v>
      </c>
      <c r="Z151" s="102">
        <f ca="1">Run4_Var3!Z511</f>
        <v>7.9259300899999996</v>
      </c>
      <c r="AA151" s="102">
        <f ca="1">Run4_Var4!Z511</f>
        <v>7.9259300899999996</v>
      </c>
      <c r="AB151" s="102">
        <f ca="1">Run4_Var5!Z511</f>
        <v>16.896860700000001</v>
      </c>
      <c r="AC151" s="106"/>
      <c r="AD151" s="106"/>
      <c r="AE151" s="102">
        <f ca="1">Run4_Var1!AA511</f>
        <v>9.3919745999999993</v>
      </c>
      <c r="AF151" s="102">
        <f ca="1">Run4_Var2!AA511</f>
        <v>7.7998312700000003</v>
      </c>
      <c r="AG151" s="102">
        <f ca="1">Run4_Var3!AA511</f>
        <v>7.7431009199999998</v>
      </c>
      <c r="AH151" s="102">
        <f ca="1">Run4_Var4!AA511</f>
        <v>7.7431009199999998</v>
      </c>
      <c r="AI151" s="102">
        <f ca="1">Run4_Var5!AA511</f>
        <v>16.514508899999999</v>
      </c>
    </row>
    <row r="152" spans="1:87" x14ac:dyDescent="0.25">
      <c r="B152" s="171" t="str">
        <f>Run4_Var1!V512</f>
        <v>Subsidie primair transport</v>
      </c>
      <c r="C152" s="102">
        <f ca="1">Run4_Var1!W512</f>
        <v>0</v>
      </c>
      <c r="D152" s="102">
        <f ca="1">Run4_Var2!W512</f>
        <v>0</v>
      </c>
      <c r="E152" s="102">
        <f ca="1">Run4_Var3!W512</f>
        <v>0</v>
      </c>
      <c r="F152" s="102">
        <f ca="1">Run4_Var4!W512</f>
        <v>0</v>
      </c>
      <c r="G152" s="102">
        <f ca="1">Run4_Var5!W512</f>
        <v>0</v>
      </c>
      <c r="H152" s="106"/>
      <c r="I152" s="106"/>
      <c r="J152" s="102">
        <f ca="1">Run4_Var1!X512</f>
        <v>0</v>
      </c>
      <c r="K152" s="102">
        <f ca="1">Run4_Var2!X512</f>
        <v>0</v>
      </c>
      <c r="L152" s="102">
        <f ca="1">Run4_Var3!X512</f>
        <v>0</v>
      </c>
      <c r="M152" s="102">
        <f ca="1">Run4_Var4!X512</f>
        <v>0</v>
      </c>
      <c r="N152" s="102">
        <f ca="1">Run4_Var5!X512</f>
        <v>0</v>
      </c>
      <c r="O152" s="106"/>
      <c r="P152" s="106"/>
      <c r="Q152" s="102">
        <f ca="1">Run4_Var1!Y512</f>
        <v>0</v>
      </c>
      <c r="R152" s="102">
        <f ca="1">Run4_Var2!Y512</f>
        <v>0</v>
      </c>
      <c r="S152" s="102">
        <f ca="1">Run4_Var3!Y512</f>
        <v>0</v>
      </c>
      <c r="T152" s="102">
        <f ca="1">Run4_Var4!Y512</f>
        <v>0</v>
      </c>
      <c r="U152" s="102">
        <f ca="1">Run4_Var5!Y512</f>
        <v>0</v>
      </c>
      <c r="V152" s="106"/>
      <c r="W152" s="106"/>
      <c r="X152" s="102">
        <f ca="1">Run4_Var1!Z512</f>
        <v>0</v>
      </c>
      <c r="Y152" s="102">
        <f ca="1">Run4_Var2!Z512</f>
        <v>0</v>
      </c>
      <c r="Z152" s="102">
        <f ca="1">Run4_Var3!Z512</f>
        <v>0</v>
      </c>
      <c r="AA152" s="102">
        <f ca="1">Run4_Var4!Z512</f>
        <v>0</v>
      </c>
      <c r="AB152" s="102">
        <f ca="1">Run4_Var5!Z512</f>
        <v>0</v>
      </c>
      <c r="AC152" s="106"/>
      <c r="AD152" s="106"/>
      <c r="AE152" s="102">
        <f ca="1">Run4_Var1!AA512</f>
        <v>0</v>
      </c>
      <c r="AF152" s="102">
        <f ca="1">Run4_Var2!AA512</f>
        <v>0</v>
      </c>
      <c r="AG152" s="102">
        <f ca="1">Run4_Var3!AA512</f>
        <v>0</v>
      </c>
      <c r="AH152" s="102">
        <f ca="1">Run4_Var4!AA512</f>
        <v>0</v>
      </c>
      <c r="AI152" s="102">
        <f ca="1">Run4_Var5!AA512</f>
        <v>0</v>
      </c>
    </row>
    <row r="153" spans="1:87" s="106" customFormat="1" x14ac:dyDescent="0.25">
      <c r="A153" s="106" t="s">
        <v>251</v>
      </c>
      <c r="C153" s="102"/>
      <c r="D153" s="102"/>
      <c r="E153" s="102"/>
      <c r="F153" s="102"/>
      <c r="G153" s="102"/>
      <c r="J153" s="102"/>
      <c r="K153" s="102"/>
      <c r="L153" s="102"/>
      <c r="M153" s="102"/>
      <c r="N153" s="102"/>
      <c r="Q153" s="102"/>
      <c r="R153" s="102"/>
      <c r="S153" s="102"/>
      <c r="T153" s="102"/>
      <c r="U153" s="102"/>
      <c r="X153" s="102"/>
      <c r="Y153" s="102"/>
      <c r="Z153" s="102"/>
      <c r="AA153" s="102"/>
      <c r="AB153" s="102"/>
      <c r="AE153" s="102"/>
      <c r="AF153" s="102"/>
      <c r="AG153" s="102"/>
      <c r="AH153" s="102"/>
      <c r="AI153" s="102"/>
      <c r="CI153" s="140"/>
    </row>
    <row r="154" spans="1:87" x14ac:dyDescent="0.25">
      <c r="B154" s="57" t="str">
        <f>Run4_Var1!V534</f>
        <v>Kapitaallasten investeringen Restwarmte-opwekker</v>
      </c>
      <c r="C154" s="102">
        <f ca="1">Run4_Var1!W534</f>
        <v>0</v>
      </c>
      <c r="D154" s="102">
        <f ca="1">Run4_Var2!W534</f>
        <v>0</v>
      </c>
      <c r="E154" s="102">
        <f ca="1">Run4_Var3!W534</f>
        <v>0</v>
      </c>
      <c r="F154" s="102">
        <f ca="1">Run4_Var4!W534</f>
        <v>0</v>
      </c>
      <c r="G154" s="102">
        <f ca="1">Run4_Var5!W534</f>
        <v>0</v>
      </c>
      <c r="H154" s="106"/>
      <c r="I154" s="106"/>
      <c r="J154" s="102">
        <f ca="1">Run4_Var1!X534</f>
        <v>0</v>
      </c>
      <c r="K154" s="102">
        <f ca="1">Run4_Var2!X534</f>
        <v>0</v>
      </c>
      <c r="L154" s="102">
        <f ca="1">Run4_Var3!X534</f>
        <v>0</v>
      </c>
      <c r="M154" s="102">
        <f ca="1">Run4_Var4!X534</f>
        <v>0</v>
      </c>
      <c r="N154" s="102">
        <f ca="1">Run4_Var5!X534</f>
        <v>-1.2269693800000001</v>
      </c>
      <c r="O154" s="106"/>
      <c r="P154" s="106"/>
      <c r="Q154" s="102">
        <f ca="1">Run4_Var1!Y534</f>
        <v>0</v>
      </c>
      <c r="R154" s="102">
        <f ca="1">Run4_Var2!Y534</f>
        <v>0</v>
      </c>
      <c r="S154" s="102">
        <f ca="1">Run4_Var3!Y534</f>
        <v>0</v>
      </c>
      <c r="T154" s="102">
        <f ca="1">Run4_Var4!Y534</f>
        <v>0</v>
      </c>
      <c r="U154" s="102">
        <f ca="1">Run4_Var5!Y534</f>
        <v>-1.2269693800000001</v>
      </c>
      <c r="V154" s="106"/>
      <c r="W154" s="106"/>
      <c r="X154" s="102">
        <f ca="1">Run4_Var1!Z534</f>
        <v>-0.29330148299999997</v>
      </c>
      <c r="Y154" s="102">
        <f ca="1">Run4_Var2!Z534</f>
        <v>0</v>
      </c>
      <c r="Z154" s="102">
        <f ca="1">Run4_Var3!Z534</f>
        <v>0</v>
      </c>
      <c r="AA154" s="102">
        <f ca="1">Run4_Var4!Z534</f>
        <v>0</v>
      </c>
      <c r="AB154" s="102">
        <f ca="1">Run4_Var5!Z534</f>
        <v>-1.2269693800000001</v>
      </c>
      <c r="AC154" s="106"/>
      <c r="AD154" s="106"/>
      <c r="AE154" s="102">
        <f ca="1">Run4_Var1!AA534</f>
        <v>-0.29330148299999997</v>
      </c>
      <c r="AF154" s="102">
        <f ca="1">Run4_Var2!AA534</f>
        <v>-0.24902370600000001</v>
      </c>
      <c r="AG154" s="102">
        <f ca="1">Run4_Var3!AA534</f>
        <v>0</v>
      </c>
      <c r="AH154" s="102">
        <f ca="1">Run4_Var4!AA534</f>
        <v>0</v>
      </c>
      <c r="AI154" s="102">
        <f ca="1">Run4_Var5!AA534</f>
        <v>-1.2269693800000001</v>
      </c>
    </row>
    <row r="155" spans="1:87" x14ac:dyDescent="0.25">
      <c r="B155" s="70" t="str">
        <f>Run4_Var1!V535</f>
        <v>Onderhoud en Beheer bij de opwekker van Restwarmte</v>
      </c>
      <c r="C155" s="102">
        <f ca="1">Run4_Var1!W535</f>
        <v>-0.58212900499999998</v>
      </c>
      <c r="D155" s="102">
        <f ca="1">Run4_Var2!W535</f>
        <v>-0.58212900499999998</v>
      </c>
      <c r="E155" s="102">
        <f ca="1">Run4_Var3!W535</f>
        <v>-0.58212900499999998</v>
      </c>
      <c r="F155" s="102">
        <f ca="1">Run4_Var4!W535</f>
        <v>-0.58212900499999998</v>
      </c>
      <c r="G155" s="102">
        <f ca="1">Run4_Var5!W535</f>
        <v>-0.58212900499999998</v>
      </c>
      <c r="H155" s="106"/>
      <c r="I155" s="106"/>
      <c r="J155" s="102">
        <f ca="1">Run4_Var1!X535</f>
        <v>-0.48465412000000002</v>
      </c>
      <c r="K155" s="102">
        <f ca="1">Run4_Var2!X535</f>
        <v>-0.48465412000000002</v>
      </c>
      <c r="L155" s="102">
        <f ca="1">Run4_Var3!X535</f>
        <v>-0.48465412000000002</v>
      </c>
      <c r="M155" s="102">
        <f ca="1">Run4_Var4!X535</f>
        <v>-0.48465412000000002</v>
      </c>
      <c r="N155" s="102">
        <f ca="1">Run4_Var5!X535</f>
        <v>-0.96621693799999997</v>
      </c>
      <c r="O155" s="106"/>
      <c r="P155" s="106"/>
      <c r="Q155" s="102">
        <f ca="1">Run4_Var1!Y535</f>
        <v>-0.40812978500000002</v>
      </c>
      <c r="R155" s="102">
        <f ca="1">Run4_Var2!Y535</f>
        <v>-0.40812978500000002</v>
      </c>
      <c r="S155" s="102">
        <f ca="1">Run4_Var3!Y535</f>
        <v>-0.40812978500000002</v>
      </c>
      <c r="T155" s="102">
        <f ca="1">Run4_Var4!Y535</f>
        <v>-0.40812978500000002</v>
      </c>
      <c r="U155" s="102">
        <f ca="1">Run4_Var5!Y535</f>
        <v>-0.81365636900000005</v>
      </c>
      <c r="V155" s="106"/>
      <c r="W155" s="106"/>
      <c r="X155" s="102">
        <f ca="1">Run4_Var1!Z535</f>
        <v>-0.51514758999999999</v>
      </c>
      <c r="Y155" s="102">
        <f ca="1">Run4_Var2!Z535</f>
        <v>-0.36030207600000003</v>
      </c>
      <c r="Z155" s="102">
        <f ca="1">Run4_Var3!Z535</f>
        <v>-0.36030207600000003</v>
      </c>
      <c r="AA155" s="102">
        <f ca="1">Run4_Var4!Z535</f>
        <v>-0.36030207600000003</v>
      </c>
      <c r="AB155" s="102">
        <f ca="1">Run4_Var5!Z535</f>
        <v>-0.71830601299999997</v>
      </c>
      <c r="AC155" s="106"/>
      <c r="AD155" s="106"/>
      <c r="AE155" s="102">
        <f ca="1">Run4_Var1!AA535</f>
        <v>-0.46500047900000002</v>
      </c>
      <c r="AF155" s="102">
        <f ca="1">Run4_Var2!AA535</f>
        <v>-0.47087602200000001</v>
      </c>
      <c r="AG155" s="102">
        <f ca="1">Run4_Var3!AA535</f>
        <v>-0.32522842299999999</v>
      </c>
      <c r="AH155" s="102">
        <f ca="1">Run4_Var4!AA535</f>
        <v>-0.32522842299999999</v>
      </c>
      <c r="AI155" s="102">
        <f ca="1">Run4_Var5!AA535</f>
        <v>-0.64838241900000004</v>
      </c>
    </row>
    <row r="156" spans="1:87" x14ac:dyDescent="0.25">
      <c r="B156" s="47" t="str">
        <f>Run4_Var1!V536</f>
        <v>Administratiekosten van de opwekker van Restwarmte</v>
      </c>
      <c r="C156" s="102">
        <f ca="1">Run4_Var1!W536</f>
        <v>-0.58212900499999998</v>
      </c>
      <c r="D156" s="102">
        <f ca="1">Run4_Var2!W536</f>
        <v>-0.58212900499999998</v>
      </c>
      <c r="E156" s="102">
        <f ca="1">Run4_Var3!W536</f>
        <v>-0.58212900499999998</v>
      </c>
      <c r="F156" s="102">
        <f ca="1">Run4_Var4!W536</f>
        <v>-0.58212900499999998</v>
      </c>
      <c r="G156" s="102">
        <f ca="1">Run4_Var5!W536</f>
        <v>-0.58212900499999998</v>
      </c>
      <c r="H156" s="106"/>
      <c r="I156" s="106"/>
      <c r="J156" s="102">
        <f ca="1">Run4_Var1!X536</f>
        <v>-0.48465412000000002</v>
      </c>
      <c r="K156" s="102">
        <f ca="1">Run4_Var2!X536</f>
        <v>-0.48465412000000002</v>
      </c>
      <c r="L156" s="102">
        <f ca="1">Run4_Var3!X536</f>
        <v>-0.48465412000000002</v>
      </c>
      <c r="M156" s="102">
        <f ca="1">Run4_Var4!X536</f>
        <v>-0.48465412000000002</v>
      </c>
      <c r="N156" s="102">
        <f ca="1">Run4_Var5!X536</f>
        <v>-0.96621693799999997</v>
      </c>
      <c r="O156" s="106"/>
      <c r="P156" s="106"/>
      <c r="Q156" s="102">
        <f ca="1">Run4_Var1!Y536</f>
        <v>-0.40812978500000002</v>
      </c>
      <c r="R156" s="102">
        <f ca="1">Run4_Var2!Y536</f>
        <v>-0.40812978500000002</v>
      </c>
      <c r="S156" s="102">
        <f ca="1">Run4_Var3!Y536</f>
        <v>-0.40812978500000002</v>
      </c>
      <c r="T156" s="102">
        <f ca="1">Run4_Var4!Y536</f>
        <v>-0.40812978500000002</v>
      </c>
      <c r="U156" s="102">
        <f ca="1">Run4_Var5!Y536</f>
        <v>-0.81365636900000005</v>
      </c>
      <c r="V156" s="106"/>
      <c r="W156" s="106"/>
      <c r="X156" s="102">
        <f ca="1">Run4_Var1!Z536</f>
        <v>-0.51514758999999999</v>
      </c>
      <c r="Y156" s="102">
        <f ca="1">Run4_Var2!Z536</f>
        <v>-0.36030207600000003</v>
      </c>
      <c r="Z156" s="102">
        <f ca="1">Run4_Var3!Z536</f>
        <v>-0.36030207600000003</v>
      </c>
      <c r="AA156" s="102">
        <f ca="1">Run4_Var4!Z536</f>
        <v>-0.36030207600000003</v>
      </c>
      <c r="AB156" s="102">
        <f ca="1">Run4_Var5!Z536</f>
        <v>-0.71830601299999997</v>
      </c>
      <c r="AC156" s="106"/>
      <c r="AD156" s="106"/>
      <c r="AE156" s="102">
        <f ca="1">Run4_Var1!AA536</f>
        <v>-0.46500047900000002</v>
      </c>
      <c r="AF156" s="102">
        <f ca="1">Run4_Var2!AA536</f>
        <v>-0.47087602200000001</v>
      </c>
      <c r="AG156" s="102">
        <f ca="1">Run4_Var3!AA536</f>
        <v>-0.32522842299999999</v>
      </c>
      <c r="AH156" s="102">
        <f ca="1">Run4_Var4!AA536</f>
        <v>-0.32522842299999999</v>
      </c>
      <c r="AI156" s="102">
        <f ca="1">Run4_Var5!AA536</f>
        <v>-0.64838241900000004</v>
      </c>
    </row>
    <row r="157" spans="1:87" x14ac:dyDescent="0.25">
      <c r="B157" s="80" t="str">
        <f>Run4_Var1!V537</f>
        <v>WarmteInkoop kosten bij RestWarmte, incl. energieheffing</v>
      </c>
      <c r="C157" s="102">
        <f ca="1">Run4_Var1!W537</f>
        <v>-13.3593265</v>
      </c>
      <c r="D157" s="102">
        <f ca="1">Run4_Var2!W537</f>
        <v>-13.3593265</v>
      </c>
      <c r="E157" s="102">
        <f ca="1">Run4_Var3!W537</f>
        <v>-13.3593265</v>
      </c>
      <c r="F157" s="102">
        <f ca="1">Run4_Var4!W537</f>
        <v>-13.3593265</v>
      </c>
      <c r="G157" s="102">
        <f ca="1">Run4_Var5!W537</f>
        <v>-13.3593265</v>
      </c>
      <c r="H157" s="106"/>
      <c r="I157" s="106"/>
      <c r="J157" s="102">
        <f ca="1">Run4_Var1!X537</f>
        <v>-13.072349900000001</v>
      </c>
      <c r="K157" s="102">
        <f ca="1">Run4_Var2!X537</f>
        <v>-9.3460234399999997</v>
      </c>
      <c r="L157" s="102">
        <f ca="1">Run4_Var3!X537</f>
        <v>-6.5266473500000002</v>
      </c>
      <c r="M157" s="102">
        <f ca="1">Run4_Var4!X537</f>
        <v>-13.185639399999999</v>
      </c>
      <c r="N157" s="102">
        <f ca="1">Run4_Var5!X537</f>
        <v>-18.152668500000001</v>
      </c>
      <c r="O157" s="106"/>
      <c r="P157" s="106"/>
      <c r="Q157" s="102">
        <f ca="1">Run4_Var1!Y537</f>
        <v>-10.1732233</v>
      </c>
      <c r="R157" s="102">
        <f ca="1">Run4_Var2!Y537</f>
        <v>-7.3635406100000003</v>
      </c>
      <c r="S157" s="102">
        <f ca="1">Run4_Var3!Y537</f>
        <v>-5.1361876300000002</v>
      </c>
      <c r="T157" s="102">
        <f ca="1">Run4_Var4!Y537</f>
        <v>-10.1752629</v>
      </c>
      <c r="U157" s="102">
        <f ca="1">Run4_Var5!Y537</f>
        <v>-14.4050961</v>
      </c>
      <c r="V157" s="106"/>
      <c r="W157" s="106"/>
      <c r="X157" s="102">
        <f ca="1">Run4_Var1!Z537</f>
        <v>-13.7377006</v>
      </c>
      <c r="Y157" s="102">
        <f ca="1">Run4_Var2!Z537</f>
        <v>-8.8014050000000008</v>
      </c>
      <c r="Z157" s="102">
        <f ca="1">Run4_Var3!Z537</f>
        <v>-6.0772431999999998</v>
      </c>
      <c r="AA157" s="102">
        <f ca="1">Run4_Var4!Z537</f>
        <v>-11.647332</v>
      </c>
      <c r="AB157" s="102">
        <f ca="1">Run4_Var5!Z537</f>
        <v>-18.16114</v>
      </c>
      <c r="AC157" s="106"/>
      <c r="AD157" s="106"/>
      <c r="AE157" s="102">
        <f ca="1">Run4_Var1!AA537</f>
        <v>-15.4509942</v>
      </c>
      <c r="AF157" s="102">
        <f ca="1">Run4_Var2!AA537</f>
        <v>-11.917897399999999</v>
      </c>
      <c r="AG157" s="102">
        <f ca="1">Run4_Var3!AA537</f>
        <v>-7.2342045400000003</v>
      </c>
      <c r="AH157" s="102">
        <f ca="1">Run4_Var4!AA537</f>
        <v>-13.3428123</v>
      </c>
      <c r="AI157" s="102">
        <f ca="1">Run4_Var5!AA537</f>
        <v>-22.796931499999999</v>
      </c>
    </row>
    <row r="158" spans="1:87" x14ac:dyDescent="0.25">
      <c r="B158" s="32" t="str">
        <f>Run4_Var1!V538</f>
        <v>Verrekening van Restwarmte-opwekker met leverancier</v>
      </c>
      <c r="C158" s="102">
        <f ca="1">Run4_Var1!W538</f>
        <v>14.5235845</v>
      </c>
      <c r="D158" s="102">
        <f ca="1">Run4_Var2!W538</f>
        <v>14.5235845</v>
      </c>
      <c r="E158" s="102">
        <f ca="1">Run4_Var3!W538</f>
        <v>14.5235845</v>
      </c>
      <c r="F158" s="102">
        <f ca="1">Run4_Var4!W538</f>
        <v>14.5235845</v>
      </c>
      <c r="G158" s="102">
        <f ca="1">Run4_Var5!W538</f>
        <v>14.5235845</v>
      </c>
      <c r="H158" s="106"/>
      <c r="I158" s="106"/>
      <c r="J158" s="102">
        <f ca="1">Run4_Var1!X538</f>
        <v>14.041658099999999</v>
      </c>
      <c r="K158" s="102">
        <f ca="1">Run4_Var2!X538</f>
        <v>10.3153317</v>
      </c>
      <c r="L158" s="102">
        <f ca="1">Run4_Var3!X538</f>
        <v>7.4959555900000003</v>
      </c>
      <c r="M158" s="102">
        <f ca="1">Run4_Var4!X538</f>
        <v>14.1549476</v>
      </c>
      <c r="N158" s="102">
        <f ca="1">Run4_Var5!X538</f>
        <v>21.312071799999998</v>
      </c>
      <c r="O158" s="106"/>
      <c r="P158" s="106"/>
      <c r="Q158" s="102">
        <f ca="1">Run4_Var1!Y538</f>
        <v>10.9894829</v>
      </c>
      <c r="R158" s="102">
        <f ca="1">Run4_Var2!Y538</f>
        <v>8.1798001899999999</v>
      </c>
      <c r="S158" s="102">
        <f ca="1">Run4_Var3!Y538</f>
        <v>5.9524471999999999</v>
      </c>
      <c r="T158" s="102">
        <f ca="1">Run4_Var4!Y538</f>
        <v>10.9915225</v>
      </c>
      <c r="U158" s="102">
        <f ca="1">Run4_Var5!Y538</f>
        <v>17.2593782</v>
      </c>
      <c r="V158" s="106"/>
      <c r="W158" s="106"/>
      <c r="X158" s="102">
        <f ca="1">Run4_Var1!Z538</f>
        <v>15.0612972</v>
      </c>
      <c r="Y158" s="102">
        <f ca="1">Run4_Var2!Z538</f>
        <v>9.5220091500000006</v>
      </c>
      <c r="Z158" s="102">
        <f ca="1">Run4_Var3!Z538</f>
        <v>6.7978473499999996</v>
      </c>
      <c r="AA158" s="102">
        <f ca="1">Run4_Var4!Z538</f>
        <v>12.367936200000001</v>
      </c>
      <c r="AB158" s="102">
        <f ca="1">Run4_Var5!Z538</f>
        <v>20.824721400000001</v>
      </c>
      <c r="AC158" s="106"/>
      <c r="AD158" s="106"/>
      <c r="AE158" s="102">
        <f ca="1">Run4_Var1!AA538</f>
        <v>16.674296600000002</v>
      </c>
      <c r="AF158" s="102">
        <f ca="1">Run4_Var2!AA538</f>
        <v>13.1086732</v>
      </c>
      <c r="AG158" s="102">
        <f ca="1">Run4_Var3!AA538</f>
        <v>7.8846613899999998</v>
      </c>
      <c r="AH158" s="102">
        <f ca="1">Run4_Var4!AA538</f>
        <v>13.9932692</v>
      </c>
      <c r="AI158" s="102">
        <f ca="1">Run4_Var5!AA538</f>
        <v>25.320665699999999</v>
      </c>
      <c r="AR158" s="106"/>
      <c r="AS158" s="106"/>
      <c r="AT158" s="106"/>
      <c r="AU158" s="106"/>
      <c r="AV158" s="106"/>
      <c r="AW158" s="106"/>
      <c r="AX158" s="106"/>
      <c r="AY158" s="106"/>
      <c r="AZ158" s="106"/>
      <c r="BA158" s="106"/>
      <c r="BB158" s="106"/>
      <c r="BC158" s="106"/>
      <c r="BD158" s="106"/>
      <c r="BE158" s="106"/>
      <c r="BF158" s="106"/>
      <c r="BG158" s="106"/>
      <c r="BH158" s="106"/>
      <c r="BI158" s="106"/>
      <c r="BJ158" s="106"/>
      <c r="BK158" s="106"/>
      <c r="BL158" s="106"/>
      <c r="BM158" s="106"/>
      <c r="BN158" s="106"/>
      <c r="BO158" s="106"/>
      <c r="BP158" s="106"/>
      <c r="BQ158" s="106"/>
      <c r="BR158" s="106"/>
      <c r="BS158" s="106"/>
      <c r="BT158" s="106"/>
      <c r="BU158" s="106"/>
      <c r="BV158" s="106"/>
      <c r="BW158" s="106"/>
      <c r="BX158" s="106"/>
      <c r="BY158" s="106"/>
      <c r="BZ158" s="106"/>
      <c r="CA158" s="106"/>
      <c r="CB158" s="106"/>
      <c r="CC158" s="106"/>
      <c r="CD158" s="106"/>
      <c r="CE158" s="106"/>
      <c r="CF158" s="106"/>
      <c r="CG158" s="106"/>
      <c r="CH158" s="106"/>
    </row>
    <row r="159" spans="1:87" x14ac:dyDescent="0.25">
      <c r="A159" s="106" t="s">
        <v>350</v>
      </c>
      <c r="B159" s="8"/>
      <c r="C159" s="102"/>
      <c r="D159" s="102"/>
      <c r="E159" s="102"/>
      <c r="F159" s="102"/>
      <c r="G159" s="102"/>
      <c r="H159" s="106"/>
      <c r="I159" s="106"/>
      <c r="J159" s="102"/>
      <c r="K159" s="102"/>
      <c r="L159" s="102"/>
      <c r="M159" s="102"/>
      <c r="N159" s="102"/>
      <c r="O159" s="106"/>
      <c r="P159" s="106"/>
      <c r="Q159" s="102"/>
      <c r="R159" s="102"/>
      <c r="S159" s="102"/>
      <c r="T159" s="102"/>
      <c r="U159" s="102"/>
      <c r="V159" s="106"/>
      <c r="W159" s="106"/>
      <c r="X159" s="102"/>
      <c r="Y159" s="102"/>
      <c r="Z159" s="102"/>
      <c r="AA159" s="102"/>
      <c r="AB159" s="102"/>
      <c r="AC159" s="106"/>
      <c r="AD159" s="106"/>
      <c r="AE159" s="102"/>
      <c r="AF159" s="102"/>
      <c r="AG159" s="102"/>
      <c r="AH159" s="102"/>
      <c r="AI159" s="102"/>
      <c r="CI159" s="106"/>
    </row>
    <row r="160" spans="1:87" x14ac:dyDescent="0.25">
      <c r="B160" s="57" t="str">
        <f>Run4_Var1!V544</f>
        <v>Kapitaallasten investeringen BioWKK-opwekker</v>
      </c>
      <c r="C160" s="102">
        <f ca="1">Run4_Var1!W544</f>
        <v>0</v>
      </c>
      <c r="D160" s="102">
        <f ca="1">Run4_Var2!W544</f>
        <v>0</v>
      </c>
      <c r="E160" s="102">
        <f ca="1">Run4_Var3!W544</f>
        <v>0</v>
      </c>
      <c r="F160" s="102">
        <f ca="1">Run4_Var4!W544</f>
        <v>0</v>
      </c>
      <c r="G160" s="102">
        <f ca="1">Run4_Var5!W544</f>
        <v>0</v>
      </c>
      <c r="J160" s="102">
        <f ca="1">Run4_Var1!X544</f>
        <v>0</v>
      </c>
      <c r="K160" s="102">
        <f ca="1">Run4_Var2!X544</f>
        <v>0</v>
      </c>
      <c r="L160" s="102">
        <f ca="1">Run4_Var3!X544</f>
        <v>0</v>
      </c>
      <c r="M160" s="102">
        <f ca="1">Run4_Var4!X544</f>
        <v>0</v>
      </c>
      <c r="N160" s="102">
        <f ca="1">Run4_Var5!X544</f>
        <v>0</v>
      </c>
      <c r="O160" s="106"/>
      <c r="P160" s="106"/>
      <c r="Q160" s="102">
        <f ca="1">Run4_Var1!Y544</f>
        <v>0</v>
      </c>
      <c r="R160" s="102">
        <f ca="1">Run4_Var2!Y544</f>
        <v>0</v>
      </c>
      <c r="S160" s="102">
        <f ca="1">Run4_Var3!Y544</f>
        <v>0</v>
      </c>
      <c r="T160" s="102">
        <f ca="1">Run4_Var4!Y544</f>
        <v>0</v>
      </c>
      <c r="U160" s="102">
        <f ca="1">Run4_Var5!Y544</f>
        <v>0</v>
      </c>
      <c r="V160" s="106"/>
      <c r="W160" s="106"/>
      <c r="X160" s="102">
        <f ca="1">Run4_Var1!Z544</f>
        <v>0</v>
      </c>
      <c r="Y160" s="102">
        <f ca="1">Run4_Var2!Z544</f>
        <v>0</v>
      </c>
      <c r="Z160" s="102">
        <f ca="1">Run4_Var3!Z544</f>
        <v>0</v>
      </c>
      <c r="AA160" s="102">
        <f ca="1">Run4_Var4!Z544</f>
        <v>0</v>
      </c>
      <c r="AB160" s="102">
        <f ca="1">Run4_Var5!Z544</f>
        <v>0</v>
      </c>
      <c r="AC160" s="106"/>
      <c r="AD160" s="106"/>
      <c r="AE160" s="102">
        <f ca="1">Run4_Var1!AA544</f>
        <v>0</v>
      </c>
      <c r="AF160" s="102">
        <f ca="1">Run4_Var2!AA544</f>
        <v>0</v>
      </c>
      <c r="AG160" s="102">
        <f ca="1">Run4_Var3!AA544</f>
        <v>0</v>
      </c>
      <c r="AH160" s="102">
        <f ca="1">Run4_Var4!AA544</f>
        <v>0</v>
      </c>
      <c r="AI160" s="102">
        <f ca="1">Run4_Var5!AA544</f>
        <v>0</v>
      </c>
    </row>
    <row r="161" spans="1:87" x14ac:dyDescent="0.25">
      <c r="B161" s="70" t="str">
        <f>Run4_Var1!V545</f>
        <v>Onderhoud en Beheer bij de opwekker van BioWKK</v>
      </c>
      <c r="C161" s="102">
        <f ca="1">Run4_Var1!W545</f>
        <v>0</v>
      </c>
      <c r="D161" s="102">
        <f ca="1">Run4_Var2!W545</f>
        <v>0</v>
      </c>
      <c r="E161" s="102">
        <f ca="1">Run4_Var3!W545</f>
        <v>0</v>
      </c>
      <c r="F161" s="102">
        <f ca="1">Run4_Var4!W545</f>
        <v>0</v>
      </c>
      <c r="G161" s="102">
        <f ca="1">Run4_Var5!W545</f>
        <v>0</v>
      </c>
      <c r="J161" s="102">
        <f ca="1">Run4_Var1!X545</f>
        <v>0</v>
      </c>
      <c r="K161" s="102">
        <f ca="1">Run4_Var2!X545</f>
        <v>0</v>
      </c>
      <c r="L161" s="102">
        <f ca="1">Run4_Var3!X545</f>
        <v>0</v>
      </c>
      <c r="M161" s="102">
        <f ca="1">Run4_Var4!X545</f>
        <v>0</v>
      </c>
      <c r="N161" s="102">
        <f ca="1">Run4_Var5!X545</f>
        <v>0</v>
      </c>
      <c r="O161" s="106"/>
      <c r="P161" s="106"/>
      <c r="Q161" s="102">
        <f ca="1">Run4_Var1!Y545</f>
        <v>0</v>
      </c>
      <c r="R161" s="102">
        <f ca="1">Run4_Var2!Y545</f>
        <v>0</v>
      </c>
      <c r="S161" s="102">
        <f ca="1">Run4_Var3!Y545</f>
        <v>0</v>
      </c>
      <c r="T161" s="102">
        <f ca="1">Run4_Var4!Y545</f>
        <v>0</v>
      </c>
      <c r="U161" s="102">
        <f ca="1">Run4_Var5!Y545</f>
        <v>0</v>
      </c>
      <c r="V161" s="106"/>
      <c r="W161" s="106"/>
      <c r="X161" s="102">
        <f ca="1">Run4_Var1!Z545</f>
        <v>0</v>
      </c>
      <c r="Y161" s="102">
        <f ca="1">Run4_Var2!Z545</f>
        <v>0</v>
      </c>
      <c r="Z161" s="102">
        <f ca="1">Run4_Var3!Z545</f>
        <v>0</v>
      </c>
      <c r="AA161" s="102">
        <f ca="1">Run4_Var4!Z545</f>
        <v>0</v>
      </c>
      <c r="AB161" s="102">
        <f ca="1">Run4_Var5!Z545</f>
        <v>0</v>
      </c>
      <c r="AC161" s="106"/>
      <c r="AD161" s="106"/>
      <c r="AE161" s="102">
        <f ca="1">Run4_Var1!AA545</f>
        <v>0</v>
      </c>
      <c r="AF161" s="102">
        <f ca="1">Run4_Var2!AA545</f>
        <v>0</v>
      </c>
      <c r="AG161" s="102">
        <f ca="1">Run4_Var3!AA545</f>
        <v>0</v>
      </c>
      <c r="AH161" s="102">
        <f ca="1">Run4_Var4!AA545</f>
        <v>0</v>
      </c>
      <c r="AI161" s="102">
        <f ca="1">Run4_Var5!AA545</f>
        <v>0</v>
      </c>
    </row>
    <row r="162" spans="1:87" x14ac:dyDescent="0.25">
      <c r="B162" s="47" t="str">
        <f>Run4_Var1!V546</f>
        <v>Administratiekosten van de opwekker van BioWKK</v>
      </c>
      <c r="C162" s="102">
        <f ca="1">Run4_Var1!W546</f>
        <v>0</v>
      </c>
      <c r="D162" s="102">
        <f ca="1">Run4_Var2!W546</f>
        <v>0</v>
      </c>
      <c r="E162" s="102">
        <f ca="1">Run4_Var3!W546</f>
        <v>0</v>
      </c>
      <c r="F162" s="102">
        <f ca="1">Run4_Var4!W546</f>
        <v>0</v>
      </c>
      <c r="G162" s="102">
        <f ca="1">Run4_Var5!W546</f>
        <v>0</v>
      </c>
      <c r="J162" s="102">
        <f ca="1">Run4_Var1!X546</f>
        <v>0</v>
      </c>
      <c r="K162" s="102">
        <f ca="1">Run4_Var2!X546</f>
        <v>0</v>
      </c>
      <c r="L162" s="102">
        <f ca="1">Run4_Var3!X546</f>
        <v>0</v>
      </c>
      <c r="M162" s="102">
        <f ca="1">Run4_Var4!X546</f>
        <v>0</v>
      </c>
      <c r="N162" s="102">
        <f ca="1">Run4_Var5!X546</f>
        <v>0</v>
      </c>
      <c r="O162" s="106"/>
      <c r="P162" s="106"/>
      <c r="Q162" s="102">
        <f ca="1">Run4_Var1!Y546</f>
        <v>0</v>
      </c>
      <c r="R162" s="102">
        <f ca="1">Run4_Var2!Y546</f>
        <v>0</v>
      </c>
      <c r="S162" s="102">
        <f ca="1">Run4_Var3!Y546</f>
        <v>0</v>
      </c>
      <c r="T162" s="102">
        <f ca="1">Run4_Var4!Y546</f>
        <v>0</v>
      </c>
      <c r="U162" s="102">
        <f ca="1">Run4_Var5!Y546</f>
        <v>0</v>
      </c>
      <c r="V162" s="106"/>
      <c r="W162" s="106"/>
      <c r="X162" s="102">
        <f ca="1">Run4_Var1!Z546</f>
        <v>0</v>
      </c>
      <c r="Y162" s="102">
        <f ca="1">Run4_Var2!Z546</f>
        <v>0</v>
      </c>
      <c r="Z162" s="102">
        <f ca="1">Run4_Var3!Z546</f>
        <v>0</v>
      </c>
      <c r="AA162" s="102">
        <f ca="1">Run4_Var4!Z546</f>
        <v>0</v>
      </c>
      <c r="AB162" s="102">
        <f ca="1">Run4_Var5!Z546</f>
        <v>0</v>
      </c>
      <c r="AC162" s="106"/>
      <c r="AD162" s="106"/>
      <c r="AE162" s="102">
        <f ca="1">Run4_Var1!AA546</f>
        <v>0</v>
      </c>
      <c r="AF162" s="102">
        <f ca="1">Run4_Var2!AA546</f>
        <v>0</v>
      </c>
      <c r="AG162" s="102">
        <f ca="1">Run4_Var3!AA546</f>
        <v>0</v>
      </c>
      <c r="AH162" s="102">
        <f ca="1">Run4_Var4!AA546</f>
        <v>0</v>
      </c>
      <c r="AI162" s="102">
        <f ca="1">Run4_Var5!AA546</f>
        <v>0</v>
      </c>
      <c r="AR162" s="106"/>
      <c r="AS162" s="106"/>
      <c r="AT162" s="106"/>
      <c r="AU162" s="106"/>
      <c r="AV162" s="106"/>
      <c r="AW162" s="106"/>
      <c r="AX162" s="106"/>
      <c r="AY162" s="106"/>
      <c r="AZ162" s="106"/>
      <c r="BA162" s="106"/>
      <c r="BB162" s="106"/>
      <c r="BC162" s="106"/>
      <c r="BD162" s="106"/>
      <c r="BE162" s="106"/>
      <c r="BF162" s="106"/>
      <c r="BG162" s="106"/>
      <c r="BH162" s="106"/>
      <c r="BI162" s="106"/>
      <c r="BJ162" s="106"/>
      <c r="BK162" s="106"/>
      <c r="BL162" s="106"/>
      <c r="BM162" s="106"/>
      <c r="BN162" s="106"/>
      <c r="BO162" s="106"/>
      <c r="BP162" s="106"/>
      <c r="BQ162" s="106"/>
      <c r="BR162" s="106"/>
      <c r="BS162" s="106"/>
      <c r="BT162" s="106"/>
      <c r="BU162" s="106"/>
      <c r="BV162" s="106"/>
      <c r="BW162" s="106"/>
      <c r="BX162" s="106"/>
      <c r="BY162" s="106"/>
      <c r="BZ162" s="106"/>
      <c r="CA162" s="106"/>
      <c r="CB162" s="106"/>
      <c r="CC162" s="106"/>
      <c r="CD162" s="106"/>
      <c r="CE162" s="106"/>
      <c r="CF162" s="106"/>
      <c r="CG162" s="106"/>
      <c r="CH162" s="106"/>
    </row>
    <row r="163" spans="1:87" x14ac:dyDescent="0.25">
      <c r="B163" s="80" t="str">
        <f>Run4_Var1!V547</f>
        <v>WarmteInkoop kosten bij BioWKK, incl. energieheffing</v>
      </c>
      <c r="C163" s="102">
        <f ca="1">Run4_Var1!W547</f>
        <v>0</v>
      </c>
      <c r="D163" s="102">
        <f ca="1">Run4_Var2!W547</f>
        <v>0</v>
      </c>
      <c r="E163" s="102">
        <f ca="1">Run4_Var3!W547</f>
        <v>0</v>
      </c>
      <c r="F163" s="102">
        <f ca="1">Run4_Var4!W547</f>
        <v>0</v>
      </c>
      <c r="G163" s="102">
        <f ca="1">Run4_Var5!W547</f>
        <v>0</v>
      </c>
      <c r="J163" s="102">
        <f ca="1">Run4_Var1!X547</f>
        <v>0</v>
      </c>
      <c r="K163" s="102">
        <f ca="1">Run4_Var2!X547</f>
        <v>0</v>
      </c>
      <c r="L163" s="102">
        <f ca="1">Run4_Var3!X547</f>
        <v>0</v>
      </c>
      <c r="M163" s="102">
        <f ca="1">Run4_Var4!X547</f>
        <v>0</v>
      </c>
      <c r="N163" s="102">
        <f ca="1">Run4_Var5!X547</f>
        <v>0</v>
      </c>
      <c r="O163" s="106"/>
      <c r="P163" s="106"/>
      <c r="Q163" s="102">
        <f ca="1">Run4_Var1!Y547</f>
        <v>0</v>
      </c>
      <c r="R163" s="102">
        <f ca="1">Run4_Var2!Y547</f>
        <v>0</v>
      </c>
      <c r="S163" s="102">
        <f ca="1">Run4_Var3!Y547</f>
        <v>0</v>
      </c>
      <c r="T163" s="102">
        <f ca="1">Run4_Var4!Y547</f>
        <v>0</v>
      </c>
      <c r="U163" s="102">
        <f ca="1">Run4_Var5!Y547</f>
        <v>0</v>
      </c>
      <c r="V163" s="106"/>
      <c r="W163" s="106"/>
      <c r="X163" s="102">
        <f ca="1">Run4_Var1!Z547</f>
        <v>0</v>
      </c>
      <c r="Y163" s="102">
        <f ca="1">Run4_Var2!Z547</f>
        <v>0</v>
      </c>
      <c r="Z163" s="102">
        <f ca="1">Run4_Var3!Z547</f>
        <v>0</v>
      </c>
      <c r="AA163" s="102">
        <f ca="1">Run4_Var4!Z547</f>
        <v>0</v>
      </c>
      <c r="AB163" s="102">
        <f ca="1">Run4_Var5!Z547</f>
        <v>0</v>
      </c>
      <c r="AC163" s="106"/>
      <c r="AD163" s="106"/>
      <c r="AE163" s="102">
        <f ca="1">Run4_Var1!AA547</f>
        <v>0</v>
      </c>
      <c r="AF163" s="102">
        <f ca="1">Run4_Var2!AA547</f>
        <v>0</v>
      </c>
      <c r="AG163" s="102">
        <f ca="1">Run4_Var3!AA547</f>
        <v>0</v>
      </c>
      <c r="AH163" s="102">
        <f ca="1">Run4_Var4!AA547</f>
        <v>0</v>
      </c>
      <c r="AI163" s="102">
        <f ca="1">Run4_Var5!AA547</f>
        <v>0</v>
      </c>
    </row>
    <row r="164" spans="1:87" x14ac:dyDescent="0.25">
      <c r="B164" s="32" t="str">
        <f>Run4_Var1!V548</f>
        <v>Verrekening van BioWKK-opwekker met leverancier</v>
      </c>
      <c r="C164" s="102">
        <f ca="1">Run4_Var1!W548</f>
        <v>0</v>
      </c>
      <c r="D164" s="102">
        <f ca="1">Run4_Var2!W548</f>
        <v>0</v>
      </c>
      <c r="E164" s="102">
        <f ca="1">Run4_Var3!W548</f>
        <v>0</v>
      </c>
      <c r="F164" s="102">
        <f ca="1">Run4_Var4!W548</f>
        <v>0</v>
      </c>
      <c r="G164" s="102">
        <f ca="1">Run4_Var5!W548</f>
        <v>0</v>
      </c>
      <c r="J164" s="102">
        <f ca="1">Run4_Var1!X548</f>
        <v>0</v>
      </c>
      <c r="K164" s="102">
        <f ca="1">Run4_Var2!X548</f>
        <v>0</v>
      </c>
      <c r="L164" s="102">
        <f ca="1">Run4_Var3!X548</f>
        <v>0</v>
      </c>
      <c r="M164" s="102">
        <f ca="1">Run4_Var4!X548</f>
        <v>0</v>
      </c>
      <c r="N164" s="102">
        <f ca="1">Run4_Var5!X548</f>
        <v>0</v>
      </c>
      <c r="O164" s="106"/>
      <c r="P164" s="106"/>
      <c r="Q164" s="102">
        <f ca="1">Run4_Var1!Y548</f>
        <v>0</v>
      </c>
      <c r="R164" s="102">
        <f ca="1">Run4_Var2!Y548</f>
        <v>0</v>
      </c>
      <c r="S164" s="102">
        <f ca="1">Run4_Var3!Y548</f>
        <v>0</v>
      </c>
      <c r="T164" s="102">
        <f ca="1">Run4_Var4!Y548</f>
        <v>0</v>
      </c>
      <c r="U164" s="102">
        <f ca="1">Run4_Var5!Y548</f>
        <v>0</v>
      </c>
      <c r="V164" s="106"/>
      <c r="W164" s="106"/>
      <c r="X164" s="102">
        <f ca="1">Run4_Var1!Z548</f>
        <v>0</v>
      </c>
      <c r="Y164" s="102">
        <f ca="1">Run4_Var2!Z548</f>
        <v>0</v>
      </c>
      <c r="Z164" s="102">
        <f ca="1">Run4_Var3!Z548</f>
        <v>0</v>
      </c>
      <c r="AA164" s="102">
        <f ca="1">Run4_Var4!Z548</f>
        <v>0</v>
      </c>
      <c r="AB164" s="102">
        <f ca="1">Run4_Var5!Z548</f>
        <v>0</v>
      </c>
      <c r="AC164" s="106"/>
      <c r="AD164" s="106"/>
      <c r="AE164" s="102">
        <f ca="1">Run4_Var1!AA548</f>
        <v>0</v>
      </c>
      <c r="AF164" s="102">
        <f ca="1">Run4_Var2!AA548</f>
        <v>0</v>
      </c>
      <c r="AG164" s="102">
        <f ca="1">Run4_Var3!AA548</f>
        <v>0</v>
      </c>
      <c r="AH164" s="102">
        <f ca="1">Run4_Var4!AA548</f>
        <v>0</v>
      </c>
      <c r="AI164" s="102">
        <f ca="1">Run4_Var5!AA548</f>
        <v>0</v>
      </c>
    </row>
    <row r="165" spans="1:87" x14ac:dyDescent="0.25">
      <c r="A165" s="106" t="s">
        <v>351</v>
      </c>
      <c r="B165" s="8"/>
      <c r="C165" s="102"/>
      <c r="D165" s="102"/>
      <c r="E165" s="102"/>
      <c r="F165" s="102"/>
      <c r="G165" s="102"/>
      <c r="H165" s="106"/>
      <c r="I165" s="106"/>
      <c r="J165" s="102"/>
      <c r="K165" s="102"/>
      <c r="L165" s="102"/>
      <c r="M165" s="102"/>
      <c r="N165" s="102"/>
      <c r="O165" s="106"/>
      <c r="P165" s="106"/>
      <c r="Q165" s="102"/>
      <c r="R165" s="102"/>
      <c r="S165" s="102"/>
      <c r="T165" s="102"/>
      <c r="U165" s="102"/>
      <c r="V165" s="106"/>
      <c r="W165" s="106"/>
      <c r="X165" s="102"/>
      <c r="Y165" s="102"/>
      <c r="Z165" s="102"/>
      <c r="AA165" s="102"/>
      <c r="AB165" s="102"/>
      <c r="AC165" s="106"/>
      <c r="AD165" s="106"/>
      <c r="AE165" s="102"/>
      <c r="AF165" s="102"/>
      <c r="AG165" s="102"/>
      <c r="AH165" s="102"/>
      <c r="AI165" s="102"/>
    </row>
    <row r="166" spans="1:87" x14ac:dyDescent="0.25">
      <c r="B166" s="57" t="str">
        <f>Run4_Var1!V554</f>
        <v>Kapitaallasten investeringen Geothermie-opwekker</v>
      </c>
      <c r="C166" s="102">
        <f ca="1">Run4_Var1!W554</f>
        <v>0</v>
      </c>
      <c r="D166" s="102">
        <f ca="1">Run4_Var2!W554</f>
        <v>0</v>
      </c>
      <c r="E166" s="102">
        <f ca="1">Run4_Var3!W554</f>
        <v>0</v>
      </c>
      <c r="F166" s="102">
        <f ca="1">Run4_Var4!W554</f>
        <v>0</v>
      </c>
      <c r="G166" s="102">
        <f ca="1">Run4_Var5!W554</f>
        <v>0</v>
      </c>
      <c r="H166" s="106"/>
      <c r="I166" s="106"/>
      <c r="J166" s="102">
        <f ca="1">Run4_Var1!X554</f>
        <v>0</v>
      </c>
      <c r="K166" s="102">
        <f ca="1">Run4_Var2!X554</f>
        <v>0</v>
      </c>
      <c r="L166" s="102">
        <f ca="1">Run4_Var3!X554</f>
        <v>0</v>
      </c>
      <c r="M166" s="102">
        <f ca="1">Run4_Var4!X554</f>
        <v>0</v>
      </c>
      <c r="N166" s="102">
        <f ca="1">Run4_Var5!X554</f>
        <v>-16.489201399999999</v>
      </c>
      <c r="O166" s="106"/>
      <c r="P166" s="106"/>
      <c r="Q166" s="102">
        <f ca="1">Run4_Var1!Y554</f>
        <v>0</v>
      </c>
      <c r="R166" s="102">
        <f ca="1">Run4_Var2!Y554</f>
        <v>0</v>
      </c>
      <c r="S166" s="102">
        <f ca="1">Run4_Var3!Y554</f>
        <v>0</v>
      </c>
      <c r="T166" s="102">
        <f ca="1">Run4_Var4!Y554</f>
        <v>0</v>
      </c>
      <c r="U166" s="102">
        <f ca="1">Run4_Var5!Y554</f>
        <v>-16.489201399999999</v>
      </c>
      <c r="V166" s="106"/>
      <c r="W166" s="106"/>
      <c r="X166" s="102">
        <f ca="1">Run4_Var1!Z554</f>
        <v>0</v>
      </c>
      <c r="Y166" s="102">
        <f ca="1">Run4_Var2!Z554</f>
        <v>0</v>
      </c>
      <c r="Z166" s="102">
        <f ca="1">Run4_Var3!Z554</f>
        <v>0</v>
      </c>
      <c r="AA166" s="102">
        <f ca="1">Run4_Var4!Z554</f>
        <v>0</v>
      </c>
      <c r="AB166" s="102">
        <f ca="1">Run4_Var5!Z554</f>
        <v>-16.489201399999999</v>
      </c>
      <c r="AC166" s="106"/>
      <c r="AD166" s="106"/>
      <c r="AE166" s="102">
        <f ca="1">Run4_Var1!AA554</f>
        <v>0</v>
      </c>
      <c r="AF166" s="102">
        <f ca="1">Run4_Var2!AA554</f>
        <v>0</v>
      </c>
      <c r="AG166" s="102">
        <f ca="1">Run4_Var3!AA554</f>
        <v>0</v>
      </c>
      <c r="AH166" s="102">
        <f ca="1">Run4_Var4!AA554</f>
        <v>0</v>
      </c>
      <c r="AI166" s="102">
        <f ca="1">Run4_Var5!AA554</f>
        <v>-16.489201399999999</v>
      </c>
      <c r="CI166" s="106"/>
    </row>
    <row r="167" spans="1:87" x14ac:dyDescent="0.25">
      <c r="B167" s="70" t="str">
        <f>Run4_Var1!V555</f>
        <v>Onderhoud en Beheer bij de opwekker van Geothermie</v>
      </c>
      <c r="C167" s="102">
        <f ca="1">Run4_Var1!W555</f>
        <v>0</v>
      </c>
      <c r="D167" s="102">
        <f ca="1">Run4_Var2!W555</f>
        <v>0</v>
      </c>
      <c r="E167" s="102">
        <f ca="1">Run4_Var3!W555</f>
        <v>0</v>
      </c>
      <c r="F167" s="102">
        <f ca="1">Run4_Var4!W555</f>
        <v>0</v>
      </c>
      <c r="G167" s="102">
        <f ca="1">Run4_Var5!W555</f>
        <v>0</v>
      </c>
      <c r="H167" s="106"/>
      <c r="I167" s="106"/>
      <c r="J167" s="102">
        <f ca="1">Run4_Var1!X555</f>
        <v>0</v>
      </c>
      <c r="K167" s="102">
        <f ca="1">Run4_Var2!X555</f>
        <v>0</v>
      </c>
      <c r="L167" s="102">
        <f ca="1">Run4_Var3!X555</f>
        <v>0</v>
      </c>
      <c r="M167" s="102">
        <f ca="1">Run4_Var4!X555</f>
        <v>0</v>
      </c>
      <c r="N167" s="102">
        <f ca="1">Run4_Var5!X555</f>
        <v>-0.98369946200000002</v>
      </c>
      <c r="O167" s="106"/>
      <c r="P167" s="106"/>
      <c r="Q167" s="102">
        <f ca="1">Run4_Var1!Y555</f>
        <v>0</v>
      </c>
      <c r="R167" s="102">
        <f ca="1">Run4_Var2!Y555</f>
        <v>0</v>
      </c>
      <c r="S167" s="102">
        <f ca="1">Run4_Var3!Y555</f>
        <v>0</v>
      </c>
      <c r="T167" s="102">
        <f ca="1">Run4_Var4!Y555</f>
        <v>0</v>
      </c>
      <c r="U167" s="102">
        <f ca="1">Run4_Var5!Y555</f>
        <v>-0.82837849399999997</v>
      </c>
      <c r="V167" s="106"/>
      <c r="W167" s="106"/>
      <c r="X167" s="102">
        <f ca="1">Run4_Var1!Z555</f>
        <v>0</v>
      </c>
      <c r="Y167" s="102">
        <f ca="1">Run4_Var2!Z555</f>
        <v>0</v>
      </c>
      <c r="Z167" s="102">
        <f ca="1">Run4_Var3!Z555</f>
        <v>0</v>
      </c>
      <c r="AA167" s="102">
        <f ca="1">Run4_Var4!Z555</f>
        <v>0</v>
      </c>
      <c r="AB167" s="102">
        <f ca="1">Run4_Var5!Z555</f>
        <v>-0.73130288899999996</v>
      </c>
      <c r="AC167" s="106"/>
      <c r="AD167" s="106"/>
      <c r="AE167" s="102">
        <f ca="1">Run4_Var1!AA555</f>
        <v>0</v>
      </c>
      <c r="AF167" s="102">
        <f ca="1">Run4_Var2!AA555</f>
        <v>0</v>
      </c>
      <c r="AG167" s="102">
        <f ca="1">Run4_Var3!AA555</f>
        <v>0</v>
      </c>
      <c r="AH167" s="102">
        <f ca="1">Run4_Var4!AA555</f>
        <v>0</v>
      </c>
      <c r="AI167" s="102">
        <f ca="1">Run4_Var5!AA555</f>
        <v>-0.66011411200000003</v>
      </c>
    </row>
    <row r="168" spans="1:87" x14ac:dyDescent="0.25">
      <c r="B168" s="47" t="str">
        <f>Run4_Var1!V556</f>
        <v>Administratiekosten van de opwekker van Geothermie</v>
      </c>
      <c r="C168" s="102">
        <f ca="1">Run4_Var1!W556</f>
        <v>0</v>
      </c>
      <c r="D168" s="102">
        <f ca="1">Run4_Var2!W556</f>
        <v>0</v>
      </c>
      <c r="E168" s="102">
        <f ca="1">Run4_Var3!W556</f>
        <v>0</v>
      </c>
      <c r="F168" s="102">
        <f ca="1">Run4_Var4!W556</f>
        <v>0</v>
      </c>
      <c r="G168" s="102">
        <f ca="1">Run4_Var5!W556</f>
        <v>0</v>
      </c>
      <c r="H168" s="106"/>
      <c r="I168" s="106"/>
      <c r="J168" s="102">
        <f ca="1">Run4_Var1!X556</f>
        <v>0</v>
      </c>
      <c r="K168" s="102">
        <f ca="1">Run4_Var2!X556</f>
        <v>0</v>
      </c>
      <c r="L168" s="102">
        <f ca="1">Run4_Var3!X556</f>
        <v>0</v>
      </c>
      <c r="M168" s="102">
        <f ca="1">Run4_Var4!X556</f>
        <v>0</v>
      </c>
      <c r="N168" s="102">
        <f ca="1">Run4_Var5!X556</f>
        <v>-0.98369946200000002</v>
      </c>
      <c r="O168" s="106"/>
      <c r="P168" s="106"/>
      <c r="Q168" s="102">
        <f ca="1">Run4_Var1!Y556</f>
        <v>0</v>
      </c>
      <c r="R168" s="102">
        <f ca="1">Run4_Var2!Y556</f>
        <v>0</v>
      </c>
      <c r="S168" s="102">
        <f ca="1">Run4_Var3!Y556</f>
        <v>0</v>
      </c>
      <c r="T168" s="102">
        <f ca="1">Run4_Var4!Y556</f>
        <v>0</v>
      </c>
      <c r="U168" s="102">
        <f ca="1">Run4_Var5!Y556</f>
        <v>-0.82837849399999997</v>
      </c>
      <c r="V168" s="106"/>
      <c r="W168" s="106"/>
      <c r="X168" s="102">
        <f ca="1">Run4_Var1!Z556</f>
        <v>0</v>
      </c>
      <c r="Y168" s="102">
        <f ca="1">Run4_Var2!Z556</f>
        <v>0</v>
      </c>
      <c r="Z168" s="102">
        <f ca="1">Run4_Var3!Z556</f>
        <v>0</v>
      </c>
      <c r="AA168" s="102">
        <f ca="1">Run4_Var4!Z556</f>
        <v>0</v>
      </c>
      <c r="AB168" s="102">
        <f ca="1">Run4_Var5!Z556</f>
        <v>-0.73130288899999996</v>
      </c>
      <c r="AC168" s="106"/>
      <c r="AD168" s="106"/>
      <c r="AE168" s="102">
        <f ca="1">Run4_Var1!AA556</f>
        <v>0</v>
      </c>
      <c r="AF168" s="102">
        <f ca="1">Run4_Var2!AA556</f>
        <v>0</v>
      </c>
      <c r="AG168" s="102">
        <f ca="1">Run4_Var3!AA556</f>
        <v>0</v>
      </c>
      <c r="AH168" s="102">
        <f ca="1">Run4_Var4!AA556</f>
        <v>0</v>
      </c>
      <c r="AI168" s="102">
        <f ca="1">Run4_Var5!AA556</f>
        <v>-0.66011411200000003</v>
      </c>
      <c r="AL168" s="252">
        <f t="shared" ref="AL168:AM168" ca="1" si="91">AL172-J172</f>
        <v>0</v>
      </c>
      <c r="AM168" s="252">
        <f t="shared" ca="1" si="91"/>
        <v>-2.5531303400000001</v>
      </c>
      <c r="AN168" s="252">
        <f ca="1">AN172-L172</f>
        <v>-25.554293200000004</v>
      </c>
      <c r="AS168" s="252">
        <f t="shared" ref="AS168:AT168" ca="1" si="92">AS172-J172</f>
        <v>-5.1763915300000001</v>
      </c>
      <c r="AT168" s="252">
        <f t="shared" ca="1" si="92"/>
        <v>-5.1062606700000002</v>
      </c>
      <c r="AU168" s="252">
        <f ca="1">AU172-L172</f>
        <v>-53.293347199999999</v>
      </c>
      <c r="AZ168" s="252">
        <f t="shared" ref="AZ168" ca="1" si="93">AZ172-J172</f>
        <v>-7.7991400300000002</v>
      </c>
      <c r="BA168" s="252">
        <f ca="1">BA172-K172</f>
        <v>-7.6717552600000003</v>
      </c>
      <c r="BB168" s="252">
        <f ca="1">BB172-L172</f>
        <v>-82.107686099999995</v>
      </c>
    </row>
    <row r="169" spans="1:87" x14ac:dyDescent="0.25">
      <c r="B169" s="80" t="str">
        <f>Run4_Var1!V557</f>
        <v>WarmteInkoop kosten bij Geothermie, incl. energieheffing</v>
      </c>
      <c r="C169" s="102">
        <f ca="1">Run4_Var1!W557</f>
        <v>0</v>
      </c>
      <c r="D169" s="102">
        <f ca="1">Run4_Var2!W557</f>
        <v>0</v>
      </c>
      <c r="E169" s="102">
        <f ca="1">Run4_Var3!W557</f>
        <v>0</v>
      </c>
      <c r="F169" s="102">
        <f ca="1">Run4_Var4!W557</f>
        <v>0</v>
      </c>
      <c r="G169" s="102">
        <f ca="1">Run4_Var5!W557</f>
        <v>0</v>
      </c>
      <c r="H169" s="106"/>
      <c r="I169" s="106"/>
      <c r="J169" s="102">
        <f ca="1">Run4_Var1!X557</f>
        <v>0</v>
      </c>
      <c r="K169" s="102">
        <f ca="1">Run4_Var2!X557</f>
        <v>0</v>
      </c>
      <c r="L169" s="102">
        <f ca="1">Run4_Var3!X557</f>
        <v>0</v>
      </c>
      <c r="M169" s="102">
        <f ca="1">Run4_Var4!X557</f>
        <v>0</v>
      </c>
      <c r="N169" s="102">
        <f ca="1">Run4_Var5!X557</f>
        <v>-1.46395838E-4</v>
      </c>
      <c r="O169" s="106"/>
      <c r="P169" s="106"/>
      <c r="Q169" s="102">
        <f ca="1">Run4_Var1!Y557</f>
        <v>0</v>
      </c>
      <c r="R169" s="102">
        <f ca="1">Run4_Var2!Y557</f>
        <v>0</v>
      </c>
      <c r="S169" s="102">
        <f ca="1">Run4_Var3!Y557</f>
        <v>0</v>
      </c>
      <c r="T169" s="102">
        <f ca="1">Run4_Var4!Y557</f>
        <v>0</v>
      </c>
      <c r="U169" s="102">
        <f ca="1">Run4_Var5!Y557</f>
        <v>-1.6483062900000001E-4</v>
      </c>
      <c r="V169" s="106"/>
      <c r="W169" s="106"/>
      <c r="X169" s="102">
        <f ca="1">Run4_Var1!Z557</f>
        <v>0</v>
      </c>
      <c r="Y169" s="102">
        <f ca="1">Run4_Var2!Z557</f>
        <v>0</v>
      </c>
      <c r="Z169" s="102">
        <f ca="1">Run4_Var3!Z557</f>
        <v>0</v>
      </c>
      <c r="AA169" s="102">
        <f ca="1">Run4_Var4!Z557</f>
        <v>0</v>
      </c>
      <c r="AB169" s="102">
        <f ca="1">Run4_Var5!Z557</f>
        <v>-1.6808226899999999E-4</v>
      </c>
      <c r="AC169" s="106"/>
      <c r="AD169" s="106"/>
      <c r="AE169" s="102">
        <f ca="1">Run4_Var1!AA557</f>
        <v>0</v>
      </c>
      <c r="AF169" s="102">
        <f ca="1">Run4_Var2!AA557</f>
        <v>0</v>
      </c>
      <c r="AG169" s="102">
        <f ca="1">Run4_Var3!AA557</f>
        <v>0</v>
      </c>
      <c r="AH169" s="102">
        <f ca="1">Run4_Var4!AA557</f>
        <v>0</v>
      </c>
      <c r="AI169" s="102">
        <f ca="1">Run4_Var5!AA557</f>
        <v>-1.7000050099999999E-4</v>
      </c>
    </row>
    <row r="170" spans="1:87" x14ac:dyDescent="0.25">
      <c r="B170" s="32" t="str">
        <f>Run4_Var1!V558</f>
        <v>Verrekening van Geothermie-opwekker met leverancier</v>
      </c>
      <c r="C170" s="102">
        <f ca="1">Run4_Var1!W558</f>
        <v>0</v>
      </c>
      <c r="D170" s="102">
        <f ca="1">Run4_Var2!W558</f>
        <v>0</v>
      </c>
      <c r="E170" s="102">
        <f ca="1">Run4_Var3!W558</f>
        <v>0</v>
      </c>
      <c r="F170" s="102">
        <f ca="1">Run4_Var4!W558</f>
        <v>0</v>
      </c>
      <c r="G170" s="102">
        <f ca="1">Run4_Var5!W558</f>
        <v>0</v>
      </c>
      <c r="H170" s="106"/>
      <c r="I170" s="106"/>
      <c r="J170" s="102">
        <f ca="1">Run4_Var1!X558</f>
        <v>0</v>
      </c>
      <c r="K170" s="102">
        <f ca="1">Run4_Var2!X558</f>
        <v>0</v>
      </c>
      <c r="L170" s="102">
        <f ca="1">Run4_Var3!X558</f>
        <v>0</v>
      </c>
      <c r="M170" s="102">
        <f ca="1">Run4_Var4!X558</f>
        <v>0</v>
      </c>
      <c r="N170" s="102">
        <f ca="1">Run4_Var5!X558</f>
        <v>18.4567467</v>
      </c>
      <c r="O170" s="106"/>
      <c r="P170" s="106"/>
      <c r="Q170" s="102">
        <f ca="1">Run4_Var1!Y558</f>
        <v>0</v>
      </c>
      <c r="R170" s="102">
        <f ca="1">Run4_Var2!Y558</f>
        <v>0</v>
      </c>
      <c r="S170" s="102">
        <f ca="1">Run4_Var3!Y558</f>
        <v>0</v>
      </c>
      <c r="T170" s="102">
        <f ca="1">Run4_Var4!Y558</f>
        <v>0</v>
      </c>
      <c r="U170" s="102">
        <f ca="1">Run4_Var5!Y558</f>
        <v>18.146123200000002</v>
      </c>
      <c r="V170" s="106"/>
      <c r="W170" s="106"/>
      <c r="X170" s="102">
        <f ca="1">Run4_Var1!Z558</f>
        <v>0</v>
      </c>
      <c r="Y170" s="102">
        <f ca="1">Run4_Var2!Z558</f>
        <v>0</v>
      </c>
      <c r="Z170" s="102">
        <f ca="1">Run4_Var3!Z558</f>
        <v>0</v>
      </c>
      <c r="AA170" s="102">
        <f ca="1">Run4_Var4!Z558</f>
        <v>0</v>
      </c>
      <c r="AB170" s="102">
        <f ca="1">Run4_Var5!Z558</f>
        <v>17.951975300000001</v>
      </c>
      <c r="AC170" s="106"/>
      <c r="AD170" s="106"/>
      <c r="AE170" s="102">
        <f ca="1">Run4_Var1!AA558</f>
        <v>0</v>
      </c>
      <c r="AF170" s="102">
        <f ca="1">Run4_Var2!AA558</f>
        <v>0</v>
      </c>
      <c r="AG170" s="102">
        <f ca="1">Run4_Var3!AA558</f>
        <v>0</v>
      </c>
      <c r="AH170" s="102">
        <f ca="1">Run4_Var4!AA558</f>
        <v>0</v>
      </c>
      <c r="AI170" s="102">
        <f ca="1">Run4_Var5!AA558</f>
        <v>17.809599599999999</v>
      </c>
    </row>
    <row r="171" spans="1:87" s="8" customFormat="1" x14ac:dyDescent="0.25">
      <c r="A171" s="6" t="s">
        <v>1364</v>
      </c>
      <c r="C171" s="241"/>
      <c r="D171" s="241"/>
      <c r="E171" s="241"/>
      <c r="F171" s="241"/>
      <c r="G171" s="241"/>
      <c r="H171" s="6"/>
      <c r="I171" s="6"/>
      <c r="J171" s="241"/>
      <c r="K171" s="241"/>
      <c r="L171" s="241"/>
      <c r="M171" s="241"/>
      <c r="N171" s="241"/>
      <c r="O171" s="6"/>
      <c r="P171" s="6"/>
      <c r="Q171" s="241"/>
      <c r="R171" s="241"/>
      <c r="S171" s="241"/>
      <c r="T171" s="241"/>
      <c r="U171" s="241"/>
      <c r="V171" s="6"/>
      <c r="W171" s="6"/>
      <c r="X171" s="241"/>
      <c r="Y171" s="241"/>
      <c r="Z171" s="241"/>
      <c r="AA171" s="241"/>
      <c r="AB171" s="241"/>
      <c r="AC171" s="6"/>
      <c r="AD171" s="6"/>
      <c r="AE171" s="241"/>
      <c r="AF171" s="241"/>
      <c r="AG171" s="241"/>
      <c r="AH171" s="241"/>
      <c r="AI171" s="241"/>
      <c r="AR171" s="140"/>
      <c r="AS171" s="140"/>
      <c r="AT171" s="140"/>
      <c r="AU171" s="140"/>
      <c r="AV171" s="140"/>
      <c r="AW171" s="140"/>
      <c r="AX171" s="140"/>
      <c r="AY171" s="140"/>
      <c r="AZ171" s="140"/>
      <c r="BA171" s="140"/>
      <c r="BB171" s="140"/>
      <c r="BC171" s="140"/>
      <c r="BD171" s="140"/>
      <c r="BE171" s="140"/>
      <c r="BF171" s="140"/>
      <c r="BG171" s="140"/>
      <c r="BH171" s="140"/>
      <c r="BI171" s="140"/>
      <c r="BJ171" s="140"/>
      <c r="BK171" s="140"/>
      <c r="BL171" s="140"/>
      <c r="BM171" s="140"/>
      <c r="BN171" s="140"/>
      <c r="BO171" s="140"/>
      <c r="BP171" s="140"/>
      <c r="BQ171" s="140"/>
      <c r="BR171" s="140"/>
      <c r="BS171" s="140"/>
      <c r="BT171" s="140"/>
      <c r="BU171" s="140"/>
      <c r="BV171" s="140"/>
      <c r="BW171" s="140"/>
      <c r="BX171" s="140"/>
      <c r="BY171" s="140"/>
      <c r="BZ171" s="140"/>
      <c r="CA171" s="140"/>
      <c r="CB171" s="140"/>
      <c r="CC171" s="140"/>
      <c r="CD171" s="140"/>
      <c r="CE171" s="140"/>
      <c r="CF171" s="140"/>
      <c r="CG171" s="140"/>
      <c r="CH171" s="140"/>
      <c r="CI171" s="140"/>
    </row>
    <row r="172" spans="1:87" x14ac:dyDescent="0.25">
      <c r="B172" s="57" t="str">
        <f>Run4_Var1!V564</f>
        <v>Kapitaallasten investeringen WKO-opwekker</v>
      </c>
      <c r="C172" s="102">
        <f ca="1">Run4_Var1!W564</f>
        <v>0</v>
      </c>
      <c r="D172" s="102">
        <f ca="1">Run4_Var2!W564</f>
        <v>0</v>
      </c>
      <c r="E172" s="102">
        <f ca="1">Run4_Var3!W564</f>
        <v>0</v>
      </c>
      <c r="F172" s="102">
        <f ca="1">Run4_Var4!W564</f>
        <v>0</v>
      </c>
      <c r="G172" s="102">
        <f ca="1">Run4_Var5!W564</f>
        <v>0</v>
      </c>
      <c r="H172" s="106"/>
      <c r="I172" s="106"/>
      <c r="J172" s="102">
        <f ca="1">Run4_Var1!X564</f>
        <v>-2.5660072700000001</v>
      </c>
      <c r="K172" s="102">
        <f ca="1">Run4_Var2!X564</f>
        <v>-2.5531303400000001</v>
      </c>
      <c r="L172" s="102">
        <f ca="1">Run4_Var3!X564</f>
        <v>-24.551408899999998</v>
      </c>
      <c r="M172" s="102">
        <f ca="1">Run4_Var4!X564</f>
        <v>0</v>
      </c>
      <c r="N172" s="102">
        <f ca="1">Run4_Var5!X564</f>
        <v>-3.3289395200000002E-2</v>
      </c>
      <c r="O172" s="106"/>
      <c r="P172" s="106"/>
      <c r="Q172" s="102">
        <f ca="1">J172</f>
        <v>-2.5660072700000001</v>
      </c>
      <c r="R172" s="102">
        <f ca="1">Run4_Var2!Y564</f>
        <v>-5.1062606800000001</v>
      </c>
      <c r="S172" s="102">
        <f ca="1">Run4_Var3!Y564</f>
        <v>-50.105702100000002</v>
      </c>
      <c r="T172" s="102">
        <f ca="1">Run4_Var4!Y564</f>
        <v>0</v>
      </c>
      <c r="U172" s="102">
        <f ca="1">Run4_Var5!Y564</f>
        <v>-6.6578790499999999E-2</v>
      </c>
      <c r="V172" s="106"/>
      <c r="W172" s="106"/>
      <c r="X172" s="102">
        <f ca="1">Run4_Var1!Z564</f>
        <v>-7.7423988000000001</v>
      </c>
      <c r="Y172" s="102">
        <f ca="1">Run4_Var2!Z564</f>
        <v>-7.6593910100000002</v>
      </c>
      <c r="Z172" s="102">
        <f ca="1">Run4_Var3!Z564</f>
        <v>-77.844756099999998</v>
      </c>
      <c r="AA172" s="102">
        <f ca="1">Run4_Var4!Z564</f>
        <v>0</v>
      </c>
      <c r="AB172" s="102">
        <f ca="1">Run4_Var5!Z564</f>
        <v>-9.9868185700000001E-2</v>
      </c>
      <c r="AC172" s="106"/>
      <c r="AD172" s="106"/>
      <c r="AE172" s="102">
        <f ca="1">Run4_Var1!AA564</f>
        <v>-10.3651473</v>
      </c>
      <c r="AF172" s="102">
        <f ca="1">Run4_Var2!AA564</f>
        <v>-10.2248856</v>
      </c>
      <c r="AG172" s="102">
        <f ca="1">Run4_Var3!AA564</f>
        <v>-106.65909499999999</v>
      </c>
      <c r="AH172" s="102">
        <f ca="1">Run4_Var4!AA564</f>
        <v>0</v>
      </c>
      <c r="AI172" s="102">
        <f ca="1">Run4_Var5!AA564</f>
        <v>-0.133157581</v>
      </c>
      <c r="AL172" s="252">
        <v>-2.5660072700000001</v>
      </c>
      <c r="AM172" s="252">
        <v>-5.1062606800000001</v>
      </c>
      <c r="AN172" s="252">
        <v>-50.105702100000002</v>
      </c>
      <c r="AO172" s="252">
        <v>0</v>
      </c>
      <c r="AP172" s="252">
        <v>-6.6578790499999999E-2</v>
      </c>
      <c r="AQ172" s="252"/>
      <c r="AR172" s="102"/>
      <c r="AS172" s="102">
        <v>-7.7423988000000001</v>
      </c>
      <c r="AT172" s="102">
        <v>-7.6593910100000002</v>
      </c>
      <c r="AU172" s="102">
        <v>-77.844756099999998</v>
      </c>
      <c r="AV172" s="102">
        <v>0</v>
      </c>
      <c r="AW172" s="102">
        <v>-9.9868185700000001E-2</v>
      </c>
      <c r="AX172" s="102"/>
      <c r="AY172" s="102"/>
      <c r="AZ172" s="102">
        <v>-10.3651473</v>
      </c>
      <c r="BA172" s="102">
        <v>-10.2248856</v>
      </c>
      <c r="BB172" s="102">
        <v>-106.65909499999999</v>
      </c>
      <c r="BC172" s="102">
        <v>0</v>
      </c>
      <c r="BD172" s="102">
        <v>-0.133157581</v>
      </c>
      <c r="BE172" s="106"/>
      <c r="BF172" s="106"/>
      <c r="BG172" s="106"/>
      <c r="BH172" s="106"/>
      <c r="BI172" s="106"/>
      <c r="BJ172" s="106"/>
      <c r="BK172" s="106"/>
      <c r="BL172" s="106"/>
      <c r="BM172" s="106"/>
      <c r="BN172" s="106"/>
      <c r="BO172" s="106"/>
      <c r="BP172" s="106"/>
      <c r="BQ172" s="106"/>
      <c r="BR172" s="106"/>
      <c r="BS172" s="106"/>
      <c r="BT172" s="106"/>
      <c r="BU172" s="106"/>
      <c r="BV172" s="106"/>
      <c r="BW172" s="106"/>
      <c r="BX172" s="106"/>
      <c r="BY172" s="106"/>
      <c r="BZ172" s="106"/>
      <c r="CA172" s="106"/>
      <c r="CB172" s="106"/>
      <c r="CC172" s="106"/>
      <c r="CD172" s="106"/>
      <c r="CE172" s="106"/>
      <c r="CF172" s="106"/>
      <c r="CG172" s="106"/>
      <c r="CH172" s="106"/>
    </row>
    <row r="173" spans="1:87" x14ac:dyDescent="0.25">
      <c r="B173" s="70" t="str">
        <f>Run4_Var1!V565</f>
        <v>Onderhoud en Beheer bij de opwekker van WKO</v>
      </c>
      <c r="C173" s="102">
        <f ca="1">Run4_Var1!W565</f>
        <v>0</v>
      </c>
      <c r="D173" s="102">
        <f ca="1">Run4_Var2!W565</f>
        <v>0</v>
      </c>
      <c r="E173" s="102">
        <f ca="1">Run4_Var3!W565</f>
        <v>0</v>
      </c>
      <c r="F173" s="102">
        <f ca="1">Run4_Var4!W565</f>
        <v>0</v>
      </c>
      <c r="G173" s="102">
        <f ca="1">Run4_Var5!W565</f>
        <v>0</v>
      </c>
      <c r="H173" s="106"/>
      <c r="I173" s="106"/>
      <c r="J173" s="102">
        <f ca="1">Run4_Var1!X565</f>
        <v>-4.6134774000000003E-2</v>
      </c>
      <c r="K173" s="102">
        <f ca="1">Run4_Var2!X565</f>
        <v>-4.5890958400000001E-2</v>
      </c>
      <c r="L173" s="102">
        <f ca="1">Run4_Var3!X565</f>
        <v>-0.4574453</v>
      </c>
      <c r="M173" s="102">
        <f ca="1">Run4_Var4!X565</f>
        <v>0</v>
      </c>
      <c r="N173" s="102">
        <f ca="1">Run4_Var5!X565</f>
        <v>-5.8132400000000003E-4</v>
      </c>
      <c r="O173" s="106"/>
      <c r="P173" s="106"/>
      <c r="Q173" s="102">
        <f t="shared" ref="Q173:Q175" ca="1" si="94">J173</f>
        <v>-4.6134774000000003E-2</v>
      </c>
      <c r="R173" s="102">
        <f ca="1">Run4_Var2!Y565</f>
        <v>-3.8645017599999998E-2</v>
      </c>
      <c r="S173" s="102">
        <f ca="1">Run4_Var3!Y565</f>
        <v>-0.40231355499999999</v>
      </c>
      <c r="T173" s="102">
        <f ca="1">Run4_Var4!Y565</f>
        <v>0</v>
      </c>
      <c r="U173" s="102">
        <f ca="1">Run4_Var5!Y565</f>
        <v>-4.8953600000000005E-4</v>
      </c>
      <c r="V173" s="106"/>
      <c r="W173" s="106"/>
      <c r="X173" s="102">
        <f ca="1">Run4_Var1!Z565</f>
        <v>-3.5035446599999999E-2</v>
      </c>
      <c r="Y173" s="102">
        <f ca="1">Run4_Var2!Z565</f>
        <v>-3.4116304600000001E-2</v>
      </c>
      <c r="Z173" s="102">
        <f ca="1">Run4_Var3!Z565</f>
        <v>-0.392651637</v>
      </c>
      <c r="AA173" s="102">
        <f ca="1">Run4_Var4!Z565</f>
        <v>0</v>
      </c>
      <c r="AB173" s="102">
        <f ca="1">Run4_Var5!Z565</f>
        <v>-4.3216849999999998E-4</v>
      </c>
      <c r="AC173" s="106"/>
      <c r="AD173" s="106"/>
      <c r="AE173" s="102">
        <f ca="1">Run4_Var1!AA565</f>
        <v>-3.18380199E-2</v>
      </c>
      <c r="AF173" s="102">
        <f ca="1">Run4_Var2!AA565</f>
        <v>-3.1008351900000002E-2</v>
      </c>
      <c r="AG173" s="102">
        <f ca="1">Run4_Var3!AA565</f>
        <v>-0.37291366300000001</v>
      </c>
      <c r="AH173" s="102">
        <f ca="1">Run4_Var4!AA565</f>
        <v>0</v>
      </c>
      <c r="AI173" s="102">
        <f ca="1">Run4_Var5!AA565</f>
        <v>-3.9009899999999998E-4</v>
      </c>
      <c r="AL173" s="252">
        <v>-3.8850335999999999E-2</v>
      </c>
      <c r="AM173" s="252">
        <v>-3.8645017599999998E-2</v>
      </c>
      <c r="AN173" s="252">
        <v>-0.40231355499999999</v>
      </c>
      <c r="AO173" s="252">
        <v>0</v>
      </c>
      <c r="AP173" s="252">
        <v>-4.8953600000000005E-4</v>
      </c>
      <c r="AQ173" s="252"/>
      <c r="AR173" s="252"/>
      <c r="AS173" s="252">
        <v>-3.5035446599999999E-2</v>
      </c>
      <c r="AT173" s="252">
        <v>-3.4116304600000001E-2</v>
      </c>
      <c r="AU173" s="252">
        <v>-0.392651637</v>
      </c>
      <c r="AV173" s="252">
        <v>0</v>
      </c>
      <c r="AW173" s="252">
        <v>-4.3216849999999998E-4</v>
      </c>
      <c r="AX173" s="252"/>
      <c r="AY173" s="252"/>
      <c r="AZ173" s="252">
        <v>-3.18380199E-2</v>
      </c>
      <c r="BA173" s="252">
        <v>-3.1008351900000002E-2</v>
      </c>
      <c r="BB173" s="252">
        <v>-0.37291366300000001</v>
      </c>
      <c r="BC173" s="252">
        <v>0</v>
      </c>
      <c r="BD173" s="252">
        <v>-3.9009899999999998E-4</v>
      </c>
    </row>
    <row r="174" spans="1:87" x14ac:dyDescent="0.25">
      <c r="B174" s="80" t="str">
        <f>Run4_Var1!V566</f>
        <v>WarmteInkoop kosten bij WKO, incl. energieheffing</v>
      </c>
      <c r="C174" s="102">
        <f ca="1">Run4_Var1!W566</f>
        <v>0</v>
      </c>
      <c r="D174" s="102">
        <f ca="1">Run4_Var2!W566</f>
        <v>0</v>
      </c>
      <c r="E174" s="102">
        <f ca="1">Run4_Var3!W566</f>
        <v>0</v>
      </c>
      <c r="F174" s="102">
        <f ca="1">Run4_Var4!W566</f>
        <v>0</v>
      </c>
      <c r="G174" s="102">
        <f ca="1">Run4_Var5!W566</f>
        <v>0</v>
      </c>
      <c r="H174" s="106"/>
      <c r="I174" s="106"/>
      <c r="J174" s="102">
        <f ca="1">Run4_Var1!X566</f>
        <v>-2.3606138960000003</v>
      </c>
      <c r="K174" s="102">
        <f ca="1">Run4_Var2!X566</f>
        <v>-2.3465748550000001</v>
      </c>
      <c r="L174" s="102">
        <f ca="1">Run4_Var3!X566</f>
        <v>-26.205268099999998</v>
      </c>
      <c r="M174" s="102">
        <f ca="1">Run4_Var4!X566</f>
        <v>0</v>
      </c>
      <c r="N174" s="102">
        <f ca="1">Run4_Var5!X566</f>
        <v>-2.4977110309999998E-2</v>
      </c>
      <c r="O174" s="106"/>
      <c r="P174" s="106"/>
      <c r="Q174" s="102">
        <f t="shared" ca="1" si="94"/>
        <v>-2.3606138960000003</v>
      </c>
      <c r="R174" s="102">
        <f ca="1">Run4_Var2!Y566</f>
        <v>-2.7911649170000001</v>
      </c>
      <c r="S174" s="102">
        <f ca="1">Run4_Var3!Y566</f>
        <v>-30.137838899999998</v>
      </c>
      <c r="T174" s="102">
        <f ca="1">Run4_Var4!Y566</f>
        <v>0</v>
      </c>
      <c r="U174" s="102">
        <f ca="1">Run4_Var5!Y566</f>
        <v>-3.0972106110000001E-2</v>
      </c>
      <c r="V174" s="106"/>
      <c r="W174" s="106"/>
      <c r="X174" s="102">
        <f ca="1">Run4_Var1!Z566</f>
        <v>-2.9560358529999999</v>
      </c>
      <c r="Y174" s="102">
        <f ca="1">Run4_Var2!Z566</f>
        <v>-2.9039136599999997</v>
      </c>
      <c r="Z174" s="102">
        <f ca="1">Run4_Var3!Z566</f>
        <v>-32.4031673</v>
      </c>
      <c r="AA174" s="102">
        <f ca="1">Run4_Var4!Z566</f>
        <v>0</v>
      </c>
      <c r="AB174" s="102">
        <f ca="1">Run4_Var5!Z566</f>
        <v>-3.1841388620000001E-2</v>
      </c>
      <c r="AC174" s="106"/>
      <c r="AE174" s="102">
        <f ca="1">Run4_Var1!AA566</f>
        <v>-3.0526457950000001</v>
      </c>
      <c r="AF174" s="102">
        <f ca="1">Run4_Var2!AA566</f>
        <v>-2.9990060140000003</v>
      </c>
      <c r="AG174" s="102">
        <f ca="1">Run4_Var3!AA566</f>
        <v>-33.996275300000001</v>
      </c>
      <c r="AH174" s="102">
        <f ca="1">Run4_Var4!AA566</f>
        <v>0</v>
      </c>
      <c r="AI174" s="102">
        <f ca="1">Run4_Var5!AA566</f>
        <v>-3.2452863550000002E-2</v>
      </c>
      <c r="AL174" s="252">
        <v>-2.8079618070000003</v>
      </c>
      <c r="AM174" s="252">
        <v>-2.7911649170000001</v>
      </c>
      <c r="AN174" s="252">
        <v>-30.137838899999998</v>
      </c>
      <c r="AO174" s="252">
        <v>0</v>
      </c>
      <c r="AP174" s="252">
        <v>-3.0972106110000001E-2</v>
      </c>
      <c r="AQ174" s="252"/>
      <c r="AR174" s="252"/>
      <c r="AS174" s="252">
        <v>-2.9560358529999999</v>
      </c>
      <c r="AT174" s="252">
        <v>-2.9039136599999997</v>
      </c>
      <c r="AU174" s="252">
        <v>-32.4031673</v>
      </c>
      <c r="AV174" s="252">
        <v>0</v>
      </c>
      <c r="AW174" s="252">
        <v>-3.1841388620000001E-2</v>
      </c>
      <c r="AX174" s="252"/>
      <c r="AY174" s="252"/>
      <c r="AZ174" s="252">
        <v>-3.0526457950000001</v>
      </c>
      <c r="BA174" s="252">
        <v>-2.9990060140000003</v>
      </c>
      <c r="BB174" s="252">
        <v>-33.996275300000001</v>
      </c>
      <c r="BC174" s="252">
        <v>0</v>
      </c>
      <c r="BD174" s="252">
        <v>-3.2452863550000002E-2</v>
      </c>
    </row>
    <row r="175" spans="1:87" x14ac:dyDescent="0.25">
      <c r="B175" s="32" t="str">
        <f>Run4_Var1!V567</f>
        <v>Verrekening van WKO-opwekker met leverancier</v>
      </c>
      <c r="C175" s="102">
        <f ca="1">Run4_Var1!W567</f>
        <v>0</v>
      </c>
      <c r="D175" s="102">
        <f ca="1">Run4_Var2!W567</f>
        <v>0</v>
      </c>
      <c r="E175" s="102">
        <f ca="1">Run4_Var3!W567</f>
        <v>0</v>
      </c>
      <c r="F175" s="102">
        <f ca="1">Run4_Var4!W567</f>
        <v>0</v>
      </c>
      <c r="G175" s="102">
        <f ca="1">Run4_Var5!W567</f>
        <v>0</v>
      </c>
      <c r="H175" s="106"/>
      <c r="I175" s="106"/>
      <c r="J175" s="102">
        <f ca="1">Run4_Var1!X567</f>
        <v>4.9727559399999999</v>
      </c>
      <c r="K175" s="102">
        <f ca="1">Run4_Var2!X567</f>
        <v>4.9455961500000001</v>
      </c>
      <c r="L175" s="102">
        <f ca="1">Run4_Var3!X567</f>
        <v>51.2141223</v>
      </c>
      <c r="M175" s="102">
        <f ca="1">Run4_Var4!X567</f>
        <v>0</v>
      </c>
      <c r="N175" s="102">
        <f ca="1">Run4_Var5!X567</f>
        <v>5.8847829599999998E-2</v>
      </c>
      <c r="O175" s="106"/>
      <c r="P175" s="106"/>
      <c r="Q175" s="102">
        <f t="shared" ca="1" si="94"/>
        <v>4.9727559399999999</v>
      </c>
      <c r="R175" s="102">
        <f ca="1">Run4_Var2!Y567</f>
        <v>7.9360706099999998</v>
      </c>
      <c r="S175" s="102">
        <f ca="1">Run4_Var3!Y567</f>
        <v>80.645854600000007</v>
      </c>
      <c r="T175" s="102">
        <f ca="1">Run4_Var4!Y567</f>
        <v>0</v>
      </c>
      <c r="U175" s="102">
        <f ca="1">Run4_Var5!Y567</f>
        <v>9.8040432600000005E-2</v>
      </c>
      <c r="V175" s="106"/>
      <c r="W175" s="106"/>
      <c r="X175" s="102">
        <f ca="1">Run4_Var1!Z567</f>
        <v>10.7334701</v>
      </c>
      <c r="Y175" s="102">
        <f ca="1">Run4_Var2!Z567</f>
        <v>10.597421000000001</v>
      </c>
      <c r="Z175" s="102">
        <f ca="1">Run4_Var3!Z567</f>
        <v>110.640575</v>
      </c>
      <c r="AA175" s="102">
        <f ca="1">Run4_Var4!Z567</f>
        <v>0</v>
      </c>
      <c r="AB175" s="102">
        <f ca="1">Run4_Var5!Z567</f>
        <v>0.13214174300000001</v>
      </c>
      <c r="AC175" s="106"/>
      <c r="AD175" s="106"/>
      <c r="AE175" s="102">
        <f ca="1">Run4_Var1!AA567</f>
        <v>13.4496311</v>
      </c>
      <c r="AF175" s="102">
        <f ca="1">Run4_Var2!AA567</f>
        <v>13.2548999</v>
      </c>
      <c r="AG175" s="102">
        <f ca="1">Run4_Var3!AA567</f>
        <v>141.02828400000001</v>
      </c>
      <c r="AH175" s="102">
        <f ca="1">Run4_Var4!AA567</f>
        <v>0</v>
      </c>
      <c r="AI175" s="102">
        <f ca="1">Run4_Var5!AA567</f>
        <v>0.166000544</v>
      </c>
      <c r="AL175" s="252">
        <v>7.97882669</v>
      </c>
      <c r="AM175" s="252">
        <v>7.9360706099999998</v>
      </c>
      <c r="AN175" s="252">
        <v>80.645854600000007</v>
      </c>
      <c r="AO175" s="252">
        <v>0</v>
      </c>
      <c r="AP175" s="252">
        <v>9.8040432600000005E-2</v>
      </c>
      <c r="AQ175" s="252"/>
      <c r="AR175" s="252"/>
      <c r="AS175" s="252">
        <v>10.7334701</v>
      </c>
      <c r="AT175" s="252">
        <v>10.597421000000001</v>
      </c>
      <c r="AU175" s="252">
        <v>110.640575</v>
      </c>
      <c r="AV175" s="252">
        <v>0</v>
      </c>
      <c r="AW175" s="252">
        <v>0.13214174300000001</v>
      </c>
      <c r="AX175" s="252"/>
      <c r="AY175" s="252"/>
      <c r="AZ175" s="252">
        <v>13.4496311</v>
      </c>
      <c r="BA175" s="252">
        <v>13.2548999</v>
      </c>
      <c r="BB175" s="252">
        <v>141.02828400000001</v>
      </c>
      <c r="BC175" s="252">
        <v>0</v>
      </c>
      <c r="BD175" s="252">
        <v>0.166000544</v>
      </c>
    </row>
    <row r="176" spans="1:87" x14ac:dyDescent="0.25">
      <c r="A176" s="106" t="s">
        <v>352</v>
      </c>
      <c r="B176" s="8"/>
      <c r="C176" s="102"/>
      <c r="D176" s="102"/>
      <c r="E176" s="102"/>
      <c r="F176" s="102"/>
      <c r="G176" s="102"/>
      <c r="H176" s="106"/>
      <c r="I176" s="106"/>
      <c r="J176" s="102"/>
      <c r="K176" s="102"/>
      <c r="L176" s="102"/>
      <c r="M176" s="102"/>
      <c r="N176" s="102"/>
      <c r="O176" s="106"/>
      <c r="P176" s="106"/>
      <c r="Q176" s="102"/>
      <c r="R176" s="102"/>
      <c r="S176" s="102"/>
      <c r="T176" s="102"/>
      <c r="U176" s="102"/>
      <c r="V176" s="106"/>
      <c r="W176" s="106"/>
      <c r="X176" s="102"/>
      <c r="Y176" s="102"/>
      <c r="Z176" s="102"/>
      <c r="AA176" s="102"/>
      <c r="AB176" s="102"/>
      <c r="AC176" s="106"/>
      <c r="AD176" s="106"/>
      <c r="AE176" s="102"/>
      <c r="AF176" s="102"/>
      <c r="AG176" s="102"/>
      <c r="AH176" s="102"/>
      <c r="AI176" s="102"/>
    </row>
    <row r="177" spans="1:87" x14ac:dyDescent="0.25">
      <c r="B177" s="57" t="str">
        <f>Run4_Var1!V573</f>
        <v>Kapitaallasten investeringen WijkWKK-opwekker</v>
      </c>
      <c r="C177" s="102">
        <f ca="1">Run4_Var1!W573</f>
        <v>0</v>
      </c>
      <c r="D177" s="102">
        <f ca="1">Run4_Var2!W573</f>
        <v>0</v>
      </c>
      <c r="E177" s="102">
        <f ca="1">Run4_Var3!W573</f>
        <v>0</v>
      </c>
      <c r="F177" s="102">
        <f ca="1">Run4_Var4!W573</f>
        <v>0</v>
      </c>
      <c r="G177" s="102">
        <f ca="1">Run4_Var5!W573</f>
        <v>0</v>
      </c>
      <c r="H177" s="106"/>
      <c r="I177" s="106"/>
      <c r="J177" s="102">
        <f ca="1">Run4_Var1!X573</f>
        <v>0</v>
      </c>
      <c r="K177" s="102">
        <f ca="1">Run4_Var2!X573</f>
        <v>0</v>
      </c>
      <c r="L177" s="102">
        <f ca="1">Run4_Var3!X573</f>
        <v>0</v>
      </c>
      <c r="M177" s="102">
        <f ca="1">Run4_Var4!X573</f>
        <v>0</v>
      </c>
      <c r="N177" s="102">
        <f ca="1">Run4_Var5!X573</f>
        <v>0</v>
      </c>
      <c r="O177" s="106"/>
      <c r="P177" s="106"/>
      <c r="Q177" s="102">
        <f ca="1">Run4_Var1!Y573</f>
        <v>0</v>
      </c>
      <c r="R177" s="102">
        <f ca="1">Run4_Var2!Y573</f>
        <v>0</v>
      </c>
      <c r="S177" s="102">
        <f ca="1">Run4_Var3!Y573</f>
        <v>0</v>
      </c>
      <c r="T177" s="102">
        <f ca="1">Run4_Var4!Y573</f>
        <v>0</v>
      </c>
      <c r="U177" s="102">
        <f ca="1">Run4_Var5!Y573</f>
        <v>0</v>
      </c>
      <c r="V177" s="106"/>
      <c r="W177" s="106"/>
      <c r="X177" s="102">
        <f ca="1">Run4_Var1!Z573</f>
        <v>0</v>
      </c>
      <c r="Y177" s="102">
        <f ca="1">Run4_Var2!Z573</f>
        <v>0</v>
      </c>
      <c r="Z177" s="102">
        <f ca="1">Run4_Var3!Z573</f>
        <v>0</v>
      </c>
      <c r="AA177" s="102">
        <f ca="1">Run4_Var4!Z573</f>
        <v>0</v>
      </c>
      <c r="AB177" s="102">
        <f ca="1">Run4_Var5!Z573</f>
        <v>0</v>
      </c>
      <c r="AC177" s="106"/>
      <c r="AD177" s="106"/>
      <c r="AE177" s="102">
        <f ca="1">Run4_Var1!AA573</f>
        <v>0</v>
      </c>
      <c r="AF177" s="102">
        <f ca="1">Run4_Var2!AA573</f>
        <v>0</v>
      </c>
      <c r="AG177" s="102">
        <f ca="1">Run4_Var3!AA573</f>
        <v>0</v>
      </c>
      <c r="AH177" s="102">
        <f ca="1">Run4_Var4!AA573</f>
        <v>0</v>
      </c>
      <c r="AI177" s="102">
        <f ca="1">Run4_Var5!AA573</f>
        <v>0</v>
      </c>
    </row>
    <row r="178" spans="1:87" x14ac:dyDescent="0.25">
      <c r="B178" s="70" t="str">
        <f>Run4_Var1!V574</f>
        <v>Onderhoud en Beheer bij de opwekker van WijkWKK</v>
      </c>
      <c r="C178" s="102">
        <f ca="1">Run4_Var1!W574</f>
        <v>0</v>
      </c>
      <c r="D178" s="102">
        <f ca="1">Run4_Var2!W574</f>
        <v>0</v>
      </c>
      <c r="E178" s="102">
        <f ca="1">Run4_Var3!W574</f>
        <v>0</v>
      </c>
      <c r="F178" s="102">
        <f ca="1">Run4_Var4!W574</f>
        <v>0</v>
      </c>
      <c r="G178" s="102">
        <f ca="1">Run4_Var5!W574</f>
        <v>0</v>
      </c>
      <c r="H178" s="106"/>
      <c r="I178" s="106"/>
      <c r="J178" s="102">
        <f ca="1">Run4_Var1!X574</f>
        <v>0</v>
      </c>
      <c r="K178" s="102">
        <f ca="1">Run4_Var2!X574</f>
        <v>0</v>
      </c>
      <c r="L178" s="102">
        <f ca="1">Run4_Var3!X574</f>
        <v>0</v>
      </c>
      <c r="M178" s="102">
        <f ca="1">Run4_Var4!X574</f>
        <v>0</v>
      </c>
      <c r="N178" s="102">
        <f ca="1">Run4_Var5!X574</f>
        <v>0</v>
      </c>
      <c r="O178" s="106"/>
      <c r="P178" s="106"/>
      <c r="Q178" s="102">
        <f ca="1">Run4_Var1!Y574</f>
        <v>0</v>
      </c>
      <c r="R178" s="102">
        <f ca="1">Run4_Var2!Y574</f>
        <v>0</v>
      </c>
      <c r="S178" s="102">
        <f ca="1">Run4_Var3!Y574</f>
        <v>0</v>
      </c>
      <c r="T178" s="102">
        <f ca="1">Run4_Var4!Y574</f>
        <v>0</v>
      </c>
      <c r="U178" s="102">
        <f ca="1">Run4_Var5!Y574</f>
        <v>0</v>
      </c>
      <c r="V178" s="106"/>
      <c r="W178" s="106"/>
      <c r="X178" s="102">
        <f ca="1">Run4_Var1!Z574</f>
        <v>0</v>
      </c>
      <c r="Y178" s="102">
        <f ca="1">Run4_Var2!Z574</f>
        <v>0</v>
      </c>
      <c r="Z178" s="102">
        <f ca="1">Run4_Var3!Z574</f>
        <v>0</v>
      </c>
      <c r="AA178" s="102">
        <f ca="1">Run4_Var4!Z574</f>
        <v>0</v>
      </c>
      <c r="AB178" s="102">
        <f ca="1">Run4_Var5!Z574</f>
        <v>0</v>
      </c>
      <c r="AC178" s="106"/>
      <c r="AD178" s="106"/>
      <c r="AE178" s="102">
        <f ca="1">Run4_Var1!AA574</f>
        <v>0</v>
      </c>
      <c r="AF178" s="102">
        <f ca="1">Run4_Var2!AA574</f>
        <v>0</v>
      </c>
      <c r="AG178" s="102">
        <f ca="1">Run4_Var3!AA574</f>
        <v>0</v>
      </c>
      <c r="AH178" s="102">
        <f ca="1">Run4_Var4!AA574</f>
        <v>0</v>
      </c>
      <c r="AI178" s="102">
        <f ca="1">Run4_Var5!AA574</f>
        <v>0</v>
      </c>
    </row>
    <row r="179" spans="1:87" x14ac:dyDescent="0.25">
      <c r="B179" s="47" t="str">
        <f>Run4_Var1!V575</f>
        <v>Administratiekosten van de opwekker van WijkWKK</v>
      </c>
      <c r="C179" s="102">
        <f ca="1">Run4_Var1!W575</f>
        <v>0</v>
      </c>
      <c r="D179" s="102">
        <f ca="1">Run4_Var2!W575</f>
        <v>0</v>
      </c>
      <c r="E179" s="102">
        <f ca="1">Run4_Var3!W575</f>
        <v>0</v>
      </c>
      <c r="F179" s="102">
        <f ca="1">Run4_Var4!W575</f>
        <v>0</v>
      </c>
      <c r="G179" s="102">
        <f ca="1">Run4_Var5!W575</f>
        <v>0</v>
      </c>
      <c r="H179" s="106"/>
      <c r="I179" s="106"/>
      <c r="J179" s="102">
        <f ca="1">Run4_Var1!X575</f>
        <v>0</v>
      </c>
      <c r="K179" s="102">
        <f ca="1">Run4_Var2!X575</f>
        <v>0</v>
      </c>
      <c r="L179" s="102">
        <f ca="1">Run4_Var3!X575</f>
        <v>0</v>
      </c>
      <c r="M179" s="102">
        <f ca="1">Run4_Var4!X575</f>
        <v>0</v>
      </c>
      <c r="N179" s="102">
        <f ca="1">Run4_Var5!X575</f>
        <v>0</v>
      </c>
      <c r="O179" s="106"/>
      <c r="P179" s="106"/>
      <c r="Q179" s="102">
        <f ca="1">Run4_Var1!Y575</f>
        <v>0</v>
      </c>
      <c r="R179" s="102">
        <f ca="1">Run4_Var2!Y575</f>
        <v>0</v>
      </c>
      <c r="S179" s="102">
        <f ca="1">Run4_Var3!Y575</f>
        <v>0</v>
      </c>
      <c r="T179" s="102">
        <f ca="1">Run4_Var4!Y575</f>
        <v>0</v>
      </c>
      <c r="U179" s="102">
        <f ca="1">Run4_Var5!Y575</f>
        <v>0</v>
      </c>
      <c r="V179" s="106"/>
      <c r="W179" s="106"/>
      <c r="X179" s="102">
        <f ca="1">Run4_Var1!Z575</f>
        <v>0</v>
      </c>
      <c r="Y179" s="102">
        <f ca="1">Run4_Var2!Z575</f>
        <v>0</v>
      </c>
      <c r="Z179" s="102">
        <f ca="1">Run4_Var3!Z575</f>
        <v>0</v>
      </c>
      <c r="AA179" s="102">
        <f ca="1">Run4_Var4!Z575</f>
        <v>0</v>
      </c>
      <c r="AB179" s="102">
        <f ca="1">Run4_Var5!Z575</f>
        <v>0</v>
      </c>
      <c r="AC179" s="106"/>
      <c r="AD179" s="106"/>
      <c r="AE179" s="102">
        <f ca="1">Run4_Var1!AA575</f>
        <v>0</v>
      </c>
      <c r="AF179" s="102">
        <f ca="1">Run4_Var2!AA575</f>
        <v>0</v>
      </c>
      <c r="AG179" s="102">
        <f ca="1">Run4_Var3!AA575</f>
        <v>0</v>
      </c>
      <c r="AH179" s="102">
        <f ca="1">Run4_Var4!AA575</f>
        <v>0</v>
      </c>
      <c r="AI179" s="102">
        <f ca="1">Run4_Var5!AA575</f>
        <v>0</v>
      </c>
    </row>
    <row r="180" spans="1:87" x14ac:dyDescent="0.25">
      <c r="B180" s="80" t="str">
        <f>Run4_Var1!V576</f>
        <v>WarmteInkoop kosten bij WijkWKK, incl. energieheffing</v>
      </c>
      <c r="C180" s="102">
        <f ca="1">Run4_Var1!W576</f>
        <v>0</v>
      </c>
      <c r="D180" s="102">
        <f ca="1">Run4_Var2!W576</f>
        <v>0</v>
      </c>
      <c r="E180" s="102">
        <f ca="1">Run4_Var3!W576</f>
        <v>0</v>
      </c>
      <c r="F180" s="102">
        <f ca="1">Run4_Var4!W576</f>
        <v>0</v>
      </c>
      <c r="G180" s="102">
        <f ca="1">Run4_Var5!W576</f>
        <v>0</v>
      </c>
      <c r="H180" s="106"/>
      <c r="I180" s="106"/>
      <c r="J180" s="102">
        <f ca="1">Run4_Var1!X576</f>
        <v>0</v>
      </c>
      <c r="K180" s="102">
        <f ca="1">Run4_Var2!X576</f>
        <v>0</v>
      </c>
      <c r="L180" s="102">
        <f ca="1">Run4_Var3!X576</f>
        <v>0</v>
      </c>
      <c r="M180" s="102">
        <f ca="1">Run4_Var4!X576</f>
        <v>0</v>
      </c>
      <c r="N180" s="102">
        <f ca="1">Run4_Var5!X576</f>
        <v>0</v>
      </c>
      <c r="O180" s="106"/>
      <c r="P180" s="106"/>
      <c r="Q180" s="102">
        <f ca="1">Run4_Var1!Y576</f>
        <v>0</v>
      </c>
      <c r="R180" s="102">
        <f ca="1">Run4_Var2!Y576</f>
        <v>0</v>
      </c>
      <c r="S180" s="102">
        <f ca="1">Run4_Var3!Y576</f>
        <v>0</v>
      </c>
      <c r="T180" s="102">
        <f ca="1">Run4_Var4!Y576</f>
        <v>0</v>
      </c>
      <c r="U180" s="102">
        <f ca="1">Run4_Var5!Y576</f>
        <v>0</v>
      </c>
      <c r="V180" s="106"/>
      <c r="W180" s="106"/>
      <c r="X180" s="102">
        <f ca="1">Run4_Var1!Z576</f>
        <v>0</v>
      </c>
      <c r="Y180" s="102">
        <f ca="1">Run4_Var2!Z576</f>
        <v>0</v>
      </c>
      <c r="Z180" s="102">
        <f ca="1">Run4_Var3!Z576</f>
        <v>0</v>
      </c>
      <c r="AA180" s="102">
        <f ca="1">Run4_Var4!Z576</f>
        <v>0</v>
      </c>
      <c r="AB180" s="102">
        <f ca="1">Run4_Var5!Z576</f>
        <v>0</v>
      </c>
      <c r="AC180" s="106"/>
      <c r="AD180" s="106"/>
      <c r="AE180" s="102">
        <f ca="1">Run4_Var1!AA576</f>
        <v>0</v>
      </c>
      <c r="AF180" s="102">
        <f ca="1">Run4_Var2!AA576</f>
        <v>0</v>
      </c>
      <c r="AG180" s="102">
        <f ca="1">Run4_Var3!AA576</f>
        <v>0</v>
      </c>
      <c r="AH180" s="102">
        <f ca="1">Run4_Var4!AA576</f>
        <v>0</v>
      </c>
      <c r="AI180" s="102">
        <f ca="1">Run4_Var5!AA576</f>
        <v>0</v>
      </c>
    </row>
    <row r="181" spans="1:87" x14ac:dyDescent="0.25">
      <c r="B181" s="32" t="str">
        <f>Run4_Var1!V577</f>
        <v>Verrekening van WijkWKK-opwekker met leverancier</v>
      </c>
      <c r="C181" s="102">
        <f ca="1">Run4_Var1!W577</f>
        <v>0</v>
      </c>
      <c r="D181" s="102">
        <f ca="1">Run4_Var2!W577</f>
        <v>0</v>
      </c>
      <c r="E181" s="102">
        <f ca="1">Run4_Var3!W577</f>
        <v>0</v>
      </c>
      <c r="F181" s="102">
        <f ca="1">Run4_Var4!W577</f>
        <v>0</v>
      </c>
      <c r="G181" s="102">
        <f ca="1">Run4_Var5!W577</f>
        <v>0</v>
      </c>
      <c r="H181" s="106"/>
      <c r="I181" s="106"/>
      <c r="J181" s="102">
        <f ca="1">Run4_Var1!X577</f>
        <v>0</v>
      </c>
      <c r="K181" s="102">
        <f ca="1">Run4_Var2!X577</f>
        <v>0</v>
      </c>
      <c r="L181" s="102">
        <f ca="1">Run4_Var3!X577</f>
        <v>0</v>
      </c>
      <c r="M181" s="102">
        <f ca="1">Run4_Var4!X577</f>
        <v>0</v>
      </c>
      <c r="N181" s="102">
        <f ca="1">Run4_Var5!X577</f>
        <v>0</v>
      </c>
      <c r="O181" s="106"/>
      <c r="P181" s="106"/>
      <c r="Q181" s="102">
        <f ca="1">Run4_Var1!Y577</f>
        <v>0</v>
      </c>
      <c r="R181" s="102">
        <f ca="1">Run4_Var2!Y577</f>
        <v>0</v>
      </c>
      <c r="S181" s="102">
        <f ca="1">Run4_Var3!Y577</f>
        <v>0</v>
      </c>
      <c r="T181" s="102">
        <f ca="1">Run4_Var4!Y577</f>
        <v>0</v>
      </c>
      <c r="U181" s="102">
        <f ca="1">Run4_Var5!Y577</f>
        <v>0</v>
      </c>
      <c r="V181" s="106"/>
      <c r="W181" s="106"/>
      <c r="X181" s="102">
        <f ca="1">Run4_Var1!Z577</f>
        <v>0</v>
      </c>
      <c r="Y181" s="102">
        <f ca="1">Run4_Var2!Z577</f>
        <v>0</v>
      </c>
      <c r="Z181" s="102">
        <f ca="1">Run4_Var3!Z577</f>
        <v>0</v>
      </c>
      <c r="AA181" s="102">
        <f ca="1">Run4_Var4!Z577</f>
        <v>0</v>
      </c>
      <c r="AB181" s="102">
        <f ca="1">Run4_Var5!Z577</f>
        <v>0</v>
      </c>
      <c r="AC181" s="106"/>
      <c r="AD181" s="106"/>
      <c r="AE181" s="102">
        <f ca="1">Run4_Var1!AA577</f>
        <v>0</v>
      </c>
      <c r="AF181" s="102">
        <f ca="1">Run4_Var2!AA577</f>
        <v>0</v>
      </c>
      <c r="AG181" s="102">
        <f ca="1">Run4_Var3!AA577</f>
        <v>0</v>
      </c>
      <c r="AH181" s="102">
        <f ca="1">Run4_Var4!AA577</f>
        <v>0</v>
      </c>
      <c r="AI181" s="102">
        <f ca="1">Run4_Var5!AA577</f>
        <v>0</v>
      </c>
    </row>
    <row r="182" spans="1:87" s="106" customFormat="1" x14ac:dyDescent="0.25">
      <c r="A182" s="106" t="s">
        <v>253</v>
      </c>
      <c r="C182" s="102"/>
      <c r="D182" s="102"/>
      <c r="E182" s="102"/>
      <c r="F182" s="102"/>
      <c r="G182" s="102"/>
      <c r="J182" s="102"/>
      <c r="K182" s="102"/>
      <c r="L182" s="102"/>
      <c r="M182" s="102"/>
      <c r="N182" s="102"/>
      <c r="Q182" s="102"/>
      <c r="R182" s="102"/>
      <c r="S182" s="102"/>
      <c r="T182" s="102"/>
      <c r="U182" s="102"/>
      <c r="X182" s="102"/>
      <c r="Y182" s="102"/>
      <c r="Z182" s="102"/>
      <c r="AA182" s="102"/>
      <c r="AB182" s="102"/>
      <c r="AE182" s="102"/>
      <c r="AF182" s="102"/>
      <c r="AG182" s="102"/>
      <c r="AH182" s="102"/>
      <c r="AI182" s="102"/>
      <c r="CI182" s="140"/>
    </row>
    <row r="183" spans="1:87" x14ac:dyDescent="0.25">
      <c r="B183" s="140" t="str">
        <f>Run4_Var1!V583</f>
        <v>WarmteInkoop voor de gebiedsopties</v>
      </c>
      <c r="C183" s="102">
        <f ca="1">Run4_Var1!W583</f>
        <v>13.3593265</v>
      </c>
      <c r="D183" s="102">
        <f ca="1">Run4_Var2!W583</f>
        <v>13.3593265</v>
      </c>
      <c r="E183" s="102">
        <f ca="1">Run4_Var3!W583</f>
        <v>13.3593265</v>
      </c>
      <c r="F183" s="102">
        <f ca="1">Run4_Var4!W583</f>
        <v>13.3593265</v>
      </c>
      <c r="G183" s="102">
        <f ca="1">Run4_Var5!W583</f>
        <v>13.3593265</v>
      </c>
      <c r="H183" s="106"/>
      <c r="I183" s="106"/>
      <c r="J183" s="102">
        <f ca="1">Run4_Var1!X583</f>
        <v>13.072349900000001</v>
      </c>
      <c r="K183" s="102">
        <f ca="1">Run4_Var2!X583</f>
        <v>9.3460234399999997</v>
      </c>
      <c r="L183" s="102">
        <f ca="1">Run4_Var3!X583</f>
        <v>6.5266473500000002</v>
      </c>
      <c r="M183" s="102">
        <f ca="1">Run4_Var4!X583</f>
        <v>13.185639399999999</v>
      </c>
      <c r="N183" s="102">
        <f ca="1">Run4_Var5!X583</f>
        <v>18.152814895838002</v>
      </c>
      <c r="O183" s="106"/>
      <c r="P183" s="106"/>
      <c r="Q183" s="102">
        <f ca="1">Run4_Var1!Y583</f>
        <v>10.1732233</v>
      </c>
      <c r="R183" s="102">
        <f ca="1">Run4_Var2!Y583</f>
        <v>7.3635406100000003</v>
      </c>
      <c r="S183" s="102">
        <f ca="1">Run4_Var3!Y583</f>
        <v>5.1361876300000002</v>
      </c>
      <c r="T183" s="102">
        <f ca="1">Run4_Var4!Y583</f>
        <v>10.1752629</v>
      </c>
      <c r="U183" s="102">
        <f ca="1">Run4_Var5!Y583</f>
        <v>14.405260930629</v>
      </c>
      <c r="V183" s="106"/>
      <c r="W183" s="106"/>
      <c r="X183" s="102">
        <f ca="1">Run4_Var1!Z583</f>
        <v>13.7377006</v>
      </c>
      <c r="Y183" s="102">
        <f ca="1">Run4_Var2!Z583</f>
        <v>8.8014050000000008</v>
      </c>
      <c r="Z183" s="102">
        <f ca="1">Run4_Var3!Z583</f>
        <v>6.0772431999999998</v>
      </c>
      <c r="AA183" s="102">
        <f ca="1">Run4_Var4!Z583</f>
        <v>11.647332</v>
      </c>
      <c r="AB183" s="102">
        <f ca="1">Run4_Var5!Z583</f>
        <v>18.161308082268999</v>
      </c>
      <c r="AC183" s="106"/>
      <c r="AD183" s="106"/>
      <c r="AE183" s="102">
        <f ca="1">Run4_Var1!AA583</f>
        <v>15.4509942</v>
      </c>
      <c r="AF183" s="102">
        <f ca="1">Run4_Var2!AA583</f>
        <v>11.917897399999999</v>
      </c>
      <c r="AG183" s="102">
        <f ca="1">Run4_Var3!AA583</f>
        <v>7.2342045400000003</v>
      </c>
      <c r="AH183" s="102">
        <f ca="1">Run4_Var4!AA583</f>
        <v>13.3428123</v>
      </c>
      <c r="AI183" s="102">
        <f ca="1">Run4_Var5!AA583</f>
        <v>22.797101500501</v>
      </c>
    </row>
    <row r="184" spans="1:87" s="106" customFormat="1" x14ac:dyDescent="0.25">
      <c r="A184" s="106" t="s">
        <v>323</v>
      </c>
      <c r="C184" s="102"/>
      <c r="D184" s="102"/>
      <c r="E184" s="102"/>
      <c r="F184" s="102"/>
      <c r="G184" s="102"/>
      <c r="J184" s="102"/>
      <c r="K184" s="102"/>
      <c r="L184" s="102"/>
      <c r="M184" s="102"/>
      <c r="N184" s="102"/>
      <c r="Q184" s="102"/>
      <c r="R184" s="102"/>
      <c r="S184" s="102"/>
      <c r="T184" s="102"/>
      <c r="U184" s="102"/>
      <c r="X184" s="102"/>
      <c r="Y184" s="102"/>
      <c r="Z184" s="102"/>
      <c r="AA184" s="102"/>
      <c r="AB184" s="102"/>
      <c r="AE184" s="102"/>
      <c r="AF184" s="102"/>
      <c r="AG184" s="102"/>
      <c r="AH184" s="102"/>
      <c r="AI184" s="102"/>
      <c r="AR184" s="140"/>
      <c r="AS184" s="140"/>
      <c r="AT184" s="140"/>
      <c r="AU184" s="140"/>
      <c r="AV184" s="140"/>
      <c r="AW184" s="140"/>
      <c r="AX184" s="140"/>
      <c r="AY184" s="140"/>
      <c r="AZ184" s="140"/>
      <c r="BA184" s="140"/>
      <c r="BB184" s="140"/>
      <c r="BC184" s="140"/>
      <c r="BD184" s="140"/>
      <c r="BE184" s="140"/>
      <c r="BF184" s="140"/>
      <c r="BG184" s="140"/>
      <c r="BH184" s="140"/>
      <c r="BI184" s="140"/>
      <c r="BJ184" s="140"/>
      <c r="BK184" s="140"/>
      <c r="BL184" s="140"/>
      <c r="BM184" s="140"/>
      <c r="BN184" s="140"/>
      <c r="BO184" s="140"/>
      <c r="BP184" s="140"/>
      <c r="BQ184" s="140"/>
      <c r="BR184" s="140"/>
      <c r="BS184" s="140"/>
      <c r="BT184" s="140"/>
      <c r="BU184" s="140"/>
      <c r="BV184" s="140"/>
      <c r="BW184" s="140"/>
      <c r="BX184" s="140"/>
      <c r="BY184" s="140"/>
      <c r="BZ184" s="140"/>
      <c r="CA184" s="140"/>
      <c r="CB184" s="140"/>
      <c r="CC184" s="140"/>
      <c r="CD184" s="140"/>
      <c r="CE184" s="140"/>
      <c r="CF184" s="140"/>
      <c r="CG184" s="140"/>
      <c r="CH184" s="140"/>
      <c r="CI184" s="8"/>
    </row>
    <row r="185" spans="1:87" x14ac:dyDescent="0.25">
      <c r="B185" s="66" t="str">
        <f>Run4_Var1!V589</f>
        <v>Wijkdistributie</v>
      </c>
      <c r="C185" s="102">
        <f ca="1">Run4_Var1!W589</f>
        <v>8.08690569</v>
      </c>
      <c r="D185" s="102">
        <f ca="1">Run4_Var2!W589</f>
        <v>8.08690569</v>
      </c>
      <c r="E185" s="102">
        <f ca="1">Run4_Var3!W589</f>
        <v>8.08690569</v>
      </c>
      <c r="F185" s="102">
        <f ca="1">Run4_Var4!W589</f>
        <v>8.08690569</v>
      </c>
      <c r="G185" s="102">
        <f ca="1">Run4_Var5!W589</f>
        <v>8.08690569</v>
      </c>
      <c r="H185" s="106"/>
      <c r="I185" s="106"/>
      <c r="J185" s="102">
        <f ca="1">Run4_Var1!X589</f>
        <v>8.4826706299999994</v>
      </c>
      <c r="K185" s="102">
        <f ca="1">Run4_Var2!X589</f>
        <v>8.4826706299999994</v>
      </c>
      <c r="L185" s="102">
        <f ca="1">Run4_Var3!X589</f>
        <v>8.4826706299999994</v>
      </c>
      <c r="M185" s="102">
        <f ca="1">Run4_Var4!X589</f>
        <v>8.4826706299999994</v>
      </c>
      <c r="N185" s="102">
        <f ca="1">Run4_Var5!X589</f>
        <v>25.174319400000002</v>
      </c>
      <c r="O185" s="106"/>
      <c r="P185" s="106"/>
      <c r="Q185" s="102">
        <f ca="1">Run4_Var1!Y589</f>
        <v>8.0587509799999992</v>
      </c>
      <c r="R185" s="102">
        <f ca="1">Run4_Var2!Y589</f>
        <v>8.0587509799999992</v>
      </c>
      <c r="S185" s="102">
        <f ca="1">Run4_Var3!Y589</f>
        <v>8.0587509799999992</v>
      </c>
      <c r="T185" s="102">
        <f ca="1">Run4_Var4!Y589</f>
        <v>8.0587509799999992</v>
      </c>
      <c r="U185" s="102">
        <f ca="1">Run4_Var5!Y589</f>
        <v>23.962647709999999</v>
      </c>
      <c r="V185" s="106"/>
      <c r="W185" s="106"/>
      <c r="X185" s="102">
        <f ca="1">Run4_Var1!Z589</f>
        <v>8.9389432099999997</v>
      </c>
      <c r="Y185" s="102">
        <f ca="1">Run4_Var2!Z589</f>
        <v>7.7814221200000002</v>
      </c>
      <c r="Z185" s="102">
        <f ca="1">Run4_Var3!Z589</f>
        <v>7.7814221200000002</v>
      </c>
      <c r="AA185" s="102">
        <f ca="1">Run4_Var4!Z589</f>
        <v>7.7814221200000002</v>
      </c>
      <c r="AB185" s="102">
        <f ca="1">Run4_Var5!Z589</f>
        <v>23.171723230000001</v>
      </c>
      <c r="AC185" s="106"/>
      <c r="AD185" s="106"/>
      <c r="AE185" s="102">
        <f ca="1">Run4_Var1!AA589</f>
        <v>8.6550387900000008</v>
      </c>
      <c r="AF185" s="102">
        <f ca="1">Run4_Var2!AA589</f>
        <v>8.6887820399999995</v>
      </c>
      <c r="AG185" s="102">
        <f ca="1">Run4_Var3!AA589</f>
        <v>7.5785554800000003</v>
      </c>
      <c r="AH185" s="102">
        <f ca="1">Run4_Var4!AA589</f>
        <v>7.5785554800000003</v>
      </c>
      <c r="AI185" s="102">
        <f ca="1">Run4_Var5!AA589</f>
        <v>22.59309163</v>
      </c>
    </row>
    <row r="186" spans="1:87" x14ac:dyDescent="0.25">
      <c r="B186" s="36" t="str">
        <f>Run4_Var1!V590</f>
        <v>Primair Transport</v>
      </c>
      <c r="C186" s="102">
        <f ca="1">Run4_Var1!W590</f>
        <v>1.5953268700000001</v>
      </c>
      <c r="D186" s="102">
        <f ca="1">Run4_Var2!W590</f>
        <v>1.5953268700000001</v>
      </c>
      <c r="E186" s="102">
        <f ca="1">Run4_Var3!W590</f>
        <v>1.5953268700000001</v>
      </c>
      <c r="F186" s="102">
        <f ca="1">Run4_Var4!W590</f>
        <v>1.5953268700000001</v>
      </c>
      <c r="G186" s="102">
        <f ca="1">Run4_Var5!W590</f>
        <v>1.5953268700000001</v>
      </c>
      <c r="H186" s="106"/>
      <c r="I186" s="106"/>
      <c r="J186" s="102">
        <f ca="1">Run4_Var1!X590</f>
        <v>1.2631833299999999</v>
      </c>
      <c r="K186" s="102">
        <f ca="1">Run4_Var2!X590</f>
        <v>1.2631833299999999</v>
      </c>
      <c r="L186" s="102">
        <f ca="1">Run4_Var3!X590</f>
        <v>1.2631833299999999</v>
      </c>
      <c r="M186" s="102">
        <f ca="1">Run4_Var4!X590</f>
        <v>1.2631833299999999</v>
      </c>
      <c r="N186" s="102">
        <f ca="1">Run4_Var5!X590</f>
        <v>1.3835759400000001</v>
      </c>
      <c r="O186" s="106"/>
      <c r="P186" s="106"/>
      <c r="Q186" s="102">
        <f ca="1">Run4_Var1!Y590</f>
        <v>0.49615873100000002</v>
      </c>
      <c r="R186" s="102">
        <f ca="1">Run4_Var2!Y590</f>
        <v>1.06373333</v>
      </c>
      <c r="S186" s="102">
        <f ca="1">Run4_Var3!Y590</f>
        <v>1.06373333</v>
      </c>
      <c r="T186" s="102">
        <f ca="1">Run4_Var4!Y590</f>
        <v>1.06373333</v>
      </c>
      <c r="U186" s="102">
        <f ca="1">Run4_Var5!Y590</f>
        <v>2.2245921800000001</v>
      </c>
      <c r="V186" s="106"/>
      <c r="W186" s="106"/>
      <c r="X186" s="102">
        <f ca="1">Run4_Var1!Z590</f>
        <v>0.52814741099999996</v>
      </c>
      <c r="Y186" s="102">
        <f ca="1">Run4_Var2!Z590</f>
        <v>0.43821334899999997</v>
      </c>
      <c r="Z186" s="102">
        <f ca="1">Run4_Var3!Z590</f>
        <v>0.93907708400000001</v>
      </c>
      <c r="AA186" s="102">
        <f ca="1">Run4_Var4!Z590</f>
        <v>0.93907708400000001</v>
      </c>
      <c r="AB186" s="102">
        <f ca="1">Run4_Var5!Z590</f>
        <v>1.9638977900000001</v>
      </c>
      <c r="AC186" s="106"/>
      <c r="AD186" s="106"/>
      <c r="AE186" s="102">
        <f ca="1">Run4_Var1!AA590</f>
        <v>1.07091588</v>
      </c>
      <c r="AF186" s="102">
        <f ca="1">Run4_Var2!AA590</f>
        <v>0.489867477</v>
      </c>
      <c r="AG186" s="102">
        <f ca="1">Run4_Var3!AA590</f>
        <v>0.84766249999999999</v>
      </c>
      <c r="AH186" s="102">
        <f ca="1">Run4_Var4!AA590</f>
        <v>0.84766249999999999</v>
      </c>
      <c r="AI186" s="102">
        <f ca="1">Run4_Var5!AA590</f>
        <v>1.7727219000000001</v>
      </c>
    </row>
    <row r="187" spans="1:87" x14ac:dyDescent="0.25">
      <c r="B187" s="32" t="str">
        <f>Run4_Var1!V591</f>
        <v>Opwekkers van warmte voor warmtenetten</v>
      </c>
      <c r="C187" s="102">
        <f ca="1">Run4_Var1!W591</f>
        <v>0.58212900499999998</v>
      </c>
      <c r="D187" s="102">
        <f ca="1">Run4_Var2!W591</f>
        <v>0.58212900499999998</v>
      </c>
      <c r="E187" s="102">
        <f ca="1">Run4_Var3!W591</f>
        <v>0.58212900499999998</v>
      </c>
      <c r="F187" s="102">
        <f ca="1">Run4_Var4!W591</f>
        <v>0.58212900499999998</v>
      </c>
      <c r="G187" s="102">
        <f ca="1">Run4_Var5!W591</f>
        <v>0.58212900499999998</v>
      </c>
      <c r="H187" s="106"/>
      <c r="I187" s="106"/>
      <c r="J187" s="102">
        <f ca="1">Run4_Var1!X591</f>
        <v>0.48465412000000002</v>
      </c>
      <c r="K187" s="102">
        <f ca="1">Run4_Var2!X591</f>
        <v>0.48465412000000002</v>
      </c>
      <c r="L187" s="102">
        <f ca="1">Run4_Var3!X591</f>
        <v>0.48465412000000002</v>
      </c>
      <c r="M187" s="102">
        <f ca="1">Run4_Var4!X591</f>
        <v>0.48465412000000002</v>
      </c>
      <c r="N187" s="102">
        <f ca="1">Run4_Var5!X591</f>
        <v>1.9499164</v>
      </c>
      <c r="O187" s="106"/>
      <c r="P187" s="106"/>
      <c r="Q187" s="102">
        <f ca="1">Run4_Var1!Y591</f>
        <v>0.40812978500000002</v>
      </c>
      <c r="R187" s="102">
        <f ca="1">Run4_Var2!Y591</f>
        <v>0.40812978500000002</v>
      </c>
      <c r="S187" s="102">
        <f ca="1">Run4_Var3!Y591</f>
        <v>0.40812978500000002</v>
      </c>
      <c r="T187" s="102">
        <f ca="1">Run4_Var4!Y591</f>
        <v>0.40812978500000002</v>
      </c>
      <c r="U187" s="102">
        <f ca="1">Run4_Var5!Y591</f>
        <v>1.6420348630000001</v>
      </c>
      <c r="V187" s="106"/>
      <c r="W187" s="106"/>
      <c r="X187" s="102">
        <f ca="1">Run4_Var1!Z591</f>
        <v>0.51514758999999999</v>
      </c>
      <c r="Y187" s="102">
        <f ca="1">Run4_Var2!Z591</f>
        <v>0.36030207600000003</v>
      </c>
      <c r="Z187" s="102">
        <f ca="1">Run4_Var3!Z591</f>
        <v>0.36030207600000003</v>
      </c>
      <c r="AA187" s="102">
        <f ca="1">Run4_Var4!Z591</f>
        <v>0.36030207600000003</v>
      </c>
      <c r="AB187" s="102">
        <f ca="1">Run4_Var5!Z591</f>
        <v>1.449608902</v>
      </c>
      <c r="AC187" s="106"/>
      <c r="AD187" s="106"/>
      <c r="AE187" s="102">
        <f ca="1">Run4_Var1!AA591</f>
        <v>0.46500047900000002</v>
      </c>
      <c r="AF187" s="102">
        <f ca="1">Run4_Var2!AA591</f>
        <v>0.47087602200000001</v>
      </c>
      <c r="AG187" s="102">
        <f ca="1">Run4_Var3!AA591</f>
        <v>0.32522842299999999</v>
      </c>
      <c r="AH187" s="102">
        <f ca="1">Run4_Var4!AA591</f>
        <v>0.32522842299999999</v>
      </c>
      <c r="AI187" s="102">
        <f ca="1">Run4_Var5!AA591</f>
        <v>1.3084965310000001</v>
      </c>
    </row>
    <row r="188" spans="1:87" x14ac:dyDescent="0.25">
      <c r="B188" s="20" t="str">
        <f>Run4_Var1!V592</f>
        <v>Leverancier van warmte</v>
      </c>
      <c r="C188" s="102">
        <f ca="1">Run4_Var1!W592</f>
        <v>1.8436225500000001</v>
      </c>
      <c r="D188" s="102">
        <f ca="1">Run4_Var2!W592</f>
        <v>1.8436225500000001</v>
      </c>
      <c r="E188" s="102">
        <f ca="1">Run4_Var3!W592</f>
        <v>1.8436225500000001</v>
      </c>
      <c r="F188" s="102">
        <f ca="1">Run4_Var4!W592</f>
        <v>1.8436225500000001</v>
      </c>
      <c r="G188" s="102">
        <f ca="1">Run4_Var5!W592</f>
        <v>1.8436225500000001</v>
      </c>
      <c r="H188" s="106"/>
      <c r="I188" s="106"/>
      <c r="J188" s="102">
        <f ca="1">Run4_Var1!X592</f>
        <v>1.93052139</v>
      </c>
      <c r="K188" s="102">
        <f ca="1">Run4_Var2!X592</f>
        <v>1.93052139</v>
      </c>
      <c r="L188" s="102">
        <f ca="1">Run4_Var3!X592</f>
        <v>1.93052139</v>
      </c>
      <c r="M188" s="102">
        <f ca="1">Run4_Var4!X592</f>
        <v>1.93052139</v>
      </c>
      <c r="N188" s="102">
        <f ca="1">Run4_Var5!X592</f>
        <v>5.1282048800000002</v>
      </c>
      <c r="O188" s="106"/>
      <c r="P188" s="106"/>
      <c r="Q188" s="102">
        <f ca="1">Run4_Var1!Y592</f>
        <v>1.84665119</v>
      </c>
      <c r="R188" s="102">
        <f ca="1">Run4_Var2!Y592</f>
        <v>1.84665119</v>
      </c>
      <c r="S188" s="102">
        <f ca="1">Run4_Var3!Y592</f>
        <v>1.84665119</v>
      </c>
      <c r="T188" s="102">
        <f ca="1">Run4_Var4!Y592</f>
        <v>1.84665119</v>
      </c>
      <c r="U188" s="102">
        <f ca="1">Run4_Var5!Y592</f>
        <v>4.8886362700000001</v>
      </c>
      <c r="V188" s="106"/>
      <c r="W188" s="106"/>
      <c r="X188" s="102">
        <f ca="1">Run4_Var1!Z592</f>
        <v>2.2484319199999998</v>
      </c>
      <c r="Y188" s="102">
        <f ca="1">Run4_Var2!Z592</f>
        <v>1.78514638</v>
      </c>
      <c r="Z188" s="102">
        <f ca="1">Run4_Var3!Z592</f>
        <v>1.78514638</v>
      </c>
      <c r="AA188" s="102">
        <f ca="1">Run4_Var4!Z592</f>
        <v>1.78514638</v>
      </c>
      <c r="AB188" s="102">
        <f ca="1">Run4_Var5!Z592</f>
        <v>4.7129526300000002</v>
      </c>
      <c r="AC188" s="106"/>
      <c r="AD188" s="106"/>
      <c r="AE188" s="102">
        <f ca="1">Run4_Var1!AA592</f>
        <v>2.2024415199999998</v>
      </c>
      <c r="AF188" s="102">
        <f ca="1">Run4_Var2!AA592</f>
        <v>2.2078562100000001</v>
      </c>
      <c r="AG188" s="102">
        <f ca="1">Run4_Var3!AA592</f>
        <v>1.7404156</v>
      </c>
      <c r="AH188" s="102">
        <f ca="1">Run4_Var4!AA592</f>
        <v>1.7404156</v>
      </c>
      <c r="AI188" s="102">
        <f ca="1">Run4_Var5!AA592</f>
        <v>4.5851826999999998</v>
      </c>
    </row>
    <row r="189" spans="1:87" s="106" customFormat="1" x14ac:dyDescent="0.25">
      <c r="A189" s="106" t="s">
        <v>304</v>
      </c>
      <c r="C189" s="102"/>
      <c r="D189" s="102"/>
      <c r="E189" s="102"/>
      <c r="F189" s="102"/>
      <c r="G189" s="102"/>
      <c r="J189" s="102"/>
      <c r="K189" s="102"/>
      <c r="L189" s="102"/>
      <c r="M189" s="102"/>
      <c r="N189" s="102"/>
      <c r="Q189" s="102"/>
      <c r="R189" s="102"/>
      <c r="S189" s="102"/>
      <c r="T189" s="102"/>
      <c r="U189" s="102"/>
      <c r="X189" s="102"/>
      <c r="Y189" s="102"/>
      <c r="Z189" s="102"/>
      <c r="AA189" s="102"/>
      <c r="AB189" s="102"/>
      <c r="AE189" s="102"/>
      <c r="AF189" s="102"/>
      <c r="AG189" s="102"/>
      <c r="AH189" s="102"/>
      <c r="AI189" s="102"/>
      <c r="CI189" s="140"/>
    </row>
    <row r="190" spans="1:87" x14ac:dyDescent="0.25">
      <c r="B190" s="14" t="str">
        <f>Run4_Var1!V609</f>
        <v>Gasnetwerk</v>
      </c>
      <c r="C190" s="102">
        <f ca="1">Run4_Var1!W609</f>
        <v>29.6259163</v>
      </c>
      <c r="D190" s="102">
        <f ca="1">Run4_Var2!W609</f>
        <v>29.6259163</v>
      </c>
      <c r="E190" s="102">
        <f ca="1">Run4_Var3!W609</f>
        <v>29.6259163</v>
      </c>
      <c r="F190" s="102">
        <f ca="1">Run4_Var4!W609</f>
        <v>29.6259163</v>
      </c>
      <c r="G190" s="102">
        <f ca="1">Run4_Var5!W609</f>
        <v>29.6259163</v>
      </c>
      <c r="H190" s="106"/>
      <c r="I190" s="106"/>
      <c r="J190" s="102">
        <f ca="1">Run4_Var1!X609</f>
        <v>31.298256899999998</v>
      </c>
      <c r="K190" s="102">
        <f ca="1">Run4_Var2!X609</f>
        <v>31.3035441</v>
      </c>
      <c r="L190" s="102">
        <f ca="1">Run4_Var3!X609</f>
        <v>30.078982</v>
      </c>
      <c r="M190" s="102">
        <f ca="1">Run4_Var4!X609</f>
        <v>0</v>
      </c>
      <c r="N190" s="102">
        <f ca="1">Run4_Var5!X609</f>
        <v>0.35281441400000002</v>
      </c>
      <c r="O190" s="106"/>
      <c r="P190" s="106"/>
      <c r="Q190" s="102">
        <f ca="1">Run4_Var1!Y609</f>
        <v>31.2900016</v>
      </c>
      <c r="R190" s="102">
        <f ca="1">Run4_Var2!Y609</f>
        <v>31.141345999999999</v>
      </c>
      <c r="S190" s="102">
        <f ca="1">Run4_Var3!Y609</f>
        <v>29.453473200000001</v>
      </c>
      <c r="T190" s="102">
        <f ca="1">Run4_Var4!Y609</f>
        <v>0</v>
      </c>
      <c r="U190" s="102">
        <f ca="1">Run4_Var5!Y609</f>
        <v>0.35281441400000002</v>
      </c>
      <c r="V190" s="106"/>
      <c r="W190" s="106"/>
      <c r="X190" s="102">
        <f ca="1">Run4_Var1!Z609</f>
        <v>29.7728407</v>
      </c>
      <c r="Y190" s="102">
        <f ca="1">Run4_Var2!Z609</f>
        <v>30.470976499999999</v>
      </c>
      <c r="Z190" s="102">
        <f ca="1">Run4_Var3!Z609</f>
        <v>29.142071999999999</v>
      </c>
      <c r="AA190" s="102">
        <f ca="1">Run4_Var4!Z609</f>
        <v>0</v>
      </c>
      <c r="AB190" s="102">
        <f ca="1">Run4_Var5!Z609</f>
        <v>0.35281441400000002</v>
      </c>
      <c r="AC190" s="106"/>
      <c r="AD190" s="106"/>
      <c r="AE190" s="102">
        <f ca="1">Run4_Var1!AA609</f>
        <v>29.682565499999999</v>
      </c>
      <c r="AF190" s="102">
        <f ca="1">Run4_Var2!AA609</f>
        <v>28.783589299999999</v>
      </c>
      <c r="AG190" s="102">
        <f ca="1">Run4_Var3!AA609</f>
        <v>28.919807299999999</v>
      </c>
      <c r="AH190" s="102">
        <f ca="1">Run4_Var4!AA609</f>
        <v>0</v>
      </c>
      <c r="AI190" s="102">
        <f ca="1">Run4_Var5!AA609</f>
        <v>0.35255519200000002</v>
      </c>
    </row>
    <row r="191" spans="1:87" x14ac:dyDescent="0.25">
      <c r="B191" s="70" t="str">
        <f>Run4_Var1!V610</f>
        <v>Elektriciteitsnetwerk</v>
      </c>
      <c r="C191" s="102">
        <f ca="1">Run4_Var1!W610</f>
        <v>48.4258563</v>
      </c>
      <c r="D191" s="102">
        <f ca="1">Run4_Var2!W610</f>
        <v>48.4258563</v>
      </c>
      <c r="E191" s="102">
        <f ca="1">Run4_Var3!W610</f>
        <v>48.4258563</v>
      </c>
      <c r="F191" s="102">
        <f ca="1">Run4_Var4!W610</f>
        <v>48.4258563</v>
      </c>
      <c r="G191" s="102">
        <f ca="1">Run4_Var5!W610</f>
        <v>48.4258563</v>
      </c>
      <c r="H191" s="106"/>
      <c r="I191" s="106"/>
      <c r="J191" s="102">
        <f ca="1">Run4_Var1!X610</f>
        <v>48.820067299999998</v>
      </c>
      <c r="K191" s="102">
        <f ca="1">Run4_Var2!X610</f>
        <v>48.820144800000001</v>
      </c>
      <c r="L191" s="102">
        <f ca="1">Run4_Var3!X610</f>
        <v>48.701049699999999</v>
      </c>
      <c r="M191" s="102">
        <f ca="1">Run4_Var4!X610</f>
        <v>48.575683499999997</v>
      </c>
      <c r="N191" s="102">
        <f ca="1">Run4_Var5!X610</f>
        <v>48.831770400000003</v>
      </c>
      <c r="O191" s="106"/>
      <c r="P191" s="106"/>
      <c r="Q191" s="102">
        <f ca="1">Run4_Var1!Y610</f>
        <v>48.820045999999998</v>
      </c>
      <c r="R191" s="102">
        <f ca="1">Run4_Var2!Y610</f>
        <v>48.819955499999999</v>
      </c>
      <c r="S191" s="102">
        <f ca="1">Run4_Var3!Y610</f>
        <v>48.685915600000001</v>
      </c>
      <c r="T191" s="102">
        <f ca="1">Run4_Var4!Y610</f>
        <v>48.575683499999997</v>
      </c>
      <c r="U191" s="102">
        <f ca="1">Run4_Var5!Y610</f>
        <v>48.831770400000003</v>
      </c>
      <c r="V191" s="106"/>
      <c r="W191" s="106"/>
      <c r="X191" s="102">
        <f ca="1">Run4_Var1!Z610</f>
        <v>48.819528499999997</v>
      </c>
      <c r="Y191" s="102">
        <f ca="1">Run4_Var2!Z610</f>
        <v>48.8188697</v>
      </c>
      <c r="Z191" s="102">
        <f ca="1">Run4_Var3!Z610</f>
        <v>48.659492</v>
      </c>
      <c r="AA191" s="102">
        <f ca="1">Run4_Var4!Z610</f>
        <v>48.575683499999997</v>
      </c>
      <c r="AB191" s="102">
        <f ca="1">Run4_Var5!Z610</f>
        <v>48.831770400000003</v>
      </c>
      <c r="AC191" s="106"/>
      <c r="AD191" s="106"/>
      <c r="AE191" s="102">
        <f ca="1">Run4_Var1!AA610</f>
        <v>48.818748300000003</v>
      </c>
      <c r="AF191" s="102">
        <f ca="1">Run4_Var2!AA610</f>
        <v>48.817700299999998</v>
      </c>
      <c r="AG191" s="102">
        <f ca="1">Run4_Var3!AA610</f>
        <v>48.640726000000001</v>
      </c>
      <c r="AH191" s="102">
        <f ca="1">Run4_Var4!AA610</f>
        <v>48.575683499999997</v>
      </c>
      <c r="AI191" s="102">
        <f ca="1">Run4_Var5!AA610</f>
        <v>48.831768199999999</v>
      </c>
    </row>
    <row r="192" spans="1:87" x14ac:dyDescent="0.25">
      <c r="B192" s="17" t="str">
        <f>Run4_Var1!V611</f>
        <v>Lokale Opwekking</v>
      </c>
      <c r="C192" s="102">
        <f ca="1">Run4_Var1!W611</f>
        <v>0</v>
      </c>
      <c r="D192" s="102">
        <f ca="1">Run4_Var2!W611</f>
        <v>0</v>
      </c>
      <c r="E192" s="102">
        <f ca="1">Run4_Var3!W611</f>
        <v>0</v>
      </c>
      <c r="F192" s="102">
        <f ca="1">Run4_Var4!W611</f>
        <v>0</v>
      </c>
      <c r="G192" s="102">
        <f ca="1">Run4_Var5!W611</f>
        <v>0</v>
      </c>
      <c r="H192" s="106"/>
      <c r="I192" s="106"/>
      <c r="J192" s="102">
        <f ca="1">Run4_Var1!X611</f>
        <v>9.7361701700000001E-4</v>
      </c>
      <c r="K192" s="102">
        <f ca="1">Run4_Var2!X611</f>
        <v>0</v>
      </c>
      <c r="L192" s="102">
        <f ca="1">Run4_Var3!X611</f>
        <v>0</v>
      </c>
      <c r="M192" s="102">
        <f ca="1">Run4_Var4!X611</f>
        <v>49.859569999999998</v>
      </c>
      <c r="N192" s="102">
        <f ca="1">Run4_Var5!X611</f>
        <v>0</v>
      </c>
      <c r="O192" s="106"/>
      <c r="P192" s="106"/>
      <c r="Q192" s="102">
        <f ca="1">Run4_Var1!Y611</f>
        <v>3.60687779E-3</v>
      </c>
      <c r="R192" s="102">
        <f ca="1">Run4_Var2!Y611</f>
        <v>2.7555161500000001E-2</v>
      </c>
      <c r="S192" s="102">
        <f ca="1">Run4_Var3!Y611</f>
        <v>0.29820161099999998</v>
      </c>
      <c r="T192" s="102">
        <f ca="1">Run4_Var4!Y611</f>
        <v>41.987006239999999</v>
      </c>
      <c r="U192" s="102">
        <f ca="1">Run4_Var5!Y611</f>
        <v>0</v>
      </c>
      <c r="V192" s="106"/>
      <c r="W192" s="106"/>
      <c r="X192" s="102">
        <f ca="1">Run4_Var1!Z611</f>
        <v>2.26422511E-2</v>
      </c>
      <c r="Y192" s="102">
        <f ca="1">Run4_Var2!Z611</f>
        <v>0.15679251799999999</v>
      </c>
      <c r="Z192" s="102">
        <f ca="1">Run4_Var3!Z611</f>
        <v>0.42274519300000002</v>
      </c>
      <c r="AA192" s="102">
        <f ca="1">Run4_Var4!Z611</f>
        <v>37.066653988000006</v>
      </c>
      <c r="AB192" s="102">
        <f ca="1">Run4_Var5!Z611</f>
        <v>0</v>
      </c>
      <c r="AC192" s="106"/>
      <c r="AD192" s="106"/>
      <c r="AE192" s="102">
        <f ca="1">Run4_Var1!AA611</f>
        <v>6.1370845600000001E-2</v>
      </c>
      <c r="AF192" s="102">
        <f ca="1">Run4_Var2!AA611</f>
        <v>0.22884494699999999</v>
      </c>
      <c r="AG192" s="102">
        <f ca="1">Run4_Var3!AA611</f>
        <v>0.54394691399999995</v>
      </c>
      <c r="AH192" s="102">
        <f ca="1">Run4_Var4!AA611</f>
        <v>33.458395664999998</v>
      </c>
      <c r="AI192" s="102">
        <f ca="1">Run4_Var5!AA611</f>
        <v>3.7620821199999998E-5</v>
      </c>
    </row>
    <row r="193" spans="1:87" x14ac:dyDescent="0.25">
      <c r="B193" s="66" t="str">
        <f>Run4_Var1!V612</f>
        <v>Wijkdistributie</v>
      </c>
      <c r="C193" s="102">
        <f ca="1">Run4_Var1!W612</f>
        <v>10.4762691</v>
      </c>
      <c r="D193" s="102">
        <f ca="1">Run4_Var2!W612</f>
        <v>10.4762691</v>
      </c>
      <c r="E193" s="102">
        <f ca="1">Run4_Var3!W612</f>
        <v>10.4762691</v>
      </c>
      <c r="F193" s="102">
        <f ca="1">Run4_Var4!W612</f>
        <v>10.4762691</v>
      </c>
      <c r="G193" s="102">
        <f ca="1">Run4_Var5!W612</f>
        <v>10.4762691</v>
      </c>
      <c r="H193" s="106"/>
      <c r="I193" s="106"/>
      <c r="J193" s="102">
        <f ca="1">Run4_Var1!X612</f>
        <v>10.4437947</v>
      </c>
      <c r="K193" s="102">
        <f ca="1">Run4_Var2!X612</f>
        <v>10.4437947</v>
      </c>
      <c r="L193" s="102">
        <f ca="1">Run4_Var3!X612</f>
        <v>10.4437947</v>
      </c>
      <c r="M193" s="102">
        <f ca="1">Run4_Var4!X612</f>
        <v>10.4437947</v>
      </c>
      <c r="N193" s="102">
        <f ca="1">Run4_Var5!X612</f>
        <v>30.882194509999998</v>
      </c>
      <c r="O193" s="106"/>
      <c r="P193" s="106"/>
      <c r="Q193" s="102">
        <f ca="1">Run4_Var1!Y612</f>
        <v>9.7102238500000002</v>
      </c>
      <c r="R193" s="102">
        <f ca="1">Run4_Var2!Y612</f>
        <v>9.7102238500000002</v>
      </c>
      <c r="S193" s="102">
        <f ca="1">Run4_Var3!Y612</f>
        <v>9.7102238500000002</v>
      </c>
      <c r="T193" s="102">
        <f ca="1">Run4_Var4!Y612</f>
        <v>9.7102238500000002</v>
      </c>
      <c r="U193" s="102">
        <f ca="1">Run4_Var5!Y612</f>
        <v>28.769279430000001</v>
      </c>
      <c r="V193" s="106"/>
      <c r="W193" s="106"/>
      <c r="X193" s="102">
        <f ca="1">Run4_Var1!Z612</f>
        <v>10.991980399999999</v>
      </c>
      <c r="Y193" s="102">
        <f ca="1">Run4_Var2!Z612</f>
        <v>9.2393630099999999</v>
      </c>
      <c r="Z193" s="102">
        <f ca="1">Run4_Var3!Z612</f>
        <v>9.2393630099999999</v>
      </c>
      <c r="AA193" s="102">
        <f ca="1">Run4_Var4!Z612</f>
        <v>9.2393630099999999</v>
      </c>
      <c r="AB193" s="102">
        <f ca="1">Run4_Var5!Z612</f>
        <v>27.41507769</v>
      </c>
      <c r="AC193" s="106"/>
      <c r="AD193" s="106"/>
      <c r="AE193" s="102">
        <f ca="1">Run4_Var1!AA612</f>
        <v>10.5082228</v>
      </c>
      <c r="AF193" s="102">
        <f ca="1">Run4_Var2!AA612</f>
        <v>10.5666511</v>
      </c>
      <c r="AG193" s="102">
        <f ca="1">Run4_Var3!AA612</f>
        <v>8.8945729199999999</v>
      </c>
      <c r="AH193" s="102">
        <f ca="1">Run4_Var4!AA612</f>
        <v>8.8945729199999999</v>
      </c>
      <c r="AI193" s="102">
        <f ca="1">Run4_Var5!AA612</f>
        <v>26.423376140000002</v>
      </c>
    </row>
    <row r="194" spans="1:87" s="8" customFormat="1" x14ac:dyDescent="0.25">
      <c r="B194" s="36" t="str">
        <f>Run4_Var1!V613</f>
        <v>Primair Transport</v>
      </c>
      <c r="C194" s="102">
        <f ca="1">Run4_Var1!W613</f>
        <v>1.5953268700000001</v>
      </c>
      <c r="D194" s="102">
        <f ca="1">Run4_Var2!W613</f>
        <v>1.5953268700000001</v>
      </c>
      <c r="E194" s="102">
        <f ca="1">Run4_Var3!W613</f>
        <v>1.5953268700000001</v>
      </c>
      <c r="F194" s="102">
        <f ca="1">Run4_Var4!W613</f>
        <v>1.5953268700000001</v>
      </c>
      <c r="G194" s="102">
        <f ca="1">Run4_Var5!W613</f>
        <v>1.5953268700000001</v>
      </c>
      <c r="H194" s="106"/>
      <c r="I194" s="106"/>
      <c r="J194" s="102">
        <f ca="1">Run4_Var1!X613</f>
        <v>1.2631833299999999</v>
      </c>
      <c r="K194" s="102">
        <f ca="1">Run4_Var2!X613</f>
        <v>1.2631833299999999</v>
      </c>
      <c r="L194" s="102">
        <f ca="1">Run4_Var3!X613</f>
        <v>1.2631833299999999</v>
      </c>
      <c r="M194" s="102">
        <f ca="1">Run4_Var4!X613</f>
        <v>1.2631833299999999</v>
      </c>
      <c r="N194" s="102">
        <f ca="1">Run4_Var5!X613</f>
        <v>1.3835759400000001</v>
      </c>
      <c r="O194" s="106"/>
      <c r="P194" s="106"/>
      <c r="Q194" s="102">
        <f ca="1">Run4_Var1!Y613</f>
        <v>0.49615873100000002</v>
      </c>
      <c r="R194" s="102">
        <f ca="1">Run4_Var2!Y613</f>
        <v>1.06373333</v>
      </c>
      <c r="S194" s="102">
        <f ca="1">Run4_Var3!Y613</f>
        <v>1.06373333</v>
      </c>
      <c r="T194" s="102">
        <f ca="1">Run4_Var4!Y613</f>
        <v>1.06373333</v>
      </c>
      <c r="U194" s="102">
        <f ca="1">Run4_Var5!Y613</f>
        <v>2.2245921800000001</v>
      </c>
      <c r="V194" s="106"/>
      <c r="W194" s="106"/>
      <c r="X194" s="102">
        <f ca="1">Run4_Var1!Z613</f>
        <v>0.52814741099999996</v>
      </c>
      <c r="Y194" s="102">
        <f ca="1">Run4_Var2!Z613</f>
        <v>0.43821334899999997</v>
      </c>
      <c r="Z194" s="102">
        <f ca="1">Run4_Var3!Z613</f>
        <v>0.93907708400000001</v>
      </c>
      <c r="AA194" s="102">
        <f ca="1">Run4_Var4!Z613</f>
        <v>0.93907708400000001</v>
      </c>
      <c r="AB194" s="102">
        <f ca="1">Run4_Var5!Z613</f>
        <v>1.9638977900000001</v>
      </c>
      <c r="AC194" s="106"/>
      <c r="AD194" s="106"/>
      <c r="AE194" s="102">
        <f ca="1">Run4_Var1!AA613</f>
        <v>1.07091588</v>
      </c>
      <c r="AF194" s="102">
        <f ca="1">Run4_Var2!AA613</f>
        <v>0.489867477</v>
      </c>
      <c r="AG194" s="102">
        <f ca="1">Run4_Var3!AA613</f>
        <v>0.84766249999999999</v>
      </c>
      <c r="AH194" s="102">
        <f ca="1">Run4_Var4!AA613</f>
        <v>0.84766249999999999</v>
      </c>
      <c r="AI194" s="102">
        <f ca="1">Run4_Var5!AA613</f>
        <v>1.7727219000000001</v>
      </c>
      <c r="AR194" s="140"/>
      <c r="AS194" s="140"/>
      <c r="AT194" s="140"/>
      <c r="AU194" s="140"/>
      <c r="AV194" s="140"/>
      <c r="AW194" s="140"/>
      <c r="AX194" s="140"/>
      <c r="AY194" s="140"/>
      <c r="AZ194" s="140"/>
      <c r="BA194" s="140"/>
      <c r="BB194" s="140"/>
      <c r="BC194" s="140"/>
      <c r="BD194" s="140"/>
      <c r="BE194" s="140"/>
      <c r="BF194" s="140"/>
      <c r="BG194" s="140"/>
      <c r="BH194" s="140"/>
      <c r="BI194" s="140"/>
      <c r="BJ194" s="140"/>
      <c r="BK194" s="140"/>
      <c r="BL194" s="140"/>
      <c r="BM194" s="140"/>
      <c r="BN194" s="140"/>
      <c r="BO194" s="140"/>
      <c r="BP194" s="140"/>
      <c r="BQ194" s="140"/>
      <c r="BR194" s="140"/>
      <c r="BS194" s="140"/>
      <c r="BT194" s="140"/>
      <c r="BU194" s="140"/>
      <c r="BV194" s="140"/>
      <c r="BW194" s="140"/>
      <c r="BX194" s="140"/>
      <c r="BY194" s="140"/>
      <c r="BZ194" s="140"/>
      <c r="CA194" s="140"/>
      <c r="CB194" s="140"/>
      <c r="CC194" s="140"/>
      <c r="CD194" s="140"/>
      <c r="CE194" s="140"/>
      <c r="CF194" s="140"/>
      <c r="CG194" s="140"/>
      <c r="CH194" s="140"/>
      <c r="CI194" s="140"/>
    </row>
    <row r="195" spans="1:87" s="8" customFormat="1" x14ac:dyDescent="0.25">
      <c r="B195" s="32" t="str">
        <f>Run4_Var1!V614</f>
        <v>Opwekkers van warmte voor warmtenetten</v>
      </c>
      <c r="C195" s="102">
        <f ca="1">Run4_Var1!W614</f>
        <v>0.58212900499999998</v>
      </c>
      <c r="D195" s="102">
        <f ca="1">Run4_Var2!W614</f>
        <v>0.58212900499999998</v>
      </c>
      <c r="E195" s="102">
        <f ca="1">Run4_Var3!W614</f>
        <v>0.58212900499999998</v>
      </c>
      <c r="F195" s="102">
        <f ca="1">Run4_Var4!W614</f>
        <v>0.58212900499999998</v>
      </c>
      <c r="G195" s="102">
        <f ca="1">Run4_Var5!W614</f>
        <v>0.58212900499999998</v>
      </c>
      <c r="H195" s="106"/>
      <c r="I195" s="106"/>
      <c r="J195" s="102">
        <f ca="1">Run4_Var1!X614</f>
        <v>0.53078889400000007</v>
      </c>
      <c r="K195" s="102">
        <f ca="1">Run4_Var2!X614</f>
        <v>0.53054507839999998</v>
      </c>
      <c r="L195" s="102">
        <f ca="1">Run4_Var3!X614</f>
        <v>0.94209942000000002</v>
      </c>
      <c r="M195" s="102">
        <f ca="1">Run4_Var4!X614</f>
        <v>0.48465412000000002</v>
      </c>
      <c r="N195" s="102">
        <f ca="1">Run4_Var5!X614</f>
        <v>1.9504977240000001</v>
      </c>
      <c r="O195" s="106"/>
      <c r="P195" s="106"/>
      <c r="Q195" s="102">
        <f ca="1">Run4_Var1!Y614</f>
        <v>0.44698012100000001</v>
      </c>
      <c r="R195" s="102">
        <f ca="1">Run4_Var2!Y614</f>
        <v>0.44677480260000002</v>
      </c>
      <c r="S195" s="102">
        <f ca="1">Run4_Var3!Y614</f>
        <v>0.81044333999999996</v>
      </c>
      <c r="T195" s="102">
        <f ca="1">Run4_Var4!Y614</f>
        <v>0.40812978500000002</v>
      </c>
      <c r="U195" s="102">
        <f ca="1">Run4_Var5!Y614</f>
        <v>1.642524399</v>
      </c>
      <c r="V195" s="106"/>
      <c r="W195" s="106"/>
      <c r="X195" s="102">
        <f ca="1">Run4_Var1!Z614</f>
        <v>0.55018303660000001</v>
      </c>
      <c r="Y195" s="102">
        <f ca="1">Run4_Var2!Z614</f>
        <v>0.39441838060000001</v>
      </c>
      <c r="Z195" s="102">
        <f ca="1">Run4_Var3!Z614</f>
        <v>0.75295371300000002</v>
      </c>
      <c r="AA195" s="102">
        <f ca="1">Run4_Var4!Z614</f>
        <v>0.36030207600000003</v>
      </c>
      <c r="AB195" s="102">
        <f ca="1">Run4_Var5!Z614</f>
        <v>1.4500410705</v>
      </c>
      <c r="AC195" s="106"/>
      <c r="AD195" s="106"/>
      <c r="AE195" s="102">
        <f ca="1">Run4_Var1!AA614</f>
        <v>0.49683849890000004</v>
      </c>
      <c r="AF195" s="102">
        <f ca="1">Run4_Var2!AA614</f>
        <v>0.50188437389999996</v>
      </c>
      <c r="AG195" s="102">
        <f ca="1">Run4_Var3!AA614</f>
        <v>0.69814208600000005</v>
      </c>
      <c r="AH195" s="102">
        <f ca="1">Run4_Var4!AA614</f>
        <v>0.32522842299999999</v>
      </c>
      <c r="AI195" s="102">
        <f ca="1">Run4_Var5!AA614</f>
        <v>1.3088866300000002</v>
      </c>
      <c r="AR195" s="140"/>
      <c r="AS195" s="140"/>
      <c r="AT195" s="140"/>
      <c r="AU195" s="140"/>
      <c r="AV195" s="140"/>
      <c r="AW195" s="140"/>
      <c r="AX195" s="140"/>
      <c r="AY195" s="140"/>
      <c r="AZ195" s="140"/>
      <c r="BA195" s="140"/>
      <c r="BB195" s="140"/>
      <c r="BC195" s="140"/>
      <c r="BD195" s="140"/>
      <c r="BE195" s="140"/>
      <c r="BF195" s="140"/>
      <c r="BG195" s="140"/>
      <c r="BH195" s="140"/>
      <c r="BI195" s="140"/>
      <c r="BJ195" s="140"/>
      <c r="BK195" s="140"/>
      <c r="BL195" s="140"/>
      <c r="BM195" s="140"/>
      <c r="BN195" s="140"/>
      <c r="BO195" s="140"/>
      <c r="BP195" s="140"/>
      <c r="BQ195" s="140"/>
      <c r="BR195" s="140"/>
      <c r="BS195" s="140"/>
      <c r="BT195" s="140"/>
      <c r="BU195" s="140"/>
      <c r="BV195" s="140"/>
      <c r="BW195" s="140"/>
      <c r="BX195" s="140"/>
      <c r="BY195" s="140"/>
      <c r="BZ195" s="140"/>
      <c r="CA195" s="140"/>
      <c r="CB195" s="140"/>
      <c r="CC195" s="140"/>
      <c r="CD195" s="140"/>
      <c r="CE195" s="140"/>
      <c r="CF195" s="140"/>
      <c r="CG195" s="140"/>
      <c r="CH195" s="140"/>
      <c r="CI195" s="106"/>
    </row>
    <row r="196" spans="1:87" s="8" customFormat="1" x14ac:dyDescent="0.25">
      <c r="B196" s="205" t="str">
        <f>Run4_Var1!V615</f>
        <v>Inpandige distributie</v>
      </c>
      <c r="C196" s="102">
        <f ca="1">Run4_Var1!W615</f>
        <v>1.4298299999999999</v>
      </c>
      <c r="D196" s="102">
        <f ca="1">Run4_Var2!W615</f>
        <v>1.4298299999999999</v>
      </c>
      <c r="E196" s="102">
        <f ca="1">Run4_Var3!W615</f>
        <v>1.4298299999999999</v>
      </c>
      <c r="F196" s="102">
        <f ca="1">Run4_Var4!W615</f>
        <v>1.4298299999999999</v>
      </c>
      <c r="G196" s="102">
        <f ca="1">Run4_Var5!W615</f>
        <v>1.4298299999999999</v>
      </c>
      <c r="H196" s="106"/>
      <c r="I196" s="106"/>
      <c r="J196" s="102">
        <f ca="1">Run4_Var1!X615</f>
        <v>1.71594</v>
      </c>
      <c r="K196" s="102">
        <f ca="1">Run4_Var2!X615</f>
        <v>1.71594</v>
      </c>
      <c r="L196" s="102">
        <f ca="1">Run4_Var3!X615</f>
        <v>1.71594</v>
      </c>
      <c r="M196" s="102">
        <f ca="1">Run4_Var4!X615</f>
        <v>1.71594</v>
      </c>
      <c r="N196" s="102">
        <f ca="1">Run4_Var5!X615</f>
        <v>4.0596750000000004</v>
      </c>
      <c r="O196" s="106"/>
      <c r="P196" s="106"/>
      <c r="Q196" s="102">
        <f ca="1">Run4_Var1!Y615</f>
        <v>1.71594</v>
      </c>
      <c r="R196" s="102">
        <f ca="1">Run4_Var2!Y615</f>
        <v>1.71594</v>
      </c>
      <c r="S196" s="102">
        <f ca="1">Run4_Var3!Y615</f>
        <v>1.71594</v>
      </c>
      <c r="T196" s="102">
        <f ca="1">Run4_Var4!Y615</f>
        <v>1.71594</v>
      </c>
      <c r="U196" s="102">
        <f ca="1">Run4_Var5!Y615</f>
        <v>4.0596750000000004</v>
      </c>
      <c r="V196" s="106"/>
      <c r="W196" s="106"/>
      <c r="X196" s="102">
        <f ca="1">Run4_Var1!Z615</f>
        <v>1.7861400000000001</v>
      </c>
      <c r="Y196" s="102">
        <f ca="1">Run4_Var2!Z615</f>
        <v>1.71594</v>
      </c>
      <c r="Z196" s="102">
        <f ca="1">Run4_Var3!Z615</f>
        <v>1.71594</v>
      </c>
      <c r="AA196" s="102">
        <f ca="1">Run4_Var4!Z615</f>
        <v>1.71594</v>
      </c>
      <c r="AB196" s="102">
        <f ca="1">Run4_Var5!Z615</f>
        <v>4.0596750000000004</v>
      </c>
      <c r="AC196" s="106"/>
      <c r="AD196" s="106"/>
      <c r="AE196" s="102">
        <f ca="1">Run4_Var1!AA615</f>
        <v>1.7861400000000001</v>
      </c>
      <c r="AF196" s="102">
        <f ca="1">Run4_Var2!AA615</f>
        <v>1.78569</v>
      </c>
      <c r="AG196" s="102">
        <f ca="1">Run4_Var3!AA615</f>
        <v>1.71594</v>
      </c>
      <c r="AH196" s="102">
        <f ca="1">Run4_Var4!AA615</f>
        <v>1.71594</v>
      </c>
      <c r="AI196" s="102">
        <f ca="1">Run4_Var5!AA615</f>
        <v>4.0596750000000004</v>
      </c>
      <c r="AR196" s="140"/>
      <c r="AS196" s="140"/>
      <c r="AT196" s="140"/>
      <c r="AU196" s="140"/>
      <c r="AV196" s="140"/>
      <c r="AW196" s="140"/>
      <c r="AX196" s="140"/>
      <c r="AY196" s="140"/>
      <c r="AZ196" s="140"/>
      <c r="BA196" s="140"/>
      <c r="BB196" s="140"/>
      <c r="BC196" s="140"/>
      <c r="BD196" s="140"/>
      <c r="BE196" s="140"/>
      <c r="BF196" s="140"/>
      <c r="BG196" s="140"/>
      <c r="BH196" s="140"/>
      <c r="BI196" s="140"/>
      <c r="BJ196" s="140"/>
      <c r="BK196" s="140"/>
      <c r="BL196" s="140"/>
      <c r="BM196" s="140"/>
      <c r="BN196" s="140"/>
      <c r="BO196" s="140"/>
      <c r="BP196" s="140"/>
      <c r="BQ196" s="140"/>
      <c r="BR196" s="140"/>
      <c r="BS196" s="140"/>
      <c r="BT196" s="140"/>
      <c r="BU196" s="140"/>
      <c r="BV196" s="140"/>
      <c r="BW196" s="140"/>
      <c r="BX196" s="140"/>
      <c r="BY196" s="140"/>
      <c r="BZ196" s="140"/>
      <c r="CA196" s="140"/>
      <c r="CB196" s="140"/>
      <c r="CC196" s="140"/>
      <c r="CD196" s="140"/>
      <c r="CE196" s="140"/>
      <c r="CF196" s="140"/>
      <c r="CG196" s="140"/>
      <c r="CH196" s="140"/>
      <c r="CI196" s="140"/>
    </row>
    <row r="197" spans="1:87" s="106" customFormat="1" x14ac:dyDescent="0.25">
      <c r="A197" s="106" t="s">
        <v>250</v>
      </c>
      <c r="C197" s="102"/>
      <c r="D197" s="102"/>
      <c r="E197" s="102"/>
      <c r="F197" s="102"/>
      <c r="G197" s="102"/>
      <c r="J197" s="102"/>
      <c r="K197" s="102"/>
      <c r="L197" s="102"/>
      <c r="M197" s="102"/>
      <c r="N197" s="102"/>
      <c r="Q197" s="102"/>
      <c r="R197" s="102"/>
      <c r="S197" s="102"/>
      <c r="T197" s="102"/>
      <c r="U197" s="102"/>
      <c r="X197" s="102"/>
      <c r="Y197" s="102"/>
      <c r="Z197" s="102"/>
      <c r="AA197" s="102"/>
      <c r="AB197" s="102"/>
      <c r="AE197" s="102"/>
      <c r="AF197" s="102"/>
      <c r="AG197" s="102"/>
      <c r="AH197" s="102"/>
      <c r="AI197" s="102"/>
      <c r="AR197" s="140"/>
      <c r="AS197" s="140"/>
      <c r="AT197" s="140"/>
      <c r="AU197" s="140"/>
      <c r="AV197" s="140"/>
      <c r="AW197" s="140"/>
      <c r="AX197" s="140"/>
      <c r="AY197" s="140"/>
      <c r="AZ197" s="140"/>
      <c r="BA197" s="140"/>
      <c r="BB197" s="140"/>
      <c r="BC197" s="140"/>
      <c r="BD197" s="140"/>
      <c r="BE197" s="140"/>
      <c r="BF197" s="140"/>
      <c r="BG197" s="140"/>
      <c r="BH197" s="140"/>
      <c r="BI197" s="140"/>
      <c r="BJ197" s="140"/>
      <c r="BK197" s="140"/>
      <c r="BL197" s="140"/>
      <c r="BM197" s="140"/>
      <c r="BN197" s="140"/>
      <c r="BO197" s="140"/>
      <c r="BP197" s="140"/>
      <c r="BQ197" s="140"/>
      <c r="BR197" s="140"/>
      <c r="BS197" s="140"/>
      <c r="BT197" s="140"/>
      <c r="BU197" s="140"/>
      <c r="BV197" s="140"/>
      <c r="BW197" s="140"/>
      <c r="BX197" s="140"/>
      <c r="BY197" s="140"/>
      <c r="BZ197" s="140"/>
      <c r="CA197" s="140"/>
      <c r="CB197" s="140"/>
      <c r="CC197" s="140"/>
      <c r="CD197" s="140"/>
      <c r="CE197" s="140"/>
      <c r="CF197" s="140"/>
      <c r="CG197" s="140"/>
      <c r="CH197" s="140"/>
    </row>
    <row r="198" spans="1:87" x14ac:dyDescent="0.25">
      <c r="B198" s="66" t="str">
        <f>Run4_Var1!V636</f>
        <v>Wijkdistributie</v>
      </c>
      <c r="C198" s="102">
        <f ca="1">Run4_Var1!W636</f>
        <v>5.0373923200000004</v>
      </c>
      <c r="D198" s="102">
        <f ca="1">Run4_Var2!W636</f>
        <v>5.0373923200000004</v>
      </c>
      <c r="E198" s="102">
        <f ca="1">Run4_Var3!W636</f>
        <v>5.0373923200000004</v>
      </c>
      <c r="F198" s="102">
        <f ca="1">Run4_Var4!W636</f>
        <v>5.0373923200000004</v>
      </c>
      <c r="G198" s="102">
        <f ca="1">Run4_Var5!W636</f>
        <v>5.0373923200000004</v>
      </c>
      <c r="H198" s="106"/>
      <c r="I198" s="106"/>
      <c r="J198" s="102">
        <f ca="1">Run4_Var1!X636</f>
        <v>6.1986995100000009</v>
      </c>
      <c r="K198" s="102">
        <f ca="1">Run4_Var2!X636</f>
        <v>6.1945070100000006</v>
      </c>
      <c r="L198" s="102">
        <f ca="1">Run4_Var3!X636</f>
        <v>11.520852510000001</v>
      </c>
      <c r="M198" s="102">
        <f ca="1">Run4_Var4!X636</f>
        <v>5.6859245100000004</v>
      </c>
      <c r="N198" s="102">
        <f ca="1">Run4_Var5!X636</f>
        <v>14.168166619999999</v>
      </c>
      <c r="O198" s="106"/>
      <c r="P198" s="106"/>
      <c r="Q198" s="102">
        <f ca="1">Run4_Var1!Y636</f>
        <v>6.1986995100000009</v>
      </c>
      <c r="R198" s="102">
        <f ca="1">Run4_Var2!Y636</f>
        <v>6.1945070100000006</v>
      </c>
      <c r="S198" s="102">
        <f ca="1">Run4_Var3!Y636</f>
        <v>11.57109801</v>
      </c>
      <c r="T198" s="102">
        <f ca="1">Run4_Var4!Y636</f>
        <v>5.6859245100000004</v>
      </c>
      <c r="U198" s="102">
        <f ca="1">Run4_Var5!Y636</f>
        <v>14.168166619999999</v>
      </c>
      <c r="V198" s="106"/>
      <c r="W198" s="106"/>
      <c r="X198" s="102">
        <f ca="1">Run4_Var1!Z636</f>
        <v>6.5961721100000004</v>
      </c>
      <c r="Y198" s="102">
        <f ca="1">Run4_Var2!Z636</f>
        <v>6.1945070100000006</v>
      </c>
      <c r="Z198" s="102">
        <f ca="1">Run4_Var3!Z636</f>
        <v>11.75034351</v>
      </c>
      <c r="AA198" s="102">
        <f ca="1">Run4_Var4!Z636</f>
        <v>5.6859245100000004</v>
      </c>
      <c r="AB198" s="102">
        <f ca="1">Run4_Var5!Z636</f>
        <v>14.168166619999999</v>
      </c>
      <c r="AC198" s="106"/>
      <c r="AD198" s="106"/>
      <c r="AE198" s="102">
        <f ca="1">Run4_Var1!AA636</f>
        <v>6.5971396100000002</v>
      </c>
      <c r="AF198" s="102">
        <f ca="1">Run4_Var2!AA636</f>
        <v>6.6229938700000002</v>
      </c>
      <c r="AG198" s="102">
        <f ca="1">Run4_Var3!AA636</f>
        <v>11.87521551</v>
      </c>
      <c r="AH198" s="102">
        <f ca="1">Run4_Var4!AA636</f>
        <v>5.6859245100000004</v>
      </c>
      <c r="AI198" s="102">
        <f ca="1">Run4_Var5!AA636</f>
        <v>14.168166619999999</v>
      </c>
    </row>
    <row r="199" spans="1:87" x14ac:dyDescent="0.25">
      <c r="B199" s="36" t="str">
        <f>Run4_Var1!V637</f>
        <v>Primair Transport</v>
      </c>
      <c r="C199" s="102">
        <f ca="1">Run4_Var1!W637</f>
        <v>7.1055160300000004</v>
      </c>
      <c r="D199" s="102">
        <f ca="1">Run4_Var2!W637</f>
        <v>7.1055160300000004</v>
      </c>
      <c r="E199" s="102">
        <f ca="1">Run4_Var3!W637</f>
        <v>7.1055160300000004</v>
      </c>
      <c r="F199" s="102">
        <f ca="1">Run4_Var4!W637</f>
        <v>7.1055160300000004</v>
      </c>
      <c r="G199" s="102">
        <f ca="1">Run4_Var5!W637</f>
        <v>7.1055160300000004</v>
      </c>
      <c r="H199" s="106"/>
      <c r="I199" s="106"/>
      <c r="J199" s="102">
        <f ca="1">Run4_Var1!X637</f>
        <v>6.0477759200000003</v>
      </c>
      <c r="K199" s="102">
        <f ca="1">Run4_Var2!X637</f>
        <v>6.0477759200000003</v>
      </c>
      <c r="L199" s="102">
        <f ca="1">Run4_Var3!X637</f>
        <v>6.0477759200000003</v>
      </c>
      <c r="M199" s="102">
        <f ca="1">Run4_Var4!X637</f>
        <v>6.0477759200000003</v>
      </c>
      <c r="N199" s="102">
        <f ca="1">Run4_Var5!X637</f>
        <v>6.1749250900000003</v>
      </c>
      <c r="O199" s="106"/>
      <c r="P199" s="106"/>
      <c r="Q199" s="102">
        <f ca="1">Run4_Var1!Y637</f>
        <v>5.80769263</v>
      </c>
      <c r="R199" s="102">
        <f ca="1">Run4_Var2!Y637</f>
        <v>6.0477759200000003</v>
      </c>
      <c r="S199" s="102">
        <f ca="1">Run4_Var3!Y637</f>
        <v>6.0477759200000003</v>
      </c>
      <c r="T199" s="102">
        <f ca="1">Run4_Var4!Y637</f>
        <v>6.0477759200000003</v>
      </c>
      <c r="U199" s="102">
        <f ca="1">Run4_Var5!Y637</f>
        <v>6.7794928399999996</v>
      </c>
      <c r="V199" s="106"/>
      <c r="W199" s="106"/>
      <c r="X199" s="102">
        <f ca="1">Run4_Var1!Z637</f>
        <v>5.8199272300000002</v>
      </c>
      <c r="Y199" s="102">
        <f ca="1">Run4_Var2!Z637</f>
        <v>5.80769263</v>
      </c>
      <c r="Z199" s="102">
        <f ca="1">Run4_Var3!Z637</f>
        <v>6.0477759200000003</v>
      </c>
      <c r="AA199" s="102">
        <f ca="1">Run4_Var4!Z637</f>
        <v>6.0477759200000003</v>
      </c>
      <c r="AB199" s="102">
        <f ca="1">Run4_Var5!Z637</f>
        <v>6.7794928399999996</v>
      </c>
      <c r="AC199" s="106"/>
      <c r="AD199" s="106"/>
      <c r="AE199" s="102">
        <f ca="1">Run4_Var1!AA637</f>
        <v>6.1154756900000002</v>
      </c>
      <c r="AF199" s="102">
        <f ca="1">Run4_Var2!AA637</f>
        <v>5.77854592</v>
      </c>
      <c r="AG199" s="102">
        <f ca="1">Run4_Var3!AA637</f>
        <v>6.0477759200000003</v>
      </c>
      <c r="AH199" s="102">
        <f ca="1">Run4_Var4!AA637</f>
        <v>6.0477759200000003</v>
      </c>
      <c r="AI199" s="102">
        <f ca="1">Run4_Var5!AA637</f>
        <v>6.7794928399999996</v>
      </c>
    </row>
    <row r="200" spans="1:87" s="106" customFormat="1" x14ac:dyDescent="0.25">
      <c r="A200" s="106" t="s">
        <v>327</v>
      </c>
      <c r="C200" s="102"/>
      <c r="D200" s="102"/>
      <c r="E200" s="102"/>
      <c r="F200" s="102"/>
      <c r="G200" s="102"/>
      <c r="J200" s="102"/>
      <c r="K200" s="102"/>
      <c r="L200" s="102"/>
      <c r="M200" s="102"/>
      <c r="N200" s="102"/>
      <c r="Q200" s="102"/>
      <c r="R200" s="102"/>
      <c r="S200" s="102"/>
      <c r="T200" s="102"/>
      <c r="U200" s="102"/>
      <c r="X200" s="102"/>
      <c r="Y200" s="102"/>
      <c r="Z200" s="102"/>
      <c r="AA200" s="102"/>
      <c r="AB200" s="102"/>
      <c r="AE200" s="102"/>
      <c r="AF200" s="102"/>
      <c r="AG200" s="102"/>
      <c r="AH200" s="102"/>
      <c r="AI200" s="102"/>
      <c r="AR200" s="140"/>
      <c r="AS200" s="140"/>
      <c r="AT200" s="140"/>
      <c r="AU200" s="140"/>
      <c r="AV200" s="140"/>
      <c r="AW200" s="140"/>
      <c r="AX200" s="140"/>
      <c r="AY200" s="140"/>
      <c r="AZ200" s="140"/>
      <c r="BA200" s="140"/>
      <c r="BB200" s="140"/>
      <c r="BC200" s="140"/>
      <c r="BD200" s="140"/>
      <c r="BE200" s="140"/>
      <c r="BF200" s="140"/>
      <c r="BG200" s="140"/>
      <c r="BH200" s="140"/>
      <c r="BI200" s="140"/>
      <c r="BJ200" s="140"/>
      <c r="BK200" s="140"/>
      <c r="BL200" s="140"/>
      <c r="BM200" s="140"/>
      <c r="BN200" s="140"/>
      <c r="BO200" s="140"/>
      <c r="BP200" s="140"/>
      <c r="BQ200" s="140"/>
      <c r="BR200" s="140"/>
      <c r="BS200" s="140"/>
      <c r="BT200" s="140"/>
      <c r="BU200" s="140"/>
      <c r="BV200" s="140"/>
      <c r="BW200" s="140"/>
      <c r="BX200" s="140"/>
      <c r="BY200" s="140"/>
      <c r="BZ200" s="140"/>
      <c r="CA200" s="140"/>
      <c r="CB200" s="140"/>
      <c r="CC200" s="140"/>
      <c r="CD200" s="140"/>
      <c r="CE200" s="140"/>
      <c r="CF200" s="140"/>
      <c r="CG200" s="140"/>
      <c r="CH200" s="140"/>
      <c r="CI200" s="140"/>
    </row>
    <row r="201" spans="1:87" x14ac:dyDescent="0.25">
      <c r="B201" s="17" t="str">
        <f>Run4_Var1!V647</f>
        <v>Investering lokale opwekking gebouwen</v>
      </c>
      <c r="C201" s="102">
        <f ca="1">Run4_Var1!W647</f>
        <v>0</v>
      </c>
      <c r="D201" s="102">
        <f ca="1">Run4_Var2!W647</f>
        <v>0</v>
      </c>
      <c r="E201" s="102">
        <f ca="1">Run4_Var3!W647</f>
        <v>0</v>
      </c>
      <c r="F201" s="102">
        <f ca="1">Run4_Var4!W647</f>
        <v>0</v>
      </c>
      <c r="G201" s="102">
        <f ca="1">Run4_Var5!W647</f>
        <v>0</v>
      </c>
      <c r="H201" s="106"/>
      <c r="I201" s="106"/>
      <c r="J201" s="102">
        <f ca="1">Run4_Var1!X647</f>
        <v>0</v>
      </c>
      <c r="K201" s="102">
        <f ca="1">Run4_Var2!X647</f>
        <v>0</v>
      </c>
      <c r="L201" s="102">
        <f ca="1">Run4_Var3!X647</f>
        <v>0</v>
      </c>
      <c r="M201" s="102">
        <f ca="1">Run4_Var4!X647</f>
        <v>0</v>
      </c>
      <c r="N201" s="102">
        <f ca="1">Run4_Var5!X647</f>
        <v>0</v>
      </c>
      <c r="O201" s="106"/>
      <c r="P201" s="106"/>
      <c r="Q201" s="102">
        <f ca="1">Run4_Var1!Y647</f>
        <v>0</v>
      </c>
      <c r="R201" s="102">
        <f ca="1">Run4_Var2!Y647</f>
        <v>0</v>
      </c>
      <c r="S201" s="102">
        <f ca="1">Run4_Var3!Y647</f>
        <v>0</v>
      </c>
      <c r="T201" s="102">
        <f ca="1">Run4_Var4!Y647</f>
        <v>0</v>
      </c>
      <c r="U201" s="102">
        <f ca="1">Run4_Var5!Y647</f>
        <v>0</v>
      </c>
      <c r="V201" s="106"/>
      <c r="W201" s="106"/>
      <c r="X201" s="102">
        <f ca="1">Run4_Var1!Z647</f>
        <v>0</v>
      </c>
      <c r="Y201" s="102">
        <f ca="1">Run4_Var2!Z647</f>
        <v>0</v>
      </c>
      <c r="Z201" s="102">
        <f ca="1">Run4_Var3!Z647</f>
        <v>0</v>
      </c>
      <c r="AA201" s="102">
        <f ca="1">Run4_Var4!Z647</f>
        <v>0</v>
      </c>
      <c r="AB201" s="102">
        <f ca="1">Run4_Var5!Z647</f>
        <v>0</v>
      </c>
      <c r="AC201" s="106"/>
      <c r="AD201" s="106"/>
      <c r="AE201" s="102">
        <f ca="1">Run4_Var1!AA647</f>
        <v>0</v>
      </c>
      <c r="AF201" s="102">
        <f ca="1">Run4_Var2!AA647</f>
        <v>0</v>
      </c>
      <c r="AG201" s="102">
        <f ca="1">Run4_Var3!AA647</f>
        <v>0</v>
      </c>
      <c r="AH201" s="102">
        <f ca="1">Run4_Var4!AA647</f>
        <v>0</v>
      </c>
      <c r="AI201" s="102">
        <f ca="1">Run4_Var5!AA647</f>
        <v>0</v>
      </c>
    </row>
    <row r="202" spans="1:87" x14ac:dyDescent="0.25">
      <c r="B202" s="22" t="str">
        <f>Run4_Var1!V648</f>
        <v>Investering alle gebouwmaatregelen</v>
      </c>
      <c r="C202" s="102">
        <f ca="1">Run4_Var1!W648</f>
        <v>0</v>
      </c>
      <c r="D202" s="102">
        <f ca="1">Run4_Var2!W648</f>
        <v>0</v>
      </c>
      <c r="E202" s="102">
        <f ca="1">Run4_Var3!W648</f>
        <v>0</v>
      </c>
      <c r="F202" s="102">
        <f ca="1">Run4_Var4!W648</f>
        <v>0</v>
      </c>
      <c r="G202" s="102">
        <f ca="1">Run4_Var5!W648</f>
        <v>0</v>
      </c>
      <c r="H202" s="106"/>
      <c r="I202" s="106"/>
      <c r="J202" s="102">
        <f ca="1">Run4_Var1!X648</f>
        <v>0</v>
      </c>
      <c r="K202" s="102">
        <f ca="1">Run4_Var2!X648</f>
        <v>0</v>
      </c>
      <c r="L202" s="102">
        <f ca="1">Run4_Var3!X648</f>
        <v>0</v>
      </c>
      <c r="M202" s="102">
        <f ca="1">Run4_Var4!X648</f>
        <v>0</v>
      </c>
      <c r="N202" s="102">
        <f ca="1">Run4_Var5!X648</f>
        <v>0</v>
      </c>
      <c r="O202" s="106"/>
      <c r="P202" s="106"/>
      <c r="Q202" s="102">
        <f ca="1">Run4_Var1!Y648</f>
        <v>0</v>
      </c>
      <c r="R202" s="102">
        <f ca="1">Run4_Var2!Y648</f>
        <v>0</v>
      </c>
      <c r="S202" s="102">
        <f ca="1">Run4_Var3!Y648</f>
        <v>0</v>
      </c>
      <c r="T202" s="102">
        <f ca="1">Run4_Var4!Y648</f>
        <v>0</v>
      </c>
      <c r="U202" s="102">
        <f ca="1">Run4_Var5!Y648</f>
        <v>0</v>
      </c>
      <c r="V202" s="106"/>
      <c r="W202" s="106"/>
      <c r="X202" s="102">
        <f ca="1">Run4_Var1!Z648</f>
        <v>0</v>
      </c>
      <c r="Y202" s="102">
        <f ca="1">Run4_Var2!Z648</f>
        <v>0</v>
      </c>
      <c r="Z202" s="102">
        <f ca="1">Run4_Var3!Z648</f>
        <v>0</v>
      </c>
      <c r="AA202" s="102">
        <f ca="1">Run4_Var4!Z648</f>
        <v>0</v>
      </c>
      <c r="AB202" s="102">
        <f ca="1">Run4_Var5!Z648</f>
        <v>0</v>
      </c>
      <c r="AC202" s="106"/>
      <c r="AD202" s="106"/>
      <c r="AE202" s="102">
        <f ca="1">Run4_Var1!AA648</f>
        <v>0</v>
      </c>
      <c r="AF202" s="102">
        <f ca="1">Run4_Var2!AA648</f>
        <v>0</v>
      </c>
      <c r="AG202" s="102">
        <f ca="1">Run4_Var3!AA648</f>
        <v>0</v>
      </c>
      <c r="AH202" s="102">
        <f ca="1">Run4_Var4!AA648</f>
        <v>0</v>
      </c>
      <c r="AI202" s="102">
        <f ca="1">Run4_Var5!AA648</f>
        <v>0</v>
      </c>
      <c r="CI202" s="106"/>
    </row>
    <row r="203" spans="1:87" x14ac:dyDescent="0.25">
      <c r="B203" s="66" t="str">
        <f>Run4_Var1!V649</f>
        <v>Investering wijkdistributie</v>
      </c>
      <c r="C203" s="102">
        <f ca="1">Run4_Var1!W649</f>
        <v>0</v>
      </c>
      <c r="D203" s="102">
        <f ca="1">Run4_Var2!W649</f>
        <v>0</v>
      </c>
      <c r="E203" s="102">
        <f ca="1">Run4_Var3!W649</f>
        <v>0</v>
      </c>
      <c r="F203" s="102">
        <f ca="1">Run4_Var4!W649</f>
        <v>0</v>
      </c>
      <c r="G203" s="102">
        <f ca="1">Run4_Var5!W649</f>
        <v>0</v>
      </c>
      <c r="H203" s="106"/>
      <c r="I203" s="106"/>
      <c r="J203" s="102">
        <f ca="1">Run4_Var1!X649</f>
        <v>0</v>
      </c>
      <c r="K203" s="102">
        <f ca="1">Run4_Var2!X649</f>
        <v>0</v>
      </c>
      <c r="L203" s="102">
        <f ca="1">Run4_Var3!X649</f>
        <v>0</v>
      </c>
      <c r="M203" s="102">
        <f ca="1">Run4_Var4!X649</f>
        <v>0</v>
      </c>
      <c r="N203" s="102">
        <f ca="1">Run4_Var5!X649</f>
        <v>0</v>
      </c>
      <c r="O203" s="106"/>
      <c r="P203" s="106"/>
      <c r="Q203" s="102">
        <f ca="1">Run4_Var1!Y649</f>
        <v>0</v>
      </c>
      <c r="R203" s="102">
        <f ca="1">Run4_Var2!Y649</f>
        <v>0</v>
      </c>
      <c r="S203" s="102">
        <f ca="1">Run4_Var3!Y649</f>
        <v>0</v>
      </c>
      <c r="T203" s="102">
        <f ca="1">Run4_Var4!Y649</f>
        <v>0</v>
      </c>
      <c r="U203" s="102">
        <f ca="1">Run4_Var5!Y649</f>
        <v>0</v>
      </c>
      <c r="V203" s="106"/>
      <c r="W203" s="106"/>
      <c r="X203" s="102">
        <f ca="1">Run4_Var1!Z649</f>
        <v>0</v>
      </c>
      <c r="Y203" s="102">
        <f ca="1">Run4_Var2!Z649</f>
        <v>0</v>
      </c>
      <c r="Z203" s="102">
        <f ca="1">Run4_Var3!Z649</f>
        <v>0</v>
      </c>
      <c r="AA203" s="102">
        <f ca="1">Run4_Var4!Z649</f>
        <v>0</v>
      </c>
      <c r="AB203" s="102">
        <f ca="1">Run4_Var5!Z649</f>
        <v>0</v>
      </c>
      <c r="AC203" s="106"/>
      <c r="AD203" s="106"/>
      <c r="AE203" s="102">
        <f ca="1">Run4_Var1!AA649</f>
        <v>0</v>
      </c>
      <c r="AF203" s="102">
        <f ca="1">Run4_Var2!AA649</f>
        <v>0</v>
      </c>
      <c r="AG203" s="102">
        <f ca="1">Run4_Var3!AA649</f>
        <v>0</v>
      </c>
      <c r="AH203" s="102">
        <f ca="1">Run4_Var4!AA649</f>
        <v>0</v>
      </c>
      <c r="AI203" s="102">
        <f ca="1">Run4_Var5!AA649</f>
        <v>0</v>
      </c>
    </row>
    <row r="204" spans="1:87" x14ac:dyDescent="0.25">
      <c r="B204" s="36" t="str">
        <f>Run4_Var1!V650</f>
        <v>Investering primair transport</v>
      </c>
      <c r="C204" s="102">
        <f ca="1">Run4_Var1!W650</f>
        <v>0</v>
      </c>
      <c r="D204" s="102">
        <f ca="1">Run4_Var2!W650</f>
        <v>0</v>
      </c>
      <c r="E204" s="102">
        <f ca="1">Run4_Var3!W650</f>
        <v>0</v>
      </c>
      <c r="F204" s="102">
        <f ca="1">Run4_Var4!W650</f>
        <v>0</v>
      </c>
      <c r="G204" s="102">
        <f ca="1">Run4_Var5!W650</f>
        <v>0</v>
      </c>
      <c r="H204" s="106"/>
      <c r="I204" s="106"/>
      <c r="J204" s="102">
        <f ca="1">Run4_Var1!X650</f>
        <v>0</v>
      </c>
      <c r="K204" s="102">
        <f ca="1">Run4_Var2!X650</f>
        <v>0</v>
      </c>
      <c r="L204" s="102">
        <f ca="1">Run4_Var3!X650</f>
        <v>0</v>
      </c>
      <c r="M204" s="102">
        <f ca="1">Run4_Var4!X650</f>
        <v>0</v>
      </c>
      <c r="N204" s="102">
        <f ca="1">Run4_Var5!X650</f>
        <v>0</v>
      </c>
      <c r="O204" s="106"/>
      <c r="P204" s="106"/>
      <c r="Q204" s="102">
        <f ca="1">Run4_Var1!Y650</f>
        <v>0</v>
      </c>
      <c r="R204" s="102">
        <f ca="1">Run4_Var2!Y650</f>
        <v>0</v>
      </c>
      <c r="S204" s="102">
        <f ca="1">Run4_Var3!Y650</f>
        <v>0</v>
      </c>
      <c r="T204" s="102">
        <f ca="1">Run4_Var4!Y650</f>
        <v>0</v>
      </c>
      <c r="U204" s="102">
        <f ca="1">Run4_Var5!Y650</f>
        <v>0</v>
      </c>
      <c r="V204" s="106"/>
      <c r="W204" s="106"/>
      <c r="X204" s="102">
        <f ca="1">Run4_Var1!Z650</f>
        <v>0</v>
      </c>
      <c r="Y204" s="102">
        <f ca="1">Run4_Var2!Z650</f>
        <v>0</v>
      </c>
      <c r="Z204" s="102">
        <f ca="1">Run4_Var3!Z650</f>
        <v>0</v>
      </c>
      <c r="AA204" s="102">
        <f ca="1">Run4_Var4!Z650</f>
        <v>0</v>
      </c>
      <c r="AB204" s="102">
        <f ca="1">Run4_Var5!Z650</f>
        <v>0</v>
      </c>
      <c r="AC204" s="106"/>
      <c r="AD204" s="106"/>
      <c r="AE204" s="102">
        <f ca="1">Run4_Var1!AA650</f>
        <v>0</v>
      </c>
      <c r="AF204" s="102">
        <f ca="1">Run4_Var2!AA650</f>
        <v>0</v>
      </c>
      <c r="AG204" s="102">
        <f ca="1">Run4_Var3!AA650</f>
        <v>0</v>
      </c>
      <c r="AH204" s="102">
        <f ca="1">Run4_Var4!AA650</f>
        <v>0</v>
      </c>
      <c r="AI204" s="102">
        <f ca="1">Run4_Var5!AA650</f>
        <v>0</v>
      </c>
    </row>
    <row r="205" spans="1:87" x14ac:dyDescent="0.25">
      <c r="B205" s="32" t="str">
        <f>Run4_Var1!V651</f>
        <v>Investering opwekking gebiedsopties</v>
      </c>
      <c r="C205" s="102">
        <f ca="1">Run4_Var1!W651</f>
        <v>0</v>
      </c>
      <c r="D205" s="102">
        <f ca="1">Run4_Var2!W651</f>
        <v>0</v>
      </c>
      <c r="E205" s="102">
        <f ca="1">Run4_Var3!W651</f>
        <v>0</v>
      </c>
      <c r="F205" s="102">
        <f ca="1">Run4_Var4!W651</f>
        <v>0</v>
      </c>
      <c r="G205" s="102">
        <f ca="1">Run4_Var5!W651</f>
        <v>0</v>
      </c>
      <c r="H205" s="106"/>
      <c r="I205" s="106"/>
      <c r="J205" s="102">
        <f ca="1">Run4_Var1!X651</f>
        <v>0</v>
      </c>
      <c r="K205" s="102">
        <f ca="1">Run4_Var2!X651</f>
        <v>0</v>
      </c>
      <c r="L205" s="102">
        <f ca="1">Run4_Var3!X651</f>
        <v>0</v>
      </c>
      <c r="M205" s="102">
        <f ca="1">Run4_Var4!X651</f>
        <v>0</v>
      </c>
      <c r="N205" s="102">
        <f ca="1">Run4_Var5!X651</f>
        <v>0</v>
      </c>
      <c r="O205" s="106"/>
      <c r="P205" s="106"/>
      <c r="Q205" s="102">
        <f ca="1">Run4_Var1!Y651</f>
        <v>0</v>
      </c>
      <c r="R205" s="102">
        <f ca="1">Run4_Var2!Y651</f>
        <v>0</v>
      </c>
      <c r="S205" s="102">
        <f ca="1">Run4_Var3!Y651</f>
        <v>0</v>
      </c>
      <c r="T205" s="102">
        <f ca="1">Run4_Var4!Y651</f>
        <v>0</v>
      </c>
      <c r="U205" s="102">
        <f ca="1">Run4_Var5!Y651</f>
        <v>0</v>
      </c>
      <c r="V205" s="106"/>
      <c r="W205" s="106"/>
      <c r="X205" s="102">
        <f ca="1">Run4_Var1!Z651</f>
        <v>0</v>
      </c>
      <c r="Y205" s="102">
        <f ca="1">Run4_Var2!Z651</f>
        <v>0</v>
      </c>
      <c r="Z205" s="102">
        <f ca="1">Run4_Var3!Z651</f>
        <v>0</v>
      </c>
      <c r="AA205" s="102">
        <f ca="1">Run4_Var4!Z651</f>
        <v>0</v>
      </c>
      <c r="AB205" s="102">
        <f ca="1">Run4_Var5!Z651</f>
        <v>0</v>
      </c>
      <c r="AC205" s="106"/>
      <c r="AD205" s="106"/>
      <c r="AE205" s="102">
        <f ca="1">Run4_Var1!AA651</f>
        <v>0</v>
      </c>
      <c r="AF205" s="102">
        <f ca="1">Run4_Var2!AA651</f>
        <v>0</v>
      </c>
      <c r="AG205" s="102">
        <f ca="1">Run4_Var3!AA651</f>
        <v>0</v>
      </c>
      <c r="AH205" s="102">
        <f ca="1">Run4_Var4!AA651</f>
        <v>0</v>
      </c>
      <c r="AI205" s="102">
        <f ca="1">Run4_Var5!AA651</f>
        <v>0</v>
      </c>
    </row>
    <row r="206" spans="1:87" x14ac:dyDescent="0.25">
      <c r="B206" s="208" t="str">
        <f>Run4_Var1!V652</f>
        <v>Afschrijving maatregel woningeigenaar</v>
      </c>
      <c r="C206" s="102">
        <f ca="1">Run4_Var1!W652</f>
        <v>0</v>
      </c>
      <c r="D206" s="102">
        <f ca="1">Run4_Var2!W652</f>
        <v>0</v>
      </c>
      <c r="E206" s="102">
        <f ca="1">Run4_Var3!W652</f>
        <v>0</v>
      </c>
      <c r="F206" s="102">
        <f ca="1">Run4_Var4!W652</f>
        <v>0</v>
      </c>
      <c r="G206" s="102">
        <f ca="1">Run4_Var5!W652</f>
        <v>0</v>
      </c>
      <c r="H206" s="106"/>
      <c r="I206" s="106"/>
      <c r="J206" s="102">
        <f ca="1">Run4_Var1!X652</f>
        <v>0</v>
      </c>
      <c r="K206" s="102">
        <f ca="1">Run4_Var2!X652</f>
        <v>0</v>
      </c>
      <c r="L206" s="102">
        <f ca="1">Run4_Var3!X652</f>
        <v>0</v>
      </c>
      <c r="M206" s="102">
        <f ca="1">Run4_Var4!X652</f>
        <v>0</v>
      </c>
      <c r="N206" s="102">
        <f ca="1">Run4_Var5!X652</f>
        <v>0</v>
      </c>
      <c r="O206" s="106"/>
      <c r="P206" s="106"/>
      <c r="Q206" s="102">
        <f ca="1">Run4_Var1!Y652</f>
        <v>0</v>
      </c>
      <c r="R206" s="102">
        <f ca="1">Run4_Var2!Y652</f>
        <v>0</v>
      </c>
      <c r="S206" s="102">
        <f ca="1">Run4_Var3!Y652</f>
        <v>0</v>
      </c>
      <c r="T206" s="102">
        <f ca="1">Run4_Var4!Y652</f>
        <v>0</v>
      </c>
      <c r="U206" s="102">
        <f ca="1">Run4_Var5!Y652</f>
        <v>0</v>
      </c>
      <c r="V206" s="106"/>
      <c r="W206" s="106"/>
      <c r="X206" s="102">
        <f ca="1">Run4_Var1!Z652</f>
        <v>0</v>
      </c>
      <c r="Y206" s="102">
        <f ca="1">Run4_Var2!Z652</f>
        <v>0</v>
      </c>
      <c r="Z206" s="102">
        <f ca="1">Run4_Var3!Z652</f>
        <v>0</v>
      </c>
      <c r="AA206" s="102">
        <f ca="1">Run4_Var4!Z652</f>
        <v>0</v>
      </c>
      <c r="AB206" s="102">
        <f ca="1">Run4_Var5!Z652</f>
        <v>0</v>
      </c>
      <c r="AC206" s="106"/>
      <c r="AD206" s="106"/>
      <c r="AE206" s="102">
        <f ca="1">Run4_Var1!AA652</f>
        <v>0</v>
      </c>
      <c r="AF206" s="102">
        <f ca="1">Run4_Var2!AA652</f>
        <v>0</v>
      </c>
      <c r="AG206" s="102">
        <f ca="1">Run4_Var3!AA652</f>
        <v>0</v>
      </c>
      <c r="AH206" s="102">
        <f ca="1">Run4_Var4!AA652</f>
        <v>0</v>
      </c>
      <c r="AI206" s="102">
        <f ca="1">Run4_Var5!AA652</f>
        <v>0</v>
      </c>
    </row>
    <row r="207" spans="1:87" x14ac:dyDescent="0.25">
      <c r="B207" s="211" t="str">
        <f>Run4_Var1!V653</f>
        <v>Investering inpandige distributie</v>
      </c>
      <c r="C207" s="102">
        <f ca="1">Run4_Var1!W653</f>
        <v>0</v>
      </c>
      <c r="D207" s="102">
        <f ca="1">Run4_Var2!W653</f>
        <v>0</v>
      </c>
      <c r="E207" s="102">
        <f ca="1">Run4_Var3!W653</f>
        <v>0</v>
      </c>
      <c r="F207" s="102">
        <f ca="1">Run4_Var4!W653</f>
        <v>0</v>
      </c>
      <c r="G207" s="102">
        <f ca="1">Run4_Var5!W653</f>
        <v>0</v>
      </c>
      <c r="H207" s="106"/>
      <c r="I207" s="106"/>
      <c r="J207" s="102">
        <f ca="1">Run4_Var1!X653</f>
        <v>0</v>
      </c>
      <c r="K207" s="102">
        <f ca="1">Run4_Var2!X653</f>
        <v>0</v>
      </c>
      <c r="L207" s="102">
        <f ca="1">Run4_Var3!X653</f>
        <v>0</v>
      </c>
      <c r="M207" s="102">
        <f ca="1">Run4_Var4!X653</f>
        <v>0</v>
      </c>
      <c r="N207" s="102">
        <f ca="1">Run4_Var5!X653</f>
        <v>0</v>
      </c>
      <c r="O207" s="106"/>
      <c r="P207" s="106"/>
      <c r="Q207" s="102">
        <f ca="1">Run4_Var1!Y653</f>
        <v>0</v>
      </c>
      <c r="R207" s="102">
        <f ca="1">Run4_Var2!Y653</f>
        <v>0</v>
      </c>
      <c r="S207" s="102">
        <f ca="1">Run4_Var3!Y653</f>
        <v>0</v>
      </c>
      <c r="T207" s="102">
        <f ca="1">Run4_Var4!Y653</f>
        <v>0</v>
      </c>
      <c r="U207" s="102">
        <f ca="1">Run4_Var5!Y653</f>
        <v>0</v>
      </c>
      <c r="V207" s="106"/>
      <c r="W207" s="106"/>
      <c r="X207" s="102">
        <f ca="1">Run4_Var1!Z653</f>
        <v>0</v>
      </c>
      <c r="Y207" s="102">
        <f ca="1">Run4_Var2!Z653</f>
        <v>0</v>
      </c>
      <c r="Z207" s="102">
        <f ca="1">Run4_Var3!Z653</f>
        <v>0</v>
      </c>
      <c r="AA207" s="102">
        <f ca="1">Run4_Var4!Z653</f>
        <v>0</v>
      </c>
      <c r="AB207" s="102">
        <f ca="1">Run4_Var5!Z653</f>
        <v>0</v>
      </c>
      <c r="AC207" s="106"/>
      <c r="AD207" s="106"/>
      <c r="AE207" s="102">
        <f ca="1">Run4_Var1!AA653</f>
        <v>0</v>
      </c>
      <c r="AF207" s="102">
        <f ca="1">Run4_Var2!AA653</f>
        <v>0</v>
      </c>
      <c r="AG207" s="102">
        <f ca="1">Run4_Var3!AA653</f>
        <v>0</v>
      </c>
      <c r="AH207" s="102">
        <f ca="1">Run4_Var4!AA653</f>
        <v>0</v>
      </c>
      <c r="AI207" s="102">
        <f ca="1">Run4_Var5!AA653</f>
        <v>0</v>
      </c>
      <c r="AR207" s="8"/>
      <c r="AS207" s="8"/>
      <c r="AT207" s="8"/>
      <c r="AU207" s="8"/>
      <c r="AV207" s="8"/>
      <c r="AW207" s="8"/>
      <c r="AX207" s="8"/>
      <c r="AY207" s="8"/>
      <c r="AZ207" s="8"/>
      <c r="BA207" s="8"/>
      <c r="BB207" s="8"/>
      <c r="BC207" s="8"/>
      <c r="BD207" s="8"/>
      <c r="BE207" s="8"/>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8"/>
      <c r="CE207" s="8"/>
      <c r="CF207" s="8"/>
      <c r="CG207" s="8"/>
      <c r="CH207" s="8"/>
      <c r="CI207" s="8"/>
    </row>
    <row r="208" spans="1:87" x14ac:dyDescent="0.25">
      <c r="B208" s="195" t="str">
        <f>Run4_Var1!V654</f>
        <v>Afschrijving maatregel inpandige distributie</v>
      </c>
      <c r="C208" s="102">
        <f ca="1">Run4_Var1!W654</f>
        <v>0</v>
      </c>
      <c r="D208" s="102">
        <f ca="1">Run4_Var2!W654</f>
        <v>0</v>
      </c>
      <c r="E208" s="102">
        <f ca="1">Run4_Var3!W654</f>
        <v>0</v>
      </c>
      <c r="F208" s="102">
        <f ca="1">Run4_Var4!W654</f>
        <v>0</v>
      </c>
      <c r="G208" s="102">
        <f ca="1">Run4_Var5!W654</f>
        <v>0</v>
      </c>
      <c r="H208" s="106"/>
      <c r="I208" s="106"/>
      <c r="J208" s="102">
        <f ca="1">Run4_Var1!X654</f>
        <v>0</v>
      </c>
      <c r="K208" s="102">
        <f ca="1">Run4_Var2!X654</f>
        <v>0</v>
      </c>
      <c r="L208" s="102">
        <f ca="1">Run4_Var3!X654</f>
        <v>0</v>
      </c>
      <c r="M208" s="102">
        <f ca="1">Run4_Var4!X654</f>
        <v>0</v>
      </c>
      <c r="N208" s="102">
        <f ca="1">Run4_Var5!X654</f>
        <v>0</v>
      </c>
      <c r="O208" s="106"/>
      <c r="P208" s="106"/>
      <c r="Q208" s="102">
        <f ca="1">Run4_Var1!Y654</f>
        <v>0</v>
      </c>
      <c r="R208" s="102">
        <f ca="1">Run4_Var2!Y654</f>
        <v>0</v>
      </c>
      <c r="S208" s="102">
        <f ca="1">Run4_Var3!Y654</f>
        <v>0</v>
      </c>
      <c r="T208" s="102">
        <f ca="1">Run4_Var4!Y654</f>
        <v>0</v>
      </c>
      <c r="U208" s="102">
        <f ca="1">Run4_Var5!Y654</f>
        <v>0</v>
      </c>
      <c r="V208" s="106"/>
      <c r="W208" s="106"/>
      <c r="X208" s="102">
        <f ca="1">Run4_Var1!Z654</f>
        <v>0</v>
      </c>
      <c r="Y208" s="102">
        <f ca="1">Run4_Var2!Z654</f>
        <v>0</v>
      </c>
      <c r="Z208" s="102">
        <f ca="1">Run4_Var3!Z654</f>
        <v>0</v>
      </c>
      <c r="AA208" s="102">
        <f ca="1">Run4_Var4!Z654</f>
        <v>0</v>
      </c>
      <c r="AB208" s="102">
        <f ca="1">Run4_Var5!Z654</f>
        <v>0</v>
      </c>
      <c r="AC208" s="106"/>
      <c r="AD208" s="106"/>
      <c r="AE208" s="102">
        <f ca="1">Run4_Var1!AA654</f>
        <v>0</v>
      </c>
      <c r="AF208" s="102">
        <f ca="1">Run4_Var2!AA654</f>
        <v>0</v>
      </c>
      <c r="AG208" s="102">
        <f ca="1">Run4_Var3!AA654</f>
        <v>0</v>
      </c>
      <c r="AH208" s="102">
        <f ca="1">Run4_Var4!AA654</f>
        <v>0</v>
      </c>
      <c r="AI208" s="102">
        <f ca="1">Run4_Var5!AA654</f>
        <v>0</v>
      </c>
      <c r="CI208" s="8"/>
    </row>
    <row r="209" spans="1:87" x14ac:dyDescent="0.25">
      <c r="B209" s="30" t="str">
        <f>Run4_Var1!V655</f>
        <v>Afschrijving wijkdistributie</v>
      </c>
      <c r="C209" s="102">
        <f ca="1">Run4_Var1!W655</f>
        <v>0</v>
      </c>
      <c r="D209" s="102">
        <f ca="1">Run4_Var2!W655</f>
        <v>0</v>
      </c>
      <c r="E209" s="102">
        <f ca="1">Run4_Var3!W655</f>
        <v>0</v>
      </c>
      <c r="F209" s="102">
        <f ca="1">Run4_Var4!W655</f>
        <v>0</v>
      </c>
      <c r="G209" s="102">
        <f ca="1">Run4_Var5!W655</f>
        <v>0</v>
      </c>
      <c r="H209" s="106"/>
      <c r="I209" s="106"/>
      <c r="J209" s="102">
        <f ca="1">Run4_Var1!X655</f>
        <v>0</v>
      </c>
      <c r="K209" s="102">
        <f ca="1">Run4_Var2!X655</f>
        <v>0</v>
      </c>
      <c r="L209" s="102">
        <f ca="1">Run4_Var3!X655</f>
        <v>0</v>
      </c>
      <c r="M209" s="102">
        <f ca="1">Run4_Var4!X655</f>
        <v>0</v>
      </c>
      <c r="N209" s="102">
        <f ca="1">Run4_Var5!X655</f>
        <v>0</v>
      </c>
      <c r="O209" s="106"/>
      <c r="P209" s="106"/>
      <c r="Q209" s="102">
        <f ca="1">Run4_Var1!Y655</f>
        <v>0</v>
      </c>
      <c r="R209" s="102">
        <f ca="1">Run4_Var2!Y655</f>
        <v>0</v>
      </c>
      <c r="S209" s="102">
        <f ca="1">Run4_Var3!Y655</f>
        <v>0</v>
      </c>
      <c r="T209" s="102">
        <f ca="1">Run4_Var4!Y655</f>
        <v>0</v>
      </c>
      <c r="U209" s="102">
        <f ca="1">Run4_Var5!Y655</f>
        <v>0</v>
      </c>
      <c r="V209" s="106"/>
      <c r="W209" s="106"/>
      <c r="X209" s="102">
        <f ca="1">Run4_Var1!Z655</f>
        <v>0</v>
      </c>
      <c r="Y209" s="102">
        <f ca="1">Run4_Var2!Z655</f>
        <v>0</v>
      </c>
      <c r="Z209" s="102">
        <f ca="1">Run4_Var3!Z655</f>
        <v>0</v>
      </c>
      <c r="AA209" s="102">
        <f ca="1">Run4_Var4!Z655</f>
        <v>0</v>
      </c>
      <c r="AB209" s="102">
        <f ca="1">Run4_Var5!Z655</f>
        <v>0</v>
      </c>
      <c r="AC209" s="106"/>
      <c r="AD209" s="106"/>
      <c r="AE209" s="102">
        <f ca="1">Run4_Var1!AA655</f>
        <v>0</v>
      </c>
      <c r="AF209" s="102">
        <f ca="1">Run4_Var2!AA655</f>
        <v>0</v>
      </c>
      <c r="AG209" s="102">
        <f ca="1">Run4_Var3!AA655</f>
        <v>0</v>
      </c>
      <c r="AH209" s="102">
        <f ca="1">Run4_Var4!AA655</f>
        <v>0</v>
      </c>
      <c r="AI209" s="102">
        <f ca="1">Run4_Var5!AA655</f>
        <v>0</v>
      </c>
      <c r="CI209" s="8"/>
    </row>
    <row r="210" spans="1:87" x14ac:dyDescent="0.25">
      <c r="B210" s="215" t="str">
        <f>Run4_Var1!V656</f>
        <v>Afschrijving primair transport</v>
      </c>
      <c r="C210" s="102">
        <f ca="1">Run4_Var1!W656</f>
        <v>0</v>
      </c>
      <c r="D210" s="102">
        <f ca="1">Run4_Var2!W656</f>
        <v>0</v>
      </c>
      <c r="E210" s="102">
        <f ca="1">Run4_Var3!W656</f>
        <v>0</v>
      </c>
      <c r="F210" s="102">
        <f ca="1">Run4_Var4!W656</f>
        <v>0</v>
      </c>
      <c r="G210" s="102">
        <f ca="1">Run4_Var5!W656</f>
        <v>0</v>
      </c>
      <c r="H210" s="106"/>
      <c r="I210" s="106"/>
      <c r="J210" s="102">
        <f ca="1">Run4_Var1!X656</f>
        <v>0</v>
      </c>
      <c r="K210" s="102">
        <f ca="1">Run4_Var2!X656</f>
        <v>0</v>
      </c>
      <c r="L210" s="102">
        <f ca="1">Run4_Var3!X656</f>
        <v>0</v>
      </c>
      <c r="M210" s="102">
        <f ca="1">Run4_Var4!X656</f>
        <v>0</v>
      </c>
      <c r="N210" s="102">
        <f ca="1">Run4_Var5!X656</f>
        <v>0</v>
      </c>
      <c r="O210" s="106"/>
      <c r="P210" s="106"/>
      <c r="Q210" s="102">
        <f ca="1">Run4_Var1!Y656</f>
        <v>0</v>
      </c>
      <c r="R210" s="102">
        <f ca="1">Run4_Var2!Y656</f>
        <v>0</v>
      </c>
      <c r="S210" s="102">
        <f ca="1">Run4_Var3!Y656</f>
        <v>0</v>
      </c>
      <c r="T210" s="102">
        <f ca="1">Run4_Var4!Y656</f>
        <v>0</v>
      </c>
      <c r="U210" s="102">
        <f ca="1">Run4_Var5!Y656</f>
        <v>0</v>
      </c>
      <c r="V210" s="106"/>
      <c r="W210" s="106"/>
      <c r="X210" s="102">
        <f ca="1">Run4_Var1!Z656</f>
        <v>0</v>
      </c>
      <c r="Y210" s="102">
        <f ca="1">Run4_Var2!Z656</f>
        <v>0</v>
      </c>
      <c r="Z210" s="102">
        <f ca="1">Run4_Var3!Z656</f>
        <v>0</v>
      </c>
      <c r="AA210" s="102">
        <f ca="1">Run4_Var4!Z656</f>
        <v>0</v>
      </c>
      <c r="AB210" s="102">
        <f ca="1">Run4_Var5!Z656</f>
        <v>0</v>
      </c>
      <c r="AC210" s="106"/>
      <c r="AD210" s="106"/>
      <c r="AE210" s="102">
        <f ca="1">Run4_Var1!AA656</f>
        <v>0</v>
      </c>
      <c r="AF210" s="102">
        <f ca="1">Run4_Var2!AA656</f>
        <v>0</v>
      </c>
      <c r="AG210" s="102">
        <f ca="1">Run4_Var3!AA656</f>
        <v>0</v>
      </c>
      <c r="AH210" s="102">
        <f ca="1">Run4_Var4!AA656</f>
        <v>0</v>
      </c>
      <c r="AI210" s="102">
        <f ca="1">Run4_Var5!AA656</f>
        <v>0</v>
      </c>
      <c r="CI210" s="106"/>
    </row>
    <row r="211" spans="1:87" x14ac:dyDescent="0.25">
      <c r="B211" s="217" t="str">
        <f>Run4_Var1!V657</f>
        <v>Afschrijving opwekking gebiedsopties</v>
      </c>
      <c r="C211" s="102">
        <f ca="1">Run4_Var1!W657</f>
        <v>0</v>
      </c>
      <c r="D211" s="102">
        <f ca="1">Run4_Var2!W657</f>
        <v>0</v>
      </c>
      <c r="E211" s="102">
        <f ca="1">Run4_Var3!W657</f>
        <v>0</v>
      </c>
      <c r="F211" s="102">
        <f ca="1">Run4_Var4!W657</f>
        <v>0</v>
      </c>
      <c r="G211" s="102">
        <f ca="1">Run4_Var5!W657</f>
        <v>0</v>
      </c>
      <c r="H211" s="106"/>
      <c r="I211" s="106"/>
      <c r="J211" s="102">
        <f ca="1">Run4_Var1!X657</f>
        <v>0</v>
      </c>
      <c r="K211" s="102">
        <f ca="1">Run4_Var2!X657</f>
        <v>0</v>
      </c>
      <c r="L211" s="102">
        <f ca="1">Run4_Var3!X657</f>
        <v>0</v>
      </c>
      <c r="M211" s="102">
        <f ca="1">Run4_Var4!X657</f>
        <v>0</v>
      </c>
      <c r="N211" s="102">
        <f ca="1">Run4_Var5!X657</f>
        <v>0</v>
      </c>
      <c r="O211" s="106"/>
      <c r="P211" s="106"/>
      <c r="Q211" s="102">
        <f ca="1">Run4_Var1!Y657</f>
        <v>0</v>
      </c>
      <c r="R211" s="102">
        <f ca="1">Run4_Var2!Y657</f>
        <v>0</v>
      </c>
      <c r="S211" s="102">
        <f ca="1">Run4_Var3!Y657</f>
        <v>0</v>
      </c>
      <c r="T211" s="102">
        <f ca="1">Run4_Var4!Y657</f>
        <v>0</v>
      </c>
      <c r="U211" s="102">
        <f ca="1">Run4_Var5!Y657</f>
        <v>0</v>
      </c>
      <c r="V211" s="106"/>
      <c r="W211" s="106"/>
      <c r="X211" s="102">
        <f ca="1">Run4_Var1!Z657</f>
        <v>0</v>
      </c>
      <c r="Y211" s="102">
        <f ca="1">Run4_Var2!Z657</f>
        <v>0</v>
      </c>
      <c r="Z211" s="102">
        <f ca="1">Run4_Var3!Z657</f>
        <v>0</v>
      </c>
      <c r="AA211" s="102">
        <f ca="1">Run4_Var4!Z657</f>
        <v>0</v>
      </c>
      <c r="AB211" s="102">
        <f ca="1">Run4_Var5!Z657</f>
        <v>0</v>
      </c>
      <c r="AC211" s="106"/>
      <c r="AD211" s="106"/>
      <c r="AE211" s="102">
        <f ca="1">Run4_Var1!AA657</f>
        <v>0</v>
      </c>
      <c r="AF211" s="102">
        <f ca="1">Run4_Var2!AA657</f>
        <v>0</v>
      </c>
      <c r="AG211" s="102">
        <f ca="1">Run4_Var3!AA657</f>
        <v>0</v>
      </c>
      <c r="AH211" s="102">
        <f ca="1">Run4_Var4!AA657</f>
        <v>0</v>
      </c>
      <c r="AI211" s="102">
        <f ca="1">Run4_Var5!AA657</f>
        <v>0</v>
      </c>
    </row>
    <row r="212" spans="1:87" s="106" customFormat="1" x14ac:dyDescent="0.25">
      <c r="A212" s="106" t="s">
        <v>239</v>
      </c>
      <c r="C212" s="102"/>
      <c r="D212" s="102"/>
      <c r="E212" s="102"/>
      <c r="F212" s="102"/>
      <c r="G212" s="102"/>
      <c r="J212" s="102"/>
      <c r="K212" s="102"/>
      <c r="L212" s="102"/>
      <c r="M212" s="102"/>
      <c r="N212" s="102"/>
      <c r="Q212" s="102"/>
      <c r="R212" s="102"/>
      <c r="S212" s="102"/>
      <c r="T212" s="102"/>
      <c r="U212" s="102"/>
      <c r="X212" s="102"/>
      <c r="Y212" s="102"/>
      <c r="Z212" s="102"/>
      <c r="AA212" s="102"/>
      <c r="AB212" s="102"/>
      <c r="AE212" s="102"/>
      <c r="AF212" s="102"/>
      <c r="AG212" s="102"/>
      <c r="AH212" s="102"/>
      <c r="AI212" s="102"/>
      <c r="AR212" s="140"/>
      <c r="AS212" s="140"/>
      <c r="AT212" s="140"/>
      <c r="AU212" s="140"/>
      <c r="AV212" s="140"/>
      <c r="AW212" s="140"/>
      <c r="AX212" s="140"/>
      <c r="AY212" s="140"/>
      <c r="AZ212" s="140"/>
      <c r="BA212" s="140"/>
      <c r="BB212" s="140"/>
      <c r="BC212" s="140"/>
      <c r="BD212" s="140"/>
      <c r="BE212" s="140"/>
      <c r="BF212" s="140"/>
      <c r="BG212" s="140"/>
      <c r="BH212" s="140"/>
      <c r="BI212" s="140"/>
      <c r="BJ212" s="140"/>
      <c r="BK212" s="140"/>
      <c r="BL212" s="140"/>
      <c r="BM212" s="140"/>
      <c r="BN212" s="140"/>
      <c r="BO212" s="140"/>
      <c r="BP212" s="140"/>
      <c r="BQ212" s="140"/>
      <c r="BR212" s="140"/>
      <c r="BS212" s="140"/>
      <c r="BT212" s="140"/>
      <c r="BU212" s="140"/>
      <c r="BV212" s="140"/>
      <c r="BW212" s="140"/>
      <c r="BX212" s="140"/>
      <c r="BY212" s="140"/>
      <c r="BZ212" s="140"/>
      <c r="CA212" s="140"/>
      <c r="CB212" s="140"/>
      <c r="CC212" s="140"/>
      <c r="CD212" s="140"/>
      <c r="CE212" s="140"/>
      <c r="CF212" s="140"/>
      <c r="CG212" s="140"/>
      <c r="CH212" s="140"/>
      <c r="CI212" s="140"/>
    </row>
    <row r="213" spans="1:87" x14ac:dyDescent="0.25">
      <c r="B213" s="14" t="str">
        <f>Run4_Var1!V709</f>
        <v>Aardgasverbruik (commodity)</v>
      </c>
      <c r="C213" s="102">
        <f ca="1">Run4_Var1!W709</f>
        <v>11.5795919</v>
      </c>
      <c r="D213" s="102">
        <f ca="1">Run4_Var2!W709</f>
        <v>11.5795919</v>
      </c>
      <c r="E213" s="102">
        <f ca="1">Run4_Var3!W709</f>
        <v>11.5795919</v>
      </c>
      <c r="F213" s="102">
        <f ca="1">Run4_Var4!W709</f>
        <v>11.5795919</v>
      </c>
      <c r="G213" s="102">
        <f ca="1">Run4_Var5!W709</f>
        <v>11.5795919</v>
      </c>
      <c r="H213" s="106"/>
      <c r="I213" s="106"/>
      <c r="J213" s="102">
        <f ca="1">Run4_Var1!X709</f>
        <v>11.974863943499999</v>
      </c>
      <c r="K213" s="102">
        <f ca="1">Run4_Var2!X709</f>
        <v>10.0260333005</v>
      </c>
      <c r="L213" s="102">
        <f ca="1">Run4_Var3!X709</f>
        <v>1.7000709252999999</v>
      </c>
      <c r="M213" s="102">
        <f ca="1">Run4_Var4!X709</f>
        <v>0</v>
      </c>
      <c r="N213" s="102">
        <f ca="1">Run4_Var5!X709</f>
        <v>4.4643703873999997E-2</v>
      </c>
      <c r="O213" s="106"/>
      <c r="P213" s="106"/>
      <c r="Q213" s="102">
        <f ca="1">Run4_Var1!Y709</f>
        <v>10.3828118111</v>
      </c>
      <c r="R213" s="102">
        <f ca="1">Run4_Var2!Y709</f>
        <v>8.7050215184999988</v>
      </c>
      <c r="S213" s="102">
        <f ca="1">Run4_Var3!Y709</f>
        <v>1.4408457759</v>
      </c>
      <c r="T213" s="102">
        <f ca="1">Run4_Var4!Y709</f>
        <v>0</v>
      </c>
      <c r="U213" s="102">
        <f ca="1">Run4_Var5!Y709</f>
        <v>3.8718112371999999E-2</v>
      </c>
      <c r="V213" s="106"/>
      <c r="W213" s="106"/>
      <c r="X213" s="102">
        <f ca="1">Run4_Var1!Z709</f>
        <v>10.210773814800001</v>
      </c>
      <c r="Y213" s="102">
        <f ca="1">Run4_Var2!Z709</f>
        <v>8.6792645757999995</v>
      </c>
      <c r="Z213" s="102">
        <f ca="1">Run4_Var3!Z709</f>
        <v>1.2697276209999999</v>
      </c>
      <c r="AA213" s="102">
        <f ca="1">Run4_Var4!Z709</f>
        <v>0</v>
      </c>
      <c r="AB213" s="102">
        <f ca="1">Run4_Var5!Z709</f>
        <v>3.8563249900000006E-2</v>
      </c>
      <c r="AC213" s="106"/>
      <c r="AD213" s="106"/>
      <c r="AE213" s="102">
        <f ca="1">Run4_Var1!AA709</f>
        <v>10.1566307354</v>
      </c>
      <c r="AF213" s="102">
        <f ca="1">Run4_Var2!AA709</f>
        <v>8.5291186756999995</v>
      </c>
      <c r="AG213" s="102">
        <f ca="1">Run4_Var3!AA709</f>
        <v>1.1392683979</v>
      </c>
      <c r="AH213" s="102">
        <f ca="1">Run4_Var4!AA709</f>
        <v>0</v>
      </c>
      <c r="AI213" s="102">
        <f ca="1">Run4_Var5!AA709</f>
        <v>3.8376036837999998E-2</v>
      </c>
      <c r="CI213" s="106"/>
    </row>
    <row r="214" spans="1:87" x14ac:dyDescent="0.25">
      <c r="B214" s="43" t="str">
        <f>Run4_Var1!V710</f>
        <v>Vastrecht aardgas</v>
      </c>
      <c r="C214" s="102">
        <f ca="1">Run4_Var1!W710</f>
        <v>3.1931810399999998</v>
      </c>
      <c r="D214" s="102">
        <f ca="1">Run4_Var2!W710</f>
        <v>3.1931810399999998</v>
      </c>
      <c r="E214" s="102">
        <f ca="1">Run4_Var3!W710</f>
        <v>3.1931810399999998</v>
      </c>
      <c r="F214" s="102">
        <f ca="1">Run4_Var4!W710</f>
        <v>3.1931810399999998</v>
      </c>
      <c r="G214" s="102">
        <f ca="1">Run4_Var5!W710</f>
        <v>3.1931810399999998</v>
      </c>
      <c r="H214" s="106"/>
      <c r="I214" s="106"/>
      <c r="J214" s="102">
        <f ca="1">Run4_Var1!X710</f>
        <v>3.5114184000000002</v>
      </c>
      <c r="K214" s="102">
        <f ca="1">Run4_Var2!X710</f>
        <v>3.5136763200000001</v>
      </c>
      <c r="L214" s="102">
        <f ca="1">Run4_Var3!X710</f>
        <v>0.74310264000000004</v>
      </c>
      <c r="M214" s="102">
        <f ca="1">Run4_Var4!X710</f>
        <v>0</v>
      </c>
      <c r="N214" s="102">
        <f ca="1">Run4_Var5!X710</f>
        <v>1.1183760000000001E-2</v>
      </c>
      <c r="O214" s="106"/>
      <c r="P214" s="106"/>
      <c r="Q214" s="102">
        <f ca="1">Run4_Var1!Y710</f>
        <v>3.5114184000000002</v>
      </c>
      <c r="R214" s="102">
        <f ca="1">Run4_Var2!Y710</f>
        <v>3.5136763200000001</v>
      </c>
      <c r="S214" s="102">
        <f ca="1">Run4_Var3!Y710</f>
        <v>0.71830079999999996</v>
      </c>
      <c r="T214" s="102">
        <f ca="1">Run4_Var4!Y710</f>
        <v>0</v>
      </c>
      <c r="U214" s="102">
        <f ca="1">Run4_Var5!Y710</f>
        <v>1.1183760000000001E-2</v>
      </c>
      <c r="V214" s="106"/>
      <c r="W214" s="106"/>
      <c r="X214" s="102">
        <f ca="1">Run4_Var1!Z710</f>
        <v>3.4541942400000001</v>
      </c>
      <c r="Y214" s="102">
        <f ca="1">Run4_Var2!Z710</f>
        <v>3.5136763200000001</v>
      </c>
      <c r="Z214" s="102">
        <f ca="1">Run4_Var3!Z710</f>
        <v>0.62435015999999999</v>
      </c>
      <c r="AA214" s="102">
        <f ca="1">Run4_Var4!Z710</f>
        <v>0</v>
      </c>
      <c r="AB214" s="102">
        <f ca="1">Run4_Var5!Z710</f>
        <v>1.1183760000000001E-2</v>
      </c>
      <c r="AC214" s="106"/>
      <c r="AD214" s="106"/>
      <c r="AE214" s="102">
        <f ca="1">Run4_Var1!AA710</f>
        <v>3.4537003200000003</v>
      </c>
      <c r="AF214" s="102">
        <f ca="1">Run4_Var2!AA710</f>
        <v>3.4571224800000002</v>
      </c>
      <c r="AG214" s="102">
        <f ca="1">Run4_Var3!AA710</f>
        <v>0.55710648000000007</v>
      </c>
      <c r="AH214" s="102">
        <f ca="1">Run4_Var4!AA710</f>
        <v>0</v>
      </c>
      <c r="AI214" s="102">
        <f ca="1">Run4_Var5!AA710</f>
        <v>1.1183760000000001E-2</v>
      </c>
    </row>
    <row r="215" spans="1:87" x14ac:dyDescent="0.25">
      <c r="B215" s="27" t="str">
        <f>Run4_Var1!V711</f>
        <v>Aansluitbijdrage aardgas</v>
      </c>
      <c r="C215" s="102">
        <f ca="1">Run4_Var1!W711</f>
        <v>0</v>
      </c>
      <c r="D215" s="102">
        <f ca="1">Run4_Var2!W711</f>
        <v>0</v>
      </c>
      <c r="E215" s="102">
        <f ca="1">Run4_Var3!W711</f>
        <v>0</v>
      </c>
      <c r="F215" s="102">
        <f ca="1">Run4_Var4!W711</f>
        <v>0</v>
      </c>
      <c r="G215" s="102">
        <f ca="1">Run4_Var5!W711</f>
        <v>0</v>
      </c>
      <c r="H215" s="106"/>
      <c r="I215" s="106"/>
      <c r="J215" s="102">
        <f ca="1">Run4_Var1!X711</f>
        <v>3.3495406199999999E-3</v>
      </c>
      <c r="K215" s="102">
        <f ca="1">Run4_Var2!X711</f>
        <v>3.8469201999999998E-3</v>
      </c>
      <c r="L215" s="102">
        <f ca="1">Run4_Var3!X711</f>
        <v>2.6578721399999998E-3</v>
      </c>
      <c r="M215" s="102">
        <f ca="1">Run4_Var4!X711</f>
        <v>0</v>
      </c>
      <c r="N215" s="102">
        <f ca="1">Run4_Var5!X711</f>
        <v>1.08801784E-4</v>
      </c>
      <c r="O215" s="106"/>
      <c r="P215" s="106"/>
      <c r="Q215" s="102">
        <f ca="1">Run4_Var1!Y711</f>
        <v>3.3495406199999999E-3</v>
      </c>
      <c r="R215" s="102">
        <f ca="1">Run4_Var2!Y711</f>
        <v>3.8469201999999998E-3</v>
      </c>
      <c r="S215" s="102">
        <f ca="1">Run4_Var3!Y711</f>
        <v>2.6190143600000001E-3</v>
      </c>
      <c r="T215" s="102">
        <f ca="1">Run4_Var4!Y711</f>
        <v>0</v>
      </c>
      <c r="U215" s="102">
        <f ca="1">Run4_Var5!Y711</f>
        <v>1.08801784E-4</v>
      </c>
      <c r="V215" s="106"/>
      <c r="W215" s="106"/>
      <c r="X215" s="102">
        <f ca="1">Run4_Var1!Z711</f>
        <v>3.2873681699999999E-3</v>
      </c>
      <c r="Y215" s="102">
        <f ca="1">Run4_Var2!Z711</f>
        <v>3.8469201999999998E-3</v>
      </c>
      <c r="Z215" s="102">
        <f ca="1">Run4_Var3!Z711</f>
        <v>2.5568419100000001E-3</v>
      </c>
      <c r="AA215" s="102">
        <f ca="1">Run4_Var4!Z711</f>
        <v>0</v>
      </c>
      <c r="AB215" s="102">
        <f ca="1">Run4_Var5!Z711</f>
        <v>1.08801784E-4</v>
      </c>
      <c r="AC215" s="106"/>
      <c r="AD215" s="106"/>
      <c r="AE215" s="102">
        <f ca="1">Run4_Var1!AA711</f>
        <v>3.17856639E-3</v>
      </c>
      <c r="AF215" s="102">
        <f ca="1">Run4_Var2!AA711</f>
        <v>3.6759459699999999E-3</v>
      </c>
      <c r="AG215" s="102">
        <f ca="1">Run4_Var3!AA711</f>
        <v>2.4480401300000002E-3</v>
      </c>
      <c r="AH215" s="102">
        <f ca="1">Run4_Var4!AA711</f>
        <v>0</v>
      </c>
      <c r="AI215" s="102">
        <f ca="1">Run4_Var5!AA711</f>
        <v>1.08801784E-4</v>
      </c>
    </row>
    <row r="216" spans="1:87" x14ac:dyDescent="0.25">
      <c r="B216" s="25" t="s">
        <v>1476</v>
      </c>
      <c r="C216" s="102">
        <f ca="1">Run4_Var1!W712-$BI$49</f>
        <v>2.4155536739999999</v>
      </c>
      <c r="D216" s="102">
        <f ca="1">Run4_Var2!W712-$BI$49</f>
        <v>2.4155536739999999</v>
      </c>
      <c r="E216" s="102">
        <f ca="1">Run4_Var3!W712-$BI$49</f>
        <v>2.4155536739999999</v>
      </c>
      <c r="F216" s="102">
        <f ca="1">Run4_Var4!W712-$BI$49</f>
        <v>2.4155536739999999</v>
      </c>
      <c r="G216" s="102">
        <f ca="1">Run4_Var5!W712-$BI$49</f>
        <v>2.4155536739999999</v>
      </c>
      <c r="H216" s="106"/>
      <c r="I216" s="106"/>
      <c r="J216" s="102">
        <f ca="1">Run4_Var1!X712-$BJ$49</f>
        <v>4.6302665919999999</v>
      </c>
      <c r="K216" s="102">
        <f ca="1">Run4_Var2!X712-$BJ$49</f>
        <v>4.6302665919999999</v>
      </c>
      <c r="L216" s="102">
        <f ca="1">Run4_Var3!X712-$BJ$49</f>
        <v>4.6302665919999999</v>
      </c>
      <c r="M216" s="102">
        <f ca="1">Run4_Var4!X712-$BJ$49</f>
        <v>7.6030288720000012</v>
      </c>
      <c r="N216" s="102">
        <f ca="1">Run4_Var5!X712-$BJ$49</f>
        <v>4.6302665919999999</v>
      </c>
      <c r="O216" s="106"/>
      <c r="P216" s="106"/>
      <c r="Q216" s="102">
        <f ca="1">Run4_Var1!Y712-$BK$49</f>
        <v>6.6459533420000003</v>
      </c>
      <c r="R216" s="102">
        <f ca="1">Run4_Var2!Y712-$BK$49</f>
        <v>6.6459533420000003</v>
      </c>
      <c r="S216" s="102">
        <f ca="1">Run4_Var3!Y712-$BK$49</f>
        <v>6.6459533420000003</v>
      </c>
      <c r="T216" s="102">
        <f ca="1">Run4_Var4!Y712-$BK$49</f>
        <v>9.9519103620000013</v>
      </c>
      <c r="U216" s="102">
        <f ca="1">Run4_Var5!Y712-$BK$49</f>
        <v>6.6459533420000003</v>
      </c>
      <c r="V216" s="106"/>
      <c r="W216" s="106"/>
      <c r="X216" s="102">
        <f ca="1">Run4_Var1!Z712-$BL$49</f>
        <v>7.317848862</v>
      </c>
      <c r="Y216" s="102">
        <f ca="1">Run4_Var2!Z712-$BL$49</f>
        <v>7.317848862</v>
      </c>
      <c r="Z216" s="102">
        <f ca="1">Run4_Var3!Z712-$BL$49</f>
        <v>7.317848862</v>
      </c>
      <c r="AA216" s="102">
        <f ca="1">Run4_Var4!Z712-$BL$49</f>
        <v>10.672135231999997</v>
      </c>
      <c r="AB216" s="102">
        <f ca="1">Run4_Var5!Z712-$BL$49</f>
        <v>7.317848862</v>
      </c>
      <c r="AC216" s="106"/>
      <c r="AD216" s="106"/>
      <c r="AE216" s="102">
        <f ca="1">Run4_Var1!AA712-$BM$49</f>
        <v>7.8937593219999993</v>
      </c>
      <c r="AF216" s="102">
        <f ca="1">Run4_Var2!AA712-$BM$49</f>
        <v>7.8937593219999993</v>
      </c>
      <c r="AG216" s="102">
        <f ca="1">Run4_Var3!AA712-$BM$49</f>
        <v>7.8937593219999993</v>
      </c>
      <c r="AH216" s="102">
        <f ca="1">Run4_Var4!AA712-$BM$49</f>
        <v>11.271343942</v>
      </c>
      <c r="AI216" s="102">
        <f ca="1">Run4_Var5!AA712-$BM$49</f>
        <v>7.8937593219999993</v>
      </c>
    </row>
    <row r="217" spans="1:87" x14ac:dyDescent="0.25">
      <c r="B217" s="228" t="str">
        <f>Run4_Var1!V713</f>
        <v>Vastrecht elektriciteit</v>
      </c>
      <c r="C217" s="102">
        <f ca="1">Run4_Var1!W713</f>
        <v>6.7432368</v>
      </c>
      <c r="D217" s="102">
        <f ca="1">Run4_Var2!W713</f>
        <v>6.7432368</v>
      </c>
      <c r="E217" s="102">
        <f ca="1">Run4_Var3!W713</f>
        <v>6.7432368</v>
      </c>
      <c r="F217" s="102">
        <f ca="1">Run4_Var4!W713</f>
        <v>6.7432368</v>
      </c>
      <c r="G217" s="102">
        <f ca="1">Run4_Var5!W713</f>
        <v>6.7432368</v>
      </c>
      <c r="H217" s="106"/>
      <c r="I217" s="106"/>
      <c r="J217" s="102">
        <f ca="1">Run4_Var1!X713</f>
        <v>8.310758400000001</v>
      </c>
      <c r="K217" s="102">
        <f ca="1">Run4_Var2!X713</f>
        <v>8.310758400000001</v>
      </c>
      <c r="L217" s="102">
        <f ca="1">Run4_Var3!X713</f>
        <v>8.310758400000001</v>
      </c>
      <c r="M217" s="102">
        <f ca="1">Run4_Var4!X713</f>
        <v>8.310758400000001</v>
      </c>
      <c r="N217" s="102">
        <f ca="1">Run4_Var5!X713</f>
        <v>8.310758400000001</v>
      </c>
      <c r="O217" s="106"/>
      <c r="P217" s="106"/>
      <c r="Q217" s="102">
        <f ca="1">Run4_Var1!Y713</f>
        <v>8.310758400000001</v>
      </c>
      <c r="R217" s="102">
        <f ca="1">Run4_Var2!Y713</f>
        <v>8.310758400000001</v>
      </c>
      <c r="S217" s="102">
        <f ca="1">Run4_Var3!Y713</f>
        <v>8.310758400000001</v>
      </c>
      <c r="T217" s="102">
        <f ca="1">Run4_Var4!Y713</f>
        <v>8.310758400000001</v>
      </c>
      <c r="U217" s="102">
        <f ca="1">Run4_Var5!Y713</f>
        <v>8.310758400000001</v>
      </c>
      <c r="V217" s="106"/>
      <c r="W217" s="106"/>
      <c r="X217" s="102">
        <f ca="1">Run4_Var1!Z713</f>
        <v>8.310758400000001</v>
      </c>
      <c r="Y217" s="102">
        <f ca="1">Run4_Var2!Z713</f>
        <v>8.310758400000001</v>
      </c>
      <c r="Z217" s="102">
        <f ca="1">Run4_Var3!Z713</f>
        <v>8.310758400000001</v>
      </c>
      <c r="AA217" s="102">
        <f ca="1">Run4_Var4!Z713</f>
        <v>8.310758400000001</v>
      </c>
      <c r="AB217" s="102">
        <f ca="1">Run4_Var5!Z713</f>
        <v>8.310758400000001</v>
      </c>
      <c r="AC217" s="106"/>
      <c r="AD217" s="106"/>
      <c r="AE217" s="102">
        <f ca="1">Run4_Var1!AA713</f>
        <v>8.310758400000001</v>
      </c>
      <c r="AF217" s="102">
        <f ca="1">Run4_Var2!AA713</f>
        <v>8.310758400000001</v>
      </c>
      <c r="AG217" s="102">
        <f ca="1">Run4_Var3!AA713</f>
        <v>8.310758400000001</v>
      </c>
      <c r="AH217" s="102">
        <f ca="1">Run4_Var4!AA713</f>
        <v>8.310758400000001</v>
      </c>
      <c r="AI217" s="102">
        <f ca="1">Run4_Var5!AA713</f>
        <v>8.310758400000001</v>
      </c>
    </row>
    <row r="218" spans="1:87" x14ac:dyDescent="0.25">
      <c r="B218" s="230" t="str">
        <f>Run4_Var1!V714</f>
        <v>Aansluitbijdrage elektriciteit</v>
      </c>
      <c r="C218" s="102">
        <f ca="1">Run4_Var1!W714</f>
        <v>0</v>
      </c>
      <c r="D218" s="102">
        <f ca="1">Run4_Var2!W714</f>
        <v>0</v>
      </c>
      <c r="E218" s="102">
        <f ca="1">Run4_Var3!W714</f>
        <v>0</v>
      </c>
      <c r="F218" s="102">
        <f ca="1">Run4_Var4!W714</f>
        <v>0</v>
      </c>
      <c r="G218" s="102">
        <f ca="1">Run4_Var5!W714</f>
        <v>0</v>
      </c>
      <c r="H218" s="106"/>
      <c r="I218" s="106"/>
      <c r="J218" s="102">
        <f ca="1">Run4_Var1!X714</f>
        <v>9.9561990000000003E-2</v>
      </c>
      <c r="K218" s="102">
        <f ca="1">Run4_Var2!X714</f>
        <v>9.9561990000000003E-2</v>
      </c>
      <c r="L218" s="102">
        <f ca="1">Run4_Var3!X714</f>
        <v>9.9561990000000003E-2</v>
      </c>
      <c r="M218" s="102">
        <f ca="1">Run4_Var4!X714</f>
        <v>9.9561990000000003E-2</v>
      </c>
      <c r="N218" s="102">
        <f ca="1">Run4_Var5!X714</f>
        <v>9.9561990000000003E-2</v>
      </c>
      <c r="O218" s="106"/>
      <c r="P218" s="106"/>
      <c r="Q218" s="102">
        <f ca="1">Run4_Var1!Y714</f>
        <v>9.9561990000000003E-2</v>
      </c>
      <c r="R218" s="102">
        <f ca="1">Run4_Var2!Y714</f>
        <v>9.9561990000000003E-2</v>
      </c>
      <c r="S218" s="102">
        <f ca="1">Run4_Var3!Y714</f>
        <v>9.9561990000000003E-2</v>
      </c>
      <c r="T218" s="102">
        <f ca="1">Run4_Var4!Y714</f>
        <v>9.9561990000000003E-2</v>
      </c>
      <c r="U218" s="102">
        <f ca="1">Run4_Var5!Y714</f>
        <v>9.9561990000000003E-2</v>
      </c>
      <c r="V218" s="106"/>
      <c r="W218" s="106"/>
      <c r="X218" s="102">
        <f ca="1">Run4_Var1!Z714</f>
        <v>9.9561990000000003E-2</v>
      </c>
      <c r="Y218" s="102">
        <f ca="1">Run4_Var2!Z714</f>
        <v>9.9561990000000003E-2</v>
      </c>
      <c r="Z218" s="102">
        <f ca="1">Run4_Var3!Z714</f>
        <v>9.9561990000000003E-2</v>
      </c>
      <c r="AA218" s="102">
        <f ca="1">Run4_Var4!Z714</f>
        <v>9.9561990000000003E-2</v>
      </c>
      <c r="AB218" s="102">
        <f ca="1">Run4_Var5!Z714</f>
        <v>9.9561990000000003E-2</v>
      </c>
      <c r="AC218" s="106"/>
      <c r="AD218" s="106"/>
      <c r="AE218" s="102">
        <f ca="1">Run4_Var1!AA714</f>
        <v>9.9561990000000003E-2</v>
      </c>
      <c r="AF218" s="102">
        <f ca="1">Run4_Var2!AA714</f>
        <v>9.9561990000000003E-2</v>
      </c>
      <c r="AG218" s="102">
        <f ca="1">Run4_Var3!AA714</f>
        <v>9.9561990000000003E-2</v>
      </c>
      <c r="AH218" s="102">
        <f ca="1">Run4_Var4!AA714</f>
        <v>9.9561990000000003E-2</v>
      </c>
      <c r="AI218" s="102">
        <f ca="1">Run4_Var5!AA714</f>
        <v>9.9561990000000003E-2</v>
      </c>
    </row>
    <row r="219" spans="1:87" x14ac:dyDescent="0.25">
      <c r="B219" s="17" t="str">
        <f>Run4_Var1!V715</f>
        <v>Investering gebouwinstallaties</v>
      </c>
      <c r="C219" s="102">
        <f ca="1">Run4_Var1!W715</f>
        <v>0</v>
      </c>
      <c r="D219" s="102">
        <f ca="1">Run4_Var2!W715</f>
        <v>0</v>
      </c>
      <c r="E219" s="102">
        <f ca="1">Run4_Var3!W715</f>
        <v>0</v>
      </c>
      <c r="F219" s="102">
        <f ca="1">Run4_Var4!W715</f>
        <v>0</v>
      </c>
      <c r="G219" s="102">
        <f ca="1">Run4_Var5!W715</f>
        <v>0</v>
      </c>
      <c r="H219" s="106"/>
      <c r="I219" s="106"/>
      <c r="J219" s="102">
        <f ca="1">Run4_Var1!X715</f>
        <v>0</v>
      </c>
      <c r="K219" s="102">
        <f ca="1">Run4_Var2!X715</f>
        <v>0</v>
      </c>
      <c r="L219" s="102">
        <f ca="1">Run4_Var3!X715</f>
        <v>0</v>
      </c>
      <c r="M219" s="102">
        <f ca="1">Run4_Var4!X715</f>
        <v>24.835452058000001</v>
      </c>
      <c r="N219" s="102">
        <f ca="1">Run4_Var5!X715</f>
        <v>0</v>
      </c>
      <c r="O219" s="106"/>
      <c r="P219" s="106"/>
      <c r="Q219" s="102">
        <f ca="1">Run4_Var1!Y715</f>
        <v>0</v>
      </c>
      <c r="R219" s="102">
        <f ca="1">Run4_Var2!Y715</f>
        <v>0</v>
      </c>
      <c r="S219" s="102">
        <f ca="1">Run4_Var3!Y715</f>
        <v>0</v>
      </c>
      <c r="T219" s="102">
        <f ca="1">Run4_Var4!Y715</f>
        <v>20.914064909</v>
      </c>
      <c r="U219" s="102">
        <f ca="1">Run4_Var5!Y715</f>
        <v>0</v>
      </c>
      <c r="V219" s="106"/>
      <c r="W219" s="106"/>
      <c r="X219" s="102">
        <f ca="1">Run4_Var1!Z715</f>
        <v>0</v>
      </c>
      <c r="Y219" s="102">
        <f ca="1">Run4_Var2!Z715</f>
        <v>0</v>
      </c>
      <c r="Z219" s="102">
        <f ca="1">Run4_Var3!Z715</f>
        <v>0</v>
      </c>
      <c r="AA219" s="102">
        <f ca="1">Run4_Var4!Z715</f>
        <v>18.463197963999999</v>
      </c>
      <c r="AB219" s="102">
        <f ca="1">Run4_Var5!Z715</f>
        <v>0</v>
      </c>
      <c r="AC219" s="106"/>
      <c r="AD219" s="106"/>
      <c r="AE219" s="102">
        <f ca="1">Run4_Var1!AA715</f>
        <v>0</v>
      </c>
      <c r="AF219" s="102">
        <f ca="1">Run4_Var2!AA715</f>
        <v>0</v>
      </c>
      <c r="AG219" s="102">
        <f ca="1">Run4_Var3!AA715</f>
        <v>0</v>
      </c>
      <c r="AH219" s="102">
        <f ca="1">Run4_Var4!AA715</f>
        <v>16.665895439</v>
      </c>
      <c r="AI219" s="102">
        <f ca="1">Run4_Var5!AA715</f>
        <v>0</v>
      </c>
    </row>
    <row r="220" spans="1:87" x14ac:dyDescent="0.25">
      <c r="B220" s="22" t="str">
        <f>Run4_Var1!V716</f>
        <v>Investering gebouwverbetering</v>
      </c>
      <c r="C220" s="102">
        <f ca="1">Run4_Var1!W716</f>
        <v>0</v>
      </c>
      <c r="D220" s="102">
        <f ca="1">Run4_Var2!W716</f>
        <v>0</v>
      </c>
      <c r="E220" s="102">
        <f ca="1">Run4_Var3!W716</f>
        <v>0</v>
      </c>
      <c r="F220" s="102">
        <f ca="1">Run4_Var4!W716</f>
        <v>0</v>
      </c>
      <c r="G220" s="102">
        <f ca="1">Run4_Var5!W716</f>
        <v>0</v>
      </c>
      <c r="H220" s="106"/>
      <c r="I220" s="106"/>
      <c r="J220" s="102">
        <f ca="1">Run4_Var1!X716</f>
        <v>0.15818823000000001</v>
      </c>
      <c r="K220" s="102">
        <f ca="1">Run4_Var2!X716</f>
        <v>4.8194856899999996</v>
      </c>
      <c r="L220" s="102">
        <f ca="1">Run4_Var3!X716</f>
        <v>9.4007187200000004</v>
      </c>
      <c r="M220" s="102">
        <f ca="1">Run4_Var4!X716</f>
        <v>6.7116960499999996</v>
      </c>
      <c r="N220" s="102">
        <f ca="1">Run4_Var5!X716</f>
        <v>4.8194856899999996</v>
      </c>
      <c r="O220" s="106"/>
      <c r="P220" s="106"/>
      <c r="Q220" s="102">
        <f ca="1">Run4_Var1!Y716</f>
        <v>0.15818823000000001</v>
      </c>
      <c r="R220" s="102">
        <f ca="1">Run4_Var2!Y716</f>
        <v>4.8194856899999996</v>
      </c>
      <c r="S220" s="102">
        <f ca="1">Run4_Var3!Y716</f>
        <v>9.4007187200000004</v>
      </c>
      <c r="T220" s="102">
        <f ca="1">Run4_Var4!Y716</f>
        <v>6.7493313199999996</v>
      </c>
      <c r="U220" s="102">
        <f ca="1">Run4_Var5!Y716</f>
        <v>4.8194856899999996</v>
      </c>
      <c r="V220" s="106"/>
      <c r="W220" s="106"/>
      <c r="X220" s="102">
        <f ca="1">Run4_Var1!Z716</f>
        <v>0.15818823000000001</v>
      </c>
      <c r="Y220" s="102">
        <f ca="1">Run4_Var2!Z716</f>
        <v>4.8194856899999996</v>
      </c>
      <c r="Z220" s="102">
        <f ca="1">Run4_Var3!Z716</f>
        <v>9.4007187200000004</v>
      </c>
      <c r="AA220" s="102">
        <f ca="1">Run4_Var4!Z716</f>
        <v>6.7493313199999996</v>
      </c>
      <c r="AB220" s="102">
        <f ca="1">Run4_Var5!Z716</f>
        <v>4.8194856899999996</v>
      </c>
      <c r="AC220" s="106"/>
      <c r="AD220" s="106"/>
      <c r="AE220" s="102">
        <f ca="1">Run4_Var1!AA716</f>
        <v>0.15818823000000001</v>
      </c>
      <c r="AF220" s="102">
        <f ca="1">Run4_Var2!AA716</f>
        <v>4.8194856899999996</v>
      </c>
      <c r="AG220" s="102">
        <f ca="1">Run4_Var3!AA716</f>
        <v>9.4007187200000004</v>
      </c>
      <c r="AH220" s="102">
        <f ca="1">Run4_Var4!AA716</f>
        <v>6.7493313199999996</v>
      </c>
      <c r="AI220" s="102">
        <f ca="1">Run4_Var5!AA716</f>
        <v>4.8194856899999996</v>
      </c>
    </row>
    <row r="221" spans="1:87" x14ac:dyDescent="0.25">
      <c r="B221" s="83" t="str">
        <f>Run4_Var1!V717</f>
        <v>Aansluitbijdrage gebiedsopties</v>
      </c>
      <c r="C221" s="102">
        <f ca="1">Run4_Var1!W717</f>
        <v>0</v>
      </c>
      <c r="D221" s="102">
        <f ca="1">Run4_Var2!W717</f>
        <v>0</v>
      </c>
      <c r="E221" s="102">
        <f ca="1">Run4_Var3!W717</f>
        <v>0</v>
      </c>
      <c r="F221" s="102">
        <f ca="1">Run4_Var4!W717</f>
        <v>0</v>
      </c>
      <c r="G221" s="102">
        <f ca="1">Run4_Var5!W717</f>
        <v>0</v>
      </c>
      <c r="H221" s="106"/>
      <c r="I221" s="106"/>
      <c r="J221" s="102">
        <f ca="1">Run4_Var1!X717</f>
        <v>0.43803700200000001</v>
      </c>
      <c r="K221" s="102">
        <f ca="1">Run4_Var2!X717</f>
        <v>0.43442758100000001</v>
      </c>
      <c r="L221" s="102">
        <f ca="1">Run4_Var3!X717</f>
        <v>1.059168619</v>
      </c>
      <c r="M221" s="102">
        <f ca="1">Run4_Var4!X717</f>
        <v>0</v>
      </c>
      <c r="N221" s="102">
        <f ca="1">Run4_Var5!X717</f>
        <v>1.2381683180600001</v>
      </c>
      <c r="O221" s="106"/>
      <c r="P221" s="106"/>
      <c r="Q221" s="102">
        <f ca="1">Run4_Var1!Y717</f>
        <v>0.83936699199999998</v>
      </c>
      <c r="R221" s="102">
        <f ca="1">Run4_Var2!Y717</f>
        <v>0.832450617</v>
      </c>
      <c r="S221" s="102">
        <f ca="1">Run4_Var3!Y717</f>
        <v>2.0348654819999998</v>
      </c>
      <c r="T221" s="102">
        <f ca="1">Run4_Var4!Y717</f>
        <v>0</v>
      </c>
      <c r="U221" s="102">
        <f ca="1">Run4_Var5!Y717</f>
        <v>1.13734385099</v>
      </c>
      <c r="V221" s="106"/>
      <c r="W221" s="106"/>
      <c r="X221" s="102">
        <f ca="1">Run4_Var1!Z717</f>
        <v>1.2250086053790001</v>
      </c>
      <c r="Y221" s="102">
        <f ca="1">Run4_Var2!Z717</f>
        <v>1.20377698</v>
      </c>
      <c r="Z221" s="102">
        <f ca="1">Run4_Var3!Z717</f>
        <v>2.9633438299999999</v>
      </c>
      <c r="AA221" s="102">
        <f ca="1">Run4_Var4!Z717</f>
        <v>0</v>
      </c>
      <c r="AB221" s="102">
        <f ca="1">Run4_Var5!Z717</f>
        <v>1.0639421959499999</v>
      </c>
      <c r="AC221" s="106"/>
      <c r="AD221" s="106"/>
      <c r="AE221" s="102">
        <f ca="1">Run4_Var1!AA717</f>
        <v>1.579895440819</v>
      </c>
      <c r="AF221" s="102">
        <f ca="1">Run4_Var2!AA717</f>
        <v>1.5667599476189999</v>
      </c>
      <c r="AG221" s="102">
        <f ca="1">Run4_Var3!AA717</f>
        <v>3.8559615100000002</v>
      </c>
      <c r="AH221" s="102">
        <f ca="1">Run4_Var4!AA717</f>
        <v>0</v>
      </c>
      <c r="AI221" s="102">
        <f ca="1">Run4_Var5!AA717</f>
        <v>1.0111117466000001</v>
      </c>
    </row>
    <row r="222" spans="1:87" x14ac:dyDescent="0.25">
      <c r="B222" s="51" t="str">
        <f>Run4_Var1!V718</f>
        <v>Vastrecht gebiedsopties</v>
      </c>
      <c r="C222" s="102">
        <f ca="1">Run4_Var1!W718</f>
        <v>1.7647586200000001</v>
      </c>
      <c r="D222" s="102">
        <f ca="1">Run4_Var2!W718</f>
        <v>1.7647586200000001</v>
      </c>
      <c r="E222" s="102">
        <f ca="1">Run4_Var3!W718</f>
        <v>1.7647586200000001</v>
      </c>
      <c r="F222" s="102">
        <f ca="1">Run4_Var4!W718</f>
        <v>1.7647586200000001</v>
      </c>
      <c r="G222" s="102">
        <f ca="1">Run4_Var5!W718</f>
        <v>1.7647586200000001</v>
      </c>
      <c r="H222" s="106"/>
      <c r="I222" s="106"/>
      <c r="J222" s="102">
        <f ca="1">Run4_Var1!X718</f>
        <v>2.101787158</v>
      </c>
      <c r="K222" s="102">
        <f ca="1">Run4_Var2!X718</f>
        <v>2.101787158</v>
      </c>
      <c r="L222" s="102">
        <f ca="1">Run4_Var3!X718</f>
        <v>2.101787158</v>
      </c>
      <c r="M222" s="102">
        <f ca="1">Run4_Var4!X718</f>
        <v>2.101787158</v>
      </c>
      <c r="N222" s="102">
        <f ca="1">Run4_Var5!X718</f>
        <v>6.0035892289999992</v>
      </c>
      <c r="O222" s="106"/>
      <c r="P222" s="106"/>
      <c r="Q222" s="102">
        <f ca="1">Run4_Var1!Y718</f>
        <v>1.9256597439999998</v>
      </c>
      <c r="R222" s="102">
        <f ca="1">Run4_Var2!Y718</f>
        <v>1.9256597439999998</v>
      </c>
      <c r="S222" s="102">
        <f ca="1">Run4_Var3!Y718</f>
        <v>1.9256597439999998</v>
      </c>
      <c r="T222" s="102">
        <f ca="1">Run4_Var4!Y718</f>
        <v>1.9256597439999998</v>
      </c>
      <c r="U222" s="102">
        <f ca="1">Run4_Var5!Y718</f>
        <v>5.5004951669999995</v>
      </c>
      <c r="V222" s="106"/>
      <c r="W222" s="106"/>
      <c r="X222" s="102">
        <f ca="1">Run4_Var1!Z718</f>
        <v>1.8470894470000001</v>
      </c>
      <c r="Y222" s="102">
        <f ca="1">Run4_Var2!Z718</f>
        <v>1.796499638</v>
      </c>
      <c r="Z222" s="102">
        <f ca="1">Run4_Var3!Z718</f>
        <v>1.796499638</v>
      </c>
      <c r="AA222" s="102">
        <f ca="1">Run4_Var4!Z718</f>
        <v>1.796499638</v>
      </c>
      <c r="AB222" s="102">
        <f ca="1">Run4_Var5!Z718</f>
        <v>5.1315595089999997</v>
      </c>
      <c r="AC222" s="106"/>
      <c r="AD222" s="106"/>
      <c r="AE222" s="102">
        <f ca="1">Run4_Var1!AA718</f>
        <v>1.7505096050000002</v>
      </c>
      <c r="AF222" s="102">
        <f ca="1">Run4_Var2!AA718</f>
        <v>1.749534165</v>
      </c>
      <c r="AG222" s="102">
        <f ca="1">Run4_Var3!AA718</f>
        <v>1.7025650130000001</v>
      </c>
      <c r="AH222" s="102">
        <f ca="1">Run4_Var4!AA718</f>
        <v>1.7025650130000001</v>
      </c>
      <c r="AI222" s="102">
        <f ca="1">Run4_Var5!AA718</f>
        <v>4.863242671000001</v>
      </c>
    </row>
    <row r="223" spans="1:87" x14ac:dyDescent="0.25">
      <c r="B223" s="54" t="str">
        <f>Run4_Var1!V719</f>
        <v>Warmteverbruik gebiedsopties</v>
      </c>
      <c r="C223" s="102">
        <f ca="1">Run4_Var1!W719</f>
        <v>5.0026876600000003</v>
      </c>
      <c r="D223" s="102">
        <f ca="1">Run4_Var2!W719</f>
        <v>5.0026876600000003</v>
      </c>
      <c r="E223" s="102">
        <f ca="1">Run4_Var3!W719</f>
        <v>5.0026876600000003</v>
      </c>
      <c r="F223" s="102">
        <f ca="1">Run4_Var4!W719</f>
        <v>5.0026876600000003</v>
      </c>
      <c r="G223" s="102">
        <f ca="1">Run4_Var5!W719</f>
        <v>5.0026876600000003</v>
      </c>
      <c r="H223" s="106"/>
      <c r="I223" s="106"/>
      <c r="J223" s="102">
        <f ca="1">Run4_Var1!X719</f>
        <v>7.4094707610000006</v>
      </c>
      <c r="K223" s="102">
        <f ca="1">Run4_Var2!X719</f>
        <v>6.8394539319999996</v>
      </c>
      <c r="L223" s="102">
        <f ca="1">Run4_Var3!X719</f>
        <v>17.781394242000001</v>
      </c>
      <c r="M223" s="102">
        <f ca="1">Run4_Var4!X719</f>
        <v>6.1239629209999995</v>
      </c>
      <c r="N223" s="102">
        <f ca="1">Run4_Var5!X719</f>
        <v>50.907348973399998</v>
      </c>
      <c r="O223" s="106"/>
      <c r="P223" s="106"/>
      <c r="Q223" s="102">
        <f ca="1">Run4_Var1!Y719</f>
        <v>6.4964825810000004</v>
      </c>
      <c r="R223" s="102">
        <f ca="1">Run4_Var2!Y719</f>
        <v>6.0060663919999993</v>
      </c>
      <c r="S223" s="102">
        <f ca="1">Run4_Var3!Y719</f>
        <v>16.311547893</v>
      </c>
      <c r="T223" s="102">
        <f ca="1">Run4_Var4!Y719</f>
        <v>5.2557771530000004</v>
      </c>
      <c r="U223" s="102">
        <f ca="1">Run4_Var5!Y719</f>
        <v>49.782690212000006</v>
      </c>
      <c r="V223" s="106"/>
      <c r="W223" s="106"/>
      <c r="X223" s="102">
        <f ca="1">Run4_Var1!Z719</f>
        <v>6.582981126</v>
      </c>
      <c r="Y223" s="102">
        <f ca="1">Run4_Var2!Z719</f>
        <v>5.9739141499999997</v>
      </c>
      <c r="Z223" s="102">
        <f ca="1">Run4_Var3!Z719</f>
        <v>16.515795926000003</v>
      </c>
      <c r="AA223" s="102">
        <f ca="1">Run4_Var4!Z719</f>
        <v>5.2363902250000001</v>
      </c>
      <c r="AB223" s="102">
        <f ca="1">Run4_Var5!Z719</f>
        <v>48.660225647300003</v>
      </c>
      <c r="AC223" s="106"/>
      <c r="AD223" s="106"/>
      <c r="AE223" s="102">
        <f ca="1">Run4_Var1!AA719</f>
        <v>6.5456592489999998</v>
      </c>
      <c r="AF223" s="102">
        <f ca="1">Run4_Var2!AA719</f>
        <v>6.0621537129999998</v>
      </c>
      <c r="AG223" s="102">
        <f ca="1">Run4_Var3!AA719</f>
        <v>16.656490767000001</v>
      </c>
      <c r="AH223" s="102">
        <f ca="1">Run4_Var4!AA719</f>
        <v>5.212952477</v>
      </c>
      <c r="AI223" s="102">
        <f ca="1">Run4_Var5!AA719</f>
        <v>47.535640860400008</v>
      </c>
    </row>
    <row r="224" spans="1:87" s="106" customFormat="1" x14ac:dyDescent="0.25">
      <c r="A224" s="106" t="s">
        <v>334</v>
      </c>
      <c r="C224" s="102"/>
      <c r="D224" s="102"/>
      <c r="E224" s="102"/>
      <c r="F224" s="102"/>
      <c r="G224" s="102"/>
      <c r="J224" s="102"/>
      <c r="K224" s="102"/>
      <c r="L224" s="102"/>
      <c r="M224" s="102"/>
      <c r="N224" s="102"/>
      <c r="Q224" s="102"/>
      <c r="R224" s="102"/>
      <c r="S224" s="102"/>
      <c r="T224" s="102"/>
      <c r="U224" s="102"/>
      <c r="X224" s="102"/>
      <c r="Y224" s="102"/>
      <c r="Z224" s="102"/>
      <c r="AA224" s="102"/>
      <c r="AB224" s="102"/>
      <c r="AE224" s="102"/>
      <c r="AF224" s="102"/>
      <c r="AG224" s="102"/>
      <c r="AH224" s="102"/>
      <c r="AI224" s="102"/>
      <c r="AR224" s="140"/>
      <c r="AS224" s="140"/>
      <c r="AT224" s="140"/>
      <c r="AU224" s="140"/>
      <c r="AV224" s="140"/>
      <c r="AW224" s="140"/>
      <c r="AX224" s="140"/>
      <c r="AY224" s="140"/>
      <c r="AZ224" s="140"/>
      <c r="BA224" s="140"/>
      <c r="BB224" s="140"/>
      <c r="BC224" s="140"/>
      <c r="BD224" s="140"/>
      <c r="BE224" s="140"/>
      <c r="BF224" s="140"/>
      <c r="BG224" s="140"/>
      <c r="BH224" s="140"/>
      <c r="BI224" s="140"/>
      <c r="BJ224" s="140"/>
      <c r="BK224" s="140"/>
      <c r="BL224" s="140"/>
      <c r="BM224" s="140"/>
      <c r="BN224" s="140"/>
      <c r="BO224" s="140"/>
      <c r="BP224" s="140"/>
      <c r="BQ224" s="140"/>
      <c r="BR224" s="140"/>
      <c r="BS224" s="140"/>
      <c r="BT224" s="140"/>
      <c r="BU224" s="140"/>
      <c r="BV224" s="140"/>
      <c r="BW224" s="140"/>
      <c r="BX224" s="140"/>
      <c r="BY224" s="140"/>
      <c r="BZ224" s="140"/>
      <c r="CA224" s="140"/>
      <c r="CB224" s="140"/>
      <c r="CC224" s="140"/>
      <c r="CD224" s="140"/>
      <c r="CE224" s="140"/>
      <c r="CF224" s="140"/>
      <c r="CG224" s="140"/>
      <c r="CH224" s="140"/>
      <c r="CI224" s="140"/>
    </row>
    <row r="225" spans="1:87" x14ac:dyDescent="0.25">
      <c r="B225" s="14" t="str">
        <f>Run4_Var1!V759</f>
        <v>Aardgasverbruik (commodity)</v>
      </c>
      <c r="C225" s="102">
        <f ca="1">Run4_Var1!W759</f>
        <v>0</v>
      </c>
      <c r="D225" s="102">
        <f ca="1">Run4_Var2!W759</f>
        <v>0</v>
      </c>
      <c r="E225" s="102">
        <f ca="1">Run4_Var3!W759</f>
        <v>0</v>
      </c>
      <c r="F225" s="102">
        <f ca="1">Run4_Var4!W759</f>
        <v>0</v>
      </c>
      <c r="G225" s="102">
        <f ca="1">Run4_Var5!W759</f>
        <v>0</v>
      </c>
      <c r="H225" s="106"/>
      <c r="I225" s="106"/>
      <c r="J225" s="102">
        <f ca="1">Run4_Var1!X759</f>
        <v>0</v>
      </c>
      <c r="K225" s="102">
        <f ca="1">Run4_Var2!X759</f>
        <v>0</v>
      </c>
      <c r="L225" s="102">
        <f ca="1">Run4_Var3!X759</f>
        <v>0</v>
      </c>
      <c r="M225" s="102">
        <f ca="1">Run4_Var4!X759</f>
        <v>0</v>
      </c>
      <c r="N225" s="102">
        <f ca="1">Run4_Var5!X759</f>
        <v>0</v>
      </c>
      <c r="O225" s="106"/>
      <c r="P225" s="106"/>
      <c r="Q225" s="102">
        <f ca="1">Run4_Var1!Y759</f>
        <v>0</v>
      </c>
      <c r="R225" s="102">
        <f ca="1">Run4_Var2!Y759</f>
        <v>0</v>
      </c>
      <c r="S225" s="102">
        <f ca="1">Run4_Var3!Y759</f>
        <v>0</v>
      </c>
      <c r="T225" s="102">
        <f ca="1">Run4_Var4!Y759</f>
        <v>0</v>
      </c>
      <c r="U225" s="102">
        <f ca="1">Run4_Var5!Y759</f>
        <v>0</v>
      </c>
      <c r="V225" s="106"/>
      <c r="W225" s="106"/>
      <c r="X225" s="102">
        <f ca="1">Run4_Var1!Z759</f>
        <v>0</v>
      </c>
      <c r="Y225" s="102">
        <f ca="1">Run4_Var2!Z759</f>
        <v>0</v>
      </c>
      <c r="Z225" s="102">
        <f ca="1">Run4_Var3!Z759</f>
        <v>0</v>
      </c>
      <c r="AA225" s="102">
        <f ca="1">Run4_Var4!Z759</f>
        <v>0</v>
      </c>
      <c r="AB225" s="102">
        <f ca="1">Run4_Var5!Z759</f>
        <v>0</v>
      </c>
      <c r="AC225" s="106"/>
      <c r="AD225" s="106"/>
      <c r="AE225" s="102">
        <f ca="1">Run4_Var1!AA759</f>
        <v>0</v>
      </c>
      <c r="AF225" s="102">
        <f ca="1">Run4_Var2!AA759</f>
        <v>0</v>
      </c>
      <c r="AG225" s="102">
        <f ca="1">Run4_Var3!AA759</f>
        <v>0</v>
      </c>
      <c r="AH225" s="102">
        <f ca="1">Run4_Var4!AA759</f>
        <v>0</v>
      </c>
      <c r="AI225" s="102">
        <f ca="1">Run4_Var5!AA759</f>
        <v>0</v>
      </c>
      <c r="AR225" s="106"/>
      <c r="AS225" s="106"/>
      <c r="AT225" s="106"/>
      <c r="AU225" s="106"/>
      <c r="AV225" s="106"/>
      <c r="AW225" s="106"/>
      <c r="AX225" s="106"/>
      <c r="AY225" s="106"/>
      <c r="AZ225" s="106"/>
      <c r="BA225" s="106"/>
      <c r="BB225" s="106"/>
      <c r="BC225" s="106"/>
      <c r="BD225" s="106"/>
      <c r="BE225" s="106"/>
      <c r="BF225" s="106"/>
      <c r="BG225" s="106"/>
      <c r="BH225" s="106"/>
      <c r="BI225" s="106"/>
      <c r="BJ225" s="106"/>
      <c r="BK225" s="106"/>
      <c r="BL225" s="106"/>
      <c r="BM225" s="106"/>
      <c r="BN225" s="106"/>
      <c r="BO225" s="106"/>
      <c r="BP225" s="106"/>
      <c r="BQ225" s="106"/>
      <c r="BR225" s="106"/>
      <c r="BS225" s="106"/>
      <c r="BT225" s="106"/>
      <c r="BU225" s="106"/>
      <c r="BV225" s="106"/>
      <c r="BW225" s="106"/>
      <c r="BX225" s="106"/>
      <c r="BY225" s="106"/>
      <c r="BZ225" s="106"/>
      <c r="CA225" s="106"/>
      <c r="CB225" s="106"/>
      <c r="CC225" s="106"/>
      <c r="CD225" s="106"/>
      <c r="CE225" s="106"/>
      <c r="CF225" s="106"/>
      <c r="CG225" s="106"/>
      <c r="CH225" s="106"/>
      <c r="CI225" s="106"/>
    </row>
    <row r="226" spans="1:87" x14ac:dyDescent="0.25">
      <c r="B226" s="25" t="str">
        <f>Run4_Var1!V760</f>
        <v>Elektriciteitsverbruik (commodity)</v>
      </c>
      <c r="C226" s="102">
        <f ca="1">Run4_Var1!W760</f>
        <v>1.550319067</v>
      </c>
      <c r="D226" s="102">
        <f ca="1">Run4_Var2!W760</f>
        <v>1.550319067</v>
      </c>
      <c r="E226" s="102">
        <f ca="1">Run4_Var3!W760</f>
        <v>1.550319067</v>
      </c>
      <c r="F226" s="102">
        <f ca="1">Run4_Var4!W760</f>
        <v>1.550319067</v>
      </c>
      <c r="G226" s="102">
        <f ca="1">Run4_Var5!W760</f>
        <v>1.550319067</v>
      </c>
      <c r="H226" s="106"/>
      <c r="I226" s="106"/>
      <c r="J226" s="102">
        <f ca="1">Run4_Var1!X760</f>
        <v>0.87054075659999997</v>
      </c>
      <c r="K226" s="102">
        <f ca="1">Run4_Var2!X760</f>
        <v>0.87039217869999996</v>
      </c>
      <c r="L226" s="102">
        <f ca="1">Run4_Var3!X760</f>
        <v>1.0186763634</v>
      </c>
      <c r="M226" s="102">
        <f ca="1">Run4_Var4!X760</f>
        <v>0.96210989330000007</v>
      </c>
      <c r="N226" s="102">
        <f ca="1">Run4_Var5!X760</f>
        <v>0.85113514366800014</v>
      </c>
      <c r="O226" s="106"/>
      <c r="P226" s="106"/>
      <c r="Q226" s="102">
        <f ca="1">Run4_Var1!Y760</f>
        <v>1.7403131120999999</v>
      </c>
      <c r="R226" s="102">
        <f ca="1">Run4_Var2!Y760</f>
        <v>1.7401124524999998</v>
      </c>
      <c r="S226" s="102">
        <f ca="1">Run4_Var3!Y760</f>
        <v>2.0373697400999999</v>
      </c>
      <c r="T226" s="102">
        <f ca="1">Run4_Var4!Y760</f>
        <v>1.9180969937000001</v>
      </c>
      <c r="U226" s="102">
        <f ca="1">Run4_Var5!Y760</f>
        <v>1.7022625852050002</v>
      </c>
      <c r="V226" s="106"/>
      <c r="W226" s="106"/>
      <c r="X226" s="102">
        <f ca="1">Run4_Var1!Z760</f>
        <v>3.4795888895999996</v>
      </c>
      <c r="Y226" s="102">
        <f ca="1">Run4_Var2!Z760</f>
        <v>3.4792621535000001</v>
      </c>
      <c r="Z226" s="102">
        <f ca="1">Run4_Var3!Z760</f>
        <v>4.0935336810000003</v>
      </c>
      <c r="AA226" s="102">
        <f ca="1">Run4_Var4!Z760</f>
        <v>3.8239715059000003</v>
      </c>
      <c r="AB226" s="102">
        <f ca="1">Run4_Var5!Z760</f>
        <v>3.4045098260239999</v>
      </c>
      <c r="AC226" s="106"/>
      <c r="AD226" s="106"/>
      <c r="AE226" s="102">
        <f ca="1">Run4_Var1!AA760</f>
        <v>4.3482975048999997</v>
      </c>
      <c r="AF226" s="102">
        <f ca="1">Run4_Var2!AA760</f>
        <v>4.3482803559000001</v>
      </c>
      <c r="AG226" s="102">
        <f ca="1">Run4_Var3!AA760</f>
        <v>5.1275468232000012</v>
      </c>
      <c r="AH226" s="102">
        <f ca="1">Run4_Var4!AA760</f>
        <v>4.7646574080000006</v>
      </c>
      <c r="AI226" s="102">
        <f ca="1">Run4_Var5!AA760</f>
        <v>4.2556179589900003</v>
      </c>
    </row>
    <row r="227" spans="1:87" s="106" customFormat="1" x14ac:dyDescent="0.25">
      <c r="A227" s="106" t="s">
        <v>242</v>
      </c>
      <c r="C227" s="102"/>
      <c r="D227" s="102"/>
      <c r="E227" s="102"/>
      <c r="F227" s="102"/>
      <c r="G227" s="102"/>
      <c r="J227" s="102"/>
      <c r="K227" s="102"/>
      <c r="L227" s="102"/>
      <c r="M227" s="102"/>
      <c r="N227" s="102"/>
      <c r="Q227" s="102"/>
      <c r="R227" s="102"/>
      <c r="S227" s="102"/>
      <c r="T227" s="102"/>
      <c r="U227" s="102"/>
      <c r="X227" s="102"/>
      <c r="Y227" s="102"/>
      <c r="Z227" s="102"/>
      <c r="AA227" s="102"/>
      <c r="AB227" s="102"/>
      <c r="AE227" s="102"/>
      <c r="AF227" s="102"/>
      <c r="AG227" s="102"/>
      <c r="AH227" s="102"/>
      <c r="AI227" s="102"/>
      <c r="AR227" s="140"/>
      <c r="AS227" s="140"/>
      <c r="AT227" s="140"/>
      <c r="AU227" s="140"/>
      <c r="AV227" s="140"/>
      <c r="AW227" s="140"/>
      <c r="AX227" s="140"/>
      <c r="AY227" s="140"/>
      <c r="AZ227" s="140"/>
      <c r="BA227" s="140"/>
      <c r="BB227" s="140"/>
      <c r="BC227" s="140"/>
      <c r="BD227" s="140"/>
      <c r="BE227" s="140"/>
      <c r="BF227" s="140"/>
      <c r="BG227" s="140"/>
      <c r="BH227" s="140"/>
      <c r="BI227" s="140"/>
      <c r="BJ227" s="140"/>
      <c r="BK227" s="140"/>
      <c r="BL227" s="140"/>
      <c r="BM227" s="140"/>
      <c r="BN227" s="140"/>
      <c r="BO227" s="140"/>
      <c r="BP227" s="140"/>
      <c r="BQ227" s="140"/>
      <c r="BR227" s="140"/>
      <c r="BS227" s="140"/>
      <c r="BT227" s="140"/>
      <c r="BU227" s="140"/>
      <c r="BV227" s="140"/>
      <c r="BW227" s="140"/>
      <c r="BX227" s="140"/>
      <c r="BY227" s="140"/>
      <c r="BZ227" s="140"/>
      <c r="CA227" s="140"/>
      <c r="CB227" s="140"/>
      <c r="CC227" s="140"/>
      <c r="CD227" s="140"/>
      <c r="CE227" s="140"/>
      <c r="CF227" s="140"/>
      <c r="CG227" s="140"/>
      <c r="CH227" s="140"/>
      <c r="CI227" s="140"/>
    </row>
    <row r="228" spans="1:87" x14ac:dyDescent="0.25">
      <c r="B228" s="14" t="str">
        <f>Run4_Var1!V774</f>
        <v>Aardgasverbruik (commodity)</v>
      </c>
      <c r="C228" s="102">
        <f ca="1">Run4_Var1!W774</f>
        <v>22.321340530000001</v>
      </c>
      <c r="D228" s="102">
        <f ca="1">Run4_Var2!W774</f>
        <v>22.321340530000001</v>
      </c>
      <c r="E228" s="102">
        <f ca="1">Run4_Var3!W774</f>
        <v>22.321340530000001</v>
      </c>
      <c r="F228" s="102">
        <f ca="1">Run4_Var4!W774</f>
        <v>22.321340530000001</v>
      </c>
      <c r="G228" s="102">
        <f ca="1">Run4_Var5!W774</f>
        <v>22.321340530000001</v>
      </c>
      <c r="H228" s="106"/>
      <c r="I228" s="106"/>
      <c r="J228" s="102">
        <f ca="1">Run4_Var1!X774</f>
        <v>28.566632000100004</v>
      </c>
      <c r="K228" s="102">
        <f ca="1">Run4_Var2!X774</f>
        <v>22.446947139199999</v>
      </c>
      <c r="L228" s="102">
        <f ca="1">Run4_Var3!X774</f>
        <v>4.3681835575999992</v>
      </c>
      <c r="M228" s="102">
        <f ca="1">Run4_Var4!X774</f>
        <v>0</v>
      </c>
      <c r="N228" s="102">
        <f ca="1">Run4_Var5!X774</f>
        <v>9.3260363829999998E-2</v>
      </c>
      <c r="O228" s="106"/>
      <c r="P228" s="106"/>
      <c r="Q228" s="102">
        <f ca="1">Run4_Var1!Y774</f>
        <v>27.916121991899999</v>
      </c>
      <c r="R228" s="102">
        <f ca="1">Run4_Var2!Y774</f>
        <v>21.963587890399999</v>
      </c>
      <c r="S228" s="102">
        <f ca="1">Run4_Var3!Y774</f>
        <v>3.9194496991000003</v>
      </c>
      <c r="T228" s="102">
        <f ca="1">Run4_Var4!Y774</f>
        <v>0</v>
      </c>
      <c r="U228" s="102">
        <f ca="1">Run4_Var5!Y774</f>
        <v>9.1263981529999996E-2</v>
      </c>
      <c r="V228" s="106"/>
      <c r="W228" s="106"/>
      <c r="X228" s="102">
        <f ca="1">Run4_Var1!Z774</f>
        <v>25.20640918282</v>
      </c>
      <c r="Y228" s="102">
        <f ca="1">Run4_Var2!Z774</f>
        <v>21.435085624999996</v>
      </c>
      <c r="Z228" s="102">
        <f ca="1">Run4_Var3!Z774</f>
        <v>3.1446633352499997</v>
      </c>
      <c r="AA228" s="102">
        <f ca="1">Run4_Var4!Z774</f>
        <v>0</v>
      </c>
      <c r="AB228" s="102">
        <f ca="1">Run4_Var5!Z774</f>
        <v>8.9275579219999998E-2</v>
      </c>
      <c r="AC228" s="106"/>
      <c r="AD228" s="106"/>
      <c r="AE228" s="102">
        <f ca="1">Run4_Var1!AA774</f>
        <v>24.51792627395</v>
      </c>
      <c r="AF228" s="102">
        <f ca="1">Run4_Var2!AA774</f>
        <v>19.521333964209997</v>
      </c>
      <c r="AG228" s="102">
        <f ca="1">Run4_Var3!AA774</f>
        <v>2.6423024551499994</v>
      </c>
      <c r="AH228" s="102">
        <f ca="1">Run4_Var4!AA774</f>
        <v>0</v>
      </c>
      <c r="AI228" s="102">
        <f ca="1">Run4_Var5!AA774</f>
        <v>8.7269026319999998E-2</v>
      </c>
    </row>
    <row r="229" spans="1:87" x14ac:dyDescent="0.25">
      <c r="B229" s="25" t="s">
        <v>1475</v>
      </c>
      <c r="C229" s="102">
        <f ca="1">Run4_Var1!W775-$BI$48</f>
        <v>1.7366357599999986</v>
      </c>
      <c r="D229" s="102">
        <f ca="1">Run4_Var2!W775-$BI$48</f>
        <v>1.7366357599999986</v>
      </c>
      <c r="E229" s="102">
        <f ca="1">Run4_Var3!W775-$BI$48</f>
        <v>1.7366357599999986</v>
      </c>
      <c r="F229" s="102">
        <f ca="1">Run4_Var4!W775-$BI$48</f>
        <v>1.7366357599999986</v>
      </c>
      <c r="G229" s="102">
        <f ca="1">Run4_Var5!W775-$BI$48</f>
        <v>1.7366357599999986</v>
      </c>
      <c r="H229" s="106"/>
      <c r="I229" s="106"/>
      <c r="J229" s="102">
        <f ca="1">Run4_Var1!X775-$BJ$48</f>
        <v>-4.0549834020000048</v>
      </c>
      <c r="K229" s="102">
        <f ca="1">Run4_Var2!X775-$BJ$48</f>
        <v>-4.0548297919999996</v>
      </c>
      <c r="L229" s="102">
        <f ca="1">Run4_Var3!X775-$BJ$48</f>
        <v>-4.2152578520000006</v>
      </c>
      <c r="M229" s="102">
        <f ca="1">Run4_Var4!X775-$BJ$48</f>
        <v>4.0541263229999984</v>
      </c>
      <c r="N229" s="102">
        <f ca="1">Run4_Var5!X775-$BJ$48</f>
        <v>-4.0037942900000019</v>
      </c>
      <c r="O229" s="106"/>
      <c r="P229" s="106"/>
      <c r="Q229" s="102">
        <f ca="1">Run4_Var1!Y775-$BK$48</f>
        <v>-4.0541447720000008</v>
      </c>
      <c r="R229" s="102">
        <f ca="1">Run4_Var2!Y775-$BK$48</f>
        <v>-4.0503532820000032</v>
      </c>
      <c r="S229" s="102">
        <f ca="1">Run4_Var3!Y775-$BK$48</f>
        <v>-4.2233707120000048</v>
      </c>
      <c r="T229" s="102">
        <f ca="1">Run4_Var4!Y775-$BK$48</f>
        <v>3.8505863819999959</v>
      </c>
      <c r="U229" s="102">
        <f ca="1">Run4_Var5!Y775-$BK$48</f>
        <v>-4.0037942900000019</v>
      </c>
      <c r="V229" s="106"/>
      <c r="W229" s="106"/>
      <c r="X229" s="102">
        <f ca="1">Run4_Var1!Z775-$BL$48</f>
        <v>-4.0544687020000012</v>
      </c>
      <c r="Y229" s="102">
        <f ca="1">Run4_Var2!Z775-$BL$48</f>
        <v>-4.0447923320000001</v>
      </c>
      <c r="Z229" s="102">
        <f ca="1">Run4_Var3!Z775-$BL$48</f>
        <v>-4.2374819090000031</v>
      </c>
      <c r="AA229" s="102">
        <f ca="1">Run4_Var4!Z775-$BL$48</f>
        <v>3.6483655909999939</v>
      </c>
      <c r="AB229" s="102">
        <f ca="1">Run4_Var5!Z775-$BL$48</f>
        <v>-4.0037942900000019</v>
      </c>
      <c r="AC229" s="106"/>
      <c r="AD229" s="106"/>
      <c r="AE229" s="102">
        <f ca="1">Run4_Var1!AA775-$BM$48</f>
        <v>-4.0493544999999997</v>
      </c>
      <c r="AF229" s="102">
        <f ca="1">Run4_Var2!AA775-$BM$48</f>
        <v>-4.0384377800000024</v>
      </c>
      <c r="AG229" s="102">
        <f ca="1">Run4_Var3!AA775-$BM$48</f>
        <v>-4.2418330170000047</v>
      </c>
      <c r="AH229" s="102">
        <f ca="1">Run4_Var4!AA775-$BM$48</f>
        <v>3.4430944350000061</v>
      </c>
      <c r="AI229" s="102">
        <f ca="1">Run4_Var5!AA775-$BM$48</f>
        <v>-4.0037956800000032</v>
      </c>
    </row>
    <row r="230" spans="1:87" x14ac:dyDescent="0.25">
      <c r="B230" s="30" t="str">
        <f>Run4_Var1!V776</f>
        <v>Bijstook wijkdistributie voor gebiedsopties</v>
      </c>
      <c r="C230" s="102">
        <f ca="1">Run4_Var1!W776</f>
        <v>2.5311601800000001</v>
      </c>
      <c r="D230" s="102">
        <f ca="1">Run4_Var2!W776</f>
        <v>2.5311601800000001</v>
      </c>
      <c r="E230" s="102">
        <f ca="1">Run4_Var3!W776</f>
        <v>2.5311601800000001</v>
      </c>
      <c r="F230" s="102">
        <f ca="1">Run4_Var4!W776</f>
        <v>2.5311601800000001</v>
      </c>
      <c r="G230" s="102">
        <f ca="1">Run4_Var5!W776</f>
        <v>2.5311601800000001</v>
      </c>
      <c r="H230" s="106"/>
      <c r="I230" s="106"/>
      <c r="J230" s="102">
        <f ca="1">Run4_Var1!X776</f>
        <v>4.4243592400000002</v>
      </c>
      <c r="K230" s="102">
        <f ca="1">Run4_Var2!X776</f>
        <v>3.2399465200000002</v>
      </c>
      <c r="L230" s="102">
        <f ca="1">Run4_Var3!X776</f>
        <v>2.2456766199999998</v>
      </c>
      <c r="M230" s="102">
        <f ca="1">Run4_Var4!X776</f>
        <v>4.4604269700000003</v>
      </c>
      <c r="N230" s="102">
        <f ca="1">Run4_Var5!X776</f>
        <v>9.4380498899999985</v>
      </c>
      <c r="O230" s="106"/>
      <c r="P230" s="106"/>
      <c r="Q230" s="102">
        <f ca="1">Run4_Var1!Y776</f>
        <v>4.3164103200000001</v>
      </c>
      <c r="R230" s="102">
        <f ca="1">Run4_Var2!Y776</f>
        <v>3.1652741600000001</v>
      </c>
      <c r="S230" s="102">
        <f ca="1">Run4_Var3!Y776</f>
        <v>2.1989291400000002</v>
      </c>
      <c r="T230" s="102">
        <f ca="1">Run4_Var4!Y776</f>
        <v>4.3173386699999998</v>
      </c>
      <c r="U230" s="102">
        <f ca="1">Run4_Var5!Y776</f>
        <v>9.2208522899999998</v>
      </c>
      <c r="V230" s="106"/>
      <c r="W230" s="106"/>
      <c r="X230" s="102">
        <f ca="1">Run4_Var1!Z776</f>
        <v>5.0276657599999997</v>
      </c>
      <c r="Y230" s="102">
        <f ca="1">Run4_Var2!Z776</f>
        <v>3.0907248799999998</v>
      </c>
      <c r="Z230" s="102">
        <f ca="1">Run4_Var3!Z776</f>
        <v>2.1522576</v>
      </c>
      <c r="AA230" s="102">
        <f ca="1">Run4_Var4!Z776</f>
        <v>4.2051287400000001</v>
      </c>
      <c r="AB230" s="102">
        <f ca="1">Run4_Var5!Z776</f>
        <v>9.0040501099999997</v>
      </c>
      <c r="AC230" s="106"/>
      <c r="AD230" s="106"/>
      <c r="AE230" s="102">
        <f ca="1">Run4_Var1!AA776</f>
        <v>4.8542755499999997</v>
      </c>
      <c r="AF230" s="102">
        <f ca="1">Run4_Var2!AA776</f>
        <v>3.5284331099999999</v>
      </c>
      <c r="AG230" s="102">
        <f ca="1">Run4_Var3!AA776</f>
        <v>2.10551011</v>
      </c>
      <c r="AH230" s="102">
        <f ca="1">Run4_Var4!AA776</f>
        <v>4.0548239600000002</v>
      </c>
      <c r="AI230" s="102">
        <f ca="1">Run4_Var5!AA776</f>
        <v>8.7868525000000002</v>
      </c>
    </row>
    <row r="231" spans="1:87" x14ac:dyDescent="0.25">
      <c r="B231" s="85" t="str">
        <f>Run4_Var1!V777</f>
        <v>Energieheffing over extra input bij opwekkers warmte gebiedsopties</v>
      </c>
      <c r="C231" s="102">
        <f ca="1">Run4_Var1!W777</f>
        <v>0</v>
      </c>
      <c r="D231" s="102">
        <f ca="1">Run4_Var2!W777</f>
        <v>0</v>
      </c>
      <c r="E231" s="102">
        <f ca="1">Run4_Var3!W777</f>
        <v>0</v>
      </c>
      <c r="F231" s="102">
        <f ca="1">Run4_Var4!W777</f>
        <v>0</v>
      </c>
      <c r="G231" s="102">
        <f ca="1">Run4_Var5!W777</f>
        <v>0</v>
      </c>
      <c r="H231" s="106"/>
      <c r="I231" s="106"/>
      <c r="J231" s="102">
        <f ca="1">Run4_Var1!X777</f>
        <v>0.352343766</v>
      </c>
      <c r="K231" s="102">
        <f ca="1">Run4_Var2!X777</f>
        <v>0.35059892500000001</v>
      </c>
      <c r="L231" s="102">
        <f ca="1">Run4_Var3!X777</f>
        <v>13.7237928</v>
      </c>
      <c r="M231" s="102">
        <f ca="1">Run4_Var4!X777</f>
        <v>0</v>
      </c>
      <c r="N231" s="102">
        <f ca="1">Run4_Var5!X777</f>
        <v>6.1188245099999998E-3</v>
      </c>
      <c r="O231" s="106"/>
      <c r="P231" s="106"/>
      <c r="Q231" s="102">
        <f ca="1">Run4_Var1!Y777</f>
        <v>0.346195847</v>
      </c>
      <c r="R231" s="102">
        <f ca="1">Run4_Var2!Y777</f>
        <v>0.34447958699999998</v>
      </c>
      <c r="S231" s="102">
        <f ca="1">Run4_Var3!Y777</f>
        <v>13.726108699999999</v>
      </c>
      <c r="T231" s="102">
        <f ca="1">Run4_Var4!Y777</f>
        <v>0</v>
      </c>
      <c r="U231" s="102">
        <f ca="1">Run4_Var5!Y777</f>
        <v>7.7073564100000004E-3</v>
      </c>
      <c r="V231" s="106"/>
      <c r="W231" s="106"/>
      <c r="X231" s="102">
        <f ca="1">Run4_Var1!Z777</f>
        <v>0.345063803</v>
      </c>
      <c r="Y231" s="102">
        <f ca="1">Run4_Var2!Z777</f>
        <v>0.34005203000000001</v>
      </c>
      <c r="Z231" s="102">
        <f ca="1">Run4_Var3!Z777</f>
        <v>14.1119685</v>
      </c>
      <c r="AA231" s="102">
        <f ca="1">Run4_Var4!Z777</f>
        <v>0</v>
      </c>
      <c r="AB231" s="102">
        <f ca="1">Run4_Var5!Z777</f>
        <v>7.5642883200000002E-3</v>
      </c>
      <c r="AC231" s="106"/>
      <c r="AD231" s="106"/>
      <c r="AE231" s="102">
        <f ca="1">Run4_Var1!AA777</f>
        <v>0.34210516499999999</v>
      </c>
      <c r="AF231" s="102">
        <f ca="1">Run4_Var2!AA777</f>
        <v>0.33718362400000002</v>
      </c>
      <c r="AG231" s="102">
        <f ca="1">Run4_Var3!AA777</f>
        <v>14.296161100000001</v>
      </c>
      <c r="AH231" s="102">
        <f ca="1">Run4_Var4!AA777</f>
        <v>0</v>
      </c>
      <c r="AI231" s="102">
        <f ca="1">Run4_Var5!AA777</f>
        <v>7.4206758499999999E-3</v>
      </c>
    </row>
    <row r="232" spans="1:87" s="106" customFormat="1" x14ac:dyDescent="0.25">
      <c r="A232" s="106" t="s">
        <v>339</v>
      </c>
      <c r="C232" s="102"/>
      <c r="D232" s="102"/>
      <c r="E232" s="102"/>
      <c r="F232" s="102"/>
      <c r="G232" s="102"/>
      <c r="J232" s="102"/>
      <c r="K232" s="102"/>
      <c r="L232" s="102"/>
      <c r="M232" s="102"/>
      <c r="N232" s="102"/>
      <c r="Q232" s="102"/>
      <c r="R232" s="102"/>
      <c r="S232" s="102"/>
      <c r="T232" s="102"/>
      <c r="U232" s="102"/>
      <c r="X232" s="102"/>
      <c r="Y232" s="102"/>
      <c r="Z232" s="102"/>
      <c r="AA232" s="102"/>
      <c r="AB232" s="102"/>
      <c r="AE232" s="102"/>
      <c r="AF232" s="102"/>
      <c r="AG232" s="102"/>
      <c r="AH232" s="102"/>
      <c r="AI232" s="102"/>
      <c r="AR232" s="140"/>
      <c r="AS232" s="140"/>
      <c r="AT232" s="140"/>
      <c r="AU232" s="140"/>
      <c r="AV232" s="140"/>
      <c r="AW232" s="140"/>
      <c r="AX232" s="140"/>
      <c r="AY232" s="140"/>
      <c r="AZ232" s="140"/>
      <c r="BA232" s="140"/>
      <c r="BB232" s="140"/>
      <c r="BC232" s="140"/>
      <c r="BD232" s="140"/>
      <c r="BE232" s="140"/>
      <c r="BF232" s="140"/>
      <c r="BG232" s="140"/>
      <c r="BH232" s="140"/>
      <c r="BI232" s="140"/>
      <c r="BJ232" s="140"/>
      <c r="BK232" s="140"/>
      <c r="BL232" s="140"/>
      <c r="BM232" s="140"/>
      <c r="BN232" s="140"/>
      <c r="BO232" s="140"/>
      <c r="BP232" s="140"/>
      <c r="BQ232" s="140"/>
      <c r="BR232" s="140"/>
      <c r="BS232" s="140"/>
      <c r="BT232" s="140"/>
      <c r="BU232" s="140"/>
      <c r="BV232" s="140"/>
      <c r="BW232" s="140"/>
      <c r="BX232" s="140"/>
      <c r="BY232" s="140"/>
      <c r="BZ232" s="140"/>
      <c r="CA232" s="140"/>
      <c r="CB232" s="140"/>
      <c r="CC232" s="140"/>
      <c r="CD232" s="140"/>
      <c r="CE232" s="140"/>
      <c r="CF232" s="140"/>
      <c r="CG232" s="140"/>
      <c r="CH232" s="140"/>
      <c r="CI232" s="140"/>
    </row>
    <row r="233" spans="1:87" x14ac:dyDescent="0.25">
      <c r="B233" s="87" t="str">
        <f>Run4_Var1!V797</f>
        <v>Uitgaven voor Eigenaar</v>
      </c>
      <c r="C233" s="102"/>
      <c r="D233" s="102"/>
      <c r="E233" s="102"/>
      <c r="F233" s="102"/>
      <c r="G233" s="102"/>
      <c r="H233" s="106"/>
      <c r="I233" s="106"/>
      <c r="J233" s="102"/>
      <c r="K233" s="102"/>
      <c r="L233" s="102"/>
      <c r="M233" s="102"/>
      <c r="N233" s="102"/>
      <c r="O233" s="106"/>
      <c r="P233" s="106"/>
      <c r="Q233" s="102"/>
      <c r="R233" s="102"/>
      <c r="S233" s="102"/>
      <c r="T233" s="102"/>
      <c r="U233" s="102"/>
      <c r="V233" s="106"/>
      <c r="W233" s="106"/>
      <c r="X233" s="102"/>
      <c r="Y233" s="102"/>
      <c r="Z233" s="102"/>
      <c r="AA233" s="102"/>
      <c r="AB233" s="102"/>
      <c r="AC233" s="106"/>
      <c r="AD233" s="106"/>
      <c r="AE233" s="102"/>
      <c r="AF233" s="102"/>
      <c r="AG233" s="102"/>
      <c r="AH233" s="102"/>
      <c r="AI233" s="102"/>
    </row>
    <row r="234" spans="1:87" x14ac:dyDescent="0.25">
      <c r="B234" s="141" t="str">
        <f>Run4_Var1!V798</f>
        <v>Aansluitbijdrage voor het gasnet (incl BTW)</v>
      </c>
      <c r="C234" s="102">
        <f ca="1">Run4_Var1!W798</f>
        <v>0</v>
      </c>
      <c r="D234" s="102">
        <f ca="1">Run4_Var2!W798</f>
        <v>0</v>
      </c>
      <c r="E234" s="102">
        <f ca="1">Run4_Var3!W798</f>
        <v>0</v>
      </c>
      <c r="F234" s="102">
        <f ca="1">Run4_Var4!W798</f>
        <v>0</v>
      </c>
      <c r="G234" s="102">
        <f ca="1">Run4_Var5!W798</f>
        <v>0</v>
      </c>
      <c r="H234" s="106"/>
      <c r="I234" s="106"/>
      <c r="J234" s="102">
        <f ca="1">Run4_Var1!X798</f>
        <v>-2.2745586420000002E-2</v>
      </c>
      <c r="K234" s="102">
        <f ca="1">Run4_Var2!X798</f>
        <v>-2.5611440200000002E-2</v>
      </c>
      <c r="L234" s="102">
        <f ca="1">Run4_Var3!X798</f>
        <v>-1.8760258540000001E-2</v>
      </c>
      <c r="M234" s="102">
        <f ca="1">Run4_Var4!X798</f>
        <v>0</v>
      </c>
      <c r="N234" s="102">
        <f ca="1">Run4_Var5!X798</f>
        <v>-6.2690551499999998E-4</v>
      </c>
      <c r="O234" s="106"/>
      <c r="P234" s="106"/>
      <c r="Q234" s="102">
        <f ca="1">Run4_Var1!Y798</f>
        <v>-2.2745586420000002E-2</v>
      </c>
      <c r="R234" s="102">
        <f ca="1">Run4_Var2!Y798</f>
        <v>-2.5611440200000002E-2</v>
      </c>
      <c r="S234" s="102">
        <f ca="1">Run4_Var3!Y798</f>
        <v>-1.8536363760000001E-2</v>
      </c>
      <c r="T234" s="102">
        <f ca="1">Run4_Var4!Y798</f>
        <v>0</v>
      </c>
      <c r="U234" s="102">
        <f ca="1">Run4_Var5!Y798</f>
        <v>-6.2690551499999998E-4</v>
      </c>
      <c r="V234" s="106"/>
      <c r="W234" s="106"/>
      <c r="X234" s="102">
        <f ca="1">Run4_Var1!Z798</f>
        <v>-2.1843345859999998E-2</v>
      </c>
      <c r="Y234" s="102">
        <f ca="1">Run4_Var2!Z798</f>
        <v>-2.5611440200000002E-2</v>
      </c>
      <c r="Z234" s="102">
        <f ca="1">Run4_Var3!Z798</f>
        <v>-1.7623020869999999E-2</v>
      </c>
      <c r="AA234" s="102">
        <f ca="1">Run4_Var4!Z798</f>
        <v>0</v>
      </c>
      <c r="AB234" s="102">
        <f ca="1">Run4_Var5!Z798</f>
        <v>-6.2690551499999998E-4</v>
      </c>
      <c r="AC234" s="106"/>
      <c r="AD234" s="106"/>
      <c r="AE234" s="102">
        <f ca="1">Run4_Var1!AA798</f>
        <v>-2.0143688E-2</v>
      </c>
      <c r="AF234" s="102">
        <f ca="1">Run4_Var2!AA798</f>
        <v>-2.2138017287000003E-2</v>
      </c>
      <c r="AG234" s="102">
        <f ca="1">Run4_Var3!AA798</f>
        <v>-1.592336301E-2</v>
      </c>
      <c r="AH234" s="102">
        <f ca="1">Run4_Var4!AA798</f>
        <v>0</v>
      </c>
      <c r="AI234" s="102">
        <f ca="1">Run4_Var5!AA798</f>
        <v>-6.2690551499999998E-4</v>
      </c>
    </row>
    <row r="235" spans="1:87" x14ac:dyDescent="0.25">
      <c r="B235" s="76" t="str">
        <f>Run4_Var1!V799</f>
        <v>Aansluitbijdrage voor het elektriciteitsnet (incl BTW)</v>
      </c>
      <c r="C235" s="102">
        <f ca="1">Run4_Var1!W799</f>
        <v>0</v>
      </c>
      <c r="D235" s="102">
        <f ca="1">Run4_Var2!W799</f>
        <v>0</v>
      </c>
      <c r="E235" s="102">
        <f ca="1">Run4_Var3!W799</f>
        <v>0</v>
      </c>
      <c r="F235" s="102">
        <f ca="1">Run4_Var4!W799</f>
        <v>0</v>
      </c>
      <c r="G235" s="102">
        <f ca="1">Run4_Var5!W799</f>
        <v>0</v>
      </c>
      <c r="H235" s="106"/>
      <c r="I235" s="106"/>
      <c r="J235" s="102">
        <f ca="1">Run4_Var1!X799</f>
        <v>-0.62807453459999996</v>
      </c>
      <c r="K235" s="102">
        <f ca="1">Run4_Var2!X799</f>
        <v>-0.62807453459999996</v>
      </c>
      <c r="L235" s="102">
        <f ca="1">Run4_Var3!X799</f>
        <v>-0.62807453459999996</v>
      </c>
      <c r="M235" s="102">
        <f ca="1">Run4_Var4!X799</f>
        <v>-0.62807453459999996</v>
      </c>
      <c r="N235" s="102">
        <f ca="1">Run4_Var5!X799</f>
        <v>-0.62807453459999996</v>
      </c>
      <c r="O235" s="106"/>
      <c r="P235" s="106"/>
      <c r="Q235" s="102">
        <f ca="1">Run4_Var1!Y799</f>
        <v>-0.62807453459999996</v>
      </c>
      <c r="R235" s="102">
        <f ca="1">Run4_Var2!Y799</f>
        <v>-0.62807453459999996</v>
      </c>
      <c r="S235" s="102">
        <f ca="1">Run4_Var3!Y799</f>
        <v>-0.62807453459999996</v>
      </c>
      <c r="T235" s="102">
        <f ca="1">Run4_Var4!Y799</f>
        <v>-0.62807453459999996</v>
      </c>
      <c r="U235" s="102">
        <f ca="1">Run4_Var5!Y799</f>
        <v>-0.62807453459999996</v>
      </c>
      <c r="V235" s="106"/>
      <c r="W235" s="106"/>
      <c r="X235" s="102">
        <f ca="1">Run4_Var1!Z799</f>
        <v>-0.62807453459999996</v>
      </c>
      <c r="Y235" s="102">
        <f ca="1">Run4_Var2!Z799</f>
        <v>-0.62807453459999996</v>
      </c>
      <c r="Z235" s="102">
        <f ca="1">Run4_Var3!Z799</f>
        <v>-0.62807453459999996</v>
      </c>
      <c r="AA235" s="102">
        <f ca="1">Run4_Var4!Z799</f>
        <v>-0.62807453459999996</v>
      </c>
      <c r="AB235" s="102">
        <f ca="1">Run4_Var5!Z799</f>
        <v>-0.62807453459999996</v>
      </c>
      <c r="AC235" s="106"/>
      <c r="AD235" s="106"/>
      <c r="AE235" s="102">
        <f ca="1">Run4_Var1!AA799</f>
        <v>-0.62807453459999996</v>
      </c>
      <c r="AF235" s="102">
        <f ca="1">Run4_Var2!AA799</f>
        <v>-0.62807453459999996</v>
      </c>
      <c r="AG235" s="102">
        <f ca="1">Run4_Var3!AA799</f>
        <v>-0.62807453459999996</v>
      </c>
      <c r="AH235" s="102">
        <f ca="1">Run4_Var4!AA799</f>
        <v>-0.62807453459999996</v>
      </c>
      <c r="AI235" s="102">
        <f ca="1">Run4_Var5!AA799</f>
        <v>-0.62807453459999996</v>
      </c>
    </row>
    <row r="236" spans="1:87" x14ac:dyDescent="0.25">
      <c r="B236" s="51" t="str">
        <f>Run4_Var1!V800</f>
        <v>Investering in Lokale Opwekking (incl BTW)</v>
      </c>
      <c r="C236" s="102">
        <f ca="1">Run4_Var1!W800</f>
        <v>0</v>
      </c>
      <c r="D236" s="102">
        <f ca="1">Run4_Var2!W800</f>
        <v>0</v>
      </c>
      <c r="E236" s="102">
        <f ca="1">Run4_Var3!W800</f>
        <v>0</v>
      </c>
      <c r="F236" s="102">
        <f ca="1">Run4_Var4!W800</f>
        <v>0</v>
      </c>
      <c r="G236" s="102">
        <f ca="1">Run4_Var5!W800</f>
        <v>0</v>
      </c>
      <c r="H236" s="106"/>
      <c r="I236" s="106"/>
      <c r="J236" s="102">
        <f ca="1">Run4_Var1!X800</f>
        <v>-1.7513637200000001E-3</v>
      </c>
      <c r="K236" s="102">
        <f ca="1">Run4_Var2!X800</f>
        <v>0</v>
      </c>
      <c r="L236" s="102">
        <f ca="1">Run4_Var3!X800</f>
        <v>0</v>
      </c>
      <c r="M236" s="102">
        <f ca="1">Run4_Var4!X800</f>
        <v>-105.65040630200001</v>
      </c>
      <c r="N236" s="102">
        <f ca="1">Run4_Var5!X800</f>
        <v>0</v>
      </c>
      <c r="O236" s="106"/>
      <c r="P236" s="106"/>
      <c r="Q236" s="102">
        <f ca="1">Run4_Var1!Y800</f>
        <v>-6.4881311499999997E-3</v>
      </c>
      <c r="R236" s="102">
        <f ca="1">Run4_Var2!Y800</f>
        <v>-4.9566830899999997E-2</v>
      </c>
      <c r="S236" s="102">
        <f ca="1">Run4_Var3!Y800</f>
        <v>-0.53641162099999995</v>
      </c>
      <c r="T236" s="102">
        <f ca="1">Run4_Var4!Y800</f>
        <v>-88.968763156000009</v>
      </c>
      <c r="U236" s="102">
        <f ca="1">Run4_Var5!Y800</f>
        <v>0</v>
      </c>
      <c r="V236" s="106"/>
      <c r="W236" s="106"/>
      <c r="X236" s="102">
        <f ca="1">Run4_Var1!Z800</f>
        <v>-4.0729379500000003E-2</v>
      </c>
      <c r="Y236" s="102">
        <f ca="1">Run4_Var2!Z800</f>
        <v>-0.28204183199999999</v>
      </c>
      <c r="Z236" s="102">
        <f ca="1">Run4_Var3!Z800</f>
        <v>-0.76044335600000001</v>
      </c>
      <c r="AA236" s="102">
        <f ca="1">Run4_Var4!Z800</f>
        <v>-78.542736229999988</v>
      </c>
      <c r="AB236" s="102">
        <f ca="1">Run4_Var5!Z800</f>
        <v>0</v>
      </c>
      <c r="AC236" s="106"/>
      <c r="AD236" s="106"/>
      <c r="AE236" s="102">
        <f ca="1">Run4_Var1!AA800</f>
        <v>-0.110395228</v>
      </c>
      <c r="AF236" s="102">
        <f ca="1">Run4_Var2!AA800</f>
        <v>-0.41165132799999998</v>
      </c>
      <c r="AG236" s="102">
        <f ca="1">Run4_Var3!AA800</f>
        <v>-0.97846367899999998</v>
      </c>
      <c r="AH236" s="102">
        <f ca="1">Run4_Var4!AA800</f>
        <v>-70.896983153000008</v>
      </c>
      <c r="AI236" s="102">
        <f ca="1">Run4_Var5!AA800</f>
        <v>-6.7673161099999999E-5</v>
      </c>
    </row>
    <row r="237" spans="1:87" x14ac:dyDescent="0.25">
      <c r="B237" s="22" t="str">
        <f>Run4_Var1!V801</f>
        <v>Investering in Energiebesparing (incl BTW)</v>
      </c>
      <c r="C237" s="102">
        <f ca="1">Run4_Var1!W801</f>
        <v>0</v>
      </c>
      <c r="D237" s="102">
        <f ca="1">Run4_Var2!W801</f>
        <v>0</v>
      </c>
      <c r="E237" s="102">
        <f ca="1">Run4_Var3!W801</f>
        <v>0</v>
      </c>
      <c r="F237" s="102">
        <f ca="1">Run4_Var4!W801</f>
        <v>0</v>
      </c>
      <c r="G237" s="102">
        <f ca="1">Run4_Var5!W801</f>
        <v>0</v>
      </c>
      <c r="H237" s="106"/>
      <c r="I237" s="106"/>
      <c r="J237" s="102">
        <f ca="1">Run4_Var1!X801</f>
        <v>-1.3339928195399999</v>
      </c>
      <c r="K237" s="102">
        <f ca="1">Run4_Var2!X801</f>
        <v>-65.205192089999997</v>
      </c>
      <c r="L237" s="102">
        <f ca="1">Run4_Var3!X801</f>
        <v>-124.71342442</v>
      </c>
      <c r="M237" s="102">
        <f ca="1">Run4_Var4!X801</f>
        <v>-84.784314350000002</v>
      </c>
      <c r="N237" s="102">
        <f ca="1">Run4_Var5!X801</f>
        <v>-65.205192089999997</v>
      </c>
      <c r="O237" s="106"/>
      <c r="P237" s="106"/>
      <c r="Q237" s="102">
        <f ca="1">Run4_Var1!Y801</f>
        <v>-1.3456234255999999</v>
      </c>
      <c r="R237" s="102">
        <f ca="1">Run4_Var2!Y801</f>
        <v>-65.235958789999998</v>
      </c>
      <c r="S237" s="102">
        <f ca="1">Run4_Var3!Y801</f>
        <v>-124.71342442</v>
      </c>
      <c r="T237" s="102">
        <f ca="1">Run4_Var4!Y801</f>
        <v>-85.100729319999985</v>
      </c>
      <c r="U237" s="102">
        <f ca="1">Run4_Var5!Y801</f>
        <v>-65.205192089999997</v>
      </c>
      <c r="V237" s="106"/>
      <c r="W237" s="106"/>
      <c r="X237" s="102">
        <f ca="1">Run4_Var1!Z801</f>
        <v>-1.5373069669999999</v>
      </c>
      <c r="Y237" s="102">
        <f ca="1">Run4_Var2!Z801</f>
        <v>-65.401620489999999</v>
      </c>
      <c r="Z237" s="102">
        <f ca="1">Run4_Var3!Z801</f>
        <v>-124.71342442</v>
      </c>
      <c r="AA237" s="102">
        <f ca="1">Run4_Var4!Z801</f>
        <v>-85.118200919999992</v>
      </c>
      <c r="AB237" s="102">
        <f ca="1">Run4_Var5!Z801</f>
        <v>-65.205192089999997</v>
      </c>
      <c r="AC237" s="106"/>
      <c r="AD237" s="106"/>
      <c r="AE237" s="102">
        <f ca="1">Run4_Var1!AA801</f>
        <v>-1.8205291699999999</v>
      </c>
      <c r="AF237" s="102">
        <f ca="1">Run4_Var2!AA801</f>
        <v>-65.494209689999991</v>
      </c>
      <c r="AG237" s="102">
        <f ca="1">Run4_Var3!AA801</f>
        <v>-124.71342442</v>
      </c>
      <c r="AH237" s="102">
        <f ca="1">Run4_Var4!AA801</f>
        <v>-85.276741619999996</v>
      </c>
      <c r="AI237" s="102">
        <f ca="1">Run4_Var5!AA801</f>
        <v>-65.20525379</v>
      </c>
      <c r="AR237" s="106"/>
      <c r="AS237" s="106"/>
      <c r="AT237" s="106"/>
      <c r="AU237" s="106"/>
      <c r="AV237" s="106"/>
      <c r="AW237" s="106"/>
      <c r="AX237" s="106"/>
      <c r="AY237" s="106"/>
      <c r="AZ237" s="106"/>
      <c r="BA237" s="106"/>
      <c r="BB237" s="106"/>
      <c r="BC237" s="106"/>
      <c r="BD237" s="106"/>
      <c r="BE237" s="106"/>
      <c r="BF237" s="106"/>
      <c r="BG237" s="106"/>
      <c r="BH237" s="106"/>
      <c r="BI237" s="106"/>
      <c r="BJ237" s="106"/>
      <c r="BK237" s="106"/>
      <c r="BL237" s="106"/>
      <c r="BM237" s="106"/>
      <c r="BN237" s="106"/>
      <c r="BO237" s="106"/>
      <c r="BP237" s="106"/>
      <c r="BQ237" s="106"/>
      <c r="BR237" s="106"/>
      <c r="BS237" s="106"/>
      <c r="BT237" s="106"/>
      <c r="BU237" s="106"/>
      <c r="BV237" s="106"/>
      <c r="BW237" s="106"/>
      <c r="BX237" s="106"/>
      <c r="BY237" s="106"/>
      <c r="BZ237" s="106"/>
      <c r="CA237" s="106"/>
      <c r="CB237" s="106"/>
      <c r="CC237" s="106"/>
      <c r="CD237" s="106"/>
      <c r="CE237" s="106"/>
      <c r="CF237" s="106"/>
      <c r="CG237" s="106"/>
      <c r="CH237" s="106"/>
      <c r="CI237" s="106"/>
    </row>
    <row r="238" spans="1:87" x14ac:dyDescent="0.25">
      <c r="B238" s="70" t="str">
        <f>Run4_Var1!V802</f>
        <v>Subsidie op energiebesparing en lokale opwekking</v>
      </c>
      <c r="C238" s="102">
        <f ca="1">Run4_Var1!W802</f>
        <v>0</v>
      </c>
      <c r="D238" s="102">
        <f ca="1">Run4_Var2!W802</f>
        <v>0</v>
      </c>
      <c r="E238" s="102">
        <f ca="1">Run4_Var3!W802</f>
        <v>0</v>
      </c>
      <c r="F238" s="102">
        <f ca="1">Run4_Var4!W802</f>
        <v>0</v>
      </c>
      <c r="G238" s="102">
        <f ca="1">Run4_Var5!W802</f>
        <v>0</v>
      </c>
      <c r="H238" s="106"/>
      <c r="I238" s="106"/>
      <c r="J238" s="102">
        <f ca="1">Run4_Var1!X802</f>
        <v>0</v>
      </c>
      <c r="K238" s="102">
        <f ca="1">Run4_Var2!X802</f>
        <v>0</v>
      </c>
      <c r="L238" s="102">
        <f ca="1">Run4_Var3!X802</f>
        <v>0</v>
      </c>
      <c r="M238" s="102">
        <f ca="1">Run4_Var4!X802</f>
        <v>0</v>
      </c>
      <c r="N238" s="102">
        <f ca="1">Run4_Var5!X802</f>
        <v>0</v>
      </c>
      <c r="O238" s="106"/>
      <c r="P238" s="106"/>
      <c r="Q238" s="102">
        <f ca="1">Run4_Var1!Y802</f>
        <v>0</v>
      </c>
      <c r="R238" s="102">
        <f ca="1">Run4_Var2!Y802</f>
        <v>0</v>
      </c>
      <c r="S238" s="102">
        <f ca="1">Run4_Var3!Y802</f>
        <v>0</v>
      </c>
      <c r="T238" s="102">
        <f ca="1">Run4_Var4!Y802</f>
        <v>0</v>
      </c>
      <c r="U238" s="102">
        <f ca="1">Run4_Var5!Y802</f>
        <v>0</v>
      </c>
      <c r="V238" s="106"/>
      <c r="W238" s="106"/>
      <c r="X238" s="102">
        <f ca="1">Run4_Var1!Z802</f>
        <v>0</v>
      </c>
      <c r="Y238" s="102">
        <f ca="1">Run4_Var2!Z802</f>
        <v>0</v>
      </c>
      <c r="Z238" s="102">
        <f ca="1">Run4_Var3!Z802</f>
        <v>0</v>
      </c>
      <c r="AA238" s="102">
        <f ca="1">Run4_Var4!Z802</f>
        <v>0</v>
      </c>
      <c r="AB238" s="102">
        <f ca="1">Run4_Var5!Z802</f>
        <v>0</v>
      </c>
      <c r="AC238" s="106"/>
      <c r="AD238" s="106"/>
      <c r="AE238" s="102">
        <f ca="1">Run4_Var1!AA802</f>
        <v>0</v>
      </c>
      <c r="AF238" s="102">
        <f ca="1">Run4_Var2!AA802</f>
        <v>0</v>
      </c>
      <c r="AG238" s="102">
        <f ca="1">Run4_Var3!AA802</f>
        <v>0</v>
      </c>
      <c r="AH238" s="102">
        <f ca="1">Run4_Var4!AA802</f>
        <v>0</v>
      </c>
      <c r="AI238" s="102">
        <f ca="1">Run4_Var5!AA802</f>
        <v>0</v>
      </c>
    </row>
    <row r="239" spans="1:87" x14ac:dyDescent="0.25">
      <c r="B239" s="32" t="str">
        <f>Run4_Var1!V803</f>
        <v>Aansluitbijdrage gebiedsopties voor verschillende gebouwtypes (incl BTW)</v>
      </c>
      <c r="C239" s="102">
        <f ca="1">Run4_Var1!W803</f>
        <v>0</v>
      </c>
      <c r="D239" s="102">
        <f ca="1">Run4_Var2!W803</f>
        <v>0</v>
      </c>
      <c r="E239" s="102">
        <f ca="1">Run4_Var3!W803</f>
        <v>0</v>
      </c>
      <c r="F239" s="102">
        <f ca="1">Run4_Var4!W803</f>
        <v>0</v>
      </c>
      <c r="G239" s="102">
        <f ca="1">Run4_Var5!W803</f>
        <v>0</v>
      </c>
      <c r="H239" s="106"/>
      <c r="I239" s="106"/>
      <c r="J239" s="102">
        <f ca="1">Run4_Var1!X803</f>
        <v>-2.6522735429000006</v>
      </c>
      <c r="K239" s="102">
        <f ca="1">Run4_Var2!X803</f>
        <v>-2.6314724238</v>
      </c>
      <c r="L239" s="102">
        <f ca="1">Run4_Var3!X803</f>
        <v>-7.2627950516000004</v>
      </c>
      <c r="M239" s="102">
        <f ca="1">Run4_Var4!X803</f>
        <v>0</v>
      </c>
      <c r="N239" s="102">
        <f ca="1">Run4_Var5!X803</f>
        <v>-9.2985279450559979</v>
      </c>
      <c r="O239" s="106"/>
      <c r="P239" s="106"/>
      <c r="Q239" s="102">
        <f ca="1">Run4_Var1!Y803</f>
        <v>-5.0822895373000003</v>
      </c>
      <c r="R239" s="102">
        <f ca="1">Run4_Var2!Y803</f>
        <v>-5.0424304002999998</v>
      </c>
      <c r="S239" s="102">
        <f ca="1">Run4_Var3!Y803</f>
        <v>-14.055791212300001</v>
      </c>
      <c r="T239" s="102">
        <f ca="1">Run4_Var4!Y803</f>
        <v>0</v>
      </c>
      <c r="U239" s="102">
        <f ca="1">Run4_Var5!Y803</f>
        <v>-8.5390166695999987</v>
      </c>
      <c r="V239" s="106"/>
      <c r="W239" s="106"/>
      <c r="X239" s="102">
        <f ca="1">Run4_Var1!Z803</f>
        <v>-8.1897709957279989</v>
      </c>
      <c r="Y239" s="102">
        <f ca="1">Run4_Var2!Z803</f>
        <v>-7.2916777699999997</v>
      </c>
      <c r="Z239" s="102">
        <f ca="1">Run4_Var3!Z803</f>
        <v>-20.721568802</v>
      </c>
      <c r="AA239" s="102">
        <f ca="1">Run4_Var4!Z803</f>
        <v>0</v>
      </c>
      <c r="AB239" s="102">
        <f ca="1">Run4_Var5!Z803</f>
        <v>-7.9856433020100006</v>
      </c>
      <c r="AC239" s="106"/>
      <c r="AD239" s="106"/>
      <c r="AE239" s="102">
        <f ca="1">Run4_Var1!AA803</f>
        <v>-10.305136398345999</v>
      </c>
      <c r="AF239" s="102">
        <f ca="1">Run4_Var2!AA803</f>
        <v>-10.244931664608998</v>
      </c>
      <c r="AG239" s="102">
        <f ca="1">Run4_Var3!AA803</f>
        <v>-27.219026179999997</v>
      </c>
      <c r="AH239" s="102">
        <f ca="1">Run4_Var4!AA803</f>
        <v>0</v>
      </c>
      <c r="AI239" s="102">
        <f ca="1">Run4_Var5!AA803</f>
        <v>-7.5869008980000006</v>
      </c>
    </row>
    <row r="240" spans="1:87" x14ac:dyDescent="0.25">
      <c r="B240" s="197" t="str">
        <f>Run4_Var1!V804</f>
        <v>Projectmanagement en ongeriefsvergoeding</v>
      </c>
      <c r="C240" s="102">
        <f ca="1">Run4_Var1!W804</f>
        <v>0</v>
      </c>
      <c r="D240" s="102">
        <f ca="1">Run4_Var2!W804</f>
        <v>0</v>
      </c>
      <c r="E240" s="102">
        <f ca="1">Run4_Var3!W804</f>
        <v>0</v>
      </c>
      <c r="F240" s="102">
        <f ca="1">Run4_Var4!W804</f>
        <v>0</v>
      </c>
      <c r="G240" s="102">
        <f ca="1">Run4_Var5!W804</f>
        <v>0</v>
      </c>
      <c r="H240" s="106"/>
      <c r="I240" s="106"/>
      <c r="J240" s="102">
        <f ca="1">Run4_Var1!X804</f>
        <v>0</v>
      </c>
      <c r="K240" s="102">
        <f ca="1">Run4_Var2!X804</f>
        <v>0</v>
      </c>
      <c r="L240" s="102">
        <f ca="1">Run4_Var3!X804</f>
        <v>-0.99941492499999995</v>
      </c>
      <c r="M240" s="102">
        <f ca="1">Run4_Var4!X804</f>
        <v>0</v>
      </c>
      <c r="N240" s="102">
        <f ca="1">Run4_Var5!X804</f>
        <v>-1.379291163</v>
      </c>
      <c r="O240" s="106"/>
      <c r="P240" s="106"/>
      <c r="Q240" s="102">
        <f ca="1">Run4_Var1!Y804</f>
        <v>0</v>
      </c>
      <c r="R240" s="102">
        <f ca="1">Run4_Var2!Y804</f>
        <v>0</v>
      </c>
      <c r="S240" s="102">
        <f ca="1">Run4_Var3!Y804</f>
        <v>-7.8979283799999987E-3</v>
      </c>
      <c r="T240" s="102">
        <f ca="1">Run4_Var4!Y804</f>
        <v>0</v>
      </c>
      <c r="U240" s="102">
        <f ca="1">Run4_Var5!Y804</f>
        <v>-1.379291163</v>
      </c>
      <c r="V240" s="106"/>
      <c r="W240" s="106"/>
      <c r="X240" s="102">
        <f ca="1">Run4_Var1!Z804</f>
        <v>-6.5461769330000001E-3</v>
      </c>
      <c r="Y240" s="102">
        <f ca="1">Run4_Var2!Z804</f>
        <v>0</v>
      </c>
      <c r="Z240" s="102">
        <f ca="1">Run4_Var3!Z804</f>
        <v>-4.46483669E-2</v>
      </c>
      <c r="AA240" s="102">
        <f ca="1">Run4_Var4!Z804</f>
        <v>0</v>
      </c>
      <c r="AB240" s="102">
        <f ca="1">Run4_Var5!Z804</f>
        <v>-1.379291163</v>
      </c>
      <c r="AC240" s="106"/>
      <c r="AD240" s="106"/>
      <c r="AE240" s="102">
        <f ca="1">Run4_Var1!AA804</f>
        <v>-6.5461769330000001E-3</v>
      </c>
      <c r="AF240" s="102">
        <f ca="1">Run4_Var2!AA804</f>
        <v>-5.9538728659999998E-3</v>
      </c>
      <c r="AG240" s="102">
        <f ca="1">Run4_Var3!AA804</f>
        <v>-3.6370714800000002E-2</v>
      </c>
      <c r="AH240" s="102">
        <f ca="1">Run4_Var4!AA804</f>
        <v>0</v>
      </c>
      <c r="AI240" s="102">
        <f ca="1">Run4_Var5!AA804</f>
        <v>-1.379291163</v>
      </c>
      <c r="AR240" s="106"/>
      <c r="AS240" s="106"/>
      <c r="AT240" s="106"/>
      <c r="AU240" s="106"/>
      <c r="AV240" s="106"/>
      <c r="AW240" s="106"/>
      <c r="AX240" s="106"/>
      <c r="AY240" s="106"/>
      <c r="AZ240" s="106"/>
      <c r="BA240" s="106"/>
      <c r="BB240" s="106"/>
      <c r="BC240" s="106"/>
      <c r="BD240" s="106"/>
      <c r="BE240" s="106"/>
      <c r="BF240" s="106"/>
      <c r="BG240" s="106"/>
      <c r="BH240" s="106"/>
      <c r="BI240" s="106"/>
      <c r="BJ240" s="106"/>
      <c r="BK240" s="106"/>
      <c r="BL240" s="106"/>
      <c r="BM240" s="106"/>
      <c r="BN240" s="106"/>
      <c r="BO240" s="106"/>
      <c r="BP240" s="106"/>
      <c r="BQ240" s="106"/>
      <c r="BR240" s="106"/>
      <c r="BS240" s="106"/>
      <c r="BT240" s="106"/>
      <c r="BU240" s="106"/>
      <c r="BV240" s="106"/>
      <c r="BW240" s="106"/>
      <c r="BX240" s="106"/>
      <c r="BY240" s="106"/>
      <c r="BZ240" s="106"/>
      <c r="CA240" s="106"/>
      <c r="CB240" s="106"/>
      <c r="CC240" s="106"/>
      <c r="CD240" s="106"/>
      <c r="CE240" s="106"/>
      <c r="CF240" s="106"/>
      <c r="CG240" s="106"/>
      <c r="CH240" s="106"/>
      <c r="CI240" s="106"/>
    </row>
    <row r="241" spans="1:87" s="8" customFormat="1" x14ac:dyDescent="0.25">
      <c r="C241" s="241"/>
      <c r="D241" s="241"/>
      <c r="E241" s="241"/>
      <c r="F241" s="241"/>
      <c r="G241" s="241"/>
      <c r="H241" s="6"/>
      <c r="I241" s="6"/>
      <c r="J241" s="241"/>
      <c r="K241" s="241"/>
      <c r="L241" s="241"/>
      <c r="M241" s="241"/>
      <c r="N241" s="241"/>
      <c r="O241" s="6"/>
      <c r="P241" s="6"/>
      <c r="Q241" s="241"/>
      <c r="R241" s="241"/>
      <c r="S241" s="241"/>
      <c r="T241" s="241"/>
      <c r="U241" s="241"/>
      <c r="V241" s="6"/>
      <c r="W241" s="6"/>
      <c r="X241" s="241"/>
      <c r="Y241" s="241"/>
      <c r="Z241" s="241"/>
      <c r="AA241" s="241"/>
      <c r="AB241" s="241"/>
      <c r="AC241" s="6"/>
      <c r="AD241" s="6"/>
      <c r="AE241" s="241"/>
      <c r="AF241" s="241"/>
      <c r="AG241" s="241"/>
      <c r="AH241" s="241"/>
      <c r="AI241" s="241"/>
      <c r="AR241" s="140"/>
      <c r="AS241" s="140"/>
      <c r="AT241" s="140"/>
      <c r="AU241" s="140"/>
      <c r="AV241" s="140"/>
      <c r="AW241" s="140"/>
      <c r="AX241" s="140"/>
      <c r="AY241" s="140"/>
      <c r="AZ241" s="140"/>
      <c r="BA241" s="140"/>
      <c r="BB241" s="140"/>
      <c r="BC241" s="140"/>
      <c r="BD241" s="140"/>
      <c r="BE241" s="140"/>
      <c r="BF241" s="140"/>
      <c r="BG241" s="140"/>
      <c r="BH241" s="140"/>
      <c r="BI241" s="140"/>
      <c r="BJ241" s="140"/>
      <c r="BK241" s="140"/>
      <c r="BL241" s="140"/>
      <c r="BM241" s="140"/>
      <c r="BN241" s="140"/>
      <c r="BO241" s="140"/>
      <c r="BP241" s="140"/>
      <c r="BQ241" s="140"/>
      <c r="BR241" s="140"/>
      <c r="BS241" s="140"/>
      <c r="BT241" s="140"/>
      <c r="BU241" s="140"/>
      <c r="BV241" s="140"/>
      <c r="BW241" s="140"/>
      <c r="BX241" s="140"/>
      <c r="BY241" s="140"/>
      <c r="BZ241" s="140"/>
      <c r="CA241" s="140"/>
      <c r="CB241" s="140"/>
      <c r="CC241" s="140"/>
      <c r="CD241" s="140"/>
      <c r="CE241" s="140"/>
      <c r="CF241" s="140"/>
      <c r="CG241" s="140"/>
      <c r="CH241" s="140"/>
      <c r="CI241" s="140"/>
    </row>
    <row r="242" spans="1:87" x14ac:dyDescent="0.25">
      <c r="B242" s="8" t="str">
        <f>Run4_Var1!V806</f>
        <v>Inkomsten voor Eigenaar</v>
      </c>
      <c r="C242" s="102"/>
      <c r="D242" s="102"/>
      <c r="E242" s="102"/>
      <c r="F242" s="102"/>
      <c r="G242" s="102"/>
      <c r="H242" s="106"/>
      <c r="I242" s="106"/>
      <c r="J242" s="102"/>
      <c r="K242" s="102"/>
      <c r="L242" s="102"/>
      <c r="M242" s="102"/>
      <c r="N242" s="102"/>
      <c r="O242" s="106"/>
      <c r="P242" s="106"/>
      <c r="Q242" s="102"/>
      <c r="R242" s="102"/>
      <c r="S242" s="102"/>
      <c r="T242" s="102"/>
      <c r="U242" s="102"/>
      <c r="V242" s="106"/>
      <c r="W242" s="106"/>
      <c r="X242" s="102"/>
      <c r="Y242" s="102"/>
      <c r="Z242" s="102"/>
      <c r="AA242" s="102"/>
      <c r="AB242" s="102"/>
      <c r="AC242" s="106"/>
      <c r="AD242" s="106"/>
      <c r="AE242" s="102"/>
      <c r="AF242" s="102"/>
      <c r="AG242" s="102"/>
      <c r="AH242" s="102"/>
      <c r="AI242" s="102"/>
    </row>
    <row r="243" spans="1:87" x14ac:dyDescent="0.25">
      <c r="B243" s="88" t="str">
        <f>Run4_Var1!V807</f>
        <v>Aansluitbijdrage gasnet (incl BTW)</v>
      </c>
      <c r="C243" s="102">
        <f ca="1">Run4_Var1!W807</f>
        <v>0</v>
      </c>
      <c r="D243" s="102">
        <f ca="1">Run4_Var2!W807</f>
        <v>0</v>
      </c>
      <c r="E243" s="102">
        <f ca="1">Run4_Var3!W807</f>
        <v>0</v>
      </c>
      <c r="F243" s="102">
        <f ca="1">Run4_Var4!W807</f>
        <v>0</v>
      </c>
      <c r="G243" s="102">
        <f ca="1">Run4_Var5!W807</f>
        <v>0</v>
      </c>
      <c r="H243" s="106"/>
      <c r="I243" s="106"/>
      <c r="J243" s="102">
        <f ca="1">Run4_Var1!X807</f>
        <v>3.0537872900000002E-2</v>
      </c>
      <c r="K243" s="102">
        <f ca="1">Run4_Var2!X807</f>
        <v>3.4173979299999997E-2</v>
      </c>
      <c r="L243" s="102">
        <f ca="1">Run4_Var3!X807</f>
        <v>2.5481412500000002E-2</v>
      </c>
      <c r="M243" s="102">
        <f ca="1">Run4_Var4!X807</f>
        <v>0</v>
      </c>
      <c r="N243" s="102">
        <f ca="1">Run4_Var5!X807</f>
        <v>7.9539826700000002E-4</v>
      </c>
      <c r="O243" s="106"/>
      <c r="P243" s="106"/>
      <c r="Q243" s="102">
        <f ca="1">Run4_Var1!Y807</f>
        <v>3.0537872900000002E-2</v>
      </c>
      <c r="R243" s="102">
        <f ca="1">Run4_Var2!Y807</f>
        <v>3.4173979299999997E-2</v>
      </c>
      <c r="S243" s="102">
        <f ca="1">Run4_Var3!Y807</f>
        <v>2.5197341700000001E-2</v>
      </c>
      <c r="T243" s="102">
        <f ca="1">Run4_Var4!Y807</f>
        <v>0</v>
      </c>
      <c r="U243" s="102">
        <f ca="1">Run4_Var5!Y807</f>
        <v>7.9539826700000002E-4</v>
      </c>
      <c r="V243" s="106"/>
      <c r="W243" s="106"/>
      <c r="X243" s="102">
        <f ca="1">Run4_Var1!Z807</f>
        <v>2.9128071679999999E-2</v>
      </c>
      <c r="Y243" s="102">
        <f ca="1">Run4_Var2!Z807</f>
        <v>3.4173979299999997E-2</v>
      </c>
      <c r="Z243" s="102">
        <f ca="1">Run4_Var3!Z807</f>
        <v>2.376804481E-2</v>
      </c>
      <c r="AA243" s="102">
        <f ca="1">Run4_Var4!Z807</f>
        <v>0</v>
      </c>
      <c r="AB243" s="102">
        <f ca="1">Run4_Var5!Z807</f>
        <v>7.9539826700000002E-4</v>
      </c>
      <c r="AC243" s="106"/>
      <c r="AD243" s="106"/>
      <c r="AE243" s="102">
        <f ca="1">Run4_Var1!AA807</f>
        <v>2.6448904110000001E-2</v>
      </c>
      <c r="AF243" s="102">
        <f ca="1">Run4_Var2!AA807</f>
        <v>2.8554600279999998E-2</v>
      </c>
      <c r="AG243" s="102">
        <f ca="1">Run4_Var3!AA807</f>
        <v>2.1088877239999998E-2</v>
      </c>
      <c r="AH243" s="102">
        <f ca="1">Run4_Var4!AA807</f>
        <v>0</v>
      </c>
      <c r="AI243" s="102">
        <f ca="1">Run4_Var5!AA807</f>
        <v>7.9539826700000002E-4</v>
      </c>
    </row>
    <row r="244" spans="1:87" x14ac:dyDescent="0.25">
      <c r="B244" s="90" t="str">
        <f>Run4_Var1!V808</f>
        <v>Aansluitbijdrage elektriciteitsnet (incl BTW)</v>
      </c>
      <c r="C244" s="102">
        <f ca="1">Run4_Var1!W808</f>
        <v>0</v>
      </c>
      <c r="D244" s="102">
        <f ca="1">Run4_Var2!W808</f>
        <v>0</v>
      </c>
      <c r="E244" s="102">
        <f ca="1">Run4_Var3!W808</f>
        <v>0</v>
      </c>
      <c r="F244" s="102">
        <f ca="1">Run4_Var4!W808</f>
        <v>0</v>
      </c>
      <c r="G244" s="102">
        <f ca="1">Run4_Var5!W808</f>
        <v>0</v>
      </c>
      <c r="H244" s="106"/>
      <c r="I244" s="106"/>
      <c r="J244" s="102">
        <f ca="1">Run4_Var1!X808</f>
        <v>0.82339149300000003</v>
      </c>
      <c r="K244" s="102">
        <f ca="1">Run4_Var2!X808</f>
        <v>0.82339149300000003</v>
      </c>
      <c r="L244" s="102">
        <f ca="1">Run4_Var3!X808</f>
        <v>0.82339149300000003</v>
      </c>
      <c r="M244" s="102">
        <f ca="1">Run4_Var4!X808</f>
        <v>0.82339149300000003</v>
      </c>
      <c r="N244" s="102">
        <f ca="1">Run4_Var5!X808</f>
        <v>0.82339149300000003</v>
      </c>
      <c r="O244" s="106"/>
      <c r="P244" s="106"/>
      <c r="Q244" s="102">
        <f ca="1">Run4_Var1!Y808</f>
        <v>0.82339149300000003</v>
      </c>
      <c r="R244" s="102">
        <f ca="1">Run4_Var2!Y808</f>
        <v>0.82339149300000003</v>
      </c>
      <c r="S244" s="102">
        <f ca="1">Run4_Var3!Y808</f>
        <v>0.82339149300000003</v>
      </c>
      <c r="T244" s="102">
        <f ca="1">Run4_Var4!Y808</f>
        <v>0.82339149300000003</v>
      </c>
      <c r="U244" s="102">
        <f ca="1">Run4_Var5!Y808</f>
        <v>0.82339149300000003</v>
      </c>
      <c r="V244" s="106"/>
      <c r="W244" s="106"/>
      <c r="X244" s="102">
        <f ca="1">Run4_Var1!Z808</f>
        <v>0.82339149300000003</v>
      </c>
      <c r="Y244" s="102">
        <f ca="1">Run4_Var2!Z808</f>
        <v>0.82339149300000003</v>
      </c>
      <c r="Z244" s="102">
        <f ca="1">Run4_Var3!Z808</f>
        <v>0.82339149300000003</v>
      </c>
      <c r="AA244" s="102">
        <f ca="1">Run4_Var4!Z808</f>
        <v>0.82339149300000003</v>
      </c>
      <c r="AB244" s="102">
        <f ca="1">Run4_Var5!Z808</f>
        <v>0.82339149300000003</v>
      </c>
      <c r="AC244" s="106"/>
      <c r="AD244" s="106"/>
      <c r="AE244" s="102">
        <f ca="1">Run4_Var1!AA808</f>
        <v>0.82339149300000003</v>
      </c>
      <c r="AF244" s="102">
        <f ca="1">Run4_Var2!AA808</f>
        <v>0.82339149300000003</v>
      </c>
      <c r="AG244" s="102">
        <f ca="1">Run4_Var3!AA808</f>
        <v>0.82339149300000003</v>
      </c>
      <c r="AH244" s="102">
        <f ca="1">Run4_Var4!AA808</f>
        <v>0.82339149300000003</v>
      </c>
      <c r="AI244" s="102">
        <f ca="1">Run4_Var5!AA808</f>
        <v>0.82339149300000003</v>
      </c>
    </row>
    <row r="245" spans="1:87" x14ac:dyDescent="0.25">
      <c r="B245" s="142" t="str">
        <f>Run4_Var1!V809</f>
        <v>Investering in Lokale Opwekking (incl BTW)</v>
      </c>
      <c r="C245" s="102">
        <f ca="1">Run4_Var1!W809</f>
        <v>0</v>
      </c>
      <c r="D245" s="102">
        <f ca="1">Run4_Var2!W809</f>
        <v>0</v>
      </c>
      <c r="E245" s="102">
        <f ca="1">Run4_Var3!W809</f>
        <v>0</v>
      </c>
      <c r="F245" s="102">
        <f ca="1">Run4_Var4!W809</f>
        <v>0</v>
      </c>
      <c r="G245" s="102">
        <f ca="1">Run4_Var5!W809</f>
        <v>0</v>
      </c>
      <c r="H245" s="106"/>
      <c r="I245" s="106"/>
      <c r="J245" s="102">
        <f ca="1">Run4_Var1!X809</f>
        <v>2.2749446600000001E-3</v>
      </c>
      <c r="K245" s="102">
        <f ca="1">Run4_Var2!X809</f>
        <v>0</v>
      </c>
      <c r="L245" s="102">
        <f ca="1">Run4_Var3!X809</f>
        <v>0</v>
      </c>
      <c r="M245" s="102">
        <f ca="1">Run4_Var4!X809</f>
        <v>119.64301144700001</v>
      </c>
      <c r="N245" s="102">
        <f ca="1">Run4_Var5!X809</f>
        <v>0</v>
      </c>
      <c r="O245" s="106"/>
      <c r="P245" s="106"/>
      <c r="Q245" s="102">
        <f ca="1">Run4_Var1!Y809</f>
        <v>8.4277978199999992E-3</v>
      </c>
      <c r="R245" s="102">
        <f ca="1">Run4_Var2!Y809</f>
        <v>6.4385139600000002E-2</v>
      </c>
      <c r="S245" s="102">
        <f ca="1">Run4_Var3!Y809</f>
        <v>0.69677517099999997</v>
      </c>
      <c r="T245" s="102">
        <f ca="1">Run4_Var4!Y809</f>
        <v>100.75200969799999</v>
      </c>
      <c r="U245" s="102">
        <f ca="1">Run4_Var5!Y809</f>
        <v>0</v>
      </c>
      <c r="V245" s="106"/>
      <c r="W245" s="106"/>
      <c r="X245" s="102">
        <f ca="1">Run4_Var1!Z809</f>
        <v>5.2905677800000002E-2</v>
      </c>
      <c r="Y245" s="102">
        <f ca="1">Run4_Var2!Z809</f>
        <v>0.36635996999999998</v>
      </c>
      <c r="Z245" s="102">
        <f ca="1">Run4_Var3!Z809</f>
        <v>0.98778256900000005</v>
      </c>
      <c r="AA245" s="102">
        <f ca="1">Run4_Var4!Z809</f>
        <v>88.945133468999998</v>
      </c>
      <c r="AB245" s="102">
        <f ca="1">Run4_Var5!Z809</f>
        <v>0</v>
      </c>
      <c r="AC245" s="106"/>
      <c r="AD245" s="106"/>
      <c r="AE245" s="102">
        <f ca="1">Run4_Var1!AA809</f>
        <v>0.14339855900000001</v>
      </c>
      <c r="AF245" s="102">
        <f ca="1">Run4_Var2!AA809</f>
        <v>0.53471702099999996</v>
      </c>
      <c r="AG245" s="102">
        <f ca="1">Run4_Var3!AA809</f>
        <v>1.2709814100000001</v>
      </c>
      <c r="AH245" s="102">
        <f ca="1">Run4_Var4!AA809</f>
        <v>80.286757715999997</v>
      </c>
      <c r="AI245" s="102">
        <f ca="1">Run4_Var5!AA809</f>
        <v>8.7904468399999997E-5</v>
      </c>
      <c r="AR245" s="106"/>
      <c r="AS245" s="106"/>
      <c r="AT245" s="106"/>
      <c r="AU245" s="106"/>
      <c r="AV245" s="106"/>
      <c r="AW245" s="106"/>
      <c r="AX245" s="106"/>
      <c r="AY245" s="106"/>
      <c r="AZ245" s="106"/>
      <c r="BA245" s="106"/>
      <c r="BB245" s="106"/>
      <c r="BC245" s="106"/>
      <c r="BD245" s="106"/>
      <c r="BE245" s="106"/>
      <c r="BF245" s="106"/>
      <c r="BG245" s="106"/>
      <c r="BH245" s="106"/>
      <c r="BI245" s="106"/>
      <c r="BJ245" s="106"/>
      <c r="BK245" s="106"/>
      <c r="BL245" s="106"/>
      <c r="BM245" s="106"/>
      <c r="BN245" s="106"/>
      <c r="BO245" s="106"/>
      <c r="BP245" s="106"/>
      <c r="BQ245" s="106"/>
      <c r="BR245" s="106"/>
      <c r="BS245" s="106"/>
      <c r="BT245" s="106"/>
      <c r="BU245" s="106"/>
      <c r="BV245" s="106"/>
      <c r="BW245" s="106"/>
      <c r="BX245" s="106"/>
      <c r="BY245" s="106"/>
      <c r="BZ245" s="106"/>
      <c r="CA245" s="106"/>
      <c r="CB245" s="106"/>
      <c r="CC245" s="106"/>
      <c r="CD245" s="106"/>
      <c r="CE245" s="106"/>
      <c r="CF245" s="106"/>
      <c r="CG245" s="106"/>
      <c r="CH245" s="106"/>
      <c r="CI245" s="106"/>
    </row>
    <row r="246" spans="1:87" x14ac:dyDescent="0.25">
      <c r="B246" s="146" t="str">
        <f>Run4_Var1!V810</f>
        <v>Investering in energiebesparing (incl BTW)</v>
      </c>
      <c r="C246" s="102">
        <f ca="1">Run4_Var1!W810</f>
        <v>0</v>
      </c>
      <c r="D246" s="102">
        <f ca="1">Run4_Var2!W810</f>
        <v>0</v>
      </c>
      <c r="E246" s="102">
        <f ca="1">Run4_Var3!W810</f>
        <v>0</v>
      </c>
      <c r="F246" s="102">
        <f ca="1">Run4_Var4!W810</f>
        <v>0</v>
      </c>
      <c r="G246" s="102">
        <f ca="1">Run4_Var5!W810</f>
        <v>0</v>
      </c>
      <c r="H246" s="106"/>
      <c r="I246" s="106"/>
      <c r="J246" s="102">
        <f ca="1">Run4_Var1!X810</f>
        <v>1.5885634744300001</v>
      </c>
      <c r="K246" s="102">
        <f ca="1">Run4_Var2!X810</f>
        <v>86.1269329</v>
      </c>
      <c r="L246" s="102">
        <f ca="1">Run4_Var3!X810</f>
        <v>164.1968085</v>
      </c>
      <c r="M246" s="102">
        <f ca="1">Run4_Var4!X810</f>
        <v>110.6927013</v>
      </c>
      <c r="N246" s="102">
        <f ca="1">Run4_Var5!X810</f>
        <v>86.1269329</v>
      </c>
      <c r="O246" s="106"/>
      <c r="P246" s="106"/>
      <c r="Q246" s="102">
        <f ca="1">Run4_Var1!Y810</f>
        <v>1.6064281660999999</v>
      </c>
      <c r="R246" s="102">
        <f ca="1">Run4_Var2!Y810</f>
        <v>86.174190800000005</v>
      </c>
      <c r="S246" s="102">
        <f ca="1">Run4_Var3!Y810</f>
        <v>164.1968085</v>
      </c>
      <c r="T246" s="102">
        <f ca="1">Run4_Var4!Y810</f>
        <v>111.0691672</v>
      </c>
      <c r="U246" s="102">
        <f ca="1">Run4_Var5!Y810</f>
        <v>86.1269329</v>
      </c>
      <c r="V246" s="106"/>
      <c r="W246" s="106"/>
      <c r="X246" s="102">
        <f ca="1">Run4_Var1!Z810</f>
        <v>1.900855414</v>
      </c>
      <c r="Y246" s="102">
        <f ca="1">Run4_Var2!Z810</f>
        <v>86.428648299999992</v>
      </c>
      <c r="Z246" s="102">
        <f ca="1">Run4_Var3!Z810</f>
        <v>164.1968085</v>
      </c>
      <c r="AA246" s="102">
        <f ca="1">Run4_Var4!Z810</f>
        <v>111.09600380000001</v>
      </c>
      <c r="AB246" s="102">
        <f ca="1">Run4_Var5!Z810</f>
        <v>86.1269329</v>
      </c>
      <c r="AC246" s="106"/>
      <c r="AD246" s="106"/>
      <c r="AE246" s="102">
        <f ca="1">Run4_Var1!AA810</f>
        <v>2.3358866840000001</v>
      </c>
      <c r="AF246" s="102">
        <f ca="1">Run4_Var2!AA810</f>
        <v>86.570865900000001</v>
      </c>
      <c r="AG246" s="102">
        <f ca="1">Run4_Var3!AA810</f>
        <v>164.1968085</v>
      </c>
      <c r="AH246" s="102">
        <f ca="1">Run4_Var4!AA810</f>
        <v>111.33952339999999</v>
      </c>
      <c r="AI246" s="102">
        <f ca="1">Run4_Var5!AA810</f>
        <v>86.127027699999999</v>
      </c>
    </row>
    <row r="247" spans="1:87" x14ac:dyDescent="0.25">
      <c r="B247" s="148" t="str">
        <f>Run4_Var1!V811</f>
        <v>Subsidies voor investering in Energiebesparing en Lokale Opwekking</v>
      </c>
      <c r="C247" s="102">
        <f ca="1">Run4_Var1!W811</f>
        <v>0</v>
      </c>
      <c r="D247" s="102">
        <f ca="1">Run4_Var2!W811</f>
        <v>0</v>
      </c>
      <c r="E247" s="102">
        <f ca="1">Run4_Var3!W811</f>
        <v>0</v>
      </c>
      <c r="F247" s="102">
        <f ca="1">Run4_Var4!W811</f>
        <v>0</v>
      </c>
      <c r="G247" s="102">
        <f ca="1">Run4_Var5!W811</f>
        <v>0</v>
      </c>
      <c r="H247" s="106"/>
      <c r="I247" s="106"/>
      <c r="J247" s="102">
        <f ca="1">Run4_Var1!X811</f>
        <v>0</v>
      </c>
      <c r="K247" s="102">
        <f ca="1">Run4_Var2!X811</f>
        <v>0</v>
      </c>
      <c r="L247" s="102">
        <f ca="1">Run4_Var3!X811</f>
        <v>0</v>
      </c>
      <c r="M247" s="102">
        <f ca="1">Run4_Var4!X811</f>
        <v>0</v>
      </c>
      <c r="N247" s="102">
        <f ca="1">Run4_Var5!X811</f>
        <v>0</v>
      </c>
      <c r="O247" s="106"/>
      <c r="P247" s="106"/>
      <c r="Q247" s="102">
        <f ca="1">Run4_Var1!Y811</f>
        <v>0</v>
      </c>
      <c r="R247" s="102">
        <f ca="1">Run4_Var2!Y811</f>
        <v>0</v>
      </c>
      <c r="S247" s="102">
        <f ca="1">Run4_Var3!Y811</f>
        <v>0</v>
      </c>
      <c r="T247" s="102">
        <f ca="1">Run4_Var4!Y811</f>
        <v>0</v>
      </c>
      <c r="U247" s="102">
        <f ca="1">Run4_Var5!Y811</f>
        <v>0</v>
      </c>
      <c r="V247" s="106"/>
      <c r="W247" s="106"/>
      <c r="X247" s="102">
        <f ca="1">Run4_Var1!Z811</f>
        <v>0</v>
      </c>
      <c r="Y247" s="102">
        <f ca="1">Run4_Var2!Z811</f>
        <v>0</v>
      </c>
      <c r="Z247" s="102">
        <f ca="1">Run4_Var3!Z811</f>
        <v>0</v>
      </c>
      <c r="AA247" s="102">
        <f ca="1">Run4_Var4!Z811</f>
        <v>0</v>
      </c>
      <c r="AB247" s="102">
        <f ca="1">Run4_Var5!Z811</f>
        <v>0</v>
      </c>
      <c r="AC247" s="106"/>
      <c r="AD247" s="106"/>
      <c r="AE247" s="102">
        <f ca="1">Run4_Var1!AA811</f>
        <v>0</v>
      </c>
      <c r="AF247" s="102">
        <f ca="1">Run4_Var2!AA811</f>
        <v>0</v>
      </c>
      <c r="AG247" s="102">
        <f ca="1">Run4_Var3!AA811</f>
        <v>0</v>
      </c>
      <c r="AH247" s="102">
        <f ca="1">Run4_Var4!AA811</f>
        <v>0</v>
      </c>
      <c r="AI247" s="102">
        <f ca="1">Run4_Var5!AA811</f>
        <v>0</v>
      </c>
    </row>
    <row r="248" spans="1:87" x14ac:dyDescent="0.25">
      <c r="B248" s="24" t="str">
        <f>Run4_Var1!V812</f>
        <v>Aansluitbijdrage gebiedsopties voor verschillende gebouwtypes (incl BTW)</v>
      </c>
      <c r="C248" s="102">
        <f ca="1">Run4_Var1!W812</f>
        <v>0</v>
      </c>
      <c r="D248" s="102">
        <f ca="1">Run4_Var2!W812</f>
        <v>0</v>
      </c>
      <c r="E248" s="102">
        <f ca="1">Run4_Var3!W812</f>
        <v>0</v>
      </c>
      <c r="F248" s="102">
        <f ca="1">Run4_Var4!W812</f>
        <v>0</v>
      </c>
      <c r="G248" s="102">
        <f ca="1">Run4_Var5!W812</f>
        <v>0</v>
      </c>
      <c r="H248" s="106"/>
      <c r="I248" s="106"/>
      <c r="J248" s="102">
        <f ca="1">Run4_Var1!X812</f>
        <v>3.1717191703999998</v>
      </c>
      <c r="K248" s="102">
        <f ca="1">Run4_Var2!X812</f>
        <v>3.1471728564000001</v>
      </c>
      <c r="L248" s="102">
        <f ca="1">Run4_Var3!X812</f>
        <v>8.9502684004000006</v>
      </c>
      <c r="M248" s="102">
        <f ca="1">Run4_Var4!X812</f>
        <v>0</v>
      </c>
      <c r="N248" s="102">
        <f ca="1">Run4_Var5!X812</f>
        <v>11.681667139880002</v>
      </c>
      <c r="O248" s="106"/>
      <c r="P248" s="106"/>
      <c r="Q248" s="102">
        <f ca="1">Run4_Var1!Y812</f>
        <v>6.0776518239999993</v>
      </c>
      <c r="R248" s="102">
        <f ca="1">Run4_Var2!Y812</f>
        <v>6.0306161409999994</v>
      </c>
      <c r="S248" s="102">
        <f ca="1">Run4_Var3!Y812</f>
        <v>17.349839074999998</v>
      </c>
      <c r="T248" s="102">
        <f ca="1">Run4_Var4!Y812</f>
        <v>0</v>
      </c>
      <c r="U248" s="102">
        <f ca="1">Run4_Var5!Y812</f>
        <v>10.726913322389999</v>
      </c>
      <c r="V248" s="106"/>
      <c r="W248" s="106"/>
      <c r="X248" s="102">
        <f ca="1">Run4_Var1!Z812</f>
        <v>10.034716912310001</v>
      </c>
      <c r="Y248" s="102">
        <f ca="1">Run4_Var2!Z812</f>
        <v>8.7206577359999997</v>
      </c>
      <c r="Z248" s="102">
        <f ca="1">Run4_Var3!Z812</f>
        <v>25.646781046000001</v>
      </c>
      <c r="AA248" s="102">
        <f ca="1">Run4_Var4!Z812</f>
        <v>0</v>
      </c>
      <c r="AB248" s="102">
        <f ca="1">Run4_Var5!Z812</f>
        <v>10.03117802129</v>
      </c>
      <c r="AC248" s="106"/>
      <c r="AD248" s="106"/>
      <c r="AE248" s="102">
        <f ca="1">Run4_Var1!AA812</f>
        <v>12.553941999079999</v>
      </c>
      <c r="AF248" s="102">
        <f ca="1">Run4_Var2!AA812</f>
        <v>12.48797654869</v>
      </c>
      <c r="AG248" s="102">
        <f ca="1">Run4_Var3!AA812</f>
        <v>33.757665708999994</v>
      </c>
      <c r="AH248" s="102">
        <f ca="1">Run4_Var4!AA812</f>
        <v>0</v>
      </c>
      <c r="AI248" s="102">
        <f ca="1">Run4_Var5!AA812</f>
        <v>9.5297403649099994</v>
      </c>
    </row>
    <row r="249" spans="1:87" x14ac:dyDescent="0.25">
      <c r="B249" s="30" t="str">
        <f>Run4_Var1!V813</f>
        <v>Projectmanagement en ongeriefsvergoeding</v>
      </c>
      <c r="C249" s="102">
        <f ca="1">Run4_Var1!W813</f>
        <v>0</v>
      </c>
      <c r="D249" s="102">
        <f ca="1">Run4_Var2!W813</f>
        <v>0</v>
      </c>
      <c r="E249" s="102">
        <f ca="1">Run4_Var3!W813</f>
        <v>0</v>
      </c>
      <c r="F249" s="102">
        <f ca="1">Run4_Var4!W813</f>
        <v>0</v>
      </c>
      <c r="G249" s="102">
        <f ca="1">Run4_Var5!W813</f>
        <v>0</v>
      </c>
      <c r="H249" s="106"/>
      <c r="I249" s="106"/>
      <c r="J249" s="102">
        <f ca="1">Run4_Var1!X813</f>
        <v>0</v>
      </c>
      <c r="K249" s="102">
        <f ca="1">Run4_Var2!X813</f>
        <v>0</v>
      </c>
      <c r="L249" s="102">
        <f ca="1">Run4_Var3!X813</f>
        <v>1.213557869</v>
      </c>
      <c r="M249" s="102">
        <f ca="1">Run4_Var4!X813</f>
        <v>0</v>
      </c>
      <c r="N249" s="102">
        <f ca="1">Run4_Var5!X813</f>
        <v>1.6748295479999999</v>
      </c>
      <c r="O249" s="106"/>
      <c r="P249" s="106"/>
      <c r="Q249" s="102">
        <f ca="1">Run4_Var1!Y813</f>
        <v>0</v>
      </c>
      <c r="R249" s="102">
        <f ca="1">Run4_Var2!Y813</f>
        <v>0</v>
      </c>
      <c r="S249" s="102">
        <f ca="1">Run4_Var3!Y813</f>
        <v>9.5902041300000001E-3</v>
      </c>
      <c r="T249" s="102">
        <f ca="1">Run4_Var4!Y813</f>
        <v>0</v>
      </c>
      <c r="U249" s="102">
        <f ca="1">Run4_Var5!Y813</f>
        <v>1.6748295479999999</v>
      </c>
      <c r="V249" s="106"/>
      <c r="W249" s="106"/>
      <c r="X249" s="102">
        <f ca="1">Run4_Var1!Z813</f>
        <v>7.9488151769999994E-3</v>
      </c>
      <c r="Y249" s="102">
        <f ca="1">Run4_Var2!Z813</f>
        <v>0</v>
      </c>
      <c r="Z249" s="102">
        <f ca="1">Run4_Var3!Z813</f>
        <v>5.4215096899999995E-2</v>
      </c>
      <c r="AA249" s="102">
        <f ca="1">Run4_Var4!Z813</f>
        <v>0</v>
      </c>
      <c r="AB249" s="102">
        <f ca="1">Run4_Var5!Z813</f>
        <v>1.6748295479999999</v>
      </c>
      <c r="AC249" s="106"/>
      <c r="AD249" s="106"/>
      <c r="AE249" s="102">
        <f ca="1">Run4_Var1!AA813</f>
        <v>7.9488151769999994E-3</v>
      </c>
      <c r="AF249" s="102">
        <f ca="1">Run4_Var2!AA813</f>
        <v>7.2295991309999997E-3</v>
      </c>
      <c r="AG249" s="102">
        <f ca="1">Run4_Var3!AA813</f>
        <v>4.4163806299999997E-2</v>
      </c>
      <c r="AH249" s="102">
        <f ca="1">Run4_Var4!AA813</f>
        <v>0</v>
      </c>
      <c r="AI249" s="102">
        <f ca="1">Run4_Var5!AA813</f>
        <v>1.6748295479999999</v>
      </c>
    </row>
    <row r="250" spans="1:87" s="106" customFormat="1" x14ac:dyDescent="0.25">
      <c r="A250" s="106" t="s">
        <v>341</v>
      </c>
      <c r="C250" s="102"/>
      <c r="D250" s="102"/>
      <c r="E250" s="102"/>
      <c r="F250" s="102"/>
      <c r="G250" s="102"/>
      <c r="J250" s="102"/>
      <c r="K250" s="102"/>
      <c r="L250" s="102"/>
      <c r="M250" s="102"/>
      <c r="N250" s="102"/>
      <c r="Q250" s="102"/>
      <c r="R250" s="102"/>
      <c r="S250" s="102"/>
      <c r="T250" s="102"/>
      <c r="U250" s="102"/>
      <c r="X250" s="102"/>
      <c r="Y250" s="102"/>
      <c r="Z250" s="102"/>
      <c r="AA250" s="102"/>
      <c r="AB250" s="102"/>
      <c r="AE250" s="102"/>
      <c r="AF250" s="102"/>
      <c r="AG250" s="102"/>
      <c r="AH250" s="102"/>
      <c r="AI250" s="102"/>
      <c r="AR250" s="140"/>
      <c r="AS250" s="140"/>
      <c r="AT250" s="140"/>
      <c r="AU250" s="140"/>
      <c r="AV250" s="140"/>
      <c r="AW250" s="140"/>
      <c r="AX250" s="140"/>
      <c r="AY250" s="140"/>
      <c r="AZ250" s="140"/>
      <c r="BA250" s="140"/>
      <c r="BB250" s="140"/>
      <c r="BC250" s="140"/>
      <c r="BD250" s="140"/>
      <c r="BE250" s="140"/>
      <c r="BF250" s="140"/>
      <c r="BG250" s="140"/>
      <c r="BH250" s="140"/>
      <c r="BI250" s="140"/>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row>
    <row r="251" spans="1:87" x14ac:dyDescent="0.25">
      <c r="B251" s="22" t="str">
        <f>Run4_Var1!V995</f>
        <v>Gebouwverbetering (incl. BTW)</v>
      </c>
      <c r="C251" s="102">
        <f ca="1">Run4_Var1!W995</f>
        <v>0</v>
      </c>
      <c r="D251" s="102">
        <f ca="1">Run4_Var2!W995</f>
        <v>0</v>
      </c>
      <c r="E251" s="102">
        <f ca="1">Run4_Var3!W995</f>
        <v>0</v>
      </c>
      <c r="F251" s="102">
        <f ca="1">Run4_Var4!W995</f>
        <v>0</v>
      </c>
      <c r="G251" s="102">
        <f ca="1">Run4_Var5!W995</f>
        <v>0</v>
      </c>
      <c r="H251" s="106"/>
      <c r="I251" s="106"/>
      <c r="J251" s="102">
        <f ca="1">Run4_Var1!X995</f>
        <v>1.17580458954</v>
      </c>
      <c r="K251" s="102">
        <f ca="1">Run4_Var2!X995</f>
        <v>60.385706400000004</v>
      </c>
      <c r="L251" s="102">
        <f ca="1">Run4_Var3!X995</f>
        <v>115.3127057</v>
      </c>
      <c r="M251" s="102">
        <f ca="1">Run4_Var4!X995</f>
        <v>78.072618300000002</v>
      </c>
      <c r="N251" s="102">
        <f ca="1">Run4_Var5!X995</f>
        <v>60.385706400000004</v>
      </c>
      <c r="O251" s="106"/>
      <c r="P251" s="106"/>
      <c r="Q251" s="102">
        <f ca="1">Run4_Var1!Y995</f>
        <v>1.1874351956</v>
      </c>
      <c r="R251" s="102">
        <f ca="1">Run4_Var2!Y995</f>
        <v>60.416473100000005</v>
      </c>
      <c r="S251" s="102">
        <f ca="1">Run4_Var3!Y995</f>
        <v>115.3127057</v>
      </c>
      <c r="T251" s="102">
        <f ca="1">Run4_Var4!Y995</f>
        <v>78.351397999999989</v>
      </c>
      <c r="U251" s="102">
        <f ca="1">Run4_Var5!Y995</f>
        <v>60.385706400000004</v>
      </c>
      <c r="V251" s="106"/>
      <c r="W251" s="106"/>
      <c r="X251" s="102">
        <f ca="1">Run4_Var1!Z995</f>
        <v>1.379118737</v>
      </c>
      <c r="Y251" s="102">
        <f ca="1">Run4_Var2!Z995</f>
        <v>60.582134800000006</v>
      </c>
      <c r="Z251" s="102">
        <f ca="1">Run4_Var3!Z995</f>
        <v>115.3127057</v>
      </c>
      <c r="AA251" s="102">
        <f ca="1">Run4_Var4!Z995</f>
        <v>78.368869599999996</v>
      </c>
      <c r="AB251" s="102">
        <f ca="1">Run4_Var5!Z995</f>
        <v>60.385706400000004</v>
      </c>
      <c r="AC251" s="106"/>
      <c r="AD251" s="106"/>
      <c r="AE251" s="102">
        <f ca="1">Run4_Var1!AA995</f>
        <v>1.66234094</v>
      </c>
      <c r="AF251" s="102">
        <f ca="1">Run4_Var2!AA995</f>
        <v>60.674723999999998</v>
      </c>
      <c r="AG251" s="102">
        <f ca="1">Run4_Var3!AA995</f>
        <v>115.3127057</v>
      </c>
      <c r="AH251" s="102">
        <f ca="1">Run4_Var4!AA995</f>
        <v>78.5274103</v>
      </c>
      <c r="AI251" s="102">
        <f ca="1">Run4_Var5!AA995</f>
        <v>60.3857681</v>
      </c>
    </row>
    <row r="252" spans="1:87" s="106" customFormat="1" x14ac:dyDescent="0.25">
      <c r="A252" s="106" t="s">
        <v>587</v>
      </c>
      <c r="C252" s="102"/>
      <c r="D252" s="102"/>
      <c r="E252" s="102"/>
      <c r="F252" s="102"/>
      <c r="G252" s="102"/>
      <c r="J252" s="102"/>
      <c r="K252" s="102"/>
      <c r="L252" s="102"/>
      <c r="M252" s="102"/>
      <c r="N252" s="102"/>
      <c r="Q252" s="102"/>
      <c r="R252" s="102"/>
      <c r="S252" s="102"/>
      <c r="T252" s="102"/>
      <c r="U252" s="102"/>
      <c r="X252" s="102"/>
      <c r="Y252" s="102"/>
      <c r="Z252" s="102"/>
      <c r="AA252" s="102"/>
      <c r="AB252" s="102"/>
      <c r="AE252" s="102"/>
      <c r="AF252" s="102"/>
      <c r="AG252" s="102"/>
      <c r="AH252" s="102"/>
      <c r="AI252" s="102"/>
      <c r="AR252" s="140"/>
      <c r="AS252" s="140"/>
      <c r="AT252" s="140"/>
      <c r="AU252" s="140"/>
      <c r="AV252" s="140"/>
      <c r="AW252" s="140"/>
      <c r="AX252" s="140"/>
      <c r="AY252" s="140"/>
      <c r="AZ252" s="140"/>
      <c r="BA252" s="140"/>
      <c r="BB252" s="140"/>
      <c r="BC252" s="140"/>
      <c r="BD252" s="140"/>
      <c r="BE252" s="140"/>
      <c r="BF252" s="140"/>
      <c r="BG252" s="140"/>
      <c r="BH252" s="140"/>
      <c r="BI252" s="140"/>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row>
    <row r="253" spans="1:87" x14ac:dyDescent="0.25">
      <c r="B253" s="76" t="str">
        <f>Run4_Var1!V1004</f>
        <v xml:space="preserve">Lokale Opwekking </v>
      </c>
      <c r="C253" s="102">
        <f ca="1">Run4_Var1!W1004</f>
        <v>0</v>
      </c>
      <c r="D253" s="102">
        <f ca="1">Run4_Var2!W1004</f>
        <v>0</v>
      </c>
      <c r="E253" s="102">
        <f ca="1">Run4_Var3!W1004</f>
        <v>0</v>
      </c>
      <c r="F253" s="102">
        <f ca="1">Run4_Var4!W1004</f>
        <v>0</v>
      </c>
      <c r="G253" s="102">
        <f ca="1">Run4_Var5!W1004</f>
        <v>0</v>
      </c>
      <c r="H253" s="106"/>
      <c r="I253" s="106"/>
      <c r="J253" s="102">
        <f ca="1">Run4_Var1!X1004</f>
        <v>1.7513637200000001E-3</v>
      </c>
      <c r="K253" s="102">
        <f ca="1">Run4_Var2!X1004</f>
        <v>0</v>
      </c>
      <c r="L253" s="102">
        <f ca="1">Run4_Var3!X1004</f>
        <v>0</v>
      </c>
      <c r="M253" s="102">
        <f ca="1">Run4_Var4!X1004</f>
        <v>89.688491764000005</v>
      </c>
      <c r="N253" s="102">
        <f ca="1">Run4_Var5!X1004</f>
        <v>0</v>
      </c>
      <c r="O253" s="106"/>
      <c r="P253" s="106"/>
      <c r="Q253" s="102">
        <f ca="1">Run4_Var1!Y1004</f>
        <v>6.4881311499999997E-3</v>
      </c>
      <c r="R253" s="102">
        <f ca="1">Run4_Var2!Y1004</f>
        <v>4.9566830899999997E-2</v>
      </c>
      <c r="S253" s="102">
        <f ca="1">Run4_Var3!Y1004</f>
        <v>0.53641162099999995</v>
      </c>
      <c r="T253" s="102">
        <f ca="1">Run4_Var4!Y1004</f>
        <v>75.527150896999999</v>
      </c>
      <c r="U253" s="102">
        <f ca="1">Run4_Var5!Y1004</f>
        <v>0</v>
      </c>
      <c r="V253" s="106"/>
      <c r="W253" s="106"/>
      <c r="X253" s="102">
        <f ca="1">Run4_Var1!Z1004</f>
        <v>4.0729379500000003E-2</v>
      </c>
      <c r="Y253" s="102">
        <f ca="1">Run4_Var2!Z1004</f>
        <v>0.28204183199999999</v>
      </c>
      <c r="Z253" s="102">
        <f ca="1">Run4_Var3!Z1004</f>
        <v>0.76044335600000001</v>
      </c>
      <c r="AA253" s="102">
        <f ca="1">Run4_Var4!Z1004</f>
        <v>66.676312870999993</v>
      </c>
      <c r="AB253" s="102">
        <f ca="1">Run4_Var5!Z1004</f>
        <v>0</v>
      </c>
      <c r="AC253" s="106"/>
      <c r="AD253" s="106"/>
      <c r="AE253" s="102">
        <f ca="1">Run4_Var1!AA1004</f>
        <v>0.110395228</v>
      </c>
      <c r="AF253" s="102">
        <f ca="1">Run4_Var2!AA1004</f>
        <v>0.41165132799999998</v>
      </c>
      <c r="AG253" s="102">
        <f ca="1">Run4_Var3!AA1004</f>
        <v>0.97846367899999998</v>
      </c>
      <c r="AH253" s="102">
        <f ca="1">Run4_Var4!AA1004</f>
        <v>60.185698414000001</v>
      </c>
      <c r="AI253" s="102">
        <f ca="1">Run4_Var5!AA1004</f>
        <v>6.7673161099999999E-5</v>
      </c>
    </row>
    <row r="254" spans="1:87" s="106" customFormat="1" x14ac:dyDescent="0.25">
      <c r="A254" s="106" t="s">
        <v>343</v>
      </c>
      <c r="C254" s="102"/>
      <c r="D254" s="102"/>
      <c r="E254" s="102"/>
      <c r="F254" s="102"/>
      <c r="G254" s="102"/>
      <c r="J254" s="102"/>
      <c r="K254" s="102"/>
      <c r="L254" s="102"/>
      <c r="M254" s="102"/>
      <c r="N254" s="102"/>
      <c r="Q254" s="102"/>
      <c r="R254" s="102"/>
      <c r="S254" s="102"/>
      <c r="T254" s="102"/>
      <c r="U254" s="102"/>
      <c r="X254" s="102"/>
      <c r="Y254" s="102"/>
      <c r="Z254" s="102"/>
      <c r="AA254" s="102"/>
      <c r="AB254" s="102"/>
      <c r="AE254" s="102"/>
      <c r="AF254" s="102"/>
      <c r="AG254" s="102"/>
      <c r="AH254" s="102"/>
      <c r="AI254" s="102"/>
      <c r="AR254" s="8"/>
      <c r="AS254" s="8"/>
      <c r="AT254" s="8"/>
      <c r="AU254" s="8"/>
      <c r="AV254" s="8"/>
      <c r="AW254" s="8"/>
      <c r="AX254" s="8"/>
      <c r="AY254" s="8"/>
      <c r="AZ254" s="8"/>
      <c r="BA254" s="8"/>
      <c r="BB254" s="8"/>
      <c r="BC254" s="8"/>
      <c r="BD254" s="8"/>
      <c r="BE254" s="8"/>
      <c r="BF254" s="8"/>
      <c r="BG254" s="8"/>
      <c r="BH254" s="8"/>
      <c r="BI254" s="8"/>
      <c r="BJ254" s="8"/>
      <c r="BK254" s="8"/>
      <c r="BL254" s="8"/>
      <c r="BM254" s="8"/>
      <c r="BN254" s="8"/>
      <c r="BO254" s="8"/>
      <c r="BP254" s="8"/>
      <c r="BQ254" s="8"/>
      <c r="BR254" s="8"/>
      <c r="BS254" s="8"/>
      <c r="BT254" s="8"/>
      <c r="BU254" s="8"/>
      <c r="BV254" s="8"/>
      <c r="BW254" s="8"/>
      <c r="BX254" s="8"/>
      <c r="BY254" s="8"/>
      <c r="BZ254" s="8"/>
      <c r="CA254" s="8"/>
      <c r="CB254" s="8"/>
      <c r="CC254" s="8"/>
      <c r="CD254" s="8"/>
      <c r="CE254" s="8"/>
      <c r="CF254" s="8"/>
      <c r="CG254" s="8"/>
      <c r="CH254" s="8"/>
      <c r="CI254" s="8"/>
    </row>
    <row r="255" spans="1:87" x14ac:dyDescent="0.25">
      <c r="B255" s="87" t="str">
        <f>Run4_Var1!V1017</f>
        <v>Uitgaven</v>
      </c>
      <c r="C255" s="102"/>
      <c r="D255" s="102"/>
      <c r="E255" s="102"/>
      <c r="F255" s="102"/>
      <c r="G255" s="102"/>
      <c r="H255" s="106"/>
      <c r="I255" s="106"/>
      <c r="J255" s="102"/>
      <c r="K255" s="102"/>
      <c r="L255" s="102"/>
      <c r="M255" s="102"/>
      <c r="N255" s="102"/>
      <c r="O255" s="106"/>
      <c r="P255" s="106"/>
      <c r="Q255" s="102"/>
      <c r="R255" s="102"/>
      <c r="S255" s="102"/>
      <c r="T255" s="102"/>
      <c r="U255" s="102"/>
      <c r="V255" s="106"/>
      <c r="W255" s="106"/>
      <c r="X255" s="102"/>
      <c r="Y255" s="102"/>
      <c r="Z255" s="102"/>
      <c r="AA255" s="102"/>
      <c r="AB255" s="102"/>
      <c r="AC255" s="106"/>
      <c r="AD255" s="106"/>
      <c r="AE255" s="102"/>
      <c r="AF255" s="102"/>
      <c r="AG255" s="102"/>
      <c r="AH255" s="102"/>
      <c r="AI255" s="102"/>
    </row>
    <row r="256" spans="1:87" x14ac:dyDescent="0.25">
      <c r="B256" s="96" t="str">
        <f>Run4_Var1!V1018</f>
        <v>Aansluitbijdrage voor gebiedsopties</v>
      </c>
      <c r="C256" s="102">
        <f ca="1">Run4_Var1!W1018</f>
        <v>0</v>
      </c>
      <c r="D256" s="102">
        <f ca="1">Run4_Var2!W1018</f>
        <v>0</v>
      </c>
      <c r="E256" s="102">
        <f ca="1">Run4_Var3!W1018</f>
        <v>0</v>
      </c>
      <c r="F256" s="102">
        <f ca="1">Run4_Var4!W1018</f>
        <v>0</v>
      </c>
      <c r="G256" s="102">
        <f ca="1">Run4_Var5!W1018</f>
        <v>0</v>
      </c>
      <c r="H256" s="106"/>
      <c r="I256" s="106"/>
      <c r="J256" s="102">
        <f ca="1">Run4_Var1!X1018</f>
        <v>-2.7521640641</v>
      </c>
      <c r="K256" s="102">
        <f ca="1">Run4_Var2!X1018</f>
        <v>-2.7307957971000003</v>
      </c>
      <c r="L256" s="102">
        <f ca="1">Run4_Var3!X1018</f>
        <v>-7.7107379260999993</v>
      </c>
      <c r="M256" s="102">
        <f ca="1">Run4_Var4!X1018</f>
        <v>0</v>
      </c>
      <c r="N256" s="102">
        <f ca="1">Run4_Var5!X1018</f>
        <v>-10.018546628073002</v>
      </c>
      <c r="O256" s="106"/>
      <c r="P256" s="106"/>
      <c r="Q256" s="102">
        <f ca="1">Run4_Var1!Y1018</f>
        <v>-5.2736998457000013</v>
      </c>
      <c r="R256" s="102">
        <f ca="1">Run4_Var2!Y1018</f>
        <v>-5.2327539577</v>
      </c>
      <c r="S256" s="102">
        <f ca="1">Run4_Var3!Y1018</f>
        <v>-14.941294265700002</v>
      </c>
      <c r="T256" s="102">
        <f ca="1">Run4_Var4!Y1018</f>
        <v>0</v>
      </c>
      <c r="U256" s="102">
        <f ca="1">Run4_Var5!Y1018</f>
        <v>-9.1998381853400009</v>
      </c>
      <c r="V256" s="106"/>
      <c r="W256" s="106"/>
      <c r="X256" s="102">
        <f ca="1">Run4_Var1!Z1018</f>
        <v>-8.6567845666740002</v>
      </c>
      <c r="Y256" s="102">
        <f ca="1">Run4_Var2!Z1018</f>
        <v>-7.5668978470000008</v>
      </c>
      <c r="Z256" s="102">
        <f ca="1">Run4_Var3!Z1018</f>
        <v>-22.072415267999997</v>
      </c>
      <c r="AA256" s="102">
        <f ca="1">Run4_Var4!Z1018</f>
        <v>0</v>
      </c>
      <c r="AB256" s="102">
        <f ca="1">Run4_Var5!Z1018</f>
        <v>-8.6032619559099999</v>
      </c>
      <c r="AC256" s="106"/>
      <c r="AD256" s="106"/>
      <c r="AE256" s="102">
        <f ca="1">Run4_Var1!AA1018</f>
        <v>-10.844954501544001</v>
      </c>
      <c r="AF256" s="102">
        <f ca="1">Run4_Var2!AA1018</f>
        <v>-10.78645023324</v>
      </c>
      <c r="AG256" s="102">
        <f ca="1">Run4_Var3!AA1018</f>
        <v>-29.038896981000001</v>
      </c>
      <c r="AH256" s="102">
        <f ca="1">Run4_Var4!AA1018</f>
        <v>0</v>
      </c>
      <c r="AI256" s="102">
        <f ca="1">Run4_Var5!AA1018</f>
        <v>-8.1733140010699987</v>
      </c>
    </row>
    <row r="257" spans="1:87" x14ac:dyDescent="0.25">
      <c r="B257" s="92" t="str">
        <f>Run4_Var1!V1019</f>
        <v>Wijkdistributie voor gebiedsopties</v>
      </c>
      <c r="C257" s="102">
        <f ca="1">Run4_Var1!W1019</f>
        <v>0</v>
      </c>
      <c r="D257" s="102">
        <f ca="1">Run4_Var2!W1019</f>
        <v>0</v>
      </c>
      <c r="E257" s="102">
        <f ca="1">Run4_Var3!W1019</f>
        <v>0</v>
      </c>
      <c r="F257" s="102">
        <f ca="1">Run4_Var4!W1019</f>
        <v>0</v>
      </c>
      <c r="G257" s="102">
        <f ca="1">Run4_Var5!W1019</f>
        <v>0</v>
      </c>
      <c r="H257" s="106"/>
      <c r="I257" s="106"/>
      <c r="J257" s="102">
        <f ca="1">Run4_Var1!X1019</f>
        <v>-9.3213478799999999E-2</v>
      </c>
      <c r="K257" s="102">
        <f ca="1">Run4_Var2!X1019</f>
        <v>-7.8739281499999994E-2</v>
      </c>
      <c r="L257" s="102">
        <f ca="1">Run4_Var3!X1019</f>
        <v>-8.0938924300000004</v>
      </c>
      <c r="M257" s="102">
        <f ca="1">Run4_Var4!X1019</f>
        <v>0</v>
      </c>
      <c r="N257" s="102">
        <f ca="1">Run4_Var5!X1019</f>
        <v>-44.5693967395</v>
      </c>
      <c r="O257" s="106"/>
      <c r="P257" s="106"/>
      <c r="Q257" s="102">
        <f ca="1">Run4_Var1!Y1019</f>
        <v>-0.186426958</v>
      </c>
      <c r="R257" s="102">
        <f ca="1">Run4_Var2!Y1019</f>
        <v>-0.15747856299999999</v>
      </c>
      <c r="S257" s="102">
        <f ca="1">Run4_Var3!Y1019</f>
        <v>-16.298403199999999</v>
      </c>
      <c r="T257" s="102">
        <f ca="1">Run4_Var4!Y1019</f>
        <v>0</v>
      </c>
      <c r="U257" s="102">
        <f ca="1">Run4_Var5!Y1019</f>
        <v>-44.579637579</v>
      </c>
      <c r="V257" s="106"/>
      <c r="W257" s="106"/>
      <c r="X257" s="102">
        <f ca="1">Run4_Var1!Z1019</f>
        <v>-2.7297697159999998</v>
      </c>
      <c r="Y257" s="102">
        <f ca="1">Run4_Var2!Z1019</f>
        <v>-0.23621784500000001</v>
      </c>
      <c r="Z257" s="102">
        <f ca="1">Run4_Var3!Z1019</f>
        <v>-24.936856200000001</v>
      </c>
      <c r="AA257" s="102">
        <f ca="1">Run4_Var4!Z1019</f>
        <v>0</v>
      </c>
      <c r="AB257" s="102">
        <f ca="1">Run4_Var5!Z1019</f>
        <v>-44.5898784185</v>
      </c>
      <c r="AC257" s="106"/>
      <c r="AD257" s="106"/>
      <c r="AE257" s="102">
        <f ca="1">Run4_Var1!AA1019</f>
        <v>-2.8238069060000002</v>
      </c>
      <c r="AF257" s="102">
        <f ca="1">Run4_Var2!AA1019</f>
        <v>-2.6424797369999999</v>
      </c>
      <c r="AG257" s="102">
        <f ca="1">Run4_Var3!AA1019</f>
        <v>-33.9196119</v>
      </c>
      <c r="AH257" s="102">
        <f ca="1">Run4_Var4!AA1019</f>
        <v>0</v>
      </c>
      <c r="AI257" s="102">
        <f ca="1">Run4_Var5!AA1019</f>
        <v>-44.600119257999999</v>
      </c>
    </row>
    <row r="258" spans="1:87" x14ac:dyDescent="0.25">
      <c r="B258" s="34" t="str">
        <f>Run4_Var1!V1020</f>
        <v>Primair transport voor gebiedsopties</v>
      </c>
      <c r="C258" s="102">
        <f ca="1">Run4_Var1!W1020</f>
        <v>0</v>
      </c>
      <c r="D258" s="102">
        <f ca="1">Run4_Var2!W1020</f>
        <v>0</v>
      </c>
      <c r="E258" s="102">
        <f ca="1">Run4_Var3!W1020</f>
        <v>0</v>
      </c>
      <c r="F258" s="102">
        <f ca="1">Run4_Var4!W1020</f>
        <v>0</v>
      </c>
      <c r="G258" s="102">
        <f ca="1">Run4_Var5!W1020</f>
        <v>0</v>
      </c>
      <c r="H258" s="106"/>
      <c r="I258" s="106"/>
      <c r="J258" s="102">
        <f ca="1">Run4_Var1!X1020</f>
        <v>0</v>
      </c>
      <c r="K258" s="102">
        <f ca="1">Run4_Var2!X1020</f>
        <v>0</v>
      </c>
      <c r="L258" s="102">
        <f ca="1">Run4_Var3!X1020</f>
        <v>0</v>
      </c>
      <c r="M258" s="102">
        <f ca="1">Run4_Var4!X1020</f>
        <v>0</v>
      </c>
      <c r="N258" s="102">
        <f ca="1">Run4_Var5!X1020</f>
        <v>-4.79363852</v>
      </c>
      <c r="O258" s="106"/>
      <c r="P258" s="106"/>
      <c r="Q258" s="102">
        <f ca="1">Run4_Var1!Y1020</f>
        <v>0</v>
      </c>
      <c r="R258" s="102">
        <f ca="1">Run4_Var2!Y1020</f>
        <v>0</v>
      </c>
      <c r="S258" s="102">
        <f ca="1">Run4_Var3!Y1020</f>
        <v>0</v>
      </c>
      <c r="T258" s="102">
        <f ca="1">Run4_Var4!Y1020</f>
        <v>0</v>
      </c>
      <c r="U258" s="102">
        <f ca="1">Run4_Var5!Y1020</f>
        <v>-4.79363852</v>
      </c>
      <c r="V258" s="106"/>
      <c r="W258" s="106"/>
      <c r="X258" s="102">
        <f ca="1">Run4_Var1!Z1020</f>
        <v>-0.87876575400000001</v>
      </c>
      <c r="Y258" s="102">
        <f ca="1">Run4_Var2!Z1020</f>
        <v>0</v>
      </c>
      <c r="Z258" s="102">
        <f ca="1">Run4_Var3!Z1020</f>
        <v>0</v>
      </c>
      <c r="AA258" s="102">
        <f ca="1">Run4_Var4!Z1020</f>
        <v>0</v>
      </c>
      <c r="AB258" s="102">
        <f ca="1">Run4_Var5!Z1020</f>
        <v>-4.79363852</v>
      </c>
      <c r="AC258" s="106"/>
      <c r="AD258" s="106"/>
      <c r="AE258" s="102">
        <f ca="1">Run4_Var1!AA1020</f>
        <v>-0.87876575400000001</v>
      </c>
      <c r="AF258" s="102">
        <f ca="1">Run4_Var2!AA1020</f>
        <v>-0.80664961800000001</v>
      </c>
      <c r="AG258" s="102">
        <f ca="1">Run4_Var3!AA1020</f>
        <v>0</v>
      </c>
      <c r="AH258" s="102">
        <f ca="1">Run4_Var4!AA1020</f>
        <v>0</v>
      </c>
      <c r="AI258" s="102">
        <f ca="1">Run4_Var5!AA1020</f>
        <v>-4.79363852</v>
      </c>
    </row>
    <row r="259" spans="1:87" x14ac:dyDescent="0.25">
      <c r="B259" s="83" t="str">
        <f>Run4_Var1!V1021</f>
        <v>Warmtebronnen voor gebiedsopties</v>
      </c>
      <c r="C259" s="102">
        <f ca="1">Run4_Var1!W1021</f>
        <v>0</v>
      </c>
      <c r="D259" s="102">
        <f ca="1">Run4_Var2!W1021</f>
        <v>0</v>
      </c>
      <c r="E259" s="102">
        <f ca="1">Run4_Var3!W1021</f>
        <v>0</v>
      </c>
      <c r="F259" s="102">
        <f ca="1">Run4_Var4!W1021</f>
        <v>0</v>
      </c>
      <c r="G259" s="102">
        <f ca="1">Run4_Var5!W1021</f>
        <v>0</v>
      </c>
      <c r="H259" s="106"/>
      <c r="I259" s="106"/>
      <c r="J259" s="102">
        <f ca="1">Run4_Var1!X1021</f>
        <v>-1.98729585</v>
      </c>
      <c r="K259" s="102">
        <f ca="1">Run4_Var2!X1021</f>
        <v>-1.9773230500000001</v>
      </c>
      <c r="L259" s="102">
        <f ca="1">Run4_Var3!X1021</f>
        <v>-19.014331500000001</v>
      </c>
      <c r="M259" s="102">
        <f ca="1">Run4_Var4!X1021</f>
        <v>0</v>
      </c>
      <c r="N259" s="102">
        <f ca="1">Run4_Var5!X1021</f>
        <v>-13.7464258115</v>
      </c>
      <c r="O259" s="106"/>
      <c r="P259" s="106"/>
      <c r="Q259" s="102">
        <f ca="1">Run4_Var1!Y1021</f>
        <v>-3.9745916999999999</v>
      </c>
      <c r="R259" s="102">
        <f ca="1">Run4_Var2!Y1021</f>
        <v>-3.9546461000000002</v>
      </c>
      <c r="S259" s="102">
        <f ca="1">Run4_Var3!Y1021</f>
        <v>-38.805366999999997</v>
      </c>
      <c r="T259" s="102">
        <f ca="1">Run4_Var4!Y1021</f>
        <v>0</v>
      </c>
      <c r="U259" s="102">
        <f ca="1">Run4_Var5!Y1021</f>
        <v>-13.772207452</v>
      </c>
      <c r="V259" s="106"/>
      <c r="W259" s="106"/>
      <c r="X259" s="102">
        <f ca="1">Run4_Var1!Z1021</f>
        <v>-6.2234094230000006</v>
      </c>
      <c r="Y259" s="102">
        <f ca="1">Run4_Var2!Z1021</f>
        <v>-5.9319691499999996</v>
      </c>
      <c r="Z259" s="102">
        <f ca="1">Run4_Var3!Z1021</f>
        <v>-60.288434299999999</v>
      </c>
      <c r="AA259" s="102">
        <f ca="1">Run4_Var4!Z1021</f>
        <v>0</v>
      </c>
      <c r="AB259" s="102">
        <f ca="1">Run4_Var5!Z1021</f>
        <v>-13.7979890926</v>
      </c>
      <c r="AC259" s="106"/>
      <c r="AD259" s="106"/>
      <c r="AE259" s="102">
        <f ca="1">Run4_Var1!AA1021</f>
        <v>-8.2546496329999997</v>
      </c>
      <c r="AF259" s="102">
        <f ca="1">Run4_Var2!AA1021</f>
        <v>-8.111729329000001</v>
      </c>
      <c r="AG259" s="102">
        <f ca="1">Run4_Var3!AA1021</f>
        <v>-82.6042779</v>
      </c>
      <c r="AH259" s="102">
        <f ca="1">Run4_Var4!AA1021</f>
        <v>0</v>
      </c>
      <c r="AI259" s="102">
        <f ca="1">Run4_Var5!AA1021</f>
        <v>-13.823770733</v>
      </c>
    </row>
    <row r="260" spans="1:87" x14ac:dyDescent="0.25">
      <c r="B260" s="237" t="str">
        <f>Run4_Var1!V1022</f>
        <v>Inpandige distributie</v>
      </c>
      <c r="C260" s="102">
        <f ca="1">Run4_Var1!W1022</f>
        <v>0</v>
      </c>
      <c r="D260" s="102">
        <f ca="1">Run4_Var2!W1022</f>
        <v>0</v>
      </c>
      <c r="E260" s="102">
        <f ca="1">Run4_Var3!W1022</f>
        <v>0</v>
      </c>
      <c r="F260" s="102">
        <f ca="1">Run4_Var4!W1022</f>
        <v>0</v>
      </c>
      <c r="G260" s="102">
        <f ca="1">Run4_Var5!W1022</f>
        <v>0</v>
      </c>
      <c r="H260" s="106"/>
      <c r="I260" s="106"/>
      <c r="J260" s="102">
        <f ca="1">Run4_Var1!X1022</f>
        <v>-1.19477678</v>
      </c>
      <c r="K260" s="102">
        <f ca="1">Run4_Var2!X1022</f>
        <v>-1.18568769</v>
      </c>
      <c r="L260" s="102">
        <f ca="1">Run4_Var3!X1022</f>
        <v>-17.642250000000001</v>
      </c>
      <c r="M260" s="102">
        <f ca="1">Run4_Var4!X1022</f>
        <v>0</v>
      </c>
      <c r="N260" s="102">
        <f ca="1">Run4_Var5!X1022</f>
        <v>-3.5218671749999997</v>
      </c>
      <c r="O260" s="106"/>
      <c r="P260" s="106"/>
      <c r="Q260" s="102">
        <f ca="1">Run4_Var1!Y1022</f>
        <v>-1.00612781</v>
      </c>
      <c r="R260" s="102">
        <f ca="1">Run4_Var2!Y1022</f>
        <v>-0.99847384800000005</v>
      </c>
      <c r="S260" s="102">
        <f ca="1">Run4_Var3!Y1022</f>
        <v>-15.1138008</v>
      </c>
      <c r="T260" s="102">
        <f ca="1">Run4_Var4!Y1022</f>
        <v>0</v>
      </c>
      <c r="U260" s="102">
        <f ca="1">Run4_Var5!Y1022</f>
        <v>-3.5200005884199999</v>
      </c>
      <c r="V260" s="106"/>
      <c r="W260" s="106"/>
      <c r="X260" s="102">
        <f ca="1">Run4_Var1!Z1022</f>
        <v>0.40770436199999993</v>
      </c>
      <c r="Y260" s="102">
        <f ca="1">Run4_Var2!Z1022</f>
        <v>-0.88146519400000001</v>
      </c>
      <c r="Z260" s="102">
        <f ca="1">Run4_Var3!Z1022</f>
        <v>-13.9441045</v>
      </c>
      <c r="AA260" s="102">
        <f ca="1">Run4_Var4!Z1022</f>
        <v>0</v>
      </c>
      <c r="AB260" s="102">
        <f ca="1">Run4_Var5!Z1022</f>
        <v>-3.5188339718099999</v>
      </c>
      <c r="AC260" s="106"/>
      <c r="AD260" s="106"/>
      <c r="AE260" s="102">
        <f ca="1">Run4_Var1!AA1022</f>
        <v>0.49173866799999988</v>
      </c>
      <c r="AF260" s="102">
        <f ca="1">Run4_Var2!AA1022</f>
        <v>0.64412134500000007</v>
      </c>
      <c r="AG260" s="102">
        <f ca="1">Run4_Var3!AA1022</f>
        <v>-12.9065078</v>
      </c>
      <c r="AH260" s="102">
        <f ca="1">Run4_Var4!AA1022</f>
        <v>0</v>
      </c>
      <c r="AI260" s="102">
        <f ca="1">Run4_Var5!AA1022</f>
        <v>-3.5179784529599996</v>
      </c>
    </row>
    <row r="261" spans="1:87" x14ac:dyDescent="0.25">
      <c r="B261" s="87" t="str">
        <f>Run4_Var1!V1024</f>
        <v>Inkomsten</v>
      </c>
      <c r="C261" s="102"/>
      <c r="D261" s="102"/>
      <c r="E261" s="102"/>
      <c r="F261" s="102"/>
      <c r="G261" s="102"/>
      <c r="H261" s="106"/>
      <c r="I261" s="106"/>
      <c r="J261" s="102"/>
      <c r="K261" s="102"/>
      <c r="L261" s="102"/>
      <c r="M261" s="102"/>
      <c r="N261" s="102"/>
      <c r="O261" s="106"/>
      <c r="P261" s="106"/>
      <c r="Q261" s="102"/>
      <c r="R261" s="102"/>
      <c r="S261" s="102"/>
      <c r="T261" s="102"/>
      <c r="U261" s="102"/>
      <c r="V261" s="106"/>
      <c r="W261" s="106"/>
      <c r="X261" s="102"/>
      <c r="Y261" s="102"/>
      <c r="Z261" s="102"/>
      <c r="AA261" s="102"/>
      <c r="AB261" s="102"/>
      <c r="AC261" s="106"/>
      <c r="AD261" s="106"/>
      <c r="AE261" s="102"/>
      <c r="AF261" s="102"/>
      <c r="AG261" s="102"/>
      <c r="AH261" s="102"/>
      <c r="AI261" s="102"/>
    </row>
    <row r="262" spans="1:87" x14ac:dyDescent="0.25">
      <c r="B262" s="98" t="str">
        <f>Run4_Var1!V1025</f>
        <v>Aansluitbijdrage voor gebiedsopties</v>
      </c>
      <c r="C262" s="102">
        <f ca="1">Run4_Var1!W1025</f>
        <v>0</v>
      </c>
      <c r="D262" s="102">
        <f ca="1">Run4_Var2!W1025</f>
        <v>0</v>
      </c>
      <c r="E262" s="102">
        <f ca="1">Run4_Var3!W1025</f>
        <v>0</v>
      </c>
      <c r="F262" s="102">
        <f ca="1">Run4_Var4!W1025</f>
        <v>0</v>
      </c>
      <c r="G262" s="102">
        <f ca="1">Run4_Var5!W1025</f>
        <v>0</v>
      </c>
      <c r="H262" s="106"/>
      <c r="I262" s="106"/>
      <c r="J262" s="102">
        <f ca="1">Run4_Var1!X1025</f>
        <v>0</v>
      </c>
      <c r="K262" s="102">
        <f ca="1">Run4_Var2!X1025</f>
        <v>0</v>
      </c>
      <c r="L262" s="102">
        <f ca="1">Run4_Var3!X1025</f>
        <v>0</v>
      </c>
      <c r="M262" s="102">
        <f ca="1">Run4_Var4!X1025</f>
        <v>0</v>
      </c>
      <c r="N262" s="102">
        <f ca="1">Run4_Var5!X1025</f>
        <v>8.0435973068999989</v>
      </c>
      <c r="O262" s="106"/>
      <c r="P262" s="106"/>
      <c r="Q262" s="102">
        <f ca="1">Run4_Var1!Y1025</f>
        <v>0</v>
      </c>
      <c r="R262" s="102">
        <f ca="1">Run4_Var2!Y1025</f>
        <v>0</v>
      </c>
      <c r="S262" s="102">
        <f ca="1">Run4_Var3!Y1025</f>
        <v>0</v>
      </c>
      <c r="T262" s="102">
        <f ca="1">Run4_Var4!Y1025</f>
        <v>0</v>
      </c>
      <c r="U262" s="102">
        <f ca="1">Run4_Var5!Y1025</f>
        <v>7.369552842</v>
      </c>
      <c r="V262" s="106"/>
      <c r="W262" s="106"/>
      <c r="X262" s="102">
        <f ca="1">Run4_Var1!Z1025</f>
        <v>0.82372811834900006</v>
      </c>
      <c r="Y262" s="102">
        <f ca="1">Run4_Var2!Z1025</f>
        <v>0</v>
      </c>
      <c r="Z262" s="102">
        <f ca="1">Run4_Var3!Z1025</f>
        <v>0</v>
      </c>
      <c r="AA262" s="102">
        <f ca="1">Run4_Var4!Z1025</f>
        <v>0</v>
      </c>
      <c r="AB262" s="102">
        <f ca="1">Run4_Var5!Z1025</f>
        <v>6.8752535598</v>
      </c>
      <c r="AC262" s="106"/>
      <c r="AD262" s="106"/>
      <c r="AE262" s="102">
        <f ca="1">Run4_Var1!AA1025</f>
        <v>0.78065736652700002</v>
      </c>
      <c r="AF262" s="102">
        <f ca="1">Run4_Var2!AA1025</f>
        <v>0.80585660998999997</v>
      </c>
      <c r="AG262" s="102">
        <f ca="1">Run4_Var3!AA1025</f>
        <v>0</v>
      </c>
      <c r="AH262" s="102">
        <f ca="1">Run4_Var4!AA1025</f>
        <v>0</v>
      </c>
      <c r="AI262" s="102">
        <f ca="1">Run4_Var5!AA1025</f>
        <v>6.5157631893200003</v>
      </c>
    </row>
    <row r="263" spans="1:87" x14ac:dyDescent="0.25">
      <c r="B263" s="66" t="str">
        <f>Run4_Var1!V1026</f>
        <v>Wijkdistributie voor gebiedsopties</v>
      </c>
      <c r="C263" s="102">
        <f ca="1">Run4_Var1!W1026</f>
        <v>0</v>
      </c>
      <c r="D263" s="102">
        <f ca="1">Run4_Var2!W1026</f>
        <v>0</v>
      </c>
      <c r="E263" s="102">
        <f ca="1">Run4_Var3!W1026</f>
        <v>0</v>
      </c>
      <c r="F263" s="102">
        <f ca="1">Run4_Var4!W1026</f>
        <v>0</v>
      </c>
      <c r="G263" s="102">
        <f ca="1">Run4_Var5!W1026</f>
        <v>0</v>
      </c>
      <c r="H263" s="106"/>
      <c r="I263" s="106"/>
      <c r="J263" s="102">
        <f ca="1">Run4_Var1!X1026</f>
        <v>0.120357754</v>
      </c>
      <c r="K263" s="102">
        <f ca="1">Run4_Var2!X1026</f>
        <v>0.101668591</v>
      </c>
      <c r="L263" s="102">
        <f ca="1">Run4_Var3!X1026</f>
        <v>10.4508782</v>
      </c>
      <c r="M263" s="102">
        <f ca="1">Run4_Var4!X1026</f>
        <v>0</v>
      </c>
      <c r="N263" s="102">
        <f ca="1">Run4_Var5!X1026</f>
        <v>57.548248827999998</v>
      </c>
      <c r="O263" s="106"/>
      <c r="P263" s="106"/>
      <c r="Q263" s="102">
        <f ca="1">Run4_Var1!Y1026</f>
        <v>0.240715507</v>
      </c>
      <c r="R263" s="102">
        <f ca="1">Run4_Var2!Y1026</f>
        <v>0.20333718200000001</v>
      </c>
      <c r="S263" s="102">
        <f ca="1">Run4_Var3!Y1026</f>
        <v>21.0445873</v>
      </c>
      <c r="T263" s="102">
        <f ca="1">Run4_Var4!Y1026</f>
        <v>0</v>
      </c>
      <c r="U263" s="102">
        <f ca="1">Run4_Var5!Y1026</f>
        <v>57.561471855900002</v>
      </c>
      <c r="V263" s="106"/>
      <c r="W263" s="106"/>
      <c r="X263" s="102">
        <f ca="1">Run4_Var1!Z1026</f>
        <v>3.5246935910000001</v>
      </c>
      <c r="Y263" s="102">
        <f ca="1">Run4_Var2!Z1026</f>
        <v>0.30500577299999998</v>
      </c>
      <c r="Z263" s="102">
        <f ca="1">Run4_Var3!Z1026</f>
        <v>32.198605100000002</v>
      </c>
      <c r="AA263" s="102">
        <f ca="1">Run4_Var4!Z1026</f>
        <v>0</v>
      </c>
      <c r="AB263" s="102">
        <f ca="1">Run4_Var5!Z1026</f>
        <v>57.574694883900001</v>
      </c>
      <c r="AC263" s="106"/>
      <c r="AD263" s="106"/>
      <c r="AE263" s="102">
        <f ca="1">Run4_Var1!AA1026</f>
        <v>3.6461149239999999</v>
      </c>
      <c r="AF263" s="102">
        <f ca="1">Run4_Var2!AA1026</f>
        <v>3.4119842839999999</v>
      </c>
      <c r="AG263" s="102">
        <f ca="1">Run4_Var3!AA1026</f>
        <v>43.797188400000003</v>
      </c>
      <c r="AH263" s="102">
        <f ca="1">Run4_Var4!AA1026</f>
        <v>0</v>
      </c>
      <c r="AI263" s="102">
        <f ca="1">Run4_Var5!AA1026</f>
        <v>57.5879179119</v>
      </c>
      <c r="AR263" s="106"/>
      <c r="AS263" s="106"/>
      <c r="AT263" s="106"/>
      <c r="AU263" s="106"/>
      <c r="AV263" s="106"/>
      <c r="AW263" s="106"/>
      <c r="AX263" s="106"/>
      <c r="AY263" s="106"/>
      <c r="AZ263" s="106"/>
      <c r="BA263" s="106"/>
      <c r="BB263" s="106"/>
      <c r="BC263" s="106"/>
      <c r="BD263" s="106"/>
      <c r="BE263" s="106"/>
      <c r="BF263" s="106"/>
      <c r="BG263" s="106"/>
      <c r="BH263" s="106"/>
      <c r="BI263" s="106"/>
      <c r="BJ263" s="106"/>
      <c r="BK263" s="106"/>
      <c r="BL263" s="106"/>
      <c r="BM263" s="106"/>
      <c r="BN263" s="106"/>
      <c r="BO263" s="106"/>
      <c r="BP263" s="106"/>
      <c r="BQ263" s="106"/>
      <c r="BR263" s="106"/>
      <c r="BS263" s="106"/>
      <c r="BT263" s="106"/>
      <c r="BU263" s="106"/>
      <c r="BV263" s="106"/>
      <c r="BW263" s="106"/>
      <c r="BX263" s="106"/>
      <c r="BY263" s="106"/>
      <c r="BZ263" s="106"/>
      <c r="CA263" s="106"/>
      <c r="CB263" s="106"/>
      <c r="CC263" s="106"/>
      <c r="CD263" s="106"/>
      <c r="CE263" s="106"/>
      <c r="CF263" s="106"/>
      <c r="CG263" s="106"/>
      <c r="CH263" s="106"/>
      <c r="CI263" s="106"/>
    </row>
    <row r="264" spans="1:87" x14ac:dyDescent="0.25">
      <c r="B264" s="36" t="str">
        <f>Run4_Var1!V1027</f>
        <v>Primair transport voor gebiedsopties</v>
      </c>
      <c r="C264" s="102">
        <f ca="1">Run4_Var1!W1027</f>
        <v>0</v>
      </c>
      <c r="D264" s="102">
        <f ca="1">Run4_Var2!W1027</f>
        <v>0</v>
      </c>
      <c r="E264" s="102">
        <f ca="1">Run4_Var3!W1027</f>
        <v>0</v>
      </c>
      <c r="F264" s="102">
        <f ca="1">Run4_Var4!W1027</f>
        <v>0</v>
      </c>
      <c r="G264" s="102">
        <f ca="1">Run4_Var5!W1027</f>
        <v>0</v>
      </c>
      <c r="H264" s="106"/>
      <c r="I264" s="106"/>
      <c r="J264" s="102">
        <f>Run4_Var1!X1027</f>
        <v>0</v>
      </c>
      <c r="K264" s="102">
        <f>Run4_Var2!X1027</f>
        <v>0</v>
      </c>
      <c r="L264" s="102">
        <f>Run4_Var3!X1027</f>
        <v>0</v>
      </c>
      <c r="M264" s="102">
        <f>Run4_Var4!X1027</f>
        <v>0</v>
      </c>
      <c r="N264" s="102">
        <f>Run4_Var5!X1027</f>
        <v>0</v>
      </c>
      <c r="O264" s="106"/>
      <c r="P264" s="106"/>
      <c r="Q264" s="102">
        <f>Run4_Var1!Y1027</f>
        <v>0</v>
      </c>
      <c r="R264" s="102">
        <f>Run4_Var2!Y1027</f>
        <v>0</v>
      </c>
      <c r="S264" s="102">
        <f>Run4_Var3!Y1027</f>
        <v>0</v>
      </c>
      <c r="T264" s="102">
        <f>Run4_Var4!Y1027</f>
        <v>0</v>
      </c>
      <c r="U264" s="102">
        <f>Run4_Var5!Y1027</f>
        <v>0</v>
      </c>
      <c r="V264" s="106"/>
      <c r="W264" s="106"/>
      <c r="X264" s="102">
        <f>Run4_Var1!Z1027</f>
        <v>0</v>
      </c>
      <c r="Y264" s="102">
        <f>Run4_Var2!Z1027</f>
        <v>0</v>
      </c>
      <c r="Z264" s="102">
        <f>Run4_Var3!Z1027</f>
        <v>0</v>
      </c>
      <c r="AA264" s="102">
        <f>Run4_Var4!Z1027</f>
        <v>0</v>
      </c>
      <c r="AB264" s="102">
        <f>Run4_Var5!Z1027</f>
        <v>0</v>
      </c>
      <c r="AC264" s="106"/>
      <c r="AD264" s="106"/>
      <c r="AE264" s="102">
        <f>Run4_Var1!AA1027</f>
        <v>0</v>
      </c>
      <c r="AF264" s="102">
        <f>Run4_Var2!AA1027</f>
        <v>0</v>
      </c>
      <c r="AG264" s="102">
        <f>Run4_Var3!AA1027</f>
        <v>0</v>
      </c>
      <c r="AH264" s="102">
        <f>Run4_Var4!AA1027</f>
        <v>0</v>
      </c>
      <c r="AI264" s="102">
        <f>Run4_Var5!AA1027</f>
        <v>0</v>
      </c>
    </row>
    <row r="265" spans="1:87" x14ac:dyDescent="0.25">
      <c r="B265" s="29" t="str">
        <f>Run4_Var1!V1028</f>
        <v>Warmtebronnen voor gebiedsopties</v>
      </c>
      <c r="C265" s="102">
        <f ca="1">Run4_Var1!W1028</f>
        <v>0</v>
      </c>
      <c r="D265" s="102">
        <f ca="1">Run4_Var2!W1028</f>
        <v>0</v>
      </c>
      <c r="E265" s="102">
        <f ca="1">Run4_Var3!W1028</f>
        <v>0</v>
      </c>
      <c r="F265" s="102">
        <f ca="1">Run4_Var4!W1028</f>
        <v>0</v>
      </c>
      <c r="G265" s="102">
        <f ca="1">Run4_Var5!W1028</f>
        <v>0</v>
      </c>
      <c r="H265" s="106"/>
      <c r="I265" s="106"/>
      <c r="J265" s="102">
        <f ca="1">Run4_Var1!X1028</f>
        <v>2.5660072700000001</v>
      </c>
      <c r="K265" s="102">
        <f ca="1">Run4_Var2!X1028</f>
        <v>2.5531303400000001</v>
      </c>
      <c r="L265" s="102">
        <f ca="1">Run4_Var3!X1028</f>
        <v>24.551408899999998</v>
      </c>
      <c r="M265" s="102">
        <f ca="1">Run4_Var4!X1028</f>
        <v>0</v>
      </c>
      <c r="N265" s="102">
        <f ca="1">Run4_Var5!X1028</f>
        <v>17.749460175199999</v>
      </c>
      <c r="O265" s="106"/>
      <c r="P265" s="106"/>
      <c r="Q265" s="102">
        <f ca="1">Run4_Var1!Y1028</f>
        <v>5.1320145500000001</v>
      </c>
      <c r="R265" s="102">
        <f ca="1">Run4_Var2!Y1028</f>
        <v>5.1062606800000001</v>
      </c>
      <c r="S265" s="102">
        <f ca="1">Run4_Var3!Y1028</f>
        <v>50.105702100000002</v>
      </c>
      <c r="T265" s="102">
        <f ca="1">Run4_Var4!Y1028</f>
        <v>0</v>
      </c>
      <c r="U265" s="102">
        <f ca="1">Run4_Var5!Y1028</f>
        <v>17.782749570499998</v>
      </c>
      <c r="V265" s="106"/>
      <c r="W265" s="106"/>
      <c r="X265" s="102">
        <f ca="1">Run4_Var1!Z1028</f>
        <v>8.0357002830000006</v>
      </c>
      <c r="Y265" s="102">
        <f ca="1">Run4_Var2!Z1028</f>
        <v>7.6593910100000002</v>
      </c>
      <c r="Z265" s="102">
        <f ca="1">Run4_Var3!Z1028</f>
        <v>77.844756099999998</v>
      </c>
      <c r="AA265" s="102">
        <f ca="1">Run4_Var4!Z1028</f>
        <v>0</v>
      </c>
      <c r="AB265" s="102">
        <f ca="1">Run4_Var5!Z1028</f>
        <v>17.816038965699999</v>
      </c>
      <c r="AC265" s="106"/>
      <c r="AD265" s="106"/>
      <c r="AE265" s="102">
        <f ca="1">Run4_Var1!AA1028</f>
        <v>10.658448783000001</v>
      </c>
      <c r="AF265" s="102">
        <f ca="1">Run4_Var2!AA1028</f>
        <v>10.473909305999999</v>
      </c>
      <c r="AG265" s="102">
        <f ca="1">Run4_Var3!AA1028</f>
        <v>106.65909499999999</v>
      </c>
      <c r="AH265" s="102">
        <f ca="1">Run4_Var4!AA1028</f>
        <v>0</v>
      </c>
      <c r="AI265" s="102">
        <f ca="1">Run4_Var5!AA1028</f>
        <v>17.849328360999998</v>
      </c>
      <c r="AR265" s="106"/>
      <c r="AS265" s="106"/>
      <c r="AT265" s="106"/>
      <c r="AU265" s="106"/>
      <c r="AV265" s="106"/>
      <c r="AW265" s="106"/>
      <c r="AX265" s="106"/>
      <c r="AY265" s="106"/>
      <c r="AZ265" s="106"/>
      <c r="BA265" s="106"/>
      <c r="BB265" s="106"/>
      <c r="BC265" s="106"/>
      <c r="BD265" s="106"/>
      <c r="BE265" s="106"/>
      <c r="BF265" s="106"/>
      <c r="BG265" s="106"/>
      <c r="BH265" s="106"/>
      <c r="BI265" s="106"/>
      <c r="BJ265" s="106"/>
      <c r="BK265" s="106"/>
      <c r="BL265" s="106"/>
      <c r="BM265" s="106"/>
      <c r="BN265" s="106"/>
      <c r="BO265" s="106"/>
      <c r="BP265" s="106"/>
      <c r="BQ265" s="106"/>
      <c r="BR265" s="106"/>
      <c r="BS265" s="106"/>
      <c r="BT265" s="106"/>
      <c r="BU265" s="106"/>
      <c r="BV265" s="106"/>
      <c r="BW265" s="106"/>
      <c r="BX265" s="106"/>
      <c r="BY265" s="106"/>
      <c r="BZ265" s="106"/>
      <c r="CA265" s="106"/>
      <c r="CB265" s="106"/>
      <c r="CC265" s="106"/>
      <c r="CD265" s="106"/>
      <c r="CE265" s="106"/>
      <c r="CF265" s="106"/>
      <c r="CG265" s="106"/>
      <c r="CH265" s="106"/>
      <c r="CI265" s="106"/>
    </row>
    <row r="266" spans="1:87" x14ac:dyDescent="0.25">
      <c r="B266" s="30" t="str">
        <f>Run4_Var1!V1029</f>
        <v>Inpandige distributie</v>
      </c>
      <c r="C266" s="102">
        <f ca="1">Run4_Var1!W1029</f>
        <v>0</v>
      </c>
      <c r="D266" s="102">
        <f ca="1">Run4_Var2!W1029</f>
        <v>0</v>
      </c>
      <c r="E266" s="102">
        <f ca="1">Run4_Var3!W1029</f>
        <v>0</v>
      </c>
      <c r="F266" s="102">
        <f ca="1">Run4_Var4!W1029</f>
        <v>0</v>
      </c>
      <c r="G266" s="102">
        <f ca="1">Run4_Var5!W1029</f>
        <v>0</v>
      </c>
      <c r="H266" s="106"/>
      <c r="I266" s="106"/>
      <c r="J266" s="102">
        <f ca="1">Run4_Var1!X1029</f>
        <v>1.5427023099999999</v>
      </c>
      <c r="K266" s="102">
        <f ca="1">Run4_Var2!X1029</f>
        <v>1.53096644</v>
      </c>
      <c r="L266" s="102">
        <f ca="1">Run4_Var3!X1029</f>
        <v>22.779769600000002</v>
      </c>
      <c r="M266" s="102">
        <f ca="1">Run4_Var4!X1029</f>
        <v>0</v>
      </c>
      <c r="N266" s="102">
        <f ca="1">Run4_Var5!X1029</f>
        <v>4.5474541530999995</v>
      </c>
      <c r="O266" s="106"/>
      <c r="P266" s="106"/>
      <c r="Q266" s="102">
        <f ca="1">Run4_Var1!Y1029</f>
        <v>1.29911774</v>
      </c>
      <c r="R266" s="102">
        <f ca="1">Run4_Var2!Y1029</f>
        <v>1.2892348899999999</v>
      </c>
      <c r="S266" s="102">
        <f ca="1">Run4_Var3!Y1029</f>
        <v>19.515022299999998</v>
      </c>
      <c r="T266" s="102">
        <f ca="1">Run4_Var4!Y1029</f>
        <v>0</v>
      </c>
      <c r="U266" s="102">
        <f ca="1">Run4_Var5!Y1029</f>
        <v>4.5450440062999995</v>
      </c>
      <c r="V266" s="106"/>
      <c r="W266" s="106"/>
      <c r="X266" s="102">
        <f ca="1">Run4_Var1!Z1029</f>
        <v>-0.52643010999999995</v>
      </c>
      <c r="Y266" s="102">
        <f ca="1">Run4_Var2!Z1029</f>
        <v>1.1381526799999999</v>
      </c>
      <c r="Z266" s="102">
        <f ca="1">Run4_Var3!Z1029</f>
        <v>18.004704</v>
      </c>
      <c r="AA266" s="102">
        <f ca="1">Run4_Var4!Z1029</f>
        <v>0</v>
      </c>
      <c r="AB266" s="102">
        <f ca="1">Run4_Var5!Z1029</f>
        <v>4.5435376644999996</v>
      </c>
      <c r="AC266" s="106"/>
      <c r="AD266" s="106"/>
      <c r="AE266" s="102">
        <f ca="1">Run4_Var1!AA1029</f>
        <v>-0.63493566999999995</v>
      </c>
      <c r="AF266" s="102">
        <f ca="1">Run4_Var2!AA1029</f>
        <v>-0.83169300000000002</v>
      </c>
      <c r="AG266" s="102">
        <f ca="1">Run4_Var3!AA1029</f>
        <v>16.664953499999999</v>
      </c>
      <c r="AH266" s="102">
        <f ca="1">Run4_Var4!AA1029</f>
        <v>0</v>
      </c>
      <c r="AI266" s="102">
        <f ca="1">Run4_Var5!AA1029</f>
        <v>4.5424330138999993</v>
      </c>
    </row>
    <row r="267" spans="1:87" x14ac:dyDescent="0.25">
      <c r="A267" s="106" t="s">
        <v>567</v>
      </c>
      <c r="C267" s="102"/>
      <c r="D267" s="102"/>
      <c r="E267" s="102"/>
      <c r="F267" s="102"/>
      <c r="G267" s="102"/>
      <c r="H267" s="106"/>
      <c r="I267" s="106"/>
      <c r="J267" s="102"/>
      <c r="K267" s="102"/>
      <c r="L267" s="102"/>
      <c r="M267" s="102"/>
      <c r="N267" s="102"/>
      <c r="O267" s="106"/>
      <c r="P267" s="106"/>
      <c r="Q267" s="102"/>
      <c r="R267" s="102"/>
      <c r="S267" s="102"/>
      <c r="T267" s="102"/>
      <c r="U267" s="102"/>
      <c r="V267" s="106"/>
      <c r="W267" s="106"/>
      <c r="X267" s="102"/>
      <c r="Y267" s="102"/>
      <c r="Z267" s="102"/>
      <c r="AA267" s="102"/>
      <c r="AB267" s="102"/>
      <c r="AC267" s="106"/>
      <c r="AD267" s="106"/>
      <c r="AE267" s="102"/>
      <c r="AF267" s="102"/>
      <c r="AG267" s="102"/>
      <c r="AH267" s="102"/>
      <c r="AI267" s="102"/>
      <c r="AR267" s="106"/>
      <c r="AS267" s="106"/>
      <c r="AT267" s="106"/>
      <c r="AU267" s="106"/>
      <c r="AV267" s="106"/>
      <c r="AW267" s="106"/>
      <c r="AX267" s="106"/>
      <c r="AY267" s="106"/>
      <c r="AZ267" s="106"/>
      <c r="BA267" s="106"/>
      <c r="BB267" s="106"/>
      <c r="BC267" s="106"/>
      <c r="BD267" s="106"/>
      <c r="BE267" s="106"/>
      <c r="BF267" s="106"/>
      <c r="BG267" s="106"/>
      <c r="BH267" s="106"/>
      <c r="BI267" s="106"/>
      <c r="BJ267" s="106"/>
      <c r="BK267" s="106"/>
      <c r="BL267" s="106"/>
      <c r="BM267" s="106"/>
      <c r="BN267" s="106"/>
      <c r="BO267" s="106"/>
      <c r="BP267" s="106"/>
      <c r="BQ267" s="106"/>
      <c r="BR267" s="106"/>
      <c r="BS267" s="106"/>
      <c r="BT267" s="106"/>
      <c r="BU267" s="106"/>
      <c r="BV267" s="106"/>
      <c r="BW267" s="106"/>
      <c r="BX267" s="106"/>
      <c r="BY267" s="106"/>
      <c r="BZ267" s="106"/>
      <c r="CA267" s="106"/>
      <c r="CB267" s="106"/>
      <c r="CC267" s="106"/>
      <c r="CD267" s="106"/>
      <c r="CE267" s="106"/>
      <c r="CF267" s="106"/>
      <c r="CG267" s="106"/>
      <c r="CH267" s="106"/>
      <c r="CI267" s="106"/>
    </row>
    <row r="268" spans="1:87" x14ac:dyDescent="0.25">
      <c r="B268" s="96" t="str">
        <f>Run4_Var1!V1151</f>
        <v>Kapitaallasten gasnetwerk</v>
      </c>
      <c r="C268" s="102">
        <f ca="1">Run4_Var1!W1151</f>
        <v>-13.990016000000001</v>
      </c>
      <c r="D268" s="102">
        <f ca="1">Run4_Var2!W1151</f>
        <v>-13.990016000000001</v>
      </c>
      <c r="E268" s="102">
        <f ca="1">Run4_Var3!W1151</f>
        <v>-13.990016000000001</v>
      </c>
      <c r="F268" s="102">
        <f ca="1">Run4_Var4!W1151</f>
        <v>-13.990016000000001</v>
      </c>
      <c r="G268" s="102">
        <f ca="1">Run4_Var5!W1151</f>
        <v>-13.990016000000001</v>
      </c>
      <c r="H268" s="106"/>
      <c r="I268" s="106"/>
      <c r="J268" s="102">
        <f ca="1">Run4_Var1!X1151</f>
        <v>-14.8022498</v>
      </c>
      <c r="K268" s="102">
        <f ca="1">Run4_Var2!X1151</f>
        <v>-14.8036329</v>
      </c>
      <c r="L268" s="102">
        <f ca="1">Run4_Var3!X1151</f>
        <v>-14.6740458</v>
      </c>
      <c r="M268" s="102">
        <f ca="1">Run4_Var4!X1151</f>
        <v>-13.990016000000001</v>
      </c>
      <c r="N268" s="102">
        <f ca="1">Run4_Var5!X1151</f>
        <v>-13.9970886</v>
      </c>
      <c r="O268" s="106"/>
      <c r="P268" s="106"/>
      <c r="Q268" s="102">
        <f ca="1">Run4_Var1!Y1151</f>
        <v>-14.8011979</v>
      </c>
      <c r="R268" s="102">
        <f ca="1">Run4_Var2!Y1151</f>
        <v>-14.779784299999999</v>
      </c>
      <c r="S268" s="102">
        <f ca="1">Run4_Var3!Y1151</f>
        <v>-14.5825561</v>
      </c>
      <c r="T268" s="102">
        <f ca="1">Run4_Var4!Y1151</f>
        <v>-13.990016000000001</v>
      </c>
      <c r="U268" s="102">
        <f ca="1">Run4_Var5!Y1151</f>
        <v>-13.9970886</v>
      </c>
      <c r="V268" s="106"/>
      <c r="W268" s="106"/>
      <c r="X268" s="102">
        <f ca="1">Run4_Var1!Z1151</f>
        <v>-14.6229993</v>
      </c>
      <c r="Y268" s="102">
        <f ca="1">Run4_Var2!Z1151</f>
        <v>-14.6440948</v>
      </c>
      <c r="Z268" s="102">
        <f ca="1">Run4_Var3!Z1151</f>
        <v>-14.524809599999999</v>
      </c>
      <c r="AA268" s="102">
        <f ca="1">Run4_Var4!Z1151</f>
        <v>-13.990016000000001</v>
      </c>
      <c r="AB268" s="102">
        <f ca="1">Run4_Var5!Z1151</f>
        <v>-13.9970886</v>
      </c>
      <c r="AC268" s="106"/>
      <c r="AD268" s="106"/>
      <c r="AE268" s="102">
        <f ca="1">Run4_Var1!AA1151</f>
        <v>-14.613125999999999</v>
      </c>
      <c r="AF268" s="102">
        <f ca="1">Run4_Var2!AA1151</f>
        <v>-14.4108547</v>
      </c>
      <c r="AG268" s="102">
        <f ca="1">Run4_Var3!AA1151</f>
        <v>-14.472168099999999</v>
      </c>
      <c r="AH268" s="102">
        <f ca="1">Run4_Var4!AA1151</f>
        <v>-13.990016000000001</v>
      </c>
      <c r="AI268" s="102">
        <f ca="1">Run4_Var5!AA1151</f>
        <v>-13.9970886</v>
      </c>
    </row>
    <row r="269" spans="1:87" x14ac:dyDescent="0.25">
      <c r="B269" s="92" t="str">
        <f>Run4_Var1!V1152</f>
        <v>Verwijderkosten gasnetwerk</v>
      </c>
      <c r="C269" s="102">
        <f ca="1">Run4_Var1!W1152</f>
        <v>0</v>
      </c>
      <c r="D269" s="102">
        <f ca="1">Run4_Var2!W1152</f>
        <v>0</v>
      </c>
      <c r="E269" s="102">
        <f ca="1">Run4_Var3!W1152</f>
        <v>0</v>
      </c>
      <c r="F269" s="102">
        <f ca="1">Run4_Var4!W1152</f>
        <v>0</v>
      </c>
      <c r="G269" s="102">
        <f ca="1">Run4_Var5!W1152</f>
        <v>0</v>
      </c>
      <c r="H269" s="106"/>
      <c r="I269" s="106"/>
      <c r="J269" s="102">
        <f ca="1">Run4_Var1!X1152</f>
        <v>0</v>
      </c>
      <c r="K269" s="102">
        <f ca="1">Run4_Var2!X1152</f>
        <v>0</v>
      </c>
      <c r="L269" s="102">
        <f ca="1">Run4_Var3!X1152</f>
        <v>0</v>
      </c>
      <c r="M269" s="102">
        <f ca="1">Run4_Var4!X1152</f>
        <v>-20.985023999999999</v>
      </c>
      <c r="N269" s="102">
        <f ca="1">Run4_Var5!X1152</f>
        <v>-20.745722700000002</v>
      </c>
      <c r="O269" s="106"/>
      <c r="P269" s="106"/>
      <c r="Q269" s="102">
        <f ca="1">Run4_Var1!Y1152</f>
        <v>0</v>
      </c>
      <c r="R269" s="102">
        <f ca="1">Run4_Var2!Y1152</f>
        <v>0</v>
      </c>
      <c r="S269" s="102">
        <f ca="1">Run4_Var3!Y1152</f>
        <v>-5.18433238E-2</v>
      </c>
      <c r="T269" s="102">
        <f ca="1">Run4_Var4!Y1152</f>
        <v>-20.985023999999999</v>
      </c>
      <c r="U269" s="102">
        <f ca="1">Run4_Var5!Y1152</f>
        <v>-20.745722700000002</v>
      </c>
      <c r="V269" s="106"/>
      <c r="W269" s="106"/>
      <c r="X269" s="102">
        <f ca="1">Run4_Var1!Z1152</f>
        <v>-0.77764551900000001</v>
      </c>
      <c r="Y269" s="102">
        <f ca="1">Run4_Var2!Z1152</f>
        <v>0</v>
      </c>
      <c r="Z269" s="102">
        <f ca="1">Run4_Var3!Z1152</f>
        <v>-5.18433238E-2</v>
      </c>
      <c r="AA269" s="102">
        <f ca="1">Run4_Var4!Z1152</f>
        <v>-20.985023999999999</v>
      </c>
      <c r="AB269" s="102">
        <f ca="1">Run4_Var5!Z1152</f>
        <v>-20.745722700000002</v>
      </c>
      <c r="AC269" s="106"/>
      <c r="AD269" s="106"/>
      <c r="AE269" s="102">
        <f ca="1">Run4_Var1!AA1152</f>
        <v>-0.77764551900000001</v>
      </c>
      <c r="AF269" s="102">
        <f ca="1">Run4_Var2!AA1152</f>
        <v>-0.78942994300000002</v>
      </c>
      <c r="AG269" s="102">
        <f ca="1">Run4_Var3!AA1152</f>
        <v>-5.18433238E-2</v>
      </c>
      <c r="AH269" s="102">
        <f ca="1">Run4_Var4!AA1152</f>
        <v>-20.985023999999999</v>
      </c>
      <c r="AI269" s="102">
        <f ca="1">Run4_Var5!AA1152</f>
        <v>-20.745722700000002</v>
      </c>
    </row>
    <row r="270" spans="1:87" x14ac:dyDescent="0.25">
      <c r="B270" s="34" t="str">
        <f>Run4_Var1!V1153</f>
        <v>Onderhoudskosten gasnetwerk</v>
      </c>
      <c r="C270" s="102">
        <f ca="1">Run4_Var1!W1153</f>
        <v>-29.6259163</v>
      </c>
      <c r="D270" s="102">
        <f ca="1">Run4_Var2!W1153</f>
        <v>-29.6259163</v>
      </c>
      <c r="E270" s="102">
        <f ca="1">Run4_Var3!W1153</f>
        <v>-29.6259163</v>
      </c>
      <c r="F270" s="102">
        <f ca="1">Run4_Var4!W1153</f>
        <v>-29.6259163</v>
      </c>
      <c r="G270" s="102">
        <f ca="1">Run4_Var5!W1153</f>
        <v>-29.6259163</v>
      </c>
      <c r="H270" s="106"/>
      <c r="I270" s="106"/>
      <c r="J270" s="102">
        <f ca="1">Run4_Var1!X1153</f>
        <v>-31.298256899999998</v>
      </c>
      <c r="K270" s="102">
        <f ca="1">Run4_Var2!X1153</f>
        <v>-31.3035441</v>
      </c>
      <c r="L270" s="102">
        <f ca="1">Run4_Var3!X1153</f>
        <v>-30.078982</v>
      </c>
      <c r="M270" s="102">
        <f ca="1">Run4_Var4!X1153</f>
        <v>0</v>
      </c>
      <c r="N270" s="102">
        <f ca="1">Run4_Var5!X1153</f>
        <v>-0.35281441400000002</v>
      </c>
      <c r="O270" s="106"/>
      <c r="P270" s="106"/>
      <c r="Q270" s="102">
        <f ca="1">Run4_Var1!Y1153</f>
        <v>-31.2900016</v>
      </c>
      <c r="R270" s="102">
        <f ca="1">Run4_Var2!Y1153</f>
        <v>-31.141345999999999</v>
      </c>
      <c r="S270" s="102">
        <f ca="1">Run4_Var3!Y1153</f>
        <v>-29.453473200000001</v>
      </c>
      <c r="T270" s="102">
        <f ca="1">Run4_Var4!Y1153</f>
        <v>0</v>
      </c>
      <c r="U270" s="102">
        <f ca="1">Run4_Var5!Y1153</f>
        <v>-0.35281441400000002</v>
      </c>
      <c r="V270" s="106"/>
      <c r="W270" s="106"/>
      <c r="X270" s="102">
        <f ca="1">Run4_Var1!Z1153</f>
        <v>-29.7728407</v>
      </c>
      <c r="Y270" s="102">
        <f ca="1">Run4_Var2!Z1153</f>
        <v>-30.470976499999999</v>
      </c>
      <c r="Z270" s="102">
        <f ca="1">Run4_Var3!Z1153</f>
        <v>-29.142071999999999</v>
      </c>
      <c r="AA270" s="102">
        <f ca="1">Run4_Var4!Z1153</f>
        <v>0</v>
      </c>
      <c r="AB270" s="102">
        <f ca="1">Run4_Var5!Z1153</f>
        <v>-0.35281441400000002</v>
      </c>
      <c r="AC270" s="106"/>
      <c r="AD270" s="106"/>
      <c r="AE270" s="102">
        <f ca="1">Run4_Var1!AA1153</f>
        <v>-29.682565499999999</v>
      </c>
      <c r="AF270" s="102">
        <f ca="1">Run4_Var2!AA1153</f>
        <v>-28.783589299999999</v>
      </c>
      <c r="AG270" s="102">
        <f ca="1">Run4_Var3!AA1153</f>
        <v>-28.919807299999999</v>
      </c>
      <c r="AH270" s="102">
        <f ca="1">Run4_Var4!AA1153</f>
        <v>0</v>
      </c>
      <c r="AI270" s="102">
        <f ca="1">Run4_Var5!AA1153</f>
        <v>-0.35255519200000002</v>
      </c>
    </row>
    <row r="271" spans="1:87" x14ac:dyDescent="0.25">
      <c r="B271" s="83" t="str">
        <f>Run4_Var1!V1154</f>
        <v>Inkomsten variabele gasnetwerkkosten</v>
      </c>
      <c r="C271" s="102">
        <f ca="1">Run4_Var1!W1154</f>
        <v>20.106906120000001</v>
      </c>
      <c r="D271" s="102">
        <f ca="1">Run4_Var2!W1154</f>
        <v>20.106906120000001</v>
      </c>
      <c r="E271" s="102">
        <f ca="1">Run4_Var3!W1154</f>
        <v>20.106906120000001</v>
      </c>
      <c r="F271" s="102">
        <f ca="1">Run4_Var4!W1154</f>
        <v>20.106906120000001</v>
      </c>
      <c r="G271" s="102">
        <f ca="1">Run4_Var5!W1154</f>
        <v>20.106906120000001</v>
      </c>
      <c r="H271" s="106"/>
      <c r="I271" s="106"/>
      <c r="J271" s="102">
        <f ca="1">Run4_Var1!X1154</f>
        <v>18.78399772685</v>
      </c>
      <c r="K271" s="102">
        <f ca="1">Run4_Var2!X1154</f>
        <v>14.630669557750002</v>
      </c>
      <c r="L271" s="102">
        <f ca="1">Run4_Var3!X1154</f>
        <v>2.8281116238499999</v>
      </c>
      <c r="M271" s="102">
        <f ca="1">Run4_Var4!X1154</f>
        <v>0</v>
      </c>
      <c r="N271" s="102">
        <f ca="1">Run4_Var5!X1154</f>
        <v>6.0319866680000001E-2</v>
      </c>
      <c r="O271" s="106"/>
      <c r="P271" s="106"/>
      <c r="Q271" s="102">
        <f ca="1">Run4_Var1!Y1154</f>
        <v>18.35802737897</v>
      </c>
      <c r="R271" s="102">
        <f ca="1">Run4_Var2!Y1154</f>
        <v>14.317061272469999</v>
      </c>
      <c r="S271" s="102">
        <f ca="1">Run4_Var3!Y1154</f>
        <v>2.5460844605700004</v>
      </c>
      <c r="T271" s="102">
        <f ca="1">Run4_Var4!Y1154</f>
        <v>0</v>
      </c>
      <c r="U271" s="102">
        <f ca="1">Run4_Var5!Y1154</f>
        <v>5.9029709440000001E-2</v>
      </c>
      <c r="V271" s="106"/>
      <c r="W271" s="106"/>
      <c r="X271" s="102">
        <f ca="1">Run4_Var1!Z1154</f>
        <v>16.318540231390003</v>
      </c>
      <c r="Y271" s="102">
        <f ca="1">Run4_Var2!Z1154</f>
        <v>13.97467823659</v>
      </c>
      <c r="Z271" s="102">
        <f ca="1">Run4_Var3!Z1154</f>
        <v>2.0612389656699999</v>
      </c>
      <c r="AA271" s="102">
        <f ca="1">Run4_Var4!Z1154</f>
        <v>0</v>
      </c>
      <c r="AB271" s="102">
        <f ca="1">Run4_Var5!Z1154</f>
        <v>5.7744714799999999E-2</v>
      </c>
      <c r="AC271" s="106"/>
      <c r="AD271" s="106"/>
      <c r="AE271" s="102">
        <f ca="1">Run4_Var1!AA1154</f>
        <v>15.876956545750001</v>
      </c>
      <c r="AF271" s="102">
        <f ca="1">Run4_Var2!AA1154</f>
        <v>12.640569747590002</v>
      </c>
      <c r="AG271" s="102">
        <f ca="1">Run4_Var3!AA1154</f>
        <v>1.73072052799</v>
      </c>
      <c r="AH271" s="102">
        <f ca="1">Run4_Var4!AA1154</f>
        <v>0</v>
      </c>
      <c r="AI271" s="102">
        <f ca="1">Run4_Var5!AA1154</f>
        <v>5.6447939959999999E-2</v>
      </c>
    </row>
    <row r="272" spans="1:87" x14ac:dyDescent="0.25">
      <c r="B272" s="98" t="str">
        <f>Run4_Var1!V1155</f>
        <v>Vastrecht voor gasnetwerk</v>
      </c>
      <c r="C272" s="102">
        <f ca="1">Run4_Var1!W1155</f>
        <v>23.509026239999997</v>
      </c>
      <c r="D272" s="102">
        <f ca="1">Run4_Var2!W1155</f>
        <v>23.509026239999997</v>
      </c>
      <c r="E272" s="102">
        <f ca="1">Run4_Var3!W1155</f>
        <v>23.509026239999997</v>
      </c>
      <c r="F272" s="102">
        <f ca="1">Run4_Var4!W1155</f>
        <v>23.509026239999997</v>
      </c>
      <c r="G272" s="102">
        <f ca="1">Run4_Var5!W1155</f>
        <v>23.509026239999997</v>
      </c>
      <c r="H272" s="106"/>
      <c r="I272" s="106"/>
      <c r="J272" s="102">
        <f ca="1">Run4_Var1!X1155</f>
        <v>23.172507119999995</v>
      </c>
      <c r="K272" s="102">
        <f ca="1">Run4_Var2!X1155</f>
        <v>23.184149519999995</v>
      </c>
      <c r="L272" s="102">
        <f ca="1">Run4_Var3!X1155</f>
        <v>7.2121492800000002</v>
      </c>
      <c r="M272" s="102">
        <f ca="1">Run4_Var4!X1155</f>
        <v>0</v>
      </c>
      <c r="N272" s="102">
        <f ca="1">Run4_Var5!X1155</f>
        <v>6.6296159999999993E-2</v>
      </c>
      <c r="O272" s="106"/>
      <c r="P272" s="106"/>
      <c r="Q272" s="102">
        <f ca="1">Run4_Var1!Y1155</f>
        <v>23.169531839999998</v>
      </c>
      <c r="R272" s="102">
        <f ca="1">Run4_Var2!Y1155</f>
        <v>23.154732719999995</v>
      </c>
      <c r="S272" s="102">
        <f ca="1">Run4_Var3!Y1155</f>
        <v>6.3426635999999998</v>
      </c>
      <c r="T272" s="102">
        <f ca="1">Run4_Var4!Y1155</f>
        <v>0</v>
      </c>
      <c r="U272" s="102">
        <f ca="1">Run4_Var5!Y1155</f>
        <v>6.6296159999999993E-2</v>
      </c>
      <c r="V272" s="106"/>
      <c r="W272" s="106"/>
      <c r="X272" s="102">
        <f ca="1">Run4_Var1!Z1155</f>
        <v>20.20668384</v>
      </c>
      <c r="Y272" s="102">
        <f ca="1">Run4_Var2!Z1155</f>
        <v>22.994544719999997</v>
      </c>
      <c r="Z272" s="102">
        <f ca="1">Run4_Var3!Z1155</f>
        <v>4.71254448</v>
      </c>
      <c r="AA272" s="102">
        <f ca="1">Run4_Var4!Z1155</f>
        <v>0</v>
      </c>
      <c r="AB272" s="102">
        <f ca="1">Run4_Var5!Z1155</f>
        <v>6.6296159999999993E-2</v>
      </c>
      <c r="AC272" s="106"/>
      <c r="AD272" s="106"/>
      <c r="AE272" s="102">
        <f ca="1">Run4_Var1!AA1155</f>
        <v>20.143001760000001</v>
      </c>
      <c r="AF272" s="102">
        <f ca="1">Run4_Var2!AA1155</f>
        <v>19.835681040000001</v>
      </c>
      <c r="AG272" s="102">
        <f ca="1">Run4_Var3!AA1155</f>
        <v>3.6761608799999994</v>
      </c>
      <c r="AH272" s="102">
        <f ca="1">Run4_Var4!AA1155</f>
        <v>0</v>
      </c>
      <c r="AI272" s="102">
        <f ca="1">Run4_Var5!AA1155</f>
        <v>6.6245760000000001E-2</v>
      </c>
    </row>
    <row r="273" spans="1:35" x14ac:dyDescent="0.25">
      <c r="B273" s="66" t="str">
        <f>Run4_Var1!V1156</f>
        <v>Aansluitbijdrage voor gasnetwerk</v>
      </c>
      <c r="C273" s="102">
        <f ca="1">Run4_Var1!W1156</f>
        <v>0</v>
      </c>
      <c r="D273" s="102">
        <f ca="1">Run4_Var2!W1156</f>
        <v>0</v>
      </c>
      <c r="E273" s="102">
        <f ca="1">Run4_Var3!W1156</f>
        <v>0</v>
      </c>
      <c r="F273" s="102">
        <f ca="1">Run4_Var4!W1156</f>
        <v>0</v>
      </c>
      <c r="G273" s="102">
        <f ca="1">Run4_Var5!W1156</f>
        <v>0</v>
      </c>
      <c r="H273" s="106"/>
      <c r="I273" s="106"/>
      <c r="J273" s="102">
        <f ca="1">Run4_Var1!X1156</f>
        <v>1.9396045800000001E-2</v>
      </c>
      <c r="K273" s="102">
        <f ca="1">Run4_Var2!X1156</f>
        <v>2.1764520000000002E-2</v>
      </c>
      <c r="L273" s="102">
        <f ca="1">Run4_Var3!X1156</f>
        <v>1.6102386400000002E-2</v>
      </c>
      <c r="M273" s="102">
        <f ca="1">Run4_Var4!X1156</f>
        <v>0</v>
      </c>
      <c r="N273" s="102">
        <f ca="1">Run4_Var5!X1156</f>
        <v>5.1810373100000002E-4</v>
      </c>
      <c r="O273" s="106"/>
      <c r="P273" s="106"/>
      <c r="Q273" s="102">
        <f ca="1">Run4_Var1!Y1156</f>
        <v>1.9396045800000001E-2</v>
      </c>
      <c r="R273" s="102">
        <f ca="1">Run4_Var2!Y1156</f>
        <v>2.1764520000000002E-2</v>
      </c>
      <c r="S273" s="102">
        <f ca="1">Run4_Var3!Y1156</f>
        <v>1.5917349399999999E-2</v>
      </c>
      <c r="T273" s="102">
        <f ca="1">Run4_Var4!Y1156</f>
        <v>0</v>
      </c>
      <c r="U273" s="102">
        <f ca="1">Run4_Var5!Y1156</f>
        <v>5.1810373100000002E-4</v>
      </c>
      <c r="V273" s="106"/>
      <c r="W273" s="106"/>
      <c r="X273" s="102">
        <f ca="1">Run4_Var1!Z1156</f>
        <v>1.8555977689999999E-2</v>
      </c>
      <c r="Y273" s="102">
        <f ca="1">Run4_Var2!Z1156</f>
        <v>2.1764520000000002E-2</v>
      </c>
      <c r="Z273" s="102">
        <f ca="1">Run4_Var3!Z1156</f>
        <v>1.5066178959999999E-2</v>
      </c>
      <c r="AA273" s="102">
        <f ca="1">Run4_Var4!Z1156</f>
        <v>0</v>
      </c>
      <c r="AB273" s="102">
        <f ca="1">Run4_Var5!Z1156</f>
        <v>5.1810373100000002E-4</v>
      </c>
      <c r="AC273" s="106"/>
      <c r="AD273" s="106"/>
      <c r="AE273" s="102">
        <f ca="1">Run4_Var1!AA1156</f>
        <v>1.6965121610000002E-2</v>
      </c>
      <c r="AF273" s="102">
        <f ca="1">Run4_Var2!AA1156</f>
        <v>1.8462071317000003E-2</v>
      </c>
      <c r="AG273" s="102">
        <f ca="1">Run4_Var3!AA1156</f>
        <v>1.3475322880000001E-2</v>
      </c>
      <c r="AH273" s="102">
        <f ca="1">Run4_Var4!AA1156</f>
        <v>0</v>
      </c>
      <c r="AI273" s="102">
        <f ca="1">Run4_Var5!AA1156</f>
        <v>5.1810373100000002E-4</v>
      </c>
    </row>
    <row r="274" spans="1:35" x14ac:dyDescent="0.25">
      <c r="A274" s="106" t="s">
        <v>588</v>
      </c>
      <c r="C274" s="102"/>
      <c r="D274" s="102"/>
      <c r="E274" s="102"/>
      <c r="F274" s="102"/>
      <c r="G274" s="102"/>
      <c r="H274" s="106"/>
      <c r="I274" s="106"/>
      <c r="J274" s="102"/>
      <c r="K274" s="102"/>
      <c r="L274" s="102"/>
      <c r="M274" s="102"/>
      <c r="N274" s="102"/>
      <c r="O274" s="106"/>
      <c r="P274" s="106"/>
      <c r="Q274" s="102"/>
      <c r="R274" s="102"/>
      <c r="S274" s="102"/>
      <c r="T274" s="102"/>
      <c r="U274" s="102"/>
      <c r="V274" s="106"/>
      <c r="W274" s="106"/>
      <c r="X274" s="102"/>
      <c r="Y274" s="102"/>
      <c r="Z274" s="102"/>
      <c r="AA274" s="102"/>
      <c r="AB274" s="102"/>
      <c r="AC274" s="106"/>
      <c r="AD274" s="106"/>
      <c r="AE274" s="102"/>
      <c r="AF274" s="102"/>
      <c r="AG274" s="102"/>
      <c r="AH274" s="102"/>
      <c r="AI274" s="102"/>
    </row>
    <row r="275" spans="1:35" x14ac:dyDescent="0.25">
      <c r="B275" s="96" t="str">
        <f>Run4_Var1!V1174</f>
        <v>Kapitaallasten gasnetwerk</v>
      </c>
      <c r="C275" s="102">
        <f ca="1">Run4_Var1!W1174</f>
        <v>13.990016000000001</v>
      </c>
      <c r="D275" s="102">
        <f ca="1">Run4_Var2!W1174</f>
        <v>13.990016000000001</v>
      </c>
      <c r="E275" s="102">
        <f ca="1">Run4_Var3!W1174</f>
        <v>13.990016000000001</v>
      </c>
      <c r="F275" s="102">
        <f ca="1">Run4_Var4!W1174</f>
        <v>13.990016000000001</v>
      </c>
      <c r="G275" s="102">
        <f ca="1">Run4_Var5!W1174</f>
        <v>13.990016000000001</v>
      </c>
      <c r="H275" s="106"/>
      <c r="I275" s="106"/>
      <c r="J275" s="102">
        <f ca="1">Run4_Var1!X1174</f>
        <v>14.8022498</v>
      </c>
      <c r="K275" s="102">
        <f ca="1">Run4_Var2!X1174</f>
        <v>14.8036329</v>
      </c>
      <c r="L275" s="102">
        <f ca="1">Run4_Var3!X1174</f>
        <v>14.6740458</v>
      </c>
      <c r="M275" s="102">
        <f ca="1">Run4_Var4!X1174</f>
        <v>13.990016000000001</v>
      </c>
      <c r="N275" s="102">
        <f ca="1">Run4_Var5!X1174</f>
        <v>13.9970886</v>
      </c>
      <c r="O275" s="106"/>
      <c r="P275" s="106"/>
      <c r="Q275" s="102">
        <f ca="1">Run4_Var1!Y1174</f>
        <v>14.8011979</v>
      </c>
      <c r="R275" s="102">
        <f ca="1">Run4_Var2!Y1174</f>
        <v>14.779784299999999</v>
      </c>
      <c r="S275" s="102">
        <f ca="1">Run4_Var3!Y1174</f>
        <v>14.5825561</v>
      </c>
      <c r="T275" s="102">
        <f ca="1">Run4_Var4!Y1174</f>
        <v>13.990016000000001</v>
      </c>
      <c r="U275" s="102">
        <f ca="1">Run4_Var5!Y1174</f>
        <v>13.9970886</v>
      </c>
      <c r="V275" s="106"/>
      <c r="W275" s="106"/>
      <c r="X275" s="102">
        <f ca="1">Run4_Var1!Z1174</f>
        <v>14.6229993</v>
      </c>
      <c r="Y275" s="102">
        <f ca="1">Run4_Var2!Z1174</f>
        <v>14.6440948</v>
      </c>
      <c r="Z275" s="102">
        <f ca="1">Run4_Var3!Z1174</f>
        <v>14.524809599999999</v>
      </c>
      <c r="AA275" s="102">
        <f ca="1">Run4_Var4!Z1174</f>
        <v>13.990016000000001</v>
      </c>
      <c r="AB275" s="102">
        <f ca="1">Run4_Var5!Z1174</f>
        <v>13.9970886</v>
      </c>
      <c r="AC275" s="106"/>
      <c r="AD275" s="106"/>
      <c r="AE275" s="102">
        <f ca="1">Run4_Var1!AA1174</f>
        <v>14.613125999999999</v>
      </c>
      <c r="AF275" s="102">
        <f ca="1">Run4_Var2!AA1174</f>
        <v>14.4108547</v>
      </c>
      <c r="AG275" s="102">
        <f ca="1">Run4_Var3!AA1174</f>
        <v>14.472168099999999</v>
      </c>
      <c r="AH275" s="102">
        <f ca="1">Run4_Var4!AA1174</f>
        <v>13.990016000000001</v>
      </c>
      <c r="AI275" s="102">
        <f ca="1">Run4_Var5!AA1174</f>
        <v>13.9970886</v>
      </c>
    </row>
    <row r="276" spans="1:35" x14ac:dyDescent="0.25">
      <c r="B276" s="92" t="str">
        <f>Run4_Var1!V1175</f>
        <v>Verwijderkosten gasnetwerk</v>
      </c>
      <c r="C276" s="102">
        <f ca="1">Run4_Var1!W1175</f>
        <v>0</v>
      </c>
      <c r="D276" s="102">
        <f ca="1">Run4_Var2!W1175</f>
        <v>0</v>
      </c>
      <c r="E276" s="102">
        <f ca="1">Run4_Var3!W1175</f>
        <v>0</v>
      </c>
      <c r="F276" s="102">
        <f ca="1">Run4_Var4!W1175</f>
        <v>0</v>
      </c>
      <c r="G276" s="102">
        <f ca="1">Run4_Var5!W1175</f>
        <v>0</v>
      </c>
      <c r="H276" s="106"/>
      <c r="I276" s="106"/>
      <c r="J276" s="102">
        <f ca="1">Run4_Var1!X1175</f>
        <v>0</v>
      </c>
      <c r="K276" s="102">
        <f ca="1">Run4_Var2!X1175</f>
        <v>0</v>
      </c>
      <c r="L276" s="102">
        <f ca="1">Run4_Var3!X1175</f>
        <v>0</v>
      </c>
      <c r="M276" s="102">
        <f ca="1">Run4_Var4!X1175</f>
        <v>20.985023999999999</v>
      </c>
      <c r="N276" s="102">
        <f ca="1">Run4_Var5!X1175</f>
        <v>20.745722700000002</v>
      </c>
      <c r="O276" s="106"/>
      <c r="P276" s="106"/>
      <c r="Q276" s="102">
        <f ca="1">Run4_Var1!Y1175</f>
        <v>0</v>
      </c>
      <c r="R276" s="102">
        <f ca="1">Run4_Var2!Y1175</f>
        <v>0</v>
      </c>
      <c r="S276" s="102">
        <f ca="1">Run4_Var3!Y1175</f>
        <v>5.18433238E-2</v>
      </c>
      <c r="T276" s="102">
        <f ca="1">Run4_Var4!Y1175</f>
        <v>20.985023999999999</v>
      </c>
      <c r="U276" s="102">
        <f ca="1">Run4_Var5!Y1175</f>
        <v>20.745722700000002</v>
      </c>
      <c r="V276" s="106"/>
      <c r="W276" s="106"/>
      <c r="X276" s="102">
        <f ca="1">Run4_Var1!Z1175</f>
        <v>0.77764551900000001</v>
      </c>
      <c r="Y276" s="102">
        <f ca="1">Run4_Var2!Z1175</f>
        <v>0</v>
      </c>
      <c r="Z276" s="102">
        <f ca="1">Run4_Var3!Z1175</f>
        <v>5.18433238E-2</v>
      </c>
      <c r="AA276" s="102">
        <f ca="1">Run4_Var4!Z1175</f>
        <v>20.985023999999999</v>
      </c>
      <c r="AB276" s="102">
        <f ca="1">Run4_Var5!Z1175</f>
        <v>20.745722700000002</v>
      </c>
      <c r="AC276" s="106"/>
      <c r="AD276" s="106"/>
      <c r="AE276" s="102">
        <f ca="1">Run4_Var1!AA1175</f>
        <v>0.77764551900000001</v>
      </c>
      <c r="AF276" s="102">
        <f ca="1">Run4_Var2!AA1175</f>
        <v>0.78942994300000002</v>
      </c>
      <c r="AG276" s="102">
        <f ca="1">Run4_Var3!AA1175</f>
        <v>5.18433238E-2</v>
      </c>
      <c r="AH276" s="102">
        <f ca="1">Run4_Var4!AA1175</f>
        <v>20.985023999999999</v>
      </c>
      <c r="AI276" s="102">
        <f ca="1">Run4_Var5!AA1175</f>
        <v>20.745722700000002</v>
      </c>
    </row>
    <row r="277" spans="1:35" x14ac:dyDescent="0.25">
      <c r="B277" s="149" t="str">
        <f>Run4_Var1!V1176</f>
        <v>Kapitaallasten elektriciteitsnetwerk</v>
      </c>
      <c r="C277" s="102">
        <f ca="1">Run4_Var1!W1176</f>
        <v>10.4301844</v>
      </c>
      <c r="D277" s="102">
        <f ca="1">Run4_Var2!W1176</f>
        <v>10.4301844</v>
      </c>
      <c r="E277" s="102">
        <f ca="1">Run4_Var3!W1176</f>
        <v>10.4301844</v>
      </c>
      <c r="F277" s="102">
        <f ca="1">Run4_Var4!W1176</f>
        <v>10.4301844</v>
      </c>
      <c r="G277" s="102">
        <f ca="1">Run4_Var5!W1176</f>
        <v>10.4301844</v>
      </c>
      <c r="H277" s="106"/>
      <c r="I277" s="106"/>
      <c r="J277" s="102">
        <f ca="1">Run4_Var1!X1176</f>
        <v>10.515091399999999</v>
      </c>
      <c r="K277" s="102">
        <f ca="1">Run4_Var2!X1176</f>
        <v>10.515108100000001</v>
      </c>
      <c r="L277" s="102">
        <f ca="1">Run4_Var3!X1176</f>
        <v>10.4894569</v>
      </c>
      <c r="M277" s="102">
        <f ca="1">Run4_Var4!X1176</f>
        <v>10.462454899999999</v>
      </c>
      <c r="N277" s="102">
        <f ca="1">Run4_Var5!X1176</f>
        <v>10.517612099999999</v>
      </c>
      <c r="O277" s="106"/>
      <c r="P277" s="106"/>
      <c r="Q277" s="102">
        <f ca="1">Run4_Var1!Y1176</f>
        <v>10.515086800000001</v>
      </c>
      <c r="R277" s="102">
        <f ca="1">Run4_Var2!Y1176</f>
        <v>10.5150673</v>
      </c>
      <c r="S277" s="102">
        <f ca="1">Run4_Var3!Y1176</f>
        <v>10.486197199999999</v>
      </c>
      <c r="T277" s="102">
        <f ca="1">Run4_Var4!Y1176</f>
        <v>10.462454899999999</v>
      </c>
      <c r="U277" s="102">
        <f ca="1">Run4_Var5!Y1176</f>
        <v>10.517612099999999</v>
      </c>
      <c r="V277" s="106"/>
      <c r="W277" s="106"/>
      <c r="X277" s="102">
        <f ca="1">Run4_Var1!Z1176</f>
        <v>10.514975400000001</v>
      </c>
      <c r="Y277" s="102">
        <f ca="1">Run4_Var2!Z1176</f>
        <v>10.5148335</v>
      </c>
      <c r="Z277" s="102">
        <f ca="1">Run4_Var3!Z1176</f>
        <v>10.480506</v>
      </c>
      <c r="AA277" s="102">
        <f ca="1">Run4_Var4!Z1176</f>
        <v>10.462454899999999</v>
      </c>
      <c r="AB277" s="102">
        <f ca="1">Run4_Var5!Z1176</f>
        <v>10.517612099999999</v>
      </c>
      <c r="AC277" s="106"/>
      <c r="AD277" s="106"/>
      <c r="AE277" s="102">
        <f ca="1">Run4_Var1!AA1176</f>
        <v>10.514807299999999</v>
      </c>
      <c r="AF277" s="102">
        <f ca="1">Run4_Var2!AA1176</f>
        <v>10.5145816</v>
      </c>
      <c r="AG277" s="102">
        <f ca="1">Run4_Var3!AA1176</f>
        <v>10.476464099999999</v>
      </c>
      <c r="AH277" s="102">
        <f ca="1">Run4_Var4!AA1176</f>
        <v>10.462454899999999</v>
      </c>
      <c r="AI277" s="102">
        <f ca="1">Run4_Var5!AA1176</f>
        <v>10.5176116</v>
      </c>
    </row>
    <row r="278" spans="1:35" x14ac:dyDescent="0.25">
      <c r="B278" s="20" t="str">
        <f>Run4_Var1!V1177</f>
        <v>Netverzwaringskosten elektriciteitsnetwerk</v>
      </c>
      <c r="C278" s="102">
        <f ca="1">Run4_Var1!W1177</f>
        <v>0</v>
      </c>
      <c r="D278" s="102">
        <f ca="1">Run4_Var2!W1177</f>
        <v>0</v>
      </c>
      <c r="E278" s="102">
        <f ca="1">Run4_Var3!W1177</f>
        <v>0</v>
      </c>
      <c r="F278" s="102">
        <f ca="1">Run4_Var4!W1177</f>
        <v>0</v>
      </c>
      <c r="G278" s="102">
        <f ca="1">Run4_Var5!W1177</f>
        <v>0</v>
      </c>
      <c r="H278" s="106"/>
      <c r="I278" s="106"/>
      <c r="J278" s="102">
        <f ca="1">Run4_Var1!X1177</f>
        <v>4.12225591E-2</v>
      </c>
      <c r="K278" s="102">
        <f ca="1">Run4_Var2!X1177</f>
        <v>4.0976995500000002E-2</v>
      </c>
      <c r="L278" s="102">
        <f ca="1">Run4_Var3!X1177</f>
        <v>0.45567022299999999</v>
      </c>
      <c r="M278" s="102">
        <f ca="1">Run4_Var4!X1177</f>
        <v>0.60307088499999995</v>
      </c>
      <c r="N278" s="102">
        <f ca="1">Run4_Var5!X1177</f>
        <v>1.2056445900000001E-3</v>
      </c>
      <c r="O278" s="106"/>
      <c r="P278" s="106"/>
      <c r="Q278" s="102">
        <f ca="1">Run4_Var1!Y1177</f>
        <v>4.1310869899999998E-2</v>
      </c>
      <c r="R278" s="102">
        <f ca="1">Run4_Var2!Y1177</f>
        <v>4.1801917199999997E-2</v>
      </c>
      <c r="S278" s="102">
        <f ca="1">Run4_Var3!Y1177</f>
        <v>0.471856622</v>
      </c>
      <c r="T278" s="102">
        <f ca="1">Run4_Var4!Y1177</f>
        <v>0.60307088499999995</v>
      </c>
      <c r="U278" s="102">
        <f ca="1">Run4_Var5!Y1177</f>
        <v>1.2056445900000001E-3</v>
      </c>
      <c r="V278" s="106"/>
      <c r="W278" s="106"/>
      <c r="X278" s="102">
        <f ca="1">Run4_Var1!Z1177</f>
        <v>4.2417736300000002E-2</v>
      </c>
      <c r="Y278" s="102">
        <f ca="1">Run4_Var2!Z1177</f>
        <v>4.6480516899999998E-2</v>
      </c>
      <c r="Z278" s="102">
        <f ca="1">Run4_Var3!Z1177</f>
        <v>0.49952556199999998</v>
      </c>
      <c r="AA278" s="102">
        <f ca="1">Run4_Var4!Z1177</f>
        <v>0.60307088499999995</v>
      </c>
      <c r="AB278" s="102">
        <f ca="1">Run4_Var5!Z1177</f>
        <v>1.2056445900000001E-3</v>
      </c>
      <c r="AC278" s="106"/>
      <c r="AD278" s="106"/>
      <c r="AE278" s="102">
        <f ca="1">Run4_Var1!AA1177</f>
        <v>4.4623115599999999E-2</v>
      </c>
      <c r="AF278" s="102">
        <f ca="1">Run4_Var2!AA1177</f>
        <v>5.0319885199999997E-2</v>
      </c>
      <c r="AG278" s="102">
        <f ca="1">Run4_Var3!AA1177</f>
        <v>0.51759039699999998</v>
      </c>
      <c r="AH278" s="102">
        <f ca="1">Run4_Var4!AA1177</f>
        <v>0.60307088499999995</v>
      </c>
      <c r="AI278" s="102">
        <f ca="1">Run4_Var5!AA1177</f>
        <v>1.21539994E-3</v>
      </c>
    </row>
    <row r="279" spans="1:35" x14ac:dyDescent="0.25">
      <c r="A279" s="106" t="s">
        <v>617</v>
      </c>
      <c r="C279" s="102"/>
      <c r="D279" s="102"/>
      <c r="E279" s="102"/>
      <c r="F279" s="102"/>
      <c r="G279" s="102"/>
      <c r="H279" s="106"/>
      <c r="I279" s="106"/>
      <c r="J279" s="102"/>
      <c r="K279" s="102"/>
      <c r="L279" s="102"/>
      <c r="M279" s="102"/>
      <c r="N279" s="102"/>
      <c r="O279" s="106"/>
      <c r="P279" s="106"/>
      <c r="Q279" s="102"/>
      <c r="R279" s="102"/>
      <c r="S279" s="102"/>
      <c r="T279" s="102"/>
      <c r="U279" s="102"/>
      <c r="V279" s="106"/>
      <c r="W279" s="106"/>
      <c r="X279" s="102"/>
      <c r="Y279" s="102"/>
      <c r="Z279" s="102"/>
      <c r="AA279" s="102"/>
      <c r="AB279" s="102"/>
      <c r="AC279" s="106"/>
      <c r="AD279" s="106"/>
      <c r="AE279" s="102"/>
      <c r="AF279" s="102"/>
      <c r="AG279" s="102"/>
      <c r="AH279" s="102"/>
      <c r="AI279" s="102"/>
    </row>
    <row r="280" spans="1:35" x14ac:dyDescent="0.25">
      <c r="B280" s="151" t="str">
        <f>Run4_Var1!V1183</f>
        <v>Kapitaallasten warmteopties</v>
      </c>
      <c r="C280" s="102">
        <f ca="1">Run4_Var1!W1183</f>
        <v>0</v>
      </c>
      <c r="D280" s="102">
        <f ca="1">Run4_Var2!W1183</f>
        <v>0</v>
      </c>
      <c r="E280" s="102">
        <f ca="1">Run4_Var3!W1183</f>
        <v>0</v>
      </c>
      <c r="F280" s="102">
        <f ca="1">Run4_Var4!W1183</f>
        <v>0</v>
      </c>
      <c r="G280" s="102">
        <f ca="1">Run4_Var5!W1183</f>
        <v>0</v>
      </c>
      <c r="H280" s="106"/>
      <c r="I280" s="106"/>
      <c r="J280" s="102">
        <f ca="1">Run4_Var1!X1183</f>
        <v>1.98729585</v>
      </c>
      <c r="K280" s="102">
        <f ca="1">Run4_Var2!X1183</f>
        <v>1.9773230500000001</v>
      </c>
      <c r="L280" s="102">
        <f ca="1">Run4_Var3!X1183</f>
        <v>19.014331500000001</v>
      </c>
      <c r="M280" s="102">
        <f ca="1">Run4_Var4!X1183</f>
        <v>0</v>
      </c>
      <c r="N280" s="102">
        <f ca="1">Run4_Var5!X1183</f>
        <v>13.7464258115</v>
      </c>
      <c r="O280" s="106"/>
      <c r="P280" s="106"/>
      <c r="Q280" s="102">
        <f ca="1">Run4_Var1!Y1183</f>
        <v>3.9745916999999999</v>
      </c>
      <c r="R280" s="102">
        <f ca="1">Run4_Var2!Y1183</f>
        <v>3.9546461000000002</v>
      </c>
      <c r="S280" s="102">
        <f ca="1">Run4_Var3!Y1183</f>
        <v>38.805366999999997</v>
      </c>
      <c r="T280" s="102">
        <f ca="1">Run4_Var4!Y1183</f>
        <v>0</v>
      </c>
      <c r="U280" s="102">
        <f ca="1">Run4_Var5!Y1183</f>
        <v>13.772207452</v>
      </c>
      <c r="V280" s="106"/>
      <c r="W280" s="106"/>
      <c r="X280" s="102">
        <f ca="1">Run4_Var1!Z1183</f>
        <v>6.2234094230000006</v>
      </c>
      <c r="Y280" s="102">
        <f ca="1">Run4_Var2!Z1183</f>
        <v>5.9319691499999996</v>
      </c>
      <c r="Z280" s="102">
        <f ca="1">Run4_Var3!Z1183</f>
        <v>60.288434299999999</v>
      </c>
      <c r="AA280" s="102">
        <f ca="1">Run4_Var4!Z1183</f>
        <v>0</v>
      </c>
      <c r="AB280" s="102">
        <f ca="1">Run4_Var5!Z1183</f>
        <v>13.7979890926</v>
      </c>
      <c r="AC280" s="106"/>
      <c r="AD280" s="106"/>
      <c r="AE280" s="102">
        <f ca="1">Run4_Var1!AA1183</f>
        <v>8.2546496329999997</v>
      </c>
      <c r="AF280" s="102">
        <f ca="1">Run4_Var2!AA1183</f>
        <v>8.111729329000001</v>
      </c>
      <c r="AG280" s="102">
        <f ca="1">Run4_Var3!AA1183</f>
        <v>82.6042779</v>
      </c>
      <c r="AH280" s="102">
        <f ca="1">Run4_Var4!AA1183</f>
        <v>0</v>
      </c>
      <c r="AI280" s="102">
        <f ca="1">Run4_Var5!AA1183</f>
        <v>13.823770733</v>
      </c>
    </row>
    <row r="281" spans="1:35" x14ac:dyDescent="0.25">
      <c r="A281" s="6" t="s">
        <v>618</v>
      </c>
      <c r="C281" s="102"/>
      <c r="D281" s="102"/>
      <c r="E281" s="102"/>
      <c r="F281" s="102"/>
      <c r="G281" s="102"/>
      <c r="H281" s="106"/>
      <c r="I281" s="106"/>
      <c r="J281" s="102"/>
      <c r="K281" s="102"/>
      <c r="L281" s="102"/>
      <c r="M281" s="102"/>
      <c r="N281" s="102"/>
      <c r="O281" s="106"/>
      <c r="P281" s="106"/>
      <c r="Q281" s="102"/>
      <c r="R281" s="102"/>
      <c r="S281" s="102"/>
      <c r="T281" s="102"/>
      <c r="U281" s="102"/>
      <c r="V281" s="106"/>
      <c r="W281" s="106"/>
      <c r="X281" s="102"/>
      <c r="Y281" s="102"/>
      <c r="Z281" s="102"/>
      <c r="AA281" s="102"/>
      <c r="AB281" s="102"/>
      <c r="AC281" s="106"/>
      <c r="AD281" s="106"/>
      <c r="AE281" s="102"/>
      <c r="AF281" s="102"/>
      <c r="AG281" s="102"/>
      <c r="AH281" s="102"/>
      <c r="AI281" s="102"/>
    </row>
    <row r="282" spans="1:35" x14ac:dyDescent="0.25">
      <c r="B282" s="151" t="str">
        <f>Run4_Var1!V1190</f>
        <v>Kapitaallasten primair transport investeringen voor warmteopties</v>
      </c>
      <c r="C282" s="102">
        <f ca="1">Run4_Var1!W1190</f>
        <v>0</v>
      </c>
      <c r="D282" s="102">
        <f ca="1">Run4_Var2!W1190</f>
        <v>0</v>
      </c>
      <c r="E282" s="102">
        <f ca="1">Run4_Var3!W1190</f>
        <v>0</v>
      </c>
      <c r="F282" s="102">
        <f ca="1">Run4_Var4!W1190</f>
        <v>0</v>
      </c>
      <c r="G282" s="102">
        <f ca="1">Run4_Var5!W1190</f>
        <v>0</v>
      </c>
      <c r="H282" s="106"/>
      <c r="I282" s="106"/>
      <c r="J282" s="102">
        <f ca="1">Run4_Var1!X1190</f>
        <v>0</v>
      </c>
      <c r="K282" s="102">
        <f ca="1">Run4_Var2!X1190</f>
        <v>0</v>
      </c>
      <c r="L282" s="102">
        <f ca="1">Run4_Var3!X1190</f>
        <v>0</v>
      </c>
      <c r="M282" s="102">
        <f ca="1">Run4_Var4!X1190</f>
        <v>0</v>
      </c>
      <c r="N282" s="102">
        <f ca="1">Run4_Var5!X1190</f>
        <v>4.79363852</v>
      </c>
      <c r="O282" s="106"/>
      <c r="P282" s="106"/>
      <c r="Q282" s="102">
        <f ca="1">Run4_Var1!Y1190</f>
        <v>0</v>
      </c>
      <c r="R282" s="102">
        <f ca="1">Run4_Var2!Y1190</f>
        <v>0</v>
      </c>
      <c r="S282" s="102">
        <f ca="1">Run4_Var3!Y1190</f>
        <v>0</v>
      </c>
      <c r="T282" s="102">
        <f ca="1">Run4_Var4!Y1190</f>
        <v>0</v>
      </c>
      <c r="U282" s="102">
        <f ca="1">Run4_Var5!Y1190</f>
        <v>4.79363852</v>
      </c>
      <c r="V282" s="106"/>
      <c r="W282" s="106"/>
      <c r="X282" s="102">
        <f ca="1">Run4_Var1!Z1190</f>
        <v>0.87876575400000001</v>
      </c>
      <c r="Y282" s="102">
        <f ca="1">Run4_Var2!Z1190</f>
        <v>0</v>
      </c>
      <c r="Z282" s="102">
        <f ca="1">Run4_Var3!Z1190</f>
        <v>0</v>
      </c>
      <c r="AA282" s="102">
        <f ca="1">Run4_Var4!Z1190</f>
        <v>0</v>
      </c>
      <c r="AB282" s="102">
        <f ca="1">Run4_Var5!Z1190</f>
        <v>4.79363852</v>
      </c>
      <c r="AC282" s="106"/>
      <c r="AD282" s="106"/>
      <c r="AE282" s="102">
        <f ca="1">Run4_Var1!AA1190</f>
        <v>0.87876575400000001</v>
      </c>
      <c r="AF282" s="102">
        <f ca="1">Run4_Var2!AA1190</f>
        <v>0.80664961800000001</v>
      </c>
      <c r="AG282" s="102">
        <f ca="1">Run4_Var3!AA1190</f>
        <v>0</v>
      </c>
      <c r="AH282" s="102">
        <f ca="1">Run4_Var4!AA1190</f>
        <v>0</v>
      </c>
      <c r="AI282" s="102">
        <f ca="1">Run4_Var5!AA1190</f>
        <v>4.79363852</v>
      </c>
    </row>
    <row r="283" spans="1:35" x14ac:dyDescent="0.25">
      <c r="A283" s="6" t="s">
        <v>619</v>
      </c>
      <c r="C283" s="102"/>
      <c r="D283" s="102"/>
      <c r="E283" s="102"/>
      <c r="F283" s="102"/>
      <c r="G283" s="102"/>
      <c r="H283" s="106"/>
      <c r="I283" s="106"/>
      <c r="J283" s="102"/>
      <c r="K283" s="102"/>
      <c r="L283" s="102"/>
      <c r="M283" s="102"/>
      <c r="N283" s="102"/>
      <c r="O283" s="106"/>
      <c r="P283" s="106"/>
      <c r="Q283" s="102"/>
      <c r="R283" s="102"/>
      <c r="S283" s="102"/>
      <c r="T283" s="102"/>
      <c r="U283" s="102"/>
      <c r="V283" s="106"/>
      <c r="W283" s="106"/>
      <c r="X283" s="102"/>
      <c r="Y283" s="102"/>
      <c r="Z283" s="102"/>
      <c r="AA283" s="102"/>
      <c r="AB283" s="102"/>
      <c r="AC283" s="106"/>
      <c r="AD283" s="106"/>
      <c r="AE283" s="102"/>
      <c r="AF283" s="102"/>
      <c r="AG283" s="102"/>
      <c r="AH283" s="102"/>
      <c r="AI283" s="102"/>
    </row>
    <row r="284" spans="1:35" x14ac:dyDescent="0.25">
      <c r="B284" s="151" t="str">
        <f>Run4_Var1!V1196</f>
        <v>Kapitaallasten primair transport investeringen voor warmteopties</v>
      </c>
      <c r="C284" s="108">
        <f ca="1">Run4_Var1!W1196</f>
        <v>0</v>
      </c>
      <c r="D284" s="108">
        <f ca="1">Run4_Var2!W1196</f>
        <v>0</v>
      </c>
      <c r="E284" s="108">
        <f ca="1">Run4_Var3!W1196</f>
        <v>0</v>
      </c>
      <c r="F284" s="108">
        <f ca="1">Run4_Var4!W1196</f>
        <v>0</v>
      </c>
      <c r="G284" s="108">
        <f ca="1">Run4_Var5!W1196</f>
        <v>0</v>
      </c>
      <c r="H284" s="108"/>
      <c r="I284" s="108"/>
      <c r="J284" s="108">
        <f ca="1">Run4_Var1!X1196</f>
        <v>9.3213478799999999E-2</v>
      </c>
      <c r="K284" s="108">
        <f ca="1">Run4_Var2!X1196</f>
        <v>7.8739281499999994E-2</v>
      </c>
      <c r="L284" s="108">
        <f ca="1">Run4_Var3!X1196</f>
        <v>8.0938924300000004</v>
      </c>
      <c r="M284" s="108">
        <f ca="1">Run4_Var4!X1196</f>
        <v>0</v>
      </c>
      <c r="N284" s="108">
        <f ca="1">Run4_Var5!X1196</f>
        <v>44.5693967395</v>
      </c>
      <c r="O284" s="108"/>
      <c r="P284" s="108"/>
      <c r="Q284" s="108">
        <f ca="1">Run4_Var1!Y1196</f>
        <v>0.186426958</v>
      </c>
      <c r="R284" s="108">
        <f ca="1">Run4_Var2!Y1196</f>
        <v>0.15747856299999999</v>
      </c>
      <c r="S284" s="108">
        <f ca="1">Run4_Var3!Y1196</f>
        <v>16.298403199999999</v>
      </c>
      <c r="T284" s="108">
        <f ca="1">Run4_Var4!Y1196</f>
        <v>0</v>
      </c>
      <c r="U284" s="108">
        <f ca="1">Run4_Var5!Y1196</f>
        <v>44.579637579</v>
      </c>
      <c r="V284" s="108"/>
      <c r="W284" s="108"/>
      <c r="X284" s="108">
        <f ca="1">Run4_Var1!Z1196</f>
        <v>2.7297697159999998</v>
      </c>
      <c r="Y284" s="108">
        <f ca="1">Run4_Var2!Z1196</f>
        <v>0.23621784500000001</v>
      </c>
      <c r="Z284" s="108">
        <f ca="1">Run4_Var3!Z1196</f>
        <v>24.936856200000001</v>
      </c>
      <c r="AA284" s="108">
        <f ca="1">Run4_Var4!Z1196</f>
        <v>0</v>
      </c>
      <c r="AB284" s="108">
        <f ca="1">Run4_Var5!Z1196</f>
        <v>44.5898784185</v>
      </c>
      <c r="AC284" s="108"/>
      <c r="AD284" s="108"/>
      <c r="AE284" s="108">
        <f ca="1">Run4_Var1!AA1196</f>
        <v>2.8238069060000002</v>
      </c>
      <c r="AF284" s="108">
        <f ca="1">Run4_Var2!AA1196</f>
        <v>2.6424797369999999</v>
      </c>
      <c r="AG284" s="108">
        <f ca="1">Run4_Var3!AA1196</f>
        <v>33.9196119</v>
      </c>
      <c r="AH284" s="108">
        <f ca="1">Run4_Var4!AA1196</f>
        <v>0</v>
      </c>
      <c r="AI284" s="108">
        <f ca="1">Run4_Var5!AA1196</f>
        <v>44.600119257999999</v>
      </c>
    </row>
    <row r="285" spans="1:35" x14ac:dyDescent="0.25">
      <c r="A285" s="106" t="s">
        <v>1427</v>
      </c>
    </row>
    <row r="286" spans="1:35" x14ac:dyDescent="0.25">
      <c r="B286" s="96" t="str">
        <f>Run4_Var1!V1203</f>
        <v>Kapitaallasten elektriciteitsnetwerk</v>
      </c>
      <c r="C286" s="108">
        <f ca="1">Run4_Var1!W1203</f>
        <v>-10.4301844</v>
      </c>
      <c r="D286" s="108">
        <f ca="1">Run4_Var2!W1203</f>
        <v>-10.4301844</v>
      </c>
      <c r="E286" s="108">
        <f ca="1">Run4_Var3!W1203</f>
        <v>-10.4301844</v>
      </c>
      <c r="F286" s="108">
        <f ca="1">Run4_Var4!W1203</f>
        <v>-10.4301844</v>
      </c>
      <c r="G286" s="108">
        <f ca="1">Run4_Var5!W1203</f>
        <v>-10.4301844</v>
      </c>
      <c r="J286" s="108">
        <f ca="1">Run4_Var1!X1203</f>
        <v>-10.515091399999999</v>
      </c>
      <c r="K286" s="108">
        <f ca="1">Run4_Var2!X1203</f>
        <v>-10.515108100000001</v>
      </c>
      <c r="L286" s="108">
        <f ca="1">Run4_Var3!X1203</f>
        <v>-10.4894569</v>
      </c>
      <c r="M286" s="108">
        <f ca="1">Run4_Var4!X1203</f>
        <v>-10.462454899999999</v>
      </c>
      <c r="N286" s="108">
        <f ca="1">Run4_Var5!X1203</f>
        <v>-10.517612099999999</v>
      </c>
      <c r="Q286" s="108">
        <f ca="1">Run4_Var1!Y1203</f>
        <v>-10.515086800000001</v>
      </c>
      <c r="R286" s="108">
        <f ca="1">Run4_Var2!Y1203</f>
        <v>-10.5150673</v>
      </c>
      <c r="S286" s="108">
        <f ca="1">Run4_Var3!Y1203</f>
        <v>-10.486197199999999</v>
      </c>
      <c r="T286" s="108">
        <f ca="1">Run4_Var4!Y1203</f>
        <v>-10.462454899999999</v>
      </c>
      <c r="U286" s="108">
        <f ca="1">Run4_Var5!Y1203</f>
        <v>-10.517612099999999</v>
      </c>
      <c r="X286" s="108">
        <f ca="1">Run4_Var1!Z1203</f>
        <v>-10.514975400000001</v>
      </c>
      <c r="Y286" s="108">
        <f ca="1">Run4_Var2!Z1203</f>
        <v>-10.5148335</v>
      </c>
      <c r="Z286" s="108">
        <f ca="1">Run4_Var3!Z1203</f>
        <v>-10.480506</v>
      </c>
      <c r="AA286" s="108">
        <f ca="1">Run4_Var4!Z1203</f>
        <v>-10.462454899999999</v>
      </c>
      <c r="AB286" s="108">
        <f ca="1">Run4_Var5!Z1203</f>
        <v>-10.517612099999999</v>
      </c>
      <c r="AE286" s="108">
        <f ca="1">Run4_Var1!AA1203</f>
        <v>-10.514807299999999</v>
      </c>
      <c r="AF286" s="108">
        <f ca="1">Run4_Var2!AA1203</f>
        <v>-10.5145816</v>
      </c>
      <c r="AG286" s="108">
        <f ca="1">Run4_Var3!AA1203</f>
        <v>-10.476464099999999</v>
      </c>
      <c r="AH286" s="108">
        <f ca="1">Run4_Var4!AA1203</f>
        <v>-10.462454899999999</v>
      </c>
      <c r="AI286" s="108">
        <f ca="1">Run4_Var5!AA1203</f>
        <v>-10.5176116</v>
      </c>
    </row>
    <row r="287" spans="1:35" x14ac:dyDescent="0.25">
      <c r="B287" s="92" t="str">
        <f>Run4_Var1!V1204</f>
        <v>Verzwaarkosten elektriciteitsnetwerk</v>
      </c>
      <c r="C287" s="108">
        <f ca="1">Run4_Var1!W1204</f>
        <v>0</v>
      </c>
      <c r="D287" s="108">
        <f ca="1">Run4_Var2!W1204</f>
        <v>0</v>
      </c>
      <c r="E287" s="108">
        <f ca="1">Run4_Var3!W1204</f>
        <v>0</v>
      </c>
      <c r="F287" s="108">
        <f ca="1">Run4_Var4!W1204</f>
        <v>0</v>
      </c>
      <c r="G287" s="108">
        <f ca="1">Run4_Var5!W1204</f>
        <v>0</v>
      </c>
      <c r="J287" s="108">
        <f ca="1">Run4_Var1!X1204</f>
        <v>-4.12225591E-2</v>
      </c>
      <c r="K287" s="108">
        <f ca="1">Run4_Var2!X1204</f>
        <v>-4.0976995500000002E-2</v>
      </c>
      <c r="L287" s="108">
        <f ca="1">Run4_Var3!X1204</f>
        <v>-0.45567022299999999</v>
      </c>
      <c r="M287" s="108">
        <f ca="1">Run4_Var4!X1204</f>
        <v>-0.60307088499999995</v>
      </c>
      <c r="N287" s="108">
        <f ca="1">Run4_Var5!X1204</f>
        <v>-1.2056445900000001E-3</v>
      </c>
      <c r="Q287" s="108">
        <f ca="1">Run4_Var1!Y1204</f>
        <v>-4.1310869899999998E-2</v>
      </c>
      <c r="R287" s="108">
        <f ca="1">Run4_Var2!Y1204</f>
        <v>-4.1801917199999997E-2</v>
      </c>
      <c r="S287" s="108">
        <f ca="1">Run4_Var3!Y1204</f>
        <v>-0.471856622</v>
      </c>
      <c r="T287" s="108">
        <f ca="1">Run4_Var4!Y1204</f>
        <v>-0.60307088499999995</v>
      </c>
      <c r="U287" s="108">
        <f ca="1">Run4_Var5!Y1204</f>
        <v>-1.2056445900000001E-3</v>
      </c>
      <c r="X287" s="108">
        <f ca="1">Run4_Var1!Z1204</f>
        <v>-4.2417736300000002E-2</v>
      </c>
      <c r="Y287" s="108">
        <f ca="1">Run4_Var2!Z1204</f>
        <v>-4.6480516899999998E-2</v>
      </c>
      <c r="Z287" s="108">
        <f ca="1">Run4_Var3!Z1204</f>
        <v>-0.49952556199999998</v>
      </c>
      <c r="AA287" s="108">
        <f ca="1">Run4_Var4!Z1204</f>
        <v>-0.60307088499999995</v>
      </c>
      <c r="AB287" s="108">
        <f ca="1">Run4_Var5!Z1204</f>
        <v>-1.2056445900000001E-3</v>
      </c>
      <c r="AE287" s="108">
        <f ca="1">Run4_Var1!AA1204</f>
        <v>-4.4623115599999999E-2</v>
      </c>
      <c r="AF287" s="108">
        <f ca="1">Run4_Var2!AA1204</f>
        <v>-5.0319885199999997E-2</v>
      </c>
      <c r="AG287" s="108">
        <f ca="1">Run4_Var3!AA1204</f>
        <v>-0.51759039699999998</v>
      </c>
      <c r="AH287" s="108">
        <f ca="1">Run4_Var4!AA1204</f>
        <v>-0.60307088499999995</v>
      </c>
      <c r="AI287" s="108">
        <f ca="1">Run4_Var5!AA1204</f>
        <v>-1.21539994E-3</v>
      </c>
    </row>
    <row r="288" spans="1:35" x14ac:dyDescent="0.25">
      <c r="B288" s="34" t="str">
        <f>Run4_Var1!V1205</f>
        <v>Onderhoudskosten elektriciteitsnetwerk</v>
      </c>
      <c r="C288" s="108">
        <f ca="1">Run4_Var1!W1205</f>
        <v>-48.4258563</v>
      </c>
      <c r="D288" s="108">
        <f ca="1">Run4_Var2!W1205</f>
        <v>-48.4258563</v>
      </c>
      <c r="E288" s="108">
        <f ca="1">Run4_Var3!W1205</f>
        <v>-48.4258563</v>
      </c>
      <c r="F288" s="108">
        <f ca="1">Run4_Var4!W1205</f>
        <v>-48.4258563</v>
      </c>
      <c r="G288" s="108">
        <f ca="1">Run4_Var5!W1205</f>
        <v>-48.4258563</v>
      </c>
      <c r="J288" s="108">
        <f ca="1">Run4_Var1!X1205</f>
        <v>-48.820067299999998</v>
      </c>
      <c r="K288" s="108">
        <f ca="1">Run4_Var2!X1205</f>
        <v>-48.820144800000001</v>
      </c>
      <c r="L288" s="108">
        <f ca="1">Run4_Var3!X1205</f>
        <v>-48.701049699999999</v>
      </c>
      <c r="M288" s="108">
        <f ca="1">Run4_Var4!X1205</f>
        <v>-48.575683499999997</v>
      </c>
      <c r="N288" s="108">
        <f ca="1">Run4_Var5!X1205</f>
        <v>-48.831770400000003</v>
      </c>
      <c r="Q288" s="108">
        <f ca="1">Run4_Var1!Y1205</f>
        <v>-48.820045999999998</v>
      </c>
      <c r="R288" s="108">
        <f ca="1">Run4_Var2!Y1205</f>
        <v>-48.819955499999999</v>
      </c>
      <c r="S288" s="108">
        <f ca="1">Run4_Var3!Y1205</f>
        <v>-48.685915600000001</v>
      </c>
      <c r="T288" s="108">
        <f ca="1">Run4_Var4!Y1205</f>
        <v>-48.575683499999997</v>
      </c>
      <c r="U288" s="108">
        <f ca="1">Run4_Var5!Y1205</f>
        <v>-48.831770400000003</v>
      </c>
      <c r="X288" s="108">
        <f ca="1">Run4_Var1!Z1205</f>
        <v>-48.819528499999997</v>
      </c>
      <c r="Y288" s="108">
        <f ca="1">Run4_Var2!Z1205</f>
        <v>-48.8188697</v>
      </c>
      <c r="Z288" s="108">
        <f ca="1">Run4_Var3!Z1205</f>
        <v>-48.659492</v>
      </c>
      <c r="AA288" s="108">
        <f ca="1">Run4_Var4!Z1205</f>
        <v>-48.575683499999997</v>
      </c>
      <c r="AB288" s="108">
        <f ca="1">Run4_Var5!Z1205</f>
        <v>-48.831770400000003</v>
      </c>
      <c r="AE288" s="108">
        <f ca="1">Run4_Var1!AA1205</f>
        <v>-48.818748300000003</v>
      </c>
      <c r="AF288" s="108">
        <f ca="1">Run4_Var2!AA1205</f>
        <v>-48.817700299999998</v>
      </c>
      <c r="AG288" s="108">
        <f ca="1">Run4_Var3!AA1205</f>
        <v>-48.640726000000001</v>
      </c>
      <c r="AH288" s="108">
        <f ca="1">Run4_Var4!AA1205</f>
        <v>-48.575683499999997</v>
      </c>
      <c r="AI288" s="108">
        <f ca="1">Run4_Var5!AA1205</f>
        <v>-48.831768199999999</v>
      </c>
    </row>
    <row r="289" spans="2:35" x14ac:dyDescent="0.25">
      <c r="B289" s="83" t="str">
        <f>Run4_Var1!V1206</f>
        <v>Inkomsten variabele elektriciteitsnetwerkkosten</v>
      </c>
      <c r="C289" s="108">
        <f ca="1">Run4_Var1!W1206</f>
        <v>7.5153870899999999</v>
      </c>
      <c r="D289" s="108">
        <f ca="1">Run4_Var2!W1206</f>
        <v>7.5153870899999999</v>
      </c>
      <c r="E289" s="108">
        <f ca="1">Run4_Var3!W1206</f>
        <v>7.5153870899999999</v>
      </c>
      <c r="F289" s="108">
        <f ca="1">Run4_Var4!W1206</f>
        <v>7.5153870899999999</v>
      </c>
      <c r="G289" s="108">
        <f ca="1">Run4_Var5!W1206</f>
        <v>7.5153870899999999</v>
      </c>
      <c r="J289" s="108">
        <f ca="1">Run4_Var1!X1206</f>
        <v>9.1027373799999989</v>
      </c>
      <c r="K289" s="108">
        <f ca="1">Run4_Var2!X1206</f>
        <v>9.10242474</v>
      </c>
      <c r="L289" s="108">
        <f ca="1">Run4_Var3!X1206</f>
        <v>8.913200149999998</v>
      </c>
      <c r="M289" s="108">
        <f ca="1">Run4_Var4!X1206</f>
        <v>9.7297426189999996</v>
      </c>
      <c r="N289" s="108">
        <f ca="1">Run4_Var5!X1206</f>
        <v>9.1860058329999994</v>
      </c>
      <c r="Q289" s="108">
        <f ca="1">Run4_Var1!Y1206</f>
        <v>9.1029904100000003</v>
      </c>
      <c r="R289" s="108">
        <f ca="1">Run4_Var2!Y1206</f>
        <v>9.1030324199999981</v>
      </c>
      <c r="S289" s="108">
        <f ca="1">Run4_Var3!Y1206</f>
        <v>8.8941540000000003</v>
      </c>
      <c r="T289" s="108">
        <f ca="1">Run4_Var4!Y1206</f>
        <v>9.7102613169999987</v>
      </c>
      <c r="U289" s="108">
        <f ca="1">Run4_Var5!Y1206</f>
        <v>9.1860058329999994</v>
      </c>
      <c r="X289" s="108">
        <f ca="1">Run4_Var1!Z1206</f>
        <v>9.1007925800000002</v>
      </c>
      <c r="Y289" s="108">
        <f ca="1">Run4_Var2!Z1206</f>
        <v>9.1082706800000004</v>
      </c>
      <c r="Z289" s="108">
        <f ca="1">Run4_Var3!Z1206</f>
        <v>8.8725387730000005</v>
      </c>
      <c r="AA289" s="108">
        <f ca="1">Run4_Var4!Z1206</f>
        <v>9.6902546730000001</v>
      </c>
      <c r="AB289" s="108">
        <f ca="1">Run4_Var5!Z1206</f>
        <v>9.1860058329999994</v>
      </c>
      <c r="AE289" s="108">
        <f ca="1">Run4_Var1!AA1206</f>
        <v>9.1030824030000002</v>
      </c>
      <c r="AF289" s="108">
        <f ca="1">Run4_Var2!AA1206</f>
        <v>9.110998103</v>
      </c>
      <c r="AG289" s="108">
        <f ca="1">Run4_Var3!AA1206</f>
        <v>8.8627210170000001</v>
      </c>
      <c r="AH289" s="108">
        <f ca="1">Run4_Var4!AA1206</f>
        <v>9.6704197479999987</v>
      </c>
      <c r="AI289" s="108">
        <f ca="1">Run4_Var5!AA1206</f>
        <v>9.1860058329999994</v>
      </c>
    </row>
    <row r="290" spans="2:35" x14ac:dyDescent="0.25">
      <c r="B290" s="98" t="str">
        <f>Run4_Var1!V1207</f>
        <v>Vastrecht voor elektriciteitsnetwerk</v>
      </c>
      <c r="C290" s="108">
        <f ca="1">Run4_Var1!W1207</f>
        <v>51.340653600000003</v>
      </c>
      <c r="D290" s="108">
        <f ca="1">Run4_Var2!W1207</f>
        <v>51.340653600000003</v>
      </c>
      <c r="E290" s="108">
        <f ca="1">Run4_Var3!W1207</f>
        <v>51.340653600000003</v>
      </c>
      <c r="F290" s="108">
        <f ca="1">Run4_Var4!W1207</f>
        <v>51.340653600000003</v>
      </c>
      <c r="G290" s="108">
        <f ca="1">Run4_Var5!W1207</f>
        <v>51.340653600000003</v>
      </c>
      <c r="J290" s="108">
        <f ca="1">Run4_Var1!X1207</f>
        <v>55.866132000000007</v>
      </c>
      <c r="K290" s="108">
        <f ca="1">Run4_Var2!X1207</f>
        <v>55.866132000000007</v>
      </c>
      <c r="L290" s="108">
        <f ca="1">Run4_Var3!X1207</f>
        <v>55.866132000000007</v>
      </c>
      <c r="M290" s="108">
        <f ca="1">Run4_Var4!X1207</f>
        <v>55.866132000000007</v>
      </c>
      <c r="N290" s="108">
        <f ca="1">Run4_Var5!X1207</f>
        <v>55.866132000000007</v>
      </c>
      <c r="Q290" s="108">
        <f ca="1">Run4_Var1!Y1207</f>
        <v>55.866132000000007</v>
      </c>
      <c r="R290" s="108">
        <f ca="1">Run4_Var2!Y1207</f>
        <v>55.866132000000007</v>
      </c>
      <c r="S290" s="108">
        <f ca="1">Run4_Var3!Y1207</f>
        <v>55.866132000000007</v>
      </c>
      <c r="T290" s="108">
        <f ca="1">Run4_Var4!Y1207</f>
        <v>55.866132000000007</v>
      </c>
      <c r="U290" s="108">
        <f ca="1">Run4_Var5!Y1207</f>
        <v>55.866132000000007</v>
      </c>
      <c r="X290" s="108">
        <f ca="1">Run4_Var1!Z1207</f>
        <v>55.866132000000007</v>
      </c>
      <c r="Y290" s="108">
        <f ca="1">Run4_Var2!Z1207</f>
        <v>55.866132000000007</v>
      </c>
      <c r="Z290" s="108">
        <f ca="1">Run4_Var3!Z1207</f>
        <v>55.866132000000007</v>
      </c>
      <c r="AA290" s="108">
        <f ca="1">Run4_Var4!Z1207</f>
        <v>55.866132000000007</v>
      </c>
      <c r="AB290" s="108">
        <f ca="1">Run4_Var5!Z1207</f>
        <v>55.866132000000007</v>
      </c>
      <c r="AE290" s="108">
        <f ca="1">Run4_Var1!AA1207</f>
        <v>55.866132000000007</v>
      </c>
      <c r="AF290" s="108">
        <f ca="1">Run4_Var2!AA1207</f>
        <v>55.866132000000007</v>
      </c>
      <c r="AG290" s="108">
        <f ca="1">Run4_Var3!AA1207</f>
        <v>55.866132000000007</v>
      </c>
      <c r="AH290" s="108">
        <f ca="1">Run4_Var4!AA1207</f>
        <v>55.866132000000007</v>
      </c>
      <c r="AI290" s="108">
        <f ca="1">Run4_Var5!AA1207</f>
        <v>55.866132000000007</v>
      </c>
    </row>
    <row r="291" spans="2:35" x14ac:dyDescent="0.25">
      <c r="B291" s="66" t="str">
        <f>Run4_Var1!V1208</f>
        <v>Aansluitbijdrage voor elektriciteitsnetwerk</v>
      </c>
      <c r="C291" s="108">
        <f ca="1">Run4_Var1!W1208</f>
        <v>0</v>
      </c>
      <c r="D291" s="108">
        <f ca="1">Run4_Var2!W1208</f>
        <v>0</v>
      </c>
      <c r="E291" s="108">
        <f ca="1">Run4_Var3!W1208</f>
        <v>0</v>
      </c>
      <c r="F291" s="108">
        <f ca="1">Run4_Var4!W1208</f>
        <v>0</v>
      </c>
      <c r="G291" s="108">
        <f ca="1">Run4_Var5!W1208</f>
        <v>0</v>
      </c>
      <c r="J291" s="108">
        <f ca="1">Run4_Var1!X1208</f>
        <v>0.52851254459999997</v>
      </c>
      <c r="K291" s="108">
        <f ca="1">Run4_Var2!X1208</f>
        <v>0.52851254459999997</v>
      </c>
      <c r="L291" s="108">
        <f ca="1">Run4_Var3!X1208</f>
        <v>0.52851254459999997</v>
      </c>
      <c r="M291" s="108">
        <f ca="1">Run4_Var4!X1208</f>
        <v>0.52851254459999997</v>
      </c>
      <c r="N291" s="108">
        <f ca="1">Run4_Var5!X1208</f>
        <v>0.52851254459999997</v>
      </c>
      <c r="Q291" s="108">
        <f ca="1">Run4_Var1!Y1208</f>
        <v>0.52851254459999997</v>
      </c>
      <c r="R291" s="108">
        <f ca="1">Run4_Var2!Y1208</f>
        <v>0.52851254459999997</v>
      </c>
      <c r="S291" s="108">
        <f ca="1">Run4_Var3!Y1208</f>
        <v>0.52851254459999997</v>
      </c>
      <c r="T291" s="108">
        <f ca="1">Run4_Var4!Y1208</f>
        <v>0.52851254459999997</v>
      </c>
      <c r="U291" s="108">
        <f ca="1">Run4_Var5!Y1208</f>
        <v>0.52851254459999997</v>
      </c>
      <c r="X291" s="108">
        <f ca="1">Run4_Var1!Z1208</f>
        <v>0.52851254459999997</v>
      </c>
      <c r="Y291" s="108">
        <f ca="1">Run4_Var2!Z1208</f>
        <v>0.52851254459999997</v>
      </c>
      <c r="Z291" s="108">
        <f ca="1">Run4_Var3!Z1208</f>
        <v>0.52851254459999997</v>
      </c>
      <c r="AA291" s="108">
        <f ca="1">Run4_Var4!Z1208</f>
        <v>0.52851254459999997</v>
      </c>
      <c r="AB291" s="108">
        <f ca="1">Run4_Var5!Z1208</f>
        <v>0.52851254459999997</v>
      </c>
      <c r="AE291" s="108">
        <f ca="1">Run4_Var1!AA1208</f>
        <v>0.52851254459999997</v>
      </c>
      <c r="AF291" s="108">
        <f ca="1">Run4_Var2!AA1208</f>
        <v>0.52851254459999997</v>
      </c>
      <c r="AG291" s="108">
        <f ca="1">Run4_Var3!AA1208</f>
        <v>0.52851254459999997</v>
      </c>
      <c r="AH291" s="108">
        <f ca="1">Run4_Var4!AA1208</f>
        <v>0.52851254459999997</v>
      </c>
      <c r="AI291" s="108">
        <f ca="1">Run4_Var5!AA1208</f>
        <v>0.52851254459999997</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59999389629810485"/>
  </sheetPr>
  <dimension ref="A1:I140"/>
  <sheetViews>
    <sheetView workbookViewId="0">
      <selection activeCell="E31" sqref="E31"/>
    </sheetView>
  </sheetViews>
  <sheetFormatPr defaultRowHeight="15" x14ac:dyDescent="0.25"/>
  <cols>
    <col min="1" max="1" width="9.140625" style="140"/>
    <col min="2" max="2" width="67.7109375" style="140" bestFit="1" customWidth="1"/>
    <col min="3" max="3" width="9.140625" style="155"/>
    <col min="4" max="4" width="9.140625" style="140"/>
    <col min="5" max="5" width="44.7109375" style="140" bestFit="1" customWidth="1"/>
    <col min="6" max="16384" width="9.140625" style="140"/>
  </cols>
  <sheetData>
    <row r="1" spans="1:9" x14ac:dyDescent="0.25">
      <c r="A1" s="140">
        <v>1</v>
      </c>
      <c r="B1" s="106" t="s">
        <v>733</v>
      </c>
      <c r="C1" s="155">
        <v>1</v>
      </c>
      <c r="D1" s="140">
        <f t="shared" ref="D1:D64" si="0">A1+3</f>
        <v>4</v>
      </c>
      <c r="E1" s="140">
        <f>D1</f>
        <v>4</v>
      </c>
      <c r="F1" s="140">
        <f>D2</f>
        <v>939</v>
      </c>
      <c r="G1" s="140">
        <f>D3</f>
        <v>1874</v>
      </c>
      <c r="H1" s="140">
        <f>D4</f>
        <v>2809</v>
      </c>
      <c r="I1" s="140">
        <f>D5</f>
        <v>3744</v>
      </c>
    </row>
    <row r="2" spans="1:9" x14ac:dyDescent="0.25">
      <c r="A2" s="140">
        <v>936</v>
      </c>
      <c r="B2" s="140" t="s">
        <v>752</v>
      </c>
      <c r="C2" s="155">
        <v>1</v>
      </c>
      <c r="D2" s="140">
        <f t="shared" si="0"/>
        <v>939</v>
      </c>
    </row>
    <row r="3" spans="1:9" x14ac:dyDescent="0.25">
      <c r="A3" s="140">
        <v>1871</v>
      </c>
      <c r="B3" s="140" t="s">
        <v>790</v>
      </c>
      <c r="C3" s="155">
        <v>1</v>
      </c>
      <c r="D3" s="140">
        <f t="shared" si="0"/>
        <v>1874</v>
      </c>
    </row>
    <row r="4" spans="1:9" x14ac:dyDescent="0.25">
      <c r="A4" s="140">
        <v>2806</v>
      </c>
      <c r="B4" s="140" t="s">
        <v>816</v>
      </c>
      <c r="C4" s="155">
        <v>1</v>
      </c>
      <c r="D4" s="140">
        <f t="shared" si="0"/>
        <v>2809</v>
      </c>
    </row>
    <row r="5" spans="1:9" x14ac:dyDescent="0.25">
      <c r="A5" s="140">
        <v>3741</v>
      </c>
      <c r="B5" s="140" t="s">
        <v>842</v>
      </c>
      <c r="C5" s="155">
        <v>1</v>
      </c>
      <c r="D5" s="140">
        <f t="shared" si="0"/>
        <v>3744</v>
      </c>
    </row>
    <row r="6" spans="1:9" x14ac:dyDescent="0.25">
      <c r="A6" s="140">
        <v>113</v>
      </c>
      <c r="B6" s="106" t="s">
        <v>737</v>
      </c>
      <c r="C6" s="155">
        <v>2</v>
      </c>
      <c r="D6" s="140">
        <f t="shared" si="0"/>
        <v>116</v>
      </c>
      <c r="E6" s="140">
        <f>D6</f>
        <v>116</v>
      </c>
      <c r="F6" s="140">
        <f>D7</f>
        <v>1051</v>
      </c>
      <c r="G6" s="140">
        <f>D8</f>
        <v>1986</v>
      </c>
      <c r="H6" s="140">
        <f>D9</f>
        <v>2921</v>
      </c>
      <c r="I6" s="140">
        <f>D10</f>
        <v>3856</v>
      </c>
    </row>
    <row r="7" spans="1:9" x14ac:dyDescent="0.25">
      <c r="A7" s="140">
        <v>1048</v>
      </c>
      <c r="B7" s="140" t="s">
        <v>767</v>
      </c>
      <c r="C7" s="155">
        <v>2</v>
      </c>
      <c r="D7" s="140">
        <f t="shared" si="0"/>
        <v>1051</v>
      </c>
    </row>
    <row r="8" spans="1:9" x14ac:dyDescent="0.25">
      <c r="A8" s="140">
        <v>1983</v>
      </c>
      <c r="B8" s="140" t="s">
        <v>793</v>
      </c>
      <c r="C8" s="155">
        <v>2</v>
      </c>
      <c r="D8" s="140">
        <f t="shared" si="0"/>
        <v>1986</v>
      </c>
    </row>
    <row r="9" spans="1:9" x14ac:dyDescent="0.25">
      <c r="A9" s="140">
        <v>2918</v>
      </c>
      <c r="B9" s="140" t="s">
        <v>819</v>
      </c>
      <c r="C9" s="155">
        <v>2</v>
      </c>
      <c r="D9" s="140">
        <f t="shared" si="0"/>
        <v>2921</v>
      </c>
    </row>
    <row r="10" spans="1:9" x14ac:dyDescent="0.25">
      <c r="A10" s="140">
        <v>3853</v>
      </c>
      <c r="B10" s="140" t="s">
        <v>845</v>
      </c>
      <c r="C10" s="155">
        <v>2</v>
      </c>
      <c r="D10" s="140">
        <f t="shared" si="0"/>
        <v>3856</v>
      </c>
    </row>
    <row r="11" spans="1:9" x14ac:dyDescent="0.25">
      <c r="A11" s="140">
        <v>580</v>
      </c>
      <c r="B11" s="106" t="s">
        <v>741</v>
      </c>
      <c r="C11" s="155">
        <v>3</v>
      </c>
      <c r="D11" s="140">
        <f t="shared" si="0"/>
        <v>583</v>
      </c>
      <c r="E11" s="140">
        <f>D11</f>
        <v>583</v>
      </c>
      <c r="F11" s="140">
        <f>D12</f>
        <v>1518</v>
      </c>
      <c r="G11" s="140">
        <f>D13</f>
        <v>2453</v>
      </c>
      <c r="H11" s="140">
        <f>D14</f>
        <v>3388</v>
      </c>
      <c r="I11" s="140">
        <f>D15</f>
        <v>4323</v>
      </c>
    </row>
    <row r="12" spans="1:9" x14ac:dyDescent="0.25">
      <c r="A12" s="140">
        <v>1515</v>
      </c>
      <c r="B12" s="140" t="s">
        <v>776</v>
      </c>
      <c r="C12" s="155">
        <v>3</v>
      </c>
      <c r="D12" s="140">
        <f t="shared" si="0"/>
        <v>1518</v>
      </c>
    </row>
    <row r="13" spans="1:9" x14ac:dyDescent="0.25">
      <c r="A13" s="140">
        <v>2450</v>
      </c>
      <c r="B13" s="140" t="s">
        <v>802</v>
      </c>
      <c r="C13" s="155">
        <v>3</v>
      </c>
      <c r="D13" s="140">
        <f t="shared" si="0"/>
        <v>2453</v>
      </c>
    </row>
    <row r="14" spans="1:9" x14ac:dyDescent="0.25">
      <c r="A14" s="140">
        <v>3385</v>
      </c>
      <c r="B14" s="140" t="s">
        <v>828</v>
      </c>
      <c r="C14" s="155">
        <v>3</v>
      </c>
      <c r="D14" s="140">
        <f t="shared" si="0"/>
        <v>3388</v>
      </c>
    </row>
    <row r="15" spans="1:9" x14ac:dyDescent="0.25">
      <c r="A15" s="140">
        <v>4320</v>
      </c>
      <c r="B15" s="140" t="s">
        <v>854</v>
      </c>
      <c r="C15" s="155">
        <v>3</v>
      </c>
      <c r="D15" s="140">
        <f t="shared" si="0"/>
        <v>4323</v>
      </c>
    </row>
    <row r="16" spans="1:9" x14ac:dyDescent="0.25">
      <c r="A16" s="140">
        <v>865</v>
      </c>
      <c r="B16" s="106" t="s">
        <v>749</v>
      </c>
      <c r="C16" s="155">
        <v>4</v>
      </c>
      <c r="D16" s="140">
        <f t="shared" si="0"/>
        <v>868</v>
      </c>
      <c r="E16" s="140">
        <f>D16</f>
        <v>868</v>
      </c>
      <c r="F16" s="140">
        <f>D17</f>
        <v>1803</v>
      </c>
      <c r="G16" s="140">
        <f>D18</f>
        <v>2738</v>
      </c>
      <c r="H16" s="140">
        <f>D19</f>
        <v>3673</v>
      </c>
      <c r="I16" s="140">
        <f>D20</f>
        <v>4608</v>
      </c>
    </row>
    <row r="17" spans="1:9" x14ac:dyDescent="0.25">
      <c r="A17" s="140">
        <v>1800</v>
      </c>
      <c r="B17" s="140" t="s">
        <v>787</v>
      </c>
      <c r="C17" s="155">
        <v>4</v>
      </c>
      <c r="D17" s="140">
        <f t="shared" si="0"/>
        <v>1803</v>
      </c>
    </row>
    <row r="18" spans="1:9" x14ac:dyDescent="0.25">
      <c r="A18" s="140">
        <v>2735</v>
      </c>
      <c r="B18" s="140" t="s">
        <v>813</v>
      </c>
      <c r="C18" s="155">
        <v>4</v>
      </c>
      <c r="D18" s="140">
        <f t="shared" si="0"/>
        <v>2738</v>
      </c>
    </row>
    <row r="19" spans="1:9" x14ac:dyDescent="0.25">
      <c r="A19" s="140">
        <v>3670</v>
      </c>
      <c r="B19" s="140" t="s">
        <v>839</v>
      </c>
      <c r="C19" s="155">
        <v>4</v>
      </c>
      <c r="D19" s="140">
        <f t="shared" si="0"/>
        <v>3673</v>
      </c>
    </row>
    <row r="20" spans="1:9" x14ac:dyDescent="0.25">
      <c r="A20" s="140">
        <v>4605</v>
      </c>
      <c r="B20" s="140" t="s">
        <v>865</v>
      </c>
      <c r="C20" s="155">
        <v>4</v>
      </c>
      <c r="D20" s="140">
        <f t="shared" si="0"/>
        <v>4608</v>
      </c>
    </row>
    <row r="21" spans="1:9" x14ac:dyDescent="0.25">
      <c r="A21" s="140">
        <v>756</v>
      </c>
      <c r="B21" s="106" t="s">
        <v>746</v>
      </c>
      <c r="C21" s="155">
        <v>5</v>
      </c>
      <c r="D21" s="140">
        <f t="shared" si="0"/>
        <v>759</v>
      </c>
      <c r="E21" s="140">
        <f>D21</f>
        <v>759</v>
      </c>
      <c r="F21" s="140">
        <f>D22</f>
        <v>1694</v>
      </c>
      <c r="G21" s="140">
        <f>D23</f>
        <v>2629</v>
      </c>
      <c r="H21" s="140">
        <f>D24</f>
        <v>3564</v>
      </c>
      <c r="I21" s="140">
        <f>D25</f>
        <v>4499</v>
      </c>
    </row>
    <row r="22" spans="1:9" x14ac:dyDescent="0.25">
      <c r="A22" s="140">
        <v>1691</v>
      </c>
      <c r="B22" s="140" t="s">
        <v>783</v>
      </c>
      <c r="C22" s="155">
        <v>5</v>
      </c>
      <c r="D22" s="140">
        <f t="shared" si="0"/>
        <v>1694</v>
      </c>
    </row>
    <row r="23" spans="1:9" x14ac:dyDescent="0.25">
      <c r="A23" s="140">
        <v>2626</v>
      </c>
      <c r="B23" s="140" t="s">
        <v>809</v>
      </c>
      <c r="C23" s="155">
        <v>5</v>
      </c>
      <c r="D23" s="140">
        <f t="shared" si="0"/>
        <v>2629</v>
      </c>
    </row>
    <row r="24" spans="1:9" x14ac:dyDescent="0.25">
      <c r="A24" s="140">
        <v>3561</v>
      </c>
      <c r="B24" s="140" t="s">
        <v>835</v>
      </c>
      <c r="C24" s="155">
        <v>5</v>
      </c>
      <c r="D24" s="140">
        <f t="shared" si="0"/>
        <v>3564</v>
      </c>
    </row>
    <row r="25" spans="1:9" x14ac:dyDescent="0.25">
      <c r="A25" s="140">
        <v>4496</v>
      </c>
      <c r="B25" s="140" t="s">
        <v>861</v>
      </c>
      <c r="C25" s="155">
        <v>5</v>
      </c>
      <c r="D25" s="140">
        <f t="shared" si="0"/>
        <v>4499</v>
      </c>
    </row>
    <row r="26" spans="1:9" x14ac:dyDescent="0.25">
      <c r="A26" s="140">
        <v>784</v>
      </c>
      <c r="B26" s="106" t="s">
        <v>747</v>
      </c>
      <c r="C26" s="155">
        <v>6</v>
      </c>
      <c r="D26" s="140">
        <f t="shared" si="0"/>
        <v>787</v>
      </c>
      <c r="E26" s="140">
        <f>D26</f>
        <v>787</v>
      </c>
      <c r="F26" s="140">
        <f>D27</f>
        <v>1722</v>
      </c>
      <c r="G26" s="140">
        <f>D28</f>
        <v>2657</v>
      </c>
      <c r="H26" s="140">
        <f>D29</f>
        <v>3592</v>
      </c>
      <c r="I26" s="140">
        <f>D30</f>
        <v>4527</v>
      </c>
    </row>
    <row r="27" spans="1:9" x14ac:dyDescent="0.25">
      <c r="A27" s="140">
        <v>1719</v>
      </c>
      <c r="B27" s="140" t="s">
        <v>784</v>
      </c>
      <c r="C27" s="155">
        <v>6</v>
      </c>
      <c r="D27" s="140">
        <f t="shared" si="0"/>
        <v>1722</v>
      </c>
    </row>
    <row r="28" spans="1:9" x14ac:dyDescent="0.25">
      <c r="A28" s="140">
        <v>2654</v>
      </c>
      <c r="B28" s="140" t="s">
        <v>810</v>
      </c>
      <c r="C28" s="155">
        <v>6</v>
      </c>
      <c r="D28" s="140">
        <f t="shared" si="0"/>
        <v>2657</v>
      </c>
    </row>
    <row r="29" spans="1:9" x14ac:dyDescent="0.25">
      <c r="A29" s="140">
        <v>3589</v>
      </c>
      <c r="B29" s="140" t="s">
        <v>836</v>
      </c>
      <c r="C29" s="155">
        <v>6</v>
      </c>
      <c r="D29" s="140">
        <f t="shared" si="0"/>
        <v>3592</v>
      </c>
    </row>
    <row r="30" spans="1:9" x14ac:dyDescent="0.25">
      <c r="A30" s="140">
        <v>4524</v>
      </c>
      <c r="B30" s="140" t="s">
        <v>862</v>
      </c>
      <c r="C30" s="155">
        <v>6</v>
      </c>
      <c r="D30" s="140">
        <f t="shared" si="0"/>
        <v>4527</v>
      </c>
    </row>
    <row r="31" spans="1:9" x14ac:dyDescent="0.25">
      <c r="A31" s="140">
        <v>51</v>
      </c>
      <c r="B31" s="106" t="s">
        <v>735</v>
      </c>
      <c r="C31" s="155">
        <v>7</v>
      </c>
      <c r="D31" s="140">
        <f t="shared" si="0"/>
        <v>54</v>
      </c>
      <c r="E31" s="140">
        <f>D31</f>
        <v>54</v>
      </c>
      <c r="F31" s="140">
        <f>D32</f>
        <v>989</v>
      </c>
      <c r="G31" s="140">
        <f>D33</f>
        <v>1924</v>
      </c>
      <c r="H31" s="140">
        <f>D34</f>
        <v>2859</v>
      </c>
      <c r="I31" s="140">
        <f>D35</f>
        <v>3794</v>
      </c>
    </row>
    <row r="32" spans="1:9" x14ac:dyDescent="0.25">
      <c r="A32" s="140">
        <v>986</v>
      </c>
      <c r="B32" s="140" t="s">
        <v>753</v>
      </c>
      <c r="C32" s="155">
        <v>7</v>
      </c>
      <c r="D32" s="140">
        <f t="shared" si="0"/>
        <v>989</v>
      </c>
    </row>
    <row r="33" spans="1:9" x14ac:dyDescent="0.25">
      <c r="A33" s="140">
        <v>1921</v>
      </c>
      <c r="B33" s="140" t="s">
        <v>754</v>
      </c>
      <c r="C33" s="155">
        <v>7</v>
      </c>
      <c r="D33" s="140">
        <f t="shared" si="0"/>
        <v>1924</v>
      </c>
    </row>
    <row r="34" spans="1:9" x14ac:dyDescent="0.25">
      <c r="A34" s="140">
        <v>2856</v>
      </c>
      <c r="B34" s="140" t="s">
        <v>755</v>
      </c>
      <c r="C34" s="155">
        <v>7</v>
      </c>
      <c r="D34" s="140">
        <f t="shared" si="0"/>
        <v>2859</v>
      </c>
    </row>
    <row r="35" spans="1:9" x14ac:dyDescent="0.25">
      <c r="A35" s="140">
        <v>3791</v>
      </c>
      <c r="B35" s="140" t="s">
        <v>756</v>
      </c>
      <c r="C35" s="155">
        <v>7</v>
      </c>
      <c r="D35" s="140">
        <f t="shared" si="0"/>
        <v>3794</v>
      </c>
    </row>
    <row r="36" spans="1:9" x14ac:dyDescent="0.25">
      <c r="A36" s="140">
        <v>233</v>
      </c>
      <c r="B36" s="106" t="s">
        <v>761</v>
      </c>
      <c r="C36" s="155">
        <v>8</v>
      </c>
      <c r="D36" s="140">
        <f t="shared" si="0"/>
        <v>236</v>
      </c>
      <c r="E36" s="140">
        <f>D36</f>
        <v>236</v>
      </c>
      <c r="F36" s="140">
        <f>D37</f>
        <v>1171</v>
      </c>
      <c r="G36" s="140">
        <f>D38</f>
        <v>2106</v>
      </c>
      <c r="H36" s="140">
        <f>D39</f>
        <v>3041</v>
      </c>
      <c r="I36" s="140">
        <f>D40</f>
        <v>3976</v>
      </c>
    </row>
    <row r="37" spans="1:9" x14ac:dyDescent="0.25">
      <c r="A37" s="140">
        <v>1168</v>
      </c>
      <c r="B37" s="140" t="s">
        <v>773</v>
      </c>
      <c r="C37" s="155">
        <v>8</v>
      </c>
      <c r="D37" s="140">
        <f t="shared" si="0"/>
        <v>1171</v>
      </c>
    </row>
    <row r="38" spans="1:9" x14ac:dyDescent="0.25">
      <c r="A38" s="140">
        <v>2103</v>
      </c>
      <c r="B38" s="140" t="s">
        <v>799</v>
      </c>
      <c r="C38" s="155">
        <v>8</v>
      </c>
      <c r="D38" s="140">
        <f t="shared" si="0"/>
        <v>2106</v>
      </c>
    </row>
    <row r="39" spans="1:9" x14ac:dyDescent="0.25">
      <c r="A39" s="140">
        <v>3038</v>
      </c>
      <c r="B39" s="140" t="s">
        <v>825</v>
      </c>
      <c r="C39" s="155">
        <v>8</v>
      </c>
      <c r="D39" s="140">
        <f t="shared" si="0"/>
        <v>3041</v>
      </c>
    </row>
    <row r="40" spans="1:9" x14ac:dyDescent="0.25">
      <c r="A40" s="140">
        <v>3973</v>
      </c>
      <c r="B40" s="140" t="s">
        <v>851</v>
      </c>
      <c r="C40" s="155">
        <v>8</v>
      </c>
      <c r="D40" s="140">
        <f t="shared" si="0"/>
        <v>3976</v>
      </c>
    </row>
    <row r="41" spans="1:9" x14ac:dyDescent="0.25">
      <c r="A41" s="140">
        <v>925</v>
      </c>
      <c r="B41" s="140" t="s">
        <v>1208</v>
      </c>
      <c r="C41" s="155">
        <v>9</v>
      </c>
      <c r="D41" s="140">
        <f t="shared" si="0"/>
        <v>928</v>
      </c>
      <c r="E41" s="140">
        <f>D41</f>
        <v>928</v>
      </c>
      <c r="F41" s="140">
        <f>D42</f>
        <v>1863</v>
      </c>
      <c r="G41" s="140">
        <f>D43</f>
        <v>2798</v>
      </c>
      <c r="H41" s="140">
        <f>D44</f>
        <v>3733</v>
      </c>
      <c r="I41" s="140">
        <f>D45</f>
        <v>4668</v>
      </c>
    </row>
    <row r="42" spans="1:9" x14ac:dyDescent="0.25">
      <c r="A42" s="140">
        <v>1860</v>
      </c>
      <c r="B42" s="140" t="s">
        <v>1345</v>
      </c>
      <c r="C42" s="155">
        <v>9</v>
      </c>
      <c r="D42" s="140">
        <f t="shared" si="0"/>
        <v>1863</v>
      </c>
    </row>
    <row r="43" spans="1:9" x14ac:dyDescent="0.25">
      <c r="A43" s="140">
        <v>2795</v>
      </c>
      <c r="B43" s="140" t="s">
        <v>1346</v>
      </c>
      <c r="C43" s="155">
        <v>9</v>
      </c>
      <c r="D43" s="140">
        <f t="shared" si="0"/>
        <v>2798</v>
      </c>
    </row>
    <row r="44" spans="1:9" x14ac:dyDescent="0.25">
      <c r="A44" s="140">
        <v>3730</v>
      </c>
      <c r="B44" s="140" t="s">
        <v>1347</v>
      </c>
      <c r="C44" s="155">
        <v>9</v>
      </c>
      <c r="D44" s="140">
        <f t="shared" si="0"/>
        <v>3733</v>
      </c>
    </row>
    <row r="45" spans="1:9" x14ac:dyDescent="0.25">
      <c r="A45" s="140">
        <v>4665</v>
      </c>
      <c r="B45" s="140" t="s">
        <v>1348</v>
      </c>
      <c r="C45" s="155">
        <v>9</v>
      </c>
      <c r="D45" s="140">
        <f t="shared" si="0"/>
        <v>4668</v>
      </c>
    </row>
    <row r="46" spans="1:9" x14ac:dyDescent="0.25">
      <c r="A46" s="140">
        <v>914</v>
      </c>
      <c r="B46" s="106" t="s">
        <v>751</v>
      </c>
      <c r="C46" s="155">
        <v>10</v>
      </c>
      <c r="D46" s="140">
        <f t="shared" si="0"/>
        <v>917</v>
      </c>
      <c r="E46" s="140">
        <f>D46</f>
        <v>917</v>
      </c>
      <c r="F46" s="140">
        <f>D47</f>
        <v>1852</v>
      </c>
      <c r="G46" s="140">
        <f>D48</f>
        <v>2787</v>
      </c>
      <c r="H46" s="140">
        <f>D49</f>
        <v>3722</v>
      </c>
      <c r="I46" s="140">
        <f>D50</f>
        <v>4657</v>
      </c>
    </row>
    <row r="47" spans="1:9" x14ac:dyDescent="0.25">
      <c r="A47" s="140">
        <v>1849</v>
      </c>
      <c r="B47" s="140" t="s">
        <v>789</v>
      </c>
      <c r="C47" s="155">
        <v>10</v>
      </c>
      <c r="D47" s="140">
        <f t="shared" si="0"/>
        <v>1852</v>
      </c>
    </row>
    <row r="48" spans="1:9" x14ac:dyDescent="0.25">
      <c r="A48" s="140">
        <v>2784</v>
      </c>
      <c r="B48" s="140" t="s">
        <v>815</v>
      </c>
      <c r="C48" s="155">
        <v>10</v>
      </c>
      <c r="D48" s="140">
        <f t="shared" si="0"/>
        <v>2787</v>
      </c>
    </row>
    <row r="49" spans="1:9" x14ac:dyDescent="0.25">
      <c r="A49" s="140">
        <v>3719</v>
      </c>
      <c r="B49" s="140" t="s">
        <v>841</v>
      </c>
      <c r="C49" s="155">
        <v>10</v>
      </c>
      <c r="D49" s="140">
        <f t="shared" si="0"/>
        <v>3722</v>
      </c>
    </row>
    <row r="50" spans="1:9" x14ac:dyDescent="0.25">
      <c r="A50" s="140">
        <v>4654</v>
      </c>
      <c r="B50" s="140" t="s">
        <v>867</v>
      </c>
      <c r="C50" s="155">
        <v>10</v>
      </c>
      <c r="D50" s="140">
        <f t="shared" si="0"/>
        <v>4657</v>
      </c>
    </row>
    <row r="51" spans="1:9" x14ac:dyDescent="0.25">
      <c r="A51" s="140">
        <v>858</v>
      </c>
      <c r="B51" s="106" t="s">
        <v>748</v>
      </c>
      <c r="C51" s="155">
        <v>11</v>
      </c>
      <c r="D51" s="140">
        <f t="shared" si="0"/>
        <v>861</v>
      </c>
      <c r="E51" s="140">
        <f>D51</f>
        <v>861</v>
      </c>
      <c r="F51" s="140">
        <f>D52</f>
        <v>1796</v>
      </c>
      <c r="G51" s="140">
        <f>D53</f>
        <v>2731</v>
      </c>
      <c r="H51" s="140">
        <f>D54</f>
        <v>3666</v>
      </c>
      <c r="I51" s="140">
        <f>D55</f>
        <v>4601</v>
      </c>
    </row>
    <row r="52" spans="1:9" x14ac:dyDescent="0.25">
      <c r="A52" s="140">
        <v>1793</v>
      </c>
      <c r="B52" s="140" t="s">
        <v>786</v>
      </c>
      <c r="C52" s="155">
        <v>11</v>
      </c>
      <c r="D52" s="140">
        <f t="shared" si="0"/>
        <v>1796</v>
      </c>
    </row>
    <row r="53" spans="1:9" x14ac:dyDescent="0.25">
      <c r="A53" s="140">
        <v>2728</v>
      </c>
      <c r="B53" s="140" t="s">
        <v>812</v>
      </c>
      <c r="C53" s="155">
        <v>11</v>
      </c>
      <c r="D53" s="140">
        <f t="shared" si="0"/>
        <v>2731</v>
      </c>
    </row>
    <row r="54" spans="1:9" x14ac:dyDescent="0.25">
      <c r="A54" s="140">
        <v>3663</v>
      </c>
      <c r="B54" s="140" t="s">
        <v>838</v>
      </c>
      <c r="C54" s="155">
        <v>11</v>
      </c>
      <c r="D54" s="140">
        <f t="shared" si="0"/>
        <v>3666</v>
      </c>
    </row>
    <row r="55" spans="1:9" x14ac:dyDescent="0.25">
      <c r="A55" s="140">
        <v>4598</v>
      </c>
      <c r="B55" s="140" t="s">
        <v>864</v>
      </c>
      <c r="C55" s="155">
        <v>11</v>
      </c>
      <c r="D55" s="140">
        <f t="shared" si="0"/>
        <v>4601</v>
      </c>
    </row>
    <row r="56" spans="1:9" x14ac:dyDescent="0.25">
      <c r="A56" s="140">
        <v>26</v>
      </c>
      <c r="B56" s="106" t="s">
        <v>734</v>
      </c>
      <c r="C56" s="155">
        <v>12</v>
      </c>
      <c r="D56" s="140">
        <f t="shared" si="0"/>
        <v>29</v>
      </c>
      <c r="E56" s="140">
        <f>D56</f>
        <v>29</v>
      </c>
      <c r="F56" s="140">
        <f>D57</f>
        <v>964</v>
      </c>
      <c r="G56" s="140">
        <f>D58</f>
        <v>1899</v>
      </c>
      <c r="H56" s="140">
        <f>D59</f>
        <v>2834</v>
      </c>
      <c r="I56" s="140">
        <f>D60</f>
        <v>3769</v>
      </c>
    </row>
    <row r="57" spans="1:9" x14ac:dyDescent="0.25">
      <c r="A57" s="140">
        <v>961</v>
      </c>
      <c r="B57" s="140" t="s">
        <v>765</v>
      </c>
      <c r="C57" s="155">
        <v>12</v>
      </c>
      <c r="D57" s="140">
        <f t="shared" si="0"/>
        <v>964</v>
      </c>
    </row>
    <row r="58" spans="1:9" x14ac:dyDescent="0.25">
      <c r="A58" s="140">
        <v>1896</v>
      </c>
      <c r="B58" s="140" t="s">
        <v>791</v>
      </c>
      <c r="C58" s="155">
        <v>12</v>
      </c>
      <c r="D58" s="140">
        <f t="shared" si="0"/>
        <v>1899</v>
      </c>
    </row>
    <row r="59" spans="1:9" x14ac:dyDescent="0.25">
      <c r="A59" s="140">
        <v>2831</v>
      </c>
      <c r="B59" s="140" t="s">
        <v>817</v>
      </c>
      <c r="C59" s="155">
        <v>12</v>
      </c>
      <c r="D59" s="140">
        <f t="shared" si="0"/>
        <v>2834</v>
      </c>
    </row>
    <row r="60" spans="1:9" x14ac:dyDescent="0.25">
      <c r="A60" s="140">
        <v>3766</v>
      </c>
      <c r="B60" s="140" t="s">
        <v>843</v>
      </c>
      <c r="C60" s="155">
        <v>12</v>
      </c>
      <c r="D60" s="140">
        <f t="shared" si="0"/>
        <v>3769</v>
      </c>
    </row>
    <row r="61" spans="1:9" x14ac:dyDescent="0.25">
      <c r="A61" s="140">
        <v>701</v>
      </c>
      <c r="B61" s="106" t="s">
        <v>763</v>
      </c>
      <c r="C61" s="155">
        <v>13</v>
      </c>
      <c r="D61" s="140">
        <f t="shared" si="0"/>
        <v>704</v>
      </c>
      <c r="E61" s="140">
        <f>D61</f>
        <v>704</v>
      </c>
      <c r="F61" s="140">
        <f>D62</f>
        <v>1639</v>
      </c>
      <c r="G61" s="140">
        <f>D63</f>
        <v>2574</v>
      </c>
      <c r="H61" s="140">
        <f>D64</f>
        <v>3509</v>
      </c>
      <c r="I61" s="140">
        <f>D65</f>
        <v>4444</v>
      </c>
    </row>
    <row r="62" spans="1:9" x14ac:dyDescent="0.25">
      <c r="A62" s="140">
        <v>1636</v>
      </c>
      <c r="B62" s="140" t="s">
        <v>779</v>
      </c>
      <c r="C62" s="155">
        <v>13</v>
      </c>
      <c r="D62" s="140">
        <f t="shared" si="0"/>
        <v>1639</v>
      </c>
    </row>
    <row r="63" spans="1:9" x14ac:dyDescent="0.25">
      <c r="A63" s="140">
        <v>2571</v>
      </c>
      <c r="B63" s="140" t="s">
        <v>805</v>
      </c>
      <c r="C63" s="155">
        <v>13</v>
      </c>
      <c r="D63" s="140">
        <f t="shared" si="0"/>
        <v>2574</v>
      </c>
    </row>
    <row r="64" spans="1:9" x14ac:dyDescent="0.25">
      <c r="A64" s="140">
        <v>3506</v>
      </c>
      <c r="B64" s="140" t="s">
        <v>831</v>
      </c>
      <c r="C64" s="155">
        <v>13</v>
      </c>
      <c r="D64" s="140">
        <f t="shared" si="0"/>
        <v>3509</v>
      </c>
    </row>
    <row r="65" spans="1:9" x14ac:dyDescent="0.25">
      <c r="A65" s="140">
        <v>4441</v>
      </c>
      <c r="B65" s="140" t="s">
        <v>857</v>
      </c>
      <c r="C65" s="155">
        <v>13</v>
      </c>
      <c r="D65" s="140">
        <f t="shared" ref="D65:D128" si="1">A65+3</f>
        <v>4444</v>
      </c>
    </row>
    <row r="66" spans="1:9" x14ac:dyDescent="0.25">
      <c r="A66" s="140">
        <v>737</v>
      </c>
      <c r="B66" s="106" t="s">
        <v>744</v>
      </c>
      <c r="C66" s="155">
        <v>14</v>
      </c>
      <c r="D66" s="140">
        <f t="shared" si="1"/>
        <v>740</v>
      </c>
      <c r="E66" s="140">
        <f>D66</f>
        <v>740</v>
      </c>
      <c r="F66" s="140">
        <f>D67</f>
        <v>1675</v>
      </c>
      <c r="G66" s="140">
        <f>D68</f>
        <v>2610</v>
      </c>
      <c r="H66" s="140">
        <f>D69</f>
        <v>3545</v>
      </c>
      <c r="I66" s="140">
        <f>D70</f>
        <v>4480</v>
      </c>
    </row>
    <row r="67" spans="1:9" x14ac:dyDescent="0.25">
      <c r="A67" s="140">
        <v>1672</v>
      </c>
      <c r="B67" s="140" t="s">
        <v>781</v>
      </c>
      <c r="C67" s="155">
        <v>14</v>
      </c>
      <c r="D67" s="140">
        <f t="shared" si="1"/>
        <v>1675</v>
      </c>
    </row>
    <row r="68" spans="1:9" x14ac:dyDescent="0.25">
      <c r="A68" s="140">
        <v>2607</v>
      </c>
      <c r="B68" s="140" t="s">
        <v>807</v>
      </c>
      <c r="C68" s="155">
        <v>14</v>
      </c>
      <c r="D68" s="140">
        <f t="shared" si="1"/>
        <v>2610</v>
      </c>
    </row>
    <row r="69" spans="1:9" x14ac:dyDescent="0.25">
      <c r="A69" s="140">
        <v>3542</v>
      </c>
      <c r="B69" s="140" t="s">
        <v>833</v>
      </c>
      <c r="C69" s="155">
        <v>14</v>
      </c>
      <c r="D69" s="140">
        <f t="shared" si="1"/>
        <v>3545</v>
      </c>
    </row>
    <row r="70" spans="1:9" x14ac:dyDescent="0.25">
      <c r="A70" s="140">
        <v>4477</v>
      </c>
      <c r="B70" s="140" t="s">
        <v>859</v>
      </c>
      <c r="C70" s="155">
        <v>14</v>
      </c>
      <c r="D70" s="140">
        <f t="shared" si="1"/>
        <v>4480</v>
      </c>
    </row>
    <row r="71" spans="1:9" x14ac:dyDescent="0.25">
      <c r="A71" s="140">
        <v>795</v>
      </c>
      <c r="B71" s="106" t="s">
        <v>764</v>
      </c>
      <c r="C71" s="155">
        <v>15</v>
      </c>
      <c r="D71" s="140">
        <f t="shared" si="1"/>
        <v>798</v>
      </c>
      <c r="E71" s="140">
        <f>D71</f>
        <v>798</v>
      </c>
      <c r="F71" s="140">
        <f>D72</f>
        <v>1733</v>
      </c>
      <c r="G71" s="140">
        <f>D73</f>
        <v>2668</v>
      </c>
      <c r="H71" s="140">
        <f>D74</f>
        <v>3603</v>
      </c>
      <c r="I71" s="140">
        <f>D75</f>
        <v>4538</v>
      </c>
    </row>
    <row r="72" spans="1:9" x14ac:dyDescent="0.25">
      <c r="A72" s="140">
        <v>1730</v>
      </c>
      <c r="B72" s="140" t="s">
        <v>785</v>
      </c>
      <c r="C72" s="155">
        <v>15</v>
      </c>
      <c r="D72" s="140">
        <f t="shared" si="1"/>
        <v>1733</v>
      </c>
    </row>
    <row r="73" spans="1:9" x14ac:dyDescent="0.25">
      <c r="A73" s="140">
        <v>2665</v>
      </c>
      <c r="B73" s="140" t="s">
        <v>811</v>
      </c>
      <c r="C73" s="155">
        <v>15</v>
      </c>
      <c r="D73" s="140">
        <f t="shared" si="1"/>
        <v>2668</v>
      </c>
    </row>
    <row r="74" spans="1:9" x14ac:dyDescent="0.25">
      <c r="A74" s="140">
        <v>3600</v>
      </c>
      <c r="B74" s="140" t="s">
        <v>837</v>
      </c>
      <c r="C74" s="155">
        <v>15</v>
      </c>
      <c r="D74" s="140">
        <f t="shared" si="1"/>
        <v>3603</v>
      </c>
    </row>
    <row r="75" spans="1:9" x14ac:dyDescent="0.25">
      <c r="A75" s="140">
        <v>4535</v>
      </c>
      <c r="B75" s="140" t="s">
        <v>863</v>
      </c>
      <c r="C75" s="155">
        <v>15</v>
      </c>
      <c r="D75" s="140">
        <f t="shared" si="1"/>
        <v>4538</v>
      </c>
    </row>
    <row r="76" spans="1:9" x14ac:dyDescent="0.25">
      <c r="A76" s="140">
        <v>62</v>
      </c>
      <c r="B76" s="106" t="s">
        <v>736</v>
      </c>
      <c r="C76" s="155">
        <v>16</v>
      </c>
      <c r="D76" s="140">
        <f t="shared" si="1"/>
        <v>65</v>
      </c>
      <c r="E76" s="140">
        <f>D76</f>
        <v>65</v>
      </c>
      <c r="F76" s="140">
        <f>D77</f>
        <v>1000</v>
      </c>
      <c r="G76" s="140">
        <f>D78</f>
        <v>1935</v>
      </c>
      <c r="H76" s="140">
        <f>D79</f>
        <v>2870</v>
      </c>
      <c r="I76" s="140">
        <f>D80</f>
        <v>3805</v>
      </c>
    </row>
    <row r="77" spans="1:9" x14ac:dyDescent="0.25">
      <c r="A77" s="140">
        <v>997</v>
      </c>
      <c r="B77" s="140" t="s">
        <v>766</v>
      </c>
      <c r="C77" s="155">
        <v>16</v>
      </c>
      <c r="D77" s="140">
        <f t="shared" si="1"/>
        <v>1000</v>
      </c>
    </row>
    <row r="78" spans="1:9" x14ac:dyDescent="0.25">
      <c r="A78" s="140">
        <v>1932</v>
      </c>
      <c r="B78" s="140" t="s">
        <v>792</v>
      </c>
      <c r="C78" s="155">
        <v>16</v>
      </c>
      <c r="D78" s="140">
        <f t="shared" si="1"/>
        <v>1935</v>
      </c>
    </row>
    <row r="79" spans="1:9" x14ac:dyDescent="0.25">
      <c r="A79" s="140">
        <v>2867</v>
      </c>
      <c r="B79" s="140" t="s">
        <v>818</v>
      </c>
      <c r="C79" s="155">
        <v>16</v>
      </c>
      <c r="D79" s="140">
        <f t="shared" si="1"/>
        <v>2870</v>
      </c>
    </row>
    <row r="80" spans="1:9" x14ac:dyDescent="0.25">
      <c r="A80" s="140">
        <v>3802</v>
      </c>
      <c r="B80" s="140" t="s">
        <v>844</v>
      </c>
      <c r="C80" s="155">
        <v>16</v>
      </c>
      <c r="D80" s="140">
        <f t="shared" si="1"/>
        <v>3805</v>
      </c>
    </row>
    <row r="81" spans="1:9" x14ac:dyDescent="0.25">
      <c r="A81" s="140">
        <v>160</v>
      </c>
      <c r="B81" s="106" t="s">
        <v>758</v>
      </c>
      <c r="C81" s="155">
        <v>17</v>
      </c>
      <c r="D81" s="140">
        <f t="shared" si="1"/>
        <v>163</v>
      </c>
      <c r="E81" s="140">
        <f>D81</f>
        <v>163</v>
      </c>
      <c r="F81" s="140">
        <f>D82</f>
        <v>1098</v>
      </c>
      <c r="G81" s="140">
        <f>D83</f>
        <v>2033</v>
      </c>
      <c r="H81" s="140">
        <f>D84</f>
        <v>2968</v>
      </c>
      <c r="I81" s="140">
        <f>D85</f>
        <v>3903</v>
      </c>
    </row>
    <row r="82" spans="1:9" x14ac:dyDescent="0.25">
      <c r="A82" s="140">
        <v>1095</v>
      </c>
      <c r="B82" s="140" t="s">
        <v>769</v>
      </c>
      <c r="C82" s="155">
        <v>17</v>
      </c>
      <c r="D82" s="140">
        <f t="shared" si="1"/>
        <v>1098</v>
      </c>
    </row>
    <row r="83" spans="1:9" x14ac:dyDescent="0.25">
      <c r="A83" s="140">
        <v>2030</v>
      </c>
      <c r="B83" s="140" t="s">
        <v>795</v>
      </c>
      <c r="C83" s="155">
        <v>17</v>
      </c>
      <c r="D83" s="140">
        <f t="shared" si="1"/>
        <v>2033</v>
      </c>
    </row>
    <row r="84" spans="1:9" x14ac:dyDescent="0.25">
      <c r="A84" s="140">
        <v>2965</v>
      </c>
      <c r="B84" s="140" t="s">
        <v>821</v>
      </c>
      <c r="C84" s="155">
        <v>17</v>
      </c>
      <c r="D84" s="140">
        <f t="shared" si="1"/>
        <v>2968</v>
      </c>
    </row>
    <row r="85" spans="1:9" x14ac:dyDescent="0.25">
      <c r="A85" s="140">
        <v>3900</v>
      </c>
      <c r="B85" s="140" t="s">
        <v>847</v>
      </c>
      <c r="C85" s="155">
        <v>17</v>
      </c>
      <c r="D85" s="140">
        <f t="shared" si="1"/>
        <v>3903</v>
      </c>
    </row>
    <row r="86" spans="1:9" x14ac:dyDescent="0.25">
      <c r="A86" s="140">
        <v>176</v>
      </c>
      <c r="B86" s="106" t="s">
        <v>759</v>
      </c>
      <c r="C86" s="155">
        <v>18</v>
      </c>
      <c r="D86" s="140">
        <f t="shared" si="1"/>
        <v>179</v>
      </c>
      <c r="E86" s="140">
        <f>D86</f>
        <v>179</v>
      </c>
      <c r="F86" s="140">
        <f>D87</f>
        <v>1114</v>
      </c>
      <c r="G86" s="140">
        <f>D88</f>
        <v>2049</v>
      </c>
      <c r="H86" s="140">
        <f>D89</f>
        <v>2984</v>
      </c>
      <c r="I86" s="140">
        <f>D90</f>
        <v>3919</v>
      </c>
    </row>
    <row r="87" spans="1:9" x14ac:dyDescent="0.25">
      <c r="A87" s="140">
        <v>1111</v>
      </c>
      <c r="B87" s="140" t="s">
        <v>770</v>
      </c>
      <c r="C87" s="155">
        <v>18</v>
      </c>
      <c r="D87" s="140">
        <f t="shared" si="1"/>
        <v>1114</v>
      </c>
    </row>
    <row r="88" spans="1:9" x14ac:dyDescent="0.25">
      <c r="A88" s="140">
        <v>2046</v>
      </c>
      <c r="B88" s="140" t="s">
        <v>796</v>
      </c>
      <c r="C88" s="155">
        <v>18</v>
      </c>
      <c r="D88" s="140">
        <f t="shared" si="1"/>
        <v>2049</v>
      </c>
    </row>
    <row r="89" spans="1:9" x14ac:dyDescent="0.25">
      <c r="A89" s="140">
        <v>2981</v>
      </c>
      <c r="B89" s="140" t="s">
        <v>822</v>
      </c>
      <c r="C89" s="155">
        <v>18</v>
      </c>
      <c r="D89" s="140">
        <f t="shared" si="1"/>
        <v>2984</v>
      </c>
    </row>
    <row r="90" spans="1:9" x14ac:dyDescent="0.25">
      <c r="A90" s="140">
        <v>3916</v>
      </c>
      <c r="B90" s="140" t="s">
        <v>848</v>
      </c>
      <c r="C90" s="155">
        <v>18</v>
      </c>
      <c r="D90" s="140">
        <f t="shared" si="1"/>
        <v>3919</v>
      </c>
    </row>
    <row r="91" spans="1:9" x14ac:dyDescent="0.25">
      <c r="A91" s="140">
        <v>244</v>
      </c>
      <c r="B91" s="106" t="s">
        <v>739</v>
      </c>
      <c r="C91" s="155">
        <v>19</v>
      </c>
      <c r="D91" s="140">
        <f t="shared" si="1"/>
        <v>247</v>
      </c>
      <c r="E91" s="140">
        <f>D91</f>
        <v>247</v>
      </c>
      <c r="F91" s="140">
        <f>D92</f>
        <v>1182</v>
      </c>
      <c r="G91" s="140">
        <f>D93</f>
        <v>2117</v>
      </c>
      <c r="H91" s="140">
        <f>D94</f>
        <v>3052</v>
      </c>
      <c r="I91" s="140">
        <f>D95</f>
        <v>3987</v>
      </c>
    </row>
    <row r="92" spans="1:9" x14ac:dyDescent="0.25">
      <c r="A92" s="140">
        <v>1179</v>
      </c>
      <c r="B92" s="140" t="s">
        <v>774</v>
      </c>
      <c r="C92" s="155">
        <v>19</v>
      </c>
      <c r="D92" s="140">
        <f t="shared" si="1"/>
        <v>1182</v>
      </c>
    </row>
    <row r="93" spans="1:9" x14ac:dyDescent="0.25">
      <c r="A93" s="140">
        <v>2114</v>
      </c>
      <c r="B93" s="140" t="s">
        <v>800</v>
      </c>
      <c r="C93" s="155">
        <v>19</v>
      </c>
      <c r="D93" s="140">
        <f t="shared" si="1"/>
        <v>2117</v>
      </c>
    </row>
    <row r="94" spans="1:9" x14ac:dyDescent="0.25">
      <c r="A94" s="140">
        <v>3049</v>
      </c>
      <c r="B94" s="140" t="s">
        <v>826</v>
      </c>
      <c r="C94" s="155">
        <v>19</v>
      </c>
      <c r="D94" s="140">
        <f t="shared" si="1"/>
        <v>3052</v>
      </c>
    </row>
    <row r="95" spans="1:9" x14ac:dyDescent="0.25">
      <c r="A95" s="140">
        <v>3984</v>
      </c>
      <c r="B95" s="140" t="s">
        <v>852</v>
      </c>
      <c r="C95" s="155">
        <v>19</v>
      </c>
      <c r="D95" s="140">
        <f t="shared" si="1"/>
        <v>3987</v>
      </c>
    </row>
    <row r="96" spans="1:9" x14ac:dyDescent="0.25">
      <c r="A96" s="140">
        <v>224</v>
      </c>
      <c r="B96" s="106" t="s">
        <v>760</v>
      </c>
      <c r="C96" s="155">
        <v>20</v>
      </c>
      <c r="D96" s="140">
        <f t="shared" si="1"/>
        <v>227</v>
      </c>
      <c r="E96" s="140">
        <f>D96</f>
        <v>227</v>
      </c>
      <c r="F96" s="140">
        <f>D97</f>
        <v>1162</v>
      </c>
      <c r="G96" s="140">
        <f>D98</f>
        <v>2097</v>
      </c>
      <c r="H96" s="140">
        <f>D99</f>
        <v>3032</v>
      </c>
      <c r="I96" s="140">
        <f>D100</f>
        <v>3967</v>
      </c>
    </row>
    <row r="97" spans="1:9" x14ac:dyDescent="0.25">
      <c r="A97" s="140">
        <v>1159</v>
      </c>
      <c r="B97" s="140" t="s">
        <v>772</v>
      </c>
      <c r="C97" s="155">
        <v>20</v>
      </c>
      <c r="D97" s="140">
        <f t="shared" si="1"/>
        <v>1162</v>
      </c>
    </row>
    <row r="98" spans="1:9" x14ac:dyDescent="0.25">
      <c r="A98" s="140">
        <v>2094</v>
      </c>
      <c r="B98" s="140" t="s">
        <v>798</v>
      </c>
      <c r="C98" s="155">
        <v>20</v>
      </c>
      <c r="D98" s="140">
        <f t="shared" si="1"/>
        <v>2097</v>
      </c>
    </row>
    <row r="99" spans="1:9" x14ac:dyDescent="0.25">
      <c r="A99" s="140">
        <v>3029</v>
      </c>
      <c r="B99" s="140" t="s">
        <v>824</v>
      </c>
      <c r="C99" s="155">
        <v>20</v>
      </c>
      <c r="D99" s="140">
        <f t="shared" si="1"/>
        <v>3032</v>
      </c>
    </row>
    <row r="100" spans="1:9" x14ac:dyDescent="0.25">
      <c r="A100" s="140">
        <v>3964</v>
      </c>
      <c r="B100" s="140" t="s">
        <v>850</v>
      </c>
      <c r="C100" s="155">
        <v>20</v>
      </c>
      <c r="D100" s="140">
        <f t="shared" si="1"/>
        <v>3967</v>
      </c>
    </row>
    <row r="101" spans="1:9" x14ac:dyDescent="0.25">
      <c r="A101" s="140">
        <v>679</v>
      </c>
      <c r="B101" s="106" t="s">
        <v>742</v>
      </c>
      <c r="C101" s="155">
        <v>21</v>
      </c>
      <c r="D101" s="140">
        <f t="shared" si="1"/>
        <v>682</v>
      </c>
      <c r="E101" s="140">
        <f>D101</f>
        <v>682</v>
      </c>
      <c r="F101" s="140">
        <f>D102</f>
        <v>1617</v>
      </c>
      <c r="G101" s="140">
        <f>D103</f>
        <v>2552</v>
      </c>
      <c r="H101" s="140">
        <f>D104</f>
        <v>3487</v>
      </c>
      <c r="I101" s="140">
        <f>D105</f>
        <v>4422</v>
      </c>
    </row>
    <row r="102" spans="1:9" x14ac:dyDescent="0.25">
      <c r="A102" s="140">
        <v>1614</v>
      </c>
      <c r="B102" s="140" t="s">
        <v>777</v>
      </c>
      <c r="C102" s="155">
        <v>21</v>
      </c>
      <c r="D102" s="140">
        <f t="shared" si="1"/>
        <v>1617</v>
      </c>
    </row>
    <row r="103" spans="1:9" x14ac:dyDescent="0.25">
      <c r="A103" s="140">
        <v>2549</v>
      </c>
      <c r="B103" s="140" t="s">
        <v>803</v>
      </c>
      <c r="C103" s="155">
        <v>21</v>
      </c>
      <c r="D103" s="140">
        <f t="shared" si="1"/>
        <v>2552</v>
      </c>
    </row>
    <row r="104" spans="1:9" x14ac:dyDescent="0.25">
      <c r="A104" s="140">
        <v>3484</v>
      </c>
      <c r="B104" s="140" t="s">
        <v>829</v>
      </c>
      <c r="C104" s="155">
        <v>21</v>
      </c>
      <c r="D104" s="140">
        <f t="shared" si="1"/>
        <v>3487</v>
      </c>
    </row>
    <row r="105" spans="1:9" x14ac:dyDescent="0.25">
      <c r="A105" s="140">
        <v>4419</v>
      </c>
      <c r="B105" s="140" t="s">
        <v>855</v>
      </c>
      <c r="C105" s="155">
        <v>21</v>
      </c>
      <c r="D105" s="140">
        <f t="shared" si="1"/>
        <v>4422</v>
      </c>
    </row>
    <row r="106" spans="1:9" x14ac:dyDescent="0.25">
      <c r="A106" s="140">
        <v>445</v>
      </c>
      <c r="B106" s="106" t="s">
        <v>740</v>
      </c>
      <c r="C106" s="155">
        <v>22</v>
      </c>
      <c r="D106" s="140">
        <f t="shared" si="1"/>
        <v>448</v>
      </c>
      <c r="E106" s="140">
        <f>D106</f>
        <v>448</v>
      </c>
      <c r="F106" s="140">
        <f>D107</f>
        <v>1383</v>
      </c>
      <c r="G106" s="140">
        <f>D108</f>
        <v>2318</v>
      </c>
      <c r="H106" s="140">
        <f>D109</f>
        <v>3253</v>
      </c>
      <c r="I106" s="140">
        <f>D110</f>
        <v>4188</v>
      </c>
    </row>
    <row r="107" spans="1:9" x14ac:dyDescent="0.25">
      <c r="A107" s="140">
        <v>1380</v>
      </c>
      <c r="B107" s="140" t="s">
        <v>775</v>
      </c>
      <c r="C107" s="155">
        <v>22</v>
      </c>
      <c r="D107" s="140">
        <f t="shared" si="1"/>
        <v>1383</v>
      </c>
    </row>
    <row r="108" spans="1:9" x14ac:dyDescent="0.25">
      <c r="A108" s="140">
        <v>2315</v>
      </c>
      <c r="B108" s="140" t="s">
        <v>801</v>
      </c>
      <c r="C108" s="155">
        <v>22</v>
      </c>
      <c r="D108" s="140">
        <f t="shared" si="1"/>
        <v>2318</v>
      </c>
    </row>
    <row r="109" spans="1:9" x14ac:dyDescent="0.25">
      <c r="A109" s="140">
        <v>3250</v>
      </c>
      <c r="B109" s="140" t="s">
        <v>827</v>
      </c>
      <c r="C109" s="155">
        <v>22</v>
      </c>
      <c r="D109" s="140">
        <f t="shared" si="1"/>
        <v>3253</v>
      </c>
    </row>
    <row r="110" spans="1:9" x14ac:dyDescent="0.25">
      <c r="A110" s="140">
        <v>4185</v>
      </c>
      <c r="B110" s="140" t="s">
        <v>853</v>
      </c>
      <c r="C110" s="155">
        <v>22</v>
      </c>
      <c r="D110" s="140">
        <f t="shared" si="1"/>
        <v>4188</v>
      </c>
    </row>
    <row r="111" spans="1:9" x14ac:dyDescent="0.25">
      <c r="A111" s="140">
        <v>200</v>
      </c>
      <c r="B111" s="106" t="s">
        <v>738</v>
      </c>
      <c r="C111" s="155">
        <v>23</v>
      </c>
      <c r="D111" s="140">
        <f t="shared" si="1"/>
        <v>203</v>
      </c>
      <c r="E111" s="140">
        <f>D111</f>
        <v>203</v>
      </c>
      <c r="F111" s="140">
        <f>D112</f>
        <v>1138</v>
      </c>
      <c r="G111" s="140">
        <f>D113</f>
        <v>2073</v>
      </c>
      <c r="H111" s="140">
        <f>D114</f>
        <v>3008</v>
      </c>
      <c r="I111" s="140">
        <f>D115</f>
        <v>3943</v>
      </c>
    </row>
    <row r="112" spans="1:9" x14ac:dyDescent="0.25">
      <c r="A112" s="140">
        <v>1135</v>
      </c>
      <c r="B112" s="140" t="s">
        <v>771</v>
      </c>
      <c r="C112" s="155">
        <v>23</v>
      </c>
      <c r="D112" s="140">
        <f t="shared" si="1"/>
        <v>1138</v>
      </c>
    </row>
    <row r="113" spans="1:9" x14ac:dyDescent="0.25">
      <c r="A113" s="140">
        <v>2070</v>
      </c>
      <c r="B113" s="140" t="s">
        <v>797</v>
      </c>
      <c r="C113" s="155">
        <v>23</v>
      </c>
      <c r="D113" s="140">
        <f t="shared" si="1"/>
        <v>2073</v>
      </c>
    </row>
    <row r="114" spans="1:9" x14ac:dyDescent="0.25">
      <c r="A114" s="140">
        <v>3005</v>
      </c>
      <c r="B114" s="140" t="s">
        <v>823</v>
      </c>
      <c r="C114" s="155">
        <v>23</v>
      </c>
      <c r="D114" s="140">
        <f t="shared" si="1"/>
        <v>3008</v>
      </c>
    </row>
    <row r="115" spans="1:9" x14ac:dyDescent="0.25">
      <c r="A115" s="140">
        <v>3940</v>
      </c>
      <c r="B115" s="140" t="s">
        <v>849</v>
      </c>
      <c r="C115" s="155">
        <v>23</v>
      </c>
      <c r="D115" s="140">
        <f t="shared" si="1"/>
        <v>3943</v>
      </c>
    </row>
    <row r="116" spans="1:9" x14ac:dyDescent="0.25">
      <c r="A116" s="140">
        <v>694</v>
      </c>
      <c r="B116" s="106" t="s">
        <v>762</v>
      </c>
      <c r="C116" s="155">
        <v>24</v>
      </c>
      <c r="D116" s="140">
        <f t="shared" si="1"/>
        <v>697</v>
      </c>
      <c r="E116" s="140">
        <f>D116</f>
        <v>697</v>
      </c>
      <c r="F116" s="140">
        <f>D117</f>
        <v>1632</v>
      </c>
      <c r="G116" s="140">
        <f>D118</f>
        <v>2567</v>
      </c>
      <c r="H116" s="140">
        <f>D119</f>
        <v>3502</v>
      </c>
      <c r="I116" s="140">
        <f>D120</f>
        <v>4437</v>
      </c>
    </row>
    <row r="117" spans="1:9" x14ac:dyDescent="0.25">
      <c r="A117" s="140">
        <v>1629</v>
      </c>
      <c r="B117" s="140" t="s">
        <v>778</v>
      </c>
      <c r="C117" s="155">
        <v>24</v>
      </c>
      <c r="D117" s="140">
        <f t="shared" si="1"/>
        <v>1632</v>
      </c>
    </row>
    <row r="118" spans="1:9" x14ac:dyDescent="0.25">
      <c r="A118" s="140">
        <v>2564</v>
      </c>
      <c r="B118" s="140" t="s">
        <v>804</v>
      </c>
      <c r="C118" s="155">
        <v>24</v>
      </c>
      <c r="D118" s="140">
        <f t="shared" si="1"/>
        <v>2567</v>
      </c>
    </row>
    <row r="119" spans="1:9" x14ac:dyDescent="0.25">
      <c r="A119" s="140">
        <v>3499</v>
      </c>
      <c r="B119" s="140" t="s">
        <v>830</v>
      </c>
      <c r="C119" s="155">
        <v>24</v>
      </c>
      <c r="D119" s="140">
        <f t="shared" si="1"/>
        <v>3502</v>
      </c>
    </row>
    <row r="120" spans="1:9" x14ac:dyDescent="0.25">
      <c r="A120" s="140">
        <v>4434</v>
      </c>
      <c r="B120" s="140" t="s">
        <v>856</v>
      </c>
      <c r="C120" s="155">
        <v>24</v>
      </c>
      <c r="D120" s="140">
        <f t="shared" si="1"/>
        <v>4437</v>
      </c>
    </row>
    <row r="121" spans="1:9" x14ac:dyDescent="0.25">
      <c r="A121" s="140">
        <v>729</v>
      </c>
      <c r="B121" s="106" t="s">
        <v>743</v>
      </c>
      <c r="C121" s="155">
        <v>25</v>
      </c>
      <c r="D121" s="140">
        <f t="shared" si="1"/>
        <v>732</v>
      </c>
      <c r="E121" s="140">
        <f>D121</f>
        <v>732</v>
      </c>
      <c r="F121" s="140">
        <f>D122</f>
        <v>1667</v>
      </c>
      <c r="G121" s="140">
        <f>D123</f>
        <v>2602</v>
      </c>
      <c r="H121" s="140">
        <f>D124</f>
        <v>3537</v>
      </c>
      <c r="I121" s="140">
        <f>D125</f>
        <v>4472</v>
      </c>
    </row>
    <row r="122" spans="1:9" x14ac:dyDescent="0.25">
      <c r="A122" s="140">
        <v>1664</v>
      </c>
      <c r="B122" s="140" t="s">
        <v>780</v>
      </c>
      <c r="C122" s="155">
        <v>25</v>
      </c>
      <c r="D122" s="140">
        <f t="shared" si="1"/>
        <v>1667</v>
      </c>
    </row>
    <row r="123" spans="1:9" x14ac:dyDescent="0.25">
      <c r="A123" s="140">
        <v>2599</v>
      </c>
      <c r="B123" s="140" t="s">
        <v>806</v>
      </c>
      <c r="C123" s="155">
        <v>25</v>
      </c>
      <c r="D123" s="140">
        <f t="shared" si="1"/>
        <v>2602</v>
      </c>
    </row>
    <row r="124" spans="1:9" x14ac:dyDescent="0.25">
      <c r="A124" s="140">
        <v>3534</v>
      </c>
      <c r="B124" s="140" t="s">
        <v>832</v>
      </c>
      <c r="C124" s="155">
        <v>25</v>
      </c>
      <c r="D124" s="140">
        <f t="shared" si="1"/>
        <v>3537</v>
      </c>
    </row>
    <row r="125" spans="1:9" x14ac:dyDescent="0.25">
      <c r="A125" s="140">
        <v>4469</v>
      </c>
      <c r="B125" s="140" t="s">
        <v>858</v>
      </c>
      <c r="C125" s="155">
        <v>25</v>
      </c>
      <c r="D125" s="140">
        <f t="shared" si="1"/>
        <v>4472</v>
      </c>
    </row>
    <row r="126" spans="1:9" x14ac:dyDescent="0.25">
      <c r="A126" s="140">
        <v>749</v>
      </c>
      <c r="B126" s="106" t="s">
        <v>745</v>
      </c>
      <c r="C126" s="155">
        <v>26</v>
      </c>
      <c r="D126" s="140">
        <f t="shared" si="1"/>
        <v>752</v>
      </c>
      <c r="E126" s="140">
        <f>D126</f>
        <v>752</v>
      </c>
      <c r="F126" s="140">
        <f>D127</f>
        <v>1687</v>
      </c>
      <c r="G126" s="140">
        <f>D128</f>
        <v>2622</v>
      </c>
      <c r="H126" s="140">
        <f>D129</f>
        <v>3557</v>
      </c>
      <c r="I126" s="140">
        <f>D130</f>
        <v>4492</v>
      </c>
    </row>
    <row r="127" spans="1:9" x14ac:dyDescent="0.25">
      <c r="A127" s="140">
        <v>1684</v>
      </c>
      <c r="B127" s="140" t="s">
        <v>782</v>
      </c>
      <c r="C127" s="155">
        <v>26</v>
      </c>
      <c r="D127" s="140">
        <f t="shared" si="1"/>
        <v>1687</v>
      </c>
    </row>
    <row r="128" spans="1:9" x14ac:dyDescent="0.25">
      <c r="A128" s="140">
        <v>2619</v>
      </c>
      <c r="B128" s="140" t="s">
        <v>808</v>
      </c>
      <c r="C128" s="155">
        <v>26</v>
      </c>
      <c r="D128" s="140">
        <f t="shared" si="1"/>
        <v>2622</v>
      </c>
    </row>
    <row r="129" spans="1:9" x14ac:dyDescent="0.25">
      <c r="A129" s="140">
        <v>3554</v>
      </c>
      <c r="B129" s="140" t="s">
        <v>834</v>
      </c>
      <c r="C129" s="155">
        <v>26</v>
      </c>
      <c r="D129" s="140">
        <f t="shared" ref="D129:D140" si="2">A129+3</f>
        <v>3557</v>
      </c>
    </row>
    <row r="130" spans="1:9" x14ac:dyDescent="0.25">
      <c r="A130" s="140">
        <v>4489</v>
      </c>
      <c r="B130" s="140" t="s">
        <v>860</v>
      </c>
      <c r="C130" s="155">
        <v>26</v>
      </c>
      <c r="D130" s="140">
        <f t="shared" si="2"/>
        <v>4492</v>
      </c>
    </row>
    <row r="131" spans="1:9" x14ac:dyDescent="0.25">
      <c r="A131" s="140">
        <v>906</v>
      </c>
      <c r="B131" s="106" t="s">
        <v>750</v>
      </c>
      <c r="C131" s="155">
        <v>27</v>
      </c>
      <c r="D131" s="140">
        <f t="shared" si="2"/>
        <v>909</v>
      </c>
      <c r="E131" s="140">
        <f>D131</f>
        <v>909</v>
      </c>
      <c r="F131" s="140">
        <f>D132</f>
        <v>1844</v>
      </c>
      <c r="G131" s="140">
        <f>D133</f>
        <v>2779</v>
      </c>
      <c r="H131" s="140">
        <f>D134</f>
        <v>3714</v>
      </c>
      <c r="I131" s="140">
        <f>D135</f>
        <v>4649</v>
      </c>
    </row>
    <row r="132" spans="1:9" x14ac:dyDescent="0.25">
      <c r="A132" s="140">
        <v>1841</v>
      </c>
      <c r="B132" s="140" t="s">
        <v>788</v>
      </c>
      <c r="C132" s="155">
        <v>27</v>
      </c>
      <c r="D132" s="140">
        <f t="shared" si="2"/>
        <v>1844</v>
      </c>
    </row>
    <row r="133" spans="1:9" x14ac:dyDescent="0.25">
      <c r="A133" s="140">
        <v>2776</v>
      </c>
      <c r="B133" s="140" t="s">
        <v>814</v>
      </c>
      <c r="C133" s="155">
        <v>27</v>
      </c>
      <c r="D133" s="140">
        <f t="shared" si="2"/>
        <v>2779</v>
      </c>
    </row>
    <row r="134" spans="1:9" x14ac:dyDescent="0.25">
      <c r="A134" s="140">
        <v>3711</v>
      </c>
      <c r="B134" s="140" t="s">
        <v>840</v>
      </c>
      <c r="C134" s="155">
        <v>27</v>
      </c>
      <c r="D134" s="140">
        <f t="shared" si="2"/>
        <v>3714</v>
      </c>
    </row>
    <row r="135" spans="1:9" x14ac:dyDescent="0.25">
      <c r="A135" s="140">
        <v>4646</v>
      </c>
      <c r="B135" s="140" t="s">
        <v>866</v>
      </c>
      <c r="C135" s="155">
        <v>27</v>
      </c>
      <c r="D135" s="140">
        <f t="shared" si="2"/>
        <v>4649</v>
      </c>
    </row>
    <row r="136" spans="1:9" x14ac:dyDescent="0.25">
      <c r="A136" s="140">
        <v>136</v>
      </c>
      <c r="B136" s="106" t="s">
        <v>757</v>
      </c>
      <c r="C136" s="155">
        <v>28</v>
      </c>
      <c r="D136" s="140">
        <f t="shared" si="2"/>
        <v>139</v>
      </c>
      <c r="E136" s="140">
        <f>D136</f>
        <v>139</v>
      </c>
      <c r="F136" s="140">
        <f>D137</f>
        <v>1074</v>
      </c>
      <c r="G136" s="140">
        <f>D138</f>
        <v>2009</v>
      </c>
      <c r="H136" s="140">
        <f>D139</f>
        <v>2944</v>
      </c>
      <c r="I136" s="140">
        <f>D140</f>
        <v>3879</v>
      </c>
    </row>
    <row r="137" spans="1:9" x14ac:dyDescent="0.25">
      <c r="A137" s="140">
        <v>1071</v>
      </c>
      <c r="B137" s="140" t="s">
        <v>768</v>
      </c>
      <c r="C137" s="155">
        <v>28</v>
      </c>
      <c r="D137" s="140">
        <f t="shared" si="2"/>
        <v>1074</v>
      </c>
    </row>
    <row r="138" spans="1:9" x14ac:dyDescent="0.25">
      <c r="A138" s="140">
        <v>2006</v>
      </c>
      <c r="B138" s="140" t="s">
        <v>794</v>
      </c>
      <c r="C138" s="155">
        <v>28</v>
      </c>
      <c r="D138" s="140">
        <f t="shared" si="2"/>
        <v>2009</v>
      </c>
    </row>
    <row r="139" spans="1:9" x14ac:dyDescent="0.25">
      <c r="A139" s="140">
        <v>2941</v>
      </c>
      <c r="B139" s="140" t="s">
        <v>820</v>
      </c>
      <c r="C139" s="155">
        <v>28</v>
      </c>
      <c r="D139" s="140">
        <f t="shared" si="2"/>
        <v>2944</v>
      </c>
    </row>
    <row r="140" spans="1:9" x14ac:dyDescent="0.25">
      <c r="A140" s="140">
        <v>3876</v>
      </c>
      <c r="B140" s="140" t="s">
        <v>846</v>
      </c>
      <c r="C140" s="155">
        <v>28</v>
      </c>
      <c r="D140" s="140">
        <f t="shared" si="2"/>
        <v>3879</v>
      </c>
    </row>
  </sheetData>
  <sortState ref="A1:I135">
    <sortCondition ref="C1"/>
  </sortState>
  <pageMargins left="0.7" right="0.7" top="0.75" bottom="0.75" header="0.3" footer="0.3"/>
  <pageSetup paperSize="0" orientation="portrait" horizontalDpi="0" verticalDpi="0" copie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59999389629810485"/>
  </sheetPr>
  <dimension ref="A1:I60"/>
  <sheetViews>
    <sheetView workbookViewId="0">
      <selection sqref="A1:XFD1048576"/>
    </sheetView>
  </sheetViews>
  <sheetFormatPr defaultRowHeight="15" x14ac:dyDescent="0.25"/>
  <cols>
    <col min="1" max="1" width="9.140625" style="140"/>
    <col min="2" max="2" width="72" style="140" bestFit="1" customWidth="1"/>
    <col min="3" max="16384" width="9.140625" style="140"/>
  </cols>
  <sheetData>
    <row r="1" spans="1:9" x14ac:dyDescent="0.25">
      <c r="A1" s="140">
        <v>250</v>
      </c>
      <c r="B1" s="140" t="s">
        <v>878</v>
      </c>
      <c r="C1" s="140">
        <v>1</v>
      </c>
      <c r="D1" s="140">
        <f t="shared" ref="D1:D60" si="0">A1+3</f>
        <v>253</v>
      </c>
      <c r="E1" s="140">
        <f>D1</f>
        <v>253</v>
      </c>
      <c r="F1" s="140">
        <f>D2</f>
        <v>576</v>
      </c>
      <c r="G1" s="140">
        <f>D3</f>
        <v>899</v>
      </c>
      <c r="H1" s="140">
        <f>D4</f>
        <v>1222</v>
      </c>
      <c r="I1" s="140">
        <f>D5</f>
        <v>1545</v>
      </c>
    </row>
    <row r="2" spans="1:9" x14ac:dyDescent="0.25">
      <c r="A2" s="140">
        <v>573</v>
      </c>
      <c r="B2" s="140" t="s">
        <v>890</v>
      </c>
      <c r="C2" s="140">
        <v>1</v>
      </c>
      <c r="D2" s="140">
        <f t="shared" si="0"/>
        <v>576</v>
      </c>
    </row>
    <row r="3" spans="1:9" x14ac:dyDescent="0.25">
      <c r="A3" s="140">
        <v>896</v>
      </c>
      <c r="B3" s="140" t="s">
        <v>902</v>
      </c>
      <c r="C3" s="140">
        <v>1</v>
      </c>
      <c r="D3" s="140">
        <f t="shared" si="0"/>
        <v>899</v>
      </c>
    </row>
    <row r="4" spans="1:9" x14ac:dyDescent="0.25">
      <c r="A4" s="140">
        <v>1219</v>
      </c>
      <c r="B4" s="140" t="s">
        <v>914</v>
      </c>
      <c r="C4" s="140">
        <v>1</v>
      </c>
      <c r="D4" s="140">
        <f t="shared" si="0"/>
        <v>1222</v>
      </c>
    </row>
    <row r="5" spans="1:9" x14ac:dyDescent="0.25">
      <c r="A5" s="140">
        <v>1542</v>
      </c>
      <c r="B5" s="140" t="s">
        <v>926</v>
      </c>
      <c r="C5" s="140">
        <v>1</v>
      </c>
      <c r="D5" s="140">
        <f t="shared" si="0"/>
        <v>1545</v>
      </c>
    </row>
    <row r="6" spans="1:9" x14ac:dyDescent="0.25">
      <c r="A6" s="140">
        <v>289</v>
      </c>
      <c r="B6" s="140" t="s">
        <v>879</v>
      </c>
      <c r="C6" s="140">
        <v>2</v>
      </c>
      <c r="D6" s="140">
        <f t="shared" si="0"/>
        <v>292</v>
      </c>
      <c r="E6" s="140">
        <f>D6</f>
        <v>292</v>
      </c>
      <c r="F6" s="140">
        <f>D7</f>
        <v>615</v>
      </c>
      <c r="G6" s="140">
        <f>D8</f>
        <v>938</v>
      </c>
      <c r="H6" s="140">
        <f>D9</f>
        <v>1261</v>
      </c>
      <c r="I6" s="140">
        <f>D10</f>
        <v>1584</v>
      </c>
    </row>
    <row r="7" spans="1:9" x14ac:dyDescent="0.25">
      <c r="A7" s="140">
        <v>612</v>
      </c>
      <c r="B7" s="140" t="s">
        <v>891</v>
      </c>
      <c r="C7" s="140">
        <v>2</v>
      </c>
      <c r="D7" s="140">
        <f t="shared" si="0"/>
        <v>615</v>
      </c>
    </row>
    <row r="8" spans="1:9" x14ac:dyDescent="0.25">
      <c r="A8" s="140">
        <v>935</v>
      </c>
      <c r="B8" s="140" t="s">
        <v>903</v>
      </c>
      <c r="C8" s="140">
        <v>2</v>
      </c>
      <c r="D8" s="140">
        <f t="shared" si="0"/>
        <v>938</v>
      </c>
    </row>
    <row r="9" spans="1:9" x14ac:dyDescent="0.25">
      <c r="A9" s="140">
        <v>1258</v>
      </c>
      <c r="B9" s="140" t="s">
        <v>915</v>
      </c>
      <c r="C9" s="140">
        <v>2</v>
      </c>
      <c r="D9" s="140">
        <f t="shared" si="0"/>
        <v>1261</v>
      </c>
    </row>
    <row r="10" spans="1:9" x14ac:dyDescent="0.25">
      <c r="A10" s="140">
        <v>1581</v>
      </c>
      <c r="B10" s="140" t="s">
        <v>927</v>
      </c>
      <c r="C10" s="140">
        <v>2</v>
      </c>
      <c r="D10" s="140">
        <f t="shared" si="0"/>
        <v>1584</v>
      </c>
    </row>
    <row r="11" spans="1:9" x14ac:dyDescent="0.25">
      <c r="A11" s="140">
        <v>135</v>
      </c>
      <c r="B11" s="140" t="s">
        <v>874</v>
      </c>
      <c r="C11" s="140">
        <v>3</v>
      </c>
      <c r="D11" s="140">
        <f t="shared" si="0"/>
        <v>138</v>
      </c>
      <c r="E11" s="140">
        <f>D11</f>
        <v>138</v>
      </c>
      <c r="F11" s="140">
        <f>D12</f>
        <v>461</v>
      </c>
      <c r="G11" s="140">
        <f>D13</f>
        <v>784</v>
      </c>
      <c r="H11" s="140">
        <f>D14</f>
        <v>1107</v>
      </c>
      <c r="I11" s="140">
        <f>D15</f>
        <v>1430</v>
      </c>
    </row>
    <row r="12" spans="1:9" x14ac:dyDescent="0.25">
      <c r="A12" s="140">
        <v>458</v>
      </c>
      <c r="B12" s="140" t="s">
        <v>886</v>
      </c>
      <c r="C12" s="140">
        <v>3</v>
      </c>
      <c r="D12" s="140">
        <f t="shared" si="0"/>
        <v>461</v>
      </c>
    </row>
    <row r="13" spans="1:9" x14ac:dyDescent="0.25">
      <c r="A13" s="140">
        <v>781</v>
      </c>
      <c r="B13" s="140" t="s">
        <v>898</v>
      </c>
      <c r="C13" s="140">
        <v>3</v>
      </c>
      <c r="D13" s="140">
        <f t="shared" si="0"/>
        <v>784</v>
      </c>
    </row>
    <row r="14" spans="1:9" x14ac:dyDescent="0.25">
      <c r="A14" s="140">
        <v>1104</v>
      </c>
      <c r="B14" s="140" t="s">
        <v>910</v>
      </c>
      <c r="C14" s="140">
        <v>3</v>
      </c>
      <c r="D14" s="140">
        <f t="shared" si="0"/>
        <v>1107</v>
      </c>
    </row>
    <row r="15" spans="1:9" x14ac:dyDescent="0.25">
      <c r="A15" s="140">
        <v>1427</v>
      </c>
      <c r="B15" s="140" t="s">
        <v>922</v>
      </c>
      <c r="C15" s="140">
        <v>3</v>
      </c>
      <c r="D15" s="140">
        <f t="shared" si="0"/>
        <v>1430</v>
      </c>
    </row>
    <row r="16" spans="1:9" x14ac:dyDescent="0.25">
      <c r="A16" s="140">
        <v>169</v>
      </c>
      <c r="B16" s="140" t="s">
        <v>875</v>
      </c>
      <c r="C16" s="140">
        <v>4</v>
      </c>
      <c r="D16" s="140">
        <f t="shared" si="0"/>
        <v>172</v>
      </c>
      <c r="E16" s="140">
        <f>D16</f>
        <v>172</v>
      </c>
      <c r="F16" s="140">
        <f>D17</f>
        <v>495</v>
      </c>
      <c r="G16" s="140">
        <f>D18</f>
        <v>818</v>
      </c>
      <c r="H16" s="140">
        <f>D19</f>
        <v>1141</v>
      </c>
      <c r="I16" s="140">
        <f>D20</f>
        <v>1464</v>
      </c>
    </row>
    <row r="17" spans="1:9" x14ac:dyDescent="0.25">
      <c r="A17" s="140">
        <v>492</v>
      </c>
      <c r="B17" s="140" t="s">
        <v>887</v>
      </c>
      <c r="C17" s="140">
        <v>4</v>
      </c>
      <c r="D17" s="140">
        <f t="shared" si="0"/>
        <v>495</v>
      </c>
    </row>
    <row r="18" spans="1:9" x14ac:dyDescent="0.25">
      <c r="A18" s="140">
        <v>815</v>
      </c>
      <c r="B18" s="140" t="s">
        <v>899</v>
      </c>
      <c r="C18" s="140">
        <v>4</v>
      </c>
      <c r="D18" s="140">
        <f t="shared" si="0"/>
        <v>818</v>
      </c>
    </row>
    <row r="19" spans="1:9" x14ac:dyDescent="0.25">
      <c r="A19" s="140">
        <v>1138</v>
      </c>
      <c r="B19" s="140" t="s">
        <v>911</v>
      </c>
      <c r="C19" s="140">
        <v>4</v>
      </c>
      <c r="D19" s="140">
        <f t="shared" si="0"/>
        <v>1141</v>
      </c>
    </row>
    <row r="20" spans="1:9" x14ac:dyDescent="0.25">
      <c r="A20" s="140">
        <v>1461</v>
      </c>
      <c r="B20" s="140" t="s">
        <v>923</v>
      </c>
      <c r="C20" s="140">
        <v>4</v>
      </c>
      <c r="D20" s="140">
        <f t="shared" si="0"/>
        <v>1464</v>
      </c>
    </row>
    <row r="21" spans="1:9" x14ac:dyDescent="0.25">
      <c r="A21" s="140">
        <v>204</v>
      </c>
      <c r="B21" s="140" t="s">
        <v>876</v>
      </c>
      <c r="C21" s="140">
        <v>5</v>
      </c>
      <c r="D21" s="140">
        <f t="shared" si="0"/>
        <v>207</v>
      </c>
      <c r="E21" s="140">
        <f>D21</f>
        <v>207</v>
      </c>
      <c r="F21" s="140">
        <f>D22</f>
        <v>530</v>
      </c>
      <c r="G21" s="140">
        <f>D23</f>
        <v>853</v>
      </c>
      <c r="H21" s="140">
        <f>D24</f>
        <v>1176</v>
      </c>
      <c r="I21" s="140">
        <f>D25</f>
        <v>1499</v>
      </c>
    </row>
    <row r="22" spans="1:9" x14ac:dyDescent="0.25">
      <c r="A22" s="140">
        <v>527</v>
      </c>
      <c r="B22" s="140" t="s">
        <v>888</v>
      </c>
      <c r="C22" s="140">
        <v>5</v>
      </c>
      <c r="D22" s="140">
        <f t="shared" si="0"/>
        <v>530</v>
      </c>
    </row>
    <row r="23" spans="1:9" x14ac:dyDescent="0.25">
      <c r="A23" s="140">
        <v>850</v>
      </c>
      <c r="B23" s="140" t="s">
        <v>900</v>
      </c>
      <c r="C23" s="140">
        <v>5</v>
      </c>
      <c r="D23" s="140">
        <f t="shared" si="0"/>
        <v>853</v>
      </c>
    </row>
    <row r="24" spans="1:9" x14ac:dyDescent="0.25">
      <c r="A24" s="140">
        <v>1173</v>
      </c>
      <c r="B24" s="140" t="s">
        <v>912</v>
      </c>
      <c r="C24" s="140">
        <v>5</v>
      </c>
      <c r="D24" s="140">
        <f t="shared" si="0"/>
        <v>1176</v>
      </c>
    </row>
    <row r="25" spans="1:9" x14ac:dyDescent="0.25">
      <c r="A25" s="140">
        <v>1496</v>
      </c>
      <c r="B25" s="140" t="s">
        <v>924</v>
      </c>
      <c r="C25" s="140">
        <v>5</v>
      </c>
      <c r="D25" s="140">
        <f t="shared" si="0"/>
        <v>1499</v>
      </c>
    </row>
    <row r="26" spans="1:9" x14ac:dyDescent="0.25">
      <c r="A26" s="140">
        <v>228</v>
      </c>
      <c r="B26" s="140" t="s">
        <v>877</v>
      </c>
      <c r="C26" s="140">
        <v>6</v>
      </c>
      <c r="D26" s="140">
        <f t="shared" si="0"/>
        <v>231</v>
      </c>
      <c r="E26" s="140">
        <f>D26</f>
        <v>231</v>
      </c>
      <c r="F26" s="140">
        <f>D27</f>
        <v>554</v>
      </c>
      <c r="G26" s="140">
        <f>D28</f>
        <v>877</v>
      </c>
      <c r="H26" s="140">
        <f>D29</f>
        <v>1200</v>
      </c>
      <c r="I26" s="140">
        <f>D30</f>
        <v>1523</v>
      </c>
    </row>
    <row r="27" spans="1:9" x14ac:dyDescent="0.25">
      <c r="A27" s="140">
        <v>551</v>
      </c>
      <c r="B27" s="140" t="s">
        <v>889</v>
      </c>
      <c r="C27" s="140">
        <v>6</v>
      </c>
      <c r="D27" s="140">
        <f t="shared" si="0"/>
        <v>554</v>
      </c>
    </row>
    <row r="28" spans="1:9" x14ac:dyDescent="0.25">
      <c r="A28" s="140">
        <v>874</v>
      </c>
      <c r="B28" s="140" t="s">
        <v>901</v>
      </c>
      <c r="C28" s="140">
        <v>6</v>
      </c>
      <c r="D28" s="140">
        <f t="shared" si="0"/>
        <v>877</v>
      </c>
    </row>
    <row r="29" spans="1:9" x14ac:dyDescent="0.25">
      <c r="A29" s="140">
        <v>1197</v>
      </c>
      <c r="B29" s="140" t="s">
        <v>913</v>
      </c>
      <c r="C29" s="140">
        <v>6</v>
      </c>
      <c r="D29" s="140">
        <f t="shared" si="0"/>
        <v>1200</v>
      </c>
    </row>
    <row r="30" spans="1:9" x14ac:dyDescent="0.25">
      <c r="A30" s="140">
        <v>1520</v>
      </c>
      <c r="B30" s="140" t="s">
        <v>925</v>
      </c>
      <c r="C30" s="140">
        <v>6</v>
      </c>
      <c r="D30" s="140">
        <f t="shared" si="0"/>
        <v>1523</v>
      </c>
    </row>
    <row r="31" spans="1:9" x14ac:dyDescent="0.25">
      <c r="A31" s="140">
        <v>89</v>
      </c>
      <c r="B31" s="140" t="s">
        <v>872</v>
      </c>
      <c r="C31" s="140">
        <v>7</v>
      </c>
      <c r="D31" s="140">
        <f t="shared" si="0"/>
        <v>92</v>
      </c>
      <c r="E31" s="140">
        <f>D31</f>
        <v>92</v>
      </c>
      <c r="F31" s="140">
        <f>D32</f>
        <v>415</v>
      </c>
      <c r="G31" s="140">
        <f>D33</f>
        <v>738</v>
      </c>
      <c r="H31" s="140">
        <f>D34</f>
        <v>1061</v>
      </c>
      <c r="I31" s="140">
        <f>D35</f>
        <v>1384</v>
      </c>
    </row>
    <row r="32" spans="1:9" x14ac:dyDescent="0.25">
      <c r="A32" s="140">
        <v>412</v>
      </c>
      <c r="B32" s="140" t="s">
        <v>884</v>
      </c>
      <c r="C32" s="140">
        <v>7</v>
      </c>
      <c r="D32" s="140">
        <f t="shared" si="0"/>
        <v>415</v>
      </c>
    </row>
    <row r="33" spans="1:9" x14ac:dyDescent="0.25">
      <c r="A33" s="140">
        <v>735</v>
      </c>
      <c r="B33" s="140" t="s">
        <v>896</v>
      </c>
      <c r="C33" s="140">
        <v>7</v>
      </c>
      <c r="D33" s="140">
        <f t="shared" si="0"/>
        <v>738</v>
      </c>
    </row>
    <row r="34" spans="1:9" x14ac:dyDescent="0.25">
      <c r="A34" s="140">
        <v>1058</v>
      </c>
      <c r="B34" s="140" t="s">
        <v>908</v>
      </c>
      <c r="C34" s="140">
        <v>7</v>
      </c>
      <c r="D34" s="140">
        <f t="shared" si="0"/>
        <v>1061</v>
      </c>
    </row>
    <row r="35" spans="1:9" x14ac:dyDescent="0.25">
      <c r="A35" s="140">
        <v>1381</v>
      </c>
      <c r="B35" s="140" t="s">
        <v>920</v>
      </c>
      <c r="C35" s="140">
        <v>7</v>
      </c>
      <c r="D35" s="140">
        <f t="shared" si="0"/>
        <v>1384</v>
      </c>
    </row>
    <row r="36" spans="1:9" x14ac:dyDescent="0.25">
      <c r="A36" s="140">
        <v>113</v>
      </c>
      <c r="B36" s="140" t="s">
        <v>873</v>
      </c>
      <c r="C36" s="140">
        <v>8</v>
      </c>
      <c r="D36" s="140">
        <f t="shared" si="0"/>
        <v>116</v>
      </c>
      <c r="E36" s="140">
        <f>D36</f>
        <v>116</v>
      </c>
      <c r="F36" s="140">
        <f>D37</f>
        <v>439</v>
      </c>
      <c r="G36" s="140">
        <f>D38</f>
        <v>762</v>
      </c>
      <c r="H36" s="140">
        <f>D39</f>
        <v>1085</v>
      </c>
      <c r="I36" s="140">
        <f>D40</f>
        <v>1408</v>
      </c>
    </row>
    <row r="37" spans="1:9" x14ac:dyDescent="0.25">
      <c r="A37" s="140">
        <v>436</v>
      </c>
      <c r="B37" s="140" t="s">
        <v>885</v>
      </c>
      <c r="C37" s="140">
        <v>8</v>
      </c>
      <c r="D37" s="140">
        <f t="shared" si="0"/>
        <v>439</v>
      </c>
    </row>
    <row r="38" spans="1:9" x14ac:dyDescent="0.25">
      <c r="A38" s="140">
        <v>759</v>
      </c>
      <c r="B38" s="140" t="s">
        <v>897</v>
      </c>
      <c r="C38" s="140">
        <v>8</v>
      </c>
      <c r="D38" s="140">
        <f t="shared" si="0"/>
        <v>762</v>
      </c>
    </row>
    <row r="39" spans="1:9" x14ac:dyDescent="0.25">
      <c r="A39" s="140">
        <v>1082</v>
      </c>
      <c r="B39" s="140" t="s">
        <v>909</v>
      </c>
      <c r="C39" s="140">
        <v>8</v>
      </c>
      <c r="D39" s="140">
        <f t="shared" si="0"/>
        <v>1085</v>
      </c>
    </row>
    <row r="40" spans="1:9" x14ac:dyDescent="0.25">
      <c r="A40" s="140">
        <v>1405</v>
      </c>
      <c r="B40" s="140" t="s">
        <v>921</v>
      </c>
      <c r="C40" s="140">
        <v>8</v>
      </c>
      <c r="D40" s="140">
        <f t="shared" si="0"/>
        <v>1408</v>
      </c>
    </row>
    <row r="41" spans="1:9" x14ac:dyDescent="0.25">
      <c r="A41" s="140">
        <v>1</v>
      </c>
      <c r="B41" s="140" t="s">
        <v>868</v>
      </c>
      <c r="C41" s="140">
        <v>9</v>
      </c>
      <c r="D41" s="140">
        <f t="shared" si="0"/>
        <v>4</v>
      </c>
      <c r="E41" s="140">
        <f>D41</f>
        <v>4</v>
      </c>
      <c r="F41" s="140">
        <f>D42</f>
        <v>327</v>
      </c>
      <c r="G41" s="140">
        <f>D43</f>
        <v>650</v>
      </c>
      <c r="H41" s="140">
        <f>D44</f>
        <v>973</v>
      </c>
      <c r="I41" s="140">
        <f>D45</f>
        <v>1296</v>
      </c>
    </row>
    <row r="42" spans="1:9" x14ac:dyDescent="0.25">
      <c r="A42" s="140">
        <v>324</v>
      </c>
      <c r="B42" s="140" t="s">
        <v>880</v>
      </c>
      <c r="C42" s="140">
        <v>9</v>
      </c>
      <c r="D42" s="140">
        <f t="shared" si="0"/>
        <v>327</v>
      </c>
    </row>
    <row r="43" spans="1:9" x14ac:dyDescent="0.25">
      <c r="A43" s="140">
        <v>647</v>
      </c>
      <c r="B43" s="140" t="s">
        <v>892</v>
      </c>
      <c r="C43" s="140">
        <v>9</v>
      </c>
      <c r="D43" s="140">
        <f t="shared" si="0"/>
        <v>650</v>
      </c>
    </row>
    <row r="44" spans="1:9" x14ac:dyDescent="0.25">
      <c r="A44" s="140">
        <v>970</v>
      </c>
      <c r="B44" s="140" t="s">
        <v>904</v>
      </c>
      <c r="C44" s="140">
        <v>9</v>
      </c>
      <c r="D44" s="140">
        <f t="shared" si="0"/>
        <v>973</v>
      </c>
    </row>
    <row r="45" spans="1:9" x14ac:dyDescent="0.25">
      <c r="A45" s="140">
        <v>1293</v>
      </c>
      <c r="B45" s="140" t="s">
        <v>916</v>
      </c>
      <c r="C45" s="140">
        <v>9</v>
      </c>
      <c r="D45" s="140">
        <f t="shared" si="0"/>
        <v>1296</v>
      </c>
    </row>
    <row r="46" spans="1:9" x14ac:dyDescent="0.25">
      <c r="A46" s="140">
        <v>25</v>
      </c>
      <c r="B46" s="140" t="s">
        <v>869</v>
      </c>
      <c r="C46" s="140">
        <v>10</v>
      </c>
      <c r="D46" s="140">
        <f t="shared" si="0"/>
        <v>28</v>
      </c>
      <c r="E46" s="140">
        <f>D46</f>
        <v>28</v>
      </c>
      <c r="F46" s="140">
        <f>D47</f>
        <v>351</v>
      </c>
      <c r="G46" s="140">
        <f>D48</f>
        <v>674</v>
      </c>
      <c r="H46" s="140">
        <f>D49</f>
        <v>997</v>
      </c>
      <c r="I46" s="140">
        <f>D50</f>
        <v>1320</v>
      </c>
    </row>
    <row r="47" spans="1:9" x14ac:dyDescent="0.25">
      <c r="A47" s="140">
        <v>348</v>
      </c>
      <c r="B47" s="140" t="s">
        <v>881</v>
      </c>
      <c r="C47" s="140">
        <v>10</v>
      </c>
      <c r="D47" s="140">
        <f t="shared" si="0"/>
        <v>351</v>
      </c>
    </row>
    <row r="48" spans="1:9" x14ac:dyDescent="0.25">
      <c r="A48" s="140">
        <v>671</v>
      </c>
      <c r="B48" s="140" t="s">
        <v>893</v>
      </c>
      <c r="C48" s="140">
        <v>10</v>
      </c>
      <c r="D48" s="140">
        <f t="shared" si="0"/>
        <v>674</v>
      </c>
    </row>
    <row r="49" spans="1:9" x14ac:dyDescent="0.25">
      <c r="A49" s="140">
        <v>994</v>
      </c>
      <c r="B49" s="140" t="s">
        <v>905</v>
      </c>
      <c r="C49" s="140">
        <v>10</v>
      </c>
      <c r="D49" s="140">
        <f t="shared" si="0"/>
        <v>997</v>
      </c>
    </row>
    <row r="50" spans="1:9" x14ac:dyDescent="0.25">
      <c r="A50" s="140">
        <v>1317</v>
      </c>
      <c r="B50" s="140" t="s">
        <v>917</v>
      </c>
      <c r="C50" s="140">
        <v>10</v>
      </c>
      <c r="D50" s="140">
        <f t="shared" si="0"/>
        <v>1320</v>
      </c>
    </row>
    <row r="51" spans="1:9" x14ac:dyDescent="0.25">
      <c r="A51" s="140">
        <v>45</v>
      </c>
      <c r="B51" s="140" t="s">
        <v>870</v>
      </c>
      <c r="C51" s="140">
        <v>11</v>
      </c>
      <c r="D51" s="140">
        <f t="shared" si="0"/>
        <v>48</v>
      </c>
      <c r="E51" s="140">
        <f>D51</f>
        <v>48</v>
      </c>
      <c r="F51" s="140">
        <f>D52</f>
        <v>371</v>
      </c>
      <c r="G51" s="140">
        <f>D53</f>
        <v>694</v>
      </c>
      <c r="H51" s="140">
        <f>D54</f>
        <v>1017</v>
      </c>
      <c r="I51" s="140">
        <f>D55</f>
        <v>1340</v>
      </c>
    </row>
    <row r="52" spans="1:9" x14ac:dyDescent="0.25">
      <c r="A52" s="140">
        <v>368</v>
      </c>
      <c r="B52" s="140" t="s">
        <v>882</v>
      </c>
      <c r="C52" s="140">
        <v>11</v>
      </c>
      <c r="D52" s="140">
        <f t="shared" si="0"/>
        <v>371</v>
      </c>
    </row>
    <row r="53" spans="1:9" x14ac:dyDescent="0.25">
      <c r="A53" s="140">
        <v>691</v>
      </c>
      <c r="B53" s="140" t="s">
        <v>894</v>
      </c>
      <c r="C53" s="140">
        <v>11</v>
      </c>
      <c r="D53" s="140">
        <f t="shared" si="0"/>
        <v>694</v>
      </c>
    </row>
    <row r="54" spans="1:9" x14ac:dyDescent="0.25">
      <c r="A54" s="140">
        <v>1014</v>
      </c>
      <c r="B54" s="140" t="s">
        <v>906</v>
      </c>
      <c r="C54" s="140">
        <v>11</v>
      </c>
      <c r="D54" s="140">
        <f t="shared" si="0"/>
        <v>1017</v>
      </c>
    </row>
    <row r="55" spans="1:9" x14ac:dyDescent="0.25">
      <c r="A55" s="140">
        <v>1337</v>
      </c>
      <c r="B55" s="140" t="s">
        <v>918</v>
      </c>
      <c r="C55" s="140">
        <v>11</v>
      </c>
      <c r="D55" s="140">
        <f t="shared" si="0"/>
        <v>1340</v>
      </c>
    </row>
    <row r="56" spans="1:9" x14ac:dyDescent="0.25">
      <c r="A56" s="140">
        <v>69</v>
      </c>
      <c r="B56" s="140" t="s">
        <v>871</v>
      </c>
      <c r="C56" s="140">
        <v>12</v>
      </c>
      <c r="D56" s="140">
        <f t="shared" si="0"/>
        <v>72</v>
      </c>
      <c r="E56" s="140">
        <f>D56</f>
        <v>72</v>
      </c>
      <c r="F56" s="140">
        <f>D57</f>
        <v>395</v>
      </c>
      <c r="G56" s="140">
        <f>D58</f>
        <v>718</v>
      </c>
      <c r="H56" s="140">
        <f>D59</f>
        <v>1041</v>
      </c>
      <c r="I56" s="140">
        <f>D60</f>
        <v>1364</v>
      </c>
    </row>
    <row r="57" spans="1:9" x14ac:dyDescent="0.25">
      <c r="A57" s="140">
        <v>392</v>
      </c>
      <c r="B57" s="140" t="s">
        <v>883</v>
      </c>
      <c r="C57" s="140">
        <v>12</v>
      </c>
      <c r="D57" s="140">
        <f t="shared" si="0"/>
        <v>395</v>
      </c>
    </row>
    <row r="58" spans="1:9" x14ac:dyDescent="0.25">
      <c r="A58" s="140">
        <v>715</v>
      </c>
      <c r="B58" s="140" t="s">
        <v>895</v>
      </c>
      <c r="C58" s="140">
        <v>12</v>
      </c>
      <c r="D58" s="140">
        <f t="shared" si="0"/>
        <v>718</v>
      </c>
    </row>
    <row r="59" spans="1:9" x14ac:dyDescent="0.25">
      <c r="A59" s="140">
        <v>1038</v>
      </c>
      <c r="B59" s="140" t="s">
        <v>907</v>
      </c>
      <c r="C59" s="140">
        <v>12</v>
      </c>
      <c r="D59" s="140">
        <f t="shared" si="0"/>
        <v>1041</v>
      </c>
    </row>
    <row r="60" spans="1:9" x14ac:dyDescent="0.25">
      <c r="A60" s="140">
        <v>1361</v>
      </c>
      <c r="B60" s="140" t="s">
        <v>919</v>
      </c>
      <c r="C60" s="140">
        <v>12</v>
      </c>
      <c r="D60" s="140">
        <f t="shared" si="0"/>
        <v>1364</v>
      </c>
    </row>
  </sheetData>
  <sortState ref="A1:I60">
    <sortCondition ref="C1"/>
  </sortState>
  <pageMargins left="0.7" right="0.7" top="0.75" bottom="0.75" header="0.3" footer="0.3"/>
  <pageSetup paperSize="0" orientation="portrait" horizontalDpi="0" verticalDpi="0" copie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59999389629810485"/>
  </sheetPr>
  <dimension ref="A1:B27"/>
  <sheetViews>
    <sheetView workbookViewId="0">
      <selection sqref="A1:B27"/>
    </sheetView>
  </sheetViews>
  <sheetFormatPr defaultRowHeight="15" x14ac:dyDescent="0.25"/>
  <cols>
    <col min="1" max="1" width="9.140625" style="140"/>
    <col min="2" max="2" width="86.7109375" customWidth="1"/>
  </cols>
  <sheetData>
    <row r="1" spans="1:2" x14ac:dyDescent="0.25">
      <c r="A1" s="140">
        <v>1</v>
      </c>
      <c r="B1" s="140" t="s">
        <v>237</v>
      </c>
    </row>
    <row r="2" spans="1:2" x14ac:dyDescent="0.25">
      <c r="A2" s="140">
        <v>2</v>
      </c>
      <c r="B2" s="140" t="s">
        <v>240</v>
      </c>
    </row>
    <row r="3" spans="1:2" x14ac:dyDescent="0.25">
      <c r="A3" s="140">
        <v>3</v>
      </c>
      <c r="B3" s="140" t="s">
        <v>248</v>
      </c>
    </row>
    <row r="4" spans="1:2" x14ac:dyDescent="0.25">
      <c r="A4" s="140">
        <v>4</v>
      </c>
      <c r="B4" s="140" t="s">
        <v>254</v>
      </c>
    </row>
    <row r="5" spans="1:2" x14ac:dyDescent="0.25">
      <c r="A5" s="140">
        <v>5</v>
      </c>
      <c r="B5" s="140" t="s">
        <v>596</v>
      </c>
    </row>
    <row r="6" spans="1:2" x14ac:dyDescent="0.25">
      <c r="A6" s="140">
        <v>6</v>
      </c>
      <c r="B6" s="140" t="s">
        <v>251</v>
      </c>
    </row>
    <row r="7" spans="1:2" x14ac:dyDescent="0.25">
      <c r="A7" s="140">
        <v>7</v>
      </c>
      <c r="B7" s="140" t="s">
        <v>350</v>
      </c>
    </row>
    <row r="8" spans="1:2" x14ac:dyDescent="0.25">
      <c r="A8" s="140">
        <v>8</v>
      </c>
      <c r="B8" s="140" t="s">
        <v>351</v>
      </c>
    </row>
    <row r="9" spans="1:2" x14ac:dyDescent="0.25">
      <c r="A9" s="164">
        <v>9</v>
      </c>
      <c r="B9" s="164" t="s">
        <v>1364</v>
      </c>
    </row>
    <row r="10" spans="1:2" x14ac:dyDescent="0.25">
      <c r="A10" s="140">
        <v>10</v>
      </c>
      <c r="B10" s="140" t="s">
        <v>352</v>
      </c>
    </row>
    <row r="11" spans="1:2" x14ac:dyDescent="0.25">
      <c r="A11" s="140">
        <v>11</v>
      </c>
      <c r="B11" s="140" t="s">
        <v>253</v>
      </c>
    </row>
    <row r="12" spans="1:2" x14ac:dyDescent="0.25">
      <c r="A12" s="140">
        <v>12</v>
      </c>
      <c r="B12" s="140" t="s">
        <v>238</v>
      </c>
    </row>
    <row r="13" spans="1:2" x14ac:dyDescent="0.25">
      <c r="A13" s="140">
        <v>13</v>
      </c>
      <c r="B13" s="140" t="s">
        <v>249</v>
      </c>
    </row>
    <row r="14" spans="1:2" x14ac:dyDescent="0.25">
      <c r="A14" s="140">
        <v>14</v>
      </c>
      <c r="B14" s="140" t="s">
        <v>250</v>
      </c>
    </row>
    <row r="15" spans="1:2" x14ac:dyDescent="0.25">
      <c r="A15" s="140">
        <v>15</v>
      </c>
      <c r="B15" s="140" t="s">
        <v>252</v>
      </c>
    </row>
    <row r="16" spans="1:2" x14ac:dyDescent="0.25">
      <c r="A16" s="140">
        <v>16</v>
      </c>
      <c r="B16" s="140" t="s">
        <v>239</v>
      </c>
    </row>
    <row r="17" spans="1:2" x14ac:dyDescent="0.25">
      <c r="A17" s="140">
        <v>17</v>
      </c>
      <c r="B17" s="140" t="s">
        <v>241</v>
      </c>
    </row>
    <row r="18" spans="1:2" x14ac:dyDescent="0.25">
      <c r="A18" s="140">
        <v>18</v>
      </c>
      <c r="B18" s="140" t="s">
        <v>242</v>
      </c>
    </row>
    <row r="19" spans="1:2" x14ac:dyDescent="0.25">
      <c r="A19" s="140">
        <v>19</v>
      </c>
      <c r="B19" s="140" t="s">
        <v>243</v>
      </c>
    </row>
    <row r="20" spans="1:2" x14ac:dyDescent="0.25">
      <c r="A20" s="140">
        <v>20</v>
      </c>
      <c r="B20" s="140" t="s">
        <v>574</v>
      </c>
    </row>
    <row r="21" spans="1:2" x14ac:dyDescent="0.25">
      <c r="A21" s="140">
        <v>21</v>
      </c>
      <c r="B21" s="140" t="s">
        <v>340</v>
      </c>
    </row>
    <row r="22" spans="1:2" x14ac:dyDescent="0.25">
      <c r="A22" s="140">
        <v>22</v>
      </c>
      <c r="B22" s="140" t="s">
        <v>247</v>
      </c>
    </row>
    <row r="23" spans="1:2" x14ac:dyDescent="0.25">
      <c r="A23" s="140">
        <v>23</v>
      </c>
      <c r="B23" s="140" t="s">
        <v>567</v>
      </c>
    </row>
    <row r="24" spans="1:2" x14ac:dyDescent="0.25">
      <c r="A24" s="140">
        <v>24</v>
      </c>
      <c r="B24" s="140" t="s">
        <v>588</v>
      </c>
    </row>
    <row r="25" spans="1:2" x14ac:dyDescent="0.25">
      <c r="A25" s="140">
        <v>25</v>
      </c>
      <c r="B25" s="140" t="s">
        <v>593</v>
      </c>
    </row>
    <row r="26" spans="1:2" x14ac:dyDescent="0.25">
      <c r="A26" s="140">
        <v>26</v>
      </c>
      <c r="B26" s="140" t="s">
        <v>597</v>
      </c>
    </row>
    <row r="27" spans="1:2" x14ac:dyDescent="0.25">
      <c r="A27" s="140">
        <v>27</v>
      </c>
      <c r="B27" s="140" t="s">
        <v>599</v>
      </c>
    </row>
  </sheetData>
  <sortState ref="A1:B1586">
    <sortCondition ref="A1"/>
  </sortState>
  <pageMargins left="0.7" right="0.7" top="0.75" bottom="0.75" header="0.3" footer="0.3"/>
  <pageSetup paperSize="0" orientation="portrait" horizontalDpi="0" verticalDpi="0" copie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59999389629810485"/>
  </sheetPr>
  <dimension ref="A1:B12"/>
  <sheetViews>
    <sheetView workbookViewId="0">
      <selection sqref="A1:B12"/>
    </sheetView>
  </sheetViews>
  <sheetFormatPr defaultRowHeight="15" x14ac:dyDescent="0.25"/>
  <sheetData>
    <row r="1" spans="1:2" x14ac:dyDescent="0.25">
      <c r="A1" s="140">
        <v>1</v>
      </c>
      <c r="B1" s="140" t="s">
        <v>266</v>
      </c>
    </row>
    <row r="2" spans="1:2" x14ac:dyDescent="0.25">
      <c r="A2" s="140">
        <v>2</v>
      </c>
      <c r="B2" s="140" t="s">
        <v>267</v>
      </c>
    </row>
    <row r="3" spans="1:2" x14ac:dyDescent="0.25">
      <c r="A3" s="140">
        <v>3</v>
      </c>
      <c r="B3" s="140" t="s">
        <v>262</v>
      </c>
    </row>
    <row r="4" spans="1:2" x14ac:dyDescent="0.25">
      <c r="A4" s="140">
        <v>4</v>
      </c>
      <c r="B4" s="140" t="s">
        <v>263</v>
      </c>
    </row>
    <row r="5" spans="1:2" x14ac:dyDescent="0.25">
      <c r="A5" s="140">
        <v>5</v>
      </c>
      <c r="B5" s="140" t="s">
        <v>264</v>
      </c>
    </row>
    <row r="6" spans="1:2" x14ac:dyDescent="0.25">
      <c r="A6" s="140">
        <v>6</v>
      </c>
      <c r="B6" s="140" t="s">
        <v>265</v>
      </c>
    </row>
    <row r="7" spans="1:2" x14ac:dyDescent="0.25">
      <c r="A7" s="140">
        <v>7</v>
      </c>
      <c r="B7" s="140" t="s">
        <v>260</v>
      </c>
    </row>
    <row r="8" spans="1:2" x14ac:dyDescent="0.25">
      <c r="A8" s="140">
        <v>8</v>
      </c>
      <c r="B8" s="140" t="s">
        <v>261</v>
      </c>
    </row>
    <row r="9" spans="1:2" x14ac:dyDescent="0.25">
      <c r="A9" s="140">
        <v>9</v>
      </c>
      <c r="B9" s="140" t="s">
        <v>256</v>
      </c>
    </row>
    <row r="10" spans="1:2" x14ac:dyDescent="0.25">
      <c r="A10" s="140">
        <v>10</v>
      </c>
      <c r="B10" s="140" t="s">
        <v>257</v>
      </c>
    </row>
    <row r="11" spans="1:2" x14ac:dyDescent="0.25">
      <c r="A11" s="140">
        <v>11</v>
      </c>
      <c r="B11" s="140" t="s">
        <v>258</v>
      </c>
    </row>
    <row r="12" spans="1:2" x14ac:dyDescent="0.25">
      <c r="A12" s="140">
        <v>12</v>
      </c>
      <c r="B12" s="140" t="s">
        <v>259</v>
      </c>
    </row>
  </sheetData>
  <pageMargins left="0.7" right="0.7" top="0.75" bottom="0.75" header="0.3" footer="0.3"/>
  <pageSetup paperSize="0" orientation="portrait" horizontalDpi="0" verticalDpi="0" copie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59999389629810485"/>
  </sheetPr>
  <dimension ref="A1:H135"/>
  <sheetViews>
    <sheetView workbookViewId="0">
      <selection sqref="A1:H28"/>
    </sheetView>
  </sheetViews>
  <sheetFormatPr defaultRowHeight="15" x14ac:dyDescent="0.25"/>
  <cols>
    <col min="1" max="2" width="35.140625" style="140" customWidth="1"/>
    <col min="3" max="3" width="4.7109375" bestFit="1" customWidth="1"/>
    <col min="6" max="6" width="19.42578125" style="140" customWidth="1"/>
    <col min="8" max="8" width="9.140625" style="140"/>
    <col min="9" max="9" width="35.140625" bestFit="1" customWidth="1"/>
  </cols>
  <sheetData>
    <row r="1" spans="1:8" x14ac:dyDescent="0.25">
      <c r="A1" s="140">
        <v>1</v>
      </c>
      <c r="B1" s="140" t="s">
        <v>963</v>
      </c>
      <c r="C1" s="140">
        <v>24</v>
      </c>
      <c r="D1" s="140">
        <v>24</v>
      </c>
      <c r="E1" s="140">
        <v>24</v>
      </c>
      <c r="F1" s="140">
        <v>24</v>
      </c>
      <c r="G1" s="140">
        <v>24</v>
      </c>
      <c r="H1" s="140">
        <v>24</v>
      </c>
    </row>
    <row r="2" spans="1:8" x14ac:dyDescent="0.25">
      <c r="A2" s="140">
        <v>2</v>
      </c>
      <c r="B2" s="140" t="s">
        <v>967</v>
      </c>
      <c r="C2" s="140">
        <v>22</v>
      </c>
      <c r="D2" s="140">
        <v>22</v>
      </c>
      <c r="E2" s="140">
        <v>22</v>
      </c>
      <c r="F2" s="140">
        <v>22</v>
      </c>
      <c r="G2" s="140">
        <v>22</v>
      </c>
      <c r="H2" s="140">
        <v>22</v>
      </c>
    </row>
    <row r="3" spans="1:8" x14ac:dyDescent="0.25">
      <c r="A3" s="140">
        <v>3</v>
      </c>
      <c r="B3" s="140" t="s">
        <v>976</v>
      </c>
      <c r="C3" s="140">
        <v>98</v>
      </c>
      <c r="D3" s="140">
        <v>98</v>
      </c>
      <c r="E3" s="140">
        <v>98</v>
      </c>
      <c r="F3" s="140">
        <v>98</v>
      </c>
      <c r="G3" s="140">
        <v>98</v>
      </c>
      <c r="H3" s="140">
        <v>98</v>
      </c>
    </row>
    <row r="4" spans="1:8" x14ac:dyDescent="0.25">
      <c r="A4" s="140">
        <v>4</v>
      </c>
      <c r="B4" s="140" t="s">
        <v>987</v>
      </c>
      <c r="C4" s="140">
        <v>40</v>
      </c>
      <c r="D4" s="140">
        <v>40</v>
      </c>
      <c r="E4" s="140">
        <v>40</v>
      </c>
      <c r="F4" s="140">
        <v>40</v>
      </c>
      <c r="G4" s="140">
        <v>40</v>
      </c>
      <c r="H4" s="140">
        <v>40</v>
      </c>
    </row>
    <row r="5" spans="1:8" x14ac:dyDescent="0.25">
      <c r="A5" s="140">
        <v>5</v>
      </c>
      <c r="B5" s="140" t="s">
        <v>983</v>
      </c>
      <c r="C5" s="140">
        <v>27</v>
      </c>
      <c r="D5" s="140">
        <v>27</v>
      </c>
      <c r="E5" s="140">
        <v>27</v>
      </c>
      <c r="F5" s="140">
        <v>27</v>
      </c>
      <c r="G5" s="140">
        <v>27</v>
      </c>
      <c r="H5" s="140">
        <v>27</v>
      </c>
    </row>
    <row r="6" spans="1:8" x14ac:dyDescent="0.25">
      <c r="A6" s="140">
        <v>6</v>
      </c>
      <c r="B6" s="140" t="s">
        <v>984</v>
      </c>
      <c r="C6" s="140">
        <v>10</v>
      </c>
      <c r="D6" s="140">
        <v>10</v>
      </c>
      <c r="E6" s="140">
        <v>10</v>
      </c>
      <c r="F6" s="140">
        <v>10</v>
      </c>
      <c r="G6" s="140">
        <v>10</v>
      </c>
      <c r="H6" s="140">
        <v>10</v>
      </c>
    </row>
    <row r="7" spans="1:8" x14ac:dyDescent="0.25">
      <c r="A7" s="140">
        <v>7</v>
      </c>
      <c r="B7" s="140" t="s">
        <v>965</v>
      </c>
      <c r="C7" s="140">
        <v>10</v>
      </c>
      <c r="D7" s="140">
        <v>10</v>
      </c>
      <c r="E7" s="140">
        <v>10</v>
      </c>
      <c r="F7" s="140">
        <v>10</v>
      </c>
      <c r="G7" s="140">
        <v>10</v>
      </c>
      <c r="H7" s="140">
        <v>10</v>
      </c>
    </row>
    <row r="8" spans="1:8" x14ac:dyDescent="0.25">
      <c r="A8" s="140">
        <v>8</v>
      </c>
      <c r="B8" s="140" t="s">
        <v>973</v>
      </c>
      <c r="C8" s="140">
        <v>10</v>
      </c>
      <c r="D8" s="140">
        <v>10</v>
      </c>
      <c r="E8" s="140">
        <v>10</v>
      </c>
      <c r="F8" s="140">
        <v>10</v>
      </c>
      <c r="G8" s="140">
        <v>10</v>
      </c>
      <c r="H8" s="140">
        <v>10</v>
      </c>
    </row>
    <row r="9" spans="1:8" x14ac:dyDescent="0.25">
      <c r="A9" s="140">
        <v>9</v>
      </c>
      <c r="B9" s="140" t="s">
        <v>1384</v>
      </c>
      <c r="C9" s="140">
        <v>10</v>
      </c>
      <c r="D9" s="140">
        <v>10</v>
      </c>
      <c r="E9" s="140">
        <v>10</v>
      </c>
      <c r="F9" s="140">
        <v>10</v>
      </c>
      <c r="G9" s="140">
        <v>10</v>
      </c>
      <c r="H9" s="140">
        <v>10</v>
      </c>
    </row>
    <row r="10" spans="1:8" x14ac:dyDescent="0.25">
      <c r="A10" s="140">
        <v>10</v>
      </c>
      <c r="B10" s="140" t="s">
        <v>989</v>
      </c>
      <c r="C10" s="140">
        <v>10</v>
      </c>
      <c r="D10" s="140">
        <v>10</v>
      </c>
      <c r="E10" s="140">
        <v>10</v>
      </c>
      <c r="F10" s="140">
        <v>10</v>
      </c>
      <c r="G10" s="140">
        <v>10</v>
      </c>
      <c r="H10" s="140">
        <v>10</v>
      </c>
    </row>
    <row r="11" spans="1:8" x14ac:dyDescent="0.25">
      <c r="A11" s="140">
        <v>11</v>
      </c>
      <c r="B11" s="140" t="s">
        <v>986</v>
      </c>
      <c r="C11" s="140">
        <v>6</v>
      </c>
      <c r="D11" s="140">
        <v>6</v>
      </c>
      <c r="E11" s="140">
        <v>6</v>
      </c>
      <c r="F11" s="140">
        <v>6</v>
      </c>
      <c r="G11" s="140">
        <v>6</v>
      </c>
      <c r="H11" s="140">
        <v>6</v>
      </c>
    </row>
    <row r="12" spans="1:8" x14ac:dyDescent="0.25">
      <c r="A12" s="140">
        <v>12</v>
      </c>
      <c r="B12" s="140" t="s">
        <v>964</v>
      </c>
      <c r="C12" s="140">
        <v>24</v>
      </c>
      <c r="D12" s="140">
        <v>24</v>
      </c>
      <c r="E12" s="140">
        <v>24</v>
      </c>
      <c r="F12" s="140">
        <v>24</v>
      </c>
      <c r="G12" s="140">
        <v>24</v>
      </c>
      <c r="H12" s="140">
        <v>24</v>
      </c>
    </row>
    <row r="13" spans="1:8" x14ac:dyDescent="0.25">
      <c r="A13" s="140">
        <v>13</v>
      </c>
      <c r="B13" s="140" t="s">
        <v>979</v>
      </c>
      <c r="C13" s="140">
        <v>27</v>
      </c>
      <c r="D13" s="140">
        <v>27</v>
      </c>
      <c r="E13" s="140">
        <v>27</v>
      </c>
      <c r="F13" s="140">
        <v>27</v>
      </c>
      <c r="G13" s="140">
        <v>27</v>
      </c>
      <c r="H13" s="140">
        <v>27</v>
      </c>
    </row>
    <row r="14" spans="1:8" x14ac:dyDescent="0.25">
      <c r="A14" s="140">
        <v>14</v>
      </c>
      <c r="B14" s="140" t="s">
        <v>981</v>
      </c>
      <c r="C14" s="140">
        <v>11</v>
      </c>
      <c r="D14" s="140">
        <v>11</v>
      </c>
      <c r="E14" s="140">
        <v>11</v>
      </c>
      <c r="F14" s="140">
        <v>11</v>
      </c>
      <c r="G14" s="140">
        <v>11</v>
      </c>
      <c r="H14" s="140">
        <v>11</v>
      </c>
    </row>
    <row r="15" spans="1:8" x14ac:dyDescent="0.25">
      <c r="A15" s="140">
        <v>15</v>
      </c>
      <c r="B15" s="140" t="s">
        <v>985</v>
      </c>
      <c r="C15" s="140">
        <v>62</v>
      </c>
      <c r="D15" s="140">
        <v>62</v>
      </c>
      <c r="E15" s="140">
        <v>62</v>
      </c>
      <c r="F15" s="140">
        <v>62</v>
      </c>
      <c r="G15" s="140">
        <v>62</v>
      </c>
      <c r="H15" s="140">
        <v>62</v>
      </c>
    </row>
    <row r="16" spans="1:8" x14ac:dyDescent="0.25">
      <c r="A16" s="140">
        <v>16</v>
      </c>
      <c r="B16" s="140" t="s">
        <v>966</v>
      </c>
      <c r="C16" s="140">
        <v>50</v>
      </c>
      <c r="D16" s="140">
        <v>50</v>
      </c>
      <c r="E16" s="140">
        <v>50</v>
      </c>
      <c r="F16" s="140">
        <v>50</v>
      </c>
      <c r="G16" s="140">
        <v>50</v>
      </c>
      <c r="H16" s="140">
        <v>50</v>
      </c>
    </row>
    <row r="17" spans="1:8" x14ac:dyDescent="0.25">
      <c r="A17" s="140">
        <v>17</v>
      </c>
      <c r="B17" s="140" t="s">
        <v>969</v>
      </c>
      <c r="C17" s="140">
        <v>15</v>
      </c>
      <c r="D17" s="140">
        <v>15</v>
      </c>
      <c r="E17" s="140">
        <v>15</v>
      </c>
      <c r="F17" s="140">
        <v>15</v>
      </c>
      <c r="G17" s="140">
        <v>15</v>
      </c>
      <c r="H17" s="140">
        <v>15</v>
      </c>
    </row>
    <row r="18" spans="1:8" x14ac:dyDescent="0.25">
      <c r="A18" s="140">
        <v>18</v>
      </c>
      <c r="B18" s="140" t="s">
        <v>970</v>
      </c>
      <c r="C18" s="140">
        <v>23</v>
      </c>
      <c r="D18" s="140">
        <v>23</v>
      </c>
      <c r="E18" s="140">
        <v>23</v>
      </c>
      <c r="F18" s="140">
        <v>23</v>
      </c>
      <c r="G18" s="140">
        <v>23</v>
      </c>
      <c r="H18" s="140">
        <v>23</v>
      </c>
    </row>
    <row r="19" spans="1:8" x14ac:dyDescent="0.25">
      <c r="A19" s="140">
        <v>19</v>
      </c>
      <c r="B19" s="140" t="s">
        <v>974</v>
      </c>
      <c r="C19" s="140">
        <v>200</v>
      </c>
      <c r="D19" s="140">
        <v>200</v>
      </c>
      <c r="E19" s="140">
        <v>200</v>
      </c>
      <c r="F19" s="140">
        <v>200</v>
      </c>
      <c r="G19" s="140">
        <v>200</v>
      </c>
      <c r="H19" s="140">
        <v>200</v>
      </c>
    </row>
    <row r="20" spans="1:8" x14ac:dyDescent="0.25">
      <c r="A20" s="140">
        <v>20</v>
      </c>
      <c r="B20" s="140" t="s">
        <v>972</v>
      </c>
      <c r="C20" s="140">
        <v>8</v>
      </c>
      <c r="D20" s="140">
        <v>8</v>
      </c>
      <c r="E20" s="140">
        <v>8</v>
      </c>
      <c r="F20" s="140">
        <v>8</v>
      </c>
      <c r="G20" s="140">
        <v>8</v>
      </c>
      <c r="H20" s="140">
        <v>8</v>
      </c>
    </row>
    <row r="21" spans="1:8" x14ac:dyDescent="0.25">
      <c r="A21" s="140">
        <v>21</v>
      </c>
      <c r="B21" s="140" t="s">
        <v>977</v>
      </c>
      <c r="C21" s="140">
        <v>14</v>
      </c>
      <c r="D21" s="140">
        <v>14</v>
      </c>
      <c r="E21" s="140">
        <v>14</v>
      </c>
      <c r="F21" s="140">
        <v>14</v>
      </c>
      <c r="G21" s="140">
        <v>14</v>
      </c>
      <c r="H21" s="140">
        <v>14</v>
      </c>
    </row>
    <row r="22" spans="1:8" x14ac:dyDescent="0.25">
      <c r="A22" s="140">
        <v>22</v>
      </c>
      <c r="B22" s="140" t="s">
        <v>975</v>
      </c>
      <c r="C22" s="140">
        <v>134</v>
      </c>
      <c r="D22" s="140">
        <v>134</v>
      </c>
      <c r="E22" s="140">
        <v>134</v>
      </c>
      <c r="F22" s="140">
        <v>134</v>
      </c>
      <c r="G22" s="140">
        <v>134</v>
      </c>
      <c r="H22" s="140">
        <v>134</v>
      </c>
    </row>
    <row r="23" spans="1:8" x14ac:dyDescent="0.25">
      <c r="A23" s="140">
        <v>23</v>
      </c>
      <c r="B23" s="140" t="s">
        <v>971</v>
      </c>
      <c r="C23" s="140">
        <v>23</v>
      </c>
      <c r="D23" s="140">
        <v>23</v>
      </c>
      <c r="E23" s="140">
        <v>23</v>
      </c>
      <c r="F23" s="140">
        <v>23</v>
      </c>
      <c r="G23" s="140">
        <v>23</v>
      </c>
      <c r="H23" s="140">
        <v>23</v>
      </c>
    </row>
    <row r="24" spans="1:8" x14ac:dyDescent="0.25">
      <c r="A24" s="140">
        <v>24</v>
      </c>
      <c r="B24" s="140" t="s">
        <v>978</v>
      </c>
      <c r="C24" s="140">
        <v>6</v>
      </c>
      <c r="D24" s="140">
        <v>6</v>
      </c>
      <c r="E24" s="140">
        <v>6</v>
      </c>
      <c r="F24" s="140">
        <v>6</v>
      </c>
      <c r="G24" s="140">
        <v>6</v>
      </c>
      <c r="H24" s="140">
        <v>6</v>
      </c>
    </row>
    <row r="25" spans="1:8" x14ac:dyDescent="0.25">
      <c r="A25" s="140">
        <v>25</v>
      </c>
      <c r="B25" s="140" t="s">
        <v>980</v>
      </c>
      <c r="C25" s="140">
        <v>7</v>
      </c>
      <c r="D25" s="140">
        <v>7</v>
      </c>
      <c r="E25" s="140">
        <v>7</v>
      </c>
      <c r="F25" s="140">
        <v>7</v>
      </c>
      <c r="G25" s="140">
        <v>7</v>
      </c>
      <c r="H25" s="140">
        <v>7</v>
      </c>
    </row>
    <row r="26" spans="1:8" x14ac:dyDescent="0.25">
      <c r="A26" s="140">
        <v>26</v>
      </c>
      <c r="B26" s="140" t="s">
        <v>982</v>
      </c>
      <c r="C26" s="140">
        <v>6</v>
      </c>
      <c r="D26" s="140">
        <v>6</v>
      </c>
      <c r="E26" s="140">
        <v>6</v>
      </c>
      <c r="F26" s="140">
        <v>6</v>
      </c>
      <c r="G26" s="140">
        <v>6</v>
      </c>
      <c r="H26" s="140">
        <v>6</v>
      </c>
    </row>
    <row r="27" spans="1:8" x14ac:dyDescent="0.25">
      <c r="A27" s="140">
        <v>27</v>
      </c>
      <c r="B27" s="140" t="s">
        <v>988</v>
      </c>
      <c r="C27" s="140">
        <v>7</v>
      </c>
      <c r="D27" s="140">
        <v>7</v>
      </c>
      <c r="E27" s="140">
        <v>7</v>
      </c>
      <c r="F27" s="140">
        <v>7</v>
      </c>
      <c r="G27" s="140">
        <v>7</v>
      </c>
      <c r="H27" s="140">
        <v>7</v>
      </c>
    </row>
    <row r="28" spans="1:8" x14ac:dyDescent="0.25">
      <c r="A28" s="140">
        <v>28</v>
      </c>
      <c r="B28" s="140" t="s">
        <v>968</v>
      </c>
      <c r="C28" s="140">
        <v>23</v>
      </c>
      <c r="D28" s="140">
        <v>23</v>
      </c>
      <c r="E28" s="140">
        <v>23</v>
      </c>
      <c r="F28" s="140">
        <v>23</v>
      </c>
      <c r="G28" s="140">
        <v>23</v>
      </c>
      <c r="H28" s="140">
        <v>23</v>
      </c>
    </row>
    <row r="31" spans="1:8" x14ac:dyDescent="0.25">
      <c r="F31" s="106"/>
    </row>
    <row r="36" spans="6:6" x14ac:dyDescent="0.25">
      <c r="F36" s="106"/>
    </row>
    <row r="41" spans="6:6" x14ac:dyDescent="0.25">
      <c r="F41" s="106"/>
    </row>
    <row r="46" spans="6:6" x14ac:dyDescent="0.25">
      <c r="F46" s="106"/>
    </row>
    <row r="51" spans="6:6" x14ac:dyDescent="0.25">
      <c r="F51" s="106"/>
    </row>
    <row r="56" spans="6:6" x14ac:dyDescent="0.25">
      <c r="F56" s="106"/>
    </row>
    <row r="61" spans="6:6" x14ac:dyDescent="0.25">
      <c r="F61" s="106"/>
    </row>
    <row r="66" spans="6:6" x14ac:dyDescent="0.25">
      <c r="F66" s="106"/>
    </row>
    <row r="71" spans="6:6" x14ac:dyDescent="0.25">
      <c r="F71" s="106"/>
    </row>
    <row r="76" spans="6:6" x14ac:dyDescent="0.25">
      <c r="F76" s="106"/>
    </row>
    <row r="81" spans="6:6" x14ac:dyDescent="0.25">
      <c r="F81" s="106"/>
    </row>
    <row r="86" spans="6:6" x14ac:dyDescent="0.25">
      <c r="F86" s="106"/>
    </row>
    <row r="91" spans="6:6" x14ac:dyDescent="0.25">
      <c r="F91" s="106"/>
    </row>
    <row r="96" spans="6:6" x14ac:dyDescent="0.25">
      <c r="F96" s="106"/>
    </row>
    <row r="101" spans="6:6" x14ac:dyDescent="0.25">
      <c r="F101" s="106"/>
    </row>
    <row r="106" spans="6:6" x14ac:dyDescent="0.25">
      <c r="F106" s="106"/>
    </row>
    <row r="111" spans="6:6" x14ac:dyDescent="0.25">
      <c r="F111" s="106"/>
    </row>
    <row r="116" spans="6:6" x14ac:dyDescent="0.25">
      <c r="F116" s="106"/>
    </row>
    <row r="121" spans="6:6" x14ac:dyDescent="0.25">
      <c r="F121" s="106"/>
    </row>
    <row r="126" spans="6:6" x14ac:dyDescent="0.25">
      <c r="F126" s="106"/>
    </row>
    <row r="131" spans="6:8" x14ac:dyDescent="0.25">
      <c r="F131" s="106"/>
      <c r="H131" s="164"/>
    </row>
    <row r="132" spans="6:8" x14ac:dyDescent="0.25">
      <c r="H132" s="164"/>
    </row>
    <row r="133" spans="6:8" x14ac:dyDescent="0.25">
      <c r="H133" s="164"/>
    </row>
    <row r="134" spans="6:8" x14ac:dyDescent="0.25">
      <c r="H134" s="164"/>
    </row>
    <row r="135" spans="6:8" x14ac:dyDescent="0.25">
      <c r="H135" s="164"/>
    </row>
  </sheetData>
  <sortState ref="A1:D135">
    <sortCondition ref="A1"/>
  </sortState>
  <pageMargins left="0.7" right="0.7" top="0.75" bottom="0.75" header="0.3" footer="0.3"/>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59999389629810485"/>
  </sheetPr>
  <dimension ref="A1:H12"/>
  <sheetViews>
    <sheetView workbookViewId="0">
      <selection sqref="A1:H12"/>
    </sheetView>
  </sheetViews>
  <sheetFormatPr defaultRowHeight="15" x14ac:dyDescent="0.25"/>
  <cols>
    <col min="1" max="1" width="9.140625" style="140"/>
    <col min="2" max="2" width="18.140625" bestFit="1" customWidth="1"/>
    <col min="3" max="3" width="14.140625" bestFit="1" customWidth="1"/>
  </cols>
  <sheetData>
    <row r="1" spans="1:8" x14ac:dyDescent="0.25">
      <c r="A1" s="140">
        <v>1</v>
      </c>
      <c r="B1" s="140" t="s">
        <v>960</v>
      </c>
      <c r="C1" s="140" t="s">
        <v>961</v>
      </c>
      <c r="D1" s="140">
        <v>38</v>
      </c>
      <c r="E1" s="140">
        <v>38</v>
      </c>
      <c r="F1" s="140">
        <v>38</v>
      </c>
      <c r="G1" s="140">
        <v>38</v>
      </c>
      <c r="H1" s="140">
        <v>38</v>
      </c>
    </row>
    <row r="2" spans="1:8" x14ac:dyDescent="0.25">
      <c r="A2" s="140">
        <v>2</v>
      </c>
      <c r="B2" s="140" t="s">
        <v>960</v>
      </c>
      <c r="C2" s="140" t="s">
        <v>962</v>
      </c>
      <c r="D2" s="140">
        <v>34</v>
      </c>
      <c r="E2" s="140">
        <v>34</v>
      </c>
      <c r="F2" s="140">
        <v>34</v>
      </c>
      <c r="G2" s="140">
        <v>34</v>
      </c>
      <c r="H2" s="140">
        <v>34</v>
      </c>
    </row>
    <row r="3" spans="1:8" x14ac:dyDescent="0.25">
      <c r="A3" s="140">
        <v>3</v>
      </c>
      <c r="B3" s="140" t="s">
        <v>958</v>
      </c>
      <c r="C3" s="140" t="s">
        <v>961</v>
      </c>
      <c r="D3" s="140">
        <v>33</v>
      </c>
      <c r="E3" s="140">
        <v>33</v>
      </c>
      <c r="F3" s="140">
        <v>33</v>
      </c>
      <c r="G3" s="140">
        <v>33</v>
      </c>
      <c r="H3" s="140">
        <v>33</v>
      </c>
    </row>
    <row r="4" spans="1:8" x14ac:dyDescent="0.25">
      <c r="A4" s="140">
        <v>4</v>
      </c>
      <c r="B4" s="140" t="s">
        <v>958</v>
      </c>
      <c r="C4" s="140" t="s">
        <v>962</v>
      </c>
      <c r="D4" s="140">
        <v>34</v>
      </c>
      <c r="E4" s="140">
        <v>34</v>
      </c>
      <c r="F4" s="140">
        <v>34</v>
      </c>
      <c r="G4" s="140">
        <v>34</v>
      </c>
      <c r="H4" s="140">
        <v>34</v>
      </c>
    </row>
    <row r="5" spans="1:8" x14ac:dyDescent="0.25">
      <c r="A5" s="140">
        <v>5</v>
      </c>
      <c r="B5" s="140" t="s">
        <v>959</v>
      </c>
      <c r="C5" s="140" t="s">
        <v>961</v>
      </c>
      <c r="D5" s="140">
        <v>23</v>
      </c>
      <c r="E5" s="140">
        <v>23</v>
      </c>
      <c r="F5" s="140">
        <v>23</v>
      </c>
      <c r="G5" s="140">
        <v>23</v>
      </c>
      <c r="H5" s="140">
        <v>23</v>
      </c>
    </row>
    <row r="6" spans="1:8" x14ac:dyDescent="0.25">
      <c r="A6" s="140">
        <v>6</v>
      </c>
      <c r="B6" s="140" t="s">
        <v>959</v>
      </c>
      <c r="C6" s="140" t="s">
        <v>962</v>
      </c>
      <c r="D6" s="140">
        <v>21</v>
      </c>
      <c r="E6" s="140">
        <v>21</v>
      </c>
      <c r="F6" s="140">
        <v>21</v>
      </c>
      <c r="G6" s="140">
        <v>21</v>
      </c>
      <c r="H6" s="140">
        <v>21</v>
      </c>
    </row>
    <row r="7" spans="1:8" x14ac:dyDescent="0.25">
      <c r="A7" s="140">
        <v>7</v>
      </c>
      <c r="B7" s="140" t="s">
        <v>957</v>
      </c>
      <c r="C7" s="140" t="s">
        <v>961</v>
      </c>
      <c r="D7" s="140">
        <v>23</v>
      </c>
      <c r="E7" s="140">
        <v>23</v>
      </c>
      <c r="F7" s="140">
        <v>23</v>
      </c>
      <c r="G7" s="140">
        <v>23</v>
      </c>
      <c r="H7" s="140">
        <v>23</v>
      </c>
    </row>
    <row r="8" spans="1:8" x14ac:dyDescent="0.25">
      <c r="A8" s="140">
        <v>8</v>
      </c>
      <c r="B8" s="140" t="s">
        <v>957</v>
      </c>
      <c r="C8" s="140" t="s">
        <v>962</v>
      </c>
      <c r="D8" s="140">
        <v>21</v>
      </c>
      <c r="E8" s="140">
        <v>21</v>
      </c>
      <c r="F8" s="140">
        <v>21</v>
      </c>
      <c r="G8" s="140">
        <v>21</v>
      </c>
      <c r="H8" s="140">
        <v>21</v>
      </c>
    </row>
    <row r="9" spans="1:8" x14ac:dyDescent="0.25">
      <c r="A9" s="140">
        <v>9</v>
      </c>
      <c r="B9" s="140" t="s">
        <v>955</v>
      </c>
      <c r="C9" s="140" t="s">
        <v>961</v>
      </c>
      <c r="D9" s="140">
        <v>23</v>
      </c>
      <c r="E9" s="140">
        <v>23</v>
      </c>
      <c r="F9" s="140">
        <v>23</v>
      </c>
      <c r="G9" s="140">
        <v>23</v>
      </c>
      <c r="H9" s="140">
        <v>23</v>
      </c>
    </row>
    <row r="10" spans="1:8" x14ac:dyDescent="0.25">
      <c r="A10" s="140">
        <v>10</v>
      </c>
      <c r="B10" s="140" t="s">
        <v>955</v>
      </c>
      <c r="C10" s="140" t="s">
        <v>962</v>
      </c>
      <c r="D10" s="140">
        <v>19</v>
      </c>
      <c r="E10" s="140">
        <v>19</v>
      </c>
      <c r="F10" s="140">
        <v>19</v>
      </c>
      <c r="G10" s="140">
        <v>19</v>
      </c>
      <c r="H10" s="140">
        <v>19</v>
      </c>
    </row>
    <row r="11" spans="1:8" x14ac:dyDescent="0.25">
      <c r="A11" s="140">
        <v>11</v>
      </c>
      <c r="B11" s="140" t="s">
        <v>956</v>
      </c>
      <c r="C11" s="140" t="s">
        <v>961</v>
      </c>
      <c r="D11" s="140">
        <v>23</v>
      </c>
      <c r="E11" s="140">
        <v>23</v>
      </c>
      <c r="F11" s="140">
        <v>23</v>
      </c>
      <c r="G11" s="140">
        <v>23</v>
      </c>
      <c r="H11" s="140">
        <v>23</v>
      </c>
    </row>
    <row r="12" spans="1:8" x14ac:dyDescent="0.25">
      <c r="A12" s="140">
        <v>12</v>
      </c>
      <c r="B12" s="140" t="s">
        <v>956</v>
      </c>
      <c r="C12" s="140" t="s">
        <v>962</v>
      </c>
      <c r="D12" s="140">
        <v>19</v>
      </c>
      <c r="E12" s="140">
        <v>19</v>
      </c>
      <c r="F12" s="140">
        <v>19</v>
      </c>
      <c r="G12" s="140">
        <v>19</v>
      </c>
      <c r="H12" s="140">
        <v>19</v>
      </c>
    </row>
  </sheetData>
  <sortState ref="A1:E28">
    <sortCondition ref="A1"/>
  </sortState>
  <pageMargins left="0.7" right="0.7" top="0.75" bottom="0.75" header="0.3" footer="0.3"/>
  <pageSetup paperSize="0" orientation="portrait" horizontalDpi="0" verticalDpi="0" copie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15</vt:i4>
      </vt:variant>
    </vt:vector>
  </HeadingPairs>
  <TitlesOfParts>
    <vt:vector size="29" baseType="lpstr">
      <vt:lpstr>ReadMe</vt:lpstr>
      <vt:lpstr>Modeloutput</vt:lpstr>
      <vt:lpstr>Run4_Var1</vt:lpstr>
      <vt:lpstr>Run4_Var2</vt:lpstr>
      <vt:lpstr>Run4_Var3</vt:lpstr>
      <vt:lpstr>Run4_Var4</vt:lpstr>
      <vt:lpstr>Run4_Var5</vt:lpstr>
      <vt:lpstr>Vergelijking per zichtjaar</vt:lpstr>
      <vt:lpstr>volgorde_mut_flow_all</vt:lpstr>
      <vt:lpstr>volgorde_mut_bebouwing_allflow</vt:lpstr>
      <vt:lpstr>veldvolgorde_mut_flow_all</vt:lpstr>
      <vt:lpstr>veldvolgorde_bebouwing</vt:lpstr>
      <vt:lpstr>lengte_uit_python_mut</vt:lpstr>
      <vt:lpstr>lengte_uit_python_bebouwing</vt:lpstr>
      <vt:lpstr>IActoren</vt:lpstr>
      <vt:lpstr>UWoningGebr.excl</vt:lpstr>
      <vt:lpstr>UWoningGebr.incl</vt:lpstr>
      <vt:lpstr>UIWoningeigenaar</vt:lpstr>
      <vt:lpstr>UWoning</vt:lpstr>
      <vt:lpstr>UIWarmteleverancier</vt:lpstr>
      <vt:lpstr>UWijkdistributie</vt:lpstr>
      <vt:lpstr>UGebiedsopties, Var</vt:lpstr>
      <vt:lpstr>IAardgas</vt:lpstr>
      <vt:lpstr>UIGasNetwerk, Var</vt:lpstr>
      <vt:lpstr>IElektriciteit</vt:lpstr>
      <vt:lpstr>UIElektriciteitsNetwerk, Var</vt:lpstr>
      <vt:lpstr>IOverheid</vt:lpstr>
      <vt:lpstr>IEnergieheffing</vt:lpstr>
      <vt:lpstr>IBTW</vt:lpstr>
    </vt:vector>
  </TitlesOfParts>
  <Company>PBL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Polen, van Steven</dc:creator>
  <cp:lastModifiedBy>Polen, van Steven</cp:lastModifiedBy>
  <cp:lastPrinted>2016-08-16T10:30:37Z</cp:lastPrinted>
  <dcterms:created xsi:type="dcterms:W3CDTF">2016-03-25T08:12:55Z</dcterms:created>
  <dcterms:modified xsi:type="dcterms:W3CDTF">2017-05-17T10:35:51Z</dcterms:modified>
</cp:coreProperties>
</file>